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120" yWindow="45" windowWidth="15135" windowHeight="8130" tabRatio="717" firstSheet="1" activeTab="7"/>
  </bookViews>
  <sheets>
    <sheet name="mes donnees" sheetId="8" r:id="rId1"/>
    <sheet name="ACHATS" sheetId="5" r:id="rId2"/>
    <sheet name="VENTES" sheetId="6" r:id="rId3"/>
    <sheet name="ARTICLES" sheetId="36" r:id="rId4"/>
    <sheet name="CONSULT ART " sheetId="35" r:id="rId5"/>
    <sheet name="CONSLT BL " sheetId="38" r:id="rId6"/>
    <sheet name="CONSULT CLT" sheetId="39" r:id="rId7"/>
    <sheet name="STOCKS" sheetId="40" r:id="rId8"/>
  </sheets>
  <definedNames>
    <definedName name="_xlnm._FilterDatabase" localSheetId="1" hidden="1">ACHATS!$A$1:$M$68</definedName>
    <definedName name="_xlnm._FilterDatabase" localSheetId="2" hidden="1">VENTES!$A$1:$L$204</definedName>
    <definedName name="_WorkDay">IF('mes donnees'!$AO$1,'mes donnees'!$AO$1,TODAY())</definedName>
    <definedName name="ACHATS_ART">ACHATS!$G$2:$G$13</definedName>
    <definedName name="ACHATS_DATE">ACHATS!$A$2:$A$13</definedName>
    <definedName name="ACHATS_Qte">ACHATS!$H$2:$H$13</definedName>
    <definedName name="ART">ARTICLES!$A$2:$A$526</definedName>
    <definedName name="CLIENT">'mes donnees'!$V$2:$V$15</definedName>
    <definedName name="Col_Articles">TBL_vts[ARTICLES]</definedName>
    <definedName name="Col_BL">TBL_vts[N° BL]</definedName>
    <definedName name="Col_Clients">TBL_vts[CLIENT]</definedName>
    <definedName name="Col_Dates">TBL_vts[DATE]</definedName>
    <definedName name="Col_PrixU">TBL_vts[P U]</definedName>
    <definedName name="Col_Qte">TBL_vts[Qte]</definedName>
    <definedName name="COLA">'mes donnees'!$A:$A</definedName>
    <definedName name="FAMILLES">OFFSET('mes donnees'!$A$2,,,COUNTA(COLA)-1)</definedName>
    <definedName name="FRS">'mes donnees'!$Y$2:$Y$7</definedName>
    <definedName name="LIGNE1">'mes donnees'!$1:$1</definedName>
    <definedName name="Liste_BL">OFFSET('CONSLT BL '!$N$3,,,COUNT('CONSLT BL '!$N$3:$N$249))</definedName>
    <definedName name="LOCAL">'mes donnees'!$Y$2:$Z$10</definedName>
    <definedName name="LOCALISATION">'mes donnees'!$V$2:$W$14</definedName>
    <definedName name="Sht_consult" comment="fiche consultation">'CONSULT ART '!$A$10:$E$33</definedName>
    <definedName name="TAB_VENTES">VENTES!$A$2:$M$204</definedName>
    <definedName name="VENTES_ART">VENTES!$G$2:$G$204</definedName>
    <definedName name="VENTES_DATE">VENTES!$A$2:$A$204</definedName>
    <definedName name="VENTES_ETIQ">VENTES!$A$1:$M$1</definedName>
    <definedName name="VENTES_Qte">VENTES!$H$2:$H$204</definedName>
    <definedName name="VENTES_VALEUR">VENTES!$J$2:$J$204</definedName>
  </definedNames>
  <calcPr calcId="124519"/>
</workbook>
</file>

<file path=xl/calcChain.xml><?xml version="1.0" encoding="utf-8"?>
<calcChain xmlns="http://schemas.openxmlformats.org/spreadsheetml/2006/main">
  <c r="D204" i="6"/>
  <c r="J204"/>
  <c r="M204"/>
  <c r="C8" i="39" a="1"/>
  <c r="C8" s="1"/>
  <c r="D8" a="1"/>
  <c r="D8" s="1"/>
  <c r="E8" a="1"/>
  <c r="E8" s="1"/>
  <c r="F8" a="1"/>
  <c r="F8" s="1"/>
  <c r="G8" a="1"/>
  <c r="G8" s="1"/>
  <c r="C9" a="1"/>
  <c r="C9" s="1"/>
  <c r="D9" a="1"/>
  <c r="D9" s="1"/>
  <c r="E9" a="1"/>
  <c r="E9" s="1"/>
  <c r="F9" a="1"/>
  <c r="F9" s="1"/>
  <c r="G9" a="1"/>
  <c r="G9" s="1"/>
  <c r="C10" a="1"/>
  <c r="C10" s="1"/>
  <c r="D10" a="1"/>
  <c r="D10" s="1"/>
  <c r="E10" a="1"/>
  <c r="E10" s="1"/>
  <c r="F10" a="1"/>
  <c r="F10" s="1"/>
  <c r="G10" a="1"/>
  <c r="G10" s="1"/>
  <c r="C11" a="1"/>
  <c r="C11" s="1"/>
  <c r="D11" a="1"/>
  <c r="D11" s="1"/>
  <c r="E11" a="1"/>
  <c r="E11" s="1"/>
  <c r="F11" a="1"/>
  <c r="F11" s="1"/>
  <c r="G11" a="1"/>
  <c r="G11" s="1"/>
  <c r="C12" a="1"/>
  <c r="C12" s="1"/>
  <c r="D12" a="1"/>
  <c r="D12" s="1"/>
  <c r="E12" a="1"/>
  <c r="E12" s="1"/>
  <c r="F12" a="1"/>
  <c r="F12" s="1"/>
  <c r="G12" a="1"/>
  <c r="G12" s="1"/>
  <c r="C13" a="1"/>
  <c r="C13" s="1"/>
  <c r="D13" a="1"/>
  <c r="D13" s="1"/>
  <c r="E13" a="1"/>
  <c r="E13" s="1"/>
  <c r="F13" a="1"/>
  <c r="F13" s="1"/>
  <c r="G13" a="1"/>
  <c r="G13" s="1"/>
  <c r="C14" a="1"/>
  <c r="C14" s="1"/>
  <c r="D14" a="1"/>
  <c r="D14" s="1"/>
  <c r="E14" a="1"/>
  <c r="E14" s="1"/>
  <c r="F14" a="1"/>
  <c r="F14" s="1"/>
  <c r="G14" a="1"/>
  <c r="G14" s="1"/>
  <c r="C15" a="1"/>
  <c r="C15" s="1"/>
  <c r="D15" a="1"/>
  <c r="D15" s="1"/>
  <c r="E15" a="1"/>
  <c r="E15" s="1"/>
  <c r="F15" a="1"/>
  <c r="F15" s="1"/>
  <c r="G15" a="1"/>
  <c r="G15" s="1"/>
  <c r="C16" a="1"/>
  <c r="C16" s="1"/>
  <c r="D16" a="1"/>
  <c r="D16" s="1"/>
  <c r="E16" a="1"/>
  <c r="E16" s="1"/>
  <c r="F16" a="1"/>
  <c r="F16" s="1"/>
  <c r="G16" a="1"/>
  <c r="G16" s="1"/>
  <c r="C17" a="1"/>
  <c r="C17" s="1"/>
  <c r="D17" a="1"/>
  <c r="D17" s="1"/>
  <c r="E17" a="1"/>
  <c r="E17" s="1"/>
  <c r="F17" a="1"/>
  <c r="F17" s="1"/>
  <c r="G17" a="1"/>
  <c r="G17" s="1"/>
  <c r="C18" a="1"/>
  <c r="C18" s="1"/>
  <c r="D18" a="1"/>
  <c r="D18" s="1"/>
  <c r="E18" a="1"/>
  <c r="E18" s="1"/>
  <c r="F18" a="1"/>
  <c r="F18" s="1"/>
  <c r="G18" a="1"/>
  <c r="G18" s="1"/>
  <c r="C19" a="1"/>
  <c r="C19" s="1"/>
  <c r="D19" a="1"/>
  <c r="D19" s="1"/>
  <c r="F19" a="1"/>
  <c r="F19" s="1"/>
  <c r="G19" a="1"/>
  <c r="G19" s="1"/>
  <c r="C20" a="1"/>
  <c r="C20" s="1"/>
  <c r="D20" a="1"/>
  <c r="D20" s="1"/>
  <c r="E20" a="1"/>
  <c r="E20" s="1"/>
  <c r="F20" a="1"/>
  <c r="F20" s="1"/>
  <c r="G20" a="1"/>
  <c r="G20" s="1"/>
  <c r="C21" a="1"/>
  <c r="C21" s="1"/>
  <c r="D21" a="1"/>
  <c r="D21" s="1"/>
  <c r="E21" a="1"/>
  <c r="E21" s="1"/>
  <c r="F21" a="1"/>
  <c r="F21" s="1"/>
  <c r="G21" a="1"/>
  <c r="G21" s="1"/>
  <c r="C22" a="1"/>
  <c r="C22" s="1"/>
  <c r="D22" a="1"/>
  <c r="D22" s="1"/>
  <c r="E22" a="1"/>
  <c r="E22" s="1"/>
  <c r="F22" a="1"/>
  <c r="F22" s="1"/>
  <c r="G22" a="1"/>
  <c r="G22" s="1"/>
  <c r="C23" a="1"/>
  <c r="C23" s="1"/>
  <c r="D23" a="1"/>
  <c r="D23" s="1"/>
  <c r="E23" a="1"/>
  <c r="E23" s="1"/>
  <c r="F23" a="1"/>
  <c r="F23" s="1"/>
  <c r="G23" a="1"/>
  <c r="G23" s="1"/>
  <c r="C24" a="1"/>
  <c r="C24" s="1"/>
  <c r="D24" a="1"/>
  <c r="D24" s="1"/>
  <c r="E24" a="1"/>
  <c r="E24" s="1"/>
  <c r="F24" a="1"/>
  <c r="F24" s="1"/>
  <c r="G24" a="1"/>
  <c r="G24" s="1"/>
  <c r="C25" a="1"/>
  <c r="C25" s="1"/>
  <c r="D25" a="1"/>
  <c r="D25" s="1"/>
  <c r="E25" a="1"/>
  <c r="E25" s="1"/>
  <c r="F25" a="1"/>
  <c r="F25" s="1"/>
  <c r="G25" a="1"/>
  <c r="G25" s="1"/>
  <c r="C26" a="1"/>
  <c r="C26" s="1"/>
  <c r="D26" a="1"/>
  <c r="D26" s="1"/>
  <c r="E26" a="1"/>
  <c r="E26" s="1"/>
  <c r="F26" a="1"/>
  <c r="F26" s="1"/>
  <c r="G26" a="1"/>
  <c r="G26" s="1"/>
  <c r="C27" a="1"/>
  <c r="C27" s="1"/>
  <c r="D27" a="1"/>
  <c r="D27" s="1"/>
  <c r="E27" a="1"/>
  <c r="E27" s="1"/>
  <c r="F27" a="1"/>
  <c r="F27" s="1"/>
  <c r="G27" a="1"/>
  <c r="G27" s="1"/>
  <c r="C28" a="1"/>
  <c r="C28" s="1"/>
  <c r="D28" a="1"/>
  <c r="D28" s="1"/>
  <c r="E28" a="1"/>
  <c r="E28" s="1"/>
  <c r="F28" a="1"/>
  <c r="F28" s="1"/>
  <c r="G28" a="1"/>
  <c r="G28" s="1"/>
  <c r="C29" a="1"/>
  <c r="C29" s="1"/>
  <c r="D29" a="1"/>
  <c r="D29" s="1"/>
  <c r="E29" a="1"/>
  <c r="E29" s="1"/>
  <c r="F29" a="1"/>
  <c r="F29" s="1"/>
  <c r="G29" a="1"/>
  <c r="G29" s="1"/>
  <c r="C30" a="1"/>
  <c r="C30" s="1"/>
  <c r="D30" a="1"/>
  <c r="D30" s="1"/>
  <c r="E30" a="1"/>
  <c r="E30" s="1"/>
  <c r="F30" a="1"/>
  <c r="F30" s="1"/>
  <c r="G30" a="1"/>
  <c r="G30" s="1"/>
  <c r="C31" a="1"/>
  <c r="C31" s="1"/>
  <c r="D31" a="1"/>
  <c r="D31" s="1"/>
  <c r="E31" a="1"/>
  <c r="E31" s="1"/>
  <c r="F31" a="1"/>
  <c r="F31" s="1"/>
  <c r="G31" a="1"/>
  <c r="G31" s="1"/>
  <c r="C32" a="1"/>
  <c r="C32" s="1"/>
  <c r="D32" a="1"/>
  <c r="D32" s="1"/>
  <c r="E32" a="1"/>
  <c r="E32" s="1"/>
  <c r="F32" a="1"/>
  <c r="F32" s="1"/>
  <c r="G32" a="1"/>
  <c r="G32" s="1"/>
  <c r="C33" a="1"/>
  <c r="C33" s="1"/>
  <c r="D33" a="1"/>
  <c r="D33" s="1"/>
  <c r="E33" a="1"/>
  <c r="E33" s="1"/>
  <c r="F33" a="1"/>
  <c r="F33" s="1"/>
  <c r="G33" a="1"/>
  <c r="G33" s="1"/>
  <c r="C34" a="1"/>
  <c r="C34" s="1"/>
  <c r="D34" a="1"/>
  <c r="D34" s="1"/>
  <c r="E34" a="1"/>
  <c r="E34" s="1"/>
  <c r="F34" a="1"/>
  <c r="F34" s="1"/>
  <c r="G34" a="1"/>
  <c r="G34" s="1"/>
  <c r="C35" a="1"/>
  <c r="C35" s="1"/>
  <c r="D35" a="1"/>
  <c r="D35" s="1"/>
  <c r="E35" a="1"/>
  <c r="E35" s="1"/>
  <c r="F35" a="1"/>
  <c r="F35" s="1"/>
  <c r="G35" a="1"/>
  <c r="G35" s="1"/>
  <c r="C36" a="1"/>
  <c r="C36" s="1"/>
  <c r="D36" a="1"/>
  <c r="D36" s="1"/>
  <c r="E36" a="1"/>
  <c r="E36" s="1"/>
  <c r="F36" a="1"/>
  <c r="F36" s="1"/>
  <c r="G36" a="1"/>
  <c r="G36" s="1"/>
  <c r="C37" a="1"/>
  <c r="C37" s="1"/>
  <c r="D37" a="1"/>
  <c r="D37" s="1"/>
  <c r="E37" a="1"/>
  <c r="E37" s="1"/>
  <c r="F37" a="1"/>
  <c r="F37" s="1"/>
  <c r="G37" a="1"/>
  <c r="G37" s="1"/>
  <c r="C38" a="1"/>
  <c r="C38" s="1"/>
  <c r="D38" a="1"/>
  <c r="D38" s="1"/>
  <c r="E38" a="1"/>
  <c r="E38" s="1"/>
  <c r="F38" a="1"/>
  <c r="F38" s="1"/>
  <c r="G38" a="1"/>
  <c r="G38" s="1"/>
  <c r="C39" a="1"/>
  <c r="C39" s="1"/>
  <c r="D39" a="1"/>
  <c r="D39" s="1"/>
  <c r="E39" a="1"/>
  <c r="E39" s="1"/>
  <c r="F39" a="1"/>
  <c r="F39" s="1"/>
  <c r="G39" a="1"/>
  <c r="G39" s="1"/>
  <c r="C40" a="1"/>
  <c r="C40" s="1"/>
  <c r="D40" a="1"/>
  <c r="D40" s="1"/>
  <c r="E40" a="1"/>
  <c r="E40" s="1"/>
  <c r="F40" a="1"/>
  <c r="F40" s="1"/>
  <c r="G40" a="1"/>
  <c r="G40" s="1"/>
  <c r="C41" a="1"/>
  <c r="C41" s="1"/>
  <c r="D41" a="1"/>
  <c r="D41" s="1"/>
  <c r="E41" a="1"/>
  <c r="E41" s="1"/>
  <c r="F41" a="1"/>
  <c r="F41" s="1"/>
  <c r="G41" a="1"/>
  <c r="G41" s="1"/>
  <c r="C42" a="1"/>
  <c r="C42" s="1"/>
  <c r="D42" a="1"/>
  <c r="D42" s="1"/>
  <c r="E42" a="1"/>
  <c r="E42" s="1"/>
  <c r="F42" a="1"/>
  <c r="F42" s="1"/>
  <c r="G42" a="1"/>
  <c r="G42" s="1"/>
  <c r="C43" a="1"/>
  <c r="C43" s="1"/>
  <c r="D43" a="1"/>
  <c r="D43" s="1"/>
  <c r="E43" a="1"/>
  <c r="E43" s="1"/>
  <c r="F43" a="1"/>
  <c r="F43" s="1"/>
  <c r="G43" a="1"/>
  <c r="G43" s="1"/>
  <c r="C44" a="1"/>
  <c r="C44" s="1"/>
  <c r="D44" a="1"/>
  <c r="D44" s="1"/>
  <c r="E44" a="1"/>
  <c r="E44" s="1"/>
  <c r="F44" a="1"/>
  <c r="F44" s="1"/>
  <c r="G44" a="1"/>
  <c r="G44" s="1"/>
  <c r="C45" a="1"/>
  <c r="C45" s="1"/>
  <c r="D45" a="1"/>
  <c r="D45" s="1"/>
  <c r="E45" a="1"/>
  <c r="E45" s="1"/>
  <c r="F45" a="1"/>
  <c r="F45" s="1"/>
  <c r="G45" a="1"/>
  <c r="G45" s="1"/>
  <c r="C46" a="1"/>
  <c r="C46" s="1"/>
  <c r="D46" a="1"/>
  <c r="D46" s="1"/>
  <c r="E46" a="1"/>
  <c r="E46" s="1"/>
  <c r="F46" a="1"/>
  <c r="F46" s="1"/>
  <c r="G46" a="1"/>
  <c r="G46" s="1"/>
  <c r="C47" a="1"/>
  <c r="C47" s="1"/>
  <c r="D47" a="1"/>
  <c r="D47" s="1"/>
  <c r="E47" a="1"/>
  <c r="E47" s="1"/>
  <c r="F47" a="1"/>
  <c r="F47" s="1"/>
  <c r="G47" a="1"/>
  <c r="G47" s="1"/>
  <c r="C48" a="1"/>
  <c r="C48" s="1"/>
  <c r="D48" a="1"/>
  <c r="D48" s="1"/>
  <c r="E48" a="1"/>
  <c r="E48" s="1"/>
  <c r="F48" a="1"/>
  <c r="F48" s="1"/>
  <c r="G48" a="1"/>
  <c r="G48" s="1"/>
  <c r="C49" a="1"/>
  <c r="C49" s="1"/>
  <c r="D49" a="1"/>
  <c r="D49" s="1"/>
  <c r="E49" a="1"/>
  <c r="E49" s="1"/>
  <c r="F49" a="1"/>
  <c r="F49" s="1"/>
  <c r="G49" a="1"/>
  <c r="G49" s="1"/>
  <c r="C50" a="1"/>
  <c r="C50" s="1"/>
  <c r="D50" a="1"/>
  <c r="D50" s="1"/>
  <c r="E50" a="1"/>
  <c r="E50" s="1"/>
  <c r="F50" a="1"/>
  <c r="F50" s="1"/>
  <c r="G50" a="1"/>
  <c r="G50" s="1"/>
  <c r="C51" a="1"/>
  <c r="C51" s="1"/>
  <c r="D51" a="1"/>
  <c r="D51" s="1"/>
  <c r="E51" a="1"/>
  <c r="E51" s="1"/>
  <c r="F51" a="1"/>
  <c r="F51" s="1"/>
  <c r="G51" a="1"/>
  <c r="G51" s="1"/>
  <c r="C52" a="1"/>
  <c r="C52" s="1"/>
  <c r="D52" a="1"/>
  <c r="D52" s="1"/>
  <c r="E52" a="1"/>
  <c r="E52" s="1"/>
  <c r="F52" a="1"/>
  <c r="F52" s="1"/>
  <c r="G52" a="1"/>
  <c r="G52" s="1"/>
  <c r="C53" a="1"/>
  <c r="C53" s="1"/>
  <c r="D53" a="1"/>
  <c r="D53" s="1"/>
  <c r="E53" a="1"/>
  <c r="E53" s="1"/>
  <c r="F53" a="1"/>
  <c r="F53" s="1"/>
  <c r="G53" a="1"/>
  <c r="G53" s="1"/>
  <c r="C54" a="1"/>
  <c r="C54" s="1"/>
  <c r="D54" a="1"/>
  <c r="D54" s="1"/>
  <c r="E54" a="1"/>
  <c r="E54" s="1"/>
  <c r="F54" a="1"/>
  <c r="F54" s="1"/>
  <c r="G54" a="1"/>
  <c r="G54" s="1"/>
  <c r="C55" a="1"/>
  <c r="C55" s="1"/>
  <c r="D55" a="1"/>
  <c r="D55" s="1"/>
  <c r="E55" a="1"/>
  <c r="E55" s="1"/>
  <c r="F55" a="1"/>
  <c r="F55" s="1"/>
  <c r="G55" a="1"/>
  <c r="G55" s="1"/>
  <c r="C56" a="1"/>
  <c r="C56" s="1"/>
  <c r="D56" a="1"/>
  <c r="D56" s="1"/>
  <c r="E56" a="1"/>
  <c r="E56" s="1"/>
  <c r="F56" a="1"/>
  <c r="F56" s="1"/>
  <c r="G56" a="1"/>
  <c r="G56" s="1"/>
  <c r="C57" a="1"/>
  <c r="C57" s="1"/>
  <c r="D57" a="1"/>
  <c r="D57" s="1"/>
  <c r="E57" a="1"/>
  <c r="E57" s="1"/>
  <c r="F57" a="1"/>
  <c r="F57" s="1"/>
  <c r="G57" a="1"/>
  <c r="G57" s="1"/>
  <c r="C58" a="1"/>
  <c r="C58" s="1"/>
  <c r="D58" a="1"/>
  <c r="D58" s="1"/>
  <c r="E58" a="1"/>
  <c r="E58" s="1"/>
  <c r="F58" a="1"/>
  <c r="F58" s="1"/>
  <c r="G58" a="1"/>
  <c r="G58" s="1"/>
  <c r="C59" a="1"/>
  <c r="C59" s="1"/>
  <c r="D59" a="1"/>
  <c r="D59" s="1"/>
  <c r="E59" a="1"/>
  <c r="E59" s="1"/>
  <c r="F59" a="1"/>
  <c r="F59" s="1"/>
  <c r="G59" a="1"/>
  <c r="G59" s="1"/>
  <c r="C60" a="1"/>
  <c r="C60" s="1"/>
  <c r="D60" a="1"/>
  <c r="D60" s="1"/>
  <c r="E60" a="1"/>
  <c r="E60" s="1"/>
  <c r="F60" a="1"/>
  <c r="F60" s="1"/>
  <c r="G60" a="1"/>
  <c r="G60" s="1"/>
  <c r="C61" a="1"/>
  <c r="C61" s="1"/>
  <c r="D61" a="1"/>
  <c r="D61" s="1"/>
  <c r="E61" a="1"/>
  <c r="E61" s="1"/>
  <c r="F61" a="1"/>
  <c r="F61" s="1"/>
  <c r="G61" a="1"/>
  <c r="G61" s="1"/>
  <c r="C62" a="1"/>
  <c r="C62" s="1"/>
  <c r="D62" a="1"/>
  <c r="D62" s="1"/>
  <c r="E62" a="1"/>
  <c r="E62" s="1"/>
  <c r="F62" a="1"/>
  <c r="F62" s="1"/>
  <c r="G62" a="1"/>
  <c r="G62" s="1"/>
  <c r="C63" a="1"/>
  <c r="C63" s="1"/>
  <c r="D63" a="1"/>
  <c r="D63" s="1"/>
  <c r="E63" a="1"/>
  <c r="E63" s="1"/>
  <c r="F63" a="1"/>
  <c r="F63" s="1"/>
  <c r="G63" a="1"/>
  <c r="G63" s="1"/>
  <c r="C64" a="1"/>
  <c r="C64" s="1"/>
  <c r="D64" a="1"/>
  <c r="D64" s="1"/>
  <c r="E64" a="1"/>
  <c r="E64" s="1"/>
  <c r="F64" a="1"/>
  <c r="F64" s="1"/>
  <c r="G64" a="1"/>
  <c r="G64" s="1"/>
  <c r="C65" a="1"/>
  <c r="C65" s="1"/>
  <c r="D65" a="1"/>
  <c r="D65" s="1"/>
  <c r="E65" a="1"/>
  <c r="E65" s="1"/>
  <c r="F65" a="1"/>
  <c r="F65" s="1"/>
  <c r="G65" a="1"/>
  <c r="G65" s="1"/>
  <c r="C66" a="1"/>
  <c r="C66" s="1"/>
  <c r="D66" a="1"/>
  <c r="D66" s="1"/>
  <c r="E66" a="1"/>
  <c r="E66" s="1"/>
  <c r="F66" a="1"/>
  <c r="F66" s="1"/>
  <c r="G66" a="1"/>
  <c r="G66" s="1"/>
  <c r="C67" a="1"/>
  <c r="C67" s="1"/>
  <c r="D67" a="1"/>
  <c r="D67" s="1"/>
  <c r="E67" a="1"/>
  <c r="E67" s="1"/>
  <c r="F67" a="1"/>
  <c r="F67" s="1"/>
  <c r="G67" a="1"/>
  <c r="G67" s="1"/>
  <c r="C68" a="1"/>
  <c r="C68" s="1"/>
  <c r="D68" a="1"/>
  <c r="D68" s="1"/>
  <c r="E68" a="1"/>
  <c r="E68" s="1"/>
  <c r="F68" a="1"/>
  <c r="F68" s="1"/>
  <c r="G68" a="1"/>
  <c r="G68" s="1"/>
  <c r="C69" a="1"/>
  <c r="C69" s="1"/>
  <c r="D69" a="1"/>
  <c r="D69" s="1"/>
  <c r="E69" a="1"/>
  <c r="E69" s="1"/>
  <c r="F69" a="1"/>
  <c r="F69" s="1"/>
  <c r="G69" a="1"/>
  <c r="G69" s="1"/>
  <c r="C70" a="1"/>
  <c r="C70" s="1"/>
  <c r="D70" a="1"/>
  <c r="D70" s="1"/>
  <c r="E70" a="1"/>
  <c r="E70" s="1"/>
  <c r="F70" a="1"/>
  <c r="F70" s="1"/>
  <c r="G70" a="1"/>
  <c r="G70" s="1"/>
  <c r="G7" a="1"/>
  <c r="G7" s="1"/>
  <c r="F7" a="1"/>
  <c r="F7" s="1"/>
  <c r="E7" a="1"/>
  <c r="E7" s="1"/>
  <c r="D7" a="1"/>
  <c r="D7" s="1"/>
  <c r="C7" a="1"/>
  <c r="C7" s="1"/>
  <c r="K43"/>
  <c r="K30"/>
  <c r="K31"/>
  <c r="K32"/>
  <c r="K33"/>
  <c r="K34"/>
  <c r="K35"/>
  <c r="K36"/>
  <c r="K37"/>
  <c r="K38"/>
  <c r="K39"/>
  <c r="K40"/>
  <c r="K41"/>
  <c r="K42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J11" i="38" l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11" a="1"/>
  <c r="D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11" a="1"/>
  <c r="C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11" a="1"/>
  <c r="B11" s="1"/>
  <c r="D8"/>
  <c r="B8"/>
  <c r="N3" a="1"/>
  <c r="N3" s="1"/>
  <c r="C6" i="35"/>
  <c r="C8" s="1"/>
  <c r="N249" i="38" l="1"/>
  <c r="N247"/>
  <c r="N245"/>
  <c r="N243"/>
  <c r="N241"/>
  <c r="N239"/>
  <c r="N237"/>
  <c r="N235"/>
  <c r="N233"/>
  <c r="N231"/>
  <c r="N229"/>
  <c r="N227"/>
  <c r="N225"/>
  <c r="N223"/>
  <c r="N221"/>
  <c r="N219"/>
  <c r="N217"/>
  <c r="N215"/>
  <c r="N213"/>
  <c r="N211"/>
  <c r="N209"/>
  <c r="N207"/>
  <c r="N205"/>
  <c r="N203"/>
  <c r="N201"/>
  <c r="N199"/>
  <c r="N197"/>
  <c r="N195"/>
  <c r="N193"/>
  <c r="N191"/>
  <c r="N189"/>
  <c r="N187"/>
  <c r="N185"/>
  <c r="N183"/>
  <c r="N181"/>
  <c r="N179"/>
  <c r="N177"/>
  <c r="N175"/>
  <c r="N173"/>
  <c r="N170"/>
  <c r="N166"/>
  <c r="N162"/>
  <c r="N158"/>
  <c r="N154"/>
  <c r="N150"/>
  <c r="N146"/>
  <c r="N142"/>
  <c r="N138"/>
  <c r="N134"/>
  <c r="N130"/>
  <c r="N126"/>
  <c r="N122"/>
  <c r="N118"/>
  <c r="N114"/>
  <c r="N110"/>
  <c r="N106"/>
  <c r="N102"/>
  <c r="N98"/>
  <c r="N94"/>
  <c r="N90"/>
  <c r="N86"/>
  <c r="N82"/>
  <c r="N78"/>
  <c r="N74"/>
  <c r="N70"/>
  <c r="N66"/>
  <c r="N62"/>
  <c r="N58"/>
  <c r="N54"/>
  <c r="N50"/>
  <c r="N46"/>
  <c r="N42"/>
  <c r="N38"/>
  <c r="N34"/>
  <c r="N30"/>
  <c r="N26"/>
  <c r="N22"/>
  <c r="N18"/>
  <c r="N14"/>
  <c r="N10"/>
  <c r="N6"/>
  <c r="N248"/>
  <c r="N246"/>
  <c r="N244"/>
  <c r="N242"/>
  <c r="N240"/>
  <c r="N238"/>
  <c r="N236"/>
  <c r="N234"/>
  <c r="N232"/>
  <c r="N230"/>
  <c r="N228"/>
  <c r="N226"/>
  <c r="N224"/>
  <c r="N222"/>
  <c r="N220"/>
  <c r="N218"/>
  <c r="N216"/>
  <c r="N214"/>
  <c r="N212"/>
  <c r="N210"/>
  <c r="N208"/>
  <c r="N206"/>
  <c r="N204"/>
  <c r="N202"/>
  <c r="N200"/>
  <c r="N198"/>
  <c r="N196"/>
  <c r="N194"/>
  <c r="N192"/>
  <c r="N190"/>
  <c r="N188"/>
  <c r="N186"/>
  <c r="N184"/>
  <c r="N182"/>
  <c r="N180"/>
  <c r="N178"/>
  <c r="N176"/>
  <c r="N174"/>
  <c r="N172"/>
  <c r="N168"/>
  <c r="N164"/>
  <c r="N160"/>
  <c r="N156"/>
  <c r="N152"/>
  <c r="N148"/>
  <c r="N144"/>
  <c r="N140"/>
  <c r="N136"/>
  <c r="N132"/>
  <c r="N128"/>
  <c r="N124"/>
  <c r="N120"/>
  <c r="N116"/>
  <c r="N112"/>
  <c r="N108"/>
  <c r="N104"/>
  <c r="N100"/>
  <c r="N96"/>
  <c r="N92"/>
  <c r="N88"/>
  <c r="N84"/>
  <c r="N80"/>
  <c r="N76"/>
  <c r="N72"/>
  <c r="N68"/>
  <c r="N64"/>
  <c r="N60"/>
  <c r="N56"/>
  <c r="N52"/>
  <c r="N48"/>
  <c r="N44"/>
  <c r="N40"/>
  <c r="N36"/>
  <c r="N32"/>
  <c r="N28"/>
  <c r="N24"/>
  <c r="N20"/>
  <c r="N16"/>
  <c r="N12"/>
  <c r="N8"/>
  <c r="N4"/>
  <c r="N171"/>
  <c r="N169"/>
  <c r="N167"/>
  <c r="N165"/>
  <c r="N163"/>
  <c r="N161"/>
  <c r="N159"/>
  <c r="N157"/>
  <c r="N155"/>
  <c r="N153"/>
  <c r="N151"/>
  <c r="N149"/>
  <c r="N147"/>
  <c r="N145"/>
  <c r="N143"/>
  <c r="N141"/>
  <c r="N139"/>
  <c r="N137"/>
  <c r="N135"/>
  <c r="N133"/>
  <c r="N131"/>
  <c r="N129"/>
  <c r="N127"/>
  <c r="N125"/>
  <c r="N123"/>
  <c r="N121"/>
  <c r="N119"/>
  <c r="N117"/>
  <c r="N115"/>
  <c r="N113"/>
  <c r="N111"/>
  <c r="N109"/>
  <c r="N107"/>
  <c r="N105"/>
  <c r="N103"/>
  <c r="N101"/>
  <c r="N99"/>
  <c r="N97"/>
  <c r="N95"/>
  <c r="N93"/>
  <c r="N91"/>
  <c r="N89"/>
  <c r="N87"/>
  <c r="N85"/>
  <c r="N83"/>
  <c r="N81"/>
  <c r="N79"/>
  <c r="N77"/>
  <c r="N75"/>
  <c r="N73"/>
  <c r="N71"/>
  <c r="N69"/>
  <c r="N67"/>
  <c r="N65"/>
  <c r="N63"/>
  <c r="N61"/>
  <c r="N59"/>
  <c r="N57"/>
  <c r="N55"/>
  <c r="N53"/>
  <c r="N51"/>
  <c r="N49"/>
  <c r="N47"/>
  <c r="N45"/>
  <c r="N43"/>
  <c r="N41"/>
  <c r="N39"/>
  <c r="N37"/>
  <c r="N35"/>
  <c r="N33"/>
  <c r="N31"/>
  <c r="N29"/>
  <c r="N27"/>
  <c r="N25"/>
  <c r="N23"/>
  <c r="N21"/>
  <c r="N19"/>
  <c r="N17"/>
  <c r="N15"/>
  <c r="N13"/>
  <c r="N11"/>
  <c r="N9"/>
  <c r="N7"/>
  <c r="N5"/>
  <c r="D6" i="35"/>
  <c r="D8" s="1"/>
  <c r="A3"/>
  <c r="A29" a="1"/>
  <c r="A38" a="1"/>
  <c r="A43" a="1"/>
  <c r="A47" a="1"/>
  <c r="A46" a="1"/>
  <c r="A21" a="1"/>
  <c r="A45" a="1"/>
  <c r="A51" a="1"/>
  <c r="A30" a="1"/>
  <c r="A42" a="1"/>
  <c r="A26" a="1"/>
  <c r="A50" a="1"/>
  <c r="A44" a="1"/>
  <c r="A25" a="1"/>
  <c r="A40" a="1"/>
  <c r="A35" a="1"/>
  <c r="A36" a="1"/>
  <c r="A23" a="1"/>
  <c r="A22" a="1"/>
  <c r="A24" a="1"/>
  <c r="A28" a="1"/>
  <c r="A12" a="1"/>
  <c r="A27" a="1"/>
  <c r="A16" a="1"/>
  <c r="A20" a="1"/>
  <c r="A41" a="1"/>
  <c r="A52" a="1"/>
  <c r="A18" a="1"/>
  <c r="A13" a="1"/>
  <c r="A31" a="1"/>
  <c r="A48" a="1"/>
  <c r="A37" a="1"/>
  <c r="A17" a="1"/>
  <c r="A32" a="1"/>
  <c r="A39" a="1"/>
  <c r="A49" a="1"/>
  <c r="A53" a="1"/>
  <c r="A19" a="1"/>
  <c r="A11" a="1"/>
  <c r="A34" a="1"/>
  <c r="A33" a="1"/>
  <c r="A14" a="1"/>
  <c r="A15" a="1"/>
  <c r="E6" l="1"/>
  <c r="E8" s="1"/>
  <c r="A52"/>
  <c r="C52" s="1"/>
  <c r="A53"/>
  <c r="D53" s="1"/>
  <c r="A50"/>
  <c r="D50" s="1"/>
  <c r="A48"/>
  <c r="C48" s="1"/>
  <c r="A46"/>
  <c r="D46" s="1"/>
  <c r="A44"/>
  <c r="C44" s="1"/>
  <c r="A42"/>
  <c r="E42" s="1"/>
  <c r="A51"/>
  <c r="D51" s="1"/>
  <c r="A49"/>
  <c r="A47"/>
  <c r="D47" s="1"/>
  <c r="A45"/>
  <c r="D45" s="1"/>
  <c r="A43"/>
  <c r="C43" s="1"/>
  <c r="A41"/>
  <c r="D41" s="1"/>
  <c r="A39"/>
  <c r="A38"/>
  <c r="A35"/>
  <c r="A33"/>
  <c r="A32"/>
  <c r="A30"/>
  <c r="A40"/>
  <c r="E40" s="1"/>
  <c r="A37"/>
  <c r="A36"/>
  <c r="A34"/>
  <c r="A31"/>
  <c r="B52"/>
  <c r="B48"/>
  <c r="A29"/>
  <c r="A27"/>
  <c r="A25"/>
  <c r="A23"/>
  <c r="A22"/>
  <c r="A28"/>
  <c r="A26"/>
  <c r="A24"/>
  <c r="D52"/>
  <c r="D48"/>
  <c r="A21"/>
  <c r="A19"/>
  <c r="C19" s="1"/>
  <c r="A17"/>
  <c r="A15"/>
  <c r="A13"/>
  <c r="A12"/>
  <c r="A20"/>
  <c r="A18"/>
  <c r="A16"/>
  <c r="A14"/>
  <c r="D49"/>
  <c r="A11"/>
  <c r="B11" s="1"/>
  <c r="E52"/>
  <c r="F6" l="1"/>
  <c r="F8" s="1"/>
  <c r="C42"/>
  <c r="E46"/>
  <c r="B42"/>
  <c r="D42"/>
  <c r="E50"/>
  <c r="G6"/>
  <c r="G8" s="1"/>
  <c r="C11"/>
  <c r="B19"/>
  <c r="D11"/>
  <c r="E43"/>
  <c r="E44"/>
  <c r="E48"/>
  <c r="D43"/>
  <c r="D40"/>
  <c r="D19"/>
  <c r="B43"/>
  <c r="D44"/>
  <c r="B53"/>
  <c r="E53"/>
  <c r="C53"/>
  <c r="B45"/>
  <c r="E45"/>
  <c r="C45"/>
  <c r="B49"/>
  <c r="C49"/>
  <c r="E49"/>
  <c r="C46"/>
  <c r="B46"/>
  <c r="B50"/>
  <c r="C50"/>
  <c r="B44"/>
  <c r="B47"/>
  <c r="C47"/>
  <c r="E47"/>
  <c r="B51"/>
  <c r="E51"/>
  <c r="C51"/>
  <c r="B41"/>
  <c r="C41"/>
  <c r="E41"/>
  <c r="C40"/>
  <c r="B40"/>
  <c r="B12"/>
  <c r="C12"/>
  <c r="D12"/>
  <c r="C20"/>
  <c r="B20"/>
  <c r="D20"/>
  <c r="C28"/>
  <c r="E28"/>
  <c r="B28"/>
  <c r="D28"/>
  <c r="C36"/>
  <c r="E36"/>
  <c r="B36"/>
  <c r="D36"/>
  <c r="C25"/>
  <c r="E25"/>
  <c r="B25"/>
  <c r="D25"/>
  <c r="C33"/>
  <c r="E33"/>
  <c r="B33"/>
  <c r="D33"/>
  <c r="C23"/>
  <c r="E23"/>
  <c r="B23"/>
  <c r="D23"/>
  <c r="C39"/>
  <c r="E39"/>
  <c r="B39"/>
  <c r="D39"/>
  <c r="C27"/>
  <c r="E27"/>
  <c r="B27"/>
  <c r="D27"/>
  <c r="C16"/>
  <c r="B16"/>
  <c r="D16"/>
  <c r="C24"/>
  <c r="E24"/>
  <c r="B24"/>
  <c r="D24"/>
  <c r="C32"/>
  <c r="E32"/>
  <c r="B32"/>
  <c r="D32"/>
  <c r="C17"/>
  <c r="B17"/>
  <c r="D17"/>
  <c r="C18"/>
  <c r="B18"/>
  <c r="D18"/>
  <c r="C22"/>
  <c r="E22"/>
  <c r="B22"/>
  <c r="D22"/>
  <c r="C26"/>
  <c r="E26"/>
  <c r="B26"/>
  <c r="D26"/>
  <c r="C30"/>
  <c r="E30"/>
  <c r="B30"/>
  <c r="D30"/>
  <c r="C34"/>
  <c r="E34"/>
  <c r="B34"/>
  <c r="D34"/>
  <c r="C38"/>
  <c r="E38"/>
  <c r="B38"/>
  <c r="D38"/>
  <c r="C21"/>
  <c r="E21"/>
  <c r="B21"/>
  <c r="D21"/>
  <c r="C29"/>
  <c r="E29"/>
  <c r="B29"/>
  <c r="D29"/>
  <c r="C37"/>
  <c r="E37"/>
  <c r="B37"/>
  <c r="D37"/>
  <c r="C31"/>
  <c r="E31"/>
  <c r="B31"/>
  <c r="D31"/>
  <c r="C35"/>
  <c r="E35"/>
  <c r="B35"/>
  <c r="D35"/>
  <c r="H6" l="1"/>
  <c r="H8" s="1"/>
  <c r="C13"/>
  <c r="B13"/>
  <c r="D13"/>
  <c r="C14"/>
  <c r="B14"/>
  <c r="D14"/>
  <c r="M203" i="6"/>
  <c r="J203"/>
  <c r="D203"/>
  <c r="M202"/>
  <c r="J202"/>
  <c r="D202"/>
  <c r="M201"/>
  <c r="J201"/>
  <c r="D201"/>
  <c r="M200"/>
  <c r="J200"/>
  <c r="D200"/>
  <c r="M199"/>
  <c r="J199"/>
  <c r="D199"/>
  <c r="M198"/>
  <c r="J198"/>
  <c r="E20" i="35" s="1"/>
  <c r="D198" i="6"/>
  <c r="M197"/>
  <c r="J197"/>
  <c r="D197"/>
  <c r="M196"/>
  <c r="J196"/>
  <c r="D196"/>
  <c r="M195"/>
  <c r="J195"/>
  <c r="D195"/>
  <c r="M194"/>
  <c r="J194"/>
  <c r="D194"/>
  <c r="M193"/>
  <c r="J193"/>
  <c r="D193"/>
  <c r="M192"/>
  <c r="J192"/>
  <c r="D192"/>
  <c r="M191"/>
  <c r="J191"/>
  <c r="D191"/>
  <c r="M190"/>
  <c r="J190"/>
  <c r="D190"/>
  <c r="M189"/>
  <c r="J189"/>
  <c r="E19" i="35" s="1"/>
  <c r="D189" i="6"/>
  <c r="M188"/>
  <c r="J188"/>
  <c r="D188"/>
  <c r="M187"/>
  <c r="J187"/>
  <c r="D187"/>
  <c r="M186"/>
  <c r="J186"/>
  <c r="D186"/>
  <c r="M185"/>
  <c r="J185"/>
  <c r="D185"/>
  <c r="M184"/>
  <c r="J184"/>
  <c r="D184"/>
  <c r="M183"/>
  <c r="J183"/>
  <c r="D183"/>
  <c r="M182"/>
  <c r="J182"/>
  <c r="D182"/>
  <c r="M181"/>
  <c r="J181"/>
  <c r="D181"/>
  <c r="M180"/>
  <c r="J180"/>
  <c r="D180"/>
  <c r="M179"/>
  <c r="J179"/>
  <c r="D179"/>
  <c r="M178"/>
  <c r="J178"/>
  <c r="D178"/>
  <c r="M177"/>
  <c r="J177"/>
  <c r="E18" i="35" s="1"/>
  <c r="D177" i="6"/>
  <c r="M176"/>
  <c r="J176"/>
  <c r="D176"/>
  <c r="M175"/>
  <c r="J175"/>
  <c r="D175"/>
  <c r="M174"/>
  <c r="J174"/>
  <c r="D174"/>
  <c r="M173"/>
  <c r="J173"/>
  <c r="D173"/>
  <c r="M172"/>
  <c r="J172"/>
  <c r="D172"/>
  <c r="M171"/>
  <c r="J171"/>
  <c r="D171"/>
  <c r="M170"/>
  <c r="J170"/>
  <c r="D170"/>
  <c r="M169"/>
  <c r="J169"/>
  <c r="D169"/>
  <c r="M168"/>
  <c r="J168"/>
  <c r="D168"/>
  <c r="M167"/>
  <c r="J167"/>
  <c r="D167"/>
  <c r="M166"/>
  <c r="J166"/>
  <c r="D166"/>
  <c r="M165"/>
  <c r="J165"/>
  <c r="D165"/>
  <c r="M164"/>
  <c r="J164"/>
  <c r="D164"/>
  <c r="M163"/>
  <c r="J163"/>
  <c r="D163"/>
  <c r="M162"/>
  <c r="J162"/>
  <c r="D162"/>
  <c r="M161"/>
  <c r="J161"/>
  <c r="D161"/>
  <c r="M160"/>
  <c r="J160"/>
  <c r="D160"/>
  <c r="M159"/>
  <c r="J159"/>
  <c r="D159"/>
  <c r="M158"/>
  <c r="J158"/>
  <c r="D158"/>
  <c r="M157"/>
  <c r="J157"/>
  <c r="D157"/>
  <c r="M156"/>
  <c r="J156"/>
  <c r="D156"/>
  <c r="M155"/>
  <c r="J155"/>
  <c r="D155"/>
  <c r="M154"/>
  <c r="J154"/>
  <c r="E17" i="35" s="1"/>
  <c r="D154" i="6"/>
  <c r="M153"/>
  <c r="J153"/>
  <c r="D153"/>
  <c r="M152"/>
  <c r="J152"/>
  <c r="D152"/>
  <c r="M151"/>
  <c r="J151"/>
  <c r="D151"/>
  <c r="M150"/>
  <c r="J150"/>
  <c r="D150"/>
  <c r="M149"/>
  <c r="J149"/>
  <c r="D149"/>
  <c r="M148"/>
  <c r="J148"/>
  <c r="D148"/>
  <c r="M147"/>
  <c r="J147"/>
  <c r="D147"/>
  <c r="M146"/>
  <c r="J146"/>
  <c r="D146"/>
  <c r="M145"/>
  <c r="J145"/>
  <c r="D145"/>
  <c r="M144"/>
  <c r="J144"/>
  <c r="D144"/>
  <c r="M143"/>
  <c r="J143"/>
  <c r="D143"/>
  <c r="M142"/>
  <c r="J142"/>
  <c r="D142"/>
  <c r="M141"/>
  <c r="J141"/>
  <c r="D141"/>
  <c r="M140"/>
  <c r="J140"/>
  <c r="D140"/>
  <c r="M139"/>
  <c r="J139"/>
  <c r="D139"/>
  <c r="M138"/>
  <c r="J138"/>
  <c r="D138"/>
  <c r="M137"/>
  <c r="J137"/>
  <c r="D137"/>
  <c r="M136"/>
  <c r="J136"/>
  <c r="D136"/>
  <c r="M135"/>
  <c r="J135"/>
  <c r="D135"/>
  <c r="M134"/>
  <c r="J134"/>
  <c r="D134"/>
  <c r="M133"/>
  <c r="J133"/>
  <c r="D133"/>
  <c r="M132"/>
  <c r="J132"/>
  <c r="D132"/>
  <c r="M131"/>
  <c r="J131"/>
  <c r="D131"/>
  <c r="M130"/>
  <c r="J130"/>
  <c r="D130"/>
  <c r="M129"/>
  <c r="J129"/>
  <c r="D129"/>
  <c r="M128"/>
  <c r="J128"/>
  <c r="D128"/>
  <c r="M127"/>
  <c r="J127"/>
  <c r="D127"/>
  <c r="M126"/>
  <c r="J126"/>
  <c r="D126"/>
  <c r="M125"/>
  <c r="J125"/>
  <c r="D125"/>
  <c r="M124"/>
  <c r="J124"/>
  <c r="D124"/>
  <c r="M123"/>
  <c r="J123"/>
  <c r="D123"/>
  <c r="M122"/>
  <c r="J122"/>
  <c r="D122"/>
  <c r="M121"/>
  <c r="J121"/>
  <c r="D121"/>
  <c r="M120"/>
  <c r="J120"/>
  <c r="D120"/>
  <c r="M119"/>
  <c r="J119"/>
  <c r="D119"/>
  <c r="M118"/>
  <c r="J118"/>
  <c r="D118"/>
  <c r="M117"/>
  <c r="J117"/>
  <c r="D117"/>
  <c r="M116"/>
  <c r="J116"/>
  <c r="D116"/>
  <c r="M115"/>
  <c r="J115"/>
  <c r="D115"/>
  <c r="M114"/>
  <c r="J114"/>
  <c r="D114"/>
  <c r="M113"/>
  <c r="J113"/>
  <c r="D113"/>
  <c r="M112"/>
  <c r="J112"/>
  <c r="D112"/>
  <c r="M111"/>
  <c r="J111"/>
  <c r="D111"/>
  <c r="M110"/>
  <c r="J110"/>
  <c r="D110"/>
  <c r="M109"/>
  <c r="J109"/>
  <c r="D109"/>
  <c r="M108"/>
  <c r="J108"/>
  <c r="D108"/>
  <c r="M107"/>
  <c r="J107"/>
  <c r="D107"/>
  <c r="M106"/>
  <c r="J106"/>
  <c r="D106"/>
  <c r="M105"/>
  <c r="J105"/>
  <c r="D105"/>
  <c r="M104"/>
  <c r="J104"/>
  <c r="D104"/>
  <c r="M103"/>
  <c r="J103"/>
  <c r="D103"/>
  <c r="M102"/>
  <c r="J102"/>
  <c r="D102"/>
  <c r="M101"/>
  <c r="J101"/>
  <c r="D101"/>
  <c r="M100"/>
  <c r="J100"/>
  <c r="D100"/>
  <c r="M99"/>
  <c r="J99"/>
  <c r="D99"/>
  <c r="M98"/>
  <c r="J98"/>
  <c r="D98"/>
  <c r="M97"/>
  <c r="J97"/>
  <c r="D97"/>
  <c r="M96"/>
  <c r="J96"/>
  <c r="D96"/>
  <c r="M95"/>
  <c r="J95"/>
  <c r="D95"/>
  <c r="M94"/>
  <c r="J94"/>
  <c r="D94"/>
  <c r="M93"/>
  <c r="J93"/>
  <c r="D93"/>
  <c r="M92"/>
  <c r="J92"/>
  <c r="D92"/>
  <c r="M91"/>
  <c r="J91"/>
  <c r="D91"/>
  <c r="M90"/>
  <c r="J90"/>
  <c r="D90"/>
  <c r="M89"/>
  <c r="J89"/>
  <c r="D89"/>
  <c r="M88"/>
  <c r="J88"/>
  <c r="D88"/>
  <c r="M87"/>
  <c r="J87"/>
  <c r="E16" i="35" s="1"/>
  <c r="D87" i="6"/>
  <c r="M86"/>
  <c r="J86"/>
  <c r="D86"/>
  <c r="M85"/>
  <c r="J85"/>
  <c r="D85"/>
  <c r="M84"/>
  <c r="J84"/>
  <c r="D84"/>
  <c r="M83"/>
  <c r="J83"/>
  <c r="D83"/>
  <c r="M82"/>
  <c r="J82"/>
  <c r="D82"/>
  <c r="M81"/>
  <c r="J81"/>
  <c r="D81"/>
  <c r="M80"/>
  <c r="J80"/>
  <c r="D80"/>
  <c r="M79"/>
  <c r="J79"/>
  <c r="D79"/>
  <c r="M78"/>
  <c r="J78"/>
  <c r="D78"/>
  <c r="M77"/>
  <c r="J77"/>
  <c r="D77"/>
  <c r="M76"/>
  <c r="J76"/>
  <c r="D76"/>
  <c r="M75"/>
  <c r="J75"/>
  <c r="D75"/>
  <c r="M74"/>
  <c r="J74"/>
  <c r="D74"/>
  <c r="M73"/>
  <c r="J73"/>
  <c r="D73"/>
  <c r="M72"/>
  <c r="J72"/>
  <c r="D72"/>
  <c r="M71"/>
  <c r="J71"/>
  <c r="D71"/>
  <c r="M70"/>
  <c r="J70"/>
  <c r="D70"/>
  <c r="M69"/>
  <c r="J69"/>
  <c r="D69"/>
  <c r="M68"/>
  <c r="J68"/>
  <c r="D68"/>
  <c r="M67"/>
  <c r="J67"/>
  <c r="D67"/>
  <c r="M66"/>
  <c r="J66"/>
  <c r="D66"/>
  <c r="M65"/>
  <c r="J65"/>
  <c r="D65"/>
  <c r="M64"/>
  <c r="J64"/>
  <c r="D64"/>
  <c r="M63"/>
  <c r="J63"/>
  <c r="D63"/>
  <c r="M62"/>
  <c r="J62"/>
  <c r="D62"/>
  <c r="M61"/>
  <c r="J61"/>
  <c r="D61"/>
  <c r="M60"/>
  <c r="J60"/>
  <c r="D60"/>
  <c r="M59"/>
  <c r="J59"/>
  <c r="D59"/>
  <c r="M58"/>
  <c r="J58"/>
  <c r="D58"/>
  <c r="M57"/>
  <c r="J57"/>
  <c r="D57"/>
  <c r="M56"/>
  <c r="J56"/>
  <c r="D56"/>
  <c r="M55"/>
  <c r="J55"/>
  <c r="D55"/>
  <c r="M54"/>
  <c r="J54"/>
  <c r="D54"/>
  <c r="M53"/>
  <c r="J53"/>
  <c r="D53"/>
  <c r="M52"/>
  <c r="J52"/>
  <c r="D52"/>
  <c r="M51"/>
  <c r="J51"/>
  <c r="D51"/>
  <c r="M50"/>
  <c r="J50"/>
  <c r="D50"/>
  <c r="M49"/>
  <c r="J49"/>
  <c r="D49"/>
  <c r="M48"/>
  <c r="J48"/>
  <c r="D48"/>
  <c r="M47"/>
  <c r="J47"/>
  <c r="D47"/>
  <c r="M46"/>
  <c r="J46"/>
  <c r="D46"/>
  <c r="M45"/>
  <c r="J45"/>
  <c r="D45"/>
  <c r="M44"/>
  <c r="J44"/>
  <c r="D44"/>
  <c r="M43"/>
  <c r="J43"/>
  <c r="D43"/>
  <c r="M6"/>
  <c r="J6"/>
  <c r="D6"/>
  <c r="M42"/>
  <c r="J42"/>
  <c r="D42"/>
  <c r="M41"/>
  <c r="J41"/>
  <c r="D41"/>
  <c r="M40"/>
  <c r="J40"/>
  <c r="D40"/>
  <c r="M39"/>
  <c r="J39"/>
  <c r="D39"/>
  <c r="M38"/>
  <c r="J38"/>
  <c r="D38"/>
  <c r="M37"/>
  <c r="J37"/>
  <c r="D37"/>
  <c r="M36"/>
  <c r="J36"/>
  <c r="D36"/>
  <c r="M35"/>
  <c r="J35"/>
  <c r="D35"/>
  <c r="M34"/>
  <c r="J34"/>
  <c r="D34"/>
  <c r="M33"/>
  <c r="J33"/>
  <c r="D33"/>
  <c r="M32"/>
  <c r="J32"/>
  <c r="D32"/>
  <c r="M31"/>
  <c r="J31"/>
  <c r="D31"/>
  <c r="M30"/>
  <c r="J30"/>
  <c r="D30"/>
  <c r="M29"/>
  <c r="J29"/>
  <c r="D29"/>
  <c r="M28"/>
  <c r="J28"/>
  <c r="D28"/>
  <c r="M27"/>
  <c r="J27"/>
  <c r="D27"/>
  <c r="M26"/>
  <c r="J26"/>
  <c r="D26"/>
  <c r="M25"/>
  <c r="J25"/>
  <c r="D25"/>
  <c r="M24"/>
  <c r="J24"/>
  <c r="D24"/>
  <c r="M23"/>
  <c r="J23"/>
  <c r="D23"/>
  <c r="M22"/>
  <c r="J22"/>
  <c r="D22"/>
  <c r="M21"/>
  <c r="J21"/>
  <c r="D21"/>
  <c r="M20"/>
  <c r="J20"/>
  <c r="D20"/>
  <c r="M19"/>
  <c r="J19"/>
  <c r="D19"/>
  <c r="M18"/>
  <c r="J18"/>
  <c r="D18"/>
  <c r="M17"/>
  <c r="J17"/>
  <c r="D17"/>
  <c r="M16"/>
  <c r="J16"/>
  <c r="D16"/>
  <c r="M15"/>
  <c r="J15"/>
  <c r="D15"/>
  <c r="M14"/>
  <c r="J14"/>
  <c r="D14"/>
  <c r="M13"/>
  <c r="J13"/>
  <c r="D13"/>
  <c r="M12"/>
  <c r="J12"/>
  <c r="D12"/>
  <c r="M11"/>
  <c r="J11"/>
  <c r="D11"/>
  <c r="M10"/>
  <c r="J10"/>
  <c r="D10"/>
  <c r="M9"/>
  <c r="J9"/>
  <c r="D9"/>
  <c r="M8"/>
  <c r="J8"/>
  <c r="D8"/>
  <c r="M7"/>
  <c r="J7"/>
  <c r="D7"/>
  <c r="M5"/>
  <c r="J5"/>
  <c r="D5"/>
  <c r="M4"/>
  <c r="J4"/>
  <c r="D4"/>
  <c r="M3"/>
  <c r="J3"/>
  <c r="D3"/>
  <c r="M2"/>
  <c r="J2"/>
  <c r="D2"/>
  <c r="M13" i="5"/>
  <c r="J13"/>
  <c r="D13"/>
  <c r="M12"/>
  <c r="J12"/>
  <c r="D12"/>
  <c r="M11"/>
  <c r="J11"/>
  <c r="D11"/>
  <c r="M10"/>
  <c r="J10"/>
  <c r="D10"/>
  <c r="M9"/>
  <c r="J9"/>
  <c r="D9"/>
  <c r="M8"/>
  <c r="J8"/>
  <c r="D8"/>
  <c r="M7"/>
  <c r="J7"/>
  <c r="D7"/>
  <c r="M6"/>
  <c r="J6"/>
  <c r="D6"/>
  <c r="M5"/>
  <c r="J5"/>
  <c r="D5"/>
  <c r="M4"/>
  <c r="J4"/>
  <c r="D4"/>
  <c r="M3"/>
  <c r="J3"/>
  <c r="D3"/>
  <c r="M2"/>
  <c r="J2"/>
  <c r="D2"/>
  <c r="E14" i="35" l="1"/>
  <c r="D7"/>
  <c r="E13"/>
  <c r="H7"/>
  <c r="G7"/>
  <c r="C7"/>
  <c r="E7"/>
  <c r="E12"/>
  <c r="F7"/>
  <c r="E11"/>
  <c r="I6"/>
  <c r="C15"/>
  <c r="E15"/>
  <c r="B15"/>
  <c r="D15"/>
  <c r="I7" l="1"/>
  <c r="I8"/>
  <c r="J6"/>
  <c r="J7" l="1"/>
  <c r="J8"/>
  <c r="K6"/>
  <c r="K7" l="1"/>
  <c r="K8"/>
  <c r="L6"/>
  <c r="L7" l="1"/>
  <c r="L8"/>
  <c r="M6"/>
  <c r="M7" l="1"/>
  <c r="M8"/>
  <c r="N6"/>
  <c r="N7" l="1"/>
  <c r="N8"/>
</calcChain>
</file>

<file path=xl/sharedStrings.xml><?xml version="1.0" encoding="utf-8"?>
<sst xmlns="http://schemas.openxmlformats.org/spreadsheetml/2006/main" count="1757" uniqueCount="619">
  <si>
    <t>DATE</t>
  </si>
  <si>
    <t>FAMILLE</t>
  </si>
  <si>
    <t>ARTICLE</t>
  </si>
  <si>
    <t>Qte</t>
  </si>
  <si>
    <t>ACCESSOIRES</t>
  </si>
  <si>
    <t>F-EL50</t>
  </si>
  <si>
    <t>F -EL80</t>
  </si>
  <si>
    <t>F-EL100</t>
  </si>
  <si>
    <t>SSG-P4100 GB (1paire)</t>
  </si>
  <si>
    <t>SSG-P4100 (2paire)</t>
  </si>
  <si>
    <t>1458 Z4</t>
  </si>
  <si>
    <t>1412 Z4</t>
  </si>
  <si>
    <t>1438 Z4</t>
  </si>
  <si>
    <t>BHM 1300 EB</t>
  </si>
  <si>
    <t>BHM 3300 ED/W</t>
  </si>
  <si>
    <t>EAD-T10EDEG</t>
  </si>
  <si>
    <t>ECA-P10C BEST</t>
  </si>
  <si>
    <t>ECS-K200 BEGSTD</t>
  </si>
  <si>
    <t>EEB-EI1CW EGSTD</t>
  </si>
  <si>
    <t>EF-BN 510 B</t>
  </si>
  <si>
    <t>EFC-1G2N</t>
  </si>
  <si>
    <t>EFC-1G5S</t>
  </si>
  <si>
    <t>EF-CI950B</t>
  </si>
  <si>
    <t>EFC-1G6B</t>
  </si>
  <si>
    <t>EFC-1G6F</t>
  </si>
  <si>
    <t>EFC-1H8</t>
  </si>
  <si>
    <t>EFC-1M7B</t>
  </si>
  <si>
    <t>EFC-1M7F</t>
  </si>
  <si>
    <t>EP-CI950</t>
  </si>
  <si>
    <t>ET-H10FAUW</t>
  </si>
  <si>
    <t>EPL-3PH PBEGSTD</t>
  </si>
  <si>
    <t>EPL-3FH UGSTD</t>
  </si>
  <si>
    <t>ETAOU80EB GSTD</t>
  </si>
  <si>
    <t>ETC-P1G5C ESTD</t>
  </si>
  <si>
    <t>BKB-1OUS WEGSTD</t>
  </si>
  <si>
    <t>EB-L1G6LL  UGSTD</t>
  </si>
  <si>
    <t>EDD-D200 BEGSTD</t>
  </si>
  <si>
    <t>ECS-K1E2BE GSTD</t>
  </si>
  <si>
    <t>ECS-K1E1BE GSTD</t>
  </si>
  <si>
    <t>ECS-V1A2BE GSTD</t>
  </si>
  <si>
    <t>EFC-1E2NBE CSTD</t>
  </si>
  <si>
    <t>ASPIRATEURS</t>
  </si>
  <si>
    <t>VCC56BOS3W</t>
  </si>
  <si>
    <t>VCC8830V3B</t>
  </si>
  <si>
    <t>VCC8850H3R</t>
  </si>
  <si>
    <t>CAMERASetPCetIMPRIM</t>
  </si>
  <si>
    <t>NP900 X3D-A01MA</t>
  </si>
  <si>
    <t>NP-N102S-B04MA</t>
  </si>
  <si>
    <t>NP300V5A -A05MA</t>
  </si>
  <si>
    <t>NP300E5Z-A01MA</t>
  </si>
  <si>
    <t>NP530U4C-S06MA</t>
  </si>
  <si>
    <t>SCX -3405W /XSG</t>
  </si>
  <si>
    <t>ML -2165W</t>
  </si>
  <si>
    <t>EV-NX1000 DAB</t>
  </si>
  <si>
    <t>EC-WB200 FDD</t>
  </si>
  <si>
    <t>EC-DV150 FDD</t>
  </si>
  <si>
    <t>EC-ST72 ZZDD</t>
  </si>
  <si>
    <t>EC-ES95 ZZDD</t>
  </si>
  <si>
    <t>CLIMATISEURS</t>
  </si>
  <si>
    <t>AQ-12 TSLN /X</t>
  </si>
  <si>
    <t>AQ-24 TSPN/X</t>
  </si>
  <si>
    <t>AQ-09 ESPN /X</t>
  </si>
  <si>
    <t>AQ-24 ESQN /X</t>
  </si>
  <si>
    <t>AQ-09 VBFMID</t>
  </si>
  <si>
    <t>AQ-12 VBFMID</t>
  </si>
  <si>
    <t>AQ-18 VBFMID</t>
  </si>
  <si>
    <t>AQ-24 VBFMID</t>
  </si>
  <si>
    <t>AQ-24 UUAN</t>
  </si>
  <si>
    <t>AQ- 12UUAMID</t>
  </si>
  <si>
    <t>DIVERS</t>
  </si>
  <si>
    <t>HT-155DD  L G</t>
  </si>
  <si>
    <t>DV-532  DVD  L G</t>
  </si>
  <si>
    <t>CONGELATEUR AGESTON 20</t>
  </si>
  <si>
    <t>CONGELATEUR AGESTON 18</t>
  </si>
  <si>
    <t>CONGELATEUR AGESTON 15,5</t>
  </si>
  <si>
    <t>CONGELATEUR AGESTON 10</t>
  </si>
  <si>
    <t>CONGELATEUR SIERA 350CHS</t>
  </si>
  <si>
    <t>CONGELATEUR WHIRLPOOL CF43</t>
  </si>
  <si>
    <t>CLIM G V 12000</t>
  </si>
  <si>
    <t>SUPPORT MURAL AVES MOTEUR</t>
  </si>
  <si>
    <t>M/L  SIROCCO MW200</t>
  </si>
  <si>
    <t>REF BEKO  MBA4110D</t>
  </si>
  <si>
    <t>REF BEKO  MBA4110W</t>
  </si>
  <si>
    <t>CE 1150 MICRO ONDE</t>
  </si>
  <si>
    <t>LENS N 8000</t>
  </si>
  <si>
    <t>PORTES(2PCS)</t>
  </si>
  <si>
    <t>DOUCHES 3pcs )</t>
  </si>
  <si>
    <t>SUPPORT  CLIM G V</t>
  </si>
  <si>
    <t>CABLE HDMI</t>
  </si>
  <si>
    <t>FILTRE REFRIGERATEUR</t>
  </si>
  <si>
    <t>DVP-NS628/Sony</t>
  </si>
  <si>
    <t>WERLESS  EURO CLASS</t>
  </si>
  <si>
    <t>MINI SMART HD 9000</t>
  </si>
  <si>
    <t>LNB2</t>
  </si>
  <si>
    <t>LNB</t>
  </si>
  <si>
    <t>SUP PIED</t>
  </si>
  <si>
    <t>ECRANS</t>
  </si>
  <si>
    <t>LT 19 B 300</t>
  </si>
  <si>
    <t>LT 22 B 300</t>
  </si>
  <si>
    <t>LT 23 B 350</t>
  </si>
  <si>
    <t>UA 32 EH 4000</t>
  </si>
  <si>
    <t>UA 32 EH 4003</t>
  </si>
  <si>
    <t>UA 32 EH 4500</t>
  </si>
  <si>
    <t>UA 39 EH 5003</t>
  </si>
  <si>
    <t>UA 40 EH 5000</t>
  </si>
  <si>
    <t>UA 55 ES 8000</t>
  </si>
  <si>
    <t>UE 75 ES 9000</t>
  </si>
  <si>
    <t>PS 60 E 550</t>
  </si>
  <si>
    <t>UE 32 F 4000</t>
  </si>
  <si>
    <t>UE 32 F 4500</t>
  </si>
  <si>
    <t>UE 32 F 5000</t>
  </si>
  <si>
    <t>UE 32 F 5070</t>
  </si>
  <si>
    <t>UA 40 F 6400</t>
  </si>
  <si>
    <t>UE 42 F 5070</t>
  </si>
  <si>
    <t>UE 46 F 5070</t>
  </si>
  <si>
    <t>UA 46 F 6400</t>
  </si>
  <si>
    <t>UA 46 F 7500</t>
  </si>
  <si>
    <t>UA 46 F 8000</t>
  </si>
  <si>
    <t>UA 50 F 6800</t>
  </si>
  <si>
    <t>UA 55 F 6100</t>
  </si>
  <si>
    <t>UA 55 F 7500</t>
  </si>
  <si>
    <t>UA 55 F 8000</t>
  </si>
  <si>
    <t>UE 60 F 6100</t>
  </si>
  <si>
    <t>UA 65 F 6400</t>
  </si>
  <si>
    <t>UA 65 F 8000</t>
  </si>
  <si>
    <t>PS 43 F 4000</t>
  </si>
  <si>
    <t>PS 43 F 4900</t>
  </si>
  <si>
    <t>PS 51 F 4500</t>
  </si>
  <si>
    <t>PS 60 F 5500</t>
  </si>
  <si>
    <t>PS 64 F 8500</t>
  </si>
  <si>
    <t>HANZ</t>
  </si>
  <si>
    <t>HZF 060CO640,05</t>
  </si>
  <si>
    <t>HZF 060AG645,25</t>
  </si>
  <si>
    <t>F41MR</t>
  </si>
  <si>
    <t>F87EIX</t>
  </si>
  <si>
    <t>F88IX-P</t>
  </si>
  <si>
    <t>HSM 101-600</t>
  </si>
  <si>
    <t>HSM 101-900</t>
  </si>
  <si>
    <t>HSM 102-750</t>
  </si>
  <si>
    <t>HEM 52-900</t>
  </si>
  <si>
    <t>HEM-96-900</t>
  </si>
  <si>
    <t>HEF96A900MM</t>
  </si>
  <si>
    <t>HZP 520HXX3020</t>
  </si>
  <si>
    <t>HZP 421HXX6044NP1</t>
  </si>
  <si>
    <t>HZP 485HBG6044SP2</t>
  </si>
  <si>
    <t>HZP 315HXX7055SP2IX</t>
  </si>
  <si>
    <t>PL 604 X - E</t>
  </si>
  <si>
    <t>PFM 640STGB-E/NV</t>
  </si>
  <si>
    <t>PFS 750 STX ENM</t>
  </si>
  <si>
    <t>PF 940STTX-C</t>
  </si>
  <si>
    <t>PFM 950STGB</t>
  </si>
  <si>
    <t>AE 1150T-D  2 BAC</t>
  </si>
  <si>
    <t>AEB 1010T-D 1,5 BAC</t>
  </si>
  <si>
    <t>AE 865T-D 1 BAC</t>
  </si>
  <si>
    <t>HTetDVDetBD</t>
  </si>
  <si>
    <t>MM-E330 D /SJ</t>
  </si>
  <si>
    <t>HT-E320</t>
  </si>
  <si>
    <t>HT-E330K</t>
  </si>
  <si>
    <t>HT-ES420K</t>
  </si>
  <si>
    <t>HT-E453HK</t>
  </si>
  <si>
    <t>HT-E455K</t>
  </si>
  <si>
    <t>HT-ES455K</t>
  </si>
  <si>
    <t>HT-E 4550K</t>
  </si>
  <si>
    <t>HT-E 5550K</t>
  </si>
  <si>
    <t>DVD BD -P1600</t>
  </si>
  <si>
    <t>DBD BD -P4600</t>
  </si>
  <si>
    <t>DVD-E360</t>
  </si>
  <si>
    <t>BD- ES 6000</t>
  </si>
  <si>
    <t>BD-E 5500</t>
  </si>
  <si>
    <t>DA -F 560</t>
  </si>
  <si>
    <t>HW-F 355/SJ</t>
  </si>
  <si>
    <t>HT-F 450K</t>
  </si>
  <si>
    <t>HT-F 453HK</t>
  </si>
  <si>
    <t>HT-F 455K</t>
  </si>
  <si>
    <t>HT-F 4550</t>
  </si>
  <si>
    <t>HT-F 5550</t>
  </si>
  <si>
    <t>HT-F 6550</t>
  </si>
  <si>
    <t>KROHLER</t>
  </si>
  <si>
    <t>PEGP-027C</t>
  </si>
  <si>
    <t>PEGP-043A</t>
  </si>
  <si>
    <t>PEGP-687</t>
  </si>
  <si>
    <t>PEGP-8804</t>
  </si>
  <si>
    <t>PETP-041</t>
  </si>
  <si>
    <t>PECM-629</t>
  </si>
  <si>
    <t>PECM-619</t>
  </si>
  <si>
    <t>PEBT-905</t>
  </si>
  <si>
    <t>PEBT-809</t>
  </si>
  <si>
    <t>PEBT-702</t>
  </si>
  <si>
    <t>PEMB-8312AG</t>
  </si>
  <si>
    <t>PEMH-806</t>
  </si>
  <si>
    <t>PEPA 8109</t>
  </si>
  <si>
    <t>PEBE-902B</t>
  </si>
  <si>
    <t>PEPM-904</t>
  </si>
  <si>
    <t>M LetL V</t>
  </si>
  <si>
    <t xml:space="preserve">XP-B80 </t>
  </si>
  <si>
    <t>WF-0600NCS</t>
  </si>
  <si>
    <t>WF-602W0BCSD</t>
  </si>
  <si>
    <t>WF-700W2BCWQ</t>
  </si>
  <si>
    <t>WF-702W2BCSD</t>
  </si>
  <si>
    <t>WF-0700NCS</t>
  </si>
  <si>
    <t>WF-0702WJV</t>
  </si>
  <si>
    <t>WF-1804WPU</t>
  </si>
  <si>
    <t>WF-1124XAU</t>
  </si>
  <si>
    <t>WD-906U4SAGD</t>
  </si>
  <si>
    <t>DW-FN320W</t>
  </si>
  <si>
    <t>DW-FN320T</t>
  </si>
  <si>
    <t>WD-7702R8C</t>
  </si>
  <si>
    <t>WF-6600N1HW</t>
  </si>
  <si>
    <t>WF-0690NXW</t>
  </si>
  <si>
    <t>WF -0692NCS</t>
  </si>
  <si>
    <t>MICROONDE</t>
  </si>
  <si>
    <t>ME711K</t>
  </si>
  <si>
    <t>GW712K</t>
  </si>
  <si>
    <t>GE102V-X</t>
  </si>
  <si>
    <t>PLAQUEetFOURS</t>
  </si>
  <si>
    <t>GN642FFXD</t>
  </si>
  <si>
    <t>GN792IFXD</t>
  </si>
  <si>
    <t>BF1NT013</t>
  </si>
  <si>
    <t>REFRIGERATEURS</t>
  </si>
  <si>
    <t>RT 25 FARADSA</t>
  </si>
  <si>
    <t>RT-29FARADWW</t>
  </si>
  <si>
    <t>RT-29FAJEDSA</t>
  </si>
  <si>
    <t>RT-32FAJPDWW</t>
  </si>
  <si>
    <t>RT-32FAJEDSA</t>
  </si>
  <si>
    <t>RT-35FAJEDSA</t>
  </si>
  <si>
    <t>RT-38FAJPDWW</t>
  </si>
  <si>
    <t>RT-38FAJEDSA</t>
  </si>
  <si>
    <t>RR 82FHIS1</t>
  </si>
  <si>
    <t>RZ 80FHIS1</t>
  </si>
  <si>
    <t>RT -54FBPN</t>
  </si>
  <si>
    <t>RT-59MBPN</t>
  </si>
  <si>
    <t>RT-63NBPN1</t>
  </si>
  <si>
    <t>RT-77SBPN</t>
  </si>
  <si>
    <t>RT-77BBPN</t>
  </si>
  <si>
    <t>RL-46RECMG1</t>
  </si>
  <si>
    <t>RL-52TEBPN</t>
  </si>
  <si>
    <t>RL-4353JBASL</t>
  </si>
  <si>
    <t>RR-82EFBB</t>
  </si>
  <si>
    <t>RZ-80EFBB</t>
  </si>
  <si>
    <t>RSA1DTMG1</t>
  </si>
  <si>
    <t>RFG 28MESL</t>
  </si>
  <si>
    <t>SUPPORTS</t>
  </si>
  <si>
    <t>PF-424</t>
  </si>
  <si>
    <t>PF-444</t>
  </si>
  <si>
    <t xml:space="preserve">PLB 114 S </t>
  </si>
  <si>
    <t>PA-944</t>
  </si>
  <si>
    <t>TWM-106B</t>
  </si>
  <si>
    <t>PLB- WA4</t>
  </si>
  <si>
    <t>DVD-6B</t>
  </si>
  <si>
    <t>DVD-12B</t>
  </si>
  <si>
    <t>WMN 250M</t>
  </si>
  <si>
    <t>WMN350/XS</t>
  </si>
  <si>
    <t>WMN- 1000A</t>
  </si>
  <si>
    <t>WMN- 1000B</t>
  </si>
  <si>
    <t>WMN- 2000B</t>
  </si>
  <si>
    <t>WMN- 4250</t>
  </si>
  <si>
    <t>WMN-4270</t>
  </si>
  <si>
    <t>AD999</t>
  </si>
  <si>
    <t>AD001</t>
  </si>
  <si>
    <t>AD001-2</t>
  </si>
  <si>
    <t>AD015</t>
  </si>
  <si>
    <t>WMN -4001</t>
  </si>
  <si>
    <t>LCD -WA3</t>
  </si>
  <si>
    <t>TABLES</t>
  </si>
  <si>
    <t>C15              (2 pcs  )</t>
  </si>
  <si>
    <t>SN1110     (2 pcs  )</t>
  </si>
  <si>
    <t>SN1120     (2 pcs  )</t>
  </si>
  <si>
    <t>SN1130     (2 pcs  )</t>
  </si>
  <si>
    <t>W10-BB</t>
  </si>
  <si>
    <t>WB101 -BB</t>
  </si>
  <si>
    <t>N1000</t>
  </si>
  <si>
    <t>AM181G    (2 pcs  )</t>
  </si>
  <si>
    <t>AM7000G  (2 pcs  )</t>
  </si>
  <si>
    <t>AM70G      (2 pcs  )</t>
  </si>
  <si>
    <t>AM61G</t>
  </si>
  <si>
    <t>AM180G</t>
  </si>
  <si>
    <t>YY7            (3 pcs  )</t>
  </si>
  <si>
    <t>YY8            (3 pcs  )</t>
  </si>
  <si>
    <t>TELetTABLETTE</t>
  </si>
  <si>
    <t>GT - S5282</t>
  </si>
  <si>
    <t>GT-B5330</t>
  </si>
  <si>
    <t>GT -I8190</t>
  </si>
  <si>
    <t xml:space="preserve">GT -I9300 </t>
  </si>
  <si>
    <t>GT - I9190</t>
  </si>
  <si>
    <t>GT-I9152</t>
  </si>
  <si>
    <t xml:space="preserve">GT -I9500 </t>
  </si>
  <si>
    <t>GT - I9295(S4-ACTIVE)</t>
  </si>
  <si>
    <t>SM-C101 (S4-avec-ZOOM  )</t>
  </si>
  <si>
    <t>GT -N7100</t>
  </si>
  <si>
    <t>SM -T210 Z</t>
  </si>
  <si>
    <t>SM -T211 Z</t>
  </si>
  <si>
    <t>GT -P3100</t>
  </si>
  <si>
    <t>GT -N5100</t>
  </si>
  <si>
    <t>GT-N8000</t>
  </si>
  <si>
    <t>SM-V7000(GEAR)</t>
  </si>
  <si>
    <t>SM-N9000(NOTE 3)</t>
  </si>
  <si>
    <t>UNIONTECH</t>
  </si>
  <si>
    <t>C60 80 SS AP-447-L</t>
  </si>
  <si>
    <t>C6090 SS BC 255</t>
  </si>
  <si>
    <t>C6080SS AP-447 ST</t>
  </si>
  <si>
    <t>ES341 BLANC</t>
  </si>
  <si>
    <t>ES341 GRIS</t>
  </si>
  <si>
    <t>P U</t>
  </si>
  <si>
    <t>VALEUR</t>
  </si>
  <si>
    <t>N° BA</t>
  </si>
  <si>
    <t>EB-B600(batterie S4)</t>
  </si>
  <si>
    <t>EB-K800</t>
  </si>
  <si>
    <t>EE-V100</t>
  </si>
  <si>
    <t>EF-CN900</t>
  </si>
  <si>
    <t>EF-WN900</t>
  </si>
  <si>
    <t>HW-F450</t>
  </si>
  <si>
    <t>UA 40 F 5300</t>
  </si>
  <si>
    <t>UA 40 F 5500</t>
  </si>
  <si>
    <t>UA 46 F 5300</t>
  </si>
  <si>
    <t>UA 46 F 5500</t>
  </si>
  <si>
    <t>AQ-12 TSL</t>
  </si>
  <si>
    <t>AQ-24 VBM</t>
  </si>
  <si>
    <t>AQ-24 ESP</t>
  </si>
  <si>
    <t>AQ-12 VBM</t>
  </si>
  <si>
    <t>AQ-18 VBM</t>
  </si>
  <si>
    <t>AQ-18 MAX</t>
  </si>
  <si>
    <t>AQ-24 MAX</t>
  </si>
  <si>
    <t>UE-42 F 5370/D</t>
  </si>
  <si>
    <t>ACADU10 CBECTD</t>
  </si>
  <si>
    <t>WF-80 F 5E 5U 4X</t>
  </si>
  <si>
    <t>WF-8800 LSS</t>
  </si>
  <si>
    <t>WF-702U2BKSD</t>
  </si>
  <si>
    <t>MG28 F 301 ECW</t>
  </si>
  <si>
    <t>MG23 F 301 EJS</t>
  </si>
  <si>
    <t>MG23 F 301 EAW</t>
  </si>
  <si>
    <t>PFS 950STXE/CV</t>
  </si>
  <si>
    <t>HZF FS 36 G</t>
  </si>
  <si>
    <t>N° BL</t>
  </si>
  <si>
    <t>LUNETTES 3D  1 Paire</t>
  </si>
  <si>
    <t>FAMILLES</t>
  </si>
  <si>
    <t>UA 28 F 4000</t>
  </si>
  <si>
    <t>RT 25 FARADWW</t>
  </si>
  <si>
    <t>DMS300TRS</t>
  </si>
  <si>
    <t>AQ-09 TSLN /X</t>
  </si>
  <si>
    <t>SC-4130</t>
  </si>
  <si>
    <t>GN641FFXD</t>
  </si>
  <si>
    <t>EA-PCC 09U20N</t>
  </si>
  <si>
    <t xml:space="preserve">C5555 SB398-A </t>
  </si>
  <si>
    <t>ALLUME CIGARE I9100 BLACK</t>
  </si>
  <si>
    <t>PANINI GRILL INOX  4TRANCH</t>
  </si>
  <si>
    <t>PF-422</t>
  </si>
  <si>
    <t>DMS300TRW</t>
  </si>
  <si>
    <t>GE82V</t>
  </si>
  <si>
    <t>EA-PMCO2G /WW</t>
  </si>
  <si>
    <t>AE 1150T-G  2 BAC</t>
  </si>
  <si>
    <t>C5555SS 390A</t>
  </si>
  <si>
    <t>BATTERIE I9300</t>
  </si>
  <si>
    <t>PANINI GRILL INOX  2TRANCH</t>
  </si>
  <si>
    <t>RT-29FARADSA</t>
  </si>
  <si>
    <t>AQ-18 TSLXSG</t>
  </si>
  <si>
    <t>GE82VT-S</t>
  </si>
  <si>
    <t>EA-PMSDO2G /M-S</t>
  </si>
  <si>
    <t>C5555SS 446A</t>
  </si>
  <si>
    <t>BDP-S350 (SONY )</t>
  </si>
  <si>
    <t>PANINI GRILL 4 TRANCH</t>
  </si>
  <si>
    <t>AE 865T-G 1 BAC</t>
  </si>
  <si>
    <t>BLEUTOUTH HM5800</t>
  </si>
  <si>
    <t>PANINI GRILL 2 TRANCH</t>
  </si>
  <si>
    <t>PA-924</t>
  </si>
  <si>
    <t>WD-0894W8N</t>
  </si>
  <si>
    <t>VCC4380 V3B</t>
  </si>
  <si>
    <t>BQ1S4T007</t>
  </si>
  <si>
    <t>EC-ES70</t>
  </si>
  <si>
    <t>C6060 ID</t>
  </si>
  <si>
    <t>BLEUTOUTH N7100</t>
  </si>
  <si>
    <t>TOASTER 2TRANCH</t>
  </si>
  <si>
    <t>AQ-12 ESPN /X</t>
  </si>
  <si>
    <t>F 62 TIX</t>
  </si>
  <si>
    <t>C6060 ST(BC-191)</t>
  </si>
  <si>
    <t>M/CAFE 1L</t>
  </si>
  <si>
    <t>AQ-18 ESPN /X</t>
  </si>
  <si>
    <t>EC-PL55</t>
  </si>
  <si>
    <t>F 82TIX</t>
  </si>
  <si>
    <t>C6060SS AP-447</t>
  </si>
  <si>
    <t>CABLE RSA</t>
  </si>
  <si>
    <t>M/CAFE 12 TASSES</t>
  </si>
  <si>
    <t>GT-S7562</t>
  </si>
  <si>
    <t>EC-ST550 ZDPGME</t>
  </si>
  <si>
    <t>CY -STC 1100 (camera TV )</t>
  </si>
  <si>
    <t>C6080SB AP-447 NOIR</t>
  </si>
  <si>
    <t>CABLE VGA</t>
  </si>
  <si>
    <t>BOILLOIRE ELEC INOX 1,7</t>
  </si>
  <si>
    <t>PLB11E</t>
  </si>
  <si>
    <t>GT -S6102</t>
  </si>
  <si>
    <t>RT-35FAJPDWW</t>
  </si>
  <si>
    <t>BOILLOIRE ELEC BEIGE</t>
  </si>
  <si>
    <t>GT-I9082</t>
  </si>
  <si>
    <t>RT- 37GKSW</t>
  </si>
  <si>
    <t>C6090 AC-511 IDS C</t>
  </si>
  <si>
    <t>CF-43 WHIRLPOOL</t>
  </si>
  <si>
    <t xml:space="preserve">BOUILOIR ELECT 2 COULEUR </t>
  </si>
  <si>
    <t>RT-37GKMG</t>
  </si>
  <si>
    <t>HT-E355K</t>
  </si>
  <si>
    <t>EK-GC100</t>
  </si>
  <si>
    <t>CF-610 WHIRLPOOL</t>
  </si>
  <si>
    <t>BLENDER 500W MIXEUR</t>
  </si>
  <si>
    <t>GT-C3310</t>
  </si>
  <si>
    <t>WF-0702WJS</t>
  </si>
  <si>
    <t>EB-H1G6 LLUCST</t>
  </si>
  <si>
    <t>C6090SS AC IDS</t>
  </si>
  <si>
    <t>CFH-301 FAGOR</t>
  </si>
  <si>
    <t>PEMB-805B</t>
  </si>
  <si>
    <t>BLENDER 400W MIXEUR</t>
  </si>
  <si>
    <t>RT-38FDJEDSA</t>
  </si>
  <si>
    <t>HMX- E10WP</t>
  </si>
  <si>
    <t>ES-171 GRIS</t>
  </si>
  <si>
    <t>PERM 819</t>
  </si>
  <si>
    <t>ROBOT MULTIFONCTION 5EN1</t>
  </si>
  <si>
    <t>HT-E3550</t>
  </si>
  <si>
    <t>ES241 GRIS</t>
  </si>
  <si>
    <t>CLIM G V 9000</t>
  </si>
  <si>
    <t>HACHOIR</t>
  </si>
  <si>
    <t>RT-45HSSW</t>
  </si>
  <si>
    <t>WF-1600W5S</t>
  </si>
  <si>
    <t>MLT -D101 S/XSG</t>
  </si>
  <si>
    <t>EB-S1P5G</t>
  </si>
  <si>
    <t>HSM  102-900</t>
  </si>
  <si>
    <t>ES241BLANC</t>
  </si>
  <si>
    <t>PRESSE ARGUME</t>
  </si>
  <si>
    <t>RT-45HSMG</t>
  </si>
  <si>
    <t>NP300 E5E -A03MA</t>
  </si>
  <si>
    <t>BATTEUR ELECT</t>
  </si>
  <si>
    <t>RT-45MASW</t>
  </si>
  <si>
    <t>ECC1DP OUBESTD</t>
  </si>
  <si>
    <t>PIED MIXEUR</t>
  </si>
  <si>
    <t xml:space="preserve">RT-50FBPN1 </t>
  </si>
  <si>
    <t>PECV-02</t>
  </si>
  <si>
    <t>CUISEUR VAPEUR</t>
  </si>
  <si>
    <t>NP300V5A-S03MA</t>
  </si>
  <si>
    <t>NP355 E5C-A03MA</t>
  </si>
  <si>
    <t>RT5962 DTBSP</t>
  </si>
  <si>
    <t>NP355 E5X -A01MA</t>
  </si>
  <si>
    <t>DOCK 2IN1 7100</t>
  </si>
  <si>
    <t>RT 59 FBPN</t>
  </si>
  <si>
    <t>HZP 310HXX6044NP</t>
  </si>
  <si>
    <t>PS 43 F 4500</t>
  </si>
  <si>
    <t>SUP, MOBIL 32</t>
  </si>
  <si>
    <t>RT-72BBEW1</t>
  </si>
  <si>
    <t>WF-9600N5W</t>
  </si>
  <si>
    <t>HZP 325HEG9055SP2SLV</t>
  </si>
  <si>
    <t>DVD HR734</t>
  </si>
  <si>
    <t>SCX -3405F/XCG</t>
  </si>
  <si>
    <t>DVD SH8551M</t>
  </si>
  <si>
    <t>EF-BT 210</t>
  </si>
  <si>
    <t>HZP 478HXX9055SP2</t>
  </si>
  <si>
    <t>DVD VOXON</t>
  </si>
  <si>
    <t>PS 51 F 4900</t>
  </si>
  <si>
    <t>XE500T1C-A02MA</t>
  </si>
  <si>
    <t>DVR ,H ,264</t>
  </si>
  <si>
    <t>MOHZ D90D23</t>
  </si>
  <si>
    <t>RR-82EETS</t>
  </si>
  <si>
    <t>HDMI splitter</t>
  </si>
  <si>
    <t>HDTV   ADAPTER SIII</t>
  </si>
  <si>
    <t>UA 26 EH 4000</t>
  </si>
  <si>
    <t>RZ-90EEMG</t>
  </si>
  <si>
    <t>EFC-1J9 F</t>
  </si>
  <si>
    <t>PFS 750STX</t>
  </si>
  <si>
    <t>HDTV I9300</t>
  </si>
  <si>
    <t>HT-D5550</t>
  </si>
  <si>
    <t>EFC-GC1</t>
  </si>
  <si>
    <t>HVP -4015R (lecteur de flux )</t>
  </si>
  <si>
    <t>INTERVISION SLIM</t>
  </si>
  <si>
    <t>LCD  LG</t>
  </si>
  <si>
    <t>UA 40 EH 5300</t>
  </si>
  <si>
    <t>EF-FI919B</t>
  </si>
  <si>
    <t>LED 32 SHARP</t>
  </si>
  <si>
    <t>UA 46 EH 5000</t>
  </si>
  <si>
    <t>EF-FI950B</t>
  </si>
  <si>
    <t>LENS (protege ecran 5100 )</t>
  </si>
  <si>
    <t>UA 40 ES 5600</t>
  </si>
  <si>
    <t>UA 40 ES 6600</t>
  </si>
  <si>
    <t>LENS N7100</t>
  </si>
  <si>
    <t>UA 46 ES 5600</t>
  </si>
  <si>
    <t>LENS N9220</t>
  </si>
  <si>
    <t>UE 46 ES 8000</t>
  </si>
  <si>
    <t>LENS N9300 NORMAL</t>
  </si>
  <si>
    <t>UA 50 ES 5600</t>
  </si>
  <si>
    <t>UA 50 ES 6200</t>
  </si>
  <si>
    <t>ETA-P11 EB EGSTD</t>
  </si>
  <si>
    <t>ETC-GC1WB</t>
  </si>
  <si>
    <t>ETC-P1G2 CESTD</t>
  </si>
  <si>
    <t>PS 43 E 400</t>
  </si>
  <si>
    <t>PS 43 E450</t>
  </si>
  <si>
    <t>MONTURE</t>
  </si>
  <si>
    <t>PS 43 E490</t>
  </si>
  <si>
    <t>MOTEUR</t>
  </si>
  <si>
    <t>PS 51 E450</t>
  </si>
  <si>
    <t xml:space="preserve">P1000:  pochette Tablet </t>
  </si>
  <si>
    <t>PS 51 E490</t>
  </si>
  <si>
    <t>POCH N8000 BELK</t>
  </si>
  <si>
    <t>POCHETTE     I9300   1 FACE</t>
  </si>
  <si>
    <t>PS 64 E 8000</t>
  </si>
  <si>
    <t>Pochette camera  sony</t>
  </si>
  <si>
    <t>LA 40 C 550</t>
  </si>
  <si>
    <t>POCHETTE I9300  2FACES</t>
  </si>
  <si>
    <t>UA 40 C 5000</t>
  </si>
  <si>
    <t>POCHETTE N71000 FLIP</t>
  </si>
  <si>
    <t>LCD 32 E 420</t>
  </si>
  <si>
    <t>WIS 12 ABGNX / ZN</t>
  </si>
  <si>
    <t>POCHETTE N8000</t>
  </si>
  <si>
    <t>PROTEGE ECARN N8000 3D</t>
  </si>
  <si>
    <t>PS 50 C 430</t>
  </si>
  <si>
    <t>PS- 51E450</t>
  </si>
  <si>
    <t>PS-64ES8000</t>
  </si>
  <si>
    <t>REC GOLDEN  INTER STAR</t>
  </si>
  <si>
    <t>REC HD505</t>
  </si>
  <si>
    <t>REC X210</t>
  </si>
  <si>
    <t>RECEPTEUR   SLIM BOX</t>
  </si>
  <si>
    <t>RECEPTEUR  ECHO SONIC</t>
  </si>
  <si>
    <t>S2755 ASPIR A MAIN</t>
  </si>
  <si>
    <t>SCREEN GARD P1000</t>
  </si>
  <si>
    <t>SCREEN GARD SIII</t>
  </si>
  <si>
    <t>Telecommande clim (cassette )</t>
  </si>
  <si>
    <t>TNT</t>
  </si>
  <si>
    <t>TONNER   ML2010D3</t>
  </si>
  <si>
    <t>UA-40EH5000</t>
  </si>
  <si>
    <t>UA-40EH5300</t>
  </si>
  <si>
    <t>UE 46 ES 6100</t>
  </si>
  <si>
    <t>UE 65 ES 8000</t>
  </si>
  <si>
    <t>UE-32EH4000</t>
  </si>
  <si>
    <t>UE-32EH420</t>
  </si>
  <si>
    <t>UE-55ES8000</t>
  </si>
  <si>
    <t>WIFI</t>
  </si>
  <si>
    <t>C19</t>
  </si>
  <si>
    <t>SM-T2105G(tab enfants)</t>
  </si>
  <si>
    <t>MOIS</t>
  </si>
  <si>
    <t>EXEMPLE</t>
  </si>
  <si>
    <t>UE-46 F 8000/D</t>
  </si>
  <si>
    <t>UE-40 F 8000/D</t>
  </si>
  <si>
    <t>SM-P 6010 Z</t>
  </si>
  <si>
    <t>REHZ RD-36 DC4SQ</t>
  </si>
  <si>
    <t>HLV-M 9348 SS( lave vaissele)</t>
  </si>
  <si>
    <t>UE-46 F 5070/D</t>
  </si>
  <si>
    <t>UE-42 F 5500/D</t>
  </si>
  <si>
    <t>UE-40 F 6470/D</t>
  </si>
  <si>
    <t>AQ-09 ESP</t>
  </si>
  <si>
    <t>AQ-09 UUPX</t>
  </si>
  <si>
    <t>EF-BP 600 B</t>
  </si>
  <si>
    <t>CLIENT</t>
  </si>
  <si>
    <t>VILLE</t>
  </si>
  <si>
    <t>FES</t>
  </si>
  <si>
    <t>BAJOU</t>
  </si>
  <si>
    <t>FOURNISSEUR</t>
  </si>
  <si>
    <t>FRS</t>
  </si>
  <si>
    <t>CASA</t>
  </si>
  <si>
    <t>GT-S 6312</t>
  </si>
  <si>
    <t>GT-S7270</t>
  </si>
  <si>
    <t>UE-42 F 5070/D</t>
  </si>
  <si>
    <t>UE-32 F 4000/D</t>
  </si>
  <si>
    <t>V BOX (POSITIONNEUR )</t>
  </si>
  <si>
    <t>RET/1832</t>
  </si>
  <si>
    <t>SUPPORT CLIM/P</t>
  </si>
  <si>
    <t>SUPPORT CLIM/G</t>
  </si>
  <si>
    <t xml:space="preserve">319/14 </t>
  </si>
  <si>
    <t>PS-51 F 4500/D</t>
  </si>
  <si>
    <t>PS-55 F 6470/D</t>
  </si>
  <si>
    <t>PS-55 F 8000/D</t>
  </si>
  <si>
    <t>PS-43 F 4500/D</t>
  </si>
  <si>
    <t>RET/1872</t>
  </si>
  <si>
    <t>TEKA</t>
  </si>
  <si>
    <t>14-00168</t>
  </si>
  <si>
    <t>DW6 42FI</t>
  </si>
  <si>
    <t>RET/13370</t>
  </si>
  <si>
    <t>ARTICLES</t>
  </si>
  <si>
    <t>GT-C3310/D</t>
  </si>
  <si>
    <t>PARIS</t>
  </si>
  <si>
    <t>NICE</t>
  </si>
  <si>
    <t>LONDRE</t>
  </si>
  <si>
    <t>AA</t>
  </si>
  <si>
    <t>BB</t>
  </si>
  <si>
    <t>CC</t>
  </si>
  <si>
    <t>DD</t>
  </si>
  <si>
    <t>EE</t>
  </si>
  <si>
    <t>120GG</t>
  </si>
  <si>
    <t>5320R00</t>
  </si>
  <si>
    <t>GG</t>
  </si>
  <si>
    <t>HH</t>
  </si>
  <si>
    <t>JJ</t>
  </si>
  <si>
    <t>KK</t>
  </si>
  <si>
    <t>LL</t>
  </si>
  <si>
    <t>MM</t>
  </si>
  <si>
    <t>WW</t>
  </si>
  <si>
    <t>XX</t>
  </si>
  <si>
    <t>VV</t>
  </si>
  <si>
    <t>TT</t>
  </si>
  <si>
    <t>BL_SansDoublons</t>
  </si>
  <si>
    <t>Si le tableau source est trié par BL</t>
  </si>
  <si>
    <t>Formules classiques nécessitent le tri</t>
  </si>
  <si>
    <t>Formules matricielles ne nécessitent pas un tabelau trié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</si>
  <si>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</si>
  <si>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</si>
  <si>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</si>
  <si>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</si>
  <si>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</si>
  <si>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</si>
  <si>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</si>
  <si>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</si>
  <si>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</si>
  <si>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</si>
  <si>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TOTAL/Qte</t>
  </si>
  <si>
    <t>XP-B80</t>
  </si>
  <si>
    <t>"</t>
  </si>
  <si>
    <t>PAR QUELLES FORMULES JE PEUX AVOIR DES RESULTAS  PARAIL?</t>
  </si>
  <si>
    <t>CODE</t>
  </si>
  <si>
    <t>ART</t>
  </si>
  <si>
    <t>FAMI</t>
  </si>
  <si>
    <t>JANVIER</t>
  </si>
  <si>
    <t>FÉVRIER</t>
  </si>
  <si>
    <t>client</t>
  </si>
  <si>
    <t>DEPOT</t>
  </si>
  <si>
    <t>TOTAL</t>
  </si>
  <si>
    <t>MAGASIN</t>
  </si>
  <si>
    <t>CODE ARTICLE</t>
  </si>
  <si>
    <t>PAR QUELLE FORMULE JE PEU AVOIR MON STOCK REEL DE TOUT LES ARTICLES QUI SERONT DANS LA colonne "B"</t>
  </si>
</sst>
</file>

<file path=xl/styles.xml><?xml version="1.0" encoding="utf-8"?>
<styleSheet xmlns="http://schemas.openxmlformats.org/spreadsheetml/2006/main">
  <numFmts count="4">
    <numFmt numFmtId="164" formatCode="dd\-mmmm"/>
    <numFmt numFmtId="165" formatCode="[$-40C]mmm\-yy;@"/>
    <numFmt numFmtId="166" formatCode="00000"/>
    <numFmt numFmtId="167" formatCode="[$-40C]d\ mmmm\ yyyy;@"/>
  </numFmts>
  <fonts count="2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rgb="FFFF0000"/>
      <name val="Cambria"/>
      <family val="1"/>
      <scheme val="major"/>
    </font>
    <font>
      <sz val="9"/>
      <color theme="1"/>
      <name val="Calibri"/>
      <family val="2"/>
      <scheme val="minor"/>
    </font>
    <font>
      <sz val="9"/>
      <name val="Cambria"/>
      <family val="1"/>
      <scheme val="major"/>
    </font>
    <font>
      <sz val="10"/>
      <color theme="1"/>
      <name val="Cambria"/>
      <family val="1"/>
      <scheme val="major"/>
    </font>
    <font>
      <sz val="9"/>
      <name val="Times New Roman"/>
      <family val="1"/>
    </font>
    <font>
      <i/>
      <sz val="10"/>
      <color rgb="FFFF0000"/>
      <name val="Cambria"/>
      <family val="1"/>
      <scheme val="major"/>
    </font>
    <font>
      <sz val="9"/>
      <color theme="1"/>
      <name val="Cambria"/>
      <family val="1"/>
      <scheme val="major"/>
    </font>
    <font>
      <sz val="9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rgb="FFFF0000"/>
      <name val="Calibri"/>
      <scheme val="minor"/>
    </font>
    <font>
      <sz val="11"/>
      <color rgb="FFFF0000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0" xfId="0" applyFont="1"/>
    <xf numFmtId="0" fontId="6" fillId="0" borderId="0" xfId="0" applyFont="1"/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/>
    <xf numFmtId="0" fontId="6" fillId="0" borderId="1" xfId="0" applyFont="1" applyFill="1" applyBorder="1" applyAlignment="1"/>
    <xf numFmtId="0" fontId="7" fillId="0" borderId="1" xfId="0" applyFont="1" applyFill="1" applyBorder="1"/>
    <xf numFmtId="0" fontId="9" fillId="0" borderId="1" xfId="0" applyFont="1" applyFill="1" applyBorder="1" applyAlignment="1">
      <alignment vertical="center"/>
    </xf>
    <xf numFmtId="0" fontId="6" fillId="0" borderId="1" xfId="0" applyFont="1" applyBorder="1"/>
    <xf numFmtId="0" fontId="7" fillId="0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12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1" xfId="0" applyFont="1" applyBorder="1"/>
    <xf numFmtId="165" fontId="5" fillId="0" borderId="1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/>
    <xf numFmtId="0" fontId="18" fillId="0" borderId="0" xfId="0" applyFont="1"/>
    <xf numFmtId="0" fontId="14" fillId="0" borderId="0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1" fillId="0" borderId="0" xfId="0" applyNumberFormat="1" applyFont="1" applyFill="1" applyBorder="1" applyAlignment="1">
      <alignment horizontal="center"/>
    </xf>
    <xf numFmtId="4" fontId="17" fillId="0" borderId="0" xfId="0" applyNumberFormat="1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14" fontId="0" fillId="0" borderId="0" xfId="0" applyNumberFormat="1"/>
    <xf numFmtId="0" fontId="0" fillId="4" borderId="1" xfId="0" applyFill="1" applyBorder="1" applyAlignment="1">
      <alignment horizontal="center" vertical="center"/>
    </xf>
    <xf numFmtId="0" fontId="19" fillId="0" borderId="0" xfId="0" applyFont="1"/>
    <xf numFmtId="166" fontId="0" fillId="3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11" fillId="0" borderId="1" xfId="0" applyFont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9" fillId="0" borderId="1" xfId="0" applyFont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1" fillId="2" borderId="0" xfId="0" applyNumberFormat="1" applyFont="1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21" fillId="2" borderId="0" xfId="0" applyNumberFormat="1" applyFont="1" applyFill="1" applyAlignment="1">
      <alignment horizontal="center" vertical="center"/>
    </xf>
    <xf numFmtId="165" fontId="22" fillId="5" borderId="0" xfId="0" applyNumberFormat="1" applyFont="1" applyFill="1" applyAlignment="1">
      <alignment horizontal="center" vertical="center"/>
    </xf>
    <xf numFmtId="167" fontId="0" fillId="0" borderId="3" xfId="0" applyNumberFormat="1" applyBorder="1"/>
    <xf numFmtId="167" fontId="0" fillId="0" borderId="0" xfId="0" applyNumberFormat="1" applyFill="1" applyBorder="1" applyAlignment="1">
      <alignment horizontal="left" vertical="center"/>
    </xf>
    <xf numFmtId="167" fontId="0" fillId="0" borderId="0" xfId="0" applyNumberFormat="1" applyFill="1" applyBorder="1"/>
    <xf numFmtId="167" fontId="0" fillId="0" borderId="0" xfId="0" applyNumberFormat="1"/>
    <xf numFmtId="0" fontId="0" fillId="6" borderId="0" xfId="0" applyFill="1"/>
    <xf numFmtId="0" fontId="23" fillId="0" borderId="0" xfId="0" applyFont="1"/>
    <xf numFmtId="14" fontId="0" fillId="2" borderId="0" xfId="0" applyNumberForma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0" fillId="8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8" borderId="7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11" borderId="0" xfId="0" applyFill="1"/>
    <xf numFmtId="0" fontId="0" fillId="3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0" fontId="0" fillId="0" borderId="0" xfId="0" applyFill="1"/>
    <xf numFmtId="167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4" fontId="0" fillId="8" borderId="0" xfId="0" applyNumberFormat="1" applyFill="1" applyAlignment="1">
      <alignment horizontal="center" vertical="center"/>
    </xf>
    <xf numFmtId="0" fontId="0" fillId="2" borderId="0" xfId="0" applyFill="1" applyAlignment="1"/>
    <xf numFmtId="0" fontId="0" fillId="2" borderId="0" xfId="0" applyFill="1"/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0" fillId="13" borderId="0" xfId="0" applyFill="1"/>
    <xf numFmtId="0" fontId="0" fillId="14" borderId="1" xfId="0" applyFill="1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23" fillId="10" borderId="0" xfId="0" applyFont="1" applyFill="1" applyAlignment="1">
      <alignment horizontal="center" wrapText="1"/>
    </xf>
    <xf numFmtId="0" fontId="23" fillId="10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17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</cellXfs>
  <cellStyles count="1">
    <cellStyle name="Normal" xfId="0" builtinId="0"/>
  </cellStyles>
  <dxfs count="56">
    <dxf>
      <font>
        <b/>
        <i/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/>
        <strike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67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VariousPropertyBits" ax:value="746589211"/>
  <ax:ocxPr ax:name="ScrollBars" ax:value="3"/>
  <ax:ocxPr ax:name="DisplayStyle" ax:value="2"/>
  <ax:ocxPr ax:name="Size" ax:value="8678;2010"/>
  <ax:ocxPr ax:name="MatchEntry" ax:value="0"/>
  <ax:ocxPr ax:name="Value" ax:value="XP-B80 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31</xdr:row>
      <xdr:rowOff>9525</xdr:rowOff>
    </xdr:from>
    <xdr:to>
      <xdr:col>3</xdr:col>
      <xdr:colOff>142875</xdr:colOff>
      <xdr:row>32</xdr:row>
      <xdr:rowOff>95250</xdr:rowOff>
    </xdr:to>
    <xdr:sp macro="" textlink="">
      <xdr:nvSpPr>
        <xdr:cNvPr id="18" name="Accolade fermante 17"/>
        <xdr:cNvSpPr/>
      </xdr:nvSpPr>
      <xdr:spPr>
        <a:xfrm rot="5400000">
          <a:off x="1685925" y="5153025"/>
          <a:ext cx="276225" cy="18002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666750</xdr:colOff>
      <xdr:row>31</xdr:row>
      <xdr:rowOff>38100</xdr:rowOff>
    </xdr:from>
    <xdr:to>
      <xdr:col>9</xdr:col>
      <xdr:colOff>123825</xdr:colOff>
      <xdr:row>32</xdr:row>
      <xdr:rowOff>123825</xdr:rowOff>
    </xdr:to>
    <xdr:sp macro="" textlink="">
      <xdr:nvSpPr>
        <xdr:cNvPr id="19" name="Accolade fermante 18"/>
        <xdr:cNvSpPr/>
      </xdr:nvSpPr>
      <xdr:spPr>
        <a:xfrm rot="5400000">
          <a:off x="6848475" y="5181600"/>
          <a:ext cx="276225" cy="18002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295276</xdr:colOff>
      <xdr:row>11</xdr:row>
      <xdr:rowOff>104775</xdr:rowOff>
    </xdr:from>
    <xdr:to>
      <xdr:col>9</xdr:col>
      <xdr:colOff>457204</xdr:colOff>
      <xdr:row>15</xdr:row>
      <xdr:rowOff>142874</xdr:rowOff>
    </xdr:to>
    <xdr:cxnSp macro="">
      <xdr:nvCxnSpPr>
        <xdr:cNvPr id="3" name="Connecteur droit avec flèche 2"/>
        <xdr:cNvCxnSpPr/>
      </xdr:nvCxnSpPr>
      <xdr:spPr>
        <a:xfrm rot="5400000">
          <a:off x="6938965" y="2519361"/>
          <a:ext cx="800099" cy="161928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132850</xdr:colOff>
      <xdr:row>8</xdr:row>
      <xdr:rowOff>80836</xdr:rowOff>
    </xdr:from>
    <xdr:to>
      <xdr:col>10</xdr:col>
      <xdr:colOff>992525</xdr:colOff>
      <xdr:row>10</xdr:row>
      <xdr:rowOff>179134</xdr:rowOff>
    </xdr:to>
    <xdr:sp macro="" textlink="">
      <xdr:nvSpPr>
        <xdr:cNvPr id="5" name="Accolade fermante 4"/>
        <xdr:cNvSpPr/>
      </xdr:nvSpPr>
      <xdr:spPr>
        <a:xfrm rot="5400000">
          <a:off x="7228664" y="595497"/>
          <a:ext cx="479298" cy="2497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352425</xdr:colOff>
      <xdr:row>9</xdr:row>
      <xdr:rowOff>0</xdr:rowOff>
    </xdr:from>
    <xdr:to>
      <xdr:col>11</xdr:col>
      <xdr:colOff>752475</xdr:colOff>
      <xdr:row>15</xdr:row>
      <xdr:rowOff>152400</xdr:rowOff>
    </xdr:to>
    <xdr:cxnSp macro="">
      <xdr:nvCxnSpPr>
        <xdr:cNvPr id="6" name="Connecteur droit avec flèche 5"/>
        <xdr:cNvCxnSpPr/>
      </xdr:nvCxnSpPr>
      <xdr:spPr>
        <a:xfrm flipV="1">
          <a:off x="7315200" y="1714500"/>
          <a:ext cx="2390775" cy="1295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381000</xdr:colOff>
      <xdr:row>4</xdr:row>
      <xdr:rowOff>180975</xdr:rowOff>
    </xdr:from>
    <xdr:to>
      <xdr:col>14</xdr:col>
      <xdr:colOff>514350</xdr:colOff>
      <xdr:row>15</xdr:row>
      <xdr:rowOff>142875</xdr:rowOff>
    </xdr:to>
    <xdr:cxnSp macro="">
      <xdr:nvCxnSpPr>
        <xdr:cNvPr id="8" name="Connecteur droit avec flèche 7"/>
        <xdr:cNvCxnSpPr/>
      </xdr:nvCxnSpPr>
      <xdr:spPr>
        <a:xfrm flipV="1">
          <a:off x="7343775" y="942975"/>
          <a:ext cx="4533900" cy="2057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552451</xdr:colOff>
      <xdr:row>4</xdr:row>
      <xdr:rowOff>190499</xdr:rowOff>
    </xdr:from>
    <xdr:to>
      <xdr:col>3</xdr:col>
      <xdr:colOff>257176</xdr:colOff>
      <xdr:row>11</xdr:row>
      <xdr:rowOff>28574</xdr:rowOff>
    </xdr:to>
    <xdr:cxnSp macro="">
      <xdr:nvCxnSpPr>
        <xdr:cNvPr id="3" name="Connecteur droit avec flèche 2"/>
        <xdr:cNvCxnSpPr/>
      </xdr:nvCxnSpPr>
      <xdr:spPr>
        <a:xfrm rot="5400000">
          <a:off x="3205163" y="1023937"/>
          <a:ext cx="1171575" cy="10287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609600</xdr:colOff>
      <xdr:row>3</xdr:row>
      <xdr:rowOff>47625</xdr:rowOff>
    </xdr:from>
    <xdr:to>
      <xdr:col>4</xdr:col>
      <xdr:colOff>295275</xdr:colOff>
      <xdr:row>11</xdr:row>
      <xdr:rowOff>57150</xdr:rowOff>
    </xdr:to>
    <xdr:cxnSp macro="">
      <xdr:nvCxnSpPr>
        <xdr:cNvPr id="5" name="Connecteur droit avec flèche 4"/>
        <xdr:cNvCxnSpPr/>
      </xdr:nvCxnSpPr>
      <xdr:spPr>
        <a:xfrm flipV="1">
          <a:off x="3333750" y="619125"/>
          <a:ext cx="1647825" cy="1533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657225</xdr:colOff>
      <xdr:row>3</xdr:row>
      <xdr:rowOff>142875</xdr:rowOff>
    </xdr:from>
    <xdr:to>
      <xdr:col>5</xdr:col>
      <xdr:colOff>142875</xdr:colOff>
      <xdr:row>11</xdr:row>
      <xdr:rowOff>28575</xdr:rowOff>
    </xdr:to>
    <xdr:cxnSp macro="">
      <xdr:nvCxnSpPr>
        <xdr:cNvPr id="7" name="Connecteur droit avec flèche 6"/>
        <xdr:cNvCxnSpPr/>
      </xdr:nvCxnSpPr>
      <xdr:spPr>
        <a:xfrm flipV="1">
          <a:off x="3381375" y="714375"/>
          <a:ext cx="1905000" cy="14097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ACHATS" displayName="ACHATS" ref="A1:M13" totalsRowShown="0" headerRowDxfId="53" dataDxfId="52" tableBorderDxfId="51">
  <autoFilter ref="A1:M13">
    <filterColumn colId="4"/>
  </autoFilter>
  <tableColumns count="13">
    <tableColumn id="1" name="DATE" dataDxfId="50"/>
    <tableColumn id="2" name="N° BA" dataDxfId="49"/>
    <tableColumn id="14" name="FOURNISSEUR" dataDxfId="48"/>
    <tableColumn id="13" name="VILLE" dataDxfId="47">
      <calculatedColumnFormula>VLOOKUP(C2,LOCAL,2)</calculatedColumnFormula>
    </tableColumn>
    <tableColumn id="10" name="CODE ARTICLE" dataDxfId="4"/>
    <tableColumn id="3" name="FAMILLE" dataDxfId="3"/>
    <tableColumn id="4" name="ARTICLE" dataDxfId="46"/>
    <tableColumn id="5" name="Qte" dataDxfId="45"/>
    <tableColumn id="6" name="P U" dataDxfId="44"/>
    <tableColumn id="7" name="VALEUR" dataDxfId="43">
      <calculatedColumnFormula>[Qte]*[P U]</calculatedColumnFormula>
    </tableColumn>
    <tableColumn id="8" name="MAGASIN" dataDxfId="42"/>
    <tableColumn id="9" name="DEPOT" dataDxfId="41"/>
    <tableColumn id="12" name="MOIS" dataDxfId="40">
      <calculatedColumnFormula>UPPER(TEXT(A2,"mmmm"))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vts" displayName="TBL_vts" ref="A1:M204" totalsRowShown="0" headerRowDxfId="39" dataDxfId="37" headerRowBorderDxfId="38" tableBorderDxfId="36" totalsRowBorderDxfId="35">
  <autoFilter ref="A1:M204">
    <filterColumn colId="4"/>
  </autoFilter>
  <sortState ref="A2:N204">
    <sortCondition ref="A1:A204"/>
  </sortState>
  <tableColumns count="13">
    <tableColumn id="1" name="DATE" dataDxfId="34"/>
    <tableColumn id="2" name="N° BL" dataDxfId="33"/>
    <tableColumn id="13" name="CLIENT" dataDxfId="32"/>
    <tableColumn id="14" name="VILLE" dataDxfId="31">
      <calculatedColumnFormula>VLOOKUP(C2,LOCALISATION,2)</calculatedColumnFormula>
    </tableColumn>
    <tableColumn id="10" name="CODE ARTICLE" dataDxfId="5"/>
    <tableColumn id="3" name="FAMILLES" dataDxfId="2"/>
    <tableColumn id="4" name="ARTICLES" dataDxfId="30"/>
    <tableColumn id="5" name="Qte" dataDxfId="29"/>
    <tableColumn id="6" name="P U" dataDxfId="28"/>
    <tableColumn id="7" name="VALEUR" dataDxfId="27">
      <calculatedColumnFormula>[Qte]*[P U]</calculatedColumnFormula>
    </tableColumn>
    <tableColumn id="8" name="MAGASIN" dataDxfId="26"/>
    <tableColumn id="9" name="DEPOT" dataDxfId="25"/>
    <tableColumn id="12" name="MOIS" dataDxfId="24">
      <calculatedColumnFormula>UPPER(TEXT(A2,"mmmm"))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O158"/>
  <sheetViews>
    <sheetView topLeftCell="L1" workbookViewId="0">
      <selection activeCell="AA16" sqref="AA16"/>
    </sheetView>
  </sheetViews>
  <sheetFormatPr baseColWidth="10" defaultRowHeight="15"/>
  <cols>
    <col min="1" max="1" width="20.28515625" bestFit="1" customWidth="1"/>
    <col min="2" max="2" width="13.42578125" bestFit="1" customWidth="1"/>
    <col min="3" max="3" width="12.140625" bestFit="1" customWidth="1"/>
    <col min="4" max="4" width="21.7109375" bestFit="1" customWidth="1"/>
    <col min="5" max="5" width="14.42578125" bestFit="1" customWidth="1"/>
    <col min="6" max="6" width="14.28515625" bestFit="1" customWidth="1"/>
    <col min="7" max="7" width="13.5703125" bestFit="1" customWidth="1"/>
    <col min="8" max="8" width="11.5703125" bestFit="1" customWidth="1"/>
    <col min="9" max="9" width="13.42578125" bestFit="1" customWidth="1"/>
    <col min="10" max="10" width="13.5703125" bestFit="1" customWidth="1"/>
    <col min="11" max="11" width="12.85546875" bestFit="1" customWidth="1"/>
    <col min="12" max="12" width="19.28515625" bestFit="1" customWidth="1"/>
    <col min="13" max="13" width="21.7109375" bestFit="1" customWidth="1"/>
    <col min="14" max="14" width="16.28515625" bestFit="1" customWidth="1"/>
    <col min="15" max="15" width="24" bestFit="1" customWidth="1"/>
    <col min="16" max="16" width="18.28515625" bestFit="1" customWidth="1"/>
    <col min="17" max="17" width="26.7109375" bestFit="1" customWidth="1"/>
    <col min="18" max="18" width="12.5703125" bestFit="1" customWidth="1"/>
    <col min="19" max="19" width="23.42578125" bestFit="1" customWidth="1"/>
    <col min="20" max="20" width="11.42578125" style="25"/>
    <col min="24" max="24" width="11.42578125" style="2"/>
    <col min="25" max="26" width="11.42578125" style="25"/>
    <col min="27" max="28" width="11.42578125" style="2"/>
  </cols>
  <sheetData>
    <row r="1" spans="1:41" ht="15.95" customHeight="1">
      <c r="A1" s="19" t="s">
        <v>334</v>
      </c>
      <c r="B1" s="4" t="s">
        <v>96</v>
      </c>
      <c r="C1" s="5" t="s">
        <v>241</v>
      </c>
      <c r="D1" s="5" t="s">
        <v>278</v>
      </c>
      <c r="E1" s="5" t="s">
        <v>218</v>
      </c>
      <c r="F1" s="5" t="s">
        <v>193</v>
      </c>
      <c r="G1" s="5" t="s">
        <v>58</v>
      </c>
      <c r="H1" s="5" t="s">
        <v>41</v>
      </c>
      <c r="I1" s="5" t="s">
        <v>210</v>
      </c>
      <c r="J1" s="5" t="s">
        <v>214</v>
      </c>
      <c r="K1" s="5" t="s">
        <v>154</v>
      </c>
      <c r="L1" s="5" t="s">
        <v>45</v>
      </c>
      <c r="M1" s="5" t="s">
        <v>4</v>
      </c>
      <c r="N1" s="5" t="s">
        <v>263</v>
      </c>
      <c r="O1" s="5" t="s">
        <v>130</v>
      </c>
      <c r="P1" s="5" t="s">
        <v>296</v>
      </c>
      <c r="Q1" s="5" t="s">
        <v>69</v>
      </c>
      <c r="R1" s="20" t="s">
        <v>177</v>
      </c>
      <c r="S1" s="7"/>
      <c r="T1" s="60" t="s">
        <v>564</v>
      </c>
      <c r="V1" s="45" t="s">
        <v>543</v>
      </c>
      <c r="W1" s="45" t="s">
        <v>544</v>
      </c>
      <c r="X1" s="45"/>
      <c r="Y1" s="51" t="s">
        <v>548</v>
      </c>
      <c r="Z1" s="51" t="s">
        <v>544</v>
      </c>
      <c r="AA1" s="45"/>
      <c r="AB1" s="45"/>
      <c r="AO1" s="62">
        <v>41640</v>
      </c>
    </row>
    <row r="2" spans="1:41" ht="15.95" customHeight="1">
      <c r="A2" s="22" t="s">
        <v>96</v>
      </c>
      <c r="B2" s="8" t="s">
        <v>335</v>
      </c>
      <c r="C2" s="8" t="s">
        <v>258</v>
      </c>
      <c r="D2" s="8" t="s">
        <v>283</v>
      </c>
      <c r="E2" s="8" t="s">
        <v>336</v>
      </c>
      <c r="F2" s="8" t="s">
        <v>337</v>
      </c>
      <c r="G2" s="8" t="s">
        <v>338</v>
      </c>
      <c r="H2" s="8" t="s">
        <v>339</v>
      </c>
      <c r="I2" s="8" t="s">
        <v>213</v>
      </c>
      <c r="J2" s="8" t="s">
        <v>340</v>
      </c>
      <c r="K2" s="8" t="s">
        <v>170</v>
      </c>
      <c r="L2" s="8" t="s">
        <v>341</v>
      </c>
      <c r="M2" s="8" t="s">
        <v>11</v>
      </c>
      <c r="N2" s="8" t="s">
        <v>275</v>
      </c>
      <c r="O2" s="8" t="s">
        <v>151</v>
      </c>
      <c r="P2" s="8" t="s">
        <v>342</v>
      </c>
      <c r="Q2" s="9" t="s">
        <v>343</v>
      </c>
      <c r="R2" s="10" t="s">
        <v>178</v>
      </c>
      <c r="S2" s="11" t="s">
        <v>344</v>
      </c>
      <c r="T2" s="25" t="s">
        <v>566</v>
      </c>
      <c r="V2" s="1" t="s">
        <v>580</v>
      </c>
      <c r="W2" s="1" t="s">
        <v>570</v>
      </c>
      <c r="X2" s="38"/>
      <c r="Y2" s="56" t="s">
        <v>573</v>
      </c>
      <c r="Z2" s="56" t="s">
        <v>570</v>
      </c>
      <c r="AA2" s="24"/>
      <c r="AB2" s="24"/>
      <c r="AC2" s="3"/>
      <c r="AD2" s="3"/>
    </row>
    <row r="3" spans="1:41" ht="15.95" customHeight="1">
      <c r="A3" s="20" t="s">
        <v>4</v>
      </c>
      <c r="B3" s="8" t="s">
        <v>108</v>
      </c>
      <c r="C3" s="8" t="s">
        <v>259</v>
      </c>
      <c r="D3" s="8" t="s">
        <v>286</v>
      </c>
      <c r="E3" s="8" t="s">
        <v>219</v>
      </c>
      <c r="F3" s="8" t="s">
        <v>346</v>
      </c>
      <c r="G3" s="8" t="s">
        <v>59</v>
      </c>
      <c r="H3" s="8" t="s">
        <v>42</v>
      </c>
      <c r="I3" s="8" t="s">
        <v>347</v>
      </c>
      <c r="J3" s="8" t="s">
        <v>215</v>
      </c>
      <c r="K3" s="8" t="s">
        <v>310</v>
      </c>
      <c r="L3" s="8" t="s">
        <v>348</v>
      </c>
      <c r="M3" s="8" t="s">
        <v>12</v>
      </c>
      <c r="N3" s="8" t="s">
        <v>271</v>
      </c>
      <c r="O3" s="8" t="s">
        <v>349</v>
      </c>
      <c r="P3" s="8" t="s">
        <v>350</v>
      </c>
      <c r="Q3" s="9" t="s">
        <v>351</v>
      </c>
      <c r="R3" s="10" t="s">
        <v>179</v>
      </c>
      <c r="S3" s="11" t="s">
        <v>352</v>
      </c>
      <c r="V3" s="1" t="s">
        <v>581</v>
      </c>
      <c r="W3" s="1" t="s">
        <v>545</v>
      </c>
      <c r="X3" s="38"/>
      <c r="Y3" s="56" t="s">
        <v>546</v>
      </c>
      <c r="Z3" s="56" t="s">
        <v>549</v>
      </c>
      <c r="AA3" s="24"/>
      <c r="AB3" s="24"/>
      <c r="AC3" s="44"/>
      <c r="AD3" s="44"/>
    </row>
    <row r="4" spans="1:41" ht="15.95" customHeight="1">
      <c r="A4" s="20" t="s">
        <v>41</v>
      </c>
      <c r="B4" s="8" t="s">
        <v>109</v>
      </c>
      <c r="C4" s="8" t="s">
        <v>260</v>
      </c>
      <c r="D4" s="8" t="s">
        <v>279</v>
      </c>
      <c r="E4" s="8" t="s">
        <v>353</v>
      </c>
      <c r="F4" s="8" t="s">
        <v>205</v>
      </c>
      <c r="G4" s="8" t="s">
        <v>354</v>
      </c>
      <c r="H4" s="8" t="s">
        <v>43</v>
      </c>
      <c r="I4" s="8" t="s">
        <v>355</v>
      </c>
      <c r="J4" s="8" t="s">
        <v>216</v>
      </c>
      <c r="K4" s="8" t="s">
        <v>171</v>
      </c>
      <c r="L4" s="8" t="s">
        <v>356</v>
      </c>
      <c r="M4" s="8" t="s">
        <v>10</v>
      </c>
      <c r="N4" s="8" t="s">
        <v>274</v>
      </c>
      <c r="O4" s="8" t="s">
        <v>153</v>
      </c>
      <c r="P4" s="8" t="s">
        <v>357</v>
      </c>
      <c r="Q4" s="12" t="s">
        <v>358</v>
      </c>
      <c r="R4" s="10" t="s">
        <v>180</v>
      </c>
      <c r="S4" s="11" t="s">
        <v>359</v>
      </c>
      <c r="V4" s="1" t="s">
        <v>582</v>
      </c>
      <c r="W4" s="1" t="s">
        <v>545</v>
      </c>
      <c r="X4" s="38"/>
      <c r="Y4" s="56" t="s">
        <v>574</v>
      </c>
      <c r="Z4" s="56" t="s">
        <v>545</v>
      </c>
      <c r="AA4" s="24"/>
      <c r="AB4" s="24"/>
      <c r="AC4" s="44"/>
      <c r="AD4" s="44"/>
      <c r="AO4" s="62"/>
    </row>
    <row r="5" spans="1:41" ht="15.95" customHeight="1">
      <c r="A5" s="20" t="s">
        <v>45</v>
      </c>
      <c r="B5" s="8" t="s">
        <v>110</v>
      </c>
      <c r="C5" s="8" t="s">
        <v>257</v>
      </c>
      <c r="D5" s="8" t="s">
        <v>281</v>
      </c>
      <c r="E5" s="8" t="s">
        <v>220</v>
      </c>
      <c r="F5" s="8" t="s">
        <v>204</v>
      </c>
      <c r="G5" s="8" t="s">
        <v>60</v>
      </c>
      <c r="H5" s="8" t="s">
        <v>44</v>
      </c>
      <c r="I5" s="8" t="s">
        <v>212</v>
      </c>
      <c r="J5" s="8" t="s">
        <v>217</v>
      </c>
      <c r="K5" s="8" t="s">
        <v>172</v>
      </c>
      <c r="L5" s="8" t="s">
        <v>55</v>
      </c>
      <c r="M5" s="8" t="s">
        <v>323</v>
      </c>
      <c r="N5" s="8" t="s">
        <v>272</v>
      </c>
      <c r="O5" s="8" t="s">
        <v>360</v>
      </c>
      <c r="P5" s="8" t="s">
        <v>297</v>
      </c>
      <c r="Q5" s="9" t="s">
        <v>361</v>
      </c>
      <c r="R5" s="10" t="s">
        <v>181</v>
      </c>
      <c r="S5" s="13" t="s">
        <v>362</v>
      </c>
      <c r="V5" s="1" t="s">
        <v>583</v>
      </c>
      <c r="W5" s="1" t="s">
        <v>545</v>
      </c>
      <c r="X5" s="38"/>
      <c r="Y5" s="56" t="s">
        <v>575</v>
      </c>
      <c r="Z5" s="56" t="s">
        <v>571</v>
      </c>
      <c r="AA5" s="24"/>
      <c r="AB5" s="24"/>
      <c r="AC5" s="44"/>
      <c r="AD5" s="44"/>
    </row>
    <row r="6" spans="1:41" ht="15.95" customHeight="1">
      <c r="A6" s="20" t="s">
        <v>58</v>
      </c>
      <c r="B6" s="8" t="s">
        <v>111</v>
      </c>
      <c r="C6" s="8" t="s">
        <v>249</v>
      </c>
      <c r="D6" s="8" t="s">
        <v>282</v>
      </c>
      <c r="E6" s="8" t="s">
        <v>221</v>
      </c>
      <c r="F6" s="8" t="s">
        <v>364</v>
      </c>
      <c r="G6" s="8" t="s">
        <v>61</v>
      </c>
      <c r="H6" s="8" t="s">
        <v>365</v>
      </c>
      <c r="I6" s="8" t="s">
        <v>211</v>
      </c>
      <c r="J6" s="8" t="s">
        <v>366</v>
      </c>
      <c r="K6" s="8" t="s">
        <v>173</v>
      </c>
      <c r="L6" s="8" t="s">
        <v>367</v>
      </c>
      <c r="M6" s="8" t="s">
        <v>13</v>
      </c>
      <c r="N6" s="8" t="s">
        <v>273</v>
      </c>
      <c r="O6" s="8" t="s">
        <v>152</v>
      </c>
      <c r="P6" s="8" t="s">
        <v>368</v>
      </c>
      <c r="Q6" s="9" t="s">
        <v>369</v>
      </c>
      <c r="R6" s="10" t="s">
        <v>182</v>
      </c>
      <c r="S6" s="13" t="s">
        <v>370</v>
      </c>
      <c r="V6" s="1" t="s">
        <v>584</v>
      </c>
      <c r="W6" s="1" t="s">
        <v>545</v>
      </c>
      <c r="X6" s="38"/>
      <c r="Y6" s="56" t="s">
        <v>576</v>
      </c>
      <c r="Z6" s="56" t="s">
        <v>549</v>
      </c>
      <c r="AA6" s="24"/>
      <c r="AB6" s="24"/>
      <c r="AC6" s="44"/>
      <c r="AD6" s="44"/>
    </row>
    <row r="7" spans="1:41" ht="15.95" customHeight="1">
      <c r="A7" s="20" t="s">
        <v>69</v>
      </c>
      <c r="B7" s="8" t="s">
        <v>311</v>
      </c>
      <c r="C7" s="8" t="s">
        <v>248</v>
      </c>
      <c r="D7" s="8" t="s">
        <v>285</v>
      </c>
      <c r="E7" s="8" t="s">
        <v>223</v>
      </c>
      <c r="F7" s="8" t="s">
        <v>206</v>
      </c>
      <c r="G7" s="8" t="s">
        <v>371</v>
      </c>
      <c r="H7" s="14"/>
      <c r="I7" s="14" t="s">
        <v>329</v>
      </c>
      <c r="J7" s="14"/>
      <c r="K7" s="8" t="s">
        <v>174</v>
      </c>
      <c r="L7" s="8" t="s">
        <v>57</v>
      </c>
      <c r="M7" s="8" t="s">
        <v>14</v>
      </c>
      <c r="N7" s="8" t="s">
        <v>264</v>
      </c>
      <c r="O7" s="8" t="s">
        <v>372</v>
      </c>
      <c r="P7" s="8" t="s">
        <v>373</v>
      </c>
      <c r="Q7" s="9" t="s">
        <v>88</v>
      </c>
      <c r="R7" s="10" t="s">
        <v>183</v>
      </c>
      <c r="S7" s="13" t="s">
        <v>374</v>
      </c>
      <c r="V7" s="1" t="s">
        <v>585</v>
      </c>
      <c r="W7" s="1" t="s">
        <v>549</v>
      </c>
      <c r="X7" s="38"/>
      <c r="Y7" s="56" t="s">
        <v>577</v>
      </c>
      <c r="Z7" s="56" t="s">
        <v>572</v>
      </c>
      <c r="AA7" s="24"/>
      <c r="AB7" s="24"/>
      <c r="AC7" s="44"/>
      <c r="AD7" s="44"/>
    </row>
    <row r="8" spans="1:41" ht="15.95" customHeight="1">
      <c r="A8" s="20" t="s">
        <v>130</v>
      </c>
      <c r="B8" s="8" t="s">
        <v>312</v>
      </c>
      <c r="C8" s="8" t="s">
        <v>262</v>
      </c>
      <c r="D8" s="8" t="s">
        <v>292</v>
      </c>
      <c r="E8" s="8" t="s">
        <v>222</v>
      </c>
      <c r="F8" s="8" t="s">
        <v>203</v>
      </c>
      <c r="G8" s="8" t="s">
        <v>375</v>
      </c>
      <c r="H8" s="14"/>
      <c r="I8" s="14" t="s">
        <v>328</v>
      </c>
      <c r="J8" s="14"/>
      <c r="K8" s="8" t="s">
        <v>175</v>
      </c>
      <c r="L8" s="8" t="s">
        <v>376</v>
      </c>
      <c r="M8" s="8" t="s">
        <v>34</v>
      </c>
      <c r="N8" s="8" t="s">
        <v>528</v>
      </c>
      <c r="O8" s="8" t="s">
        <v>377</v>
      </c>
      <c r="P8" s="8" t="s">
        <v>378</v>
      </c>
      <c r="Q8" s="15" t="s">
        <v>379</v>
      </c>
      <c r="R8" s="10" t="s">
        <v>184</v>
      </c>
      <c r="S8" s="13" t="s">
        <v>380</v>
      </c>
      <c r="V8" s="1" t="s">
        <v>586</v>
      </c>
      <c r="W8" s="1" t="s">
        <v>549</v>
      </c>
      <c r="X8" s="38"/>
      <c r="Y8" s="53"/>
      <c r="Z8" s="53"/>
      <c r="AA8" s="24"/>
      <c r="AB8" s="24"/>
      <c r="AC8" s="44"/>
      <c r="AD8" s="44"/>
    </row>
    <row r="9" spans="1:41" ht="15.95" customHeight="1">
      <c r="A9" s="23" t="s">
        <v>154</v>
      </c>
      <c r="B9" s="8" t="s">
        <v>112</v>
      </c>
      <c r="C9" s="8" t="s">
        <v>363</v>
      </c>
      <c r="D9" s="8" t="s">
        <v>288</v>
      </c>
      <c r="E9" s="8" t="s">
        <v>224</v>
      </c>
      <c r="F9" s="8" t="s">
        <v>209</v>
      </c>
      <c r="G9" s="8" t="s">
        <v>62</v>
      </c>
      <c r="H9" s="14"/>
      <c r="I9" s="14" t="s">
        <v>327</v>
      </c>
      <c r="J9" s="14"/>
      <c r="K9" s="8" t="s">
        <v>176</v>
      </c>
      <c r="L9" s="8" t="s">
        <v>382</v>
      </c>
      <c r="M9" s="8" t="s">
        <v>383</v>
      </c>
      <c r="N9" s="8" t="s">
        <v>270</v>
      </c>
      <c r="O9" s="8" t="s">
        <v>133</v>
      </c>
      <c r="P9" s="8" t="s">
        <v>384</v>
      </c>
      <c r="Q9" s="15" t="s">
        <v>385</v>
      </c>
      <c r="R9" s="10" t="s">
        <v>185</v>
      </c>
      <c r="S9" s="13" t="s">
        <v>386</v>
      </c>
      <c r="V9" s="1" t="s">
        <v>587</v>
      </c>
      <c r="W9" s="1" t="s">
        <v>549</v>
      </c>
      <c r="X9" s="38"/>
      <c r="Y9" s="53"/>
      <c r="Z9" s="53"/>
      <c r="AA9" s="24"/>
      <c r="AB9" s="24"/>
      <c r="AC9" s="44"/>
      <c r="AD9" s="44"/>
    </row>
    <row r="10" spans="1:41" ht="15.95" customHeight="1">
      <c r="A10" s="23" t="s">
        <v>177</v>
      </c>
      <c r="B10" s="8" t="s">
        <v>113</v>
      </c>
      <c r="C10" s="8" t="s">
        <v>245</v>
      </c>
      <c r="D10" s="8" t="s">
        <v>291</v>
      </c>
      <c r="E10" s="8" t="s">
        <v>389</v>
      </c>
      <c r="F10" s="8" t="s">
        <v>195</v>
      </c>
      <c r="G10" s="8" t="s">
        <v>63</v>
      </c>
      <c r="H10" s="14"/>
      <c r="I10" s="14"/>
      <c r="J10" s="14"/>
      <c r="K10" s="8" t="s">
        <v>156</v>
      </c>
      <c r="L10" s="8" t="s">
        <v>56</v>
      </c>
      <c r="M10" s="8" t="s">
        <v>15</v>
      </c>
      <c r="N10" s="8" t="s">
        <v>265</v>
      </c>
      <c r="O10" s="8" t="s">
        <v>134</v>
      </c>
      <c r="P10" s="8" t="s">
        <v>299</v>
      </c>
      <c r="Q10" s="15" t="s">
        <v>83</v>
      </c>
      <c r="R10" s="10" t="s">
        <v>186</v>
      </c>
      <c r="S10" s="11" t="s">
        <v>390</v>
      </c>
      <c r="V10" s="1" t="s">
        <v>588</v>
      </c>
      <c r="W10" s="1" t="s">
        <v>571</v>
      </c>
      <c r="X10" s="38"/>
      <c r="Y10" s="53"/>
      <c r="Z10" s="53"/>
      <c r="AA10" s="24"/>
      <c r="AB10" s="24"/>
      <c r="AC10" s="44"/>
      <c r="AD10" s="44"/>
    </row>
    <row r="11" spans="1:41" ht="15.95" customHeight="1">
      <c r="A11" s="23" t="s">
        <v>193</v>
      </c>
      <c r="B11" s="8" t="s">
        <v>114</v>
      </c>
      <c r="C11" s="8" t="s">
        <v>345</v>
      </c>
      <c r="D11" s="8" t="s">
        <v>388</v>
      </c>
      <c r="E11" s="8" t="s">
        <v>392</v>
      </c>
      <c r="F11" s="8" t="s">
        <v>208</v>
      </c>
      <c r="G11" s="8" t="s">
        <v>64</v>
      </c>
      <c r="H11" s="14"/>
      <c r="I11" s="14"/>
      <c r="J11" s="14"/>
      <c r="K11" s="8" t="s">
        <v>157</v>
      </c>
      <c r="L11" s="8" t="s">
        <v>54</v>
      </c>
      <c r="M11" s="8" t="s">
        <v>305</v>
      </c>
      <c r="N11" s="8" t="s">
        <v>266</v>
      </c>
      <c r="O11" s="8" t="s">
        <v>135</v>
      </c>
      <c r="P11" s="8" t="s">
        <v>393</v>
      </c>
      <c r="Q11" s="9" t="s">
        <v>394</v>
      </c>
      <c r="R11" s="10" t="s">
        <v>187</v>
      </c>
      <c r="S11" s="11" t="s">
        <v>395</v>
      </c>
      <c r="V11" s="1" t="s">
        <v>589</v>
      </c>
      <c r="W11" s="1" t="s">
        <v>572</v>
      </c>
      <c r="X11" s="24"/>
      <c r="Y11" s="52"/>
      <c r="Z11" s="52"/>
      <c r="AA11" s="24"/>
      <c r="AB11" s="24"/>
      <c r="AC11" s="44"/>
      <c r="AD11" s="44"/>
    </row>
    <row r="12" spans="1:41" ht="15.95" customHeight="1">
      <c r="A12" s="23" t="s">
        <v>210</v>
      </c>
      <c r="B12" s="8" t="s">
        <v>313</v>
      </c>
      <c r="C12" s="8" t="s">
        <v>242</v>
      </c>
      <c r="D12" s="8" t="s">
        <v>280</v>
      </c>
      <c r="E12" s="8" t="s">
        <v>396</v>
      </c>
      <c r="F12" s="8" t="s">
        <v>199</v>
      </c>
      <c r="G12" s="8" t="s">
        <v>65</v>
      </c>
      <c r="H12" s="14"/>
      <c r="I12" s="14"/>
      <c r="J12" s="14"/>
      <c r="K12" s="8" t="s">
        <v>397</v>
      </c>
      <c r="L12" s="8" t="s">
        <v>398</v>
      </c>
      <c r="M12" s="8" t="s">
        <v>403</v>
      </c>
      <c r="N12" s="8" t="s">
        <v>267</v>
      </c>
      <c r="O12" s="8" t="s">
        <v>141</v>
      </c>
      <c r="P12" s="8" t="s">
        <v>298</v>
      </c>
      <c r="Q12" s="9" t="s">
        <v>399</v>
      </c>
      <c r="R12" s="10" t="s">
        <v>188</v>
      </c>
      <c r="S12" s="11" t="s">
        <v>400</v>
      </c>
      <c r="V12" s="1" t="s">
        <v>546</v>
      </c>
      <c r="W12" s="1" t="s">
        <v>549</v>
      </c>
      <c r="X12" s="24"/>
      <c r="Y12" s="52"/>
      <c r="Z12" s="52"/>
      <c r="AA12" s="24"/>
      <c r="AB12" s="24"/>
      <c r="AC12" s="44"/>
      <c r="AD12" s="44"/>
    </row>
    <row r="13" spans="1:41" ht="15.95" customHeight="1">
      <c r="A13" s="23" t="s">
        <v>214</v>
      </c>
      <c r="B13" s="8" t="s">
        <v>314</v>
      </c>
      <c r="C13" s="8" t="s">
        <v>243</v>
      </c>
      <c r="D13" s="8" t="s">
        <v>401</v>
      </c>
      <c r="E13" s="8" t="s">
        <v>225</v>
      </c>
      <c r="F13" s="8" t="s">
        <v>402</v>
      </c>
      <c r="G13" s="8" t="s">
        <v>66</v>
      </c>
      <c r="H13" s="14"/>
      <c r="I13" s="14"/>
      <c r="J13" s="14"/>
      <c r="K13" s="8" t="s">
        <v>159</v>
      </c>
      <c r="L13" s="8" t="s">
        <v>53</v>
      </c>
      <c r="M13" s="8" t="s">
        <v>306</v>
      </c>
      <c r="N13" s="8" t="s">
        <v>268</v>
      </c>
      <c r="O13" s="8" t="s">
        <v>139</v>
      </c>
      <c r="P13" s="8" t="s">
        <v>404</v>
      </c>
      <c r="Q13" s="15" t="s">
        <v>405</v>
      </c>
      <c r="R13" s="10" t="s">
        <v>406</v>
      </c>
      <c r="S13" s="11" t="s">
        <v>407</v>
      </c>
      <c r="V13" s="1"/>
      <c r="W13" s="1"/>
      <c r="X13" s="24"/>
      <c r="Y13" s="52"/>
      <c r="Z13" s="52"/>
      <c r="AA13" s="24"/>
      <c r="AB13" s="24"/>
      <c r="AC13" s="44"/>
      <c r="AD13" s="44"/>
    </row>
    <row r="14" spans="1:41" ht="15.95" customHeight="1">
      <c r="A14" s="20" t="s">
        <v>218</v>
      </c>
      <c r="B14" s="8" t="s">
        <v>116</v>
      </c>
      <c r="C14" s="8" t="s">
        <v>244</v>
      </c>
      <c r="D14" s="8" t="s">
        <v>391</v>
      </c>
      <c r="E14" s="8" t="s">
        <v>408</v>
      </c>
      <c r="F14" s="8" t="s">
        <v>200</v>
      </c>
      <c r="G14" s="8" t="s">
        <v>67</v>
      </c>
      <c r="H14" s="14"/>
      <c r="I14" s="14"/>
      <c r="J14" s="14"/>
      <c r="K14" s="8" t="s">
        <v>160</v>
      </c>
      <c r="L14" s="8" t="s">
        <v>409</v>
      </c>
      <c r="M14" s="8" t="s">
        <v>35</v>
      </c>
      <c r="N14" s="8" t="s">
        <v>269</v>
      </c>
      <c r="O14" s="8" t="s">
        <v>140</v>
      </c>
      <c r="P14" s="8" t="s">
        <v>410</v>
      </c>
      <c r="Q14" s="9" t="s">
        <v>78</v>
      </c>
      <c r="R14" s="10" t="s">
        <v>411</v>
      </c>
      <c r="S14" s="11" t="s">
        <v>412</v>
      </c>
      <c r="V14" s="1"/>
      <c r="W14" s="1"/>
      <c r="X14" s="24"/>
      <c r="Y14" s="52"/>
      <c r="Z14" s="52"/>
      <c r="AA14" s="24"/>
      <c r="AB14" s="24"/>
      <c r="AC14" s="44"/>
      <c r="AD14" s="44"/>
    </row>
    <row r="15" spans="1:41" ht="15.95" customHeight="1">
      <c r="A15" s="20" t="s">
        <v>241</v>
      </c>
      <c r="B15" s="8" t="s">
        <v>117</v>
      </c>
      <c r="C15" s="8" t="s">
        <v>247</v>
      </c>
      <c r="D15" s="8" t="s">
        <v>284</v>
      </c>
      <c r="E15" s="8" t="s">
        <v>226</v>
      </c>
      <c r="F15" s="8" t="s">
        <v>202</v>
      </c>
      <c r="G15" s="8" t="s">
        <v>68</v>
      </c>
      <c r="H15" s="14"/>
      <c r="I15" s="14"/>
      <c r="J15" s="14"/>
      <c r="K15" s="8" t="s">
        <v>413</v>
      </c>
      <c r="L15" s="8" t="s">
        <v>52</v>
      </c>
      <c r="M15" s="8" t="s">
        <v>420</v>
      </c>
      <c r="N15" s="8" t="s">
        <v>276</v>
      </c>
      <c r="O15" s="8"/>
      <c r="P15" s="8" t="s">
        <v>414</v>
      </c>
      <c r="Q15" s="9" t="s">
        <v>415</v>
      </c>
      <c r="R15" s="10" t="s">
        <v>189</v>
      </c>
      <c r="S15" s="11" t="s">
        <v>416</v>
      </c>
      <c r="V15" s="1"/>
      <c r="W15" s="1"/>
      <c r="X15" s="24"/>
      <c r="Y15" s="52"/>
      <c r="Z15" s="52"/>
      <c r="AA15" s="24"/>
      <c r="AB15" s="24"/>
      <c r="AC15" s="44"/>
      <c r="AD15" s="44"/>
    </row>
    <row r="16" spans="1:41" ht="15.95" customHeight="1">
      <c r="A16" s="20" t="s">
        <v>263</v>
      </c>
      <c r="B16" s="8" t="s">
        <v>115</v>
      </c>
      <c r="C16" s="8" t="s">
        <v>387</v>
      </c>
      <c r="D16" s="8" t="s">
        <v>293</v>
      </c>
      <c r="E16" s="8" t="s">
        <v>417</v>
      </c>
      <c r="F16" s="8" t="s">
        <v>418</v>
      </c>
      <c r="G16" s="16" t="s">
        <v>318</v>
      </c>
      <c r="H16" s="14"/>
      <c r="I16" s="14"/>
      <c r="J16" s="14"/>
      <c r="K16" s="8" t="s">
        <v>163</v>
      </c>
      <c r="L16" s="8" t="s">
        <v>419</v>
      </c>
      <c r="M16" s="8" t="s">
        <v>16</v>
      </c>
      <c r="N16" s="8" t="s">
        <v>277</v>
      </c>
      <c r="O16" s="8" t="s">
        <v>421</v>
      </c>
      <c r="P16" s="8" t="s">
        <v>422</v>
      </c>
      <c r="Q16" s="12" t="s">
        <v>75</v>
      </c>
      <c r="R16" s="10" t="s">
        <v>190</v>
      </c>
      <c r="S16" s="11" t="s">
        <v>423</v>
      </c>
      <c r="V16" s="1"/>
      <c r="W16" s="1"/>
      <c r="X16" s="24"/>
      <c r="Y16" s="52"/>
      <c r="Z16" s="52"/>
      <c r="AA16" s="24"/>
      <c r="AB16" s="24"/>
      <c r="AC16" s="44"/>
      <c r="AD16" s="44"/>
    </row>
    <row r="17" spans="1:30" ht="15.95" customHeight="1">
      <c r="A17" s="23" t="s">
        <v>278</v>
      </c>
      <c r="B17" s="8" t="s">
        <v>118</v>
      </c>
      <c r="C17" s="8" t="s">
        <v>441</v>
      </c>
      <c r="D17" s="8" t="s">
        <v>381</v>
      </c>
      <c r="E17" s="8" t="s">
        <v>424</v>
      </c>
      <c r="F17" s="8" t="s">
        <v>201</v>
      </c>
      <c r="G17" s="16" t="s">
        <v>319</v>
      </c>
      <c r="H17" s="14"/>
      <c r="I17" s="14"/>
      <c r="J17" s="14"/>
      <c r="K17" s="8" t="s">
        <v>162</v>
      </c>
      <c r="L17" s="8" t="s">
        <v>425</v>
      </c>
      <c r="M17" s="8" t="s">
        <v>428</v>
      </c>
      <c r="N17" s="8"/>
      <c r="O17" s="8" t="s">
        <v>136</v>
      </c>
      <c r="P17" s="8" t="s">
        <v>300</v>
      </c>
      <c r="Q17" s="12" t="s">
        <v>74</v>
      </c>
      <c r="R17" s="10" t="s">
        <v>191</v>
      </c>
      <c r="S17" s="11" t="s">
        <v>426</v>
      </c>
      <c r="V17" s="1"/>
      <c r="W17" s="1"/>
      <c r="X17" s="24"/>
      <c r="Y17" s="52"/>
      <c r="Z17" s="52"/>
      <c r="AA17" s="24"/>
      <c r="AB17" s="24"/>
      <c r="AC17" s="44"/>
      <c r="AD17" s="44"/>
    </row>
    <row r="18" spans="1:30" ht="15.95" customHeight="1">
      <c r="A18" s="23" t="s">
        <v>296</v>
      </c>
      <c r="B18" s="8" t="s">
        <v>119</v>
      </c>
      <c r="C18" s="8" t="s">
        <v>246</v>
      </c>
      <c r="D18" s="8" t="s">
        <v>289</v>
      </c>
      <c r="E18" s="8" t="s">
        <v>427</v>
      </c>
      <c r="F18" s="8" t="s">
        <v>196</v>
      </c>
      <c r="G18" s="8" t="s">
        <v>316</v>
      </c>
      <c r="H18" s="14"/>
      <c r="I18" s="14"/>
      <c r="J18" s="14"/>
      <c r="K18" s="8" t="s">
        <v>158</v>
      </c>
      <c r="L18" s="8" t="s">
        <v>49</v>
      </c>
      <c r="M18" s="8" t="s">
        <v>38</v>
      </c>
      <c r="N18" s="14"/>
      <c r="O18" s="8" t="s">
        <v>137</v>
      </c>
      <c r="P18" s="8" t="s">
        <v>301</v>
      </c>
      <c r="Q18" s="12" t="s">
        <v>73</v>
      </c>
      <c r="R18" s="10" t="s">
        <v>192</v>
      </c>
      <c r="S18" s="11" t="s">
        <v>429</v>
      </c>
      <c r="V18" s="1"/>
      <c r="W18" s="1"/>
      <c r="X18" s="24"/>
      <c r="Y18" s="52"/>
      <c r="Z18" s="52"/>
      <c r="AA18" s="24"/>
      <c r="AB18" s="24"/>
      <c r="AC18" s="44"/>
      <c r="AD18" s="44"/>
    </row>
    <row r="19" spans="1:30" ht="15.95" customHeight="1">
      <c r="A19" s="61" t="s">
        <v>564</v>
      </c>
      <c r="B19" s="8" t="s">
        <v>120</v>
      </c>
      <c r="C19" s="8" t="s">
        <v>252</v>
      </c>
      <c r="D19" s="8" t="s">
        <v>290</v>
      </c>
      <c r="E19" s="8" t="s">
        <v>430</v>
      </c>
      <c r="F19" s="8" t="s">
        <v>207</v>
      </c>
      <c r="G19" s="16" t="s">
        <v>320</v>
      </c>
      <c r="H19" s="14"/>
      <c r="I19" s="14"/>
      <c r="J19" s="14"/>
      <c r="K19" s="8" t="s">
        <v>161</v>
      </c>
      <c r="L19" s="8" t="s">
        <v>48</v>
      </c>
      <c r="M19" s="8" t="s">
        <v>37</v>
      </c>
      <c r="N19" s="14"/>
      <c r="O19" s="8" t="s">
        <v>138</v>
      </c>
      <c r="P19" s="14"/>
      <c r="Q19" s="12" t="s">
        <v>72</v>
      </c>
      <c r="R19" s="10" t="s">
        <v>431</v>
      </c>
      <c r="S19" s="11" t="s">
        <v>432</v>
      </c>
      <c r="V19" s="1"/>
      <c r="W19" s="1"/>
      <c r="X19" s="24"/>
      <c r="Y19" s="52"/>
      <c r="Z19" s="52"/>
      <c r="AA19" s="24"/>
      <c r="AB19" s="24"/>
      <c r="AC19" s="44"/>
      <c r="AD19" s="44"/>
    </row>
    <row r="20" spans="1:30" ht="15.95" customHeight="1">
      <c r="A20" s="29" t="s">
        <v>531</v>
      </c>
      <c r="B20" s="8" t="s">
        <v>121</v>
      </c>
      <c r="C20" s="8" t="s">
        <v>253</v>
      </c>
      <c r="D20" s="8" t="s">
        <v>287</v>
      </c>
      <c r="E20" s="8" t="s">
        <v>229</v>
      </c>
      <c r="F20" s="8" t="s">
        <v>197</v>
      </c>
      <c r="G20" s="16" t="s">
        <v>321</v>
      </c>
      <c r="H20" s="14"/>
      <c r="I20" s="14"/>
      <c r="J20" s="14"/>
      <c r="K20" s="8" t="s">
        <v>165</v>
      </c>
      <c r="L20" s="8" t="s">
        <v>433</v>
      </c>
      <c r="M20" s="8" t="s">
        <v>17</v>
      </c>
      <c r="N20" s="14"/>
      <c r="O20" s="8" t="s">
        <v>132</v>
      </c>
      <c r="P20" s="14"/>
      <c r="Q20" s="12" t="s">
        <v>76</v>
      </c>
      <c r="R20" s="21"/>
      <c r="S20" s="7"/>
      <c r="V20" s="1"/>
      <c r="W20" s="1"/>
      <c r="X20" s="24"/>
      <c r="Y20" s="52"/>
      <c r="Z20" s="52"/>
      <c r="AA20" s="24"/>
      <c r="AB20" s="24"/>
    </row>
    <row r="21" spans="1:30" ht="15.95" customHeight="1">
      <c r="A21" s="21"/>
      <c r="B21" s="8" t="s">
        <v>122</v>
      </c>
      <c r="C21" s="8" t="s">
        <v>254</v>
      </c>
      <c r="D21" s="8" t="s">
        <v>295</v>
      </c>
      <c r="E21" s="8" t="s">
        <v>230</v>
      </c>
      <c r="F21" s="8" t="s">
        <v>326</v>
      </c>
      <c r="G21" s="16" t="s">
        <v>317</v>
      </c>
      <c r="H21" s="14"/>
      <c r="I21" s="14"/>
      <c r="J21" s="14"/>
      <c r="K21" s="8" t="s">
        <v>164</v>
      </c>
      <c r="L21" s="8" t="s">
        <v>434</v>
      </c>
      <c r="M21" s="8" t="s">
        <v>39</v>
      </c>
      <c r="N21" s="14"/>
      <c r="O21" s="8" t="s">
        <v>131</v>
      </c>
      <c r="P21" s="14"/>
      <c r="Q21" s="12" t="s">
        <v>77</v>
      </c>
      <c r="R21" s="21"/>
      <c r="S21" s="7"/>
      <c r="V21" s="1"/>
      <c r="W21" s="1"/>
      <c r="X21" s="24"/>
      <c r="Y21" s="52"/>
      <c r="Z21" s="52"/>
      <c r="AA21" s="24"/>
      <c r="AB21" s="24"/>
    </row>
    <row r="22" spans="1:30" ht="15.95" customHeight="1">
      <c r="A22" s="21"/>
      <c r="B22" s="8" t="s">
        <v>123</v>
      </c>
      <c r="C22" s="8" t="s">
        <v>250</v>
      </c>
      <c r="D22" s="8" t="s">
        <v>294</v>
      </c>
      <c r="E22" s="8" t="s">
        <v>435</v>
      </c>
      <c r="F22" s="8" t="s">
        <v>198</v>
      </c>
      <c r="G22" s="16" t="s">
        <v>315</v>
      </c>
      <c r="H22" s="14"/>
      <c r="I22" s="14"/>
      <c r="J22" s="14"/>
      <c r="K22" s="8" t="s">
        <v>166</v>
      </c>
      <c r="L22" s="8" t="s">
        <v>436</v>
      </c>
      <c r="M22" s="8" t="s">
        <v>36</v>
      </c>
      <c r="N22" s="14"/>
      <c r="O22" s="8" t="s">
        <v>331</v>
      </c>
      <c r="P22" s="14"/>
      <c r="Q22" s="9" t="s">
        <v>437</v>
      </c>
      <c r="R22" s="21"/>
      <c r="S22" s="7"/>
      <c r="V22" s="1"/>
      <c r="W22" s="1"/>
      <c r="X22" s="24"/>
      <c r="Y22" s="52"/>
      <c r="Z22" s="52"/>
      <c r="AA22" s="24"/>
      <c r="AB22" s="24"/>
    </row>
    <row r="23" spans="1:30" ht="15.95" customHeight="1">
      <c r="A23" s="21"/>
      <c r="B23" s="8" t="s">
        <v>124</v>
      </c>
      <c r="C23" s="8" t="s">
        <v>261</v>
      </c>
      <c r="D23" s="14" t="s">
        <v>529</v>
      </c>
      <c r="E23" s="8" t="s">
        <v>438</v>
      </c>
      <c r="F23" s="14" t="s">
        <v>324</v>
      </c>
      <c r="G23" s="17" t="s">
        <v>540</v>
      </c>
      <c r="H23" s="14"/>
      <c r="I23" s="14"/>
      <c r="J23" s="14"/>
      <c r="K23" s="8" t="s">
        <v>167</v>
      </c>
      <c r="L23" s="8" t="s">
        <v>50</v>
      </c>
      <c r="M23" s="8" t="s">
        <v>18</v>
      </c>
      <c r="N23" s="14"/>
      <c r="O23" s="8" t="s">
        <v>439</v>
      </c>
      <c r="P23" s="14"/>
      <c r="Q23" s="15" t="s">
        <v>86</v>
      </c>
      <c r="R23" s="21"/>
      <c r="S23" s="7"/>
      <c r="V23" s="1"/>
      <c r="W23" s="1"/>
      <c r="X23" s="24"/>
      <c r="Y23" s="52"/>
      <c r="Z23" s="52"/>
      <c r="AA23" s="24"/>
      <c r="AB23" s="24"/>
    </row>
    <row r="24" spans="1:30" ht="15.95" customHeight="1">
      <c r="A24" s="21"/>
      <c r="B24" s="8" t="s">
        <v>125</v>
      </c>
      <c r="C24" s="8" t="s">
        <v>255</v>
      </c>
      <c r="D24" s="14" t="s">
        <v>534</v>
      </c>
      <c r="E24" s="8" t="s">
        <v>231</v>
      </c>
      <c r="F24" s="14" t="s">
        <v>325</v>
      </c>
      <c r="G24" s="17" t="s">
        <v>541</v>
      </c>
      <c r="H24" s="14"/>
      <c r="I24" s="14"/>
      <c r="J24" s="14"/>
      <c r="K24" s="8" t="s">
        <v>168</v>
      </c>
      <c r="L24" s="8" t="s">
        <v>46</v>
      </c>
      <c r="M24" s="8" t="s">
        <v>307</v>
      </c>
      <c r="N24" s="14"/>
      <c r="O24" s="8" t="s">
        <v>145</v>
      </c>
      <c r="P24" s="14"/>
      <c r="Q24" s="15" t="s">
        <v>71</v>
      </c>
      <c r="R24" s="21"/>
      <c r="S24" s="7"/>
      <c r="V24" s="1"/>
      <c r="W24" s="1"/>
      <c r="X24" s="24"/>
      <c r="Y24" s="52"/>
      <c r="Z24" s="52"/>
      <c r="AA24" s="24"/>
      <c r="AB24" s="24"/>
    </row>
    <row r="25" spans="1:30" ht="15.95" customHeight="1">
      <c r="A25" s="21"/>
      <c r="B25" s="8" t="s">
        <v>440</v>
      </c>
      <c r="C25" s="8" t="s">
        <v>251</v>
      </c>
      <c r="D25" s="14" t="s">
        <v>550</v>
      </c>
      <c r="E25" s="8" t="s">
        <v>442</v>
      </c>
      <c r="F25" s="8" t="s">
        <v>443</v>
      </c>
      <c r="G25" s="14" t="s">
        <v>556</v>
      </c>
      <c r="H25" s="14"/>
      <c r="I25" s="14"/>
      <c r="J25" s="14"/>
      <c r="K25" s="8" t="s">
        <v>155</v>
      </c>
      <c r="L25" s="8" t="s">
        <v>47</v>
      </c>
      <c r="M25" s="8" t="s">
        <v>19</v>
      </c>
      <c r="N25" s="14"/>
      <c r="O25" s="8" t="s">
        <v>444</v>
      </c>
      <c r="P25" s="14"/>
      <c r="Q25" s="15" t="s">
        <v>445</v>
      </c>
      <c r="R25" s="21"/>
      <c r="S25" s="7"/>
    </row>
    <row r="26" spans="1:30" ht="15.95" customHeight="1">
      <c r="A26" s="21"/>
      <c r="B26" s="8" t="s">
        <v>502</v>
      </c>
      <c r="C26" s="8" t="s">
        <v>256</v>
      </c>
      <c r="D26" s="14" t="s">
        <v>551</v>
      </c>
      <c r="E26" s="8" t="s">
        <v>232</v>
      </c>
      <c r="F26" s="15" t="s">
        <v>194</v>
      </c>
      <c r="G26" s="14" t="s">
        <v>557</v>
      </c>
      <c r="H26" s="14"/>
      <c r="I26" s="14"/>
      <c r="J26" s="14"/>
      <c r="K26" s="8" t="s">
        <v>169</v>
      </c>
      <c r="L26" s="8" t="s">
        <v>446</v>
      </c>
      <c r="M26" s="14" t="s">
        <v>542</v>
      </c>
      <c r="N26" s="14"/>
      <c r="O26" s="8" t="s">
        <v>143</v>
      </c>
      <c r="P26" s="14"/>
      <c r="Q26" s="9" t="s">
        <v>504</v>
      </c>
      <c r="R26" s="21"/>
      <c r="S26" s="7"/>
    </row>
    <row r="27" spans="1:30" ht="15.95" customHeight="1">
      <c r="A27" s="21"/>
      <c r="B27" s="8" t="s">
        <v>126</v>
      </c>
      <c r="C27" s="2"/>
      <c r="D27" s="14"/>
      <c r="E27" s="8" t="s">
        <v>233</v>
      </c>
      <c r="F27" s="2"/>
      <c r="G27" s="14"/>
      <c r="H27" s="14"/>
      <c r="I27" s="14"/>
      <c r="J27" s="14"/>
      <c r="K27" s="2"/>
      <c r="L27" s="8" t="s">
        <v>51</v>
      </c>
      <c r="M27" s="8" t="s">
        <v>448</v>
      </c>
      <c r="N27" s="14"/>
      <c r="O27" s="8" t="s">
        <v>449</v>
      </c>
      <c r="P27" s="14"/>
      <c r="Q27" s="9" t="s">
        <v>447</v>
      </c>
      <c r="R27" s="21"/>
      <c r="S27" s="7"/>
    </row>
    <row r="28" spans="1:30" ht="15.95" customHeight="1">
      <c r="A28" s="21"/>
      <c r="B28" s="8" t="s">
        <v>127</v>
      </c>
      <c r="C28" s="14"/>
      <c r="D28" s="14"/>
      <c r="E28" s="8" t="s">
        <v>234</v>
      </c>
      <c r="F28" s="14"/>
      <c r="G28" s="14"/>
      <c r="H28" s="14"/>
      <c r="I28" s="14"/>
      <c r="J28" s="14"/>
      <c r="K28" s="14"/>
      <c r="L28" s="8" t="s">
        <v>452</v>
      </c>
      <c r="M28" s="8" t="s">
        <v>40</v>
      </c>
      <c r="N28" s="14"/>
      <c r="O28" s="8" t="s">
        <v>144</v>
      </c>
      <c r="P28" s="14"/>
      <c r="Q28" s="15" t="s">
        <v>450</v>
      </c>
      <c r="R28" s="21"/>
      <c r="S28" s="7"/>
    </row>
    <row r="29" spans="1:30" ht="15.95" customHeight="1">
      <c r="A29" s="21"/>
      <c r="B29" s="8" t="s">
        <v>451</v>
      </c>
      <c r="C29" s="14"/>
      <c r="D29" s="14"/>
      <c r="E29" s="8" t="s">
        <v>235</v>
      </c>
      <c r="F29" s="14"/>
      <c r="G29" s="14"/>
      <c r="H29" s="14"/>
      <c r="I29" s="14"/>
      <c r="J29" s="14"/>
      <c r="K29" s="14"/>
      <c r="L29" s="2"/>
      <c r="M29" s="8" t="s">
        <v>20</v>
      </c>
      <c r="N29" s="14"/>
      <c r="O29" s="8" t="s">
        <v>142</v>
      </c>
      <c r="P29" s="14"/>
      <c r="Q29" s="15" t="s">
        <v>90</v>
      </c>
      <c r="R29" s="21"/>
      <c r="S29" s="7"/>
    </row>
    <row r="30" spans="1:30" ht="15.95" customHeight="1">
      <c r="A30" s="21"/>
      <c r="B30" s="8" t="s">
        <v>128</v>
      </c>
      <c r="C30" s="14"/>
      <c r="D30" s="14"/>
      <c r="E30" s="8" t="s">
        <v>236</v>
      </c>
      <c r="F30" s="14"/>
      <c r="G30" s="14"/>
      <c r="H30" s="14"/>
      <c r="I30" s="14"/>
      <c r="J30" s="14"/>
      <c r="K30" s="14"/>
      <c r="L30" s="14"/>
      <c r="M30" s="8" t="s">
        <v>21</v>
      </c>
      <c r="N30" s="14"/>
      <c r="O30" s="8" t="s">
        <v>454</v>
      </c>
      <c r="P30" s="14"/>
      <c r="Q30" s="12" t="s">
        <v>453</v>
      </c>
      <c r="R30" s="21"/>
      <c r="S30" s="7"/>
    </row>
    <row r="31" spans="1:30" ht="15.95" customHeight="1">
      <c r="A31" s="21"/>
      <c r="B31" s="8" t="s">
        <v>129</v>
      </c>
      <c r="C31" s="14"/>
      <c r="D31" s="14"/>
      <c r="E31" s="8" t="s">
        <v>455</v>
      </c>
      <c r="F31" s="14"/>
      <c r="G31" s="14"/>
      <c r="H31" s="14"/>
      <c r="I31" s="14"/>
      <c r="J31" s="14"/>
      <c r="K31" s="14"/>
      <c r="L31" s="14"/>
      <c r="M31" s="8" t="s">
        <v>23</v>
      </c>
      <c r="N31" s="14"/>
      <c r="O31" s="8" t="s">
        <v>149</v>
      </c>
      <c r="P31" s="14"/>
      <c r="Q31" s="15" t="s">
        <v>89</v>
      </c>
      <c r="R31" s="21"/>
      <c r="S31" s="7"/>
    </row>
    <row r="32" spans="1:30" ht="15.95" customHeight="1">
      <c r="A32" s="21"/>
      <c r="B32" s="8" t="s">
        <v>97</v>
      </c>
      <c r="C32" s="14"/>
      <c r="D32" s="14"/>
      <c r="E32" s="8" t="s">
        <v>237</v>
      </c>
      <c r="F32" s="14"/>
      <c r="G32" s="14"/>
      <c r="H32" s="14"/>
      <c r="I32" s="14"/>
      <c r="J32" s="14"/>
      <c r="K32" s="14"/>
      <c r="L32" s="14"/>
      <c r="M32" s="8" t="s">
        <v>24</v>
      </c>
      <c r="N32" s="14"/>
      <c r="O32" s="8" t="s">
        <v>147</v>
      </c>
      <c r="P32" s="14"/>
      <c r="Q32" s="15" t="s">
        <v>569</v>
      </c>
      <c r="R32" s="21"/>
      <c r="S32" s="7"/>
    </row>
    <row r="33" spans="1:19" ht="15.95" customHeight="1">
      <c r="A33" s="21"/>
      <c r="B33" s="8" t="s">
        <v>98</v>
      </c>
      <c r="C33" s="14"/>
      <c r="D33" s="14"/>
      <c r="E33" s="8" t="s">
        <v>238</v>
      </c>
      <c r="F33" s="14"/>
      <c r="G33" s="14"/>
      <c r="H33" s="14"/>
      <c r="I33" s="14"/>
      <c r="J33" s="14"/>
      <c r="K33" s="14"/>
      <c r="L33" s="14"/>
      <c r="M33" s="8" t="s">
        <v>25</v>
      </c>
      <c r="N33" s="14"/>
      <c r="O33" s="8" t="s">
        <v>148</v>
      </c>
      <c r="P33" s="14"/>
      <c r="Q33" s="9" t="s">
        <v>456</v>
      </c>
      <c r="R33" s="21"/>
      <c r="S33" s="7"/>
    </row>
    <row r="34" spans="1:19" ht="15.95" customHeight="1">
      <c r="A34" s="21"/>
      <c r="B34" s="8" t="s">
        <v>99</v>
      </c>
      <c r="C34" s="14"/>
      <c r="D34" s="14"/>
      <c r="E34" s="8" t="s">
        <v>459</v>
      </c>
      <c r="F34" s="14"/>
      <c r="G34" s="14"/>
      <c r="H34" s="14"/>
      <c r="I34" s="14"/>
      <c r="J34" s="14"/>
      <c r="K34" s="14"/>
      <c r="L34" s="14"/>
      <c r="M34" s="8" t="s">
        <v>460</v>
      </c>
      <c r="N34" s="14"/>
      <c r="O34" s="8" t="s">
        <v>461</v>
      </c>
      <c r="P34" s="14"/>
      <c r="Q34" s="9" t="s">
        <v>457</v>
      </c>
      <c r="R34" s="21"/>
      <c r="S34" s="7"/>
    </row>
    <row r="35" spans="1:19" ht="15.95" customHeight="1">
      <c r="A35" s="21"/>
      <c r="B35" s="8" t="s">
        <v>458</v>
      </c>
      <c r="C35" s="14"/>
      <c r="D35" s="14"/>
      <c r="E35" s="8" t="s">
        <v>239</v>
      </c>
      <c r="F35" s="14"/>
      <c r="G35" s="14"/>
      <c r="H35" s="14"/>
      <c r="I35" s="14"/>
      <c r="J35" s="14"/>
      <c r="K35" s="14"/>
      <c r="L35" s="14"/>
      <c r="M35" s="8" t="s">
        <v>26</v>
      </c>
      <c r="N35" s="14"/>
      <c r="O35" s="8" t="s">
        <v>330</v>
      </c>
      <c r="P35" s="14"/>
      <c r="Q35" s="15" t="s">
        <v>462</v>
      </c>
      <c r="R35" s="21"/>
      <c r="S35" s="7"/>
    </row>
    <row r="36" spans="1:19" ht="15.95" customHeight="1">
      <c r="A36" s="21"/>
      <c r="B36" s="8" t="s">
        <v>100</v>
      </c>
      <c r="C36" s="14"/>
      <c r="D36" s="14"/>
      <c r="E36" s="8" t="s">
        <v>240</v>
      </c>
      <c r="F36" s="14"/>
      <c r="G36" s="14"/>
      <c r="H36" s="14"/>
      <c r="I36" s="14"/>
      <c r="J36" s="14"/>
      <c r="K36" s="14"/>
      <c r="L36" s="14"/>
      <c r="M36" s="8" t="s">
        <v>27</v>
      </c>
      <c r="N36" s="14"/>
      <c r="O36" s="8" t="s">
        <v>146</v>
      </c>
      <c r="P36" s="14"/>
      <c r="Q36" s="15" t="s">
        <v>70</v>
      </c>
      <c r="R36" s="21"/>
      <c r="S36" s="7"/>
    </row>
    <row r="37" spans="1:19" ht="15.95" customHeight="1">
      <c r="A37" s="21"/>
      <c r="B37" s="8" t="s">
        <v>101</v>
      </c>
      <c r="C37" s="14"/>
      <c r="D37" s="14"/>
      <c r="E37" s="8" t="s">
        <v>227</v>
      </c>
      <c r="F37" s="14"/>
      <c r="G37" s="14"/>
      <c r="H37" s="14"/>
      <c r="I37" s="14"/>
      <c r="J37" s="14"/>
      <c r="K37" s="14"/>
      <c r="L37" s="14"/>
      <c r="M37" s="8" t="s">
        <v>464</v>
      </c>
      <c r="N37" s="14"/>
      <c r="O37" s="8" t="s">
        <v>150</v>
      </c>
      <c r="P37" s="14"/>
      <c r="Q37" s="15" t="s">
        <v>463</v>
      </c>
      <c r="R37" s="21"/>
      <c r="S37" s="7"/>
    </row>
    <row r="38" spans="1:19" ht="15.95" customHeight="1">
      <c r="A38" s="21"/>
      <c r="B38" s="8" t="s">
        <v>102</v>
      </c>
      <c r="C38" s="14"/>
      <c r="D38" s="14"/>
      <c r="E38" s="8" t="s">
        <v>228</v>
      </c>
      <c r="F38" s="14"/>
      <c r="G38" s="14"/>
      <c r="H38" s="14"/>
      <c r="I38" s="14"/>
      <c r="J38" s="14"/>
      <c r="K38" s="14"/>
      <c r="L38" s="14"/>
      <c r="M38" s="8" t="s">
        <v>22</v>
      </c>
      <c r="N38" s="14"/>
      <c r="O38" s="14" t="s">
        <v>535</v>
      </c>
      <c r="P38" s="14"/>
      <c r="Q38" s="9" t="s">
        <v>465</v>
      </c>
      <c r="R38" s="21"/>
      <c r="S38" s="7"/>
    </row>
    <row r="39" spans="1:19" ht="15.95" customHeight="1">
      <c r="A39" s="21"/>
      <c r="B39" s="8" t="s">
        <v>103</v>
      </c>
      <c r="C39" s="14"/>
      <c r="D39" s="14"/>
      <c r="E39" s="2"/>
      <c r="F39" s="14"/>
      <c r="G39" s="14"/>
      <c r="H39" s="14"/>
      <c r="I39" s="14"/>
      <c r="J39" s="14"/>
      <c r="K39" s="14"/>
      <c r="L39" s="14"/>
      <c r="M39" s="8" t="s">
        <v>308</v>
      </c>
      <c r="N39" s="14"/>
      <c r="O39" s="14" t="s">
        <v>536</v>
      </c>
      <c r="P39" s="14"/>
      <c r="Q39" s="9" t="s">
        <v>466</v>
      </c>
      <c r="R39" s="21"/>
      <c r="S39" s="7"/>
    </row>
    <row r="40" spans="1:19" ht="15.95" customHeight="1">
      <c r="A40" s="21"/>
      <c r="B40" s="8" t="s">
        <v>104</v>
      </c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8" t="s">
        <v>469</v>
      </c>
      <c r="N40" s="14"/>
      <c r="O40" s="2"/>
      <c r="P40" s="14"/>
      <c r="Q40" s="15" t="s">
        <v>467</v>
      </c>
      <c r="R40" s="21"/>
      <c r="S40" s="7"/>
    </row>
    <row r="41" spans="1:19" ht="15.95" customHeight="1">
      <c r="A41" s="21"/>
      <c r="B41" s="8" t="s">
        <v>468</v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8" t="s">
        <v>472</v>
      </c>
      <c r="N41" s="14"/>
      <c r="O41" s="14"/>
      <c r="P41" s="14"/>
      <c r="Q41" s="15" t="s">
        <v>470</v>
      </c>
      <c r="R41" s="21"/>
      <c r="S41" s="7"/>
    </row>
    <row r="42" spans="1:19" ht="15.95" customHeight="1">
      <c r="A42" s="21"/>
      <c r="B42" s="8" t="s">
        <v>471</v>
      </c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8" t="s">
        <v>309</v>
      </c>
      <c r="N42" s="14"/>
      <c r="O42" s="14"/>
      <c r="P42" s="14"/>
      <c r="Q42" s="15" t="s">
        <v>473</v>
      </c>
      <c r="R42" s="21"/>
      <c r="S42" s="7"/>
    </row>
    <row r="43" spans="1:19" ht="15.95" customHeight="1">
      <c r="A43" s="21"/>
      <c r="B43" s="8" t="s">
        <v>474</v>
      </c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2" t="s">
        <v>28</v>
      </c>
      <c r="N43" s="14"/>
      <c r="O43" s="14"/>
      <c r="P43" s="14"/>
      <c r="Q43" s="14" t="s">
        <v>84</v>
      </c>
      <c r="R43" s="21"/>
      <c r="S43" s="7"/>
    </row>
    <row r="44" spans="1:19" ht="15.95" customHeight="1">
      <c r="A44" s="21"/>
      <c r="B44" s="8" t="s">
        <v>475</v>
      </c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8" t="s">
        <v>31</v>
      </c>
      <c r="N44" s="14"/>
      <c r="O44" s="14"/>
      <c r="P44" s="14"/>
      <c r="Q44" s="15" t="s">
        <v>476</v>
      </c>
      <c r="R44" s="21"/>
      <c r="S44" s="7"/>
    </row>
    <row r="45" spans="1:19" ht="15.95" customHeight="1">
      <c r="A45" s="21"/>
      <c r="B45" s="8" t="s">
        <v>477</v>
      </c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8" t="s">
        <v>30</v>
      </c>
      <c r="N45" s="14"/>
      <c r="O45" s="14"/>
      <c r="P45" s="14"/>
      <c r="Q45" s="15" t="s">
        <v>478</v>
      </c>
      <c r="R45" s="21"/>
      <c r="S45" s="7"/>
    </row>
    <row r="46" spans="1:19" ht="15.95" customHeight="1">
      <c r="A46" s="21"/>
      <c r="B46" s="8" t="s">
        <v>479</v>
      </c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8" t="s">
        <v>32</v>
      </c>
      <c r="N46" s="14"/>
      <c r="O46" s="14"/>
      <c r="P46" s="14"/>
      <c r="Q46" s="9" t="s">
        <v>480</v>
      </c>
      <c r="R46" s="21"/>
      <c r="S46" s="7"/>
    </row>
    <row r="47" spans="1:19" ht="15.95" customHeight="1">
      <c r="A47" s="21"/>
      <c r="B47" s="8" t="s">
        <v>481</v>
      </c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8" t="s">
        <v>483</v>
      </c>
      <c r="N47" s="14"/>
      <c r="O47" s="14"/>
      <c r="P47" s="14"/>
      <c r="Q47" s="15" t="s">
        <v>94</v>
      </c>
      <c r="R47" s="21"/>
      <c r="S47" s="7"/>
    </row>
    <row r="48" spans="1:19" ht="15.95" customHeight="1">
      <c r="A48" s="21"/>
      <c r="B48" s="8" t="s">
        <v>482</v>
      </c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8" t="s">
        <v>484</v>
      </c>
      <c r="N48" s="14"/>
      <c r="O48" s="14"/>
      <c r="P48" s="14"/>
      <c r="Q48" s="15" t="s">
        <v>93</v>
      </c>
      <c r="R48" s="21"/>
      <c r="S48" s="7"/>
    </row>
    <row r="49" spans="1:19" ht="15.95" customHeight="1">
      <c r="A49" s="21"/>
      <c r="B49" s="8" t="s">
        <v>105</v>
      </c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8" t="s">
        <v>485</v>
      </c>
      <c r="N49" s="14"/>
      <c r="O49" s="14"/>
      <c r="P49" s="14"/>
      <c r="Q49" s="15" t="s">
        <v>333</v>
      </c>
      <c r="R49" s="21"/>
      <c r="S49" s="7"/>
    </row>
    <row r="50" spans="1:19" ht="15.95" customHeight="1">
      <c r="A50" s="21"/>
      <c r="B50" s="8" t="s">
        <v>106</v>
      </c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8" t="s">
        <v>33</v>
      </c>
      <c r="N50" s="14"/>
      <c r="O50" s="14"/>
      <c r="P50" s="14"/>
      <c r="Q50" s="9" t="s">
        <v>80</v>
      </c>
      <c r="R50" s="21"/>
      <c r="S50" s="7"/>
    </row>
    <row r="51" spans="1:19" ht="15.95" customHeight="1">
      <c r="A51" s="21"/>
      <c r="B51" s="8" t="s">
        <v>486</v>
      </c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8" t="s">
        <v>29</v>
      </c>
      <c r="N51" s="14"/>
      <c r="O51" s="14"/>
      <c r="P51" s="14"/>
      <c r="Q51" s="9" t="s">
        <v>92</v>
      </c>
      <c r="R51" s="21"/>
      <c r="S51" s="7"/>
    </row>
    <row r="52" spans="1:19" ht="15.95" customHeight="1">
      <c r="A52" s="21"/>
      <c r="B52" s="8" t="s">
        <v>487</v>
      </c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8" t="s">
        <v>6</v>
      </c>
      <c r="N52" s="14"/>
      <c r="O52" s="14"/>
      <c r="P52" s="14"/>
      <c r="Q52" s="15" t="s">
        <v>488</v>
      </c>
      <c r="R52" s="21"/>
      <c r="S52" s="7"/>
    </row>
    <row r="53" spans="1:19" ht="15.95" customHeight="1">
      <c r="A53" s="21"/>
      <c r="B53" s="8" t="s">
        <v>489</v>
      </c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8" t="s">
        <v>7</v>
      </c>
      <c r="N53" s="14"/>
      <c r="O53" s="14"/>
      <c r="P53" s="14"/>
      <c r="Q53" s="15" t="s">
        <v>490</v>
      </c>
      <c r="R53" s="21"/>
      <c r="S53" s="7"/>
    </row>
    <row r="54" spans="1:19" ht="15.95" customHeight="1">
      <c r="A54" s="21"/>
      <c r="B54" s="8" t="s">
        <v>491</v>
      </c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2" t="s">
        <v>5</v>
      </c>
      <c r="N54" s="14"/>
      <c r="O54" s="14"/>
      <c r="P54" s="14"/>
      <c r="Q54" s="9" t="s">
        <v>492</v>
      </c>
      <c r="R54" s="21"/>
      <c r="S54" s="7"/>
    </row>
    <row r="55" spans="1:19" ht="15.95" customHeight="1">
      <c r="A55" s="21"/>
      <c r="B55" s="8" t="s">
        <v>493</v>
      </c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8" t="s">
        <v>9</v>
      </c>
      <c r="N55" s="14"/>
      <c r="O55" s="14"/>
      <c r="P55" s="14"/>
      <c r="Q55" s="9" t="s">
        <v>494</v>
      </c>
      <c r="R55" s="21"/>
      <c r="S55" s="7"/>
    </row>
    <row r="56" spans="1:19" ht="15.95" customHeight="1">
      <c r="A56" s="21"/>
      <c r="B56" s="8" t="s">
        <v>107</v>
      </c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8" t="s">
        <v>8</v>
      </c>
      <c r="N56" s="14"/>
      <c r="O56" s="14"/>
      <c r="P56" s="14"/>
      <c r="Q56" s="9" t="s">
        <v>495</v>
      </c>
      <c r="R56" s="21"/>
      <c r="S56" s="7"/>
    </row>
    <row r="57" spans="1:19" ht="15.95" customHeight="1">
      <c r="A57" s="21"/>
      <c r="B57" s="8" t="s">
        <v>496</v>
      </c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8" t="s">
        <v>503</v>
      </c>
      <c r="N57" s="14"/>
      <c r="O57" s="14"/>
      <c r="P57" s="14"/>
      <c r="Q57" s="15" t="s">
        <v>497</v>
      </c>
      <c r="R57" s="21"/>
      <c r="S57" s="7"/>
    </row>
    <row r="58" spans="1:19" ht="15.95" customHeight="1">
      <c r="A58" s="21"/>
      <c r="B58" s="8" t="s">
        <v>498</v>
      </c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8"/>
      <c r="N58" s="14"/>
      <c r="O58" s="14"/>
      <c r="P58" s="14"/>
      <c r="Q58" s="9" t="s">
        <v>499</v>
      </c>
      <c r="R58" s="21"/>
      <c r="S58" s="7"/>
    </row>
    <row r="59" spans="1:19" ht="15.95" customHeight="1">
      <c r="A59" s="21"/>
      <c r="B59" s="8" t="s">
        <v>500</v>
      </c>
      <c r="C59" s="14"/>
      <c r="D59" s="14"/>
      <c r="E59" s="14"/>
      <c r="F59" s="14"/>
      <c r="G59" s="14"/>
      <c r="H59" s="14"/>
      <c r="I59" s="14"/>
      <c r="J59" s="14"/>
      <c r="K59" s="14"/>
      <c r="L59" s="14"/>
      <c r="N59" s="14"/>
      <c r="O59" s="14"/>
      <c r="P59" s="14"/>
      <c r="Q59" s="9" t="s">
        <v>501</v>
      </c>
      <c r="R59" s="21"/>
      <c r="S59" s="7"/>
    </row>
    <row r="60" spans="1:19" ht="15.95" customHeight="1">
      <c r="A60" s="21"/>
      <c r="B60" s="12" t="s">
        <v>322</v>
      </c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2" t="s">
        <v>85</v>
      </c>
      <c r="R60" s="21"/>
      <c r="S60" s="7"/>
    </row>
    <row r="61" spans="1:19" ht="15.95" customHeight="1">
      <c r="A61" s="21"/>
      <c r="B61" s="12" t="s">
        <v>561</v>
      </c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9" t="s">
        <v>505</v>
      </c>
      <c r="R61" s="21"/>
      <c r="S61" s="7"/>
    </row>
    <row r="62" spans="1:19" ht="15.95" customHeight="1">
      <c r="A62" s="21"/>
      <c r="B62" s="12" t="s">
        <v>533</v>
      </c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5" t="s">
        <v>506</v>
      </c>
      <c r="R62" s="21"/>
      <c r="S62" s="7"/>
    </row>
    <row r="63" spans="1:19" ht="15.95" customHeight="1">
      <c r="A63" s="21"/>
      <c r="B63" s="12" t="s">
        <v>532</v>
      </c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5" t="s">
        <v>507</v>
      </c>
      <c r="R63" s="21"/>
      <c r="S63" s="7"/>
    </row>
    <row r="64" spans="1:19" ht="15.95" customHeight="1">
      <c r="A64" s="21"/>
      <c r="B64" s="12" t="s">
        <v>559</v>
      </c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5" t="s">
        <v>508</v>
      </c>
      <c r="R64" s="21"/>
      <c r="S64" s="7"/>
    </row>
    <row r="65" spans="1:19" ht="15.95" customHeight="1">
      <c r="A65" s="21"/>
      <c r="B65" s="12" t="s">
        <v>537</v>
      </c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9" t="s">
        <v>509</v>
      </c>
      <c r="R65" s="21"/>
      <c r="S65" s="7"/>
    </row>
    <row r="66" spans="1:19" ht="15.95" customHeight="1">
      <c r="A66" s="21"/>
      <c r="B66" s="12" t="s">
        <v>539</v>
      </c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5" t="s">
        <v>510</v>
      </c>
      <c r="R66" s="21"/>
      <c r="S66" s="7"/>
    </row>
    <row r="67" spans="1:19" ht="15.95" customHeight="1">
      <c r="A67" s="21"/>
      <c r="B67" s="12" t="s">
        <v>538</v>
      </c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5" t="s">
        <v>511</v>
      </c>
      <c r="R67" s="21"/>
      <c r="S67" s="7"/>
    </row>
    <row r="68" spans="1:19" ht="15.95" customHeight="1">
      <c r="A68" s="21"/>
      <c r="B68" s="12" t="s">
        <v>552</v>
      </c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9" t="s">
        <v>512</v>
      </c>
      <c r="R68" s="21"/>
      <c r="S68" s="7"/>
    </row>
    <row r="69" spans="1:19" ht="15.95" customHeight="1">
      <c r="A69" s="21"/>
      <c r="B69" s="12" t="s">
        <v>553</v>
      </c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9" t="s">
        <v>513</v>
      </c>
      <c r="R69" s="21"/>
      <c r="S69" s="7"/>
    </row>
    <row r="70" spans="1:19" ht="15.95" customHeight="1">
      <c r="A70" s="21"/>
      <c r="B70" s="12" t="s">
        <v>560</v>
      </c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9" t="s">
        <v>81</v>
      </c>
      <c r="R70" s="21"/>
      <c r="S70" s="7"/>
    </row>
    <row r="71" spans="1:19" ht="15.95" customHeight="1">
      <c r="A71" s="21"/>
      <c r="B71" s="12" t="s">
        <v>562</v>
      </c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9" t="s">
        <v>82</v>
      </c>
      <c r="R71" s="21"/>
      <c r="S71" s="7"/>
    </row>
    <row r="72" spans="1:19" ht="15.95" customHeight="1">
      <c r="A72" s="21"/>
      <c r="B72" s="1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9" t="s">
        <v>514</v>
      </c>
      <c r="R72" s="21"/>
      <c r="S72" s="7"/>
    </row>
    <row r="73" spans="1:19" ht="15.95" customHeight="1">
      <c r="A73" s="21"/>
      <c r="B73" s="1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9" t="s">
        <v>515</v>
      </c>
      <c r="R73" s="21"/>
      <c r="S73" s="7"/>
    </row>
    <row r="74" spans="1:19" ht="15.95" customHeight="1">
      <c r="A74" s="21"/>
      <c r="B74" s="1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9" t="s">
        <v>516</v>
      </c>
      <c r="R74" s="21"/>
      <c r="S74" s="7"/>
    </row>
    <row r="75" spans="1:19" ht="15.95" customHeight="1">
      <c r="A75" s="21"/>
      <c r="B75" s="1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5" t="s">
        <v>95</v>
      </c>
      <c r="R75" s="21"/>
      <c r="S75" s="7"/>
    </row>
    <row r="76" spans="1:19" ht="15.95" customHeight="1">
      <c r="A76" s="21"/>
      <c r="B76" s="18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9" t="s">
        <v>87</v>
      </c>
      <c r="R76" s="21"/>
      <c r="S76" s="7"/>
    </row>
    <row r="77" spans="1:19" ht="15.95" customHeight="1">
      <c r="A77" s="21"/>
      <c r="B77" s="18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2" t="s">
        <v>79</v>
      </c>
      <c r="R77" s="21"/>
      <c r="S77" s="7"/>
    </row>
    <row r="78" spans="1:19" ht="15.95" customHeight="1">
      <c r="A78" s="21"/>
      <c r="B78" s="18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2" t="s">
        <v>517</v>
      </c>
      <c r="R78" s="21"/>
      <c r="S78" s="7"/>
    </row>
    <row r="79" spans="1:19" ht="15.95" customHeight="1">
      <c r="A79" s="21"/>
      <c r="B79" s="18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5" t="s">
        <v>518</v>
      </c>
      <c r="R79" s="21"/>
      <c r="S79" s="7"/>
    </row>
    <row r="80" spans="1:19" ht="15.95" customHeight="1">
      <c r="A80" s="21"/>
      <c r="B80" s="18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9" t="s">
        <v>519</v>
      </c>
      <c r="R80" s="21"/>
      <c r="S80" s="7"/>
    </row>
    <row r="81" spans="1:19" ht="15.95" customHeight="1">
      <c r="A81" s="21"/>
      <c r="B81" s="18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5" t="s">
        <v>520</v>
      </c>
      <c r="R81" s="21"/>
      <c r="S81" s="7"/>
    </row>
    <row r="82" spans="1:19" ht="15.95" customHeight="1">
      <c r="A82" s="21"/>
      <c r="B82" s="18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5" t="s">
        <v>521</v>
      </c>
      <c r="R82" s="21"/>
      <c r="S82" s="7"/>
    </row>
    <row r="83" spans="1:19" ht="15.95" customHeight="1">
      <c r="A83" s="21"/>
      <c r="B83" s="18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5" t="s">
        <v>522</v>
      </c>
      <c r="R83" s="21"/>
      <c r="S83" s="7"/>
    </row>
    <row r="84" spans="1:19" ht="15.95" customHeight="1">
      <c r="A84" s="21"/>
      <c r="B84" s="18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5" t="s">
        <v>523</v>
      </c>
      <c r="R84" s="21"/>
      <c r="S84" s="7"/>
    </row>
    <row r="85" spans="1:19" ht="15.95" customHeight="1">
      <c r="A85" s="21"/>
      <c r="B85" s="18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5" t="s">
        <v>524</v>
      </c>
      <c r="R85" s="21"/>
      <c r="S85" s="7"/>
    </row>
    <row r="86" spans="1:19" ht="15.95" customHeight="1">
      <c r="A86" s="21"/>
      <c r="B86" s="18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5" t="s">
        <v>525</v>
      </c>
      <c r="R86" s="21"/>
      <c r="S86" s="7"/>
    </row>
    <row r="87" spans="1:19" ht="15.95" customHeight="1">
      <c r="A87" s="21"/>
      <c r="B87" s="18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5" t="s">
        <v>526</v>
      </c>
      <c r="R87" s="21"/>
      <c r="S87" s="7"/>
    </row>
    <row r="88" spans="1:19" ht="15.95" customHeight="1">
      <c r="A88" s="21"/>
      <c r="B88" s="18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9" t="s">
        <v>91</v>
      </c>
      <c r="R88" s="21"/>
      <c r="S88" s="7"/>
    </row>
    <row r="89" spans="1:19" ht="15.95" customHeight="1">
      <c r="A89" s="21"/>
      <c r="B89" s="18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5" t="s">
        <v>527</v>
      </c>
      <c r="R89" s="21"/>
      <c r="S89" s="7"/>
    </row>
    <row r="90" spans="1:19" ht="15.95" customHeight="1">
      <c r="A90" s="21"/>
      <c r="B90" s="18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 t="s">
        <v>554</v>
      </c>
      <c r="R90" s="21"/>
      <c r="S90" s="7"/>
    </row>
    <row r="91" spans="1:19" ht="15.95" customHeight="1">
      <c r="A91" s="21"/>
      <c r="B91" s="18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21"/>
      <c r="S91" s="7"/>
    </row>
    <row r="92" spans="1:19" ht="15.95" customHeight="1">
      <c r="A92" s="21"/>
      <c r="B92" s="18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21"/>
      <c r="S92" s="7"/>
    </row>
    <row r="93" spans="1:19" ht="15.95" customHeight="1">
      <c r="A93" s="21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21"/>
      <c r="S93" s="7"/>
    </row>
    <row r="94" spans="1:19" ht="15.95" customHeight="1">
      <c r="A94" s="21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21"/>
      <c r="S94" s="7"/>
    </row>
    <row r="95" spans="1:19" ht="15.95" customHeight="1">
      <c r="A95" s="21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21"/>
      <c r="S95" s="7"/>
    </row>
    <row r="96" spans="1:19" ht="15.95" customHeight="1">
      <c r="A96" s="21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21"/>
      <c r="S96" s="7"/>
    </row>
    <row r="97" spans="1:19" ht="15.95" customHeight="1">
      <c r="A97" s="21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21"/>
      <c r="S97" s="7"/>
    </row>
    <row r="98" spans="1:19" ht="15.95" customHeight="1">
      <c r="A98" s="21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21"/>
      <c r="S98" s="7"/>
    </row>
    <row r="99" spans="1:19" ht="15.95" customHeight="1">
      <c r="A99" s="21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21"/>
      <c r="S99" s="7"/>
    </row>
    <row r="100" spans="1:19" ht="15.95" customHeight="1">
      <c r="A100" s="21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21"/>
      <c r="S100" s="7"/>
    </row>
    <row r="101" spans="1:19" ht="15.95" customHeight="1">
      <c r="A101" s="21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21"/>
      <c r="S101" s="7"/>
    </row>
    <row r="102" spans="1:19" ht="15.95" customHeight="1">
      <c r="A102" s="21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21"/>
      <c r="S102" s="7"/>
    </row>
    <row r="103" spans="1:19" ht="15.95" customHeight="1">
      <c r="A103" s="21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21"/>
      <c r="S103" s="7"/>
    </row>
    <row r="104" spans="1:19" ht="15.95" customHeight="1">
      <c r="A104" s="21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21"/>
      <c r="S104" s="7"/>
    </row>
    <row r="105" spans="1:19" ht="15.95" customHeight="1">
      <c r="A105" s="21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21"/>
      <c r="S105" s="7"/>
    </row>
    <row r="106" spans="1:19" ht="15.95" customHeight="1">
      <c r="A106" s="21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21"/>
      <c r="S106" s="7"/>
    </row>
    <row r="107" spans="1:19" ht="15.95" customHeight="1">
      <c r="A107" s="21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21"/>
      <c r="S107" s="7"/>
    </row>
    <row r="108" spans="1:19" ht="15.95" customHeight="1">
      <c r="A108" s="21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21"/>
      <c r="S108" s="7"/>
    </row>
    <row r="109" spans="1:19" ht="15.95" customHeight="1">
      <c r="A109" s="21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21"/>
      <c r="S109" s="7"/>
    </row>
    <row r="110" spans="1:19" ht="15.95" customHeight="1">
      <c r="A110" s="21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21"/>
      <c r="S110" s="7"/>
    </row>
    <row r="111" spans="1:19" ht="15.95" customHeight="1">
      <c r="A111" s="21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21"/>
      <c r="S111" s="7"/>
    </row>
    <row r="112" spans="1:19" ht="15.95" customHeight="1">
      <c r="A112" s="21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21"/>
      <c r="S112" s="7"/>
    </row>
    <row r="113" spans="1:19" ht="15.95" customHeight="1">
      <c r="A113" s="21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21"/>
      <c r="S113" s="7"/>
    </row>
    <row r="114" spans="1:19" ht="15.95" customHeight="1">
      <c r="A114" s="21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21"/>
      <c r="S114" s="7"/>
    </row>
    <row r="115" spans="1:19" ht="15.95" customHeight="1">
      <c r="A115" s="21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21"/>
      <c r="S115" s="7"/>
    </row>
    <row r="116" spans="1:19" ht="15.95" customHeight="1">
      <c r="A116" s="21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21"/>
      <c r="S116" s="7"/>
    </row>
    <row r="117" spans="1:19" ht="15.95" customHeight="1">
      <c r="A117" s="21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21"/>
      <c r="S117" s="7"/>
    </row>
    <row r="118" spans="1:19" ht="15.95" customHeight="1">
      <c r="A118" s="21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21"/>
      <c r="S118" s="7"/>
    </row>
    <row r="119" spans="1:19" ht="15.95" customHeight="1">
      <c r="A119" s="21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21"/>
      <c r="S119" s="7"/>
    </row>
    <row r="120" spans="1:19" ht="15.95" customHeight="1">
      <c r="A120" s="21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21"/>
      <c r="S120" s="7"/>
    </row>
    <row r="121" spans="1:19" ht="15.95" customHeight="1">
      <c r="A121" s="21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21"/>
      <c r="S121" s="7"/>
    </row>
    <row r="122" spans="1:19" ht="15.95" customHeight="1">
      <c r="A122" s="21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21"/>
      <c r="S122" s="7"/>
    </row>
    <row r="123" spans="1:19" ht="15.95" customHeight="1">
      <c r="A123" s="21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21"/>
      <c r="S123" s="7"/>
    </row>
    <row r="124" spans="1:19" ht="15.95" customHeight="1">
      <c r="A124" s="21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21"/>
      <c r="S124" s="7"/>
    </row>
    <row r="125" spans="1:19" ht="15.95" customHeight="1">
      <c r="A125" s="21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21"/>
      <c r="S125" s="7"/>
    </row>
    <row r="126" spans="1:19" ht="15.95" customHeight="1">
      <c r="A126" s="21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21"/>
      <c r="S126" s="7"/>
    </row>
    <row r="127" spans="1:19" ht="15.95" customHeight="1">
      <c r="A127" s="21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21"/>
      <c r="S127" s="7"/>
    </row>
    <row r="128" spans="1:19" ht="15.95" customHeight="1">
      <c r="A128" s="21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21"/>
      <c r="S128" s="7"/>
    </row>
    <row r="129" spans="1:19" ht="15.95" customHeight="1">
      <c r="A129" s="21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21"/>
      <c r="S129" s="7"/>
    </row>
    <row r="130" spans="1:19" ht="15.95" customHeight="1">
      <c r="A130" s="21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21"/>
      <c r="S130" s="7"/>
    </row>
    <row r="131" spans="1:19" ht="15.95" customHeight="1">
      <c r="A131" s="21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21"/>
      <c r="S131" s="7"/>
    </row>
    <row r="132" spans="1:19" ht="15.95" customHeight="1">
      <c r="A132" s="21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21"/>
      <c r="S132" s="7"/>
    </row>
    <row r="133" spans="1:19" ht="15.95" customHeight="1">
      <c r="A133" s="21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21"/>
      <c r="S133" s="7"/>
    </row>
    <row r="134" spans="1:19" ht="15.95" customHeight="1">
      <c r="A134" s="21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21"/>
      <c r="S134" s="7"/>
    </row>
    <row r="135" spans="1:19" ht="15.95" customHeight="1">
      <c r="A135" s="21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21"/>
      <c r="S135" s="7"/>
    </row>
    <row r="136" spans="1:19" ht="15.95" customHeight="1">
      <c r="A136" s="21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21"/>
      <c r="S136" s="7"/>
    </row>
    <row r="137" spans="1:19" ht="15.95" customHeight="1">
      <c r="A137" s="21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21"/>
      <c r="S137" s="7"/>
    </row>
    <row r="138" spans="1:19" ht="15.95" customHeight="1">
      <c r="A138" s="21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21"/>
      <c r="S138" s="7"/>
    </row>
    <row r="139" spans="1:19" ht="15.95" customHeight="1">
      <c r="A139" s="21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21"/>
      <c r="S139" s="7"/>
    </row>
    <row r="140" spans="1:19" ht="15.95" customHeight="1">
      <c r="A140" s="21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21"/>
      <c r="S140" s="7"/>
    </row>
    <row r="141" spans="1:19" ht="15.95" customHeight="1">
      <c r="A141" s="21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21"/>
      <c r="S141" s="7"/>
    </row>
    <row r="142" spans="1:19" ht="15.95" customHeight="1">
      <c r="A142" s="21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21"/>
      <c r="S142" s="7"/>
    </row>
    <row r="143" spans="1:19" ht="15.95" customHeight="1">
      <c r="A143" s="21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21"/>
      <c r="S143" s="7"/>
    </row>
    <row r="144" spans="1:19" ht="15.95" customHeight="1">
      <c r="A144" s="21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21"/>
      <c r="S144" s="7"/>
    </row>
    <row r="145" spans="1:19" ht="15.95" customHeight="1">
      <c r="A145" s="21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21"/>
      <c r="S145" s="7"/>
    </row>
    <row r="146" spans="1:19" ht="15.95" customHeight="1">
      <c r="A146" s="21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7"/>
      <c r="N146" s="14"/>
      <c r="O146" s="14"/>
      <c r="P146" s="14"/>
      <c r="Q146" s="14"/>
      <c r="R146" s="21"/>
      <c r="S146" s="7"/>
    </row>
    <row r="147" spans="1:19" ht="15.95" customHeight="1">
      <c r="A147" s="6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6"/>
      <c r="S147" s="7"/>
    </row>
    <row r="148" spans="1:19" ht="15.95" customHeight="1">
      <c r="A148" s="6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6"/>
      <c r="S148" s="7"/>
    </row>
    <row r="149" spans="1:19" ht="15.95" customHeight="1">
      <c r="A149" s="6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6"/>
      <c r="S149" s="7"/>
    </row>
    <row r="150" spans="1:19" ht="15.95" customHeight="1">
      <c r="A150" s="6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6"/>
      <c r="S150" s="7"/>
    </row>
    <row r="151" spans="1:19" ht="15.95" customHeight="1">
      <c r="A151" s="6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6"/>
      <c r="S151" s="7"/>
    </row>
    <row r="152" spans="1:19" ht="15.95" customHeight="1">
      <c r="A152" s="6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6"/>
      <c r="S152" s="7"/>
    </row>
    <row r="153" spans="1:19" ht="15.95" customHeight="1">
      <c r="A153" s="6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6"/>
      <c r="S153" s="7"/>
    </row>
    <row r="154" spans="1:19" ht="15.95" customHeight="1">
      <c r="A154" s="6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6"/>
      <c r="S154" s="7"/>
    </row>
    <row r="155" spans="1:19" ht="15.95" customHeight="1">
      <c r="A155" s="6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6"/>
      <c r="S155" s="7"/>
    </row>
    <row r="156" spans="1:19" ht="15.95" customHeight="1">
      <c r="A156" s="6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6"/>
      <c r="S156" s="7"/>
    </row>
    <row r="157" spans="1:19" ht="15.95" customHeight="1">
      <c r="A157" s="6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6"/>
      <c r="S157" s="7"/>
    </row>
    <row r="158" spans="1:19" ht="15.95" customHeight="1">
      <c r="A158" s="6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N158" s="7"/>
      <c r="O158" s="7"/>
      <c r="P158" s="7"/>
      <c r="Q158" s="7"/>
      <c r="R158" s="6"/>
      <c r="S158" s="7"/>
    </row>
  </sheetData>
  <sortState ref="Y2:Z10">
    <sortCondition ref="Y2"/>
  </sortState>
  <conditionalFormatting sqref="B2:L144 N2:T144 M60:M144 M2:M58">
    <cfRule type="duplicateValues" dxfId="55" priority="2"/>
  </conditionalFormatting>
  <conditionalFormatting sqref="B2:B100 C2:C26 C28:C100 F2:F26 E2:E38 F28:F100 D2:D100 E40:E100 G2:J100 K2:K26 K28:K100 L2:L28 L30:L100 O2:O39 P2:S100 O41:O100 N2:N100 M60:M100 M2:M58">
    <cfRule type="duplicateValues" dxfId="54" priority="1"/>
  </conditionalFormatting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N135"/>
  <sheetViews>
    <sheetView workbookViewId="0">
      <selection activeCell="G21" sqref="G21"/>
    </sheetView>
  </sheetViews>
  <sheetFormatPr baseColWidth="10" defaultRowHeight="15"/>
  <cols>
    <col min="1" max="1" width="12.7109375" style="26" bestFit="1" customWidth="1"/>
    <col min="2" max="2" width="11" style="3" bestFit="1" customWidth="1"/>
    <col min="3" max="3" width="18.140625" style="3" bestFit="1" customWidth="1"/>
    <col min="4" max="4" width="10.140625" style="3" bestFit="1" customWidth="1"/>
    <col min="6" max="6" width="17.85546875" style="2" bestFit="1" customWidth="1"/>
    <col min="7" max="7" width="16.140625" bestFit="1" customWidth="1"/>
    <col min="8" max="8" width="19.42578125" bestFit="1" customWidth="1"/>
    <col min="10" max="10" width="8.5703125" style="3" bestFit="1" customWidth="1"/>
    <col min="11" max="11" width="12.5703125" style="3" bestFit="1" customWidth="1"/>
    <col min="12" max="12" width="14.85546875" bestFit="1" customWidth="1"/>
    <col min="13" max="13" width="11.5703125" bestFit="1" customWidth="1"/>
  </cols>
  <sheetData>
    <row r="1" spans="1:14" s="25" customFormat="1">
      <c r="A1" s="28" t="s">
        <v>0</v>
      </c>
      <c r="B1" s="39" t="s">
        <v>304</v>
      </c>
      <c r="C1" s="39" t="s">
        <v>547</v>
      </c>
      <c r="D1" s="39" t="s">
        <v>544</v>
      </c>
      <c r="E1" s="27" t="s">
        <v>617</v>
      </c>
      <c r="F1" s="27" t="s">
        <v>1</v>
      </c>
      <c r="G1" s="27" t="s">
        <v>2</v>
      </c>
      <c r="H1" s="27" t="s">
        <v>3</v>
      </c>
      <c r="I1" s="27" t="s">
        <v>302</v>
      </c>
      <c r="J1" s="27" t="s">
        <v>303</v>
      </c>
      <c r="K1" s="27" t="s">
        <v>616</v>
      </c>
      <c r="L1" s="27" t="s">
        <v>614</v>
      </c>
      <c r="M1" s="27" t="s">
        <v>530</v>
      </c>
    </row>
    <row r="2" spans="1:14">
      <c r="A2" s="42">
        <v>41643</v>
      </c>
      <c r="B2" s="33" t="s">
        <v>578</v>
      </c>
      <c r="C2" s="33" t="s">
        <v>573</v>
      </c>
      <c r="D2" s="33" t="str">
        <f t="shared" ref="D2:D9" si="0">VLOOKUP(C2,LOCAL,2)</f>
        <v>PARIS</v>
      </c>
      <c r="E2" s="43"/>
      <c r="F2" s="43" t="s">
        <v>96</v>
      </c>
      <c r="G2" s="43" t="s">
        <v>562</v>
      </c>
      <c r="H2" s="33">
        <v>10</v>
      </c>
      <c r="I2" s="40"/>
      <c r="J2" s="57">
        <f>[Qte]*[P U]</f>
        <v>0</v>
      </c>
      <c r="K2" s="35">
        <v>10</v>
      </c>
      <c r="L2" s="34"/>
      <c r="M2" s="31" t="str">
        <f t="shared" ref="M2:M9" si="1">UPPER(TEXT(A2,"mmmm"))</f>
        <v>JANVIER</v>
      </c>
    </row>
    <row r="3" spans="1:14">
      <c r="A3" s="42">
        <v>41645</v>
      </c>
      <c r="B3" s="33" t="s">
        <v>579</v>
      </c>
      <c r="C3" s="33" t="s">
        <v>574</v>
      </c>
      <c r="D3" s="33" t="str">
        <f t="shared" si="0"/>
        <v>FES</v>
      </c>
      <c r="E3" s="43"/>
      <c r="F3" s="43" t="s">
        <v>96</v>
      </c>
      <c r="G3" s="43" t="s">
        <v>552</v>
      </c>
      <c r="H3" s="33">
        <v>5</v>
      </c>
      <c r="I3" s="40"/>
      <c r="J3" s="57">
        <f>[Qte]*[P U]</f>
        <v>0</v>
      </c>
      <c r="K3" s="35">
        <v>5</v>
      </c>
      <c r="L3" s="34"/>
      <c r="M3" s="31" t="str">
        <f t="shared" si="1"/>
        <v>JANVIER</v>
      </c>
    </row>
    <row r="4" spans="1:14">
      <c r="A4" s="42">
        <v>41645</v>
      </c>
      <c r="B4" s="33" t="s">
        <v>555</v>
      </c>
      <c r="C4" s="33" t="s">
        <v>574</v>
      </c>
      <c r="D4" s="33" t="str">
        <f t="shared" si="0"/>
        <v>FES</v>
      </c>
      <c r="E4" s="43"/>
      <c r="F4" s="43" t="s">
        <v>69</v>
      </c>
      <c r="G4" s="43" t="s">
        <v>92</v>
      </c>
      <c r="H4" s="33">
        <v>1</v>
      </c>
      <c r="I4" s="40"/>
      <c r="J4" s="58">
        <f>[Qte]*[P U]</f>
        <v>0</v>
      </c>
      <c r="K4" s="37">
        <v>1</v>
      </c>
      <c r="L4" s="34"/>
      <c r="M4" s="31" t="str">
        <f t="shared" si="1"/>
        <v>JANVIER</v>
      </c>
    </row>
    <row r="5" spans="1:14">
      <c r="A5" s="42">
        <v>41648</v>
      </c>
      <c r="B5" s="33" t="s">
        <v>558</v>
      </c>
      <c r="C5" s="33" t="s">
        <v>575</v>
      </c>
      <c r="D5" s="33" t="str">
        <f t="shared" si="0"/>
        <v>NICE</v>
      </c>
      <c r="E5" s="43"/>
      <c r="F5" s="43" t="s">
        <v>193</v>
      </c>
      <c r="G5" s="43" t="s">
        <v>196</v>
      </c>
      <c r="H5" s="33">
        <v>2</v>
      </c>
      <c r="I5" s="40">
        <v>3350</v>
      </c>
      <c r="J5" s="58">
        <f>[Qte]*[P U]</f>
        <v>6700</v>
      </c>
      <c r="K5" s="37">
        <v>2</v>
      </c>
      <c r="L5" s="34"/>
      <c r="M5" s="31" t="str">
        <f t="shared" si="1"/>
        <v>JANVIER</v>
      </c>
    </row>
    <row r="6" spans="1:14">
      <c r="A6" s="42">
        <v>41649</v>
      </c>
      <c r="B6" s="33">
        <v>8206712433</v>
      </c>
      <c r="C6" s="33" t="s">
        <v>576</v>
      </c>
      <c r="D6" s="33" t="str">
        <f t="shared" si="0"/>
        <v>CASA</v>
      </c>
      <c r="E6" s="43"/>
      <c r="F6" s="43" t="s">
        <v>4</v>
      </c>
      <c r="G6" s="43" t="s">
        <v>308</v>
      </c>
      <c r="H6" s="33">
        <v>15</v>
      </c>
      <c r="I6" s="40"/>
      <c r="J6" s="58">
        <f>[Qte]*[P U]</f>
        <v>0</v>
      </c>
      <c r="K6" s="37">
        <v>15</v>
      </c>
      <c r="L6" s="34"/>
      <c r="M6" s="31" t="str">
        <f t="shared" si="1"/>
        <v>JANVIER</v>
      </c>
    </row>
    <row r="7" spans="1:14">
      <c r="A7" s="42">
        <v>41650</v>
      </c>
      <c r="B7" s="33">
        <v>13569</v>
      </c>
      <c r="C7" s="33" t="s">
        <v>576</v>
      </c>
      <c r="D7" s="33" t="str">
        <f t="shared" si="0"/>
        <v>CASA</v>
      </c>
      <c r="E7" s="43"/>
      <c r="F7" s="43" t="s">
        <v>96</v>
      </c>
      <c r="G7" s="43" t="s">
        <v>559</v>
      </c>
      <c r="H7" s="33">
        <v>5</v>
      </c>
      <c r="I7" s="40"/>
      <c r="J7" s="58">
        <f>[Qte]*[P U]</f>
        <v>0</v>
      </c>
      <c r="K7" s="37">
        <v>5</v>
      </c>
      <c r="L7" s="34"/>
      <c r="M7" s="31" t="str">
        <f t="shared" si="1"/>
        <v>JANVIER</v>
      </c>
    </row>
    <row r="8" spans="1:14">
      <c r="A8" s="42">
        <v>41650</v>
      </c>
      <c r="B8" s="33">
        <v>13569</v>
      </c>
      <c r="C8" s="33" t="s">
        <v>577</v>
      </c>
      <c r="D8" s="33" t="str">
        <f t="shared" si="0"/>
        <v>LONDRE</v>
      </c>
      <c r="E8" s="43"/>
      <c r="F8" s="43" t="s">
        <v>96</v>
      </c>
      <c r="G8" s="43" t="s">
        <v>552</v>
      </c>
      <c r="H8" s="33">
        <v>10</v>
      </c>
      <c r="I8" s="40"/>
      <c r="J8" s="58">
        <f>[Qte]*[P U]</f>
        <v>0</v>
      </c>
      <c r="K8" s="37">
        <v>10</v>
      </c>
      <c r="L8" s="34"/>
      <c r="M8" s="31" t="str">
        <f t="shared" si="1"/>
        <v>JANVIER</v>
      </c>
    </row>
    <row r="9" spans="1:14">
      <c r="A9" s="42">
        <v>41650</v>
      </c>
      <c r="B9" s="33">
        <v>13569</v>
      </c>
      <c r="C9" s="33" t="s">
        <v>577</v>
      </c>
      <c r="D9" s="33" t="str">
        <f t="shared" si="0"/>
        <v>LONDRE</v>
      </c>
      <c r="E9" s="43"/>
      <c r="F9" s="43" t="s">
        <v>96</v>
      </c>
      <c r="G9" s="43" t="s">
        <v>553</v>
      </c>
      <c r="H9" s="33">
        <v>20</v>
      </c>
      <c r="I9" s="40"/>
      <c r="J9" s="58">
        <f>[Qte]*[P U]</f>
        <v>0</v>
      </c>
      <c r="K9" s="37">
        <v>20</v>
      </c>
      <c r="L9" s="34"/>
      <c r="M9" s="31" t="str">
        <f t="shared" si="1"/>
        <v>JANVIER</v>
      </c>
    </row>
    <row r="10" spans="1:14">
      <c r="A10" s="42">
        <v>41650</v>
      </c>
      <c r="B10" s="33" t="s">
        <v>563</v>
      </c>
      <c r="C10" s="33" t="s">
        <v>573</v>
      </c>
      <c r="D10" s="33" t="str">
        <f>VLOOKUP(C10,LOCAL,2)</f>
        <v>PARIS</v>
      </c>
      <c r="E10" s="43"/>
      <c r="F10" s="43" t="s">
        <v>130</v>
      </c>
      <c r="G10" s="43" t="s">
        <v>449</v>
      </c>
      <c r="H10" s="33">
        <v>1</v>
      </c>
      <c r="I10" s="40"/>
      <c r="J10" s="58">
        <f>[Qte]*[P U]</f>
        <v>0</v>
      </c>
      <c r="K10" s="37">
        <v>1</v>
      </c>
      <c r="L10" s="34"/>
      <c r="M10" s="31" t="str">
        <f>UPPER(TEXT(A10,"mmmm"))</f>
        <v>JANVIER</v>
      </c>
    </row>
    <row r="11" spans="1:14">
      <c r="A11" s="42">
        <v>41650</v>
      </c>
      <c r="B11" s="33">
        <v>8206859664</v>
      </c>
      <c r="C11" s="33" t="s">
        <v>574</v>
      </c>
      <c r="D11" s="33" t="str">
        <f>VLOOKUP(C11,LOCAL,2)</f>
        <v>FES</v>
      </c>
      <c r="E11" s="43"/>
      <c r="F11" s="43" t="s">
        <v>193</v>
      </c>
      <c r="G11" s="43" t="s">
        <v>196</v>
      </c>
      <c r="H11" s="33">
        <v>5</v>
      </c>
      <c r="I11" s="40"/>
      <c r="J11" s="58">
        <f>[Qte]*[P U]</f>
        <v>0</v>
      </c>
      <c r="K11" s="37">
        <v>5</v>
      </c>
      <c r="L11" s="34"/>
      <c r="M11" s="31" t="str">
        <f>UPPER(TEXT(A11,"mmmm"))</f>
        <v>JANVIER</v>
      </c>
    </row>
    <row r="12" spans="1:14">
      <c r="A12" s="42">
        <v>41652</v>
      </c>
      <c r="B12" s="33" t="s">
        <v>565</v>
      </c>
      <c r="C12" s="33" t="s">
        <v>576</v>
      </c>
      <c r="D12" s="33" t="str">
        <f>VLOOKUP(C12,LOCAL,2)</f>
        <v>CASA</v>
      </c>
      <c r="E12" s="43"/>
      <c r="F12" s="43" t="s">
        <v>564</v>
      </c>
      <c r="G12" s="43" t="s">
        <v>566</v>
      </c>
      <c r="H12" s="33">
        <v>7</v>
      </c>
      <c r="I12" s="40">
        <v>5185.12</v>
      </c>
      <c r="J12" s="58">
        <f>[Qte]*[P U]</f>
        <v>36295.839999999997</v>
      </c>
      <c r="K12" s="37">
        <v>7</v>
      </c>
      <c r="L12" s="34"/>
      <c r="M12" s="31" t="str">
        <f>UPPER(TEXT(A12,"mmmm"))</f>
        <v>JANVIER</v>
      </c>
    </row>
    <row r="13" spans="1:14">
      <c r="A13" s="42">
        <v>41652</v>
      </c>
      <c r="B13" s="33" t="s">
        <v>567</v>
      </c>
      <c r="C13" s="33" t="s">
        <v>577</v>
      </c>
      <c r="D13" s="33" t="str">
        <f>VLOOKUP(C13,LOCAL,2)</f>
        <v>LONDRE</v>
      </c>
      <c r="E13" s="43"/>
      <c r="F13" s="43" t="s">
        <v>96</v>
      </c>
      <c r="G13" s="43" t="s">
        <v>559</v>
      </c>
      <c r="H13" s="33">
        <v>1</v>
      </c>
      <c r="I13" s="40"/>
      <c r="J13" s="58">
        <f>[Qte]*[P U]</f>
        <v>0</v>
      </c>
      <c r="K13" s="37">
        <v>1</v>
      </c>
      <c r="L13" s="34"/>
      <c r="M13" s="31" t="str">
        <f>UPPER(TEXT(A13,"mmmm"))</f>
        <v>JANVIER</v>
      </c>
    </row>
    <row r="14" spans="1:14">
      <c r="A14" s="32"/>
      <c r="B14" s="33"/>
      <c r="C14" s="33"/>
      <c r="D14" s="33"/>
      <c r="F14" s="34"/>
      <c r="G14" s="34"/>
      <c r="H14" s="34"/>
      <c r="I14" s="33"/>
      <c r="J14" s="40"/>
      <c r="K14" s="57"/>
      <c r="L14" s="35"/>
      <c r="M14" s="34"/>
      <c r="N14" s="31"/>
    </row>
    <row r="15" spans="1:14">
      <c r="A15" s="32"/>
      <c r="B15" s="33"/>
      <c r="C15" s="33"/>
      <c r="D15" s="33"/>
      <c r="F15" s="34"/>
      <c r="G15" s="34"/>
      <c r="H15" s="34"/>
      <c r="I15" s="33"/>
      <c r="J15" s="40"/>
      <c r="K15" s="57"/>
      <c r="L15" s="35"/>
      <c r="M15" s="34"/>
      <c r="N15" s="31"/>
    </row>
    <row r="16" spans="1:14">
      <c r="A16" s="32"/>
      <c r="B16" s="33"/>
      <c r="C16" s="33"/>
      <c r="D16" s="33"/>
      <c r="F16" s="34"/>
      <c r="G16" s="34"/>
      <c r="H16" s="34"/>
      <c r="I16" s="33"/>
      <c r="J16" s="40"/>
      <c r="K16" s="57"/>
      <c r="L16" s="35"/>
      <c r="M16" s="34"/>
      <c r="N16" s="31"/>
    </row>
    <row r="17" spans="1:14">
      <c r="A17" s="32"/>
      <c r="B17" s="33"/>
      <c r="C17" s="33"/>
      <c r="D17" s="33"/>
      <c r="F17" s="34"/>
      <c r="G17" s="34"/>
      <c r="H17" s="34"/>
      <c r="I17" s="33"/>
      <c r="J17" s="40"/>
      <c r="K17" s="57"/>
      <c r="L17" s="35"/>
      <c r="M17" s="34"/>
      <c r="N17" s="31"/>
    </row>
    <row r="18" spans="1:14">
      <c r="A18" s="32"/>
      <c r="B18" s="33"/>
      <c r="C18" s="33"/>
      <c r="D18" s="33"/>
      <c r="F18" s="34"/>
      <c r="G18" s="34"/>
      <c r="H18" s="34"/>
      <c r="I18" s="33"/>
      <c r="J18" s="40"/>
      <c r="K18" s="57"/>
      <c r="L18" s="35"/>
      <c r="M18" s="34"/>
      <c r="N18" s="31"/>
    </row>
    <row r="19" spans="1:14">
      <c r="A19" s="32"/>
      <c r="B19" s="33"/>
      <c r="C19" s="33"/>
      <c r="D19" s="33"/>
      <c r="F19" s="34"/>
      <c r="G19" s="34"/>
      <c r="H19" s="34"/>
      <c r="I19" s="33"/>
      <c r="J19" s="40"/>
      <c r="K19" s="57"/>
      <c r="L19" s="35"/>
      <c r="M19" s="34"/>
      <c r="N19" s="31"/>
    </row>
    <row r="20" spans="1:14">
      <c r="A20" s="32"/>
      <c r="B20" s="33"/>
      <c r="C20" s="33"/>
      <c r="D20" s="33"/>
      <c r="F20" s="34"/>
      <c r="G20" s="34"/>
      <c r="H20" s="34"/>
      <c r="I20" s="33"/>
      <c r="J20" s="40"/>
      <c r="K20" s="57"/>
      <c r="L20" s="35"/>
      <c r="M20" s="34"/>
      <c r="N20" s="31"/>
    </row>
    <row r="21" spans="1:14">
      <c r="A21" s="32"/>
      <c r="B21" s="33"/>
      <c r="C21" s="33"/>
      <c r="D21" s="33"/>
      <c r="F21" s="34"/>
      <c r="G21" s="34"/>
      <c r="H21" s="34"/>
      <c r="I21" s="33"/>
      <c r="J21" s="40"/>
      <c r="K21" s="57"/>
      <c r="L21" s="35"/>
      <c r="M21" s="34"/>
      <c r="N21" s="31"/>
    </row>
    <row r="22" spans="1:14">
      <c r="A22" s="32"/>
      <c r="B22" s="33"/>
      <c r="C22" s="33"/>
      <c r="D22" s="33"/>
      <c r="F22" s="34"/>
      <c r="G22" s="34"/>
      <c r="H22" s="34"/>
      <c r="I22" s="33"/>
      <c r="J22" s="40"/>
      <c r="K22" s="57"/>
      <c r="L22" s="35"/>
      <c r="M22" s="34"/>
      <c r="N22" s="31"/>
    </row>
    <row r="23" spans="1:14">
      <c r="A23" s="32"/>
      <c r="B23" s="33"/>
      <c r="C23" s="33"/>
      <c r="D23" s="33"/>
      <c r="F23" s="34"/>
      <c r="G23" s="34"/>
      <c r="H23" s="34"/>
      <c r="I23" s="33"/>
      <c r="J23" s="40"/>
      <c r="K23" s="57"/>
      <c r="L23" s="35"/>
      <c r="M23" s="34"/>
      <c r="N23" s="31"/>
    </row>
    <row r="24" spans="1:14">
      <c r="A24" s="32"/>
      <c r="B24" s="33"/>
      <c r="C24" s="33"/>
      <c r="D24" s="33"/>
      <c r="F24" s="34"/>
      <c r="G24" s="34"/>
      <c r="H24" s="34"/>
      <c r="I24" s="33"/>
      <c r="J24" s="40"/>
      <c r="K24" s="57"/>
      <c r="L24" s="35"/>
      <c r="M24" s="34"/>
      <c r="N24" s="31"/>
    </row>
    <row r="25" spans="1:14">
      <c r="A25" s="32"/>
      <c r="B25" s="33"/>
      <c r="C25" s="33"/>
      <c r="D25" s="33"/>
      <c r="F25" s="34"/>
      <c r="G25" s="34"/>
      <c r="H25" s="34"/>
      <c r="I25" s="33"/>
      <c r="J25" s="40"/>
      <c r="K25" s="57"/>
      <c r="L25" s="35"/>
      <c r="M25" s="34"/>
      <c r="N25" s="31"/>
    </row>
    <row r="26" spans="1:14">
      <c r="A26" s="32"/>
      <c r="B26" s="33"/>
      <c r="C26" s="33"/>
      <c r="D26" s="33"/>
      <c r="F26" s="34"/>
      <c r="G26" s="34"/>
      <c r="H26" s="34"/>
      <c r="I26" s="33"/>
      <c r="J26" s="40"/>
      <c r="K26" s="57"/>
      <c r="L26" s="35"/>
      <c r="M26" s="34"/>
      <c r="N26" s="31"/>
    </row>
    <row r="27" spans="1:14">
      <c r="A27" s="32"/>
      <c r="B27" s="33"/>
      <c r="C27" s="33"/>
      <c r="D27" s="33"/>
      <c r="F27" s="34"/>
      <c r="G27" s="34"/>
      <c r="H27" s="34"/>
      <c r="I27" s="33"/>
      <c r="J27" s="40"/>
      <c r="K27" s="57"/>
      <c r="L27" s="35"/>
      <c r="M27" s="34"/>
      <c r="N27" s="31"/>
    </row>
    <row r="28" spans="1:14">
      <c r="A28" s="32"/>
      <c r="B28" s="33"/>
      <c r="C28" s="33"/>
      <c r="D28" s="33"/>
      <c r="F28" s="34"/>
      <c r="G28" s="34"/>
      <c r="H28" s="34"/>
      <c r="I28" s="33"/>
      <c r="J28" s="40"/>
      <c r="K28" s="57"/>
      <c r="L28" s="35"/>
      <c r="M28" s="34"/>
      <c r="N28" s="31"/>
    </row>
    <row r="29" spans="1:14">
      <c r="A29" s="32"/>
      <c r="B29" s="33"/>
      <c r="C29" s="33"/>
      <c r="D29" s="33"/>
      <c r="F29" s="34"/>
      <c r="G29" s="34"/>
      <c r="H29" s="34"/>
      <c r="I29" s="33"/>
      <c r="J29" s="40"/>
      <c r="K29" s="57"/>
      <c r="L29" s="35"/>
      <c r="M29" s="34"/>
      <c r="N29" s="31"/>
    </row>
    <row r="30" spans="1:14">
      <c r="A30" s="32"/>
      <c r="B30" s="33"/>
      <c r="C30" s="33"/>
      <c r="D30" s="33"/>
      <c r="F30" s="34"/>
      <c r="G30" s="34"/>
      <c r="H30" s="34"/>
      <c r="I30" s="33"/>
      <c r="J30" s="40"/>
      <c r="K30" s="57"/>
      <c r="L30" s="35"/>
      <c r="M30" s="34"/>
      <c r="N30" s="31"/>
    </row>
    <row r="31" spans="1:14">
      <c r="A31" s="32"/>
      <c r="B31" s="33"/>
      <c r="C31" s="33"/>
      <c r="D31" s="33"/>
      <c r="F31" s="34"/>
      <c r="G31" s="34"/>
      <c r="H31" s="34"/>
      <c r="I31" s="33"/>
      <c r="J31" s="40"/>
      <c r="K31" s="57"/>
      <c r="L31" s="35"/>
      <c r="M31" s="34"/>
      <c r="N31" s="31"/>
    </row>
    <row r="32" spans="1:14">
      <c r="A32" s="32"/>
      <c r="B32" s="33"/>
      <c r="C32" s="33"/>
      <c r="D32" s="33"/>
      <c r="F32" s="34"/>
      <c r="G32" s="34"/>
      <c r="H32" s="34"/>
      <c r="I32" s="33"/>
      <c r="J32" s="40"/>
      <c r="K32" s="57"/>
      <c r="L32" s="35"/>
      <c r="M32" s="34"/>
      <c r="N32" s="31"/>
    </row>
    <row r="33" spans="1:14">
      <c r="A33" s="32"/>
      <c r="B33" s="33"/>
      <c r="C33" s="33"/>
      <c r="D33" s="33"/>
      <c r="F33" s="34"/>
      <c r="G33" s="34"/>
      <c r="H33" s="34"/>
      <c r="I33" s="33"/>
      <c r="J33" s="40"/>
      <c r="K33" s="57"/>
      <c r="L33" s="35"/>
      <c r="M33" s="34"/>
      <c r="N33" s="31"/>
    </row>
    <row r="34" spans="1:14">
      <c r="A34" s="32"/>
      <c r="B34" s="33"/>
      <c r="C34" s="33"/>
      <c r="D34" s="33"/>
      <c r="F34" s="34"/>
      <c r="G34" s="34"/>
      <c r="H34" s="34"/>
      <c r="I34" s="33"/>
      <c r="J34" s="40"/>
      <c r="K34" s="57"/>
      <c r="L34" s="35"/>
      <c r="M34" s="34"/>
      <c r="N34" s="31"/>
    </row>
    <row r="35" spans="1:14">
      <c r="A35" s="32"/>
      <c r="B35" s="33"/>
      <c r="C35" s="33"/>
      <c r="D35" s="33"/>
      <c r="F35" s="34"/>
      <c r="G35" s="34"/>
      <c r="H35" s="34"/>
      <c r="I35" s="33"/>
      <c r="J35" s="40"/>
      <c r="K35" s="57"/>
      <c r="L35" s="35"/>
      <c r="M35" s="34"/>
      <c r="N35" s="31"/>
    </row>
    <row r="36" spans="1:14">
      <c r="A36" s="32"/>
      <c r="B36" s="33"/>
      <c r="C36" s="33"/>
      <c r="D36" s="33"/>
      <c r="F36" s="34"/>
      <c r="G36" s="34"/>
      <c r="H36" s="34"/>
      <c r="I36" s="33"/>
      <c r="J36" s="40"/>
      <c r="K36" s="57"/>
      <c r="L36" s="35"/>
      <c r="M36" s="34"/>
      <c r="N36" s="31"/>
    </row>
    <row r="37" spans="1:14">
      <c r="A37" s="32"/>
      <c r="B37" s="33"/>
      <c r="C37" s="33"/>
      <c r="D37" s="33"/>
      <c r="F37" s="34"/>
      <c r="G37" s="34"/>
      <c r="H37" s="34"/>
      <c r="I37" s="33"/>
      <c r="J37" s="40"/>
      <c r="K37" s="57"/>
      <c r="L37" s="35"/>
      <c r="M37" s="34"/>
      <c r="N37" s="31"/>
    </row>
    <row r="38" spans="1:14">
      <c r="A38" s="32"/>
      <c r="B38" s="33"/>
      <c r="C38" s="33"/>
      <c r="D38" s="33"/>
      <c r="F38" s="34"/>
      <c r="G38" s="34"/>
      <c r="H38" s="34"/>
      <c r="I38" s="33"/>
      <c r="J38" s="40"/>
      <c r="K38" s="57"/>
      <c r="L38" s="35"/>
      <c r="M38" s="34"/>
      <c r="N38" s="31"/>
    </row>
    <row r="39" spans="1:14">
      <c r="A39" s="32"/>
      <c r="B39" s="33"/>
      <c r="C39" s="33"/>
      <c r="D39" s="33"/>
      <c r="F39" s="34"/>
      <c r="G39" s="34"/>
      <c r="H39" s="34"/>
      <c r="I39" s="33"/>
      <c r="J39" s="40"/>
      <c r="K39" s="57"/>
      <c r="L39" s="35"/>
      <c r="M39" s="34"/>
      <c r="N39" s="31"/>
    </row>
    <row r="40" spans="1:14">
      <c r="A40" s="32"/>
      <c r="B40" s="33"/>
      <c r="C40" s="33"/>
      <c r="D40" s="33"/>
      <c r="F40" s="34"/>
      <c r="G40" s="34"/>
      <c r="H40" s="34"/>
      <c r="I40" s="33"/>
      <c r="J40" s="40"/>
      <c r="K40" s="57"/>
      <c r="L40" s="35"/>
      <c r="M40" s="34"/>
      <c r="N40" s="31"/>
    </row>
    <row r="41" spans="1:14">
      <c r="A41" s="32"/>
      <c r="B41" s="33"/>
      <c r="C41" s="33"/>
      <c r="D41" s="33"/>
      <c r="F41" s="34"/>
      <c r="G41" s="34"/>
      <c r="H41" s="34"/>
      <c r="I41" s="33"/>
      <c r="J41" s="40"/>
      <c r="K41" s="57"/>
      <c r="L41" s="35"/>
      <c r="M41" s="34"/>
      <c r="N41" s="31"/>
    </row>
    <row r="42" spans="1:14">
      <c r="A42" s="32"/>
      <c r="B42" s="33"/>
      <c r="C42" s="33"/>
      <c r="D42" s="33"/>
      <c r="F42" s="34"/>
      <c r="G42" s="34"/>
      <c r="H42" s="34"/>
      <c r="I42" s="33"/>
      <c r="J42" s="40"/>
      <c r="K42" s="57"/>
      <c r="L42" s="35"/>
      <c r="M42" s="34"/>
      <c r="N42" s="31"/>
    </row>
    <row r="43" spans="1:14">
      <c r="A43" s="32"/>
      <c r="B43" s="33"/>
      <c r="C43" s="33"/>
      <c r="D43" s="33"/>
      <c r="F43" s="34"/>
      <c r="G43" s="34"/>
      <c r="H43" s="34"/>
      <c r="I43" s="33"/>
      <c r="J43" s="40"/>
      <c r="K43" s="57"/>
      <c r="L43" s="35"/>
      <c r="M43" s="34"/>
      <c r="N43" s="31"/>
    </row>
    <row r="44" spans="1:14">
      <c r="A44" s="32"/>
      <c r="B44" s="33"/>
      <c r="C44" s="33"/>
      <c r="D44" s="33"/>
      <c r="F44" s="34"/>
      <c r="G44" s="34"/>
      <c r="H44" s="34"/>
      <c r="I44" s="33"/>
      <c r="J44" s="40"/>
      <c r="K44" s="57"/>
      <c r="L44" s="35"/>
      <c r="M44" s="34"/>
      <c r="N44" s="31"/>
    </row>
    <row r="45" spans="1:14">
      <c r="A45" s="32"/>
      <c r="B45" s="33"/>
      <c r="C45" s="33"/>
      <c r="D45" s="33"/>
      <c r="F45" s="34"/>
      <c r="G45" s="34"/>
      <c r="H45" s="34"/>
      <c r="I45" s="33"/>
      <c r="J45" s="40"/>
      <c r="K45" s="57"/>
      <c r="L45" s="35"/>
      <c r="M45" s="34"/>
      <c r="N45" s="31"/>
    </row>
    <row r="46" spans="1:14">
      <c r="A46" s="32"/>
      <c r="B46" s="33"/>
      <c r="C46" s="33"/>
      <c r="D46" s="33"/>
      <c r="F46" s="34"/>
      <c r="G46" s="34"/>
      <c r="H46" s="34"/>
      <c r="I46" s="33"/>
      <c r="J46" s="40"/>
      <c r="K46" s="57"/>
      <c r="L46" s="35"/>
      <c r="M46" s="34"/>
      <c r="N46" s="31"/>
    </row>
    <row r="47" spans="1:14">
      <c r="A47" s="32"/>
      <c r="B47" s="33"/>
      <c r="C47" s="33"/>
      <c r="D47" s="33"/>
      <c r="F47" s="34"/>
      <c r="G47" s="34"/>
      <c r="H47" s="34"/>
      <c r="I47" s="33"/>
      <c r="J47" s="40"/>
      <c r="K47" s="57"/>
      <c r="L47" s="36"/>
      <c r="M47" s="34"/>
      <c r="N47" s="31"/>
    </row>
    <row r="48" spans="1:14">
      <c r="A48" s="32"/>
      <c r="B48" s="33"/>
      <c r="C48" s="33"/>
      <c r="D48" s="33"/>
      <c r="F48" s="34"/>
      <c r="G48" s="34"/>
      <c r="H48" s="34"/>
      <c r="I48" s="33"/>
      <c r="J48" s="40"/>
      <c r="K48" s="57"/>
      <c r="L48" s="36"/>
      <c r="M48" s="34"/>
      <c r="N48" s="31"/>
    </row>
    <row r="49" spans="1:14">
      <c r="A49" s="32"/>
      <c r="B49" s="33"/>
      <c r="C49" s="33"/>
      <c r="D49" s="33"/>
      <c r="F49" s="34"/>
      <c r="G49" s="34"/>
      <c r="H49" s="34"/>
      <c r="I49" s="33"/>
      <c r="J49" s="40"/>
      <c r="K49" s="57"/>
      <c r="L49" s="36"/>
      <c r="M49" s="34"/>
      <c r="N49" s="31"/>
    </row>
    <row r="50" spans="1:14">
      <c r="A50" s="32"/>
      <c r="B50" s="33"/>
      <c r="C50" s="33"/>
      <c r="D50" s="33"/>
      <c r="F50" s="34"/>
      <c r="G50" s="34"/>
      <c r="H50" s="34"/>
      <c r="I50" s="33"/>
      <c r="J50" s="40"/>
      <c r="K50" s="57"/>
      <c r="L50" s="36"/>
      <c r="M50" s="34"/>
      <c r="N50" s="31"/>
    </row>
    <row r="51" spans="1:14">
      <c r="A51" s="32"/>
      <c r="B51" s="33"/>
      <c r="C51" s="33"/>
      <c r="D51" s="33"/>
      <c r="F51" s="34"/>
      <c r="G51" s="34"/>
      <c r="H51" s="34"/>
      <c r="I51" s="33"/>
      <c r="J51" s="40"/>
      <c r="K51" s="57"/>
      <c r="L51" s="36"/>
      <c r="M51" s="34"/>
      <c r="N51" s="31"/>
    </row>
    <row r="52" spans="1:14">
      <c r="A52" s="32"/>
      <c r="B52" s="33"/>
      <c r="C52" s="33"/>
      <c r="D52" s="33"/>
      <c r="F52" s="34"/>
      <c r="G52" s="34"/>
      <c r="H52" s="34"/>
      <c r="I52" s="33"/>
      <c r="J52" s="40"/>
      <c r="K52" s="57"/>
      <c r="L52" s="36"/>
      <c r="M52" s="34"/>
      <c r="N52" s="31"/>
    </row>
    <row r="53" spans="1:14">
      <c r="A53" s="32"/>
      <c r="B53" s="33"/>
      <c r="C53" s="33"/>
      <c r="D53" s="33"/>
      <c r="F53" s="34"/>
      <c r="G53" s="34"/>
      <c r="H53" s="34"/>
      <c r="I53" s="33"/>
      <c r="J53" s="40"/>
      <c r="K53" s="57"/>
      <c r="L53" s="36"/>
      <c r="M53" s="34"/>
      <c r="N53" s="31"/>
    </row>
    <row r="54" spans="1:14">
      <c r="A54" s="32"/>
      <c r="B54" s="33"/>
      <c r="C54" s="33"/>
      <c r="D54" s="33"/>
      <c r="F54" s="34"/>
      <c r="G54" s="34"/>
      <c r="H54" s="34"/>
      <c r="I54" s="33"/>
      <c r="J54" s="40"/>
      <c r="K54" s="57"/>
      <c r="L54" s="36"/>
      <c r="M54" s="34"/>
      <c r="N54" s="31"/>
    </row>
    <row r="55" spans="1:14">
      <c r="A55" s="32"/>
      <c r="B55" s="33"/>
      <c r="C55" s="33"/>
      <c r="D55" s="33"/>
      <c r="F55" s="34"/>
      <c r="G55" s="34"/>
      <c r="H55" s="34"/>
      <c r="I55" s="33"/>
      <c r="J55" s="40"/>
      <c r="K55" s="57"/>
      <c r="L55" s="36"/>
      <c r="M55" s="34"/>
      <c r="N55" s="31"/>
    </row>
    <row r="56" spans="1:14">
      <c r="A56" s="32"/>
      <c r="B56" s="33"/>
      <c r="C56" s="33"/>
      <c r="D56" s="33"/>
      <c r="F56" s="34"/>
      <c r="G56" s="34"/>
      <c r="H56" s="34"/>
      <c r="I56" s="33"/>
      <c r="J56" s="40"/>
      <c r="K56" s="57"/>
      <c r="L56" s="36"/>
      <c r="M56" s="34"/>
      <c r="N56" s="31"/>
    </row>
    <row r="57" spans="1:14">
      <c r="A57" s="32"/>
      <c r="B57" s="33"/>
      <c r="C57" s="33"/>
      <c r="D57" s="33"/>
      <c r="F57" s="34"/>
      <c r="G57" s="34"/>
      <c r="H57" s="34"/>
      <c r="I57" s="33"/>
      <c r="J57" s="40"/>
      <c r="K57" s="57"/>
      <c r="L57" s="36"/>
      <c r="M57" s="34"/>
      <c r="N57" s="31"/>
    </row>
    <row r="58" spans="1:14">
      <c r="A58" s="32"/>
      <c r="B58" s="33"/>
      <c r="C58" s="33"/>
      <c r="D58" s="33"/>
      <c r="F58" s="34"/>
      <c r="G58" s="34"/>
      <c r="H58" s="34"/>
      <c r="I58" s="33"/>
      <c r="J58" s="40"/>
      <c r="K58" s="57"/>
      <c r="L58" s="36"/>
      <c r="M58" s="34"/>
      <c r="N58" s="31"/>
    </row>
    <row r="59" spans="1:14">
      <c r="A59" s="32"/>
      <c r="B59" s="33"/>
      <c r="C59" s="33"/>
      <c r="D59" s="33"/>
      <c r="F59" s="34"/>
      <c r="G59" s="34"/>
      <c r="H59" s="34"/>
      <c r="I59" s="33"/>
      <c r="J59" s="40"/>
      <c r="K59" s="57"/>
      <c r="L59" s="36"/>
      <c r="M59" s="34"/>
      <c r="N59" s="31"/>
    </row>
    <row r="60" spans="1:14">
      <c r="A60" s="32"/>
      <c r="B60" s="33"/>
      <c r="C60" s="33"/>
      <c r="D60" s="33"/>
      <c r="F60" s="34"/>
      <c r="G60" s="34"/>
      <c r="H60" s="34"/>
      <c r="I60" s="33"/>
      <c r="J60" s="40"/>
      <c r="K60" s="57"/>
      <c r="L60" s="36"/>
      <c r="M60" s="34"/>
      <c r="N60" s="31"/>
    </row>
    <row r="61" spans="1:14">
      <c r="A61" s="32"/>
      <c r="B61" s="33"/>
      <c r="C61" s="33"/>
      <c r="D61" s="33"/>
      <c r="F61" s="34"/>
      <c r="G61" s="34"/>
      <c r="H61" s="34"/>
      <c r="I61" s="33"/>
      <c r="J61" s="40"/>
      <c r="K61" s="57"/>
      <c r="L61" s="36"/>
      <c r="M61" s="34"/>
      <c r="N61" s="31"/>
    </row>
    <row r="62" spans="1:14">
      <c r="A62" s="32"/>
      <c r="B62" s="33"/>
      <c r="C62" s="33"/>
      <c r="D62" s="33"/>
      <c r="F62" s="34"/>
      <c r="G62" s="34"/>
      <c r="H62" s="34"/>
      <c r="I62" s="33"/>
      <c r="J62" s="40"/>
      <c r="K62" s="57"/>
      <c r="L62" s="36"/>
      <c r="M62" s="34"/>
      <c r="N62" s="31"/>
    </row>
    <row r="63" spans="1:14">
      <c r="A63" s="32"/>
      <c r="B63" s="33"/>
      <c r="C63" s="33"/>
      <c r="D63" s="33"/>
      <c r="F63" s="34"/>
      <c r="G63" s="34"/>
      <c r="H63" s="34"/>
      <c r="I63" s="33"/>
      <c r="J63" s="40"/>
      <c r="K63" s="57"/>
      <c r="L63" s="36"/>
      <c r="M63" s="34"/>
      <c r="N63" s="31"/>
    </row>
    <row r="64" spans="1:14">
      <c r="A64" s="32"/>
      <c r="B64" s="33"/>
      <c r="C64" s="33"/>
      <c r="D64" s="33"/>
      <c r="F64" s="34"/>
      <c r="G64" s="34"/>
      <c r="H64" s="34"/>
      <c r="I64" s="33"/>
      <c r="J64" s="40"/>
      <c r="K64" s="57"/>
      <c r="L64" s="36"/>
      <c r="M64" s="34"/>
      <c r="N64" s="31"/>
    </row>
    <row r="65" spans="1:14">
      <c r="A65" s="32"/>
      <c r="B65" s="33"/>
      <c r="C65" s="33"/>
      <c r="D65" s="33"/>
      <c r="F65" s="34"/>
      <c r="G65" s="34"/>
      <c r="H65" s="34"/>
      <c r="I65" s="33"/>
      <c r="J65" s="40"/>
      <c r="K65" s="57"/>
      <c r="L65" s="36"/>
      <c r="M65" s="34"/>
      <c r="N65" s="31"/>
    </row>
    <row r="66" spans="1:14">
      <c r="A66" s="32"/>
      <c r="B66" s="33"/>
      <c r="C66" s="33"/>
      <c r="D66" s="33"/>
      <c r="F66" s="34"/>
      <c r="G66" s="34"/>
      <c r="H66" s="34"/>
      <c r="I66" s="33"/>
      <c r="J66" s="40"/>
      <c r="K66" s="57"/>
      <c r="L66" s="36"/>
      <c r="M66" s="34"/>
      <c r="N66" s="31"/>
    </row>
    <row r="67" spans="1:14">
      <c r="A67" s="32"/>
      <c r="B67" s="33"/>
      <c r="C67" s="33"/>
      <c r="D67" s="33"/>
      <c r="F67" s="34"/>
      <c r="G67" s="34"/>
      <c r="H67" s="34"/>
      <c r="I67" s="33"/>
      <c r="J67" s="40"/>
      <c r="K67" s="57"/>
      <c r="L67" s="36"/>
      <c r="M67" s="34"/>
      <c r="N67" s="31"/>
    </row>
    <row r="68" spans="1:14">
      <c r="A68" s="32"/>
      <c r="B68" s="33"/>
      <c r="C68" s="33"/>
      <c r="D68" s="33"/>
      <c r="F68" s="34"/>
      <c r="G68" s="34"/>
      <c r="H68" s="34"/>
      <c r="I68" s="33"/>
      <c r="J68" s="40"/>
      <c r="K68" s="57"/>
      <c r="L68" s="36"/>
      <c r="M68" s="34"/>
      <c r="N68" s="31"/>
    </row>
    <row r="69" spans="1:14">
      <c r="A69" s="32"/>
      <c r="B69" s="33"/>
      <c r="C69" s="33"/>
      <c r="D69" s="33"/>
      <c r="F69" s="34"/>
      <c r="G69" s="34"/>
      <c r="H69" s="34"/>
      <c r="I69" s="33"/>
      <c r="J69" s="33"/>
      <c r="K69" s="57"/>
      <c r="L69" s="36"/>
      <c r="M69" s="34"/>
      <c r="N69" s="31"/>
    </row>
    <row r="70" spans="1:14">
      <c r="A70" s="32"/>
      <c r="B70" s="33"/>
      <c r="C70" s="33"/>
      <c r="D70" s="33"/>
      <c r="F70" s="34"/>
      <c r="G70" s="34"/>
      <c r="H70" s="34"/>
      <c r="I70" s="33"/>
      <c r="J70" s="40"/>
      <c r="K70" s="59"/>
      <c r="L70" s="36"/>
      <c r="M70" s="34"/>
      <c r="N70" s="31"/>
    </row>
    <row r="71" spans="1:14">
      <c r="A71" s="32"/>
      <c r="B71" s="33"/>
      <c r="C71" s="33"/>
      <c r="D71" s="33"/>
      <c r="F71" s="34"/>
      <c r="G71" s="34"/>
      <c r="H71" s="34"/>
      <c r="I71" s="33"/>
      <c r="J71" s="40"/>
      <c r="K71" s="59"/>
      <c r="L71" s="36"/>
      <c r="M71" s="34"/>
      <c r="N71" s="31"/>
    </row>
    <row r="72" spans="1:14">
      <c r="A72" s="32"/>
      <c r="B72" s="33"/>
      <c r="C72" s="33"/>
      <c r="D72" s="33"/>
      <c r="F72" s="34"/>
      <c r="G72" s="34"/>
      <c r="H72" s="34"/>
      <c r="I72" s="33"/>
      <c r="J72" s="40"/>
      <c r="K72" s="59"/>
      <c r="L72" s="36"/>
      <c r="M72" s="34"/>
      <c r="N72" s="31"/>
    </row>
    <row r="73" spans="1:14">
      <c r="A73" s="32"/>
      <c r="B73" s="33"/>
      <c r="C73" s="33"/>
      <c r="D73" s="33"/>
      <c r="F73" s="34"/>
      <c r="G73" s="34"/>
      <c r="H73" s="34"/>
      <c r="I73" s="33"/>
      <c r="J73" s="40"/>
      <c r="K73" s="59"/>
      <c r="L73" s="36"/>
      <c r="M73" s="34"/>
      <c r="N73" s="31"/>
    </row>
    <row r="74" spans="1:14">
      <c r="A74" s="32"/>
      <c r="B74" s="33"/>
      <c r="C74" s="33"/>
      <c r="D74" s="33"/>
      <c r="F74" s="34"/>
      <c r="G74" s="34"/>
      <c r="H74" s="34"/>
      <c r="I74" s="33"/>
      <c r="J74" s="40"/>
      <c r="K74" s="59"/>
      <c r="L74" s="36"/>
      <c r="M74" s="34"/>
      <c r="N74" s="31"/>
    </row>
    <row r="75" spans="1:14">
      <c r="A75" s="32"/>
      <c r="B75" s="33"/>
      <c r="C75" s="33"/>
      <c r="D75" s="33"/>
      <c r="F75" s="34"/>
      <c r="G75" s="34"/>
      <c r="H75" s="34"/>
      <c r="I75" s="33"/>
      <c r="J75" s="40"/>
      <c r="K75" s="59"/>
      <c r="L75" s="36"/>
      <c r="M75" s="34"/>
      <c r="N75" s="31"/>
    </row>
    <row r="76" spans="1:14">
      <c r="A76" s="32"/>
      <c r="B76" s="33"/>
      <c r="C76" s="33"/>
      <c r="D76" s="33"/>
      <c r="F76" s="34"/>
      <c r="G76" s="34"/>
      <c r="H76" s="34"/>
      <c r="I76" s="33"/>
      <c r="J76" s="40"/>
      <c r="K76" s="57"/>
      <c r="L76" s="35"/>
      <c r="M76" s="34"/>
      <c r="N76" s="31"/>
    </row>
    <row r="77" spans="1:14">
      <c r="A77" s="32"/>
      <c r="B77" s="33"/>
      <c r="C77" s="33"/>
      <c r="D77" s="33"/>
      <c r="F77" s="34"/>
      <c r="G77" s="34"/>
      <c r="H77" s="34"/>
      <c r="I77" s="33"/>
      <c r="J77" s="40"/>
      <c r="K77" s="59"/>
      <c r="L77" s="36"/>
      <c r="M77" s="34"/>
      <c r="N77" s="31"/>
    </row>
    <row r="78" spans="1:14">
      <c r="A78" s="32"/>
      <c r="B78" s="33"/>
      <c r="C78" s="33"/>
      <c r="D78" s="33"/>
      <c r="F78" s="34"/>
      <c r="G78" s="34"/>
      <c r="H78" s="34"/>
      <c r="I78" s="33"/>
      <c r="J78" s="40"/>
      <c r="K78" s="59"/>
      <c r="L78" s="36"/>
      <c r="M78" s="34"/>
      <c r="N78" s="31"/>
    </row>
    <row r="79" spans="1:14">
      <c r="A79" s="32"/>
      <c r="B79" s="33"/>
      <c r="C79" s="33"/>
      <c r="D79" s="33"/>
      <c r="F79" s="34"/>
      <c r="G79" s="34"/>
      <c r="H79" s="34"/>
      <c r="I79" s="33"/>
      <c r="J79" s="40"/>
      <c r="K79" s="59"/>
      <c r="L79" s="36"/>
      <c r="M79" s="34"/>
      <c r="N79" s="31"/>
    </row>
    <row r="80" spans="1:14">
      <c r="A80" s="32"/>
      <c r="B80" s="33"/>
      <c r="C80" s="33"/>
      <c r="D80" s="33"/>
      <c r="F80" s="34"/>
      <c r="G80" s="34"/>
      <c r="H80" s="34"/>
      <c r="I80" s="33"/>
      <c r="J80" s="40"/>
      <c r="K80" s="59"/>
      <c r="L80" s="36"/>
      <c r="M80" s="34"/>
      <c r="N80" s="31"/>
    </row>
    <row r="81" spans="1:14">
      <c r="A81" s="32"/>
      <c r="B81" s="33"/>
      <c r="C81" s="33"/>
      <c r="D81" s="33"/>
      <c r="F81" s="34"/>
      <c r="G81" s="34"/>
      <c r="H81" s="34"/>
      <c r="I81" s="33"/>
      <c r="J81" s="40"/>
      <c r="K81" s="59"/>
      <c r="L81" s="36"/>
      <c r="M81" s="34"/>
      <c r="N81" s="31"/>
    </row>
    <row r="82" spans="1:14">
      <c r="A82" s="32"/>
      <c r="B82" s="33"/>
      <c r="C82" s="33"/>
      <c r="D82" s="33"/>
      <c r="F82" s="34"/>
      <c r="G82" s="34"/>
      <c r="H82" s="34"/>
      <c r="I82" s="33"/>
      <c r="J82" s="40"/>
      <c r="K82" s="59"/>
      <c r="L82" s="36"/>
      <c r="M82" s="34"/>
      <c r="N82" s="31"/>
    </row>
    <row r="83" spans="1:14">
      <c r="A83" s="32"/>
      <c r="B83" s="33"/>
      <c r="C83" s="33"/>
      <c r="D83" s="33"/>
      <c r="F83" s="34"/>
      <c r="G83" s="34"/>
      <c r="H83" s="34"/>
      <c r="I83" s="33"/>
      <c r="J83" s="40"/>
      <c r="K83" s="59"/>
      <c r="L83" s="36"/>
      <c r="M83" s="34"/>
      <c r="N83" s="31"/>
    </row>
    <row r="84" spans="1:14">
      <c r="A84" s="32"/>
      <c r="B84" s="33"/>
      <c r="C84" s="33"/>
      <c r="D84" s="33"/>
      <c r="F84" s="34"/>
      <c r="G84" s="34"/>
      <c r="H84" s="34"/>
      <c r="I84" s="33"/>
      <c r="J84" s="40"/>
      <c r="K84" s="59"/>
      <c r="L84" s="36"/>
      <c r="M84" s="34"/>
      <c r="N84" s="31"/>
    </row>
    <row r="85" spans="1:14">
      <c r="A85" s="32"/>
      <c r="B85" s="33"/>
      <c r="C85" s="33"/>
      <c r="D85" s="33"/>
      <c r="F85" s="34"/>
      <c r="G85" s="34"/>
      <c r="H85" s="34"/>
      <c r="I85" s="33"/>
      <c r="J85" s="40"/>
      <c r="K85" s="59"/>
      <c r="L85" s="36"/>
      <c r="M85" s="34"/>
      <c r="N85" s="31"/>
    </row>
    <row r="86" spans="1:14">
      <c r="A86" s="32"/>
      <c r="B86" s="33"/>
      <c r="C86" s="33"/>
      <c r="D86" s="33"/>
      <c r="F86" s="34"/>
      <c r="G86" s="34"/>
      <c r="H86" s="34"/>
      <c r="I86" s="33"/>
      <c r="J86" s="40"/>
      <c r="K86" s="59"/>
      <c r="L86" s="36"/>
      <c r="M86" s="34"/>
      <c r="N86" s="31"/>
    </row>
    <row r="87" spans="1:14">
      <c r="A87" s="32"/>
      <c r="B87" s="33"/>
      <c r="C87" s="33"/>
      <c r="D87" s="33"/>
      <c r="F87" s="34"/>
      <c r="G87" s="34"/>
      <c r="H87" s="34"/>
      <c r="I87" s="33"/>
      <c r="J87" s="40"/>
      <c r="K87" s="59"/>
      <c r="L87" s="36"/>
      <c r="M87" s="34"/>
      <c r="N87" s="31"/>
    </row>
    <row r="88" spans="1:14">
      <c r="A88" s="32"/>
      <c r="B88" s="33"/>
      <c r="C88" s="33"/>
      <c r="D88" s="33"/>
      <c r="F88" s="34"/>
      <c r="G88" s="34"/>
      <c r="H88" s="34"/>
      <c r="I88" s="33"/>
      <c r="J88" s="40"/>
      <c r="K88" s="59"/>
      <c r="L88" s="36"/>
      <c r="M88" s="34"/>
      <c r="N88" s="31"/>
    </row>
    <row r="89" spans="1:14">
      <c r="A89" s="32"/>
      <c r="B89" s="33"/>
      <c r="C89" s="33"/>
      <c r="D89" s="33"/>
      <c r="F89" s="34"/>
      <c r="G89" s="34"/>
      <c r="H89" s="34"/>
      <c r="I89" s="33"/>
      <c r="J89" s="40"/>
      <c r="K89" s="59"/>
      <c r="L89" s="36"/>
      <c r="M89" s="34"/>
      <c r="N89" s="31"/>
    </row>
    <row r="90" spans="1:14">
      <c r="A90" s="32"/>
      <c r="B90" s="33"/>
      <c r="C90" s="33"/>
      <c r="D90" s="33"/>
      <c r="F90" s="34"/>
      <c r="G90" s="34"/>
      <c r="H90" s="34"/>
      <c r="I90" s="33"/>
      <c r="J90" s="40"/>
      <c r="K90" s="59"/>
      <c r="L90" s="36"/>
      <c r="M90" s="34"/>
      <c r="N90" s="31"/>
    </row>
    <row r="91" spans="1:14">
      <c r="A91" s="32"/>
      <c r="B91" s="33"/>
      <c r="C91" s="33"/>
      <c r="D91" s="33"/>
      <c r="F91" s="34"/>
      <c r="G91" s="34"/>
      <c r="H91" s="34"/>
      <c r="I91" s="33"/>
      <c r="J91" s="40"/>
      <c r="K91" s="59"/>
      <c r="L91" s="36"/>
      <c r="M91" s="34"/>
      <c r="N91" s="31"/>
    </row>
    <row r="92" spans="1:14">
      <c r="A92" s="32"/>
      <c r="B92" s="33"/>
      <c r="C92" s="33"/>
      <c r="D92" s="33"/>
      <c r="F92" s="34"/>
      <c r="G92" s="34"/>
      <c r="H92" s="34"/>
      <c r="I92" s="33"/>
      <c r="J92" s="40"/>
      <c r="K92" s="57"/>
      <c r="L92" s="35"/>
      <c r="M92" s="34"/>
      <c r="N92" s="31"/>
    </row>
    <row r="93" spans="1:14">
      <c r="A93" s="32"/>
      <c r="B93" s="33"/>
      <c r="C93" s="33"/>
      <c r="D93" s="33"/>
      <c r="F93" s="34"/>
      <c r="G93" s="34"/>
      <c r="H93" s="34"/>
      <c r="I93" s="33"/>
      <c r="J93" s="40"/>
      <c r="K93" s="57"/>
      <c r="L93" s="35"/>
      <c r="M93" s="34"/>
      <c r="N93" s="31"/>
    </row>
    <row r="94" spans="1:14">
      <c r="A94" s="32"/>
      <c r="B94" s="33"/>
      <c r="C94" s="33"/>
      <c r="D94" s="33"/>
      <c r="F94" s="34"/>
      <c r="G94" s="34"/>
      <c r="H94" s="34"/>
      <c r="I94" s="33"/>
      <c r="J94" s="40"/>
      <c r="K94" s="59"/>
      <c r="L94" s="36"/>
      <c r="M94" s="34"/>
      <c r="N94" s="31"/>
    </row>
    <row r="95" spans="1:14">
      <c r="A95" s="32"/>
      <c r="B95" s="33"/>
      <c r="C95" s="33"/>
      <c r="D95" s="33"/>
      <c r="F95" s="34"/>
      <c r="G95" s="34"/>
      <c r="H95" s="34"/>
      <c r="I95" s="33"/>
      <c r="J95" s="40"/>
      <c r="K95" s="59"/>
      <c r="L95" s="36"/>
      <c r="M95" s="34"/>
      <c r="N95" s="31"/>
    </row>
    <row r="96" spans="1:14">
      <c r="A96" s="32"/>
      <c r="B96" s="33"/>
      <c r="C96" s="33"/>
      <c r="D96" s="33"/>
      <c r="F96" s="34"/>
      <c r="G96" s="34"/>
      <c r="H96" s="34"/>
      <c r="I96" s="33"/>
      <c r="J96" s="40"/>
      <c r="K96" s="59"/>
      <c r="L96" s="36"/>
      <c r="M96" s="34"/>
      <c r="N96" s="31"/>
    </row>
    <row r="97" spans="1:14">
      <c r="A97" s="32"/>
      <c r="B97" s="33"/>
      <c r="C97" s="33"/>
      <c r="D97" s="33"/>
      <c r="F97" s="34"/>
      <c r="G97" s="34"/>
      <c r="H97" s="34"/>
      <c r="I97" s="33"/>
      <c r="J97" s="40"/>
      <c r="K97" s="59"/>
      <c r="L97" s="36"/>
      <c r="M97" s="34"/>
      <c r="N97" s="31"/>
    </row>
    <row r="98" spans="1:14">
      <c r="A98" s="32"/>
      <c r="B98" s="33"/>
      <c r="C98" s="33"/>
      <c r="D98" s="33"/>
      <c r="F98" s="34"/>
      <c r="G98" s="34"/>
      <c r="H98" s="34"/>
      <c r="I98" s="33"/>
      <c r="J98" s="40"/>
      <c r="K98" s="59"/>
      <c r="L98" s="36"/>
      <c r="M98" s="34"/>
      <c r="N98" s="31"/>
    </row>
    <row r="99" spans="1:14">
      <c r="A99" s="32"/>
      <c r="B99" s="33"/>
      <c r="C99" s="33"/>
      <c r="D99" s="33"/>
      <c r="F99" s="34"/>
      <c r="G99" s="34"/>
      <c r="H99" s="34"/>
      <c r="I99" s="33"/>
      <c r="J99" s="40"/>
      <c r="K99" s="59"/>
      <c r="L99" s="36"/>
      <c r="M99" s="34"/>
      <c r="N99" s="31"/>
    </row>
    <row r="100" spans="1:14">
      <c r="A100" s="32"/>
      <c r="B100" s="33"/>
      <c r="C100" s="33"/>
      <c r="D100" s="33"/>
      <c r="F100" s="34"/>
      <c r="G100" s="34"/>
      <c r="H100" s="34"/>
      <c r="I100" s="33"/>
      <c r="J100" s="40"/>
      <c r="K100" s="59"/>
      <c r="L100" s="36"/>
      <c r="M100" s="34"/>
      <c r="N100" s="31"/>
    </row>
    <row r="101" spans="1:14">
      <c r="A101" s="32"/>
      <c r="B101" s="33"/>
      <c r="C101" s="33"/>
      <c r="D101" s="33"/>
      <c r="F101" s="34"/>
      <c r="G101" s="34"/>
      <c r="H101" s="34"/>
      <c r="I101" s="33"/>
      <c r="J101" s="40"/>
      <c r="K101" s="59"/>
      <c r="L101" s="36"/>
      <c r="M101" s="34"/>
      <c r="N101" s="31"/>
    </row>
    <row r="102" spans="1:14">
      <c r="A102" s="32"/>
      <c r="B102" s="33"/>
      <c r="C102" s="33"/>
      <c r="D102" s="33"/>
      <c r="F102" s="34"/>
      <c r="G102" s="34"/>
      <c r="H102" s="34"/>
      <c r="I102" s="33"/>
      <c r="J102" s="40"/>
      <c r="K102" s="59"/>
      <c r="L102" s="36"/>
      <c r="M102" s="34"/>
      <c r="N102" s="31"/>
    </row>
    <row r="103" spans="1:14">
      <c r="A103" s="32"/>
      <c r="B103" s="33"/>
      <c r="C103" s="33"/>
      <c r="D103" s="33"/>
      <c r="F103" s="34"/>
      <c r="G103" s="34"/>
      <c r="H103" s="34"/>
      <c r="I103" s="33"/>
      <c r="J103" s="40"/>
      <c r="K103" s="59"/>
      <c r="L103" s="36"/>
      <c r="M103" s="34"/>
      <c r="N103" s="31"/>
    </row>
    <row r="104" spans="1:14">
      <c r="A104" s="32"/>
      <c r="B104" s="33"/>
      <c r="C104" s="33"/>
      <c r="D104" s="33"/>
      <c r="F104" s="34"/>
      <c r="G104" s="34"/>
      <c r="H104" s="34"/>
      <c r="I104" s="33"/>
      <c r="J104" s="40"/>
      <c r="K104" s="59"/>
      <c r="L104" s="36"/>
      <c r="M104" s="34"/>
      <c r="N104" s="31"/>
    </row>
    <row r="105" spans="1:14">
      <c r="A105" s="32"/>
      <c r="B105" s="33"/>
      <c r="C105" s="33"/>
      <c r="D105" s="33"/>
      <c r="F105" s="34"/>
      <c r="G105" s="34"/>
      <c r="H105" s="34"/>
      <c r="I105" s="33"/>
      <c r="J105" s="40"/>
      <c r="K105" s="59"/>
      <c r="L105" s="36"/>
      <c r="M105" s="34"/>
      <c r="N105" s="31"/>
    </row>
    <row r="106" spans="1:14">
      <c r="A106" s="32"/>
      <c r="B106" s="33"/>
      <c r="C106" s="33"/>
      <c r="D106" s="33"/>
      <c r="F106" s="34"/>
      <c r="G106" s="34"/>
      <c r="H106" s="34"/>
      <c r="I106" s="33"/>
      <c r="J106" s="40"/>
      <c r="K106" s="59"/>
      <c r="L106" s="36"/>
      <c r="M106" s="34"/>
      <c r="N106" s="31"/>
    </row>
    <row r="107" spans="1:14">
      <c r="A107" s="32"/>
      <c r="B107" s="33"/>
      <c r="C107" s="33"/>
      <c r="D107" s="33"/>
      <c r="F107" s="34"/>
      <c r="G107" s="34"/>
      <c r="H107" s="34"/>
      <c r="I107" s="33"/>
      <c r="J107" s="40"/>
      <c r="K107" s="59"/>
      <c r="L107" s="36"/>
      <c r="M107" s="34"/>
      <c r="N107" s="31"/>
    </row>
    <row r="108" spans="1:14">
      <c r="A108" s="32"/>
      <c r="B108" s="33"/>
      <c r="C108" s="33"/>
      <c r="D108" s="33"/>
      <c r="F108" s="34"/>
      <c r="G108" s="34"/>
      <c r="H108" s="34"/>
      <c r="I108" s="33"/>
      <c r="J108" s="40"/>
      <c r="K108" s="59"/>
      <c r="L108" s="36"/>
      <c r="M108" s="34"/>
      <c r="N108" s="31"/>
    </row>
    <row r="109" spans="1:14">
      <c r="A109" s="32"/>
      <c r="B109" s="33"/>
      <c r="C109" s="33"/>
      <c r="D109" s="33"/>
      <c r="F109" s="34"/>
      <c r="G109" s="34"/>
      <c r="H109" s="34"/>
      <c r="I109" s="33"/>
      <c r="J109" s="40"/>
      <c r="K109" s="58"/>
      <c r="L109" s="37"/>
      <c r="M109" s="34"/>
      <c r="N109" s="31"/>
    </row>
    <row r="110" spans="1:14">
      <c r="A110" s="32"/>
      <c r="B110" s="33"/>
      <c r="C110" s="33"/>
      <c r="D110" s="33"/>
      <c r="F110" s="34"/>
      <c r="G110" s="34"/>
      <c r="H110" s="34"/>
      <c r="I110" s="33"/>
      <c r="J110" s="40"/>
      <c r="K110" s="58"/>
      <c r="L110" s="37"/>
      <c r="M110" s="34"/>
      <c r="N110" s="31"/>
    </row>
    <row r="111" spans="1:14">
      <c r="A111" s="32"/>
      <c r="B111" s="33"/>
      <c r="C111" s="33"/>
      <c r="D111" s="33"/>
      <c r="F111" s="34"/>
      <c r="G111" s="34"/>
      <c r="H111" s="34"/>
      <c r="I111" s="33"/>
      <c r="J111" s="40"/>
      <c r="K111" s="58"/>
      <c r="L111" s="37"/>
      <c r="M111" s="34"/>
      <c r="N111" s="31"/>
    </row>
    <row r="112" spans="1:14">
      <c r="A112" s="32"/>
      <c r="B112" s="33"/>
      <c r="C112" s="33"/>
      <c r="D112" s="33"/>
      <c r="F112" s="34"/>
      <c r="G112" s="34"/>
      <c r="H112" s="34"/>
      <c r="I112" s="33"/>
      <c r="J112" s="40"/>
      <c r="K112" s="58"/>
      <c r="L112" s="37"/>
      <c r="M112" s="34"/>
      <c r="N112" s="31"/>
    </row>
    <row r="113" spans="1:14">
      <c r="A113" s="32"/>
      <c r="B113" s="33"/>
      <c r="C113" s="33"/>
      <c r="D113" s="33"/>
      <c r="F113" s="34"/>
      <c r="G113" s="34"/>
      <c r="H113" s="34"/>
      <c r="I113" s="33"/>
      <c r="J113" s="40"/>
      <c r="K113" s="58"/>
      <c r="L113" s="37"/>
      <c r="M113" s="34"/>
      <c r="N113" s="31"/>
    </row>
    <row r="114" spans="1:14">
      <c r="A114" s="32"/>
      <c r="B114" s="33"/>
      <c r="C114" s="33"/>
      <c r="D114" s="33"/>
      <c r="F114" s="34"/>
      <c r="G114" s="34"/>
      <c r="H114" s="34"/>
      <c r="I114" s="33"/>
      <c r="J114" s="40"/>
      <c r="K114" s="58"/>
      <c r="L114" s="37"/>
      <c r="M114" s="34"/>
      <c r="N114" s="31"/>
    </row>
    <row r="115" spans="1:14">
      <c r="A115" s="32"/>
      <c r="B115" s="33"/>
      <c r="C115" s="33"/>
      <c r="D115" s="33"/>
      <c r="F115" s="34"/>
      <c r="G115" s="34"/>
      <c r="H115" s="34"/>
      <c r="I115" s="33"/>
      <c r="J115" s="40"/>
      <c r="K115" s="58"/>
      <c r="L115" s="37"/>
      <c r="M115" s="34"/>
      <c r="N115" s="31"/>
    </row>
    <row r="116" spans="1:14">
      <c r="A116" s="32"/>
      <c r="B116" s="33"/>
      <c r="C116" s="33"/>
      <c r="D116" s="33"/>
      <c r="F116" s="34"/>
      <c r="G116" s="34"/>
      <c r="H116" s="34"/>
      <c r="I116" s="33"/>
      <c r="J116" s="40"/>
      <c r="K116" s="58"/>
      <c r="L116" s="37"/>
      <c r="M116" s="34"/>
      <c r="N116" s="31"/>
    </row>
    <row r="117" spans="1:14">
      <c r="A117" s="32"/>
      <c r="B117" s="33"/>
      <c r="C117" s="33"/>
      <c r="D117" s="33"/>
      <c r="F117" s="34"/>
      <c r="G117" s="34"/>
      <c r="H117" s="34"/>
      <c r="I117" s="33"/>
      <c r="J117" s="40"/>
      <c r="K117" s="58"/>
      <c r="L117" s="37"/>
      <c r="M117" s="34"/>
      <c r="N117" s="31"/>
    </row>
    <row r="118" spans="1:14">
      <c r="A118" s="32"/>
      <c r="B118" s="33"/>
      <c r="C118" s="33"/>
      <c r="D118" s="33"/>
      <c r="F118" s="34"/>
      <c r="G118" s="34"/>
      <c r="H118" s="34"/>
      <c r="I118" s="33"/>
      <c r="J118" s="40"/>
      <c r="K118" s="58"/>
      <c r="L118" s="37"/>
      <c r="M118" s="34"/>
      <c r="N118" s="31"/>
    </row>
    <row r="119" spans="1:14">
      <c r="A119" s="32"/>
      <c r="B119" s="33"/>
      <c r="C119" s="33"/>
      <c r="D119" s="33"/>
      <c r="F119" s="34"/>
      <c r="G119" s="34"/>
      <c r="H119" s="34"/>
      <c r="I119" s="33"/>
      <c r="J119" s="40"/>
      <c r="K119" s="58"/>
      <c r="L119" s="37"/>
      <c r="M119" s="34"/>
      <c r="N119" s="31"/>
    </row>
    <row r="120" spans="1:14">
      <c r="A120" s="32"/>
      <c r="B120" s="33"/>
      <c r="C120" s="33"/>
      <c r="D120" s="33"/>
      <c r="F120" s="34"/>
      <c r="G120" s="34"/>
      <c r="H120" s="34"/>
      <c r="I120" s="33"/>
      <c r="J120" s="40"/>
      <c r="K120" s="58"/>
      <c r="L120" s="37"/>
      <c r="M120" s="34"/>
      <c r="N120" s="31"/>
    </row>
    <row r="121" spans="1:14">
      <c r="A121" s="32"/>
      <c r="B121" s="33"/>
      <c r="C121" s="33"/>
      <c r="D121" s="33"/>
      <c r="F121" s="34"/>
      <c r="G121" s="34"/>
      <c r="H121" s="34"/>
      <c r="I121" s="33"/>
      <c r="J121" s="40"/>
      <c r="K121" s="58"/>
      <c r="L121" s="37"/>
      <c r="M121" s="34"/>
      <c r="N121" s="31"/>
    </row>
    <row r="122" spans="1:14">
      <c r="A122" s="32"/>
      <c r="B122" s="33"/>
      <c r="C122" s="33"/>
      <c r="D122" s="33"/>
      <c r="F122" s="34"/>
      <c r="G122" s="34"/>
      <c r="H122" s="34"/>
      <c r="I122" s="33"/>
      <c r="J122" s="40"/>
      <c r="K122" s="58"/>
      <c r="L122" s="37"/>
      <c r="M122" s="34"/>
      <c r="N122" s="31"/>
    </row>
    <row r="123" spans="1:14">
      <c r="A123" s="32"/>
      <c r="B123" s="33"/>
      <c r="C123" s="33"/>
      <c r="D123" s="33"/>
      <c r="F123" s="34"/>
      <c r="G123" s="34"/>
      <c r="H123" s="34"/>
      <c r="I123" s="33"/>
      <c r="J123" s="40"/>
      <c r="K123" s="58"/>
      <c r="L123" s="37"/>
      <c r="M123" s="34"/>
      <c r="N123" s="31"/>
    </row>
    <row r="124" spans="1:14">
      <c r="A124" s="32"/>
      <c r="B124" s="33"/>
      <c r="C124" s="33"/>
      <c r="D124" s="33"/>
      <c r="F124" s="34"/>
      <c r="G124" s="34"/>
      <c r="H124" s="34"/>
      <c r="I124" s="33"/>
      <c r="J124" s="40"/>
      <c r="K124" s="58"/>
      <c r="L124" s="37"/>
      <c r="M124" s="34"/>
      <c r="N124" s="31"/>
    </row>
    <row r="125" spans="1:14">
      <c r="A125" s="32"/>
      <c r="B125" s="33"/>
      <c r="C125" s="33"/>
      <c r="D125" s="33"/>
      <c r="F125" s="34"/>
      <c r="G125" s="34"/>
      <c r="H125" s="34"/>
      <c r="I125" s="33"/>
      <c r="J125" s="40"/>
      <c r="K125" s="58"/>
      <c r="L125" s="37"/>
      <c r="M125" s="34"/>
      <c r="N125" s="31"/>
    </row>
    <row r="126" spans="1:14">
      <c r="A126" s="32"/>
      <c r="B126" s="33"/>
      <c r="C126" s="33"/>
      <c r="D126" s="33"/>
      <c r="F126" s="34"/>
      <c r="G126" s="34"/>
      <c r="H126" s="34"/>
      <c r="I126" s="33"/>
      <c r="J126" s="40"/>
      <c r="K126" s="58"/>
      <c r="L126" s="37"/>
      <c r="M126" s="34"/>
      <c r="N126" s="31"/>
    </row>
    <row r="127" spans="1:14">
      <c r="A127" s="32"/>
      <c r="B127" s="33"/>
      <c r="C127" s="33"/>
      <c r="D127" s="33"/>
      <c r="F127" s="34"/>
      <c r="G127" s="34"/>
      <c r="H127" s="34"/>
      <c r="I127" s="33"/>
      <c r="J127" s="40"/>
      <c r="K127" s="58"/>
      <c r="L127" s="37"/>
      <c r="M127" s="34"/>
      <c r="N127" s="31"/>
    </row>
    <row r="128" spans="1:14">
      <c r="A128" s="32"/>
      <c r="B128" s="33"/>
      <c r="C128" s="33"/>
      <c r="D128" s="33"/>
      <c r="F128" s="34"/>
      <c r="G128" s="34"/>
      <c r="H128" s="34"/>
      <c r="I128" s="33"/>
      <c r="J128" s="40"/>
      <c r="K128" s="58"/>
      <c r="L128" s="37"/>
      <c r="M128" s="34"/>
      <c r="N128" s="31"/>
    </row>
    <row r="129" spans="1:14">
      <c r="A129" s="32"/>
      <c r="B129" s="33"/>
      <c r="C129" s="33"/>
      <c r="D129" s="33"/>
      <c r="F129" s="34"/>
      <c r="G129" s="34"/>
      <c r="H129" s="34"/>
      <c r="I129" s="33"/>
      <c r="J129" s="40"/>
      <c r="K129" s="58"/>
      <c r="L129" s="37"/>
      <c r="M129" s="34"/>
      <c r="N129" s="31"/>
    </row>
    <row r="130" spans="1:14">
      <c r="A130" s="32"/>
      <c r="B130" s="33"/>
      <c r="C130" s="33"/>
      <c r="D130" s="33"/>
      <c r="F130" s="34"/>
      <c r="G130" s="34"/>
      <c r="H130" s="34"/>
      <c r="I130" s="33"/>
      <c r="J130" s="40"/>
      <c r="K130" s="58"/>
      <c r="L130" s="37"/>
      <c r="M130" s="34"/>
      <c r="N130" s="31"/>
    </row>
    <row r="131" spans="1:14">
      <c r="A131" s="32"/>
      <c r="B131" s="33"/>
      <c r="C131" s="33"/>
      <c r="D131" s="33"/>
      <c r="F131" s="34"/>
      <c r="G131" s="34"/>
      <c r="H131" s="34"/>
      <c r="I131" s="33"/>
      <c r="J131" s="40"/>
      <c r="K131" s="57"/>
      <c r="L131" s="35"/>
      <c r="M131" s="34"/>
      <c r="N131" s="31"/>
    </row>
    <row r="132" spans="1:14">
      <c r="A132" s="32"/>
      <c r="B132" s="33"/>
      <c r="C132" s="33"/>
      <c r="D132" s="33"/>
      <c r="F132" s="34"/>
      <c r="G132" s="34"/>
      <c r="H132" s="34"/>
      <c r="I132" s="33"/>
      <c r="J132" s="40"/>
      <c r="K132" s="58"/>
      <c r="L132" s="37"/>
      <c r="M132" s="34"/>
      <c r="N132" s="31"/>
    </row>
    <row r="133" spans="1:14">
      <c r="A133" s="32"/>
      <c r="B133" s="33"/>
      <c r="C133" s="33"/>
      <c r="D133" s="33"/>
      <c r="F133" s="34"/>
      <c r="G133" s="34"/>
      <c r="H133" s="34"/>
      <c r="I133" s="33"/>
      <c r="J133" s="40"/>
      <c r="K133" s="58"/>
      <c r="L133" s="37"/>
      <c r="M133" s="34"/>
      <c r="N133" s="31"/>
    </row>
    <row r="134" spans="1:14">
      <c r="A134" s="32"/>
      <c r="B134" s="33"/>
      <c r="C134" s="33"/>
      <c r="D134" s="33"/>
      <c r="F134" s="34"/>
      <c r="G134" s="34"/>
      <c r="H134" s="34"/>
      <c r="I134" s="33"/>
      <c r="J134" s="40"/>
      <c r="K134" s="58"/>
      <c r="L134" s="37"/>
      <c r="M134" s="34"/>
      <c r="N134" s="31"/>
    </row>
    <row r="135" spans="1:14">
      <c r="A135" s="32"/>
      <c r="B135" s="33"/>
      <c r="C135" s="33"/>
      <c r="D135" s="33"/>
      <c r="F135" s="34"/>
      <c r="G135" s="34"/>
      <c r="H135" s="34"/>
      <c r="I135" s="33"/>
      <c r="J135" s="40"/>
      <c r="K135" s="58"/>
      <c r="L135" s="37"/>
      <c r="M135" s="34"/>
      <c r="N135" s="31"/>
    </row>
  </sheetData>
  <dataValidations count="3">
    <dataValidation type="list" allowBlank="1" showInputMessage="1" showErrorMessage="1" sqref="G2:G13">
      <formula1>OFFSET(COLA,1,MATCH($F2,LIGNE1,0)-1,COUNTA(OFFSET(COLA,,MATCH($F2,LIGNE1,0)-1))-1)</formula1>
    </dataValidation>
    <dataValidation type="list" allowBlank="1" showInputMessage="1" showErrorMessage="1" sqref="E2:F13">
      <formula1>FAMILLES</formula1>
    </dataValidation>
    <dataValidation type="list" allowBlank="1" showInputMessage="1" showErrorMessage="1" sqref="C2:C13">
      <formula1>FRS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N748"/>
  <sheetViews>
    <sheetView workbookViewId="0">
      <selection activeCell="E12" sqref="E12"/>
    </sheetView>
  </sheetViews>
  <sheetFormatPr baseColWidth="10" defaultRowHeight="15"/>
  <cols>
    <col min="1" max="1" width="14" style="84" bestFit="1" customWidth="1"/>
    <col min="2" max="2" width="10.140625" style="50" bestFit="1" customWidth="1"/>
    <col min="3" max="3" width="22.7109375" style="50" customWidth="1"/>
    <col min="4" max="4" width="11.5703125" style="50" customWidth="1"/>
    <col min="5" max="5" width="15.5703125" bestFit="1" customWidth="1"/>
    <col min="6" max="6" width="22.7109375" style="2" customWidth="1"/>
    <col min="7" max="7" width="22.7109375" bestFit="1" customWidth="1"/>
    <col min="8" max="8" width="24.140625" bestFit="1" customWidth="1"/>
    <col min="9" max="9" width="11.42578125" style="3"/>
    <col min="12" max="12" width="12.42578125" style="3" customWidth="1"/>
    <col min="13" max="13" width="11.42578125" style="3"/>
    <col min="14" max="14" width="14" bestFit="1" customWidth="1"/>
  </cols>
  <sheetData>
    <row r="1" spans="1:13">
      <c r="A1" s="81" t="s">
        <v>0</v>
      </c>
      <c r="B1" s="47" t="s">
        <v>332</v>
      </c>
      <c r="C1" s="47" t="s">
        <v>543</v>
      </c>
      <c r="D1" s="47" t="s">
        <v>544</v>
      </c>
      <c r="E1" s="38" t="s">
        <v>617</v>
      </c>
      <c r="F1" s="38" t="s">
        <v>334</v>
      </c>
      <c r="G1" s="38" t="s">
        <v>568</v>
      </c>
      <c r="H1" s="39" t="s">
        <v>3</v>
      </c>
      <c r="I1" s="38" t="s">
        <v>302</v>
      </c>
      <c r="J1" s="38" t="s">
        <v>303</v>
      </c>
      <c r="K1" s="39" t="s">
        <v>616</v>
      </c>
      <c r="L1" s="39" t="s">
        <v>614</v>
      </c>
      <c r="M1" s="39" t="s">
        <v>530</v>
      </c>
    </row>
    <row r="2" spans="1:13" ht="15.75">
      <c r="A2" s="82">
        <v>41640</v>
      </c>
      <c r="B2" s="54">
        <v>1801</v>
      </c>
      <c r="C2" s="46"/>
      <c r="D2" s="46" t="e">
        <f t="shared" ref="D2:D65" si="0">VLOOKUP(C2,LOCALISATION,2)</f>
        <v>#N/A</v>
      </c>
      <c r="E2" s="43"/>
      <c r="F2" s="43" t="s">
        <v>278</v>
      </c>
      <c r="G2" s="43" t="s">
        <v>529</v>
      </c>
      <c r="H2" s="33">
        <v>1</v>
      </c>
      <c r="I2" s="40"/>
      <c r="J2" s="40">
        <f>[Qte]*[P U]</f>
        <v>0</v>
      </c>
      <c r="K2" s="41">
        <v>1</v>
      </c>
      <c r="L2" s="41"/>
      <c r="M2" s="41" t="str">
        <f t="shared" ref="M2:M65" si="1">UPPER(TEXT(A2,"mmmm"))</f>
        <v>JANVIER</v>
      </c>
    </row>
    <row r="3" spans="1:13" ht="15.75">
      <c r="A3" s="82">
        <v>41640</v>
      </c>
      <c r="B3" s="54">
        <v>1802</v>
      </c>
      <c r="C3" s="46"/>
      <c r="D3" s="46" t="e">
        <f t="shared" si="0"/>
        <v>#N/A</v>
      </c>
      <c r="E3" s="43"/>
      <c r="F3" s="43" t="s">
        <v>4</v>
      </c>
      <c r="G3" s="43" t="s">
        <v>308</v>
      </c>
      <c r="H3" s="33">
        <v>1</v>
      </c>
      <c r="I3" s="40"/>
      <c r="J3" s="40">
        <f>[Qte]*[P U]</f>
        <v>0</v>
      </c>
      <c r="K3" s="41">
        <v>1</v>
      </c>
      <c r="L3" s="41"/>
      <c r="M3" s="41" t="str">
        <f t="shared" si="1"/>
        <v>JANVIER</v>
      </c>
    </row>
    <row r="4" spans="1:13" ht="15.75">
      <c r="A4" s="82">
        <v>41640</v>
      </c>
      <c r="B4" s="54">
        <v>1804</v>
      </c>
      <c r="C4" s="46"/>
      <c r="D4" s="46" t="e">
        <f t="shared" si="0"/>
        <v>#N/A</v>
      </c>
      <c r="E4" s="43"/>
      <c r="F4" s="43" t="s">
        <v>278</v>
      </c>
      <c r="G4" s="43" t="s">
        <v>534</v>
      </c>
      <c r="H4" s="33">
        <v>1</v>
      </c>
      <c r="I4" s="40"/>
      <c r="J4" s="40">
        <f>[Qte]*[P U]</f>
        <v>0</v>
      </c>
      <c r="K4" s="41">
        <v>1</v>
      </c>
      <c r="L4" s="41"/>
      <c r="M4" s="41" t="str">
        <f t="shared" si="1"/>
        <v>JANVIER</v>
      </c>
    </row>
    <row r="5" spans="1:13" ht="15.75">
      <c r="A5" s="82">
        <v>41640</v>
      </c>
      <c r="B5" s="54">
        <v>1804</v>
      </c>
      <c r="C5" s="46"/>
      <c r="D5" s="46" t="e">
        <f t="shared" si="0"/>
        <v>#N/A</v>
      </c>
      <c r="E5" s="43"/>
      <c r="F5" s="43" t="s">
        <v>4</v>
      </c>
      <c r="G5" s="43" t="s">
        <v>542</v>
      </c>
      <c r="H5" s="33">
        <v>1</v>
      </c>
      <c r="I5" s="40"/>
      <c r="J5" s="40">
        <f>[Qte]*[P U]</f>
        <v>0</v>
      </c>
      <c r="K5" s="41">
        <v>1</v>
      </c>
      <c r="L5" s="41"/>
      <c r="M5" s="41" t="str">
        <f t="shared" si="1"/>
        <v>JANVIER</v>
      </c>
    </row>
    <row r="6" spans="1:13" ht="15.75">
      <c r="A6" s="82">
        <v>41640</v>
      </c>
      <c r="B6" s="55">
        <v>13351</v>
      </c>
      <c r="C6" s="49"/>
      <c r="D6" s="49" t="e">
        <f t="shared" si="0"/>
        <v>#N/A</v>
      </c>
      <c r="E6" s="43"/>
      <c r="F6" s="43" t="s">
        <v>96</v>
      </c>
      <c r="G6" s="43" t="s">
        <v>125</v>
      </c>
      <c r="H6" s="33">
        <v>3</v>
      </c>
      <c r="I6" s="40"/>
      <c r="J6" s="40">
        <f>[Qte]*[P U]</f>
        <v>0</v>
      </c>
      <c r="K6" s="41">
        <v>3</v>
      </c>
      <c r="L6" s="41"/>
      <c r="M6" s="41" t="str">
        <f t="shared" si="1"/>
        <v>JANVIER</v>
      </c>
    </row>
    <row r="7" spans="1:13" ht="15.75">
      <c r="A7" s="82">
        <v>41641</v>
      </c>
      <c r="B7" s="54">
        <v>1805</v>
      </c>
      <c r="C7" s="46"/>
      <c r="D7" s="46" t="e">
        <f t="shared" si="0"/>
        <v>#N/A</v>
      </c>
      <c r="E7" s="43"/>
      <c r="F7" s="43" t="s">
        <v>193</v>
      </c>
      <c r="G7" s="43" t="s">
        <v>194</v>
      </c>
      <c r="H7" s="33">
        <v>1</v>
      </c>
      <c r="I7" s="40"/>
      <c r="J7" s="40">
        <f>[Qte]*[P U]</f>
        <v>0</v>
      </c>
      <c r="K7" s="41">
        <v>1</v>
      </c>
      <c r="L7" s="41"/>
      <c r="M7" s="41" t="str">
        <f t="shared" si="1"/>
        <v>JANVIER</v>
      </c>
    </row>
    <row r="8" spans="1:13" ht="15.75">
      <c r="A8" s="82">
        <v>41641</v>
      </c>
      <c r="B8" s="54">
        <v>1806</v>
      </c>
      <c r="C8" s="46"/>
      <c r="D8" s="46" t="e">
        <f t="shared" si="0"/>
        <v>#N/A</v>
      </c>
      <c r="E8" s="43"/>
      <c r="F8" s="43" t="s">
        <v>278</v>
      </c>
      <c r="G8" s="43" t="s">
        <v>534</v>
      </c>
      <c r="H8" s="33">
        <v>2</v>
      </c>
      <c r="I8" s="40"/>
      <c r="J8" s="40">
        <f>[Qte]*[P U]</f>
        <v>0</v>
      </c>
      <c r="K8" s="41">
        <v>2</v>
      </c>
      <c r="L8" s="41"/>
      <c r="M8" s="41" t="str">
        <f t="shared" si="1"/>
        <v>JANVIER</v>
      </c>
    </row>
    <row r="9" spans="1:13" ht="15.75">
      <c r="A9" s="82">
        <v>41641</v>
      </c>
      <c r="B9" s="54">
        <v>1806</v>
      </c>
      <c r="C9" s="46"/>
      <c r="D9" s="46" t="e">
        <f t="shared" si="0"/>
        <v>#N/A</v>
      </c>
      <c r="E9" s="43"/>
      <c r="F9" s="43" t="s">
        <v>4</v>
      </c>
      <c r="G9" s="43" t="s">
        <v>306</v>
      </c>
      <c r="H9" s="33">
        <v>1</v>
      </c>
      <c r="I9" s="40"/>
      <c r="J9" s="40">
        <f>[Qte]*[P U]</f>
        <v>0</v>
      </c>
      <c r="K9" s="41">
        <v>1</v>
      </c>
      <c r="L9" s="41"/>
      <c r="M9" s="41" t="str">
        <f t="shared" si="1"/>
        <v>JANVIER</v>
      </c>
    </row>
    <row r="10" spans="1:13" ht="15.75">
      <c r="A10" s="82">
        <v>41641</v>
      </c>
      <c r="B10" s="54">
        <v>1806</v>
      </c>
      <c r="C10" s="46"/>
      <c r="D10" s="46" t="e">
        <f t="shared" si="0"/>
        <v>#N/A</v>
      </c>
      <c r="E10" s="43"/>
      <c r="F10" s="43" t="s">
        <v>4</v>
      </c>
      <c r="G10" s="43" t="s">
        <v>542</v>
      </c>
      <c r="H10" s="33">
        <v>1</v>
      </c>
      <c r="I10" s="40"/>
      <c r="J10" s="40">
        <f>[Qte]*[P U]</f>
        <v>0</v>
      </c>
      <c r="K10" s="41">
        <v>1</v>
      </c>
      <c r="L10" s="41"/>
      <c r="M10" s="41" t="str">
        <f t="shared" si="1"/>
        <v>JANVIER</v>
      </c>
    </row>
    <row r="11" spans="1:13" ht="15.75">
      <c r="A11" s="82">
        <v>41641</v>
      </c>
      <c r="B11" s="54">
        <v>1806</v>
      </c>
      <c r="C11" s="46"/>
      <c r="D11" s="46" t="e">
        <f t="shared" si="0"/>
        <v>#N/A</v>
      </c>
      <c r="E11" s="43"/>
      <c r="F11" s="43" t="s">
        <v>4</v>
      </c>
      <c r="G11" s="43" t="s">
        <v>323</v>
      </c>
      <c r="H11" s="33">
        <v>1</v>
      </c>
      <c r="I11" s="40"/>
      <c r="J11" s="40">
        <f>[Qte]*[P U]</f>
        <v>0</v>
      </c>
      <c r="K11" s="41">
        <v>1</v>
      </c>
      <c r="L11" s="41"/>
      <c r="M11" s="41" t="str">
        <f t="shared" si="1"/>
        <v>JANVIER</v>
      </c>
    </row>
    <row r="12" spans="1:13" ht="15.75">
      <c r="A12" s="82">
        <v>41641</v>
      </c>
      <c r="B12" s="54">
        <v>1806</v>
      </c>
      <c r="C12" s="46"/>
      <c r="D12" s="46" t="e">
        <f t="shared" si="0"/>
        <v>#N/A</v>
      </c>
      <c r="E12" s="43"/>
      <c r="F12" s="43" t="s">
        <v>4</v>
      </c>
      <c r="G12" s="43" t="s">
        <v>308</v>
      </c>
      <c r="H12" s="33">
        <v>1</v>
      </c>
      <c r="I12" s="40"/>
      <c r="J12" s="40">
        <f>[Qte]*[P U]</f>
        <v>0</v>
      </c>
      <c r="K12" s="41">
        <v>1</v>
      </c>
      <c r="L12" s="41"/>
      <c r="M12" s="41" t="str">
        <f t="shared" si="1"/>
        <v>JANVIER</v>
      </c>
    </row>
    <row r="13" spans="1:13" ht="15.75">
      <c r="A13" s="82">
        <v>41641</v>
      </c>
      <c r="B13" s="54">
        <v>1807</v>
      </c>
      <c r="C13" s="46"/>
      <c r="D13" s="46" t="e">
        <f t="shared" si="0"/>
        <v>#N/A</v>
      </c>
      <c r="E13" s="43"/>
      <c r="F13" s="43" t="s">
        <v>4</v>
      </c>
      <c r="G13" s="43" t="s">
        <v>308</v>
      </c>
      <c r="H13" s="33">
        <v>2</v>
      </c>
      <c r="I13" s="40"/>
      <c r="J13" s="40">
        <f>[Qte]*[P U]</f>
        <v>0</v>
      </c>
      <c r="K13" s="41">
        <v>2</v>
      </c>
      <c r="L13" s="41"/>
      <c r="M13" s="41" t="str">
        <f t="shared" si="1"/>
        <v>JANVIER</v>
      </c>
    </row>
    <row r="14" spans="1:13" ht="15.75">
      <c r="A14" s="82">
        <v>41641</v>
      </c>
      <c r="B14" s="54">
        <v>1808</v>
      </c>
      <c r="C14" s="46"/>
      <c r="D14" s="46" t="e">
        <f t="shared" si="0"/>
        <v>#N/A</v>
      </c>
      <c r="E14" s="43"/>
      <c r="F14" s="43" t="s">
        <v>96</v>
      </c>
      <c r="G14" s="43" t="s">
        <v>552</v>
      </c>
      <c r="H14" s="33">
        <v>1</v>
      </c>
      <c r="I14" s="40"/>
      <c r="J14" s="40">
        <f>[Qte]*[P U]</f>
        <v>0</v>
      </c>
      <c r="K14" s="41">
        <v>1</v>
      </c>
      <c r="L14" s="41"/>
      <c r="M14" s="41" t="str">
        <f t="shared" si="1"/>
        <v>JANVIER</v>
      </c>
    </row>
    <row r="15" spans="1:13" ht="15.75">
      <c r="A15" s="82">
        <v>41641</v>
      </c>
      <c r="B15" s="54">
        <v>1808</v>
      </c>
      <c r="C15" s="46"/>
      <c r="D15" s="46" t="e">
        <f t="shared" si="0"/>
        <v>#N/A</v>
      </c>
      <c r="E15" s="43"/>
      <c r="F15" s="43" t="s">
        <v>241</v>
      </c>
      <c r="G15" s="43" t="s">
        <v>242</v>
      </c>
      <c r="H15" s="33">
        <v>1</v>
      </c>
      <c r="I15" s="40"/>
      <c r="J15" s="40">
        <f>[Qte]*[P U]</f>
        <v>0</v>
      </c>
      <c r="K15" s="41">
        <v>1</v>
      </c>
      <c r="L15" s="41"/>
      <c r="M15" s="41" t="str">
        <f t="shared" si="1"/>
        <v>JANVIER</v>
      </c>
    </row>
    <row r="16" spans="1:13" ht="15.75">
      <c r="A16" s="82">
        <v>41641</v>
      </c>
      <c r="B16" s="54">
        <v>1809</v>
      </c>
      <c r="C16" s="46"/>
      <c r="D16" s="46" t="e">
        <f t="shared" si="0"/>
        <v>#N/A</v>
      </c>
      <c r="E16" s="43"/>
      <c r="F16" s="43" t="s">
        <v>96</v>
      </c>
      <c r="G16" s="43" t="s">
        <v>311</v>
      </c>
      <c r="H16" s="33">
        <v>1</v>
      </c>
      <c r="I16" s="40"/>
      <c r="J16" s="40">
        <f>[Qte]*[P U]</f>
        <v>0</v>
      </c>
      <c r="K16" s="41">
        <v>1</v>
      </c>
      <c r="L16" s="41"/>
      <c r="M16" s="41" t="str">
        <f t="shared" si="1"/>
        <v>JANVIER</v>
      </c>
    </row>
    <row r="17" spans="1:13" ht="15.75">
      <c r="A17" s="82">
        <v>41641</v>
      </c>
      <c r="B17" s="54">
        <v>1809</v>
      </c>
      <c r="C17" s="46"/>
      <c r="D17" s="46" t="e">
        <f t="shared" si="0"/>
        <v>#N/A</v>
      </c>
      <c r="E17" s="43"/>
      <c r="F17" s="43" t="s">
        <v>241</v>
      </c>
      <c r="G17" s="43" t="s">
        <v>242</v>
      </c>
      <c r="H17" s="33">
        <v>1</v>
      </c>
      <c r="I17" s="40"/>
      <c r="J17" s="40">
        <f>[Qte]*[P U]</f>
        <v>0</v>
      </c>
      <c r="K17" s="41">
        <v>1</v>
      </c>
      <c r="L17" s="41"/>
      <c r="M17" s="41" t="str">
        <f t="shared" si="1"/>
        <v>JANVIER</v>
      </c>
    </row>
    <row r="18" spans="1:13" ht="15.75">
      <c r="A18" s="82">
        <v>41641</v>
      </c>
      <c r="B18" s="54">
        <v>1810</v>
      </c>
      <c r="C18" s="46"/>
      <c r="D18" s="46" t="e">
        <f t="shared" si="0"/>
        <v>#N/A</v>
      </c>
      <c r="E18" s="43"/>
      <c r="F18" s="43" t="s">
        <v>278</v>
      </c>
      <c r="G18" s="43" t="s">
        <v>529</v>
      </c>
      <c r="H18" s="33">
        <v>2</v>
      </c>
      <c r="I18" s="40"/>
      <c r="J18" s="40">
        <f>[Qte]*[P U]</f>
        <v>0</v>
      </c>
      <c r="K18" s="41">
        <v>2</v>
      </c>
      <c r="L18" s="41"/>
      <c r="M18" s="41" t="str">
        <f t="shared" si="1"/>
        <v>JANVIER</v>
      </c>
    </row>
    <row r="19" spans="1:13" ht="15.75">
      <c r="A19" s="82">
        <v>41641</v>
      </c>
      <c r="B19" s="54">
        <v>1811</v>
      </c>
      <c r="C19" s="46"/>
      <c r="D19" s="46" t="e">
        <f t="shared" si="0"/>
        <v>#N/A</v>
      </c>
      <c r="E19" s="43"/>
      <c r="F19" s="43" t="s">
        <v>4</v>
      </c>
      <c r="G19" s="43" t="s">
        <v>6</v>
      </c>
      <c r="H19" s="33">
        <v>1</v>
      </c>
      <c r="I19" s="40"/>
      <c r="J19" s="40">
        <f>[Qte]*[P U]</f>
        <v>0</v>
      </c>
      <c r="K19" s="41">
        <v>1</v>
      </c>
      <c r="L19" s="41"/>
      <c r="M19" s="41" t="str">
        <f t="shared" si="1"/>
        <v>JANVIER</v>
      </c>
    </row>
    <row r="20" spans="1:13" ht="15.75">
      <c r="A20" s="82">
        <v>41641</v>
      </c>
      <c r="B20" s="54">
        <v>1811</v>
      </c>
      <c r="C20" s="46"/>
      <c r="D20" s="46" t="e">
        <f t="shared" si="0"/>
        <v>#N/A</v>
      </c>
      <c r="E20" s="43"/>
      <c r="F20" s="43" t="s">
        <v>218</v>
      </c>
      <c r="G20" s="43" t="s">
        <v>224</v>
      </c>
      <c r="H20" s="33">
        <v>1</v>
      </c>
      <c r="I20" s="40"/>
      <c r="J20" s="40">
        <f>[Qte]*[P U]</f>
        <v>0</v>
      </c>
      <c r="K20" s="41">
        <v>1</v>
      </c>
      <c r="L20" s="41"/>
      <c r="M20" s="41" t="str">
        <f t="shared" si="1"/>
        <v>JANVIER</v>
      </c>
    </row>
    <row r="21" spans="1:13" ht="15.75">
      <c r="A21" s="82">
        <v>41641</v>
      </c>
      <c r="B21" s="54">
        <v>1811</v>
      </c>
      <c r="C21" s="46"/>
      <c r="D21" s="46" t="e">
        <f t="shared" si="0"/>
        <v>#N/A</v>
      </c>
      <c r="E21" s="43"/>
      <c r="F21" s="43" t="s">
        <v>193</v>
      </c>
      <c r="G21" s="43" t="s">
        <v>195</v>
      </c>
      <c r="H21" s="33">
        <v>1</v>
      </c>
      <c r="I21" s="40"/>
      <c r="J21" s="40">
        <f>[Qte]*[P U]</f>
        <v>0</v>
      </c>
      <c r="K21" s="41">
        <v>1</v>
      </c>
      <c r="L21" s="41"/>
      <c r="M21" s="41" t="str">
        <f t="shared" si="1"/>
        <v>JANVIER</v>
      </c>
    </row>
    <row r="22" spans="1:13" ht="15.75">
      <c r="A22" s="82">
        <v>41641</v>
      </c>
      <c r="B22" s="54">
        <v>1811</v>
      </c>
      <c r="C22" s="46"/>
      <c r="D22" s="46" t="e">
        <f t="shared" si="0"/>
        <v>#N/A</v>
      </c>
      <c r="E22" s="43"/>
      <c r="F22" s="43" t="s">
        <v>96</v>
      </c>
      <c r="G22" s="43" t="s">
        <v>101</v>
      </c>
      <c r="H22" s="33">
        <v>1</v>
      </c>
      <c r="I22" s="40"/>
      <c r="J22" s="40">
        <f>[Qte]*[P U]</f>
        <v>0</v>
      </c>
      <c r="K22" s="41">
        <v>1</v>
      </c>
      <c r="L22" s="41"/>
      <c r="M22" s="41" t="str">
        <f t="shared" si="1"/>
        <v>JANVIER</v>
      </c>
    </row>
    <row r="23" spans="1:13" ht="15.75">
      <c r="A23" s="82">
        <v>41641</v>
      </c>
      <c r="B23" s="54">
        <v>1811</v>
      </c>
      <c r="C23" s="46"/>
      <c r="D23" s="46" t="e">
        <f t="shared" si="0"/>
        <v>#N/A</v>
      </c>
      <c r="E23" s="43"/>
      <c r="F23" s="43" t="s">
        <v>241</v>
      </c>
      <c r="G23" s="43" t="s">
        <v>242</v>
      </c>
      <c r="H23" s="33">
        <v>1</v>
      </c>
      <c r="I23" s="40"/>
      <c r="J23" s="40">
        <f>[Qte]*[P U]</f>
        <v>0</v>
      </c>
      <c r="K23" s="41">
        <v>1</v>
      </c>
      <c r="L23" s="41"/>
      <c r="M23" s="41" t="str">
        <f t="shared" si="1"/>
        <v>JANVIER</v>
      </c>
    </row>
    <row r="24" spans="1:13" ht="15.75">
      <c r="A24" s="82">
        <v>41641</v>
      </c>
      <c r="B24" s="54">
        <v>1812</v>
      </c>
      <c r="C24" s="46"/>
      <c r="D24" s="46" t="e">
        <f t="shared" si="0"/>
        <v>#N/A</v>
      </c>
      <c r="E24" s="43"/>
      <c r="F24" s="43" t="s">
        <v>278</v>
      </c>
      <c r="G24" s="43" t="s">
        <v>285</v>
      </c>
      <c r="H24" s="33">
        <v>1</v>
      </c>
      <c r="I24" s="40"/>
      <c r="J24" s="40">
        <f>[Qte]*[P U]</f>
        <v>0</v>
      </c>
      <c r="K24" s="41">
        <v>1</v>
      </c>
      <c r="L24" s="41"/>
      <c r="M24" s="41" t="str">
        <f t="shared" si="1"/>
        <v>JANVIER</v>
      </c>
    </row>
    <row r="25" spans="1:13" ht="15.75">
      <c r="A25" s="82">
        <v>41641</v>
      </c>
      <c r="B25" s="54">
        <v>1812</v>
      </c>
      <c r="C25" s="46"/>
      <c r="D25" s="46" t="e">
        <f t="shared" si="0"/>
        <v>#N/A</v>
      </c>
      <c r="E25" s="43"/>
      <c r="F25" s="43" t="s">
        <v>4</v>
      </c>
      <c r="G25" s="43" t="s">
        <v>22</v>
      </c>
      <c r="H25" s="33">
        <v>2</v>
      </c>
      <c r="I25" s="40"/>
      <c r="J25" s="40">
        <f>[Qte]*[P U]</f>
        <v>0</v>
      </c>
      <c r="K25" s="41">
        <v>2</v>
      </c>
      <c r="L25" s="41"/>
      <c r="M25" s="41" t="str">
        <f t="shared" si="1"/>
        <v>JANVIER</v>
      </c>
    </row>
    <row r="26" spans="1:13" ht="15.75">
      <c r="A26" s="82">
        <v>41641</v>
      </c>
      <c r="B26" s="54">
        <v>1813</v>
      </c>
      <c r="C26" s="46"/>
      <c r="D26" s="46" t="e">
        <f t="shared" si="0"/>
        <v>#N/A</v>
      </c>
      <c r="E26" s="43"/>
      <c r="F26" s="43" t="s">
        <v>4</v>
      </c>
      <c r="G26" s="43" t="s">
        <v>308</v>
      </c>
      <c r="H26" s="33">
        <v>1</v>
      </c>
      <c r="I26" s="40"/>
      <c r="J26" s="40">
        <f>[Qte]*[P U]</f>
        <v>0</v>
      </c>
      <c r="K26" s="41">
        <v>1</v>
      </c>
      <c r="L26" s="41"/>
      <c r="M26" s="41" t="str">
        <f t="shared" si="1"/>
        <v>JANVIER</v>
      </c>
    </row>
    <row r="27" spans="1:13" ht="15.75">
      <c r="A27" s="82">
        <v>41641</v>
      </c>
      <c r="B27" s="54">
        <v>1814</v>
      </c>
      <c r="C27" s="46"/>
      <c r="D27" s="46" t="e">
        <f t="shared" si="0"/>
        <v>#N/A</v>
      </c>
      <c r="E27" s="43"/>
      <c r="F27" s="43" t="s">
        <v>96</v>
      </c>
      <c r="G27" s="43" t="s">
        <v>101</v>
      </c>
      <c r="H27" s="33">
        <v>1</v>
      </c>
      <c r="I27" s="40"/>
      <c r="J27" s="40">
        <f>[Qte]*[P U]</f>
        <v>0</v>
      </c>
      <c r="K27" s="41">
        <v>1</v>
      </c>
      <c r="L27" s="41"/>
      <c r="M27" s="41" t="str">
        <f t="shared" si="1"/>
        <v>JANVIER</v>
      </c>
    </row>
    <row r="28" spans="1:13" ht="15.75">
      <c r="A28" s="82">
        <v>41642</v>
      </c>
      <c r="B28" s="54">
        <v>1815</v>
      </c>
      <c r="C28" s="46"/>
      <c r="D28" s="46" t="e">
        <f t="shared" si="0"/>
        <v>#N/A</v>
      </c>
      <c r="E28" s="43"/>
      <c r="F28" s="43" t="s">
        <v>4</v>
      </c>
      <c r="G28" s="43" t="s">
        <v>308</v>
      </c>
      <c r="H28" s="33">
        <v>1</v>
      </c>
      <c r="I28" s="40"/>
      <c r="J28" s="40">
        <f>[Qte]*[P U]</f>
        <v>0</v>
      </c>
      <c r="K28" s="41">
        <v>1</v>
      </c>
      <c r="L28" s="41"/>
      <c r="M28" s="41" t="str">
        <f t="shared" si="1"/>
        <v>JANVIER</v>
      </c>
    </row>
    <row r="29" spans="1:13" ht="15.75">
      <c r="A29" s="82">
        <v>41642</v>
      </c>
      <c r="B29" s="54">
        <v>1816</v>
      </c>
      <c r="C29" s="46"/>
      <c r="D29" s="46" t="e">
        <f t="shared" si="0"/>
        <v>#N/A</v>
      </c>
      <c r="E29" s="43"/>
      <c r="F29" s="43" t="s">
        <v>96</v>
      </c>
      <c r="G29" s="43" t="s">
        <v>125</v>
      </c>
      <c r="H29" s="33">
        <v>1</v>
      </c>
      <c r="I29" s="40"/>
      <c r="J29" s="40">
        <f>[Qte]*[P U]</f>
        <v>0</v>
      </c>
      <c r="K29" s="41">
        <v>1</v>
      </c>
      <c r="L29" s="41"/>
      <c r="M29" s="41" t="str">
        <f t="shared" si="1"/>
        <v>JANVIER</v>
      </c>
    </row>
    <row r="30" spans="1:13" ht="15.75">
      <c r="A30" s="82">
        <v>41642</v>
      </c>
      <c r="B30" s="54">
        <v>1816</v>
      </c>
      <c r="C30" s="46"/>
      <c r="D30" s="46" t="e">
        <f t="shared" si="0"/>
        <v>#N/A</v>
      </c>
      <c r="E30" s="43"/>
      <c r="F30" s="43" t="s">
        <v>241</v>
      </c>
      <c r="G30" s="43" t="s">
        <v>243</v>
      </c>
      <c r="H30" s="33">
        <v>1</v>
      </c>
      <c r="I30" s="40"/>
      <c r="J30" s="40">
        <f>[Qte]*[P U]</f>
        <v>0</v>
      </c>
      <c r="K30" s="41">
        <v>1</v>
      </c>
      <c r="L30" s="41"/>
      <c r="M30" s="41" t="str">
        <f t="shared" si="1"/>
        <v>JANVIER</v>
      </c>
    </row>
    <row r="31" spans="1:13" ht="15.75">
      <c r="A31" s="82">
        <v>41642</v>
      </c>
      <c r="B31" s="54">
        <v>1817</v>
      </c>
      <c r="C31" s="46"/>
      <c r="D31" s="46" t="e">
        <f t="shared" si="0"/>
        <v>#N/A</v>
      </c>
      <c r="E31" s="43"/>
      <c r="F31" s="43" t="s">
        <v>278</v>
      </c>
      <c r="G31" s="43" t="s">
        <v>295</v>
      </c>
      <c r="H31" s="33">
        <v>1</v>
      </c>
      <c r="I31" s="40"/>
      <c r="J31" s="40">
        <f>[Qte]*[P U]</f>
        <v>0</v>
      </c>
      <c r="K31" s="41">
        <v>1</v>
      </c>
      <c r="L31" s="41"/>
      <c r="M31" s="41" t="str">
        <f t="shared" si="1"/>
        <v>JANVIER</v>
      </c>
    </row>
    <row r="32" spans="1:13" ht="15.75">
      <c r="A32" s="82">
        <v>41642</v>
      </c>
      <c r="B32" s="54">
        <v>1818</v>
      </c>
      <c r="C32" s="46"/>
      <c r="D32" s="46" t="e">
        <f t="shared" si="0"/>
        <v>#N/A</v>
      </c>
      <c r="E32" s="43"/>
      <c r="F32" s="43" t="s">
        <v>193</v>
      </c>
      <c r="G32" s="43" t="s">
        <v>205</v>
      </c>
      <c r="H32" s="33">
        <v>1</v>
      </c>
      <c r="I32" s="40"/>
      <c r="J32" s="40">
        <f>[Qte]*[P U]</f>
        <v>0</v>
      </c>
      <c r="K32" s="41">
        <v>1</v>
      </c>
      <c r="L32" s="41"/>
      <c r="M32" s="41" t="str">
        <f t="shared" si="1"/>
        <v>JANVIER</v>
      </c>
    </row>
    <row r="33" spans="1:13" ht="15.75">
      <c r="A33" s="82">
        <v>41642</v>
      </c>
      <c r="B33" s="54">
        <v>1819</v>
      </c>
      <c r="C33" s="46"/>
      <c r="D33" s="46" t="e">
        <f t="shared" si="0"/>
        <v>#N/A</v>
      </c>
      <c r="E33" s="43"/>
      <c r="F33" s="43" t="s">
        <v>193</v>
      </c>
      <c r="G33" s="43" t="s">
        <v>324</v>
      </c>
      <c r="H33" s="33">
        <v>1</v>
      </c>
      <c r="I33" s="40"/>
      <c r="J33" s="40">
        <f>[Qte]*[P U]</f>
        <v>0</v>
      </c>
      <c r="K33" s="41">
        <v>1</v>
      </c>
      <c r="L33" s="41"/>
      <c r="M33" s="41" t="str">
        <f t="shared" si="1"/>
        <v>JANVIER</v>
      </c>
    </row>
    <row r="34" spans="1:13" ht="15.75">
      <c r="A34" s="82">
        <v>41642</v>
      </c>
      <c r="B34" s="54">
        <v>1820</v>
      </c>
      <c r="C34" s="46"/>
      <c r="D34" s="46" t="e">
        <f t="shared" si="0"/>
        <v>#N/A</v>
      </c>
      <c r="E34" s="43"/>
      <c r="F34" s="43" t="s">
        <v>278</v>
      </c>
      <c r="G34" s="43" t="s">
        <v>285</v>
      </c>
      <c r="H34" s="33">
        <v>1</v>
      </c>
      <c r="I34" s="40"/>
      <c r="J34" s="40">
        <f>[Qte]*[P U]</f>
        <v>0</v>
      </c>
      <c r="K34" s="41">
        <v>1</v>
      </c>
      <c r="L34" s="41"/>
      <c r="M34" s="41" t="str">
        <f t="shared" si="1"/>
        <v>JANVIER</v>
      </c>
    </row>
    <row r="35" spans="1:13" ht="15.75">
      <c r="A35" s="82">
        <v>41642</v>
      </c>
      <c r="B35" s="54">
        <v>1820</v>
      </c>
      <c r="C35" s="46"/>
      <c r="D35" s="46" t="e">
        <f t="shared" si="0"/>
        <v>#N/A</v>
      </c>
      <c r="E35" s="43"/>
      <c r="F35" s="43" t="s">
        <v>4</v>
      </c>
      <c r="G35" s="43" t="s">
        <v>22</v>
      </c>
      <c r="H35" s="33">
        <v>1</v>
      </c>
      <c r="I35" s="40"/>
      <c r="J35" s="40">
        <f>[Qte]*[P U]</f>
        <v>0</v>
      </c>
      <c r="K35" s="41">
        <v>1</v>
      </c>
      <c r="L35" s="41"/>
      <c r="M35" s="41" t="str">
        <f t="shared" si="1"/>
        <v>JANVIER</v>
      </c>
    </row>
    <row r="36" spans="1:13" ht="15.75">
      <c r="A36" s="82">
        <v>41642</v>
      </c>
      <c r="B36" s="54">
        <v>1822</v>
      </c>
      <c r="C36" s="46"/>
      <c r="D36" s="46" t="e">
        <f t="shared" si="0"/>
        <v>#N/A</v>
      </c>
      <c r="E36" s="43"/>
      <c r="F36" s="43" t="s">
        <v>4</v>
      </c>
      <c r="G36" s="43" t="s">
        <v>22</v>
      </c>
      <c r="H36" s="33">
        <v>1</v>
      </c>
      <c r="I36" s="40"/>
      <c r="J36" s="40">
        <f>[Qte]*[P U]</f>
        <v>0</v>
      </c>
      <c r="K36" s="41">
        <v>1</v>
      </c>
      <c r="L36" s="41"/>
      <c r="M36" s="41" t="str">
        <f t="shared" si="1"/>
        <v>JANVIER</v>
      </c>
    </row>
    <row r="37" spans="1:13" ht="15.75">
      <c r="A37" s="82">
        <v>41642</v>
      </c>
      <c r="B37" s="54">
        <v>1823</v>
      </c>
      <c r="C37" s="46"/>
      <c r="D37" s="46" t="e">
        <f t="shared" si="0"/>
        <v>#N/A</v>
      </c>
      <c r="E37" s="43"/>
      <c r="F37" s="43" t="s">
        <v>193</v>
      </c>
      <c r="G37" s="43" t="s">
        <v>203</v>
      </c>
      <c r="H37" s="33">
        <v>1</v>
      </c>
      <c r="I37" s="40"/>
      <c r="J37" s="40">
        <f>[Qte]*[P U]</f>
        <v>0</v>
      </c>
      <c r="K37" s="41">
        <v>1</v>
      </c>
      <c r="L37" s="41"/>
      <c r="M37" s="41" t="str">
        <f t="shared" si="1"/>
        <v>JANVIER</v>
      </c>
    </row>
    <row r="38" spans="1:13" ht="15.75">
      <c r="A38" s="82">
        <v>41642</v>
      </c>
      <c r="B38" s="54">
        <v>1823</v>
      </c>
      <c r="C38" s="46"/>
      <c r="D38" s="46" t="e">
        <f t="shared" si="0"/>
        <v>#N/A</v>
      </c>
      <c r="E38" s="43"/>
      <c r="F38" s="43" t="s">
        <v>96</v>
      </c>
      <c r="G38" s="43" t="s">
        <v>101</v>
      </c>
      <c r="H38" s="33">
        <v>1</v>
      </c>
      <c r="I38" s="40"/>
      <c r="J38" s="40">
        <f>[Qte]*[P U]</f>
        <v>0</v>
      </c>
      <c r="K38" s="41">
        <v>1</v>
      </c>
      <c r="L38" s="41"/>
      <c r="M38" s="41" t="str">
        <f t="shared" si="1"/>
        <v>JANVIER</v>
      </c>
    </row>
    <row r="39" spans="1:13" ht="15.75">
      <c r="A39" s="82">
        <v>41642</v>
      </c>
      <c r="B39" s="54">
        <v>1823</v>
      </c>
      <c r="C39" s="46"/>
      <c r="D39" s="46" t="e">
        <f t="shared" si="0"/>
        <v>#N/A</v>
      </c>
      <c r="E39" s="43"/>
      <c r="F39" s="43" t="s">
        <v>241</v>
      </c>
      <c r="G39" s="43" t="s">
        <v>242</v>
      </c>
      <c r="H39" s="33">
        <v>1</v>
      </c>
      <c r="I39" s="40"/>
      <c r="J39" s="40">
        <f>[Qte]*[P U]</f>
        <v>0</v>
      </c>
      <c r="K39" s="41">
        <v>1</v>
      </c>
      <c r="L39" s="41"/>
      <c r="M39" s="41" t="str">
        <f t="shared" si="1"/>
        <v>JANVIER</v>
      </c>
    </row>
    <row r="40" spans="1:13" ht="15.75">
      <c r="A40" s="82">
        <v>41642</v>
      </c>
      <c r="B40" s="54">
        <v>1824</v>
      </c>
      <c r="C40" s="46"/>
      <c r="D40" s="46" t="e">
        <f t="shared" si="0"/>
        <v>#N/A</v>
      </c>
      <c r="E40" s="43"/>
      <c r="F40" s="43" t="s">
        <v>278</v>
      </c>
      <c r="G40" s="43" t="s">
        <v>289</v>
      </c>
      <c r="H40" s="33">
        <v>1</v>
      </c>
      <c r="I40" s="40"/>
      <c r="J40" s="40">
        <f>[Qte]*[P U]</f>
        <v>0</v>
      </c>
      <c r="K40" s="41">
        <v>1</v>
      </c>
      <c r="L40" s="41"/>
      <c r="M40" s="41" t="str">
        <f t="shared" si="1"/>
        <v>JANVIER</v>
      </c>
    </row>
    <row r="41" spans="1:13" ht="15.75">
      <c r="A41" s="82">
        <v>41642</v>
      </c>
      <c r="B41" s="54">
        <v>1825</v>
      </c>
      <c r="C41" s="46"/>
      <c r="D41" s="46" t="e">
        <f t="shared" si="0"/>
        <v>#N/A</v>
      </c>
      <c r="E41" s="43"/>
      <c r="F41" s="43" t="s">
        <v>96</v>
      </c>
      <c r="G41" s="43" t="s">
        <v>108</v>
      </c>
      <c r="H41" s="33">
        <v>1</v>
      </c>
      <c r="I41" s="40"/>
      <c r="J41" s="40">
        <f>[Qte]*[P U]</f>
        <v>0</v>
      </c>
      <c r="K41" s="41">
        <v>1</v>
      </c>
      <c r="L41" s="41"/>
      <c r="M41" s="41" t="str">
        <f t="shared" si="1"/>
        <v>JANVIER</v>
      </c>
    </row>
    <row r="42" spans="1:13" ht="15.75">
      <c r="A42" s="82">
        <v>41642</v>
      </c>
      <c r="B42" s="54">
        <v>1825</v>
      </c>
      <c r="C42" s="46"/>
      <c r="D42" s="46" t="e">
        <f t="shared" si="0"/>
        <v>#N/A</v>
      </c>
      <c r="E42" s="43"/>
      <c r="F42" s="43" t="s">
        <v>241</v>
      </c>
      <c r="G42" s="43" t="s">
        <v>242</v>
      </c>
      <c r="H42" s="33">
        <v>1</v>
      </c>
      <c r="I42" s="40"/>
      <c r="J42" s="40">
        <f>[Qte]*[P U]</f>
        <v>0</v>
      </c>
      <c r="K42" s="41">
        <v>1</v>
      </c>
      <c r="L42" s="41"/>
      <c r="M42" s="41" t="str">
        <f t="shared" si="1"/>
        <v>JANVIER</v>
      </c>
    </row>
    <row r="43" spans="1:13" ht="15.75">
      <c r="A43" s="82">
        <v>41643</v>
      </c>
      <c r="B43" s="55">
        <v>13352</v>
      </c>
      <c r="C43" s="49" t="s">
        <v>546</v>
      </c>
      <c r="D43" s="49" t="e">
        <f t="shared" si="0"/>
        <v>#N/A</v>
      </c>
      <c r="E43" s="43"/>
      <c r="F43" s="43" t="s">
        <v>193</v>
      </c>
      <c r="G43" s="43" t="s">
        <v>194</v>
      </c>
      <c r="H43" s="33">
        <v>21</v>
      </c>
      <c r="I43" s="40">
        <v>1200</v>
      </c>
      <c r="J43" s="40">
        <f>[Qte]*[P U]</f>
        <v>25200</v>
      </c>
      <c r="K43" s="41"/>
      <c r="L43" s="41">
        <v>21</v>
      </c>
      <c r="M43" s="41" t="str">
        <f t="shared" si="1"/>
        <v>JANVIER</v>
      </c>
    </row>
    <row r="44" spans="1:13" ht="15.75">
      <c r="A44" s="82">
        <v>41643</v>
      </c>
      <c r="B44" s="55">
        <v>13352</v>
      </c>
      <c r="C44" s="49" t="s">
        <v>546</v>
      </c>
      <c r="D44" s="49" t="e">
        <f t="shared" si="0"/>
        <v>#N/A</v>
      </c>
      <c r="E44" s="43"/>
      <c r="F44" s="43" t="s">
        <v>96</v>
      </c>
      <c r="G44" s="43" t="s">
        <v>101</v>
      </c>
      <c r="H44" s="33">
        <v>3</v>
      </c>
      <c r="I44" s="40">
        <v>2750</v>
      </c>
      <c r="J44" s="40">
        <f>[Qte]*[P U]</f>
        <v>8250</v>
      </c>
      <c r="K44" s="41">
        <v>3</v>
      </c>
      <c r="L44" s="41"/>
      <c r="M44" s="41" t="str">
        <f t="shared" si="1"/>
        <v>JANVIER</v>
      </c>
    </row>
    <row r="45" spans="1:13" ht="15.75">
      <c r="A45" s="82">
        <v>41643</v>
      </c>
      <c r="B45" s="55">
        <v>13352</v>
      </c>
      <c r="C45" s="49" t="s">
        <v>546</v>
      </c>
      <c r="D45" s="49" t="e">
        <f t="shared" si="0"/>
        <v>#N/A</v>
      </c>
      <c r="E45" s="43"/>
      <c r="F45" s="43" t="s">
        <v>96</v>
      </c>
      <c r="G45" s="43" t="s">
        <v>552</v>
      </c>
      <c r="H45" s="33">
        <v>2</v>
      </c>
      <c r="I45" s="40">
        <v>5100</v>
      </c>
      <c r="J45" s="40">
        <f>[Qte]*[P U]</f>
        <v>10200</v>
      </c>
      <c r="K45" s="41">
        <v>2</v>
      </c>
      <c r="L45" s="41"/>
      <c r="M45" s="41" t="str">
        <f t="shared" si="1"/>
        <v>JANVIER</v>
      </c>
    </row>
    <row r="46" spans="1:13" ht="15.75">
      <c r="A46" s="82">
        <v>41643</v>
      </c>
      <c r="B46" s="55">
        <v>13352</v>
      </c>
      <c r="C46" s="49" t="s">
        <v>546</v>
      </c>
      <c r="D46" s="49" t="e">
        <f t="shared" si="0"/>
        <v>#N/A</v>
      </c>
      <c r="E46" s="43"/>
      <c r="F46" s="43" t="s">
        <v>210</v>
      </c>
      <c r="G46" s="43" t="s">
        <v>211</v>
      </c>
      <c r="H46" s="33">
        <v>1</v>
      </c>
      <c r="I46" s="40">
        <v>700</v>
      </c>
      <c r="J46" s="40">
        <f>[Qte]*[P U]</f>
        <v>700</v>
      </c>
      <c r="K46" s="41">
        <v>1</v>
      </c>
      <c r="L46" s="41"/>
      <c r="M46" s="41" t="str">
        <f t="shared" si="1"/>
        <v>JANVIER</v>
      </c>
    </row>
    <row r="47" spans="1:13" ht="15.75">
      <c r="A47" s="82">
        <v>41643</v>
      </c>
      <c r="B47" s="55">
        <v>13352</v>
      </c>
      <c r="C47" s="49" t="s">
        <v>546</v>
      </c>
      <c r="D47" s="49" t="e">
        <f t="shared" si="0"/>
        <v>#N/A</v>
      </c>
      <c r="E47" s="43"/>
      <c r="F47" s="43" t="s">
        <v>193</v>
      </c>
      <c r="G47" s="43" t="s">
        <v>195</v>
      </c>
      <c r="H47" s="33">
        <v>1</v>
      </c>
      <c r="I47" s="40">
        <v>2900</v>
      </c>
      <c r="J47" s="40">
        <f>[Qte]*[P U]</f>
        <v>2900</v>
      </c>
      <c r="K47" s="41">
        <v>1</v>
      </c>
      <c r="L47" s="41"/>
      <c r="M47" s="41" t="str">
        <f t="shared" si="1"/>
        <v>JANVIER</v>
      </c>
    </row>
    <row r="48" spans="1:13" ht="15.75">
      <c r="A48" s="82">
        <v>41643</v>
      </c>
      <c r="B48" s="55">
        <v>13352</v>
      </c>
      <c r="C48" s="49" t="s">
        <v>546</v>
      </c>
      <c r="D48" s="49" t="e">
        <f t="shared" si="0"/>
        <v>#N/A</v>
      </c>
      <c r="E48" s="43"/>
      <c r="F48" s="43" t="s">
        <v>193</v>
      </c>
      <c r="G48" s="43" t="s">
        <v>205</v>
      </c>
      <c r="H48" s="33">
        <v>1</v>
      </c>
      <c r="I48" s="40">
        <v>4000</v>
      </c>
      <c r="J48" s="40">
        <f>[Qte]*[P U]</f>
        <v>4000</v>
      </c>
      <c r="K48" s="41">
        <v>1</v>
      </c>
      <c r="L48" s="41"/>
      <c r="M48" s="41" t="str">
        <f t="shared" si="1"/>
        <v>JANVIER</v>
      </c>
    </row>
    <row r="49" spans="1:13" ht="15.75">
      <c r="A49" s="82">
        <v>41643</v>
      </c>
      <c r="B49" s="55">
        <v>13352</v>
      </c>
      <c r="C49" s="49" t="s">
        <v>546</v>
      </c>
      <c r="D49" s="49" t="e">
        <f t="shared" si="0"/>
        <v>#N/A</v>
      </c>
      <c r="E49" s="43"/>
      <c r="F49" s="43" t="s">
        <v>96</v>
      </c>
      <c r="G49" s="43" t="s">
        <v>99</v>
      </c>
      <c r="H49" s="33">
        <v>1</v>
      </c>
      <c r="I49" s="40">
        <v>2150</v>
      </c>
      <c r="J49" s="40">
        <f>[Qte]*[P U]</f>
        <v>2150</v>
      </c>
      <c r="K49" s="41">
        <v>1</v>
      </c>
      <c r="L49" s="41"/>
      <c r="M49" s="41" t="str">
        <f t="shared" si="1"/>
        <v>JANVIER</v>
      </c>
    </row>
    <row r="50" spans="1:13" ht="15.75">
      <c r="A50" s="82">
        <v>41643</v>
      </c>
      <c r="B50" s="55">
        <v>13352</v>
      </c>
      <c r="C50" s="49" t="s">
        <v>546</v>
      </c>
      <c r="D50" s="49" t="e">
        <f t="shared" si="0"/>
        <v>#N/A</v>
      </c>
      <c r="E50" s="43"/>
      <c r="F50" s="43" t="s">
        <v>96</v>
      </c>
      <c r="G50" s="43" t="s">
        <v>562</v>
      </c>
      <c r="H50" s="33">
        <v>3</v>
      </c>
      <c r="I50" s="40">
        <v>4200</v>
      </c>
      <c r="J50" s="40">
        <f>[Qte]*[P U]</f>
        <v>12600</v>
      </c>
      <c r="K50" s="41">
        <v>3</v>
      </c>
      <c r="L50" s="41"/>
      <c r="M50" s="41" t="str">
        <f t="shared" si="1"/>
        <v>JANVIER</v>
      </c>
    </row>
    <row r="51" spans="1:13" ht="15.75">
      <c r="A51" s="82">
        <v>41643</v>
      </c>
      <c r="B51" s="55">
        <v>13353</v>
      </c>
      <c r="C51" s="49"/>
      <c r="D51" s="49" t="e">
        <f t="shared" si="0"/>
        <v>#N/A</v>
      </c>
      <c r="E51" s="43"/>
      <c r="F51" s="43" t="s">
        <v>193</v>
      </c>
      <c r="G51" s="43" t="s">
        <v>199</v>
      </c>
      <c r="H51" s="33">
        <v>2</v>
      </c>
      <c r="I51" s="40"/>
      <c r="J51" s="40">
        <f>[Qte]*[P U]</f>
        <v>0</v>
      </c>
      <c r="K51" s="41">
        <v>2</v>
      </c>
      <c r="L51" s="41"/>
      <c r="M51" s="41" t="str">
        <f t="shared" si="1"/>
        <v>JANVIER</v>
      </c>
    </row>
    <row r="52" spans="1:13" ht="15.75">
      <c r="A52" s="82">
        <v>41643</v>
      </c>
      <c r="B52" s="55">
        <v>13354</v>
      </c>
      <c r="C52" s="49"/>
      <c r="D52" s="49" t="e">
        <f t="shared" si="0"/>
        <v>#N/A</v>
      </c>
      <c r="E52" s="43"/>
      <c r="F52" s="43" t="s">
        <v>96</v>
      </c>
      <c r="G52" s="43" t="s">
        <v>553</v>
      </c>
      <c r="H52" s="33">
        <v>5</v>
      </c>
      <c r="I52" s="40"/>
      <c r="J52" s="40">
        <f>[Qte]*[P U]</f>
        <v>0</v>
      </c>
      <c r="K52" s="41">
        <v>5</v>
      </c>
      <c r="L52" s="41"/>
      <c r="M52" s="41" t="str">
        <f t="shared" si="1"/>
        <v>JANVIER</v>
      </c>
    </row>
    <row r="53" spans="1:13" ht="15.75">
      <c r="A53" s="82">
        <v>41643</v>
      </c>
      <c r="B53" s="55">
        <v>13355</v>
      </c>
      <c r="C53" s="49" t="s">
        <v>546</v>
      </c>
      <c r="D53" s="49" t="e">
        <f t="shared" si="0"/>
        <v>#N/A</v>
      </c>
      <c r="E53" s="43"/>
      <c r="F53" s="43" t="s">
        <v>193</v>
      </c>
      <c r="G53" s="43" t="s">
        <v>194</v>
      </c>
      <c r="H53" s="33">
        <v>13</v>
      </c>
      <c r="I53" s="40">
        <v>1200</v>
      </c>
      <c r="J53" s="40">
        <f>[Qte]*[P U]</f>
        <v>15600</v>
      </c>
      <c r="K53" s="41"/>
      <c r="L53" s="41">
        <v>13</v>
      </c>
      <c r="M53" s="41" t="str">
        <f t="shared" si="1"/>
        <v>JANVIER</v>
      </c>
    </row>
    <row r="54" spans="1:13" ht="15.75">
      <c r="A54" s="82">
        <v>41643</v>
      </c>
      <c r="B54" s="55">
        <v>13355</v>
      </c>
      <c r="C54" s="49" t="s">
        <v>546</v>
      </c>
      <c r="D54" s="49" t="e">
        <f t="shared" si="0"/>
        <v>#N/A</v>
      </c>
      <c r="E54" s="43"/>
      <c r="F54" s="43" t="s">
        <v>96</v>
      </c>
      <c r="G54" s="43" t="s">
        <v>553</v>
      </c>
      <c r="H54" s="33">
        <v>2</v>
      </c>
      <c r="I54" s="40">
        <v>2950</v>
      </c>
      <c r="J54" s="40">
        <f>[Qte]*[P U]</f>
        <v>5900</v>
      </c>
      <c r="K54" s="41">
        <v>2</v>
      </c>
      <c r="L54" s="41"/>
      <c r="M54" s="41" t="str">
        <f t="shared" si="1"/>
        <v>JANVIER</v>
      </c>
    </row>
    <row r="55" spans="1:13" ht="15.75">
      <c r="A55" s="82">
        <v>41643</v>
      </c>
      <c r="B55" s="55">
        <v>1826</v>
      </c>
      <c r="C55" s="49"/>
      <c r="D55" s="49" t="e">
        <f t="shared" si="0"/>
        <v>#N/A</v>
      </c>
      <c r="E55" s="43"/>
      <c r="F55" s="43" t="s">
        <v>96</v>
      </c>
      <c r="G55" s="43" t="s">
        <v>537</v>
      </c>
      <c r="H55" s="33">
        <v>2</v>
      </c>
      <c r="I55" s="40"/>
      <c r="J55" s="40">
        <f>[Qte]*[P U]</f>
        <v>0</v>
      </c>
      <c r="K55" s="41">
        <v>2</v>
      </c>
      <c r="L55" s="41"/>
      <c r="M55" s="41" t="str">
        <f t="shared" si="1"/>
        <v>JANVIER</v>
      </c>
    </row>
    <row r="56" spans="1:13" ht="15.75">
      <c r="A56" s="82">
        <v>41643</v>
      </c>
      <c r="B56" s="55">
        <v>1826</v>
      </c>
      <c r="C56" s="49"/>
      <c r="D56" s="49" t="e">
        <f t="shared" si="0"/>
        <v>#N/A</v>
      </c>
      <c r="E56" s="43"/>
      <c r="F56" s="43" t="s">
        <v>241</v>
      </c>
      <c r="G56" s="43" t="s">
        <v>245</v>
      </c>
      <c r="H56" s="33">
        <v>2</v>
      </c>
      <c r="I56" s="40"/>
      <c r="J56" s="40">
        <f>[Qte]*[P U]</f>
        <v>0</v>
      </c>
      <c r="K56" s="41">
        <v>2</v>
      </c>
      <c r="L56" s="41"/>
      <c r="M56" s="41" t="str">
        <f t="shared" si="1"/>
        <v>JANVIER</v>
      </c>
    </row>
    <row r="57" spans="1:13" ht="15.75">
      <c r="A57" s="82">
        <v>41643</v>
      </c>
      <c r="B57" s="55">
        <v>1826</v>
      </c>
      <c r="C57" s="49"/>
      <c r="D57" s="49" t="e">
        <f t="shared" si="0"/>
        <v>#N/A</v>
      </c>
      <c r="E57" s="43"/>
      <c r="F57" s="43" t="s">
        <v>96</v>
      </c>
      <c r="G57" s="43" t="s">
        <v>108</v>
      </c>
      <c r="H57" s="33">
        <v>1</v>
      </c>
      <c r="I57" s="40"/>
      <c r="J57" s="40">
        <f>[Qte]*[P U]</f>
        <v>0</v>
      </c>
      <c r="K57" s="41">
        <v>1</v>
      </c>
      <c r="L57" s="41"/>
      <c r="M57" s="41" t="str">
        <f t="shared" si="1"/>
        <v>JANVIER</v>
      </c>
    </row>
    <row r="58" spans="1:13" ht="15.75">
      <c r="A58" s="82">
        <v>41643</v>
      </c>
      <c r="B58" s="55">
        <v>1826</v>
      </c>
      <c r="C58" s="49"/>
      <c r="D58" s="49" t="e">
        <f t="shared" si="0"/>
        <v>#N/A</v>
      </c>
      <c r="E58" s="43"/>
      <c r="F58" s="43" t="s">
        <v>241</v>
      </c>
      <c r="G58" s="43" t="s">
        <v>242</v>
      </c>
      <c r="H58" s="33">
        <v>1</v>
      </c>
      <c r="I58" s="40"/>
      <c r="J58" s="40">
        <f>[Qte]*[P U]</f>
        <v>0</v>
      </c>
      <c r="K58" s="41">
        <v>1</v>
      </c>
      <c r="L58" s="41"/>
      <c r="M58" s="41" t="str">
        <f t="shared" si="1"/>
        <v>JANVIER</v>
      </c>
    </row>
    <row r="59" spans="1:13" ht="15.75">
      <c r="A59" s="82">
        <v>41643</v>
      </c>
      <c r="B59" s="55">
        <v>1826</v>
      </c>
      <c r="C59" s="49"/>
      <c r="D59" s="49" t="e">
        <f t="shared" si="0"/>
        <v>#N/A</v>
      </c>
      <c r="E59" s="43"/>
      <c r="F59" s="43" t="s">
        <v>154</v>
      </c>
      <c r="G59" s="43" t="s">
        <v>166</v>
      </c>
      <c r="H59" s="33">
        <v>1</v>
      </c>
      <c r="I59" s="40"/>
      <c r="J59" s="40">
        <f>[Qte]*[P U]</f>
        <v>0</v>
      </c>
      <c r="K59" s="41">
        <v>1</v>
      </c>
      <c r="L59" s="41"/>
      <c r="M59" s="41" t="str">
        <f t="shared" si="1"/>
        <v>JANVIER</v>
      </c>
    </row>
    <row r="60" spans="1:13" ht="15.75">
      <c r="A60" s="82">
        <v>41643</v>
      </c>
      <c r="B60" s="55">
        <v>1827</v>
      </c>
      <c r="C60" s="49"/>
      <c r="D60" s="49" t="e">
        <f t="shared" si="0"/>
        <v>#N/A</v>
      </c>
      <c r="E60" s="43"/>
      <c r="F60" s="43" t="s">
        <v>96</v>
      </c>
      <c r="G60" s="43" t="s">
        <v>108</v>
      </c>
      <c r="H60" s="33">
        <v>1</v>
      </c>
      <c r="I60" s="40"/>
      <c r="J60" s="40">
        <f>[Qte]*[P U]</f>
        <v>0</v>
      </c>
      <c r="K60" s="41">
        <v>1</v>
      </c>
      <c r="L60" s="41"/>
      <c r="M60" s="41" t="str">
        <f t="shared" si="1"/>
        <v>JANVIER</v>
      </c>
    </row>
    <row r="61" spans="1:13" ht="15.75">
      <c r="A61" s="82">
        <v>41643</v>
      </c>
      <c r="B61" s="55">
        <v>1827</v>
      </c>
      <c r="C61" s="49"/>
      <c r="D61" s="49" t="e">
        <f t="shared" si="0"/>
        <v>#N/A</v>
      </c>
      <c r="E61" s="43"/>
      <c r="F61" s="43" t="s">
        <v>154</v>
      </c>
      <c r="G61" s="43" t="s">
        <v>166</v>
      </c>
      <c r="H61" s="33">
        <v>1</v>
      </c>
      <c r="I61" s="40"/>
      <c r="J61" s="40">
        <f>[Qte]*[P U]</f>
        <v>0</v>
      </c>
      <c r="K61" s="41">
        <v>1</v>
      </c>
      <c r="L61" s="41"/>
      <c r="M61" s="41" t="str">
        <f t="shared" si="1"/>
        <v>JANVIER</v>
      </c>
    </row>
    <row r="62" spans="1:13" ht="15.75">
      <c r="A62" s="82">
        <v>41643</v>
      </c>
      <c r="B62" s="55">
        <v>1827</v>
      </c>
      <c r="C62" s="49"/>
      <c r="D62" s="49" t="e">
        <f t="shared" si="0"/>
        <v>#N/A</v>
      </c>
      <c r="E62" s="43"/>
      <c r="F62" s="43" t="s">
        <v>241</v>
      </c>
      <c r="G62" s="43" t="s">
        <v>245</v>
      </c>
      <c r="H62" s="33">
        <v>1</v>
      </c>
      <c r="I62" s="40"/>
      <c r="J62" s="40">
        <f>[Qte]*[P U]</f>
        <v>0</v>
      </c>
      <c r="K62" s="41">
        <v>1</v>
      </c>
      <c r="L62" s="41"/>
      <c r="M62" s="41" t="str">
        <f t="shared" si="1"/>
        <v>JANVIER</v>
      </c>
    </row>
    <row r="63" spans="1:13" ht="15.75">
      <c r="A63" s="82">
        <v>41643</v>
      </c>
      <c r="B63" s="55">
        <v>1827</v>
      </c>
      <c r="C63" s="49"/>
      <c r="D63" s="49" t="e">
        <f t="shared" si="0"/>
        <v>#N/A</v>
      </c>
      <c r="E63" s="43"/>
      <c r="F63" s="43" t="s">
        <v>69</v>
      </c>
      <c r="G63" s="43" t="s">
        <v>92</v>
      </c>
      <c r="H63" s="33">
        <v>1</v>
      </c>
      <c r="I63" s="40"/>
      <c r="J63" s="40">
        <f>[Qte]*[P U]</f>
        <v>0</v>
      </c>
      <c r="K63" s="41">
        <v>1</v>
      </c>
      <c r="L63" s="41"/>
      <c r="M63" s="41" t="str">
        <f t="shared" si="1"/>
        <v>JANVIER</v>
      </c>
    </row>
    <row r="64" spans="1:13" ht="15.75">
      <c r="A64" s="82">
        <v>41643</v>
      </c>
      <c r="B64" s="55">
        <v>1828</v>
      </c>
      <c r="C64" s="49"/>
      <c r="D64" s="49" t="e">
        <f t="shared" si="0"/>
        <v>#N/A</v>
      </c>
      <c r="E64" s="43"/>
      <c r="F64" s="43" t="s">
        <v>96</v>
      </c>
      <c r="G64" s="43" t="s">
        <v>539</v>
      </c>
      <c r="H64" s="33">
        <v>1</v>
      </c>
      <c r="I64" s="40"/>
      <c r="J64" s="40">
        <f>[Qte]*[P U]</f>
        <v>0</v>
      </c>
      <c r="K64" s="41">
        <v>1</v>
      </c>
      <c r="L64" s="41"/>
      <c r="M64" s="41" t="str">
        <f t="shared" si="1"/>
        <v>JANVIER</v>
      </c>
    </row>
    <row r="65" spans="1:13" ht="15.75">
      <c r="A65" s="82">
        <v>41643</v>
      </c>
      <c r="B65" s="55">
        <v>1830</v>
      </c>
      <c r="C65" s="49"/>
      <c r="D65" s="49" t="e">
        <f t="shared" si="0"/>
        <v>#N/A</v>
      </c>
      <c r="E65" s="43"/>
      <c r="F65" s="43" t="s">
        <v>154</v>
      </c>
      <c r="G65" s="43" t="s">
        <v>156</v>
      </c>
      <c r="H65" s="33">
        <v>1</v>
      </c>
      <c r="I65" s="40"/>
      <c r="J65" s="40">
        <f>[Qte]*[P U]</f>
        <v>0</v>
      </c>
      <c r="K65" s="41">
        <v>1</v>
      </c>
      <c r="L65" s="41"/>
      <c r="M65" s="41" t="str">
        <f t="shared" si="1"/>
        <v>JANVIER</v>
      </c>
    </row>
    <row r="66" spans="1:13" ht="15.75">
      <c r="A66" s="82">
        <v>41645</v>
      </c>
      <c r="B66" s="55">
        <v>1831</v>
      </c>
      <c r="C66" s="49"/>
      <c r="D66" s="49" t="e">
        <f t="shared" ref="D66:D129" si="2">VLOOKUP(C66,LOCALISATION,2)</f>
        <v>#N/A</v>
      </c>
      <c r="E66" s="43"/>
      <c r="F66" s="43" t="s">
        <v>96</v>
      </c>
      <c r="G66" s="43" t="s">
        <v>322</v>
      </c>
      <c r="H66" s="33">
        <v>1</v>
      </c>
      <c r="I66" s="40"/>
      <c r="J66" s="40">
        <f>[Qte]*[P U]</f>
        <v>0</v>
      </c>
      <c r="K66" s="41">
        <v>1</v>
      </c>
      <c r="L66" s="41"/>
      <c r="M66" s="41" t="str">
        <f t="shared" ref="M66:M129" si="3">UPPER(TEXT(A66,"mmmm"))</f>
        <v>JANVIER</v>
      </c>
    </row>
    <row r="67" spans="1:13" ht="15.75">
      <c r="A67" s="82">
        <v>41645</v>
      </c>
      <c r="B67" s="55">
        <v>1831</v>
      </c>
      <c r="C67" s="49"/>
      <c r="D67" s="49" t="e">
        <f t="shared" si="2"/>
        <v>#N/A</v>
      </c>
      <c r="E67" s="43"/>
      <c r="F67" s="43" t="s">
        <v>96</v>
      </c>
      <c r="G67" s="43" t="s">
        <v>108</v>
      </c>
      <c r="H67" s="33">
        <v>1</v>
      </c>
      <c r="I67" s="40"/>
      <c r="J67" s="40">
        <f>[Qte]*[P U]</f>
        <v>0</v>
      </c>
      <c r="K67" s="41">
        <v>1</v>
      </c>
      <c r="L67" s="41"/>
      <c r="M67" s="41" t="str">
        <f t="shared" si="3"/>
        <v>JANVIER</v>
      </c>
    </row>
    <row r="68" spans="1:13" ht="15.75">
      <c r="A68" s="82">
        <v>41645</v>
      </c>
      <c r="B68" s="55">
        <v>1831</v>
      </c>
      <c r="C68" s="49"/>
      <c r="D68" s="49" t="e">
        <f t="shared" si="2"/>
        <v>#N/A</v>
      </c>
      <c r="E68" s="43"/>
      <c r="F68" s="43" t="s">
        <v>241</v>
      </c>
      <c r="G68" s="43" t="s">
        <v>242</v>
      </c>
      <c r="H68" s="33">
        <v>2</v>
      </c>
      <c r="I68" s="40"/>
      <c r="J68" s="40">
        <f>[Qte]*[P U]</f>
        <v>0</v>
      </c>
      <c r="K68" s="41">
        <v>2</v>
      </c>
      <c r="L68" s="41"/>
      <c r="M68" s="41" t="str">
        <f t="shared" si="3"/>
        <v>JANVIER</v>
      </c>
    </row>
    <row r="69" spans="1:13" ht="15.75">
      <c r="A69" s="82">
        <v>41645</v>
      </c>
      <c r="B69" s="55">
        <v>1831</v>
      </c>
      <c r="C69" s="49"/>
      <c r="D69" s="49" t="e">
        <f t="shared" si="2"/>
        <v>#N/A</v>
      </c>
      <c r="E69" s="43"/>
      <c r="F69" s="43" t="s">
        <v>218</v>
      </c>
      <c r="G69" s="43" t="s">
        <v>223</v>
      </c>
      <c r="H69" s="33">
        <v>1</v>
      </c>
      <c r="I69" s="40"/>
      <c r="J69" s="40">
        <f>[Qte]*[P U]</f>
        <v>0</v>
      </c>
      <c r="K69" s="41">
        <v>1</v>
      </c>
      <c r="L69" s="41"/>
      <c r="M69" s="41" t="str">
        <f t="shared" si="3"/>
        <v>JANVIER</v>
      </c>
    </row>
    <row r="70" spans="1:13" ht="15.75">
      <c r="A70" s="82">
        <v>41645</v>
      </c>
      <c r="B70" s="55">
        <v>1831</v>
      </c>
      <c r="C70" s="49"/>
      <c r="D70" s="49" t="e">
        <f t="shared" si="2"/>
        <v>#N/A</v>
      </c>
      <c r="E70" s="43"/>
      <c r="F70" s="43" t="s">
        <v>69</v>
      </c>
      <c r="G70" s="43" t="s">
        <v>92</v>
      </c>
      <c r="H70" s="33">
        <v>1</v>
      </c>
      <c r="I70" s="40"/>
      <c r="J70" s="40">
        <f>[Qte]*[P U]</f>
        <v>0</v>
      </c>
      <c r="K70" s="41">
        <v>1</v>
      </c>
      <c r="L70" s="41"/>
      <c r="M70" s="41" t="str">
        <f t="shared" si="3"/>
        <v>JANVIER</v>
      </c>
    </row>
    <row r="71" spans="1:13" ht="15.75">
      <c r="A71" s="82">
        <v>41645</v>
      </c>
      <c r="B71" s="55">
        <v>1832</v>
      </c>
      <c r="C71" s="49"/>
      <c r="D71" s="49" t="e">
        <f t="shared" si="2"/>
        <v>#N/A</v>
      </c>
      <c r="E71" s="43"/>
      <c r="F71" s="43" t="s">
        <v>69</v>
      </c>
      <c r="G71" s="43" t="s">
        <v>92</v>
      </c>
      <c r="H71" s="33">
        <v>1</v>
      </c>
      <c r="I71" s="40"/>
      <c r="J71" s="40">
        <f>[Qte]*[P U]</f>
        <v>0</v>
      </c>
      <c r="K71" s="41">
        <v>1</v>
      </c>
      <c r="L71" s="41"/>
      <c r="M71" s="41" t="str">
        <f t="shared" si="3"/>
        <v>JANVIER</v>
      </c>
    </row>
    <row r="72" spans="1:13" ht="15.75">
      <c r="A72" s="82">
        <v>41645</v>
      </c>
      <c r="B72" s="55">
        <v>1833</v>
      </c>
      <c r="C72" s="49"/>
      <c r="D72" s="49" t="e">
        <f t="shared" si="2"/>
        <v>#N/A</v>
      </c>
      <c r="E72" s="43"/>
      <c r="F72" s="43" t="s">
        <v>58</v>
      </c>
      <c r="G72" s="43" t="s">
        <v>540</v>
      </c>
      <c r="H72" s="33">
        <v>1</v>
      </c>
      <c r="I72" s="40"/>
      <c r="J72" s="40">
        <f>[Qte]*[P U]</f>
        <v>0</v>
      </c>
      <c r="K72" s="41">
        <v>1</v>
      </c>
      <c r="L72" s="41"/>
      <c r="M72" s="41" t="str">
        <f t="shared" si="3"/>
        <v>JANVIER</v>
      </c>
    </row>
    <row r="73" spans="1:13" ht="15.75">
      <c r="A73" s="82">
        <v>41645</v>
      </c>
      <c r="B73" s="55">
        <v>1833</v>
      </c>
      <c r="C73" s="49"/>
      <c r="D73" s="49" t="e">
        <f t="shared" si="2"/>
        <v>#N/A</v>
      </c>
      <c r="E73" s="43"/>
      <c r="F73" s="43" t="s">
        <v>58</v>
      </c>
      <c r="G73" s="43" t="s">
        <v>556</v>
      </c>
      <c r="H73" s="33">
        <v>1</v>
      </c>
      <c r="I73" s="40"/>
      <c r="J73" s="40">
        <f>[Qte]*[P U]</f>
        <v>0</v>
      </c>
      <c r="K73" s="41">
        <v>1</v>
      </c>
      <c r="L73" s="41"/>
      <c r="M73" s="41" t="str">
        <f t="shared" si="3"/>
        <v>JANVIER</v>
      </c>
    </row>
    <row r="74" spans="1:13" ht="15.75">
      <c r="A74" s="82">
        <v>41645</v>
      </c>
      <c r="B74" s="55">
        <v>1834</v>
      </c>
      <c r="C74" s="49"/>
      <c r="D74" s="49" t="e">
        <f t="shared" si="2"/>
        <v>#N/A</v>
      </c>
      <c r="E74" s="43"/>
      <c r="F74" s="43" t="s">
        <v>278</v>
      </c>
      <c r="G74" s="43" t="s">
        <v>279</v>
      </c>
      <c r="H74" s="33">
        <v>1</v>
      </c>
      <c r="I74" s="40"/>
      <c r="J74" s="40">
        <f>[Qte]*[P U]</f>
        <v>0</v>
      </c>
      <c r="K74" s="41">
        <v>1</v>
      </c>
      <c r="L74" s="41"/>
      <c r="M74" s="41" t="str">
        <f t="shared" si="3"/>
        <v>JANVIER</v>
      </c>
    </row>
    <row r="75" spans="1:13" ht="15.75">
      <c r="A75" s="82">
        <v>41645</v>
      </c>
      <c r="B75" s="55">
        <v>1835</v>
      </c>
      <c r="C75" s="49"/>
      <c r="D75" s="49" t="e">
        <f t="shared" si="2"/>
        <v>#N/A</v>
      </c>
      <c r="E75" s="43"/>
      <c r="F75" s="43" t="s">
        <v>58</v>
      </c>
      <c r="G75" s="43" t="s">
        <v>60</v>
      </c>
      <c r="H75" s="33">
        <v>1</v>
      </c>
      <c r="I75" s="40"/>
      <c r="J75" s="40">
        <f>[Qte]*[P U]</f>
        <v>0</v>
      </c>
      <c r="K75" s="41">
        <v>1</v>
      </c>
      <c r="L75" s="41"/>
      <c r="M75" s="41" t="str">
        <f t="shared" si="3"/>
        <v>JANVIER</v>
      </c>
    </row>
    <row r="76" spans="1:13" ht="15.75">
      <c r="A76" s="82">
        <v>41645</v>
      </c>
      <c r="B76" s="55">
        <v>1835</v>
      </c>
      <c r="C76" s="49"/>
      <c r="D76" s="49" t="e">
        <f t="shared" si="2"/>
        <v>#N/A</v>
      </c>
      <c r="E76" s="43"/>
      <c r="F76" s="43" t="s">
        <v>58</v>
      </c>
      <c r="G76" s="43" t="s">
        <v>557</v>
      </c>
      <c r="H76" s="33">
        <v>1</v>
      </c>
      <c r="I76" s="40"/>
      <c r="J76" s="40">
        <f>[Qte]*[P U]</f>
        <v>0</v>
      </c>
      <c r="K76" s="41">
        <v>1</v>
      </c>
      <c r="L76" s="41"/>
      <c r="M76" s="41" t="str">
        <f t="shared" si="3"/>
        <v>JANVIER</v>
      </c>
    </row>
    <row r="77" spans="1:13" ht="15.75">
      <c r="A77" s="82">
        <v>41645</v>
      </c>
      <c r="B77" s="55">
        <v>1835</v>
      </c>
      <c r="C77" s="49"/>
      <c r="D77" s="49" t="e">
        <f t="shared" si="2"/>
        <v>#N/A</v>
      </c>
      <c r="E77" s="43"/>
      <c r="F77" s="43" t="s">
        <v>4</v>
      </c>
      <c r="G77" s="43" t="s">
        <v>10</v>
      </c>
      <c r="H77" s="33">
        <v>1</v>
      </c>
      <c r="I77" s="40"/>
      <c r="J77" s="40">
        <f>[Qte]*[P U]</f>
        <v>0</v>
      </c>
      <c r="K77" s="41">
        <v>1</v>
      </c>
      <c r="L77" s="41"/>
      <c r="M77" s="41" t="str">
        <f t="shared" si="3"/>
        <v>JANVIER</v>
      </c>
    </row>
    <row r="78" spans="1:13" ht="15.75">
      <c r="A78" s="82">
        <v>41645</v>
      </c>
      <c r="B78" s="55">
        <v>1836</v>
      </c>
      <c r="C78" s="49"/>
      <c r="D78" s="49" t="e">
        <f t="shared" si="2"/>
        <v>#N/A</v>
      </c>
      <c r="E78" s="43"/>
      <c r="F78" s="43" t="s">
        <v>96</v>
      </c>
      <c r="G78" s="43" t="s">
        <v>560</v>
      </c>
      <c r="H78" s="33">
        <v>1</v>
      </c>
      <c r="I78" s="40"/>
      <c r="J78" s="40">
        <f>[Qte]*[P U]</f>
        <v>0</v>
      </c>
      <c r="K78" s="41">
        <v>1</v>
      </c>
      <c r="L78" s="41"/>
      <c r="M78" s="41" t="str">
        <f t="shared" si="3"/>
        <v>JANVIER</v>
      </c>
    </row>
    <row r="79" spans="1:13" ht="15.75">
      <c r="A79" s="82">
        <v>41645</v>
      </c>
      <c r="B79" s="55">
        <v>1836</v>
      </c>
      <c r="C79" s="49"/>
      <c r="D79" s="49" t="e">
        <f t="shared" si="2"/>
        <v>#N/A</v>
      </c>
      <c r="E79" s="43"/>
      <c r="F79" s="43" t="s">
        <v>241</v>
      </c>
      <c r="G79" s="43" t="s">
        <v>254</v>
      </c>
      <c r="H79" s="33">
        <v>1</v>
      </c>
      <c r="I79" s="40"/>
      <c r="J79" s="40">
        <f>[Qte]*[P U]</f>
        <v>0</v>
      </c>
      <c r="K79" s="41">
        <v>1</v>
      </c>
      <c r="L79" s="41"/>
      <c r="M79" s="41" t="str">
        <f t="shared" si="3"/>
        <v>JANVIER</v>
      </c>
    </row>
    <row r="80" spans="1:13" ht="15.75">
      <c r="A80" s="82">
        <v>41645</v>
      </c>
      <c r="B80" s="55">
        <v>1836</v>
      </c>
      <c r="C80" s="49"/>
      <c r="D80" s="49" t="e">
        <f t="shared" si="2"/>
        <v>#N/A</v>
      </c>
      <c r="E80" s="43"/>
      <c r="F80" s="43" t="s">
        <v>4</v>
      </c>
      <c r="G80" s="43" t="s">
        <v>8</v>
      </c>
      <c r="H80" s="33">
        <v>2</v>
      </c>
      <c r="I80" s="40"/>
      <c r="J80" s="40">
        <f>[Qte]*[P U]</f>
        <v>0</v>
      </c>
      <c r="K80" s="41">
        <v>2</v>
      </c>
      <c r="L80" s="41"/>
      <c r="M80" s="41" t="str">
        <f t="shared" si="3"/>
        <v>JANVIER</v>
      </c>
    </row>
    <row r="81" spans="1:13" ht="15.75">
      <c r="A81" s="82">
        <v>41645</v>
      </c>
      <c r="B81" s="55">
        <v>1837</v>
      </c>
      <c r="C81" s="49"/>
      <c r="D81" s="49" t="e">
        <f t="shared" si="2"/>
        <v>#N/A</v>
      </c>
      <c r="E81" s="43"/>
      <c r="F81" s="43" t="s">
        <v>193</v>
      </c>
      <c r="G81" s="43" t="s">
        <v>198</v>
      </c>
      <c r="H81" s="33">
        <v>1</v>
      </c>
      <c r="I81" s="40"/>
      <c r="J81" s="40">
        <f>[Qte]*[P U]</f>
        <v>0</v>
      </c>
      <c r="K81" s="41">
        <v>1</v>
      </c>
      <c r="L81" s="41"/>
      <c r="M81" s="41" t="str">
        <f t="shared" si="3"/>
        <v>JANVIER</v>
      </c>
    </row>
    <row r="82" spans="1:13" ht="15.75">
      <c r="A82" s="82">
        <v>41645</v>
      </c>
      <c r="B82" s="55">
        <v>1838</v>
      </c>
      <c r="C82" s="49"/>
      <c r="D82" s="49" t="e">
        <f t="shared" si="2"/>
        <v>#N/A</v>
      </c>
      <c r="E82" s="43"/>
      <c r="F82" s="43" t="s">
        <v>96</v>
      </c>
      <c r="G82" s="43" t="s">
        <v>113</v>
      </c>
      <c r="H82" s="33">
        <v>1</v>
      </c>
      <c r="I82" s="40"/>
      <c r="J82" s="40">
        <f>[Qte]*[P U]</f>
        <v>0</v>
      </c>
      <c r="K82" s="41">
        <v>1</v>
      </c>
      <c r="L82" s="41"/>
      <c r="M82" s="41" t="str">
        <f t="shared" si="3"/>
        <v>JANVIER</v>
      </c>
    </row>
    <row r="83" spans="1:13" ht="15.75">
      <c r="A83" s="82">
        <v>41645</v>
      </c>
      <c r="B83" s="55">
        <v>1839</v>
      </c>
      <c r="C83" s="49"/>
      <c r="D83" s="49" t="e">
        <f t="shared" si="2"/>
        <v>#N/A</v>
      </c>
      <c r="E83" s="43"/>
      <c r="F83" s="43" t="s">
        <v>96</v>
      </c>
      <c r="G83" s="43" t="s">
        <v>562</v>
      </c>
      <c r="H83" s="33">
        <v>1</v>
      </c>
      <c r="I83" s="40"/>
      <c r="J83" s="40">
        <f>[Qte]*[P U]</f>
        <v>0</v>
      </c>
      <c r="K83" s="41">
        <v>1</v>
      </c>
      <c r="L83" s="41"/>
      <c r="M83" s="41" t="str">
        <f t="shared" si="3"/>
        <v>JANVIER</v>
      </c>
    </row>
    <row r="84" spans="1:13" ht="15.75">
      <c r="A84" s="82">
        <v>41645</v>
      </c>
      <c r="B84" s="55">
        <v>1840</v>
      </c>
      <c r="C84" s="49"/>
      <c r="D84" s="49" t="e">
        <f t="shared" si="2"/>
        <v>#N/A</v>
      </c>
      <c r="E84" s="43"/>
      <c r="F84" s="43" t="s">
        <v>96</v>
      </c>
      <c r="G84" s="43" t="s">
        <v>108</v>
      </c>
      <c r="H84" s="33">
        <v>1</v>
      </c>
      <c r="I84" s="40"/>
      <c r="J84" s="40">
        <f>[Qte]*[P U]</f>
        <v>0</v>
      </c>
      <c r="K84" s="41">
        <v>1</v>
      </c>
      <c r="L84" s="41"/>
      <c r="M84" s="41" t="str">
        <f t="shared" si="3"/>
        <v>JANVIER</v>
      </c>
    </row>
    <row r="85" spans="1:13" ht="15.75">
      <c r="A85" s="82">
        <v>41645</v>
      </c>
      <c r="B85" s="55">
        <v>13356</v>
      </c>
      <c r="C85" s="49"/>
      <c r="D85" s="49" t="e">
        <f t="shared" si="2"/>
        <v>#N/A</v>
      </c>
      <c r="E85" s="43"/>
      <c r="F85" s="43" t="s">
        <v>218</v>
      </c>
      <c r="G85" s="43" t="s">
        <v>226</v>
      </c>
      <c r="H85" s="33">
        <v>1</v>
      </c>
      <c r="I85" s="40"/>
      <c r="J85" s="40">
        <f>[Qte]*[P U]</f>
        <v>0</v>
      </c>
      <c r="K85" s="41">
        <v>1</v>
      </c>
      <c r="L85" s="41"/>
      <c r="M85" s="41" t="str">
        <f t="shared" si="3"/>
        <v>JANVIER</v>
      </c>
    </row>
    <row r="86" spans="1:13" ht="15.75">
      <c r="A86" s="82">
        <v>41645</v>
      </c>
      <c r="B86" s="55">
        <v>13356</v>
      </c>
      <c r="C86" s="49"/>
      <c r="D86" s="49" t="e">
        <f t="shared" si="2"/>
        <v>#N/A</v>
      </c>
      <c r="E86" s="43"/>
      <c r="F86" s="43" t="s">
        <v>96</v>
      </c>
      <c r="G86" s="43" t="s">
        <v>559</v>
      </c>
      <c r="H86" s="33">
        <v>3</v>
      </c>
      <c r="I86" s="40"/>
      <c r="J86" s="40">
        <f>[Qte]*[P U]</f>
        <v>0</v>
      </c>
      <c r="K86" s="41">
        <v>3</v>
      </c>
      <c r="L86" s="41"/>
      <c r="M86" s="41" t="str">
        <f t="shared" si="3"/>
        <v>JANVIER</v>
      </c>
    </row>
    <row r="87" spans="1:13" ht="15.75">
      <c r="A87" s="82">
        <v>41645</v>
      </c>
      <c r="B87" s="55">
        <v>13356</v>
      </c>
      <c r="C87" s="49"/>
      <c r="D87" s="49" t="e">
        <f t="shared" si="2"/>
        <v>#N/A</v>
      </c>
      <c r="E87" s="43"/>
      <c r="F87" s="43" t="s">
        <v>96</v>
      </c>
      <c r="G87" s="43" t="s">
        <v>108</v>
      </c>
      <c r="H87" s="33">
        <v>3</v>
      </c>
      <c r="I87" s="40"/>
      <c r="J87" s="40">
        <f>[Qte]*[P U]</f>
        <v>0</v>
      </c>
      <c r="K87" s="41">
        <v>3</v>
      </c>
      <c r="L87" s="41"/>
      <c r="M87" s="41" t="str">
        <f t="shared" si="3"/>
        <v>JANVIER</v>
      </c>
    </row>
    <row r="88" spans="1:13" ht="15.75">
      <c r="A88" s="82">
        <v>41645</v>
      </c>
      <c r="B88" s="55">
        <v>13357</v>
      </c>
      <c r="C88" s="49"/>
      <c r="D88" s="49" t="e">
        <f t="shared" si="2"/>
        <v>#N/A</v>
      </c>
      <c r="E88" s="43"/>
      <c r="F88" s="43" t="s">
        <v>96</v>
      </c>
      <c r="G88" s="43" t="s">
        <v>115</v>
      </c>
      <c r="H88" s="33">
        <v>1</v>
      </c>
      <c r="I88" s="40"/>
      <c r="J88" s="40">
        <f>[Qte]*[P U]</f>
        <v>0</v>
      </c>
      <c r="K88" s="41">
        <v>1</v>
      </c>
      <c r="L88" s="41"/>
      <c r="M88" s="41" t="str">
        <f t="shared" si="3"/>
        <v>JANVIER</v>
      </c>
    </row>
    <row r="89" spans="1:13" ht="15.75">
      <c r="A89" s="82">
        <v>41645</v>
      </c>
      <c r="B89" s="55">
        <v>13357</v>
      </c>
      <c r="C89" s="49"/>
      <c r="D89" s="49" t="e">
        <f t="shared" si="2"/>
        <v>#N/A</v>
      </c>
      <c r="E89" s="43"/>
      <c r="F89" s="43" t="s">
        <v>241</v>
      </c>
      <c r="G89" s="43" t="s">
        <v>243</v>
      </c>
      <c r="H89" s="33">
        <v>1</v>
      </c>
      <c r="I89" s="40"/>
      <c r="J89" s="40">
        <f>[Qte]*[P U]</f>
        <v>0</v>
      </c>
      <c r="K89" s="41">
        <v>1</v>
      </c>
      <c r="L89" s="41"/>
      <c r="M89" s="41" t="str">
        <f t="shared" si="3"/>
        <v>JANVIER</v>
      </c>
    </row>
    <row r="90" spans="1:13" ht="15.75">
      <c r="A90" s="82">
        <v>41645</v>
      </c>
      <c r="B90" s="55">
        <v>13358</v>
      </c>
      <c r="C90" s="49"/>
      <c r="D90" s="49" t="e">
        <f t="shared" si="2"/>
        <v>#N/A</v>
      </c>
      <c r="E90" s="43"/>
      <c r="F90" s="43" t="s">
        <v>193</v>
      </c>
      <c r="G90" s="43" t="s">
        <v>195</v>
      </c>
      <c r="H90" s="33">
        <v>1</v>
      </c>
      <c r="I90" s="40"/>
      <c r="J90" s="40">
        <f>[Qte]*[P U]</f>
        <v>0</v>
      </c>
      <c r="K90" s="41">
        <v>1</v>
      </c>
      <c r="L90" s="41"/>
      <c r="M90" s="41" t="str">
        <f t="shared" si="3"/>
        <v>JANVIER</v>
      </c>
    </row>
    <row r="91" spans="1:13" ht="15.75">
      <c r="A91" s="82">
        <v>41645</v>
      </c>
      <c r="B91" s="55">
        <v>13358</v>
      </c>
      <c r="C91" s="49"/>
      <c r="D91" s="49" t="e">
        <f t="shared" si="2"/>
        <v>#N/A</v>
      </c>
      <c r="E91" s="43"/>
      <c r="F91" s="43" t="s">
        <v>193</v>
      </c>
      <c r="G91" s="43" t="s">
        <v>325</v>
      </c>
      <c r="H91" s="33">
        <v>1</v>
      </c>
      <c r="I91" s="40"/>
      <c r="J91" s="40">
        <f>[Qte]*[P U]</f>
        <v>0</v>
      </c>
      <c r="K91" s="41">
        <v>1</v>
      </c>
      <c r="L91" s="41"/>
      <c r="M91" s="41" t="str">
        <f t="shared" si="3"/>
        <v>JANVIER</v>
      </c>
    </row>
    <row r="92" spans="1:13" ht="15.75">
      <c r="A92" s="82">
        <v>41645</v>
      </c>
      <c r="B92" s="54">
        <v>1753</v>
      </c>
      <c r="C92" s="46"/>
      <c r="D92" s="46" t="e">
        <f t="shared" si="2"/>
        <v>#N/A</v>
      </c>
      <c r="E92" s="43"/>
      <c r="F92" s="43" t="s">
        <v>96</v>
      </c>
      <c r="G92" s="43" t="s">
        <v>115</v>
      </c>
      <c r="H92" s="33">
        <v>1</v>
      </c>
      <c r="I92" s="40"/>
      <c r="J92" s="40">
        <f>[Qte]*[P U]</f>
        <v>0</v>
      </c>
      <c r="K92" s="41">
        <v>1</v>
      </c>
      <c r="L92" s="41"/>
      <c r="M92" s="41" t="str">
        <f t="shared" si="3"/>
        <v>JANVIER</v>
      </c>
    </row>
    <row r="93" spans="1:13" ht="15.75">
      <c r="A93" s="82">
        <v>41645</v>
      </c>
      <c r="B93" s="54">
        <v>1753</v>
      </c>
      <c r="C93" s="46"/>
      <c r="D93" s="46" t="e">
        <f t="shared" si="2"/>
        <v>#N/A</v>
      </c>
      <c r="E93" s="43"/>
      <c r="F93" s="43" t="s">
        <v>241</v>
      </c>
      <c r="G93" s="43" t="s">
        <v>243</v>
      </c>
      <c r="H93" s="33">
        <v>1</v>
      </c>
      <c r="I93" s="40"/>
      <c r="J93" s="40">
        <f>[Qte]*[P U]</f>
        <v>0</v>
      </c>
      <c r="K93" s="41">
        <v>1</v>
      </c>
      <c r="L93" s="41"/>
      <c r="M93" s="41" t="str">
        <f t="shared" si="3"/>
        <v>JANVIER</v>
      </c>
    </row>
    <row r="94" spans="1:13" ht="15.75">
      <c r="A94" s="82">
        <v>41645</v>
      </c>
      <c r="B94" s="54">
        <v>1755</v>
      </c>
      <c r="C94" s="46"/>
      <c r="D94" s="46" t="e">
        <f t="shared" si="2"/>
        <v>#N/A</v>
      </c>
      <c r="E94" s="43"/>
      <c r="F94" s="43" t="s">
        <v>218</v>
      </c>
      <c r="G94" s="43" t="s">
        <v>224</v>
      </c>
      <c r="H94" s="33">
        <v>1</v>
      </c>
      <c r="I94" s="40"/>
      <c r="J94" s="40">
        <f>[Qte]*[P U]</f>
        <v>0</v>
      </c>
      <c r="K94" s="41">
        <v>1</v>
      </c>
      <c r="L94" s="41"/>
      <c r="M94" s="41" t="str">
        <f t="shared" si="3"/>
        <v>JANVIER</v>
      </c>
    </row>
    <row r="95" spans="1:13" ht="15.75">
      <c r="A95" s="82">
        <v>41645</v>
      </c>
      <c r="B95" s="54">
        <v>1755</v>
      </c>
      <c r="C95" s="46"/>
      <c r="D95" s="46" t="e">
        <f t="shared" si="2"/>
        <v>#N/A</v>
      </c>
      <c r="E95" s="43"/>
      <c r="F95" s="43" t="s">
        <v>4</v>
      </c>
      <c r="G95" s="43" t="s">
        <v>6</v>
      </c>
      <c r="H95" s="33">
        <v>1</v>
      </c>
      <c r="I95" s="40"/>
      <c r="J95" s="40">
        <f>[Qte]*[P U]</f>
        <v>0</v>
      </c>
      <c r="K95" s="41">
        <v>1</v>
      </c>
      <c r="L95" s="41"/>
      <c r="M95" s="41" t="str">
        <f t="shared" si="3"/>
        <v>JANVIER</v>
      </c>
    </row>
    <row r="96" spans="1:13" ht="15.75">
      <c r="A96" s="82">
        <v>41646</v>
      </c>
      <c r="B96" s="55">
        <v>1841</v>
      </c>
      <c r="C96" s="49"/>
      <c r="D96" s="49" t="e">
        <f t="shared" si="2"/>
        <v>#N/A</v>
      </c>
      <c r="E96" s="43"/>
      <c r="F96" s="43" t="s">
        <v>96</v>
      </c>
      <c r="G96" s="43" t="s">
        <v>552</v>
      </c>
      <c r="H96" s="33">
        <v>2</v>
      </c>
      <c r="I96" s="40"/>
      <c r="J96" s="40">
        <f>[Qte]*[P U]</f>
        <v>0</v>
      </c>
      <c r="K96" s="41">
        <v>2</v>
      </c>
      <c r="L96" s="41"/>
      <c r="M96" s="41" t="str">
        <f t="shared" si="3"/>
        <v>JANVIER</v>
      </c>
    </row>
    <row r="97" spans="1:13" ht="15.75">
      <c r="A97" s="82">
        <v>41646</v>
      </c>
      <c r="B97" s="55">
        <v>1841</v>
      </c>
      <c r="C97" s="49"/>
      <c r="D97" s="49" t="e">
        <f t="shared" si="2"/>
        <v>#N/A</v>
      </c>
      <c r="E97" s="43"/>
      <c r="F97" s="43" t="s">
        <v>241</v>
      </c>
      <c r="G97" s="43" t="s">
        <v>243</v>
      </c>
      <c r="H97" s="33">
        <v>1</v>
      </c>
      <c r="I97" s="40"/>
      <c r="J97" s="40">
        <f>[Qte]*[P U]</f>
        <v>0</v>
      </c>
      <c r="K97" s="41">
        <v>1</v>
      </c>
      <c r="L97" s="41"/>
      <c r="M97" s="41" t="str">
        <f t="shared" si="3"/>
        <v>JANVIER</v>
      </c>
    </row>
    <row r="98" spans="1:13" ht="15.75">
      <c r="A98" s="82">
        <v>41646</v>
      </c>
      <c r="B98" s="55">
        <v>1841</v>
      </c>
      <c r="C98" s="49"/>
      <c r="D98" s="49" t="e">
        <f t="shared" si="2"/>
        <v>#N/A</v>
      </c>
      <c r="E98" s="43"/>
      <c r="F98" s="43" t="s">
        <v>241</v>
      </c>
      <c r="G98" s="43" t="s">
        <v>242</v>
      </c>
      <c r="H98" s="33">
        <v>1</v>
      </c>
      <c r="I98" s="40"/>
      <c r="J98" s="40">
        <f>[Qte]*[P U]</f>
        <v>0</v>
      </c>
      <c r="K98" s="41">
        <v>1</v>
      </c>
      <c r="L98" s="41"/>
      <c r="M98" s="41" t="str">
        <f t="shared" si="3"/>
        <v>JANVIER</v>
      </c>
    </row>
    <row r="99" spans="1:13" ht="15.75">
      <c r="A99" s="82">
        <v>41646</v>
      </c>
      <c r="B99" s="55">
        <v>1842</v>
      </c>
      <c r="C99" s="49"/>
      <c r="D99" s="49" t="e">
        <f t="shared" si="2"/>
        <v>#N/A</v>
      </c>
      <c r="E99" s="43"/>
      <c r="F99" s="43" t="s">
        <v>278</v>
      </c>
      <c r="G99" s="43" t="s">
        <v>289</v>
      </c>
      <c r="H99" s="33">
        <v>1</v>
      </c>
      <c r="I99" s="40">
        <v>6200</v>
      </c>
      <c r="J99" s="40">
        <f>[Qte]*[P U]</f>
        <v>6200</v>
      </c>
      <c r="K99" s="41">
        <v>1</v>
      </c>
      <c r="L99" s="41"/>
      <c r="M99" s="41" t="str">
        <f t="shared" si="3"/>
        <v>JANVIER</v>
      </c>
    </row>
    <row r="100" spans="1:13" ht="15.75">
      <c r="A100" s="82">
        <v>41646</v>
      </c>
      <c r="B100" s="55">
        <v>1843</v>
      </c>
      <c r="C100" s="49"/>
      <c r="D100" s="49" t="e">
        <f t="shared" si="2"/>
        <v>#N/A</v>
      </c>
      <c r="E100" s="43"/>
      <c r="F100" s="43" t="s">
        <v>96</v>
      </c>
      <c r="G100" s="43" t="s">
        <v>552</v>
      </c>
      <c r="H100" s="33">
        <v>1</v>
      </c>
      <c r="I100" s="40"/>
      <c r="J100" s="40">
        <f>[Qte]*[P U]</f>
        <v>0</v>
      </c>
      <c r="K100" s="41">
        <v>1</v>
      </c>
      <c r="L100" s="41"/>
      <c r="M100" s="41" t="str">
        <f t="shared" si="3"/>
        <v>JANVIER</v>
      </c>
    </row>
    <row r="101" spans="1:13" ht="15.75">
      <c r="A101" s="82">
        <v>41646</v>
      </c>
      <c r="B101" s="55">
        <v>1843</v>
      </c>
      <c r="C101" s="49"/>
      <c r="D101" s="49" t="e">
        <f t="shared" si="2"/>
        <v>#N/A</v>
      </c>
      <c r="E101" s="43"/>
      <c r="F101" s="43" t="s">
        <v>241</v>
      </c>
      <c r="G101" s="43" t="s">
        <v>245</v>
      </c>
      <c r="H101" s="33">
        <v>1</v>
      </c>
      <c r="I101" s="40"/>
      <c r="J101" s="40">
        <f>[Qte]*[P U]</f>
        <v>0</v>
      </c>
      <c r="K101" s="41">
        <v>1</v>
      </c>
      <c r="L101" s="41"/>
      <c r="M101" s="41" t="str">
        <f t="shared" si="3"/>
        <v>JANVIER</v>
      </c>
    </row>
    <row r="102" spans="1:13" ht="15.75">
      <c r="A102" s="82">
        <v>41646</v>
      </c>
      <c r="B102" s="55">
        <v>1845</v>
      </c>
      <c r="C102" s="49"/>
      <c r="D102" s="49" t="e">
        <f t="shared" si="2"/>
        <v>#N/A</v>
      </c>
      <c r="E102" s="43"/>
      <c r="F102" s="43" t="s">
        <v>154</v>
      </c>
      <c r="G102" s="43" t="s">
        <v>166</v>
      </c>
      <c r="H102" s="33">
        <v>1</v>
      </c>
      <c r="I102" s="40"/>
      <c r="J102" s="40">
        <f>[Qte]*[P U]</f>
        <v>0</v>
      </c>
      <c r="K102" s="41">
        <v>1</v>
      </c>
      <c r="L102" s="41"/>
      <c r="M102" s="41" t="str">
        <f t="shared" si="3"/>
        <v>JANVIER</v>
      </c>
    </row>
    <row r="103" spans="1:13" ht="15.75">
      <c r="A103" s="82">
        <v>41646</v>
      </c>
      <c r="B103" s="55">
        <v>1846</v>
      </c>
      <c r="C103" s="49"/>
      <c r="D103" s="49" t="e">
        <f t="shared" si="2"/>
        <v>#N/A</v>
      </c>
      <c r="E103" s="43"/>
      <c r="F103" s="43" t="s">
        <v>241</v>
      </c>
      <c r="G103" s="43" t="s">
        <v>245</v>
      </c>
      <c r="H103" s="33">
        <v>1</v>
      </c>
      <c r="I103" s="40"/>
      <c r="J103" s="40">
        <f>[Qte]*[P U]</f>
        <v>0</v>
      </c>
      <c r="K103" s="41">
        <v>1</v>
      </c>
      <c r="L103" s="41"/>
      <c r="M103" s="41" t="str">
        <f t="shared" si="3"/>
        <v>JANVIER</v>
      </c>
    </row>
    <row r="104" spans="1:13" ht="15.75">
      <c r="A104" s="82">
        <v>41646</v>
      </c>
      <c r="B104" s="55">
        <v>1847</v>
      </c>
      <c r="C104" s="49"/>
      <c r="D104" s="49" t="e">
        <f t="shared" si="2"/>
        <v>#N/A</v>
      </c>
      <c r="E104" s="43"/>
      <c r="F104" s="43" t="s">
        <v>278</v>
      </c>
      <c r="G104" s="43" t="s">
        <v>391</v>
      </c>
      <c r="H104" s="33">
        <v>1</v>
      </c>
      <c r="I104" s="40">
        <v>3900</v>
      </c>
      <c r="J104" s="40">
        <f>[Qte]*[P U]</f>
        <v>3900</v>
      </c>
      <c r="K104" s="41">
        <v>1</v>
      </c>
      <c r="L104" s="41"/>
      <c r="M104" s="41" t="str">
        <f t="shared" si="3"/>
        <v>JANVIER</v>
      </c>
    </row>
    <row r="105" spans="1:13" ht="15.75">
      <c r="A105" s="82">
        <v>41646</v>
      </c>
      <c r="B105" s="55">
        <v>13359</v>
      </c>
      <c r="C105" s="49"/>
      <c r="D105" s="49" t="e">
        <f t="shared" si="2"/>
        <v>#N/A</v>
      </c>
      <c r="E105" s="43"/>
      <c r="F105" s="43" t="s">
        <v>96</v>
      </c>
      <c r="G105" s="43" t="s">
        <v>101</v>
      </c>
      <c r="H105" s="33">
        <v>6</v>
      </c>
      <c r="I105" s="40"/>
      <c r="J105" s="40">
        <f>[Qte]*[P U]</f>
        <v>0</v>
      </c>
      <c r="K105" s="41">
        <v>6</v>
      </c>
      <c r="L105" s="41"/>
      <c r="M105" s="41" t="str">
        <f t="shared" si="3"/>
        <v>JANVIER</v>
      </c>
    </row>
    <row r="106" spans="1:13" ht="15.75">
      <c r="A106" s="82">
        <v>41646</v>
      </c>
      <c r="B106" s="55">
        <v>13360</v>
      </c>
      <c r="C106" s="49"/>
      <c r="D106" s="49" t="e">
        <f t="shared" si="2"/>
        <v>#N/A</v>
      </c>
      <c r="E106" s="43"/>
      <c r="F106" s="43" t="s">
        <v>96</v>
      </c>
      <c r="G106" s="43" t="s">
        <v>101</v>
      </c>
      <c r="H106" s="33">
        <v>2</v>
      </c>
      <c r="I106" s="40"/>
      <c r="J106" s="40">
        <f>[Qte]*[P U]</f>
        <v>0</v>
      </c>
      <c r="K106" s="41">
        <v>2</v>
      </c>
      <c r="L106" s="41"/>
      <c r="M106" s="41" t="str">
        <f t="shared" si="3"/>
        <v>JANVIER</v>
      </c>
    </row>
    <row r="107" spans="1:13" ht="15.75">
      <c r="A107" s="82">
        <v>41646</v>
      </c>
      <c r="B107" s="55">
        <v>13360</v>
      </c>
      <c r="C107" s="49"/>
      <c r="D107" s="49" t="e">
        <f t="shared" si="2"/>
        <v>#N/A</v>
      </c>
      <c r="E107" s="43"/>
      <c r="F107" s="43" t="s">
        <v>96</v>
      </c>
      <c r="G107" s="43" t="s">
        <v>553</v>
      </c>
      <c r="H107" s="33">
        <v>1</v>
      </c>
      <c r="I107" s="40"/>
      <c r="J107" s="40">
        <f>[Qte]*[P U]</f>
        <v>0</v>
      </c>
      <c r="K107" s="41">
        <v>1</v>
      </c>
      <c r="L107" s="41"/>
      <c r="M107" s="41" t="str">
        <f t="shared" si="3"/>
        <v>JANVIER</v>
      </c>
    </row>
    <row r="108" spans="1:13" ht="15.75">
      <c r="A108" s="82">
        <v>41646</v>
      </c>
      <c r="B108" s="55">
        <v>13361</v>
      </c>
      <c r="C108" s="49"/>
      <c r="D108" s="49" t="e">
        <f t="shared" si="2"/>
        <v>#N/A</v>
      </c>
      <c r="E108" s="43"/>
      <c r="F108" s="43" t="s">
        <v>96</v>
      </c>
      <c r="G108" s="43" t="s">
        <v>106</v>
      </c>
      <c r="H108" s="33">
        <v>1</v>
      </c>
      <c r="I108" s="40"/>
      <c r="J108" s="40">
        <f>[Qte]*[P U]</f>
        <v>0</v>
      </c>
      <c r="K108" s="41">
        <v>1</v>
      </c>
      <c r="L108" s="41"/>
      <c r="M108" s="41" t="str">
        <f t="shared" si="3"/>
        <v>JANVIER</v>
      </c>
    </row>
    <row r="109" spans="1:13" ht="15.75">
      <c r="A109" s="82">
        <v>41646</v>
      </c>
      <c r="B109" s="55">
        <v>13361</v>
      </c>
      <c r="C109" s="49"/>
      <c r="D109" s="49" t="e">
        <f t="shared" si="2"/>
        <v>#N/A</v>
      </c>
      <c r="E109" s="43"/>
      <c r="F109" s="43" t="s">
        <v>4</v>
      </c>
      <c r="G109" s="43" t="s">
        <v>6</v>
      </c>
      <c r="H109" s="33">
        <v>16</v>
      </c>
      <c r="I109" s="40"/>
      <c r="J109" s="40">
        <f>[Qte]*[P U]</f>
        <v>0</v>
      </c>
      <c r="K109" s="41">
        <v>16</v>
      </c>
      <c r="L109" s="41"/>
      <c r="M109" s="41" t="str">
        <f t="shared" si="3"/>
        <v>JANVIER</v>
      </c>
    </row>
    <row r="110" spans="1:13" ht="15.75">
      <c r="A110" s="82">
        <v>41647</v>
      </c>
      <c r="B110" s="55">
        <v>1848</v>
      </c>
      <c r="C110" s="49"/>
      <c r="D110" s="49" t="e">
        <f t="shared" si="2"/>
        <v>#N/A</v>
      </c>
      <c r="E110" s="43"/>
      <c r="F110" s="43" t="s">
        <v>278</v>
      </c>
      <c r="G110" s="43" t="s">
        <v>285</v>
      </c>
      <c r="H110" s="33">
        <v>1</v>
      </c>
      <c r="I110" s="40">
        <v>6800</v>
      </c>
      <c r="J110" s="40">
        <f>[Qte]*[P U]</f>
        <v>6800</v>
      </c>
      <c r="K110" s="41">
        <v>1</v>
      </c>
      <c r="L110" s="41"/>
      <c r="M110" s="41" t="str">
        <f t="shared" si="3"/>
        <v>JANVIER</v>
      </c>
    </row>
    <row r="111" spans="1:13" ht="15.75">
      <c r="A111" s="82">
        <v>41647</v>
      </c>
      <c r="B111" s="55">
        <v>1848</v>
      </c>
      <c r="C111" s="49"/>
      <c r="D111" s="49" t="e">
        <f t="shared" si="2"/>
        <v>#N/A</v>
      </c>
      <c r="E111" s="43"/>
      <c r="F111" s="43" t="s">
        <v>4</v>
      </c>
      <c r="G111" s="43" t="s">
        <v>22</v>
      </c>
      <c r="H111" s="33">
        <v>1</v>
      </c>
      <c r="I111" s="40"/>
      <c r="J111" s="40">
        <f>[Qte]*[P U]</f>
        <v>0</v>
      </c>
      <c r="K111" s="41">
        <v>1</v>
      </c>
      <c r="L111" s="41"/>
      <c r="M111" s="41" t="str">
        <f t="shared" si="3"/>
        <v>JANVIER</v>
      </c>
    </row>
    <row r="112" spans="1:13" ht="15.75">
      <c r="A112" s="82">
        <v>41647</v>
      </c>
      <c r="B112" s="55">
        <v>1849</v>
      </c>
      <c r="C112" s="49"/>
      <c r="D112" s="49" t="e">
        <f t="shared" si="2"/>
        <v>#N/A</v>
      </c>
      <c r="E112" s="43"/>
      <c r="F112" s="43" t="s">
        <v>278</v>
      </c>
      <c r="G112" s="43" t="s">
        <v>290</v>
      </c>
      <c r="H112" s="33">
        <v>1</v>
      </c>
      <c r="I112" s="40">
        <v>3800</v>
      </c>
      <c r="J112" s="40">
        <f>[Qte]*[P U]</f>
        <v>3800</v>
      </c>
      <c r="K112" s="41">
        <v>1</v>
      </c>
      <c r="L112" s="41"/>
      <c r="M112" s="41" t="str">
        <f t="shared" si="3"/>
        <v>JANVIER</v>
      </c>
    </row>
    <row r="113" spans="1:13" ht="15.75">
      <c r="A113" s="82">
        <v>41647</v>
      </c>
      <c r="B113" s="55">
        <v>1850</v>
      </c>
      <c r="C113" s="49"/>
      <c r="D113" s="49" t="e">
        <f t="shared" si="2"/>
        <v>#N/A</v>
      </c>
      <c r="E113" s="43"/>
      <c r="F113" s="43" t="s">
        <v>96</v>
      </c>
      <c r="G113" s="43" t="s">
        <v>552</v>
      </c>
      <c r="H113" s="33">
        <v>1</v>
      </c>
      <c r="I113" s="40"/>
      <c r="J113" s="40">
        <f>[Qte]*[P U]</f>
        <v>0</v>
      </c>
      <c r="K113" s="41">
        <v>1</v>
      </c>
      <c r="L113" s="41"/>
      <c r="M113" s="41" t="str">
        <f t="shared" si="3"/>
        <v>JANVIER</v>
      </c>
    </row>
    <row r="114" spans="1:13" ht="15.75">
      <c r="A114" s="82">
        <v>41647</v>
      </c>
      <c r="B114" s="55">
        <v>1850</v>
      </c>
      <c r="C114" s="49"/>
      <c r="D114" s="49" t="e">
        <f t="shared" si="2"/>
        <v>#N/A</v>
      </c>
      <c r="E114" s="43"/>
      <c r="F114" s="43" t="s">
        <v>241</v>
      </c>
      <c r="G114" s="43" t="s">
        <v>242</v>
      </c>
      <c r="H114" s="33">
        <v>1</v>
      </c>
      <c r="I114" s="40"/>
      <c r="J114" s="40">
        <f>[Qte]*[P U]</f>
        <v>0</v>
      </c>
      <c r="K114" s="41">
        <v>1</v>
      </c>
      <c r="L114" s="41"/>
      <c r="M114" s="41" t="str">
        <f t="shared" si="3"/>
        <v>JANVIER</v>
      </c>
    </row>
    <row r="115" spans="1:13" ht="15.75">
      <c r="A115" s="82">
        <v>41647</v>
      </c>
      <c r="B115" s="55">
        <v>1851</v>
      </c>
      <c r="C115" s="49"/>
      <c r="D115" s="49" t="e">
        <f t="shared" si="2"/>
        <v>#N/A</v>
      </c>
      <c r="E115" s="43"/>
      <c r="F115" s="43" t="s">
        <v>4</v>
      </c>
      <c r="G115" s="43" t="s">
        <v>308</v>
      </c>
      <c r="H115" s="33">
        <v>1</v>
      </c>
      <c r="I115" s="40"/>
      <c r="J115" s="40">
        <f>[Qte]*[P U]</f>
        <v>0</v>
      </c>
      <c r="K115" s="41">
        <v>1</v>
      </c>
      <c r="L115" s="41"/>
      <c r="M115" s="41" t="str">
        <f t="shared" si="3"/>
        <v>JANVIER</v>
      </c>
    </row>
    <row r="116" spans="1:13" ht="15.75">
      <c r="A116" s="82">
        <v>41647</v>
      </c>
      <c r="B116" s="55">
        <v>1852</v>
      </c>
      <c r="C116" s="49"/>
      <c r="D116" s="49" t="e">
        <f t="shared" si="2"/>
        <v>#N/A</v>
      </c>
      <c r="E116" s="43"/>
      <c r="F116" s="43" t="s">
        <v>4</v>
      </c>
      <c r="G116" s="43" t="s">
        <v>306</v>
      </c>
      <c r="H116" s="33">
        <v>1</v>
      </c>
      <c r="I116" s="40"/>
      <c r="J116" s="40">
        <f>[Qte]*[P U]</f>
        <v>0</v>
      </c>
      <c r="K116" s="41">
        <v>1</v>
      </c>
      <c r="L116" s="41"/>
      <c r="M116" s="41" t="str">
        <f t="shared" si="3"/>
        <v>JANVIER</v>
      </c>
    </row>
    <row r="117" spans="1:13" ht="15.75">
      <c r="A117" s="82">
        <v>41647</v>
      </c>
      <c r="B117" s="55">
        <v>1853</v>
      </c>
      <c r="C117" s="49"/>
      <c r="D117" s="49" t="e">
        <f t="shared" si="2"/>
        <v>#N/A</v>
      </c>
      <c r="E117" s="43"/>
      <c r="F117" s="43" t="s">
        <v>278</v>
      </c>
      <c r="G117" s="43" t="s">
        <v>295</v>
      </c>
      <c r="H117" s="33">
        <v>1</v>
      </c>
      <c r="I117" s="40">
        <v>7200</v>
      </c>
      <c r="J117" s="40">
        <f>[Qte]*[P U]</f>
        <v>7200</v>
      </c>
      <c r="K117" s="41">
        <v>1</v>
      </c>
      <c r="L117" s="41"/>
      <c r="M117" s="41" t="str">
        <f t="shared" si="3"/>
        <v>JANVIER</v>
      </c>
    </row>
    <row r="118" spans="1:13" ht="15.75">
      <c r="A118" s="82">
        <v>41647</v>
      </c>
      <c r="B118" s="55">
        <v>1855</v>
      </c>
      <c r="C118" s="49"/>
      <c r="D118" s="49" t="e">
        <f t="shared" si="2"/>
        <v>#N/A</v>
      </c>
      <c r="E118" s="43"/>
      <c r="F118" s="43" t="s">
        <v>96</v>
      </c>
      <c r="G118" s="43" t="s">
        <v>552</v>
      </c>
      <c r="H118" s="33">
        <v>1</v>
      </c>
      <c r="I118" s="40"/>
      <c r="J118" s="40">
        <f>[Qte]*[P U]</f>
        <v>0</v>
      </c>
      <c r="K118" s="41">
        <v>1</v>
      </c>
      <c r="L118" s="41"/>
      <c r="M118" s="41" t="str">
        <f t="shared" si="3"/>
        <v>JANVIER</v>
      </c>
    </row>
    <row r="119" spans="1:13" ht="15.75">
      <c r="A119" s="82">
        <v>41647</v>
      </c>
      <c r="B119" s="55">
        <v>1855</v>
      </c>
      <c r="C119" s="49"/>
      <c r="D119" s="49" t="e">
        <f t="shared" si="2"/>
        <v>#N/A</v>
      </c>
      <c r="E119" s="43"/>
      <c r="F119" s="43" t="s">
        <v>241</v>
      </c>
      <c r="G119" s="43" t="s">
        <v>242</v>
      </c>
      <c r="H119" s="33">
        <v>1</v>
      </c>
      <c r="I119" s="40"/>
      <c r="J119" s="40">
        <f>[Qte]*[P U]</f>
        <v>0</v>
      </c>
      <c r="K119" s="41">
        <v>1</v>
      </c>
      <c r="L119" s="41"/>
      <c r="M119" s="41" t="str">
        <f t="shared" si="3"/>
        <v>JANVIER</v>
      </c>
    </row>
    <row r="120" spans="1:13" ht="15.75">
      <c r="A120" s="82">
        <v>41647</v>
      </c>
      <c r="B120" s="55">
        <v>13362</v>
      </c>
      <c r="C120" s="49" t="s">
        <v>580</v>
      </c>
      <c r="D120" s="49" t="str">
        <f t="shared" si="2"/>
        <v>PARIS</v>
      </c>
      <c r="E120" s="43"/>
      <c r="F120" s="43" t="s">
        <v>193</v>
      </c>
      <c r="G120" s="43" t="s">
        <v>195</v>
      </c>
      <c r="H120" s="33">
        <v>1</v>
      </c>
      <c r="I120" s="40">
        <v>2950</v>
      </c>
      <c r="J120" s="40">
        <f>[Qte]*[P U]</f>
        <v>2950</v>
      </c>
      <c r="K120" s="41">
        <v>1</v>
      </c>
      <c r="L120" s="41"/>
      <c r="M120" s="41" t="str">
        <f t="shared" si="3"/>
        <v>JANVIER</v>
      </c>
    </row>
    <row r="121" spans="1:13" ht="15.75">
      <c r="A121" s="82">
        <v>41647</v>
      </c>
      <c r="B121" s="55">
        <v>13362</v>
      </c>
      <c r="C121" s="49" t="s">
        <v>580</v>
      </c>
      <c r="D121" s="49" t="str">
        <f t="shared" si="2"/>
        <v>PARIS</v>
      </c>
      <c r="E121" s="43"/>
      <c r="F121" s="43" t="s">
        <v>96</v>
      </c>
      <c r="G121" s="43" t="s">
        <v>553</v>
      </c>
      <c r="H121" s="33">
        <v>1</v>
      </c>
      <c r="I121" s="40">
        <v>3150</v>
      </c>
      <c r="J121" s="40">
        <f>[Qte]*[P U]</f>
        <v>3150</v>
      </c>
      <c r="K121" s="41">
        <v>1</v>
      </c>
      <c r="L121" s="41"/>
      <c r="M121" s="41" t="str">
        <f t="shared" si="3"/>
        <v>JANVIER</v>
      </c>
    </row>
    <row r="122" spans="1:13" ht="15.75">
      <c r="A122" s="82">
        <v>41647</v>
      </c>
      <c r="B122" s="55">
        <v>13362</v>
      </c>
      <c r="C122" s="49" t="s">
        <v>580</v>
      </c>
      <c r="D122" s="49" t="str">
        <f t="shared" si="2"/>
        <v>PARIS</v>
      </c>
      <c r="E122" s="43"/>
      <c r="F122" s="43" t="s">
        <v>193</v>
      </c>
      <c r="G122" s="43" t="s">
        <v>194</v>
      </c>
      <c r="H122" s="33">
        <v>4</v>
      </c>
      <c r="I122" s="40">
        <v>1200</v>
      </c>
      <c r="J122" s="40">
        <f>[Qte]*[P U]</f>
        <v>4800</v>
      </c>
      <c r="K122" s="41">
        <v>4</v>
      </c>
      <c r="L122" s="41"/>
      <c r="M122" s="41" t="str">
        <f t="shared" si="3"/>
        <v>JANVIER</v>
      </c>
    </row>
    <row r="123" spans="1:13" ht="15.75">
      <c r="A123" s="82">
        <v>41647</v>
      </c>
      <c r="B123" s="55">
        <v>13362</v>
      </c>
      <c r="C123" s="49" t="s">
        <v>580</v>
      </c>
      <c r="D123" s="49" t="str">
        <f t="shared" si="2"/>
        <v>PARIS</v>
      </c>
      <c r="E123" s="43"/>
      <c r="F123" s="43" t="s">
        <v>96</v>
      </c>
      <c r="G123" s="43" t="s">
        <v>104</v>
      </c>
      <c r="H123" s="33">
        <v>1</v>
      </c>
      <c r="I123" s="40">
        <v>4800</v>
      </c>
      <c r="J123" s="40">
        <f>[Qte]*[P U]</f>
        <v>4800</v>
      </c>
      <c r="K123" s="41">
        <v>1</v>
      </c>
      <c r="L123" s="41"/>
      <c r="M123" s="41" t="str">
        <f t="shared" si="3"/>
        <v>JANVIER</v>
      </c>
    </row>
    <row r="124" spans="1:13" ht="15.75">
      <c r="A124" s="82">
        <v>41647</v>
      </c>
      <c r="B124" s="55">
        <v>13362</v>
      </c>
      <c r="C124" s="49" t="s">
        <v>580</v>
      </c>
      <c r="D124" s="49" t="str">
        <f t="shared" si="2"/>
        <v>PARIS</v>
      </c>
      <c r="E124" s="43"/>
      <c r="F124" s="43" t="s">
        <v>218</v>
      </c>
      <c r="G124" s="43" t="s">
        <v>224</v>
      </c>
      <c r="H124" s="33">
        <v>1</v>
      </c>
      <c r="I124" s="40">
        <v>5000</v>
      </c>
      <c r="J124" s="40">
        <f>[Qte]*[P U]</f>
        <v>5000</v>
      </c>
      <c r="K124" s="41">
        <v>1</v>
      </c>
      <c r="L124" s="41"/>
      <c r="M124" s="41" t="str">
        <f t="shared" si="3"/>
        <v>JANVIER</v>
      </c>
    </row>
    <row r="125" spans="1:13" ht="15.75">
      <c r="A125" s="82">
        <v>41647</v>
      </c>
      <c r="B125" s="55">
        <v>13362</v>
      </c>
      <c r="C125" s="49" t="s">
        <v>580</v>
      </c>
      <c r="D125" s="49" t="str">
        <f t="shared" si="2"/>
        <v>PARIS</v>
      </c>
      <c r="E125" s="43"/>
      <c r="F125" s="43" t="s">
        <v>4</v>
      </c>
      <c r="G125" s="43" t="s">
        <v>6</v>
      </c>
      <c r="H125" s="33">
        <v>1</v>
      </c>
      <c r="I125" s="40">
        <v>0</v>
      </c>
      <c r="J125" s="40">
        <f>[Qte]*[P U]</f>
        <v>0</v>
      </c>
      <c r="K125" s="41">
        <v>1</v>
      </c>
      <c r="L125" s="41"/>
      <c r="M125" s="41" t="str">
        <f t="shared" si="3"/>
        <v>JANVIER</v>
      </c>
    </row>
    <row r="126" spans="1:13" ht="15.75">
      <c r="A126" s="82">
        <v>41648</v>
      </c>
      <c r="B126" s="55">
        <v>1749</v>
      </c>
      <c r="C126" s="49"/>
      <c r="D126" s="49" t="e">
        <f t="shared" si="2"/>
        <v>#N/A</v>
      </c>
      <c r="E126" s="43"/>
      <c r="F126" s="43" t="s">
        <v>218</v>
      </c>
      <c r="G126" s="43" t="s">
        <v>223</v>
      </c>
      <c r="H126" s="33">
        <v>1</v>
      </c>
      <c r="I126" s="40"/>
      <c r="J126" s="40">
        <f>[Qte]*[P U]</f>
        <v>0</v>
      </c>
      <c r="K126" s="41">
        <v>1</v>
      </c>
      <c r="L126" s="41"/>
      <c r="M126" s="41" t="str">
        <f t="shared" si="3"/>
        <v>JANVIER</v>
      </c>
    </row>
    <row r="127" spans="1:13" ht="15.75">
      <c r="A127" s="82">
        <v>41648</v>
      </c>
      <c r="B127" s="55">
        <v>1749</v>
      </c>
      <c r="C127" s="49"/>
      <c r="D127" s="49" t="e">
        <f t="shared" si="2"/>
        <v>#N/A</v>
      </c>
      <c r="E127" s="43"/>
      <c r="F127" s="43" t="s">
        <v>4</v>
      </c>
      <c r="G127" s="43" t="s">
        <v>6</v>
      </c>
      <c r="H127" s="33">
        <v>1</v>
      </c>
      <c r="I127" s="40"/>
      <c r="J127" s="40">
        <f>[Qte]*[P U]</f>
        <v>0</v>
      </c>
      <c r="K127" s="41">
        <v>1</v>
      </c>
      <c r="L127" s="41"/>
      <c r="M127" s="41" t="str">
        <f t="shared" si="3"/>
        <v>JANVIER</v>
      </c>
    </row>
    <row r="128" spans="1:13" ht="15.75">
      <c r="A128" s="82">
        <v>41648</v>
      </c>
      <c r="B128" s="55">
        <v>1854</v>
      </c>
      <c r="C128" s="49"/>
      <c r="D128" s="49" t="e">
        <f t="shared" si="2"/>
        <v>#N/A</v>
      </c>
      <c r="E128" s="43"/>
      <c r="F128" s="43" t="s">
        <v>96</v>
      </c>
      <c r="G128" s="43" t="s">
        <v>552</v>
      </c>
      <c r="H128" s="33">
        <v>1</v>
      </c>
      <c r="I128" s="40"/>
      <c r="J128" s="40">
        <f>[Qte]*[P U]</f>
        <v>0</v>
      </c>
      <c r="K128" s="41">
        <v>1</v>
      </c>
      <c r="L128" s="41"/>
      <c r="M128" s="41" t="str">
        <f t="shared" si="3"/>
        <v>JANVIER</v>
      </c>
    </row>
    <row r="129" spans="1:13" ht="15.75">
      <c r="A129" s="82">
        <v>41648</v>
      </c>
      <c r="B129" s="55">
        <v>1854</v>
      </c>
      <c r="C129" s="49"/>
      <c r="D129" s="49" t="e">
        <f t="shared" si="2"/>
        <v>#N/A</v>
      </c>
      <c r="E129" s="43"/>
      <c r="F129" s="43" t="s">
        <v>241</v>
      </c>
      <c r="G129" s="43" t="s">
        <v>245</v>
      </c>
      <c r="H129" s="33">
        <v>1</v>
      </c>
      <c r="I129" s="40"/>
      <c r="J129" s="40">
        <f>[Qte]*[P U]</f>
        <v>0</v>
      </c>
      <c r="K129" s="41">
        <v>1</v>
      </c>
      <c r="L129" s="41"/>
      <c r="M129" s="41" t="str">
        <f t="shared" si="3"/>
        <v>JANVIER</v>
      </c>
    </row>
    <row r="130" spans="1:13" ht="15.75">
      <c r="A130" s="82">
        <v>41648</v>
      </c>
      <c r="B130" s="55">
        <v>1856</v>
      </c>
      <c r="C130" s="49"/>
      <c r="D130" s="49" t="e">
        <f t="shared" ref="D130:D193" si="4">VLOOKUP(C130,LOCALISATION,2)</f>
        <v>#N/A</v>
      </c>
      <c r="E130" s="43"/>
      <c r="F130" s="43" t="s">
        <v>58</v>
      </c>
      <c r="G130" s="43" t="s">
        <v>317</v>
      </c>
      <c r="H130" s="33">
        <v>1</v>
      </c>
      <c r="I130" s="40"/>
      <c r="J130" s="40">
        <f>[Qte]*[P U]</f>
        <v>0</v>
      </c>
      <c r="K130" s="41">
        <v>1</v>
      </c>
      <c r="L130" s="41"/>
      <c r="M130" s="41" t="str">
        <f t="shared" ref="M130:M193" si="5">UPPER(TEXT(A130,"mmmm"))</f>
        <v>JANVIER</v>
      </c>
    </row>
    <row r="131" spans="1:13" ht="15.75">
      <c r="A131" s="82">
        <v>41648</v>
      </c>
      <c r="B131" s="55">
        <v>1856</v>
      </c>
      <c r="C131" s="49"/>
      <c r="D131" s="49" t="e">
        <f t="shared" si="4"/>
        <v>#N/A</v>
      </c>
      <c r="E131" s="43"/>
      <c r="F131" s="43" t="s">
        <v>58</v>
      </c>
      <c r="G131" s="43" t="s">
        <v>557</v>
      </c>
      <c r="H131" s="33">
        <v>1</v>
      </c>
      <c r="I131" s="40"/>
      <c r="J131" s="40">
        <f>[Qte]*[P U]</f>
        <v>0</v>
      </c>
      <c r="K131" s="41">
        <v>1</v>
      </c>
      <c r="L131" s="41"/>
      <c r="M131" s="41" t="str">
        <f t="shared" si="5"/>
        <v>JANVIER</v>
      </c>
    </row>
    <row r="132" spans="1:13" ht="15.75">
      <c r="A132" s="82">
        <v>41648</v>
      </c>
      <c r="B132" s="55">
        <v>1856</v>
      </c>
      <c r="C132" s="49"/>
      <c r="D132" s="49" t="e">
        <f t="shared" si="4"/>
        <v>#N/A</v>
      </c>
      <c r="E132" s="43"/>
      <c r="F132" s="43" t="s">
        <v>4</v>
      </c>
      <c r="G132" s="43" t="s">
        <v>10</v>
      </c>
      <c r="H132" s="33">
        <v>1</v>
      </c>
      <c r="I132" s="40"/>
      <c r="J132" s="40">
        <f>[Qte]*[P U]</f>
        <v>0</v>
      </c>
      <c r="K132" s="41">
        <v>1</v>
      </c>
      <c r="L132" s="41"/>
      <c r="M132" s="41" t="str">
        <f t="shared" si="5"/>
        <v>JANVIER</v>
      </c>
    </row>
    <row r="133" spans="1:13" ht="15.75">
      <c r="A133" s="82">
        <v>41648</v>
      </c>
      <c r="B133" s="55">
        <v>1857</v>
      </c>
      <c r="C133" s="49"/>
      <c r="D133" s="49" t="e">
        <f t="shared" si="4"/>
        <v>#N/A</v>
      </c>
      <c r="E133" s="43"/>
      <c r="F133" s="43" t="s">
        <v>154</v>
      </c>
      <c r="G133" s="43" t="s">
        <v>155</v>
      </c>
      <c r="H133" s="33">
        <v>1</v>
      </c>
      <c r="I133" s="40"/>
      <c r="J133" s="40">
        <f>[Qte]*[P U]</f>
        <v>0</v>
      </c>
      <c r="K133" s="41">
        <v>1</v>
      </c>
      <c r="L133" s="41"/>
      <c r="M133" s="41" t="str">
        <f t="shared" si="5"/>
        <v>JANVIER</v>
      </c>
    </row>
    <row r="134" spans="1:13" ht="15.75">
      <c r="A134" s="82">
        <v>41648</v>
      </c>
      <c r="B134" s="55">
        <v>1858</v>
      </c>
      <c r="C134" s="49"/>
      <c r="D134" s="49" t="e">
        <f t="shared" si="4"/>
        <v>#N/A</v>
      </c>
      <c r="E134" s="43"/>
      <c r="F134" s="43" t="s">
        <v>96</v>
      </c>
      <c r="G134" s="43" t="s">
        <v>552</v>
      </c>
      <c r="H134" s="33">
        <v>1</v>
      </c>
      <c r="I134" s="40"/>
      <c r="J134" s="40">
        <f>[Qte]*[P U]</f>
        <v>0</v>
      </c>
      <c r="K134" s="41">
        <v>1</v>
      </c>
      <c r="L134" s="41"/>
      <c r="M134" s="41" t="str">
        <f t="shared" si="5"/>
        <v>JANVIER</v>
      </c>
    </row>
    <row r="135" spans="1:13" ht="15.75">
      <c r="A135" s="82">
        <v>41648</v>
      </c>
      <c r="B135" s="55">
        <v>1858</v>
      </c>
      <c r="C135" s="49"/>
      <c r="D135" s="49" t="e">
        <f t="shared" si="4"/>
        <v>#N/A</v>
      </c>
      <c r="E135" s="43"/>
      <c r="F135" s="43" t="s">
        <v>241</v>
      </c>
      <c r="G135" s="43" t="s">
        <v>245</v>
      </c>
      <c r="H135" s="33">
        <v>1</v>
      </c>
      <c r="I135" s="40"/>
      <c r="J135" s="40">
        <f>[Qte]*[P U]</f>
        <v>0</v>
      </c>
      <c r="K135" s="41">
        <v>1</v>
      </c>
      <c r="L135" s="41"/>
      <c r="M135" s="41" t="str">
        <f t="shared" si="5"/>
        <v>JANVIER</v>
      </c>
    </row>
    <row r="136" spans="1:13" ht="15.75">
      <c r="A136" s="82">
        <v>41648</v>
      </c>
      <c r="B136" s="55">
        <v>1859</v>
      </c>
      <c r="C136" s="49"/>
      <c r="D136" s="49" t="e">
        <f t="shared" si="4"/>
        <v>#N/A</v>
      </c>
      <c r="E136" s="43"/>
      <c r="F136" s="43" t="s">
        <v>154</v>
      </c>
      <c r="G136" s="43" t="s">
        <v>157</v>
      </c>
      <c r="H136" s="33">
        <v>1</v>
      </c>
      <c r="I136" s="40"/>
      <c r="J136" s="40">
        <f>[Qte]*[P U]</f>
        <v>0</v>
      </c>
      <c r="K136" s="41">
        <v>1</v>
      </c>
      <c r="L136" s="41"/>
      <c r="M136" s="41" t="str">
        <f t="shared" si="5"/>
        <v>JANVIER</v>
      </c>
    </row>
    <row r="137" spans="1:13" ht="15.75">
      <c r="A137" s="82">
        <v>41648</v>
      </c>
      <c r="B137" s="55">
        <v>1860</v>
      </c>
      <c r="C137" s="49"/>
      <c r="D137" s="49" t="e">
        <f t="shared" si="4"/>
        <v>#N/A</v>
      </c>
      <c r="E137" s="43"/>
      <c r="F137" s="43" t="s">
        <v>4</v>
      </c>
      <c r="G137" s="43" t="s">
        <v>323</v>
      </c>
      <c r="H137" s="33">
        <v>1</v>
      </c>
      <c r="I137" s="40"/>
      <c r="J137" s="40">
        <f>[Qte]*[P U]</f>
        <v>0</v>
      </c>
      <c r="K137" s="41">
        <v>1</v>
      </c>
      <c r="L137" s="41"/>
      <c r="M137" s="41" t="str">
        <f t="shared" si="5"/>
        <v>JANVIER</v>
      </c>
    </row>
    <row r="138" spans="1:13" ht="15.75">
      <c r="A138" s="82">
        <v>41648</v>
      </c>
      <c r="B138" s="55">
        <v>1861</v>
      </c>
      <c r="C138" s="49"/>
      <c r="D138" s="49" t="e">
        <f t="shared" si="4"/>
        <v>#N/A</v>
      </c>
      <c r="E138" s="43"/>
      <c r="F138" s="43" t="s">
        <v>218</v>
      </c>
      <c r="G138" s="43" t="s">
        <v>435</v>
      </c>
      <c r="H138" s="33">
        <v>1</v>
      </c>
      <c r="I138" s="40"/>
      <c r="J138" s="40">
        <f>[Qte]*[P U]</f>
        <v>0</v>
      </c>
      <c r="K138" s="41">
        <v>1</v>
      </c>
      <c r="L138" s="41"/>
      <c r="M138" s="41" t="str">
        <f t="shared" si="5"/>
        <v>JANVIER</v>
      </c>
    </row>
    <row r="139" spans="1:13" ht="15.75">
      <c r="A139" s="82">
        <v>41648</v>
      </c>
      <c r="B139" s="55">
        <v>1861</v>
      </c>
      <c r="C139" s="49"/>
      <c r="D139" s="49" t="e">
        <f t="shared" si="4"/>
        <v>#N/A</v>
      </c>
      <c r="E139" s="43"/>
      <c r="F139" s="43" t="s">
        <v>96</v>
      </c>
      <c r="G139" s="43" t="s">
        <v>539</v>
      </c>
      <c r="H139" s="33">
        <v>1</v>
      </c>
      <c r="I139" s="40"/>
      <c r="J139" s="40">
        <f>[Qte]*[P U]</f>
        <v>0</v>
      </c>
      <c r="K139" s="41">
        <v>1</v>
      </c>
      <c r="L139" s="41"/>
      <c r="M139" s="41" t="str">
        <f t="shared" si="5"/>
        <v>JANVIER</v>
      </c>
    </row>
    <row r="140" spans="1:13" ht="15.75">
      <c r="A140" s="82">
        <v>41648</v>
      </c>
      <c r="B140" s="55">
        <v>1861</v>
      </c>
      <c r="C140" s="49"/>
      <c r="D140" s="49" t="e">
        <f t="shared" si="4"/>
        <v>#N/A</v>
      </c>
      <c r="E140" s="43"/>
      <c r="F140" s="43" t="s">
        <v>241</v>
      </c>
      <c r="G140" s="43" t="s">
        <v>242</v>
      </c>
      <c r="H140" s="33">
        <v>1</v>
      </c>
      <c r="I140" s="40"/>
      <c r="J140" s="40">
        <f>[Qte]*[P U]</f>
        <v>0</v>
      </c>
      <c r="K140" s="41">
        <v>1</v>
      </c>
      <c r="L140" s="41"/>
      <c r="M140" s="41" t="str">
        <f t="shared" si="5"/>
        <v>JANVIER</v>
      </c>
    </row>
    <row r="141" spans="1:13" ht="15.75">
      <c r="A141" s="82">
        <v>41648</v>
      </c>
      <c r="B141" s="55">
        <v>13363</v>
      </c>
      <c r="C141" s="49"/>
      <c r="D141" s="49" t="e">
        <f t="shared" si="4"/>
        <v>#N/A</v>
      </c>
      <c r="E141" s="43"/>
      <c r="F141" s="43" t="s">
        <v>41</v>
      </c>
      <c r="G141" s="43" t="s">
        <v>42</v>
      </c>
      <c r="H141" s="33">
        <v>2</v>
      </c>
      <c r="I141" s="40"/>
      <c r="J141" s="40">
        <f>[Qte]*[P U]</f>
        <v>0</v>
      </c>
      <c r="K141" s="41">
        <v>2</v>
      </c>
      <c r="L141" s="41"/>
      <c r="M141" s="41" t="str">
        <f t="shared" si="5"/>
        <v>JANVIER</v>
      </c>
    </row>
    <row r="142" spans="1:13" ht="15.75">
      <c r="A142" s="82">
        <v>41648</v>
      </c>
      <c r="B142" s="55">
        <v>13363</v>
      </c>
      <c r="C142" s="49"/>
      <c r="D142" s="49" t="e">
        <f t="shared" si="4"/>
        <v>#N/A</v>
      </c>
      <c r="E142" s="43"/>
      <c r="F142" s="43" t="s">
        <v>193</v>
      </c>
      <c r="G142" s="43" t="s">
        <v>205</v>
      </c>
      <c r="H142" s="33">
        <v>1</v>
      </c>
      <c r="I142" s="40"/>
      <c r="J142" s="40">
        <f>[Qte]*[P U]</f>
        <v>0</v>
      </c>
      <c r="K142" s="41">
        <v>1</v>
      </c>
      <c r="L142" s="41"/>
      <c r="M142" s="41" t="str">
        <f t="shared" si="5"/>
        <v>JANVIER</v>
      </c>
    </row>
    <row r="143" spans="1:13" ht="15.75">
      <c r="A143" s="82">
        <v>41648</v>
      </c>
      <c r="B143" s="55">
        <v>13364</v>
      </c>
      <c r="C143" s="49"/>
      <c r="D143" s="49" t="e">
        <f t="shared" si="4"/>
        <v>#N/A</v>
      </c>
      <c r="E143" s="43"/>
      <c r="F143" s="43" t="s">
        <v>96</v>
      </c>
      <c r="G143" s="43" t="s">
        <v>101</v>
      </c>
      <c r="H143" s="33">
        <v>3</v>
      </c>
      <c r="I143" s="40"/>
      <c r="J143" s="40">
        <f>[Qte]*[P U]</f>
        <v>0</v>
      </c>
      <c r="K143" s="41">
        <v>3</v>
      </c>
      <c r="L143" s="41"/>
      <c r="M143" s="41" t="str">
        <f t="shared" si="5"/>
        <v>JANVIER</v>
      </c>
    </row>
    <row r="144" spans="1:13" ht="15.75">
      <c r="A144" s="82">
        <v>41648</v>
      </c>
      <c r="B144" s="55">
        <v>13364</v>
      </c>
      <c r="C144" s="49"/>
      <c r="D144" s="49" t="e">
        <f t="shared" si="4"/>
        <v>#N/A</v>
      </c>
      <c r="E144" s="43"/>
      <c r="F144" s="43" t="s">
        <v>96</v>
      </c>
      <c r="G144" s="43" t="s">
        <v>553</v>
      </c>
      <c r="H144" s="33">
        <v>1</v>
      </c>
      <c r="I144" s="40"/>
      <c r="J144" s="40">
        <f>[Qte]*[P U]</f>
        <v>0</v>
      </c>
      <c r="K144" s="41">
        <v>1</v>
      </c>
      <c r="L144" s="41"/>
      <c r="M144" s="41" t="str">
        <f t="shared" si="5"/>
        <v>JANVIER</v>
      </c>
    </row>
    <row r="145" spans="1:13" ht="15.75">
      <c r="A145" s="82">
        <v>41648</v>
      </c>
      <c r="B145" s="55">
        <v>13364</v>
      </c>
      <c r="C145" s="49"/>
      <c r="D145" s="49" t="e">
        <f t="shared" si="4"/>
        <v>#N/A</v>
      </c>
      <c r="E145" s="43"/>
      <c r="F145" s="43" t="s">
        <v>193</v>
      </c>
      <c r="G145" s="43" t="s">
        <v>194</v>
      </c>
      <c r="H145" s="33">
        <v>1</v>
      </c>
      <c r="I145" s="40"/>
      <c r="J145" s="40">
        <f>[Qte]*[P U]</f>
        <v>0</v>
      </c>
      <c r="K145" s="41">
        <v>1</v>
      </c>
      <c r="L145" s="41"/>
      <c r="M145" s="41" t="str">
        <f t="shared" si="5"/>
        <v>JANVIER</v>
      </c>
    </row>
    <row r="146" spans="1:13" ht="15.75">
      <c r="A146" s="82">
        <v>41648</v>
      </c>
      <c r="B146" s="55">
        <v>13365</v>
      </c>
      <c r="C146" s="49"/>
      <c r="D146" s="49" t="e">
        <f t="shared" si="4"/>
        <v>#N/A</v>
      </c>
      <c r="E146" s="43"/>
      <c r="F146" s="43" t="s">
        <v>4</v>
      </c>
      <c r="G146" s="43" t="s">
        <v>34</v>
      </c>
      <c r="H146" s="33">
        <v>1</v>
      </c>
      <c r="I146" s="40"/>
      <c r="J146" s="40">
        <f>[Qte]*[P U]</f>
        <v>0</v>
      </c>
      <c r="K146" s="41">
        <v>1</v>
      </c>
      <c r="L146" s="41"/>
      <c r="M146" s="41" t="str">
        <f t="shared" si="5"/>
        <v>JANVIER</v>
      </c>
    </row>
    <row r="147" spans="1:13" ht="15.75">
      <c r="A147" s="82">
        <v>41648</v>
      </c>
      <c r="B147" s="55">
        <v>13366</v>
      </c>
      <c r="C147" s="49"/>
      <c r="D147" s="49" t="e">
        <f t="shared" si="4"/>
        <v>#N/A</v>
      </c>
      <c r="E147" s="43"/>
      <c r="F147" s="43" t="s">
        <v>96</v>
      </c>
      <c r="G147" s="43" t="s">
        <v>559</v>
      </c>
      <c r="H147" s="33">
        <v>1</v>
      </c>
      <c r="I147" s="40"/>
      <c r="J147" s="40">
        <f>[Qte]*[P U]</f>
        <v>0</v>
      </c>
      <c r="K147" s="41">
        <v>1</v>
      </c>
      <c r="L147" s="41"/>
      <c r="M147" s="41" t="str">
        <f t="shared" si="5"/>
        <v>JANVIER</v>
      </c>
    </row>
    <row r="148" spans="1:13" ht="15.75">
      <c r="A148" s="82">
        <v>41648</v>
      </c>
      <c r="B148" s="55">
        <v>13364</v>
      </c>
      <c r="C148" s="49"/>
      <c r="D148" s="49" t="e">
        <f t="shared" si="4"/>
        <v>#N/A</v>
      </c>
      <c r="E148" s="43"/>
      <c r="F148" s="43" t="s">
        <v>69</v>
      </c>
      <c r="G148" s="43" t="s">
        <v>81</v>
      </c>
      <c r="H148" s="33">
        <v>1</v>
      </c>
      <c r="I148" s="40"/>
      <c r="J148" s="40">
        <f>[Qte]*[P U]</f>
        <v>0</v>
      </c>
      <c r="K148" s="41">
        <v>1</v>
      </c>
      <c r="L148" s="41"/>
      <c r="M148" s="41" t="str">
        <f t="shared" si="5"/>
        <v>JANVIER</v>
      </c>
    </row>
    <row r="149" spans="1:13" ht="15.75">
      <c r="A149" s="82">
        <v>41648</v>
      </c>
      <c r="B149" s="55">
        <v>13364</v>
      </c>
      <c r="C149" s="49"/>
      <c r="D149" s="49" t="e">
        <f t="shared" si="4"/>
        <v>#N/A</v>
      </c>
      <c r="E149" s="43"/>
      <c r="F149" s="43" t="s">
        <v>69</v>
      </c>
      <c r="G149" s="43" t="s">
        <v>82</v>
      </c>
      <c r="H149" s="33">
        <v>2</v>
      </c>
      <c r="I149" s="40"/>
      <c r="J149" s="40">
        <f>[Qte]*[P U]</f>
        <v>0</v>
      </c>
      <c r="K149" s="41">
        <v>2</v>
      </c>
      <c r="L149" s="41"/>
      <c r="M149" s="41" t="str">
        <f t="shared" si="5"/>
        <v>JANVIER</v>
      </c>
    </row>
    <row r="150" spans="1:13" ht="15.75">
      <c r="A150" s="82">
        <v>41649</v>
      </c>
      <c r="B150" s="55">
        <v>1821</v>
      </c>
      <c r="C150" s="49"/>
      <c r="D150" s="49" t="e">
        <f t="shared" si="4"/>
        <v>#N/A</v>
      </c>
      <c r="E150" s="43"/>
      <c r="F150" s="43" t="s">
        <v>278</v>
      </c>
      <c r="G150" s="43" t="s">
        <v>285</v>
      </c>
      <c r="H150" s="33">
        <v>1</v>
      </c>
      <c r="I150" s="40">
        <v>8600</v>
      </c>
      <c r="J150" s="40">
        <f>[Qte]*[P U]</f>
        <v>8600</v>
      </c>
      <c r="K150" s="41">
        <v>1</v>
      </c>
      <c r="L150" s="41"/>
      <c r="M150" s="41" t="str">
        <f t="shared" si="5"/>
        <v>JANVIER</v>
      </c>
    </row>
    <row r="151" spans="1:13" ht="15.75">
      <c r="A151" s="82">
        <v>41649</v>
      </c>
      <c r="B151" s="55">
        <v>1821</v>
      </c>
      <c r="C151" s="49"/>
      <c r="D151" s="49" t="e">
        <f t="shared" si="4"/>
        <v>#N/A</v>
      </c>
      <c r="E151" s="43"/>
      <c r="F151" s="43" t="s">
        <v>4</v>
      </c>
      <c r="G151" s="43" t="s">
        <v>22</v>
      </c>
      <c r="H151" s="33">
        <v>1</v>
      </c>
      <c r="I151" s="40"/>
      <c r="J151" s="40">
        <f>[Qte]*[P U]</f>
        <v>0</v>
      </c>
      <c r="K151" s="41">
        <v>1</v>
      </c>
      <c r="L151" s="41"/>
      <c r="M151" s="41" t="str">
        <f t="shared" si="5"/>
        <v>JANVIER</v>
      </c>
    </row>
    <row r="152" spans="1:13" ht="15.75">
      <c r="A152" s="82">
        <v>41649</v>
      </c>
      <c r="B152" s="55">
        <v>1862</v>
      </c>
      <c r="C152" s="49"/>
      <c r="D152" s="49" t="e">
        <f t="shared" si="4"/>
        <v>#N/A</v>
      </c>
      <c r="E152" s="43"/>
      <c r="F152" s="43" t="s">
        <v>278</v>
      </c>
      <c r="G152" s="43" t="s">
        <v>295</v>
      </c>
      <c r="H152" s="33">
        <v>1</v>
      </c>
      <c r="I152" s="40">
        <v>5500</v>
      </c>
      <c r="J152" s="40">
        <f>[Qte]*[P U]</f>
        <v>5500</v>
      </c>
      <c r="K152" s="41">
        <v>1</v>
      </c>
      <c r="L152" s="41"/>
      <c r="M152" s="41" t="str">
        <f t="shared" si="5"/>
        <v>JANVIER</v>
      </c>
    </row>
    <row r="153" spans="1:13" ht="15.75">
      <c r="A153" s="82">
        <v>41649</v>
      </c>
      <c r="B153" s="55">
        <v>1862</v>
      </c>
      <c r="C153" s="49"/>
      <c r="D153" s="49" t="e">
        <f t="shared" si="4"/>
        <v>#N/A</v>
      </c>
      <c r="E153" s="43"/>
      <c r="F153" s="43" t="s">
        <v>4</v>
      </c>
      <c r="G153" s="43" t="s">
        <v>308</v>
      </c>
      <c r="H153" s="33">
        <v>1</v>
      </c>
      <c r="I153" s="40"/>
      <c r="J153" s="40">
        <f>[Qte]*[P U]</f>
        <v>0</v>
      </c>
      <c r="K153" s="41">
        <v>1</v>
      </c>
      <c r="L153" s="41"/>
      <c r="M153" s="41" t="str">
        <f t="shared" si="5"/>
        <v>JANVIER</v>
      </c>
    </row>
    <row r="154" spans="1:13" ht="15.75">
      <c r="A154" s="82">
        <v>41649</v>
      </c>
      <c r="B154" s="55">
        <v>1863</v>
      </c>
      <c r="C154" s="49"/>
      <c r="D154" s="49" t="e">
        <f t="shared" si="4"/>
        <v>#N/A</v>
      </c>
      <c r="E154" s="43"/>
      <c r="F154" s="43" t="s">
        <v>96</v>
      </c>
      <c r="G154" s="43" t="s">
        <v>108</v>
      </c>
      <c r="H154" s="33">
        <v>1</v>
      </c>
      <c r="I154" s="40"/>
      <c r="J154" s="40">
        <f>[Qte]*[P U]</f>
        <v>0</v>
      </c>
      <c r="K154" s="41">
        <v>1</v>
      </c>
      <c r="L154" s="41"/>
      <c r="M154" s="41" t="str">
        <f t="shared" si="5"/>
        <v>JANVIER</v>
      </c>
    </row>
    <row r="155" spans="1:13" ht="15.75">
      <c r="A155" s="82">
        <v>41649</v>
      </c>
      <c r="B155" s="55">
        <v>1864</v>
      </c>
      <c r="C155" s="49"/>
      <c r="D155" s="49" t="e">
        <f t="shared" si="4"/>
        <v>#N/A</v>
      </c>
      <c r="E155" s="43"/>
      <c r="F155" s="43" t="s">
        <v>278</v>
      </c>
      <c r="G155" s="43" t="s">
        <v>534</v>
      </c>
      <c r="H155" s="33">
        <v>1</v>
      </c>
      <c r="I155" s="40">
        <v>4500</v>
      </c>
      <c r="J155" s="40">
        <f>[Qte]*[P U]</f>
        <v>4500</v>
      </c>
      <c r="K155" s="41">
        <v>1</v>
      </c>
      <c r="L155" s="41"/>
      <c r="M155" s="41" t="str">
        <f t="shared" si="5"/>
        <v>JANVIER</v>
      </c>
    </row>
    <row r="156" spans="1:13" ht="15.75">
      <c r="A156" s="82">
        <v>41649</v>
      </c>
      <c r="B156" s="55">
        <v>1866</v>
      </c>
      <c r="C156" s="49"/>
      <c r="D156" s="49" t="e">
        <f t="shared" si="4"/>
        <v>#N/A</v>
      </c>
      <c r="E156" s="43"/>
      <c r="F156" s="43" t="s">
        <v>45</v>
      </c>
      <c r="G156" s="43" t="s">
        <v>49</v>
      </c>
      <c r="H156" s="33">
        <v>1</v>
      </c>
      <c r="I156" s="40"/>
      <c r="J156" s="40">
        <f>[Qte]*[P U]</f>
        <v>0</v>
      </c>
      <c r="K156" s="41">
        <v>1</v>
      </c>
      <c r="L156" s="41"/>
      <c r="M156" s="41" t="str">
        <f t="shared" si="5"/>
        <v>JANVIER</v>
      </c>
    </row>
    <row r="157" spans="1:13" ht="15.75">
      <c r="A157" s="82">
        <v>41649</v>
      </c>
      <c r="B157" s="55">
        <v>1866</v>
      </c>
      <c r="C157" s="49"/>
      <c r="D157" s="49" t="e">
        <f t="shared" si="4"/>
        <v>#N/A</v>
      </c>
      <c r="E157" s="43"/>
      <c r="F157" s="43" t="s">
        <v>69</v>
      </c>
      <c r="G157" s="43" t="s">
        <v>495</v>
      </c>
      <c r="H157" s="33">
        <v>1</v>
      </c>
      <c r="I157" s="40"/>
      <c r="J157" s="40">
        <f>[Qte]*[P U]</f>
        <v>0</v>
      </c>
      <c r="K157" s="41">
        <v>1</v>
      </c>
      <c r="L157" s="41"/>
      <c r="M157" s="41" t="str">
        <f t="shared" si="5"/>
        <v>JANVIER</v>
      </c>
    </row>
    <row r="158" spans="1:13" ht="15.75">
      <c r="A158" s="82">
        <v>41650</v>
      </c>
      <c r="B158" s="55">
        <v>13368</v>
      </c>
      <c r="C158" s="49" t="s">
        <v>586</v>
      </c>
      <c r="D158" s="49" t="str">
        <f t="shared" si="4"/>
        <v>CASA</v>
      </c>
      <c r="E158" s="43"/>
      <c r="F158" s="43" t="s">
        <v>96</v>
      </c>
      <c r="G158" s="43" t="s">
        <v>559</v>
      </c>
      <c r="H158" s="33">
        <v>1</v>
      </c>
      <c r="I158" s="40"/>
      <c r="J158" s="40">
        <f>[Qte]*[P U]</f>
        <v>0</v>
      </c>
      <c r="K158" s="41">
        <v>1</v>
      </c>
      <c r="L158" s="41"/>
      <c r="M158" s="41" t="str">
        <f t="shared" si="5"/>
        <v>JANVIER</v>
      </c>
    </row>
    <row r="159" spans="1:13" ht="15.75">
      <c r="A159" s="82">
        <v>41650</v>
      </c>
      <c r="B159" s="55">
        <v>13368</v>
      </c>
      <c r="C159" s="49" t="s">
        <v>586</v>
      </c>
      <c r="D159" s="49" t="str">
        <f t="shared" si="4"/>
        <v>CASA</v>
      </c>
      <c r="E159" s="43"/>
      <c r="F159" s="43" t="s">
        <v>96</v>
      </c>
      <c r="G159" s="43" t="s">
        <v>553</v>
      </c>
      <c r="H159" s="33">
        <v>3</v>
      </c>
      <c r="I159" s="40"/>
      <c r="J159" s="40">
        <f>[Qte]*[P U]</f>
        <v>0</v>
      </c>
      <c r="K159" s="41">
        <v>3</v>
      </c>
      <c r="L159" s="41"/>
      <c r="M159" s="41" t="str">
        <f t="shared" si="5"/>
        <v>JANVIER</v>
      </c>
    </row>
    <row r="160" spans="1:13" ht="15.75">
      <c r="A160" s="82">
        <v>41650</v>
      </c>
      <c r="B160" s="55">
        <v>13368</v>
      </c>
      <c r="C160" s="49" t="s">
        <v>586</v>
      </c>
      <c r="D160" s="49" t="str">
        <f t="shared" si="4"/>
        <v>CASA</v>
      </c>
      <c r="E160" s="43"/>
      <c r="F160" s="43" t="s">
        <v>96</v>
      </c>
      <c r="G160" s="43" t="s">
        <v>552</v>
      </c>
      <c r="H160" s="33">
        <v>1</v>
      </c>
      <c r="I160" s="40"/>
      <c r="J160" s="40">
        <f>[Qte]*[P U]</f>
        <v>0</v>
      </c>
      <c r="K160" s="41">
        <v>1</v>
      </c>
      <c r="L160" s="41"/>
      <c r="M160" s="41" t="str">
        <f t="shared" si="5"/>
        <v>JANVIER</v>
      </c>
    </row>
    <row r="161" spans="1:13" ht="15.75">
      <c r="A161" s="82">
        <v>41650</v>
      </c>
      <c r="B161" s="55">
        <v>13368</v>
      </c>
      <c r="C161" s="49" t="s">
        <v>586</v>
      </c>
      <c r="D161" s="49" t="str">
        <f t="shared" si="4"/>
        <v>CASA</v>
      </c>
      <c r="E161" s="43"/>
      <c r="F161" s="43" t="s">
        <v>96</v>
      </c>
      <c r="G161" s="43" t="s">
        <v>538</v>
      </c>
      <c r="H161" s="33">
        <v>1</v>
      </c>
      <c r="I161" s="40"/>
      <c r="J161" s="40">
        <f>[Qte]*[P U]</f>
        <v>0</v>
      </c>
      <c r="K161" s="41">
        <v>1</v>
      </c>
      <c r="L161" s="41"/>
      <c r="M161" s="41" t="str">
        <f t="shared" si="5"/>
        <v>JANVIER</v>
      </c>
    </row>
    <row r="162" spans="1:13" ht="15.75">
      <c r="A162" s="82">
        <v>41650</v>
      </c>
      <c r="B162" s="55">
        <v>13369</v>
      </c>
      <c r="C162" s="49" t="s">
        <v>586</v>
      </c>
      <c r="D162" s="49" t="str">
        <f t="shared" si="4"/>
        <v>CASA</v>
      </c>
      <c r="E162" s="43"/>
      <c r="F162" s="43" t="s">
        <v>193</v>
      </c>
      <c r="G162" s="43" t="s">
        <v>199</v>
      </c>
      <c r="H162" s="33">
        <v>1</v>
      </c>
      <c r="I162" s="40"/>
      <c r="J162" s="40">
        <f>[Qte]*[P U]</f>
        <v>0</v>
      </c>
      <c r="K162" s="41">
        <v>1</v>
      </c>
      <c r="L162" s="41"/>
      <c r="M162" s="41" t="str">
        <f t="shared" si="5"/>
        <v>JANVIER</v>
      </c>
    </row>
    <row r="163" spans="1:13" ht="15.75">
      <c r="A163" s="82">
        <v>41650</v>
      </c>
      <c r="B163" s="55">
        <v>13369</v>
      </c>
      <c r="C163" s="49" t="s">
        <v>586</v>
      </c>
      <c r="D163" s="49" t="str">
        <f t="shared" si="4"/>
        <v>CASA</v>
      </c>
      <c r="E163" s="43"/>
      <c r="F163" s="43" t="s">
        <v>193</v>
      </c>
      <c r="G163" s="43" t="s">
        <v>195</v>
      </c>
      <c r="H163" s="33">
        <v>1</v>
      </c>
      <c r="I163" s="40"/>
      <c r="J163" s="40">
        <f>[Qte]*[P U]</f>
        <v>0</v>
      </c>
      <c r="K163" s="41">
        <v>1</v>
      </c>
      <c r="L163" s="41"/>
      <c r="M163" s="41" t="str">
        <f t="shared" si="5"/>
        <v>JANVIER</v>
      </c>
    </row>
    <row r="164" spans="1:13" ht="15.75">
      <c r="A164" s="82">
        <v>41650</v>
      </c>
      <c r="B164" s="55">
        <v>1829</v>
      </c>
      <c r="C164" s="49" t="s">
        <v>589</v>
      </c>
      <c r="D164" s="49" t="str">
        <f t="shared" si="4"/>
        <v>CASA</v>
      </c>
      <c r="E164" s="43"/>
      <c r="F164" s="43" t="s">
        <v>58</v>
      </c>
      <c r="G164" s="43" t="s">
        <v>65</v>
      </c>
      <c r="H164" s="33">
        <v>1</v>
      </c>
      <c r="I164" s="40"/>
      <c r="J164" s="40">
        <f>[Qte]*[P U]</f>
        <v>0</v>
      </c>
      <c r="K164" s="41">
        <v>1</v>
      </c>
      <c r="L164" s="41"/>
      <c r="M164" s="41" t="str">
        <f t="shared" si="5"/>
        <v>JANVIER</v>
      </c>
    </row>
    <row r="165" spans="1:13" ht="15.75">
      <c r="A165" s="82">
        <v>41650</v>
      </c>
      <c r="B165" s="55">
        <v>1839</v>
      </c>
      <c r="C165" s="49" t="s">
        <v>588</v>
      </c>
      <c r="D165" s="49" t="str">
        <f t="shared" si="4"/>
        <v>CASA</v>
      </c>
      <c r="E165" s="43"/>
      <c r="F165" s="43" t="s">
        <v>218</v>
      </c>
      <c r="G165" s="43" t="s">
        <v>221</v>
      </c>
      <c r="H165" s="33">
        <v>1</v>
      </c>
      <c r="I165" s="40"/>
      <c r="J165" s="40">
        <f>[Qte]*[P U]</f>
        <v>0</v>
      </c>
      <c r="K165" s="41">
        <v>1</v>
      </c>
      <c r="L165" s="41"/>
      <c r="M165" s="41" t="str">
        <f t="shared" si="5"/>
        <v>JANVIER</v>
      </c>
    </row>
    <row r="166" spans="1:13" ht="15.75">
      <c r="A166" s="82">
        <v>41650</v>
      </c>
      <c r="B166" s="55">
        <v>1829</v>
      </c>
      <c r="C166" s="49" t="s">
        <v>589</v>
      </c>
      <c r="D166" s="49" t="str">
        <f t="shared" si="4"/>
        <v>CASA</v>
      </c>
      <c r="E166" s="43"/>
      <c r="F166" s="43" t="s">
        <v>193</v>
      </c>
      <c r="G166" s="43" t="s">
        <v>196</v>
      </c>
      <c r="H166" s="33">
        <v>1</v>
      </c>
      <c r="I166" s="40"/>
      <c r="J166" s="40">
        <f>[Qte]*[P U]</f>
        <v>0</v>
      </c>
      <c r="K166" s="41">
        <v>1</v>
      </c>
      <c r="L166" s="41"/>
      <c r="M166" s="41" t="str">
        <f t="shared" si="5"/>
        <v>JANVIER</v>
      </c>
    </row>
    <row r="167" spans="1:13" ht="15.75">
      <c r="A167" s="82">
        <v>41650</v>
      </c>
      <c r="B167" s="55">
        <v>1829</v>
      </c>
      <c r="C167" s="49" t="s">
        <v>589</v>
      </c>
      <c r="D167" s="49" t="str">
        <f t="shared" si="4"/>
        <v>CASA</v>
      </c>
      <c r="E167" s="43"/>
      <c r="F167" s="43" t="s">
        <v>193</v>
      </c>
      <c r="G167" s="43" t="s">
        <v>205</v>
      </c>
      <c r="H167" s="33">
        <v>1</v>
      </c>
      <c r="I167" s="40"/>
      <c r="J167" s="40">
        <f>[Qte]*[P U]</f>
        <v>0</v>
      </c>
      <c r="K167" s="41">
        <v>1</v>
      </c>
      <c r="L167" s="41"/>
      <c r="M167" s="41" t="str">
        <f t="shared" si="5"/>
        <v>JANVIER</v>
      </c>
    </row>
    <row r="168" spans="1:13" ht="15.75">
      <c r="A168" s="82">
        <v>41650</v>
      </c>
      <c r="B168" s="55">
        <v>1829</v>
      </c>
      <c r="C168" s="49" t="s">
        <v>589</v>
      </c>
      <c r="D168" s="49" t="str">
        <f t="shared" si="4"/>
        <v>CASA</v>
      </c>
      <c r="E168" s="43"/>
      <c r="F168" s="43" t="s">
        <v>58</v>
      </c>
      <c r="G168" s="43" t="s">
        <v>557</v>
      </c>
      <c r="H168" s="33">
        <v>1</v>
      </c>
      <c r="I168" s="40"/>
      <c r="J168" s="40">
        <f>[Qte]*[P U]</f>
        <v>0</v>
      </c>
      <c r="K168" s="41">
        <v>1</v>
      </c>
      <c r="L168" s="41"/>
      <c r="M168" s="41" t="str">
        <f t="shared" si="5"/>
        <v>JANVIER</v>
      </c>
    </row>
    <row r="169" spans="1:13" ht="15.75">
      <c r="A169" s="82">
        <v>41650</v>
      </c>
      <c r="B169" s="55">
        <v>1829</v>
      </c>
      <c r="C169" s="49" t="s">
        <v>589</v>
      </c>
      <c r="D169" s="49" t="str">
        <f t="shared" si="4"/>
        <v>CASA</v>
      </c>
      <c r="E169" s="43"/>
      <c r="F169" s="43" t="s">
        <v>4</v>
      </c>
      <c r="G169" s="43" t="s">
        <v>11</v>
      </c>
      <c r="H169" s="33">
        <v>1</v>
      </c>
      <c r="I169" s="40"/>
      <c r="J169" s="40">
        <f>[Qte]*[P U]</f>
        <v>0</v>
      </c>
      <c r="K169" s="41">
        <v>1</v>
      </c>
      <c r="L169" s="41"/>
      <c r="M169" s="41" t="str">
        <f t="shared" si="5"/>
        <v>JANVIER</v>
      </c>
    </row>
    <row r="170" spans="1:13" ht="15.75">
      <c r="A170" s="82">
        <v>41650</v>
      </c>
      <c r="B170" s="55">
        <v>1829</v>
      </c>
      <c r="C170" s="49" t="s">
        <v>589</v>
      </c>
      <c r="D170" s="49" t="str">
        <f t="shared" si="4"/>
        <v>CASA</v>
      </c>
      <c r="E170" s="43"/>
      <c r="F170" s="43" t="s">
        <v>4</v>
      </c>
      <c r="G170" s="43" t="s">
        <v>6</v>
      </c>
      <c r="H170" s="33">
        <v>1</v>
      </c>
      <c r="I170" s="40"/>
      <c r="J170" s="40">
        <f>[Qte]*[P U]</f>
        <v>0</v>
      </c>
      <c r="K170" s="41">
        <v>1</v>
      </c>
      <c r="L170" s="41"/>
      <c r="M170" s="41" t="str">
        <f t="shared" si="5"/>
        <v>JANVIER</v>
      </c>
    </row>
    <row r="171" spans="1:13" ht="15.75">
      <c r="A171" s="82">
        <v>41650</v>
      </c>
      <c r="B171" s="55">
        <v>1867</v>
      </c>
      <c r="C171" s="49"/>
      <c r="D171" s="49" t="e">
        <f t="shared" si="4"/>
        <v>#N/A</v>
      </c>
      <c r="E171" s="43"/>
      <c r="F171" s="43" t="s">
        <v>278</v>
      </c>
      <c r="G171" s="43" t="s">
        <v>285</v>
      </c>
      <c r="H171" s="33">
        <v>1</v>
      </c>
      <c r="I171" s="40">
        <v>5500</v>
      </c>
      <c r="J171" s="40">
        <f>[Qte]*[P U]</f>
        <v>5500</v>
      </c>
      <c r="K171" s="41">
        <v>1</v>
      </c>
      <c r="L171" s="41"/>
      <c r="M171" s="41" t="str">
        <f t="shared" si="5"/>
        <v>JANVIER</v>
      </c>
    </row>
    <row r="172" spans="1:13" ht="15.75">
      <c r="A172" s="82">
        <v>41650</v>
      </c>
      <c r="B172" s="55">
        <v>1867</v>
      </c>
      <c r="C172" s="49"/>
      <c r="D172" s="49" t="e">
        <f t="shared" si="4"/>
        <v>#N/A</v>
      </c>
      <c r="E172" s="43"/>
      <c r="F172" s="43" t="s">
        <v>4</v>
      </c>
      <c r="G172" s="43" t="s">
        <v>22</v>
      </c>
      <c r="H172" s="33">
        <v>1</v>
      </c>
      <c r="I172" s="40"/>
      <c r="J172" s="40">
        <f>[Qte]*[P U]</f>
        <v>0</v>
      </c>
      <c r="K172" s="41">
        <v>1</v>
      </c>
      <c r="L172" s="41"/>
      <c r="M172" s="41" t="str">
        <f t="shared" si="5"/>
        <v>JANVIER</v>
      </c>
    </row>
    <row r="173" spans="1:13" ht="15.75">
      <c r="A173" s="82">
        <v>41650</v>
      </c>
      <c r="B173" s="55">
        <v>1867</v>
      </c>
      <c r="C173" s="49"/>
      <c r="D173" s="49" t="e">
        <f t="shared" si="4"/>
        <v>#N/A</v>
      </c>
      <c r="E173" s="43"/>
      <c r="F173" s="43" t="s">
        <v>69</v>
      </c>
      <c r="G173" s="43" t="s">
        <v>499</v>
      </c>
      <c r="H173" s="33">
        <v>1</v>
      </c>
      <c r="I173" s="40"/>
      <c r="J173" s="40">
        <f>[Qte]*[P U]</f>
        <v>0</v>
      </c>
      <c r="K173" s="41">
        <v>1</v>
      </c>
      <c r="L173" s="41"/>
      <c r="M173" s="41" t="str">
        <f t="shared" si="5"/>
        <v>JANVIER</v>
      </c>
    </row>
    <row r="174" spans="1:13" ht="15.75">
      <c r="A174" s="82">
        <v>41650</v>
      </c>
      <c r="B174" s="55">
        <v>1868</v>
      </c>
      <c r="C174" s="49"/>
      <c r="D174" s="49" t="e">
        <f t="shared" si="4"/>
        <v>#N/A</v>
      </c>
      <c r="E174" s="43"/>
      <c r="F174" s="43" t="s">
        <v>193</v>
      </c>
      <c r="G174" s="43" t="s">
        <v>326</v>
      </c>
      <c r="H174" s="33">
        <v>1</v>
      </c>
      <c r="I174" s="40"/>
      <c r="J174" s="40">
        <f>[Qte]*[P U]</f>
        <v>0</v>
      </c>
      <c r="K174" s="41">
        <v>1</v>
      </c>
      <c r="L174" s="41"/>
      <c r="M174" s="41" t="str">
        <f t="shared" si="5"/>
        <v>JANVIER</v>
      </c>
    </row>
    <row r="175" spans="1:13" ht="15.75">
      <c r="A175" s="82">
        <v>41650</v>
      </c>
      <c r="B175" s="55">
        <v>1869</v>
      </c>
      <c r="C175" s="49"/>
      <c r="D175" s="49" t="e">
        <f t="shared" si="4"/>
        <v>#N/A</v>
      </c>
      <c r="E175" s="43"/>
      <c r="F175" s="43" t="s">
        <v>154</v>
      </c>
      <c r="G175" s="43" t="s">
        <v>159</v>
      </c>
      <c r="H175" s="33">
        <v>1</v>
      </c>
      <c r="I175" s="40"/>
      <c r="J175" s="40">
        <f>[Qte]*[P U]</f>
        <v>0</v>
      </c>
      <c r="K175" s="41">
        <v>1</v>
      </c>
      <c r="L175" s="41"/>
      <c r="M175" s="41" t="str">
        <f t="shared" si="5"/>
        <v>JANVIER</v>
      </c>
    </row>
    <row r="176" spans="1:13" ht="15.75">
      <c r="A176" s="82">
        <v>41650</v>
      </c>
      <c r="B176" s="55">
        <v>1869</v>
      </c>
      <c r="C176" s="49"/>
      <c r="D176" s="49" t="e">
        <f t="shared" si="4"/>
        <v>#N/A</v>
      </c>
      <c r="E176" s="43"/>
      <c r="F176" s="43" t="s">
        <v>263</v>
      </c>
      <c r="G176" s="43" t="s">
        <v>275</v>
      </c>
      <c r="H176" s="33">
        <v>1</v>
      </c>
      <c r="I176" s="40"/>
      <c r="J176" s="40">
        <f>[Qte]*[P U]</f>
        <v>0</v>
      </c>
      <c r="K176" s="41">
        <v>1</v>
      </c>
      <c r="L176" s="41"/>
      <c r="M176" s="41" t="str">
        <f t="shared" si="5"/>
        <v>JANVIER</v>
      </c>
    </row>
    <row r="177" spans="1:13" ht="15.75">
      <c r="A177" s="82">
        <v>41650</v>
      </c>
      <c r="B177" s="55">
        <v>1870</v>
      </c>
      <c r="C177" s="49"/>
      <c r="D177" s="49" t="e">
        <f t="shared" si="4"/>
        <v>#N/A</v>
      </c>
      <c r="E177" s="43"/>
      <c r="F177" s="43" t="s">
        <v>96</v>
      </c>
      <c r="G177" s="43" t="s">
        <v>108</v>
      </c>
      <c r="H177" s="33">
        <v>1</v>
      </c>
      <c r="I177" s="40"/>
      <c r="J177" s="40">
        <f>[Qte]*[P U]</f>
        <v>0</v>
      </c>
      <c r="K177" s="41">
        <v>1</v>
      </c>
      <c r="L177" s="41"/>
      <c r="M177" s="41" t="str">
        <f t="shared" si="5"/>
        <v>JANVIER</v>
      </c>
    </row>
    <row r="178" spans="1:13" ht="15.75">
      <c r="A178" s="82">
        <v>41650</v>
      </c>
      <c r="B178" s="55">
        <v>1870</v>
      </c>
      <c r="C178" s="49"/>
      <c r="D178" s="49" t="e">
        <f t="shared" si="4"/>
        <v>#N/A</v>
      </c>
      <c r="E178" s="43"/>
      <c r="F178" s="43" t="s">
        <v>241</v>
      </c>
      <c r="G178" s="43" t="s">
        <v>245</v>
      </c>
      <c r="H178" s="33">
        <v>1</v>
      </c>
      <c r="I178" s="40"/>
      <c r="J178" s="40">
        <f>[Qte]*[P U]</f>
        <v>0</v>
      </c>
      <c r="K178" s="41">
        <v>1</v>
      </c>
      <c r="L178" s="41"/>
      <c r="M178" s="41" t="str">
        <f t="shared" si="5"/>
        <v>JANVIER</v>
      </c>
    </row>
    <row r="179" spans="1:13" ht="15.75">
      <c r="A179" s="82">
        <v>41650</v>
      </c>
      <c r="B179" s="55">
        <v>1871</v>
      </c>
      <c r="C179" s="49"/>
      <c r="D179" s="49" t="e">
        <f t="shared" si="4"/>
        <v>#N/A</v>
      </c>
      <c r="E179" s="43"/>
      <c r="F179" s="43" t="s">
        <v>96</v>
      </c>
      <c r="G179" s="43" t="s">
        <v>119</v>
      </c>
      <c r="H179" s="33">
        <v>1</v>
      </c>
      <c r="I179" s="40"/>
      <c r="J179" s="40">
        <f>[Qte]*[P U]</f>
        <v>0</v>
      </c>
      <c r="K179" s="41">
        <v>1</v>
      </c>
      <c r="L179" s="41"/>
      <c r="M179" s="41" t="str">
        <f t="shared" si="5"/>
        <v>JANVIER</v>
      </c>
    </row>
    <row r="180" spans="1:13" ht="15.75">
      <c r="A180" s="82">
        <v>41650</v>
      </c>
      <c r="B180" s="55">
        <v>1871</v>
      </c>
      <c r="C180" s="49"/>
      <c r="D180" s="49" t="e">
        <f t="shared" si="4"/>
        <v>#N/A</v>
      </c>
      <c r="E180" s="43"/>
      <c r="F180" s="43" t="s">
        <v>263</v>
      </c>
      <c r="G180" s="43" t="s">
        <v>272</v>
      </c>
      <c r="H180" s="33">
        <v>1</v>
      </c>
      <c r="I180" s="40"/>
      <c r="J180" s="40">
        <f>[Qte]*[P U]</f>
        <v>0</v>
      </c>
      <c r="K180" s="41">
        <v>1</v>
      </c>
      <c r="L180" s="41"/>
      <c r="M180" s="41" t="str">
        <f t="shared" si="5"/>
        <v>JANVIER</v>
      </c>
    </row>
    <row r="181" spans="1:13" ht="15.75">
      <c r="A181" s="82">
        <v>41650</v>
      </c>
      <c r="B181" s="55">
        <v>1872</v>
      </c>
      <c r="C181" s="49"/>
      <c r="D181" s="49" t="e">
        <f t="shared" si="4"/>
        <v>#N/A</v>
      </c>
      <c r="E181" s="43"/>
      <c r="F181" s="43" t="s">
        <v>130</v>
      </c>
      <c r="G181" s="43" t="s">
        <v>330</v>
      </c>
      <c r="H181" s="33">
        <v>1</v>
      </c>
      <c r="I181" s="40"/>
      <c r="J181" s="40">
        <f>[Qte]*[P U]</f>
        <v>0</v>
      </c>
      <c r="K181" s="41">
        <v>1</v>
      </c>
      <c r="L181" s="41"/>
      <c r="M181" s="41" t="str">
        <f t="shared" si="5"/>
        <v>JANVIER</v>
      </c>
    </row>
    <row r="182" spans="1:13" ht="15.75">
      <c r="A182" s="82">
        <v>41650</v>
      </c>
      <c r="B182" s="55">
        <v>1872</v>
      </c>
      <c r="C182" s="49"/>
      <c r="D182" s="49" t="e">
        <f t="shared" si="4"/>
        <v>#N/A</v>
      </c>
      <c r="E182" s="43"/>
      <c r="F182" s="43" t="s">
        <v>130</v>
      </c>
      <c r="G182" s="43" t="s">
        <v>449</v>
      </c>
      <c r="H182" s="33">
        <v>1</v>
      </c>
      <c r="I182" s="40"/>
      <c r="J182" s="40">
        <f>[Qte]*[P U]</f>
        <v>0</v>
      </c>
      <c r="K182" s="41">
        <v>1</v>
      </c>
      <c r="L182" s="41"/>
      <c r="M182" s="41" t="str">
        <f t="shared" si="5"/>
        <v>JANVIER</v>
      </c>
    </row>
    <row r="183" spans="1:13" ht="15.75">
      <c r="A183" s="82">
        <v>41652</v>
      </c>
      <c r="B183" s="55">
        <v>13370</v>
      </c>
      <c r="C183" s="49"/>
      <c r="D183" s="49" t="e">
        <f t="shared" si="4"/>
        <v>#N/A</v>
      </c>
      <c r="E183" s="43"/>
      <c r="F183" s="43" t="s">
        <v>96</v>
      </c>
      <c r="G183" s="43" t="s">
        <v>559</v>
      </c>
      <c r="H183" s="33">
        <v>2</v>
      </c>
      <c r="I183" s="40"/>
      <c r="J183" s="40">
        <f>[Qte]*[P U]</f>
        <v>0</v>
      </c>
      <c r="K183" s="41">
        <v>2</v>
      </c>
      <c r="L183" s="41"/>
      <c r="M183" s="41" t="str">
        <f t="shared" si="5"/>
        <v>JANVIER</v>
      </c>
    </row>
    <row r="184" spans="1:13" ht="15.75">
      <c r="A184" s="82">
        <v>41652</v>
      </c>
      <c r="B184" s="55">
        <v>1874</v>
      </c>
      <c r="C184" s="49"/>
      <c r="D184" s="49" t="e">
        <f t="shared" si="4"/>
        <v>#N/A</v>
      </c>
      <c r="E184" s="43"/>
      <c r="F184" s="43" t="s">
        <v>41</v>
      </c>
      <c r="G184" s="43" t="s">
        <v>44</v>
      </c>
      <c r="H184" s="33">
        <v>1</v>
      </c>
      <c r="I184" s="40"/>
      <c r="J184" s="40">
        <f>[Qte]*[P U]</f>
        <v>0</v>
      </c>
      <c r="K184" s="41">
        <v>1</v>
      </c>
      <c r="L184" s="41"/>
      <c r="M184" s="41" t="str">
        <f t="shared" si="5"/>
        <v>JANVIER</v>
      </c>
    </row>
    <row r="185" spans="1:13" ht="15.75">
      <c r="A185" s="82">
        <v>41652</v>
      </c>
      <c r="B185" s="55">
        <v>1875</v>
      </c>
      <c r="C185" s="49"/>
      <c r="D185" s="49" t="e">
        <f t="shared" si="4"/>
        <v>#N/A</v>
      </c>
      <c r="E185" s="43"/>
      <c r="F185" s="43" t="s">
        <v>96</v>
      </c>
      <c r="G185" s="43" t="s">
        <v>552</v>
      </c>
      <c r="H185" s="33">
        <v>1</v>
      </c>
      <c r="I185" s="40"/>
      <c r="J185" s="40">
        <f>[Qte]*[P U]</f>
        <v>0</v>
      </c>
      <c r="K185" s="41">
        <v>1</v>
      </c>
      <c r="L185" s="41"/>
      <c r="M185" s="41" t="str">
        <f t="shared" si="5"/>
        <v>JANVIER</v>
      </c>
    </row>
    <row r="186" spans="1:13" ht="15.75">
      <c r="A186" s="82">
        <v>41652</v>
      </c>
      <c r="B186" s="55">
        <v>1875</v>
      </c>
      <c r="C186" s="49"/>
      <c r="D186" s="49" t="e">
        <f t="shared" si="4"/>
        <v>#N/A</v>
      </c>
      <c r="E186" s="43"/>
      <c r="F186" s="43" t="s">
        <v>154</v>
      </c>
      <c r="G186" s="43" t="s">
        <v>156</v>
      </c>
      <c r="H186" s="33">
        <v>1</v>
      </c>
      <c r="I186" s="40"/>
      <c r="J186" s="40">
        <f>[Qte]*[P U]</f>
        <v>0</v>
      </c>
      <c r="K186" s="41">
        <v>1</v>
      </c>
      <c r="L186" s="41"/>
      <c r="M186" s="41" t="str">
        <f t="shared" si="5"/>
        <v>JANVIER</v>
      </c>
    </row>
    <row r="187" spans="1:13" ht="15.75">
      <c r="A187" s="82">
        <v>41652</v>
      </c>
      <c r="B187" s="55">
        <v>1876</v>
      </c>
      <c r="C187" s="49"/>
      <c r="D187" s="49" t="e">
        <f t="shared" si="4"/>
        <v>#N/A</v>
      </c>
      <c r="E187" s="43"/>
      <c r="F187" s="43" t="s">
        <v>96</v>
      </c>
      <c r="G187" s="43" t="s">
        <v>559</v>
      </c>
      <c r="H187" s="33">
        <v>1</v>
      </c>
      <c r="I187" s="40"/>
      <c r="J187" s="40">
        <f>[Qte]*[P U]</f>
        <v>0</v>
      </c>
      <c r="K187" s="41">
        <v>1</v>
      </c>
      <c r="L187" s="41"/>
      <c r="M187" s="41" t="str">
        <f t="shared" si="5"/>
        <v>JANVIER</v>
      </c>
    </row>
    <row r="188" spans="1:13" ht="15.75">
      <c r="A188" s="82">
        <v>41652</v>
      </c>
      <c r="B188" s="55">
        <v>1876</v>
      </c>
      <c r="C188" s="49"/>
      <c r="D188" s="49" t="e">
        <f t="shared" si="4"/>
        <v>#N/A</v>
      </c>
      <c r="E188" s="43"/>
      <c r="F188" s="43" t="s">
        <v>241</v>
      </c>
      <c r="G188" s="43" t="s">
        <v>243</v>
      </c>
      <c r="H188" s="33">
        <v>1</v>
      </c>
      <c r="I188" s="40"/>
      <c r="J188" s="40">
        <f>[Qte]*[P U]</f>
        <v>0</v>
      </c>
      <c r="K188" s="41">
        <v>1</v>
      </c>
      <c r="L188" s="41"/>
      <c r="M188" s="41" t="str">
        <f t="shared" si="5"/>
        <v>JANVIER</v>
      </c>
    </row>
    <row r="189" spans="1:13" ht="15.75">
      <c r="A189" s="82">
        <v>41652</v>
      </c>
      <c r="B189" s="55">
        <v>1876</v>
      </c>
      <c r="C189" s="49"/>
      <c r="D189" s="49" t="e">
        <f t="shared" si="4"/>
        <v>#N/A</v>
      </c>
      <c r="E189" s="43"/>
      <c r="F189" s="43" t="s">
        <v>96</v>
      </c>
      <c r="G189" s="43" t="s">
        <v>108</v>
      </c>
      <c r="H189" s="33">
        <v>1</v>
      </c>
      <c r="I189" s="40"/>
      <c r="J189" s="40">
        <f>[Qte]*[P U]</f>
        <v>0</v>
      </c>
      <c r="K189" s="41">
        <v>1</v>
      </c>
      <c r="L189" s="41"/>
      <c r="M189" s="41" t="str">
        <f t="shared" si="5"/>
        <v>JANVIER</v>
      </c>
    </row>
    <row r="190" spans="1:13" ht="15.75">
      <c r="A190" s="82">
        <v>41652</v>
      </c>
      <c r="B190" s="55">
        <v>1876</v>
      </c>
      <c r="C190" s="49"/>
      <c r="D190" s="49" t="e">
        <f t="shared" si="4"/>
        <v>#N/A</v>
      </c>
      <c r="E190" s="43"/>
      <c r="F190" s="43" t="s">
        <v>154</v>
      </c>
      <c r="G190" s="43" t="s">
        <v>166</v>
      </c>
      <c r="H190" s="33">
        <v>1</v>
      </c>
      <c r="I190" s="40"/>
      <c r="J190" s="40">
        <f>[Qte]*[P U]</f>
        <v>0</v>
      </c>
      <c r="K190" s="41">
        <v>1</v>
      </c>
      <c r="L190" s="41"/>
      <c r="M190" s="41" t="str">
        <f t="shared" si="5"/>
        <v>JANVIER</v>
      </c>
    </row>
    <row r="191" spans="1:13" ht="15.75">
      <c r="A191" s="82">
        <v>41652</v>
      </c>
      <c r="B191" s="55">
        <v>1876</v>
      </c>
      <c r="C191" s="49"/>
      <c r="D191" s="49" t="e">
        <f t="shared" si="4"/>
        <v>#N/A</v>
      </c>
      <c r="E191" s="43"/>
      <c r="F191" s="43" t="s">
        <v>241</v>
      </c>
      <c r="G191" s="43" t="s">
        <v>242</v>
      </c>
      <c r="H191" s="33">
        <v>1</v>
      </c>
      <c r="I191" s="40"/>
      <c r="J191" s="40">
        <f>[Qte]*[P U]</f>
        <v>0</v>
      </c>
      <c r="K191" s="41">
        <v>1</v>
      </c>
      <c r="L191" s="41"/>
      <c r="M191" s="41" t="str">
        <f t="shared" si="5"/>
        <v>JANVIER</v>
      </c>
    </row>
    <row r="192" spans="1:13" ht="15.75">
      <c r="A192" s="82">
        <v>41653</v>
      </c>
      <c r="B192" s="55">
        <v>1878</v>
      </c>
      <c r="C192" s="49"/>
      <c r="D192" s="49" t="e">
        <f t="shared" si="4"/>
        <v>#N/A</v>
      </c>
      <c r="E192" s="43"/>
      <c r="F192" s="43" t="s">
        <v>4</v>
      </c>
      <c r="G192" s="43" t="s">
        <v>305</v>
      </c>
      <c r="H192" s="33">
        <v>1</v>
      </c>
      <c r="I192" s="40"/>
      <c r="J192" s="40">
        <f>[Qte]*[P U]</f>
        <v>0</v>
      </c>
      <c r="K192" s="41">
        <v>1</v>
      </c>
      <c r="L192" s="41"/>
      <c r="M192" s="41" t="str">
        <f t="shared" si="5"/>
        <v>JANVIER</v>
      </c>
    </row>
    <row r="193" spans="1:14" ht="15.75">
      <c r="A193" s="82">
        <v>41653</v>
      </c>
      <c r="B193" s="55">
        <v>1879</v>
      </c>
      <c r="C193" s="49"/>
      <c r="D193" s="49" t="e">
        <f t="shared" si="4"/>
        <v>#N/A</v>
      </c>
      <c r="E193" s="43"/>
      <c r="F193" s="43" t="s">
        <v>4</v>
      </c>
      <c r="G193" s="43" t="s">
        <v>308</v>
      </c>
      <c r="H193" s="33">
        <v>1</v>
      </c>
      <c r="I193" s="40"/>
      <c r="J193" s="40">
        <f>[Qte]*[P U]</f>
        <v>0</v>
      </c>
      <c r="K193" s="41">
        <v>1</v>
      </c>
      <c r="L193" s="41"/>
      <c r="M193" s="41" t="str">
        <f t="shared" si="5"/>
        <v>JANVIER</v>
      </c>
    </row>
    <row r="194" spans="1:14" ht="15.75">
      <c r="A194" s="82">
        <v>41653</v>
      </c>
      <c r="B194" s="55">
        <v>1880</v>
      </c>
      <c r="C194" s="49"/>
      <c r="D194" s="49" t="e">
        <f t="shared" ref="D194:D204" si="6">VLOOKUP(C194,LOCALISATION,2)</f>
        <v>#N/A</v>
      </c>
      <c r="E194" s="43"/>
      <c r="F194" s="43" t="s">
        <v>278</v>
      </c>
      <c r="G194" s="43" t="s">
        <v>295</v>
      </c>
      <c r="H194" s="33">
        <v>1</v>
      </c>
      <c r="I194" s="40">
        <v>6500</v>
      </c>
      <c r="J194" s="40">
        <f>[Qte]*[P U]</f>
        <v>6500</v>
      </c>
      <c r="K194" s="41">
        <v>1</v>
      </c>
      <c r="L194" s="41"/>
      <c r="M194" s="41" t="str">
        <f t="shared" ref="M194:M204" si="7">UPPER(TEXT(A194,"mmmm"))</f>
        <v>JANVIER</v>
      </c>
    </row>
    <row r="195" spans="1:14" ht="15.75">
      <c r="A195" s="82">
        <v>41653</v>
      </c>
      <c r="B195" s="55">
        <v>1881</v>
      </c>
      <c r="C195" s="49"/>
      <c r="D195" s="49" t="e">
        <f t="shared" si="6"/>
        <v>#N/A</v>
      </c>
      <c r="E195" s="43"/>
      <c r="F195" s="43" t="s">
        <v>193</v>
      </c>
      <c r="G195" s="43" t="s">
        <v>326</v>
      </c>
      <c r="H195" s="33">
        <v>1</v>
      </c>
      <c r="I195" s="40"/>
      <c r="J195" s="40">
        <f>[Qte]*[P U]</f>
        <v>0</v>
      </c>
      <c r="K195" s="41">
        <v>1</v>
      </c>
      <c r="L195" s="41"/>
      <c r="M195" s="41" t="str">
        <f t="shared" si="7"/>
        <v>JANVIER</v>
      </c>
    </row>
    <row r="196" spans="1:14" ht="15.75">
      <c r="A196" s="82">
        <v>41653</v>
      </c>
      <c r="B196" s="55">
        <v>1882</v>
      </c>
      <c r="C196" s="49"/>
      <c r="D196" s="49" t="e">
        <f t="shared" si="6"/>
        <v>#N/A</v>
      </c>
      <c r="E196" s="43"/>
      <c r="F196" s="43" t="s">
        <v>278</v>
      </c>
      <c r="G196" s="43" t="s">
        <v>295</v>
      </c>
      <c r="H196" s="33">
        <v>1</v>
      </c>
      <c r="I196" s="40">
        <v>8700</v>
      </c>
      <c r="J196" s="40">
        <f>[Qte]*[P U]</f>
        <v>8700</v>
      </c>
      <c r="K196" s="41">
        <v>1</v>
      </c>
      <c r="L196" s="41"/>
      <c r="M196" s="41" t="str">
        <f t="shared" si="7"/>
        <v>JANVIER</v>
      </c>
    </row>
    <row r="197" spans="1:14" ht="15.75">
      <c r="A197" s="82">
        <v>41653</v>
      </c>
      <c r="B197" s="55">
        <v>13371</v>
      </c>
      <c r="C197" s="49"/>
      <c r="D197" s="49" t="e">
        <f t="shared" si="6"/>
        <v>#N/A</v>
      </c>
      <c r="E197" s="43"/>
      <c r="F197" s="43" t="s">
        <v>193</v>
      </c>
      <c r="G197" s="43" t="s">
        <v>194</v>
      </c>
      <c r="H197" s="33">
        <v>3</v>
      </c>
      <c r="I197" s="40"/>
      <c r="J197" s="40">
        <f>[Qte]*[P U]</f>
        <v>0</v>
      </c>
      <c r="K197" s="41">
        <v>3</v>
      </c>
      <c r="L197" s="41"/>
      <c r="M197" s="41" t="str">
        <f t="shared" si="7"/>
        <v>JANVIER</v>
      </c>
    </row>
    <row r="198" spans="1:14" ht="15.75">
      <c r="A198" s="82">
        <v>41653</v>
      </c>
      <c r="B198" s="55">
        <v>13371</v>
      </c>
      <c r="C198" s="49"/>
      <c r="D198" s="49" t="e">
        <f t="shared" si="6"/>
        <v>#N/A</v>
      </c>
      <c r="E198" s="43"/>
      <c r="F198" s="43" t="s">
        <v>96</v>
      </c>
      <c r="G198" s="43" t="s">
        <v>108</v>
      </c>
      <c r="H198" s="33">
        <v>3</v>
      </c>
      <c r="I198" s="40"/>
      <c r="J198" s="40">
        <f>[Qte]*[P U]</f>
        <v>0</v>
      </c>
      <c r="K198" s="41">
        <v>3</v>
      </c>
      <c r="L198" s="41"/>
      <c r="M198" s="41" t="str">
        <f t="shared" si="7"/>
        <v>JANVIER</v>
      </c>
    </row>
    <row r="199" spans="1:14" ht="15.75">
      <c r="A199" s="82">
        <v>41653</v>
      </c>
      <c r="B199" s="55">
        <v>13372</v>
      </c>
      <c r="C199" s="49"/>
      <c r="D199" s="49" t="e">
        <f t="shared" si="6"/>
        <v>#N/A</v>
      </c>
      <c r="E199" s="43"/>
      <c r="F199" s="43" t="s">
        <v>193</v>
      </c>
      <c r="G199" s="43" t="s">
        <v>325</v>
      </c>
      <c r="H199" s="33">
        <v>1</v>
      </c>
      <c r="I199" s="40"/>
      <c r="J199" s="40">
        <f>[Qte]*[P U]</f>
        <v>0</v>
      </c>
      <c r="K199" s="41">
        <v>1</v>
      </c>
      <c r="L199" s="41"/>
      <c r="M199" s="41" t="str">
        <f t="shared" si="7"/>
        <v>JANVIER</v>
      </c>
    </row>
    <row r="200" spans="1:14" ht="15.75">
      <c r="A200" s="82">
        <v>41653</v>
      </c>
      <c r="B200" s="55">
        <v>13373</v>
      </c>
      <c r="C200" s="49"/>
      <c r="D200" s="49" t="e">
        <f t="shared" si="6"/>
        <v>#N/A</v>
      </c>
      <c r="E200" s="43"/>
      <c r="F200" s="43" t="s">
        <v>218</v>
      </c>
      <c r="G200" s="43" t="s">
        <v>219</v>
      </c>
      <c r="H200" s="33">
        <v>1</v>
      </c>
      <c r="I200" s="40"/>
      <c r="J200" s="40">
        <f>[Qte]*[P U]</f>
        <v>0</v>
      </c>
      <c r="K200" s="41">
        <v>1</v>
      </c>
      <c r="L200" s="41"/>
      <c r="M200" s="41" t="str">
        <f t="shared" si="7"/>
        <v>JANVIER</v>
      </c>
    </row>
    <row r="201" spans="1:14" ht="15.75">
      <c r="A201" s="82">
        <v>41653</v>
      </c>
      <c r="B201" s="55">
        <v>13373</v>
      </c>
      <c r="C201" s="49"/>
      <c r="D201" s="49" t="e">
        <f t="shared" si="6"/>
        <v>#N/A</v>
      </c>
      <c r="E201" s="43"/>
      <c r="F201" s="43" t="s">
        <v>218</v>
      </c>
      <c r="G201" s="43" t="s">
        <v>221</v>
      </c>
      <c r="H201" s="33">
        <v>1</v>
      </c>
      <c r="I201" s="40"/>
      <c r="J201" s="40">
        <f>[Qte]*[P U]</f>
        <v>0</v>
      </c>
      <c r="K201" s="41">
        <v>1</v>
      </c>
      <c r="L201" s="41"/>
      <c r="M201" s="41" t="str">
        <f t="shared" si="7"/>
        <v>JANVIER</v>
      </c>
    </row>
    <row r="202" spans="1:14" ht="15.75">
      <c r="A202" s="82">
        <v>41653</v>
      </c>
      <c r="B202" s="55">
        <v>13373</v>
      </c>
      <c r="C202" s="49"/>
      <c r="D202" s="49" t="e">
        <f t="shared" si="6"/>
        <v>#N/A</v>
      </c>
      <c r="E202" s="43"/>
      <c r="F202" s="43" t="s">
        <v>218</v>
      </c>
      <c r="G202" s="43" t="s">
        <v>223</v>
      </c>
      <c r="H202" s="33">
        <v>1</v>
      </c>
      <c r="I202" s="40"/>
      <c r="J202" s="40">
        <f>[Qte]*[P U]</f>
        <v>0</v>
      </c>
      <c r="K202" s="41">
        <v>1</v>
      </c>
      <c r="L202" s="41"/>
      <c r="M202" s="41" t="str">
        <f t="shared" si="7"/>
        <v>JANVIER</v>
      </c>
    </row>
    <row r="203" spans="1:14" ht="15.75">
      <c r="A203" s="82">
        <v>41653</v>
      </c>
      <c r="B203" s="55">
        <v>13373</v>
      </c>
      <c r="C203" s="49"/>
      <c r="D203" s="49" t="e">
        <f t="shared" si="6"/>
        <v>#N/A</v>
      </c>
      <c r="E203" s="43"/>
      <c r="F203" s="43" t="s">
        <v>278</v>
      </c>
      <c r="G203" s="43" t="s">
        <v>286</v>
      </c>
      <c r="H203" s="33">
        <v>1</v>
      </c>
      <c r="I203" s="40">
        <v>7220</v>
      </c>
      <c r="J203" s="40">
        <f>[Qte]*[P U]</f>
        <v>7220</v>
      </c>
      <c r="K203" s="41">
        <v>1</v>
      </c>
      <c r="L203" s="41"/>
      <c r="M203" s="41" t="str">
        <f t="shared" si="7"/>
        <v>JANVIER</v>
      </c>
    </row>
    <row r="204" spans="1:14" ht="15.75">
      <c r="A204" s="82">
        <v>41671</v>
      </c>
      <c r="B204" s="110">
        <v>14500</v>
      </c>
      <c r="C204" s="111"/>
      <c r="D204" s="111" t="e">
        <f t="shared" si="6"/>
        <v>#N/A</v>
      </c>
      <c r="E204" s="43"/>
      <c r="F204" s="43" t="s">
        <v>278</v>
      </c>
      <c r="G204" s="43" t="s">
        <v>286</v>
      </c>
      <c r="H204" s="33">
        <v>3</v>
      </c>
      <c r="I204" s="40">
        <v>6550</v>
      </c>
      <c r="J204" s="40">
        <f>[Qte]*[P U]</f>
        <v>19650</v>
      </c>
      <c r="K204" s="41">
        <v>3</v>
      </c>
      <c r="L204" s="41"/>
      <c r="M204" s="41" t="str">
        <f t="shared" si="7"/>
        <v>FÉVRIER</v>
      </c>
    </row>
    <row r="205" spans="1:14">
      <c r="A205" s="83"/>
      <c r="B205" s="46"/>
      <c r="C205" s="46"/>
      <c r="D205" s="46"/>
      <c r="F205" s="34"/>
      <c r="G205" s="34"/>
      <c r="H205" s="34"/>
      <c r="I205" s="33"/>
      <c r="J205" s="40"/>
      <c r="K205" s="40"/>
      <c r="L205" s="41"/>
      <c r="M205" s="41"/>
      <c r="N205" s="41"/>
    </row>
    <row r="206" spans="1:14">
      <c r="A206" s="83"/>
      <c r="B206" s="46"/>
      <c r="C206" s="46"/>
      <c r="D206" s="46"/>
      <c r="F206" s="34"/>
      <c r="G206" s="34"/>
      <c r="H206" s="34"/>
      <c r="I206" s="33"/>
      <c r="J206" s="40"/>
      <c r="K206" s="40"/>
      <c r="L206" s="41"/>
      <c r="M206" s="41"/>
      <c r="N206" s="41"/>
    </row>
    <row r="207" spans="1:14">
      <c r="A207" s="83"/>
      <c r="B207" s="46"/>
      <c r="C207" s="46"/>
      <c r="D207" s="46"/>
      <c r="F207" s="34"/>
      <c r="G207" s="34"/>
      <c r="H207" s="34"/>
      <c r="I207" s="33"/>
      <c r="J207" s="40"/>
      <c r="K207" s="40"/>
      <c r="L207" s="41"/>
      <c r="M207" s="41"/>
      <c r="N207" s="41"/>
    </row>
    <row r="208" spans="1:14">
      <c r="A208" s="83"/>
      <c r="B208" s="46"/>
      <c r="C208" s="46"/>
      <c r="D208" s="46"/>
      <c r="F208" s="34"/>
      <c r="G208" s="34"/>
      <c r="H208" s="34"/>
      <c r="I208" s="33"/>
      <c r="J208" s="40"/>
      <c r="K208" s="40"/>
      <c r="L208" s="41"/>
      <c r="M208" s="41"/>
      <c r="N208" s="41"/>
    </row>
    <row r="209" spans="1:14">
      <c r="A209" s="83"/>
      <c r="B209" s="46"/>
      <c r="C209" s="46"/>
      <c r="D209" s="46"/>
      <c r="F209" s="34"/>
      <c r="G209" s="34"/>
      <c r="H209" s="34"/>
      <c r="I209" s="33"/>
      <c r="J209" s="40"/>
      <c r="K209" s="40"/>
      <c r="L209" s="41"/>
      <c r="M209" s="41"/>
      <c r="N209" s="41"/>
    </row>
    <row r="210" spans="1:14">
      <c r="A210" s="83"/>
      <c r="B210" s="46"/>
      <c r="C210" s="46"/>
      <c r="D210" s="46"/>
      <c r="F210" s="34"/>
      <c r="G210" s="34"/>
      <c r="H210" s="34"/>
      <c r="I210" s="33"/>
      <c r="J210" s="40"/>
      <c r="K210" s="40"/>
      <c r="L210" s="41"/>
      <c r="M210" s="41"/>
      <c r="N210" s="41"/>
    </row>
    <row r="211" spans="1:14">
      <c r="A211" s="83"/>
      <c r="B211" s="46"/>
      <c r="C211" s="46"/>
      <c r="D211" s="46"/>
      <c r="F211" s="34"/>
      <c r="G211" s="34"/>
      <c r="H211" s="34"/>
      <c r="I211" s="33"/>
      <c r="J211" s="40"/>
      <c r="K211" s="40"/>
      <c r="L211" s="41"/>
      <c r="M211" s="41"/>
      <c r="N211" s="41"/>
    </row>
    <row r="212" spans="1:14">
      <c r="A212" s="83"/>
      <c r="B212" s="46"/>
      <c r="C212" s="46"/>
      <c r="D212" s="46"/>
      <c r="F212" s="34"/>
      <c r="G212" s="34"/>
      <c r="H212" s="34"/>
      <c r="I212" s="33"/>
      <c r="J212" s="40"/>
      <c r="K212" s="40"/>
      <c r="L212" s="41"/>
      <c r="M212" s="41"/>
      <c r="N212" s="41"/>
    </row>
    <row r="213" spans="1:14">
      <c r="A213" s="83"/>
      <c r="B213" s="46"/>
      <c r="C213" s="46"/>
      <c r="D213" s="46"/>
      <c r="F213" s="34"/>
      <c r="G213" s="34"/>
      <c r="H213" s="34"/>
      <c r="I213" s="33"/>
      <c r="J213" s="40"/>
      <c r="K213" s="40"/>
      <c r="L213" s="41"/>
      <c r="M213" s="41"/>
      <c r="N213" s="41"/>
    </row>
    <row r="214" spans="1:14">
      <c r="A214" s="83"/>
      <c r="B214" s="46"/>
      <c r="C214" s="46"/>
      <c r="D214" s="46"/>
      <c r="F214" s="34"/>
      <c r="G214" s="34"/>
      <c r="H214" s="34"/>
      <c r="I214" s="33"/>
      <c r="J214" s="40"/>
      <c r="K214" s="40"/>
      <c r="L214" s="41"/>
      <c r="M214" s="41"/>
      <c r="N214" s="41"/>
    </row>
    <row r="215" spans="1:14">
      <c r="A215" s="83"/>
      <c r="B215" s="46"/>
      <c r="C215" s="46"/>
      <c r="D215" s="46"/>
      <c r="F215" s="34"/>
      <c r="G215" s="34"/>
      <c r="H215" s="34"/>
      <c r="I215" s="33"/>
      <c r="J215" s="40"/>
      <c r="K215" s="40"/>
      <c r="L215" s="41"/>
      <c r="M215" s="41"/>
      <c r="N215" s="41"/>
    </row>
    <row r="216" spans="1:14">
      <c r="A216" s="83"/>
      <c r="B216" s="46"/>
      <c r="C216" s="46"/>
      <c r="D216" s="46"/>
      <c r="F216" s="34"/>
      <c r="G216" s="34"/>
      <c r="H216" s="34"/>
      <c r="I216" s="33"/>
      <c r="J216" s="40"/>
      <c r="K216" s="40"/>
      <c r="L216" s="41"/>
      <c r="M216" s="41"/>
      <c r="N216" s="41"/>
    </row>
    <row r="217" spans="1:14">
      <c r="A217" s="83"/>
      <c r="B217" s="46"/>
      <c r="C217" s="46"/>
      <c r="D217" s="46"/>
      <c r="F217" s="34"/>
      <c r="G217" s="34"/>
      <c r="H217" s="34"/>
      <c r="I217" s="33"/>
      <c r="J217" s="40"/>
      <c r="K217" s="40"/>
      <c r="L217" s="41"/>
      <c r="M217" s="41"/>
      <c r="N217" s="41"/>
    </row>
    <row r="218" spans="1:14">
      <c r="A218" s="83"/>
      <c r="B218" s="46"/>
      <c r="C218" s="46"/>
      <c r="D218" s="46"/>
      <c r="F218" s="34"/>
      <c r="G218" s="34"/>
      <c r="H218" s="34"/>
      <c r="I218" s="33"/>
      <c r="J218" s="40"/>
      <c r="K218" s="40"/>
      <c r="L218" s="41"/>
      <c r="M218" s="41"/>
      <c r="N218" s="41"/>
    </row>
    <row r="219" spans="1:14">
      <c r="A219" s="83"/>
      <c r="B219" s="46"/>
      <c r="C219" s="46"/>
      <c r="D219" s="46"/>
      <c r="F219" s="34"/>
      <c r="G219" s="34"/>
      <c r="H219" s="34"/>
      <c r="I219" s="33"/>
      <c r="J219" s="40"/>
      <c r="K219" s="40"/>
      <c r="L219" s="41"/>
      <c r="M219" s="41"/>
      <c r="N219" s="41"/>
    </row>
    <row r="220" spans="1:14">
      <c r="A220" s="83"/>
      <c r="B220" s="46"/>
      <c r="C220" s="46"/>
      <c r="D220" s="46"/>
      <c r="F220" s="34"/>
      <c r="G220" s="34"/>
      <c r="H220" s="34"/>
      <c r="I220" s="33"/>
      <c r="J220" s="40"/>
      <c r="K220" s="40"/>
      <c r="L220" s="41"/>
      <c r="M220" s="41"/>
      <c r="N220" s="41"/>
    </row>
    <row r="221" spans="1:14">
      <c r="A221" s="83"/>
      <c r="B221" s="46"/>
      <c r="C221" s="46"/>
      <c r="D221" s="46"/>
      <c r="F221" s="34"/>
      <c r="G221" s="34"/>
      <c r="H221" s="34"/>
      <c r="I221" s="33"/>
      <c r="J221" s="40"/>
      <c r="K221" s="40"/>
      <c r="L221" s="41"/>
      <c r="M221" s="41"/>
      <c r="N221" s="41"/>
    </row>
    <row r="222" spans="1:14">
      <c r="A222" s="83"/>
      <c r="B222" s="46"/>
      <c r="C222" s="46"/>
      <c r="D222" s="46"/>
      <c r="F222" s="34"/>
      <c r="G222" s="34"/>
      <c r="H222" s="34"/>
      <c r="I222" s="33"/>
      <c r="J222" s="40"/>
      <c r="K222" s="40"/>
      <c r="L222" s="41"/>
      <c r="M222" s="41"/>
      <c r="N222" s="41"/>
    </row>
    <row r="223" spans="1:14">
      <c r="A223" s="83"/>
      <c r="B223" s="46"/>
      <c r="C223" s="46"/>
      <c r="D223" s="46"/>
      <c r="F223" s="34"/>
      <c r="G223" s="34"/>
      <c r="H223" s="34"/>
      <c r="I223" s="33"/>
      <c r="J223" s="40"/>
      <c r="K223" s="40"/>
      <c r="L223" s="41"/>
      <c r="M223" s="41"/>
      <c r="N223" s="41"/>
    </row>
    <row r="224" spans="1:14">
      <c r="A224" s="83"/>
      <c r="B224" s="46"/>
      <c r="C224" s="46"/>
      <c r="D224" s="46"/>
      <c r="F224" s="34"/>
      <c r="G224" s="34"/>
      <c r="H224" s="34"/>
      <c r="I224" s="33"/>
      <c r="J224" s="40"/>
      <c r="K224" s="40"/>
      <c r="L224" s="41"/>
      <c r="M224" s="41"/>
      <c r="N224" s="41"/>
    </row>
    <row r="225" spans="1:14">
      <c r="A225" s="83"/>
      <c r="B225" s="46"/>
      <c r="C225" s="46"/>
      <c r="D225" s="46"/>
      <c r="F225" s="34"/>
      <c r="G225" s="34"/>
      <c r="H225" s="34"/>
      <c r="I225" s="33"/>
      <c r="J225" s="40"/>
      <c r="K225" s="40"/>
      <c r="L225" s="41"/>
      <c r="M225" s="41"/>
      <c r="N225" s="41"/>
    </row>
    <row r="226" spans="1:14">
      <c r="A226" s="83"/>
      <c r="B226" s="46"/>
      <c r="C226" s="46"/>
      <c r="D226" s="46"/>
      <c r="F226" s="34"/>
      <c r="G226" s="34"/>
      <c r="H226" s="34"/>
      <c r="I226" s="33"/>
      <c r="J226" s="40"/>
      <c r="K226" s="40"/>
      <c r="L226" s="41"/>
      <c r="M226" s="41"/>
      <c r="N226" s="41"/>
    </row>
    <row r="227" spans="1:14">
      <c r="A227" s="83"/>
      <c r="B227" s="46"/>
      <c r="C227" s="46"/>
      <c r="D227" s="46"/>
      <c r="F227" s="34"/>
      <c r="G227" s="34"/>
      <c r="H227" s="34"/>
      <c r="I227" s="33"/>
      <c r="J227" s="40"/>
      <c r="K227" s="40"/>
      <c r="L227" s="41"/>
      <c r="M227" s="41"/>
      <c r="N227" s="41"/>
    </row>
    <row r="228" spans="1:14">
      <c r="A228" s="83"/>
      <c r="B228" s="46"/>
      <c r="C228" s="46"/>
      <c r="D228" s="46"/>
      <c r="F228" s="34"/>
      <c r="G228" s="34"/>
      <c r="H228" s="34"/>
      <c r="I228" s="33"/>
      <c r="J228" s="40"/>
      <c r="K228" s="40"/>
      <c r="L228" s="41"/>
      <c r="M228" s="41"/>
      <c r="N228" s="41"/>
    </row>
    <row r="229" spans="1:14">
      <c r="A229" s="83"/>
      <c r="B229" s="46"/>
      <c r="C229" s="46"/>
      <c r="D229" s="46"/>
      <c r="F229" s="34"/>
      <c r="G229" s="34"/>
      <c r="H229" s="34"/>
      <c r="I229" s="33"/>
      <c r="J229" s="40"/>
      <c r="K229" s="40"/>
      <c r="L229" s="41"/>
      <c r="M229" s="41"/>
      <c r="N229" s="41"/>
    </row>
    <row r="230" spans="1:14">
      <c r="A230" s="83"/>
      <c r="B230" s="46"/>
      <c r="C230" s="46"/>
      <c r="D230" s="46"/>
      <c r="F230" s="34"/>
      <c r="G230" s="34"/>
      <c r="H230" s="34"/>
      <c r="I230" s="33"/>
      <c r="J230" s="40"/>
      <c r="K230" s="40"/>
      <c r="L230" s="41"/>
      <c r="M230" s="41"/>
      <c r="N230" s="41"/>
    </row>
    <row r="231" spans="1:14">
      <c r="A231" s="83"/>
      <c r="B231" s="46"/>
      <c r="C231" s="46"/>
      <c r="D231" s="46"/>
      <c r="F231" s="34"/>
      <c r="G231" s="34"/>
      <c r="H231" s="34"/>
      <c r="I231" s="33"/>
      <c r="J231" s="40"/>
      <c r="K231" s="40"/>
      <c r="L231" s="41"/>
      <c r="M231" s="41"/>
      <c r="N231" s="41"/>
    </row>
    <row r="232" spans="1:14">
      <c r="A232" s="83"/>
      <c r="B232" s="46"/>
      <c r="C232" s="46"/>
      <c r="D232" s="46"/>
      <c r="F232" s="34"/>
      <c r="G232" s="34"/>
      <c r="H232" s="34"/>
      <c r="I232" s="33"/>
      <c r="J232" s="40"/>
      <c r="K232" s="40"/>
      <c r="L232" s="41"/>
      <c r="M232" s="41"/>
      <c r="N232" s="41"/>
    </row>
    <row r="233" spans="1:14">
      <c r="A233" s="83"/>
      <c r="B233" s="46"/>
      <c r="C233" s="46"/>
      <c r="D233" s="46"/>
      <c r="F233" s="34"/>
      <c r="G233" s="34"/>
      <c r="H233" s="34"/>
      <c r="I233" s="33"/>
      <c r="J233" s="40"/>
      <c r="K233" s="40"/>
      <c r="L233" s="41"/>
      <c r="M233" s="41"/>
      <c r="N233" s="41"/>
    </row>
    <row r="234" spans="1:14">
      <c r="A234" s="83"/>
      <c r="B234" s="46"/>
      <c r="C234" s="46"/>
      <c r="D234" s="46"/>
      <c r="F234" s="34"/>
      <c r="G234" s="34"/>
      <c r="H234" s="34"/>
      <c r="I234" s="33"/>
      <c r="J234" s="40"/>
      <c r="K234" s="40"/>
      <c r="L234" s="41"/>
      <c r="M234" s="41"/>
      <c r="N234" s="41"/>
    </row>
    <row r="235" spans="1:14">
      <c r="A235" s="83"/>
      <c r="B235" s="46"/>
      <c r="C235" s="46"/>
      <c r="D235" s="46"/>
      <c r="F235" s="34"/>
      <c r="G235" s="34"/>
      <c r="H235" s="34"/>
      <c r="I235" s="33"/>
      <c r="J235" s="40"/>
      <c r="K235" s="40"/>
      <c r="L235" s="41"/>
      <c r="M235" s="41"/>
      <c r="N235" s="41"/>
    </row>
    <row r="236" spans="1:14">
      <c r="A236" s="83"/>
      <c r="B236" s="46"/>
      <c r="C236" s="46"/>
      <c r="D236" s="46"/>
      <c r="F236" s="34"/>
      <c r="G236" s="34"/>
      <c r="H236" s="34"/>
      <c r="I236" s="33"/>
      <c r="J236" s="40"/>
      <c r="K236" s="40"/>
      <c r="L236" s="41"/>
      <c r="M236" s="41"/>
      <c r="N236" s="41"/>
    </row>
    <row r="237" spans="1:14">
      <c r="A237" s="83"/>
      <c r="B237" s="46"/>
      <c r="C237" s="46"/>
      <c r="D237" s="46"/>
      <c r="F237" s="34"/>
      <c r="G237" s="34"/>
      <c r="H237" s="34"/>
      <c r="I237" s="33"/>
      <c r="J237" s="40"/>
      <c r="K237" s="40"/>
      <c r="L237" s="41"/>
      <c r="M237" s="41"/>
      <c r="N237" s="41"/>
    </row>
    <row r="238" spans="1:14">
      <c r="A238" s="83"/>
      <c r="B238" s="46"/>
      <c r="C238" s="46"/>
      <c r="D238" s="46"/>
      <c r="F238" s="34"/>
      <c r="G238" s="34"/>
      <c r="H238" s="34"/>
      <c r="I238" s="33"/>
      <c r="J238" s="40"/>
      <c r="K238" s="40"/>
      <c r="L238" s="41"/>
      <c r="M238" s="41"/>
      <c r="N238" s="41"/>
    </row>
    <row r="239" spans="1:14">
      <c r="A239" s="83"/>
      <c r="B239" s="46"/>
      <c r="C239" s="46"/>
      <c r="D239" s="46"/>
      <c r="F239" s="34"/>
      <c r="G239" s="34"/>
      <c r="H239" s="34"/>
      <c r="I239" s="33"/>
      <c r="J239" s="40"/>
      <c r="K239" s="40"/>
      <c r="L239" s="41"/>
      <c r="M239" s="41"/>
      <c r="N239" s="41"/>
    </row>
    <row r="240" spans="1:14">
      <c r="A240" s="83"/>
      <c r="B240" s="46"/>
      <c r="C240" s="46"/>
      <c r="D240" s="46"/>
      <c r="F240" s="34"/>
      <c r="G240" s="34"/>
      <c r="H240" s="34"/>
      <c r="I240" s="33"/>
      <c r="J240" s="40"/>
      <c r="K240" s="40"/>
      <c r="L240" s="41"/>
      <c r="M240" s="41"/>
      <c r="N240" s="41"/>
    </row>
    <row r="241" spans="1:14">
      <c r="A241" s="83"/>
      <c r="B241" s="46"/>
      <c r="C241" s="46"/>
      <c r="D241" s="46"/>
      <c r="F241" s="34"/>
      <c r="G241" s="34"/>
      <c r="H241" s="34"/>
      <c r="I241" s="33"/>
      <c r="J241" s="40"/>
      <c r="K241" s="40"/>
      <c r="L241" s="41"/>
      <c r="M241" s="41"/>
      <c r="N241" s="41"/>
    </row>
    <row r="242" spans="1:14">
      <c r="A242" s="83"/>
      <c r="B242" s="46"/>
      <c r="C242" s="46"/>
      <c r="D242" s="46"/>
      <c r="F242" s="34"/>
      <c r="G242" s="34"/>
      <c r="H242" s="34"/>
      <c r="I242" s="33"/>
      <c r="J242" s="40"/>
      <c r="K242" s="40"/>
      <c r="L242" s="41"/>
      <c r="M242" s="41"/>
      <c r="N242" s="41"/>
    </row>
    <row r="243" spans="1:14">
      <c r="A243" s="83"/>
      <c r="B243" s="46"/>
      <c r="C243" s="46"/>
      <c r="D243" s="46"/>
      <c r="F243" s="34"/>
      <c r="G243" s="34"/>
      <c r="H243" s="34"/>
      <c r="I243" s="33"/>
      <c r="J243" s="40"/>
      <c r="K243" s="40"/>
      <c r="L243" s="41"/>
      <c r="M243" s="41"/>
      <c r="N243" s="41"/>
    </row>
    <row r="244" spans="1:14">
      <c r="A244" s="83"/>
      <c r="B244" s="46"/>
      <c r="C244" s="46"/>
      <c r="D244" s="46"/>
      <c r="F244" s="34"/>
      <c r="G244" s="34"/>
      <c r="H244" s="34"/>
      <c r="I244" s="33"/>
      <c r="J244" s="40"/>
      <c r="K244" s="40"/>
      <c r="L244" s="41"/>
      <c r="M244" s="41"/>
      <c r="N244" s="41"/>
    </row>
    <row r="245" spans="1:14">
      <c r="A245" s="83"/>
      <c r="B245" s="46"/>
      <c r="C245" s="46"/>
      <c r="D245" s="46"/>
      <c r="F245" s="34"/>
      <c r="G245" s="34"/>
      <c r="H245" s="34"/>
      <c r="I245" s="33"/>
      <c r="J245" s="40"/>
      <c r="K245" s="40"/>
      <c r="L245" s="41"/>
      <c r="M245" s="41"/>
      <c r="N245" s="41"/>
    </row>
    <row r="246" spans="1:14">
      <c r="A246" s="83"/>
      <c r="B246" s="46"/>
      <c r="C246" s="46"/>
      <c r="D246" s="46"/>
      <c r="F246" s="34"/>
      <c r="G246" s="34"/>
      <c r="H246" s="34"/>
      <c r="I246" s="33"/>
      <c r="J246" s="40"/>
      <c r="K246" s="40"/>
      <c r="L246" s="41"/>
      <c r="M246" s="41"/>
      <c r="N246" s="41"/>
    </row>
    <row r="247" spans="1:14">
      <c r="A247" s="83"/>
      <c r="B247" s="46"/>
      <c r="C247" s="46"/>
      <c r="D247" s="46"/>
      <c r="F247" s="34"/>
      <c r="G247" s="34"/>
      <c r="H247" s="34"/>
      <c r="I247" s="33"/>
      <c r="J247" s="40"/>
      <c r="K247" s="40"/>
      <c r="L247" s="41"/>
      <c r="M247" s="41"/>
      <c r="N247" s="41"/>
    </row>
    <row r="248" spans="1:14">
      <c r="A248" s="83"/>
      <c r="B248" s="46"/>
      <c r="C248" s="46"/>
      <c r="D248" s="46"/>
      <c r="F248" s="34"/>
      <c r="G248" s="34"/>
      <c r="H248" s="34"/>
      <c r="I248" s="33"/>
      <c r="J248" s="40"/>
      <c r="K248" s="40"/>
      <c r="L248" s="41"/>
      <c r="M248" s="41"/>
      <c r="N248" s="41"/>
    </row>
    <row r="249" spans="1:14">
      <c r="A249" s="83"/>
      <c r="B249" s="46"/>
      <c r="C249" s="46"/>
      <c r="D249" s="46"/>
      <c r="F249" s="34"/>
      <c r="G249" s="34"/>
      <c r="H249" s="34"/>
      <c r="I249" s="33"/>
      <c r="J249" s="40"/>
      <c r="K249" s="40"/>
      <c r="L249" s="41"/>
      <c r="M249" s="41"/>
      <c r="N249" s="41"/>
    </row>
    <row r="250" spans="1:14">
      <c r="A250" s="83"/>
      <c r="B250" s="46"/>
      <c r="C250" s="46"/>
      <c r="D250" s="46"/>
      <c r="F250" s="34"/>
      <c r="G250" s="34"/>
      <c r="H250" s="34"/>
      <c r="I250" s="33"/>
      <c r="J250" s="40"/>
      <c r="K250" s="40"/>
      <c r="L250" s="41"/>
      <c r="M250" s="41"/>
      <c r="N250" s="41"/>
    </row>
    <row r="251" spans="1:14">
      <c r="A251" s="83"/>
      <c r="B251" s="46"/>
      <c r="C251" s="46"/>
      <c r="D251" s="46"/>
      <c r="F251" s="34"/>
      <c r="G251" s="34"/>
      <c r="H251" s="34"/>
      <c r="I251" s="33"/>
      <c r="J251" s="40"/>
      <c r="K251" s="40"/>
      <c r="L251" s="41"/>
      <c r="M251" s="41"/>
      <c r="N251" s="41"/>
    </row>
    <row r="252" spans="1:14">
      <c r="A252" s="83"/>
      <c r="B252" s="46"/>
      <c r="C252" s="46"/>
      <c r="D252" s="46"/>
      <c r="F252" s="34"/>
      <c r="G252" s="34"/>
      <c r="H252" s="34"/>
      <c r="I252" s="33"/>
      <c r="J252" s="40"/>
      <c r="K252" s="40"/>
      <c r="L252" s="41"/>
      <c r="M252" s="41"/>
      <c r="N252" s="41"/>
    </row>
    <row r="253" spans="1:14">
      <c r="A253" s="83"/>
      <c r="B253" s="46"/>
      <c r="C253" s="46"/>
      <c r="D253" s="46"/>
      <c r="F253" s="34"/>
      <c r="G253" s="34"/>
      <c r="H253" s="34"/>
      <c r="I253" s="33"/>
      <c r="J253" s="40"/>
      <c r="K253" s="40"/>
      <c r="L253" s="41"/>
      <c r="M253" s="41"/>
      <c r="N253" s="41"/>
    </row>
    <row r="254" spans="1:14">
      <c r="A254" s="83"/>
      <c r="B254" s="46"/>
      <c r="C254" s="46"/>
      <c r="D254" s="46"/>
      <c r="F254" s="34"/>
      <c r="G254" s="34"/>
      <c r="H254" s="34"/>
      <c r="I254" s="33"/>
      <c r="J254" s="40"/>
      <c r="K254" s="40"/>
      <c r="L254" s="41"/>
      <c r="M254" s="41"/>
      <c r="N254" s="41"/>
    </row>
    <row r="255" spans="1:14">
      <c r="A255" s="83"/>
      <c r="B255" s="46"/>
      <c r="C255" s="46"/>
      <c r="D255" s="46"/>
      <c r="F255" s="34"/>
      <c r="G255" s="34"/>
      <c r="H255" s="34"/>
      <c r="I255" s="33"/>
      <c r="J255" s="40"/>
      <c r="K255" s="40"/>
      <c r="L255" s="41"/>
      <c r="M255" s="41"/>
      <c r="N255" s="41"/>
    </row>
    <row r="256" spans="1:14">
      <c r="A256" s="83"/>
      <c r="B256" s="46"/>
      <c r="C256" s="46"/>
      <c r="D256" s="46"/>
      <c r="F256" s="34"/>
      <c r="G256" s="34"/>
      <c r="H256" s="34"/>
      <c r="I256" s="33"/>
      <c r="J256" s="40"/>
      <c r="K256" s="40"/>
      <c r="L256" s="41"/>
      <c r="M256" s="41"/>
      <c r="N256" s="41"/>
    </row>
    <row r="257" spans="1:14">
      <c r="A257" s="83"/>
      <c r="B257" s="46"/>
      <c r="C257" s="46"/>
      <c r="D257" s="46"/>
      <c r="F257" s="34"/>
      <c r="G257" s="34"/>
      <c r="H257" s="34"/>
      <c r="I257" s="33"/>
      <c r="J257" s="40"/>
      <c r="K257" s="40"/>
      <c r="L257" s="41"/>
      <c r="M257" s="41"/>
      <c r="N257" s="41"/>
    </row>
    <row r="258" spans="1:14">
      <c r="A258" s="83"/>
      <c r="B258" s="46"/>
      <c r="C258" s="46"/>
      <c r="D258" s="46"/>
      <c r="F258" s="34"/>
      <c r="G258" s="34"/>
      <c r="H258" s="34"/>
      <c r="I258" s="33"/>
      <c r="J258" s="40"/>
      <c r="K258" s="40"/>
      <c r="L258" s="41"/>
      <c r="M258" s="41"/>
      <c r="N258" s="41"/>
    </row>
    <row r="259" spans="1:14">
      <c r="A259" s="83"/>
      <c r="B259" s="46"/>
      <c r="C259" s="46"/>
      <c r="D259" s="46"/>
      <c r="F259" s="34"/>
      <c r="G259" s="34"/>
      <c r="H259" s="34"/>
      <c r="I259" s="33"/>
      <c r="J259" s="40"/>
      <c r="K259" s="40"/>
      <c r="L259" s="41"/>
      <c r="M259" s="41"/>
      <c r="N259" s="41"/>
    </row>
    <row r="260" spans="1:14">
      <c r="A260" s="83"/>
      <c r="B260" s="46"/>
      <c r="C260" s="46"/>
      <c r="D260" s="46"/>
      <c r="F260" s="34"/>
      <c r="G260" s="34"/>
      <c r="H260" s="34"/>
      <c r="I260" s="33"/>
      <c r="J260" s="40"/>
      <c r="K260" s="40"/>
      <c r="L260" s="41"/>
      <c r="M260" s="41"/>
      <c r="N260" s="41"/>
    </row>
    <row r="261" spans="1:14">
      <c r="A261" s="83"/>
      <c r="B261" s="46"/>
      <c r="C261" s="46"/>
      <c r="D261" s="46"/>
      <c r="F261" s="34"/>
      <c r="G261" s="34"/>
      <c r="H261" s="34"/>
      <c r="I261" s="33"/>
      <c r="J261" s="40"/>
      <c r="K261" s="40"/>
      <c r="L261" s="41"/>
      <c r="M261" s="41"/>
      <c r="N261" s="41"/>
    </row>
    <row r="262" spans="1:14">
      <c r="A262" s="83"/>
      <c r="B262" s="46"/>
      <c r="C262" s="46"/>
      <c r="D262" s="46"/>
      <c r="F262" s="34"/>
      <c r="G262" s="34"/>
      <c r="H262" s="34"/>
      <c r="I262" s="33"/>
      <c r="J262" s="40"/>
      <c r="K262" s="40"/>
      <c r="L262" s="41"/>
      <c r="M262" s="41"/>
      <c r="N262" s="41"/>
    </row>
    <row r="263" spans="1:14">
      <c r="A263" s="83"/>
      <c r="B263" s="46"/>
      <c r="C263" s="46"/>
      <c r="D263" s="46"/>
      <c r="F263" s="34"/>
      <c r="G263" s="34"/>
      <c r="H263" s="34"/>
      <c r="I263" s="33"/>
      <c r="J263" s="40"/>
      <c r="K263" s="40"/>
      <c r="L263" s="41"/>
      <c r="M263" s="41"/>
      <c r="N263" s="41"/>
    </row>
    <row r="264" spans="1:14">
      <c r="A264" s="83"/>
      <c r="B264" s="46"/>
      <c r="C264" s="46"/>
      <c r="D264" s="46"/>
      <c r="F264" s="34"/>
      <c r="G264" s="34"/>
      <c r="H264" s="34"/>
      <c r="I264" s="33"/>
      <c r="J264" s="40"/>
      <c r="K264" s="40"/>
      <c r="L264" s="41"/>
      <c r="M264" s="41"/>
      <c r="N264" s="41"/>
    </row>
    <row r="265" spans="1:14">
      <c r="A265" s="83"/>
      <c r="B265" s="46"/>
      <c r="C265" s="46"/>
      <c r="D265" s="46"/>
      <c r="F265" s="34"/>
      <c r="G265" s="34"/>
      <c r="H265" s="34"/>
      <c r="I265" s="33"/>
      <c r="J265" s="40"/>
      <c r="K265" s="40"/>
      <c r="L265" s="41"/>
      <c r="M265" s="41"/>
      <c r="N265" s="41"/>
    </row>
    <row r="266" spans="1:14">
      <c r="A266" s="83"/>
      <c r="B266" s="46"/>
      <c r="C266" s="46"/>
      <c r="D266" s="46"/>
      <c r="F266" s="34"/>
      <c r="G266" s="34"/>
      <c r="H266" s="34"/>
      <c r="I266" s="33"/>
      <c r="J266" s="40"/>
      <c r="K266" s="40"/>
      <c r="L266" s="41"/>
      <c r="M266" s="41"/>
      <c r="N266" s="41"/>
    </row>
    <row r="267" spans="1:14">
      <c r="A267" s="83"/>
      <c r="B267" s="46"/>
      <c r="C267" s="46"/>
      <c r="D267" s="46"/>
      <c r="F267" s="34"/>
      <c r="G267" s="34"/>
      <c r="H267" s="34"/>
      <c r="I267" s="33"/>
      <c r="J267" s="40"/>
      <c r="K267" s="40"/>
      <c r="L267" s="41"/>
      <c r="M267" s="41"/>
      <c r="N267" s="41"/>
    </row>
    <row r="268" spans="1:14">
      <c r="A268" s="83"/>
      <c r="B268" s="46"/>
      <c r="C268" s="46"/>
      <c r="D268" s="46"/>
      <c r="F268" s="34"/>
      <c r="G268" s="34"/>
      <c r="H268" s="34"/>
      <c r="I268" s="33"/>
      <c r="J268" s="40"/>
      <c r="K268" s="40"/>
      <c r="L268" s="41"/>
      <c r="M268" s="41"/>
      <c r="N268" s="41"/>
    </row>
    <row r="269" spans="1:14">
      <c r="A269" s="83"/>
      <c r="B269" s="46"/>
      <c r="C269" s="46"/>
      <c r="D269" s="46"/>
      <c r="F269" s="34"/>
      <c r="G269" s="34"/>
      <c r="H269" s="34"/>
      <c r="I269" s="33"/>
      <c r="J269" s="40"/>
      <c r="K269" s="40"/>
      <c r="L269" s="41"/>
      <c r="M269" s="41"/>
      <c r="N269" s="41"/>
    </row>
    <row r="270" spans="1:14">
      <c r="A270" s="83"/>
      <c r="B270" s="46"/>
      <c r="C270" s="46"/>
      <c r="D270" s="46"/>
      <c r="F270" s="34"/>
      <c r="G270" s="34"/>
      <c r="H270" s="34"/>
      <c r="I270" s="33"/>
      <c r="J270" s="40"/>
      <c r="K270" s="40"/>
      <c r="L270" s="41"/>
      <c r="M270" s="41"/>
      <c r="N270" s="41"/>
    </row>
    <row r="271" spans="1:14">
      <c r="A271" s="83"/>
      <c r="B271" s="46"/>
      <c r="C271" s="46"/>
      <c r="D271" s="46"/>
      <c r="F271" s="34"/>
      <c r="G271" s="34"/>
      <c r="H271" s="34"/>
      <c r="I271" s="33"/>
      <c r="J271" s="40"/>
      <c r="K271" s="40"/>
      <c r="L271" s="41"/>
      <c r="M271" s="41"/>
      <c r="N271" s="41"/>
    </row>
    <row r="272" spans="1:14">
      <c r="A272" s="83"/>
      <c r="B272" s="46"/>
      <c r="C272" s="46"/>
      <c r="D272" s="46"/>
      <c r="F272" s="34"/>
      <c r="G272" s="34"/>
      <c r="H272" s="34"/>
      <c r="I272" s="33"/>
      <c r="J272" s="40"/>
      <c r="K272" s="40"/>
      <c r="L272" s="41"/>
      <c r="M272" s="41"/>
      <c r="N272" s="41"/>
    </row>
    <row r="273" spans="1:14">
      <c r="A273" s="83"/>
      <c r="B273" s="46"/>
      <c r="C273" s="46"/>
      <c r="D273" s="46"/>
      <c r="F273" s="34"/>
      <c r="G273" s="34"/>
      <c r="H273" s="34"/>
      <c r="I273" s="33"/>
      <c r="J273" s="40"/>
      <c r="K273" s="40"/>
      <c r="L273" s="41"/>
      <c r="M273" s="41"/>
      <c r="N273" s="41"/>
    </row>
    <row r="274" spans="1:14">
      <c r="A274" s="83"/>
      <c r="B274" s="46"/>
      <c r="C274" s="46"/>
      <c r="D274" s="46"/>
      <c r="F274" s="34"/>
      <c r="G274" s="34"/>
      <c r="H274" s="34"/>
      <c r="I274" s="33"/>
      <c r="J274" s="40"/>
      <c r="K274" s="40"/>
      <c r="L274" s="41"/>
      <c r="M274" s="41"/>
      <c r="N274" s="41"/>
    </row>
    <row r="275" spans="1:14">
      <c r="A275" s="83"/>
      <c r="B275" s="46"/>
      <c r="C275" s="46"/>
      <c r="D275" s="46"/>
      <c r="F275" s="34"/>
      <c r="G275" s="34"/>
      <c r="H275" s="34"/>
      <c r="I275" s="33"/>
      <c r="J275" s="40"/>
      <c r="K275" s="40"/>
      <c r="L275" s="41"/>
      <c r="M275" s="41"/>
      <c r="N275" s="41"/>
    </row>
    <row r="276" spans="1:14">
      <c r="A276" s="83"/>
      <c r="B276" s="46"/>
      <c r="C276" s="46"/>
      <c r="D276" s="46"/>
      <c r="F276" s="34"/>
      <c r="G276" s="34"/>
      <c r="H276" s="34"/>
      <c r="I276" s="33"/>
      <c r="J276" s="40"/>
      <c r="K276" s="40"/>
      <c r="L276" s="41"/>
      <c r="M276" s="41"/>
      <c r="N276" s="41"/>
    </row>
    <row r="277" spans="1:14">
      <c r="A277" s="83"/>
      <c r="B277" s="46"/>
      <c r="C277" s="46"/>
      <c r="D277" s="46"/>
      <c r="F277" s="34"/>
      <c r="G277" s="34"/>
      <c r="H277" s="34"/>
      <c r="I277" s="33"/>
      <c r="J277" s="40"/>
      <c r="K277" s="40"/>
      <c r="L277" s="41"/>
      <c r="M277" s="41"/>
      <c r="N277" s="41"/>
    </row>
    <row r="278" spans="1:14">
      <c r="A278" s="83"/>
      <c r="B278" s="46"/>
      <c r="C278" s="46"/>
      <c r="D278" s="46"/>
      <c r="F278" s="34"/>
      <c r="G278" s="34"/>
      <c r="H278" s="34"/>
      <c r="I278" s="33"/>
      <c r="J278" s="40"/>
      <c r="K278" s="40"/>
      <c r="L278" s="41"/>
      <c r="M278" s="41"/>
      <c r="N278" s="41"/>
    </row>
    <row r="279" spans="1:14">
      <c r="A279" s="83"/>
      <c r="B279" s="46"/>
      <c r="C279" s="46"/>
      <c r="D279" s="46"/>
      <c r="F279" s="34"/>
      <c r="G279" s="34"/>
      <c r="H279" s="34"/>
      <c r="I279" s="33"/>
      <c r="J279" s="40"/>
      <c r="K279" s="40"/>
      <c r="L279" s="41"/>
      <c r="M279" s="41"/>
      <c r="N279" s="41"/>
    </row>
    <row r="280" spans="1:14">
      <c r="A280" s="83"/>
      <c r="B280" s="46"/>
      <c r="C280" s="46"/>
      <c r="D280" s="46"/>
      <c r="F280" s="34"/>
      <c r="G280" s="34"/>
      <c r="H280" s="34"/>
      <c r="I280" s="33"/>
      <c r="J280" s="40"/>
      <c r="K280" s="40"/>
      <c r="L280" s="41"/>
      <c r="M280" s="41"/>
      <c r="N280" s="41"/>
    </row>
    <row r="281" spans="1:14">
      <c r="A281" s="83"/>
      <c r="B281" s="46"/>
      <c r="C281" s="46"/>
      <c r="D281" s="46"/>
      <c r="F281" s="34"/>
      <c r="G281" s="34"/>
      <c r="H281" s="34"/>
      <c r="I281" s="33"/>
      <c r="J281" s="40"/>
      <c r="K281" s="40"/>
      <c r="L281" s="41"/>
      <c r="M281" s="41"/>
      <c r="N281" s="41"/>
    </row>
    <row r="282" spans="1:14">
      <c r="A282" s="83"/>
      <c r="B282" s="46"/>
      <c r="C282" s="46"/>
      <c r="D282" s="46"/>
      <c r="F282" s="34"/>
      <c r="G282" s="34"/>
      <c r="H282" s="34"/>
      <c r="I282" s="33"/>
      <c r="J282" s="40"/>
      <c r="K282" s="40"/>
      <c r="L282" s="41"/>
      <c r="M282" s="41"/>
      <c r="N282" s="41"/>
    </row>
    <row r="283" spans="1:14">
      <c r="A283" s="83"/>
      <c r="B283" s="46"/>
      <c r="C283" s="46"/>
      <c r="D283" s="46"/>
      <c r="F283" s="34"/>
      <c r="G283" s="34"/>
      <c r="H283" s="34"/>
      <c r="I283" s="33"/>
      <c r="J283" s="40"/>
      <c r="K283" s="40"/>
      <c r="L283" s="41"/>
      <c r="M283" s="41"/>
      <c r="N283" s="41"/>
    </row>
    <row r="284" spans="1:14">
      <c r="A284" s="83"/>
      <c r="B284" s="46"/>
      <c r="C284" s="46"/>
      <c r="D284" s="46"/>
      <c r="F284" s="34"/>
      <c r="G284" s="34"/>
      <c r="H284" s="34"/>
      <c r="I284" s="33"/>
      <c r="J284" s="40"/>
      <c r="K284" s="40"/>
      <c r="L284" s="41"/>
      <c r="M284" s="41"/>
      <c r="N284" s="41"/>
    </row>
    <row r="285" spans="1:14">
      <c r="A285" s="83"/>
      <c r="B285" s="46"/>
      <c r="C285" s="46"/>
      <c r="D285" s="46"/>
      <c r="F285" s="34"/>
      <c r="G285" s="34"/>
      <c r="H285" s="34"/>
      <c r="I285" s="33"/>
      <c r="J285" s="40"/>
      <c r="K285" s="40"/>
      <c r="L285" s="41"/>
      <c r="M285" s="41"/>
      <c r="N285" s="41"/>
    </row>
    <row r="286" spans="1:14">
      <c r="A286" s="83"/>
      <c r="B286" s="46"/>
      <c r="C286" s="46"/>
      <c r="D286" s="46"/>
      <c r="F286" s="34"/>
      <c r="G286" s="34"/>
      <c r="H286" s="34"/>
      <c r="I286" s="33"/>
      <c r="J286" s="40"/>
      <c r="K286" s="40"/>
      <c r="L286" s="41"/>
      <c r="M286" s="41"/>
      <c r="N286" s="41"/>
    </row>
    <row r="287" spans="1:14">
      <c r="A287" s="83"/>
      <c r="B287" s="46"/>
      <c r="C287" s="46"/>
      <c r="D287" s="46"/>
      <c r="F287" s="34"/>
      <c r="G287" s="34"/>
      <c r="H287" s="34"/>
      <c r="I287" s="33"/>
      <c r="J287" s="40"/>
      <c r="K287" s="40"/>
      <c r="L287" s="41"/>
      <c r="M287" s="41"/>
      <c r="N287" s="41"/>
    </row>
    <row r="288" spans="1:14">
      <c r="A288" s="83"/>
      <c r="B288" s="46"/>
      <c r="C288" s="46"/>
      <c r="D288" s="46"/>
      <c r="F288" s="34"/>
      <c r="G288" s="34"/>
      <c r="H288" s="34"/>
      <c r="I288" s="33"/>
      <c r="J288" s="40"/>
      <c r="K288" s="40"/>
      <c r="L288" s="41"/>
      <c r="M288" s="41"/>
      <c r="N288" s="41"/>
    </row>
    <row r="289" spans="1:14">
      <c r="A289" s="83"/>
      <c r="B289" s="46"/>
      <c r="C289" s="46"/>
      <c r="D289" s="46"/>
      <c r="F289" s="34"/>
      <c r="G289" s="34"/>
      <c r="H289" s="34"/>
      <c r="I289" s="33"/>
      <c r="J289" s="40"/>
      <c r="K289" s="40"/>
      <c r="L289" s="41"/>
      <c r="M289" s="41"/>
      <c r="N289" s="41"/>
    </row>
    <row r="290" spans="1:14">
      <c r="A290" s="83"/>
      <c r="B290" s="46"/>
      <c r="C290" s="46"/>
      <c r="D290" s="46"/>
      <c r="F290" s="34"/>
      <c r="G290" s="34"/>
      <c r="H290" s="34"/>
      <c r="I290" s="33"/>
      <c r="J290" s="40"/>
      <c r="K290" s="40"/>
      <c r="L290" s="41"/>
      <c r="M290" s="41"/>
      <c r="N290" s="41"/>
    </row>
    <row r="291" spans="1:14">
      <c r="A291" s="83"/>
      <c r="B291" s="46"/>
      <c r="C291" s="46"/>
      <c r="D291" s="46"/>
      <c r="F291" s="34"/>
      <c r="G291" s="34"/>
      <c r="H291" s="34"/>
      <c r="I291" s="33"/>
      <c r="J291" s="40"/>
      <c r="K291" s="40"/>
      <c r="L291" s="41"/>
      <c r="M291" s="41"/>
      <c r="N291" s="41"/>
    </row>
    <row r="292" spans="1:14">
      <c r="A292" s="83"/>
      <c r="B292" s="46"/>
      <c r="C292" s="46"/>
      <c r="D292" s="46"/>
      <c r="F292" s="34"/>
      <c r="G292" s="34"/>
      <c r="H292" s="34"/>
      <c r="I292" s="33"/>
      <c r="J292" s="40"/>
      <c r="K292" s="40"/>
      <c r="L292" s="41"/>
      <c r="M292" s="41"/>
      <c r="N292" s="41"/>
    </row>
    <row r="293" spans="1:14">
      <c r="A293" s="83"/>
      <c r="B293" s="46"/>
      <c r="C293" s="46"/>
      <c r="D293" s="46"/>
      <c r="F293" s="34"/>
      <c r="G293" s="34"/>
      <c r="H293" s="34"/>
      <c r="I293" s="33"/>
      <c r="J293" s="40"/>
      <c r="K293" s="40"/>
      <c r="L293" s="41"/>
      <c r="M293" s="41"/>
      <c r="N293" s="41"/>
    </row>
    <row r="294" spans="1:14">
      <c r="A294" s="83"/>
      <c r="B294" s="46"/>
      <c r="C294" s="46"/>
      <c r="D294" s="46"/>
      <c r="F294" s="34"/>
      <c r="G294" s="34"/>
      <c r="H294" s="34"/>
      <c r="I294" s="33"/>
      <c r="J294" s="40"/>
      <c r="K294" s="40"/>
      <c r="L294" s="41"/>
      <c r="M294" s="41"/>
      <c r="N294" s="41"/>
    </row>
    <row r="295" spans="1:14">
      <c r="A295" s="83"/>
      <c r="B295" s="46"/>
      <c r="C295" s="46"/>
      <c r="D295" s="46"/>
      <c r="F295" s="34"/>
      <c r="G295" s="34"/>
      <c r="H295" s="34"/>
      <c r="I295" s="33"/>
      <c r="J295" s="40"/>
      <c r="K295" s="40"/>
      <c r="L295" s="41"/>
      <c r="M295" s="41"/>
      <c r="N295" s="41"/>
    </row>
    <row r="296" spans="1:14">
      <c r="A296" s="83"/>
      <c r="B296" s="46"/>
      <c r="C296" s="46"/>
      <c r="D296" s="46"/>
      <c r="F296" s="34"/>
      <c r="G296" s="34"/>
      <c r="H296" s="34"/>
      <c r="I296" s="33"/>
      <c r="J296" s="40"/>
      <c r="K296" s="40"/>
      <c r="L296" s="41"/>
      <c r="M296" s="41"/>
      <c r="N296" s="41"/>
    </row>
    <row r="297" spans="1:14">
      <c r="A297" s="83"/>
      <c r="B297" s="46"/>
      <c r="C297" s="46"/>
      <c r="D297" s="46"/>
      <c r="F297" s="34"/>
      <c r="G297" s="34"/>
      <c r="H297" s="34"/>
      <c r="I297" s="33"/>
      <c r="J297" s="40"/>
      <c r="K297" s="40"/>
      <c r="L297" s="41"/>
      <c r="M297" s="41"/>
      <c r="N297" s="41"/>
    </row>
    <row r="298" spans="1:14">
      <c r="A298" s="83"/>
      <c r="B298" s="46"/>
      <c r="C298" s="46"/>
      <c r="D298" s="46"/>
      <c r="F298" s="34"/>
      <c r="G298" s="34"/>
      <c r="H298" s="34"/>
      <c r="I298" s="33"/>
      <c r="J298" s="40"/>
      <c r="K298" s="40"/>
      <c r="L298" s="41"/>
      <c r="M298" s="41"/>
      <c r="N298" s="41"/>
    </row>
    <row r="299" spans="1:14">
      <c r="A299" s="83"/>
      <c r="B299" s="46"/>
      <c r="C299" s="46"/>
      <c r="D299" s="46"/>
      <c r="F299" s="34"/>
      <c r="G299" s="34"/>
      <c r="H299" s="34"/>
      <c r="I299" s="33"/>
      <c r="J299" s="40"/>
      <c r="K299" s="40"/>
      <c r="L299" s="41"/>
      <c r="M299" s="41"/>
      <c r="N299" s="41"/>
    </row>
    <row r="300" spans="1:14">
      <c r="A300" s="83"/>
      <c r="B300" s="46"/>
      <c r="C300" s="46"/>
      <c r="D300" s="46"/>
      <c r="F300" s="34"/>
      <c r="G300" s="34"/>
      <c r="H300" s="34"/>
      <c r="I300" s="33"/>
      <c r="J300" s="40"/>
      <c r="K300" s="40"/>
      <c r="L300" s="41"/>
      <c r="M300" s="41"/>
      <c r="N300" s="41"/>
    </row>
    <row r="301" spans="1:14">
      <c r="A301" s="83"/>
      <c r="B301" s="46"/>
      <c r="C301" s="46"/>
      <c r="D301" s="46"/>
      <c r="F301" s="34"/>
      <c r="G301" s="34"/>
      <c r="H301" s="34"/>
      <c r="I301" s="33"/>
      <c r="J301" s="40"/>
      <c r="K301" s="40"/>
      <c r="L301" s="41"/>
      <c r="M301" s="41"/>
      <c r="N301" s="41"/>
    </row>
    <row r="302" spans="1:14">
      <c r="A302" s="83"/>
      <c r="B302" s="46"/>
      <c r="C302" s="46"/>
      <c r="D302" s="46"/>
      <c r="F302" s="34"/>
      <c r="G302" s="34"/>
      <c r="H302" s="34"/>
      <c r="I302" s="33"/>
      <c r="J302" s="40"/>
      <c r="K302" s="40"/>
      <c r="L302" s="41"/>
      <c r="M302" s="41"/>
      <c r="N302" s="41"/>
    </row>
    <row r="303" spans="1:14">
      <c r="A303" s="83"/>
      <c r="B303" s="46"/>
      <c r="C303" s="46"/>
      <c r="D303" s="46"/>
      <c r="F303" s="34"/>
      <c r="G303" s="34"/>
      <c r="H303" s="34"/>
      <c r="I303" s="33"/>
      <c r="J303" s="40"/>
      <c r="K303" s="40"/>
      <c r="L303" s="41"/>
      <c r="M303" s="41"/>
      <c r="N303" s="41"/>
    </row>
    <row r="304" spans="1:14">
      <c r="A304" s="83"/>
      <c r="B304" s="46"/>
      <c r="C304" s="46"/>
      <c r="D304" s="46"/>
      <c r="F304" s="34"/>
      <c r="G304" s="34"/>
      <c r="H304" s="34"/>
      <c r="I304" s="33"/>
      <c r="J304" s="40"/>
      <c r="K304" s="40"/>
      <c r="L304" s="41"/>
      <c r="M304" s="41"/>
      <c r="N304" s="41"/>
    </row>
    <row r="305" spans="1:14">
      <c r="A305" s="83"/>
      <c r="B305" s="46"/>
      <c r="C305" s="46"/>
      <c r="D305" s="46"/>
      <c r="F305" s="34"/>
      <c r="G305" s="34"/>
      <c r="H305" s="34"/>
      <c r="I305" s="33"/>
      <c r="J305" s="40"/>
      <c r="K305" s="40"/>
      <c r="L305" s="41"/>
      <c r="M305" s="41"/>
      <c r="N305" s="41"/>
    </row>
    <row r="306" spans="1:14">
      <c r="A306" s="83"/>
      <c r="B306" s="46"/>
      <c r="C306" s="46"/>
      <c r="D306" s="46"/>
      <c r="F306" s="34"/>
      <c r="G306" s="34"/>
      <c r="H306" s="34"/>
      <c r="I306" s="33"/>
      <c r="J306" s="40"/>
      <c r="K306" s="40"/>
      <c r="L306" s="41"/>
      <c r="M306" s="41"/>
      <c r="N306" s="41"/>
    </row>
    <row r="307" spans="1:14">
      <c r="A307" s="83"/>
      <c r="B307" s="46"/>
      <c r="C307" s="46"/>
      <c r="D307" s="46"/>
      <c r="F307" s="34"/>
      <c r="G307" s="34"/>
      <c r="H307" s="34"/>
      <c r="I307" s="33"/>
      <c r="J307" s="40"/>
      <c r="K307" s="40"/>
      <c r="L307" s="41"/>
      <c r="M307" s="41"/>
      <c r="N307" s="41"/>
    </row>
    <row r="308" spans="1:14">
      <c r="A308" s="83"/>
      <c r="B308" s="46"/>
      <c r="C308" s="46"/>
      <c r="D308" s="46"/>
      <c r="F308" s="34"/>
      <c r="G308" s="34"/>
      <c r="H308" s="34"/>
      <c r="I308" s="33"/>
      <c r="J308" s="40"/>
      <c r="K308" s="40"/>
      <c r="L308" s="41"/>
      <c r="M308" s="41"/>
      <c r="N308" s="41"/>
    </row>
    <row r="309" spans="1:14">
      <c r="A309" s="83"/>
      <c r="B309" s="46"/>
      <c r="C309" s="46"/>
      <c r="D309" s="46"/>
      <c r="F309" s="34"/>
      <c r="G309" s="34"/>
      <c r="H309" s="34"/>
      <c r="I309" s="33"/>
      <c r="J309" s="40"/>
      <c r="K309" s="40"/>
      <c r="L309" s="41"/>
      <c r="M309" s="41"/>
      <c r="N309" s="41"/>
    </row>
    <row r="310" spans="1:14">
      <c r="A310" s="83"/>
      <c r="B310" s="46"/>
      <c r="C310" s="46"/>
      <c r="D310" s="46"/>
      <c r="F310" s="34"/>
      <c r="G310" s="34"/>
      <c r="H310" s="34"/>
      <c r="I310" s="33"/>
      <c r="J310" s="40"/>
      <c r="K310" s="40"/>
      <c r="L310" s="41"/>
      <c r="M310" s="41"/>
      <c r="N310" s="41"/>
    </row>
    <row r="311" spans="1:14">
      <c r="A311" s="83"/>
      <c r="B311" s="46"/>
      <c r="C311" s="46"/>
      <c r="D311" s="46"/>
      <c r="F311" s="34"/>
      <c r="G311" s="34"/>
      <c r="H311" s="34"/>
      <c r="I311" s="33"/>
      <c r="J311" s="40"/>
      <c r="K311" s="40"/>
      <c r="L311" s="41"/>
      <c r="M311" s="41"/>
      <c r="N311" s="41"/>
    </row>
    <row r="312" spans="1:14">
      <c r="A312" s="83"/>
      <c r="B312" s="46"/>
      <c r="C312" s="46"/>
      <c r="D312" s="46"/>
      <c r="F312" s="34"/>
      <c r="G312" s="34"/>
      <c r="H312" s="34"/>
      <c r="I312" s="33"/>
      <c r="J312" s="40"/>
      <c r="K312" s="40"/>
      <c r="L312" s="41"/>
      <c r="M312" s="41"/>
      <c r="N312" s="41"/>
    </row>
    <row r="313" spans="1:14">
      <c r="A313" s="83"/>
      <c r="B313" s="46"/>
      <c r="C313" s="46"/>
      <c r="D313" s="46"/>
      <c r="F313" s="34"/>
      <c r="G313" s="34"/>
      <c r="H313" s="34"/>
      <c r="I313" s="33"/>
      <c r="J313" s="40"/>
      <c r="K313" s="40"/>
      <c r="L313" s="41"/>
      <c r="M313" s="41"/>
      <c r="N313" s="41"/>
    </row>
    <row r="314" spans="1:14">
      <c r="A314" s="83"/>
      <c r="B314" s="46"/>
      <c r="C314" s="46"/>
      <c r="D314" s="46"/>
      <c r="F314" s="34"/>
      <c r="G314" s="34"/>
      <c r="H314" s="34"/>
      <c r="I314" s="33"/>
      <c r="J314" s="40"/>
      <c r="K314" s="40"/>
      <c r="L314" s="41"/>
      <c r="M314" s="41"/>
      <c r="N314" s="41"/>
    </row>
    <row r="315" spans="1:14">
      <c r="A315" s="83"/>
      <c r="B315" s="46"/>
      <c r="C315" s="46"/>
      <c r="D315" s="46"/>
      <c r="F315" s="34"/>
      <c r="G315" s="34"/>
      <c r="H315" s="34"/>
      <c r="I315" s="33"/>
      <c r="J315" s="40"/>
      <c r="K315" s="40"/>
      <c r="L315" s="41"/>
      <c r="M315" s="41"/>
      <c r="N315" s="41"/>
    </row>
    <row r="316" spans="1:14">
      <c r="A316" s="83"/>
      <c r="B316" s="46"/>
      <c r="C316" s="46"/>
      <c r="D316" s="46"/>
      <c r="F316" s="34"/>
      <c r="G316" s="34"/>
      <c r="H316" s="34"/>
      <c r="I316" s="33"/>
      <c r="J316" s="40"/>
      <c r="K316" s="40"/>
      <c r="L316" s="41"/>
      <c r="M316" s="41"/>
      <c r="N316" s="41"/>
    </row>
    <row r="317" spans="1:14">
      <c r="A317" s="83"/>
      <c r="B317" s="46"/>
      <c r="C317" s="46"/>
      <c r="D317" s="46"/>
      <c r="F317" s="34"/>
      <c r="G317" s="34"/>
      <c r="H317" s="34"/>
      <c r="I317" s="33"/>
      <c r="J317" s="40"/>
      <c r="K317" s="40"/>
      <c r="L317" s="41"/>
      <c r="M317" s="41"/>
      <c r="N317" s="41"/>
    </row>
    <row r="318" spans="1:14" s="2" customFormat="1">
      <c r="A318" s="83"/>
      <c r="B318" s="46"/>
      <c r="C318" s="46"/>
      <c r="D318" s="46"/>
      <c r="F318" s="34"/>
      <c r="G318" s="34"/>
      <c r="H318" s="34"/>
      <c r="I318" s="33"/>
      <c r="J318" s="40"/>
      <c r="K318" s="40"/>
      <c r="L318" s="41"/>
      <c r="M318" s="41"/>
      <c r="N318" s="41"/>
    </row>
    <row r="319" spans="1:14">
      <c r="A319" s="83"/>
      <c r="B319" s="46"/>
      <c r="C319" s="46"/>
      <c r="D319" s="46"/>
      <c r="F319" s="34"/>
      <c r="G319" s="34"/>
      <c r="H319" s="34"/>
      <c r="I319" s="33"/>
      <c r="J319" s="40"/>
      <c r="K319" s="40"/>
      <c r="L319" s="41"/>
      <c r="M319" s="41"/>
      <c r="N319" s="41"/>
    </row>
    <row r="320" spans="1:14" s="2" customFormat="1">
      <c r="A320" s="83"/>
      <c r="B320" s="46"/>
      <c r="C320" s="46"/>
      <c r="D320" s="46"/>
      <c r="F320" s="34"/>
      <c r="G320" s="34"/>
      <c r="H320" s="34"/>
      <c r="I320" s="33"/>
      <c r="J320" s="40"/>
      <c r="K320" s="40"/>
      <c r="L320" s="41"/>
      <c r="M320" s="41"/>
      <c r="N320" s="41"/>
    </row>
    <row r="321" spans="1:14" s="2" customFormat="1">
      <c r="A321" s="83"/>
      <c r="B321" s="46"/>
      <c r="C321" s="46"/>
      <c r="D321" s="46"/>
      <c r="F321" s="34"/>
      <c r="G321" s="34"/>
      <c r="H321" s="34"/>
      <c r="I321" s="33"/>
      <c r="J321" s="40"/>
      <c r="K321" s="40"/>
      <c r="L321" s="41"/>
      <c r="M321" s="41"/>
      <c r="N321" s="41"/>
    </row>
    <row r="322" spans="1:14" s="2" customFormat="1">
      <c r="A322" s="83"/>
      <c r="B322" s="46"/>
      <c r="C322" s="46"/>
      <c r="D322" s="46"/>
      <c r="F322" s="34"/>
      <c r="G322" s="34"/>
      <c r="H322" s="34"/>
      <c r="I322" s="33"/>
      <c r="J322" s="40"/>
      <c r="K322" s="40"/>
      <c r="L322" s="41"/>
      <c r="M322" s="41"/>
      <c r="N322" s="41"/>
    </row>
    <row r="323" spans="1:14" s="2" customFormat="1">
      <c r="A323" s="83"/>
      <c r="B323" s="46"/>
      <c r="C323" s="46"/>
      <c r="D323" s="46"/>
      <c r="F323" s="34"/>
      <c r="G323" s="34"/>
      <c r="H323" s="34"/>
      <c r="I323" s="33"/>
      <c r="J323" s="40"/>
      <c r="K323" s="40"/>
      <c r="L323" s="41"/>
      <c r="M323" s="41"/>
      <c r="N323" s="41"/>
    </row>
    <row r="324" spans="1:14" s="2" customFormat="1">
      <c r="A324" s="83"/>
      <c r="B324" s="46"/>
      <c r="C324" s="46"/>
      <c r="D324" s="46"/>
      <c r="F324" s="34"/>
      <c r="G324" s="34"/>
      <c r="H324" s="34"/>
      <c r="I324" s="33"/>
      <c r="J324" s="40"/>
      <c r="K324" s="40"/>
      <c r="L324" s="41"/>
      <c r="M324" s="41"/>
      <c r="N324" s="41"/>
    </row>
    <row r="325" spans="1:14" s="2" customFormat="1">
      <c r="A325" s="83"/>
      <c r="B325" s="46"/>
      <c r="C325" s="46"/>
      <c r="D325" s="46"/>
      <c r="F325" s="34"/>
      <c r="G325" s="34"/>
      <c r="H325" s="34"/>
      <c r="I325" s="33"/>
      <c r="J325" s="40"/>
      <c r="K325" s="40"/>
      <c r="L325" s="41"/>
      <c r="M325" s="41"/>
      <c r="N325" s="41"/>
    </row>
    <row r="326" spans="1:14" s="2" customFormat="1">
      <c r="A326" s="83"/>
      <c r="B326" s="46"/>
      <c r="C326" s="46"/>
      <c r="D326" s="46"/>
      <c r="F326" s="34"/>
      <c r="G326" s="34"/>
      <c r="H326" s="34"/>
      <c r="I326" s="33"/>
      <c r="J326" s="40"/>
      <c r="K326" s="40"/>
      <c r="L326" s="41"/>
      <c r="M326" s="41"/>
      <c r="N326" s="41"/>
    </row>
    <row r="327" spans="1:14" s="2" customFormat="1">
      <c r="A327" s="83"/>
      <c r="B327" s="46"/>
      <c r="C327" s="46"/>
      <c r="D327" s="46"/>
      <c r="F327" s="34"/>
      <c r="G327" s="34"/>
      <c r="H327" s="34"/>
      <c r="I327" s="33"/>
      <c r="J327" s="40"/>
      <c r="K327" s="40"/>
      <c r="L327" s="41"/>
      <c r="M327" s="41"/>
      <c r="N327" s="41"/>
    </row>
    <row r="328" spans="1:14" s="2" customFormat="1">
      <c r="A328" s="83"/>
      <c r="B328" s="46"/>
      <c r="C328" s="46"/>
      <c r="D328" s="46"/>
      <c r="F328" s="34"/>
      <c r="G328" s="34"/>
      <c r="H328" s="34"/>
      <c r="I328" s="33"/>
      <c r="J328" s="40"/>
      <c r="K328" s="40"/>
      <c r="L328" s="41"/>
      <c r="M328" s="41"/>
      <c r="N328" s="41"/>
    </row>
    <row r="329" spans="1:14" s="2" customFormat="1">
      <c r="A329" s="83"/>
      <c r="B329" s="46"/>
      <c r="C329" s="46"/>
      <c r="D329" s="46"/>
      <c r="F329" s="34"/>
      <c r="G329" s="34"/>
      <c r="H329" s="34"/>
      <c r="I329" s="33"/>
      <c r="J329" s="40"/>
      <c r="K329" s="40"/>
      <c r="L329" s="41"/>
      <c r="M329" s="41"/>
      <c r="N329" s="41"/>
    </row>
    <row r="330" spans="1:14" s="2" customFormat="1">
      <c r="A330" s="83"/>
      <c r="B330" s="46"/>
      <c r="C330" s="46"/>
      <c r="D330" s="46"/>
      <c r="F330" s="34"/>
      <c r="G330" s="34"/>
      <c r="H330" s="34"/>
      <c r="I330" s="33"/>
      <c r="J330" s="40"/>
      <c r="K330" s="40"/>
      <c r="L330" s="41"/>
      <c r="M330" s="41"/>
      <c r="N330" s="41"/>
    </row>
    <row r="331" spans="1:14" s="2" customFormat="1">
      <c r="A331" s="83"/>
      <c r="B331" s="46"/>
      <c r="C331" s="46"/>
      <c r="D331" s="46"/>
      <c r="F331" s="34"/>
      <c r="G331" s="34"/>
      <c r="H331" s="34"/>
      <c r="I331" s="33"/>
      <c r="J331" s="40"/>
      <c r="K331" s="40"/>
      <c r="L331" s="41"/>
      <c r="M331" s="41"/>
      <c r="N331" s="41"/>
    </row>
    <row r="332" spans="1:14" s="2" customFormat="1">
      <c r="A332" s="83"/>
      <c r="B332" s="46"/>
      <c r="C332" s="46"/>
      <c r="D332" s="46"/>
      <c r="F332" s="34"/>
      <c r="G332" s="34"/>
      <c r="H332" s="34"/>
      <c r="I332" s="33"/>
      <c r="J332" s="40"/>
      <c r="K332" s="40"/>
      <c r="L332" s="41"/>
      <c r="M332" s="41"/>
      <c r="N332" s="41"/>
    </row>
    <row r="333" spans="1:14" s="2" customFormat="1">
      <c r="A333" s="83"/>
      <c r="B333" s="46"/>
      <c r="C333" s="46"/>
      <c r="D333" s="46"/>
      <c r="F333" s="34"/>
      <c r="G333" s="34"/>
      <c r="H333" s="34"/>
      <c r="I333" s="33"/>
      <c r="J333" s="40"/>
      <c r="K333" s="40"/>
      <c r="L333" s="41"/>
      <c r="M333" s="41"/>
      <c r="N333" s="41"/>
    </row>
    <row r="334" spans="1:14" s="2" customFormat="1">
      <c r="A334" s="83"/>
      <c r="B334" s="46"/>
      <c r="C334" s="46"/>
      <c r="D334" s="46"/>
      <c r="F334" s="34"/>
      <c r="G334" s="34"/>
      <c r="H334" s="34"/>
      <c r="I334" s="33"/>
      <c r="J334" s="40"/>
      <c r="K334" s="40"/>
      <c r="L334" s="41"/>
      <c r="M334" s="41"/>
      <c r="N334" s="41"/>
    </row>
    <row r="335" spans="1:14" s="2" customFormat="1">
      <c r="A335" s="83"/>
      <c r="B335" s="46"/>
      <c r="C335" s="46"/>
      <c r="D335" s="46"/>
      <c r="F335" s="34"/>
      <c r="G335" s="34"/>
      <c r="H335" s="34"/>
      <c r="I335" s="33"/>
      <c r="J335" s="40"/>
      <c r="K335" s="40"/>
      <c r="L335" s="41"/>
      <c r="M335" s="41"/>
      <c r="N335" s="41"/>
    </row>
    <row r="336" spans="1:14" s="2" customFormat="1">
      <c r="A336" s="83"/>
      <c r="B336" s="46"/>
      <c r="C336" s="46"/>
      <c r="D336" s="46"/>
      <c r="F336" s="34"/>
      <c r="G336" s="34"/>
      <c r="H336" s="34"/>
      <c r="I336" s="33"/>
      <c r="J336" s="40"/>
      <c r="K336" s="40"/>
      <c r="L336" s="41"/>
      <c r="M336" s="41"/>
      <c r="N336" s="41"/>
    </row>
    <row r="337" spans="1:14">
      <c r="A337" s="83"/>
      <c r="B337" s="46"/>
      <c r="C337" s="46"/>
      <c r="D337" s="46"/>
      <c r="F337" s="34"/>
      <c r="G337" s="34"/>
      <c r="H337" s="34"/>
      <c r="I337" s="33"/>
      <c r="J337" s="40"/>
      <c r="K337" s="40"/>
      <c r="L337" s="41"/>
      <c r="M337" s="41"/>
      <c r="N337" s="41"/>
    </row>
    <row r="338" spans="1:14">
      <c r="A338" s="83"/>
      <c r="B338" s="46"/>
      <c r="C338" s="46"/>
      <c r="D338" s="46"/>
      <c r="F338" s="34"/>
      <c r="G338" s="34"/>
      <c r="H338" s="34"/>
      <c r="I338" s="33"/>
      <c r="J338" s="40"/>
      <c r="K338" s="40"/>
      <c r="L338" s="41"/>
      <c r="M338" s="41"/>
      <c r="N338" s="41"/>
    </row>
    <row r="339" spans="1:14">
      <c r="A339" s="83"/>
      <c r="B339" s="46"/>
      <c r="C339" s="46"/>
      <c r="D339" s="46"/>
      <c r="F339" s="34"/>
      <c r="G339" s="34"/>
      <c r="H339" s="34"/>
      <c r="I339" s="33"/>
      <c r="J339" s="40"/>
      <c r="K339" s="40"/>
      <c r="L339" s="41"/>
      <c r="M339" s="41"/>
      <c r="N339" s="41"/>
    </row>
    <row r="340" spans="1:14">
      <c r="A340" s="83"/>
      <c r="B340" s="46"/>
      <c r="C340" s="46"/>
      <c r="D340" s="46"/>
      <c r="F340" s="34"/>
      <c r="G340" s="34"/>
      <c r="H340" s="34"/>
      <c r="I340" s="33"/>
      <c r="J340" s="40"/>
      <c r="K340" s="40"/>
      <c r="L340" s="41"/>
      <c r="M340" s="41"/>
      <c r="N340" s="41"/>
    </row>
    <row r="341" spans="1:14">
      <c r="A341" s="83"/>
      <c r="B341" s="46"/>
      <c r="C341" s="46"/>
      <c r="D341" s="46"/>
      <c r="F341" s="34"/>
      <c r="G341" s="34"/>
      <c r="H341" s="34"/>
      <c r="I341" s="33"/>
      <c r="J341" s="40"/>
      <c r="K341" s="40"/>
      <c r="L341" s="41"/>
      <c r="M341" s="41"/>
      <c r="N341" s="41"/>
    </row>
    <row r="342" spans="1:14">
      <c r="A342" s="83"/>
      <c r="B342" s="46"/>
      <c r="C342" s="46"/>
      <c r="D342" s="46"/>
      <c r="F342" s="34"/>
      <c r="G342" s="34"/>
      <c r="H342" s="34"/>
      <c r="I342" s="33"/>
      <c r="J342" s="40"/>
      <c r="K342" s="40"/>
      <c r="L342" s="41"/>
      <c r="M342" s="41"/>
      <c r="N342" s="41"/>
    </row>
    <row r="343" spans="1:14">
      <c r="A343" s="83"/>
      <c r="B343" s="46"/>
      <c r="C343" s="46"/>
      <c r="D343" s="46"/>
      <c r="F343" s="34"/>
      <c r="G343" s="34"/>
      <c r="H343" s="34"/>
      <c r="I343" s="33"/>
      <c r="J343" s="40"/>
      <c r="K343" s="40"/>
      <c r="L343" s="41"/>
      <c r="M343" s="41"/>
      <c r="N343" s="41"/>
    </row>
    <row r="344" spans="1:14">
      <c r="A344" s="83"/>
      <c r="B344" s="46"/>
      <c r="C344" s="46"/>
      <c r="D344" s="46"/>
      <c r="F344" s="34"/>
      <c r="G344" s="34"/>
      <c r="H344" s="34"/>
      <c r="I344" s="33"/>
      <c r="J344" s="40"/>
      <c r="K344" s="40"/>
      <c r="L344" s="41"/>
      <c r="M344" s="41"/>
      <c r="N344" s="41"/>
    </row>
    <row r="345" spans="1:14">
      <c r="A345" s="83"/>
      <c r="B345" s="46"/>
      <c r="C345" s="46"/>
      <c r="D345" s="46"/>
      <c r="F345" s="34"/>
      <c r="G345" s="34"/>
      <c r="H345" s="34"/>
      <c r="I345" s="33"/>
      <c r="J345" s="40"/>
      <c r="K345" s="40"/>
      <c r="L345" s="41"/>
      <c r="M345" s="41"/>
      <c r="N345" s="41"/>
    </row>
    <row r="346" spans="1:14">
      <c r="A346" s="83"/>
      <c r="B346" s="46"/>
      <c r="C346" s="46"/>
      <c r="D346" s="46"/>
      <c r="F346" s="34"/>
      <c r="G346" s="34"/>
      <c r="H346" s="34"/>
      <c r="I346" s="33"/>
      <c r="J346" s="40"/>
      <c r="K346" s="40"/>
      <c r="L346" s="41"/>
      <c r="M346" s="41"/>
      <c r="N346" s="41"/>
    </row>
    <row r="347" spans="1:14">
      <c r="A347" s="83"/>
      <c r="B347" s="46"/>
      <c r="C347" s="46"/>
      <c r="D347" s="46"/>
      <c r="F347" s="34"/>
      <c r="G347" s="34"/>
      <c r="H347" s="34"/>
      <c r="I347" s="33"/>
      <c r="J347" s="40"/>
      <c r="K347" s="40"/>
      <c r="L347" s="41"/>
      <c r="M347" s="41"/>
      <c r="N347" s="41"/>
    </row>
    <row r="348" spans="1:14">
      <c r="A348" s="83"/>
      <c r="B348" s="46"/>
      <c r="C348" s="46"/>
      <c r="D348" s="46"/>
      <c r="F348" s="34"/>
      <c r="G348" s="34"/>
      <c r="H348" s="34"/>
      <c r="I348" s="33"/>
      <c r="J348" s="40"/>
      <c r="K348" s="40"/>
      <c r="L348" s="41"/>
      <c r="M348" s="41"/>
      <c r="N348" s="41"/>
    </row>
    <row r="349" spans="1:14">
      <c r="A349" s="83"/>
      <c r="B349" s="46"/>
      <c r="C349" s="46"/>
      <c r="D349" s="46"/>
      <c r="F349" s="34"/>
      <c r="G349" s="34"/>
      <c r="H349" s="34"/>
      <c r="I349" s="33"/>
      <c r="J349" s="40"/>
      <c r="K349" s="40"/>
      <c r="L349" s="41"/>
      <c r="M349" s="41"/>
      <c r="N349" s="41"/>
    </row>
    <row r="350" spans="1:14">
      <c r="A350" s="83"/>
      <c r="B350" s="46"/>
      <c r="C350" s="46"/>
      <c r="D350" s="46"/>
      <c r="F350" s="34"/>
      <c r="G350" s="34"/>
      <c r="H350" s="34"/>
      <c r="I350" s="33"/>
      <c r="J350" s="40"/>
      <c r="K350" s="40"/>
      <c r="L350" s="41"/>
      <c r="M350" s="41"/>
      <c r="N350" s="41"/>
    </row>
    <row r="351" spans="1:14">
      <c r="A351" s="83"/>
      <c r="B351" s="46"/>
      <c r="C351" s="46"/>
      <c r="D351" s="46"/>
      <c r="F351" s="34"/>
      <c r="G351" s="34"/>
      <c r="H351" s="34"/>
      <c r="I351" s="33"/>
      <c r="J351" s="40"/>
      <c r="K351" s="40"/>
      <c r="L351" s="41"/>
      <c r="M351" s="41"/>
      <c r="N351" s="41"/>
    </row>
    <row r="352" spans="1:14">
      <c r="A352" s="83"/>
      <c r="B352" s="46"/>
      <c r="C352" s="46"/>
      <c r="D352" s="46"/>
      <c r="F352" s="34"/>
      <c r="G352" s="34"/>
      <c r="H352" s="34"/>
      <c r="I352" s="33"/>
      <c r="J352" s="40"/>
      <c r="K352" s="40"/>
      <c r="L352" s="41"/>
      <c r="M352" s="41"/>
      <c r="N352" s="41"/>
    </row>
    <row r="353" spans="1:14">
      <c r="A353" s="83"/>
      <c r="B353" s="48"/>
      <c r="C353" s="48"/>
      <c r="D353" s="48"/>
      <c r="F353" s="34"/>
      <c r="G353" s="34"/>
      <c r="H353" s="34"/>
      <c r="I353" s="33"/>
      <c r="J353" s="40"/>
      <c r="K353" s="40"/>
      <c r="L353" s="41"/>
      <c r="M353" s="41"/>
      <c r="N353" s="41"/>
    </row>
    <row r="354" spans="1:14">
      <c r="A354" s="83"/>
      <c r="B354" s="48"/>
      <c r="C354" s="48"/>
      <c r="D354" s="48"/>
      <c r="F354" s="34"/>
      <c r="G354" s="34"/>
      <c r="H354" s="34"/>
      <c r="I354" s="33"/>
      <c r="J354" s="40"/>
      <c r="K354" s="40"/>
      <c r="L354" s="41"/>
      <c r="M354" s="41"/>
      <c r="N354" s="41"/>
    </row>
    <row r="355" spans="1:14">
      <c r="A355" s="83"/>
      <c r="B355" s="48"/>
      <c r="C355" s="48"/>
      <c r="D355" s="48"/>
      <c r="F355" s="34"/>
      <c r="G355" s="34"/>
      <c r="H355" s="34"/>
      <c r="I355" s="33"/>
      <c r="J355" s="40"/>
      <c r="K355" s="40"/>
      <c r="L355" s="41"/>
      <c r="M355" s="41"/>
      <c r="N355" s="41"/>
    </row>
    <row r="356" spans="1:14">
      <c r="A356" s="83"/>
      <c r="B356" s="48"/>
      <c r="C356" s="48"/>
      <c r="D356" s="48"/>
      <c r="F356" s="34"/>
      <c r="G356" s="34"/>
      <c r="H356" s="34"/>
      <c r="I356" s="33"/>
      <c r="J356" s="40"/>
      <c r="K356" s="40"/>
      <c r="L356" s="41"/>
      <c r="M356" s="41"/>
      <c r="N356" s="41"/>
    </row>
    <row r="357" spans="1:14">
      <c r="A357" s="83"/>
      <c r="B357" s="48"/>
      <c r="C357" s="48"/>
      <c r="D357" s="48"/>
      <c r="F357" s="34"/>
      <c r="G357" s="34"/>
      <c r="H357" s="34"/>
      <c r="I357" s="33"/>
      <c r="J357" s="40"/>
      <c r="K357" s="40"/>
      <c r="L357" s="41"/>
      <c r="M357" s="41"/>
      <c r="N357" s="41"/>
    </row>
    <row r="358" spans="1:14">
      <c r="A358" s="83"/>
      <c r="B358" s="48"/>
      <c r="C358" s="48"/>
      <c r="D358" s="48"/>
      <c r="F358" s="34"/>
      <c r="G358" s="34"/>
      <c r="H358" s="34"/>
      <c r="I358" s="33"/>
      <c r="J358" s="40"/>
      <c r="K358" s="40"/>
      <c r="L358" s="41"/>
      <c r="M358" s="41"/>
      <c r="N358" s="41"/>
    </row>
    <row r="359" spans="1:14">
      <c r="A359" s="83"/>
      <c r="B359" s="48"/>
      <c r="C359" s="48"/>
      <c r="D359" s="48"/>
      <c r="F359" s="34"/>
      <c r="G359" s="34"/>
      <c r="H359" s="34"/>
      <c r="I359" s="33"/>
      <c r="J359" s="40"/>
      <c r="K359" s="40"/>
      <c r="L359" s="41"/>
      <c r="M359" s="41"/>
      <c r="N359" s="41"/>
    </row>
    <row r="360" spans="1:14">
      <c r="A360" s="83"/>
      <c r="B360" s="48"/>
      <c r="C360" s="48"/>
      <c r="D360" s="48"/>
      <c r="F360" s="34"/>
      <c r="G360" s="34"/>
      <c r="H360" s="34"/>
      <c r="I360" s="33"/>
      <c r="J360" s="40"/>
      <c r="K360" s="40"/>
      <c r="L360" s="41"/>
      <c r="M360" s="41"/>
      <c r="N360" s="41"/>
    </row>
    <row r="361" spans="1:14">
      <c r="A361" s="83"/>
      <c r="B361" s="48"/>
      <c r="C361" s="48"/>
      <c r="D361" s="48"/>
      <c r="F361" s="34"/>
      <c r="G361" s="34"/>
      <c r="H361" s="34"/>
      <c r="I361" s="33"/>
      <c r="J361" s="40"/>
      <c r="K361" s="40"/>
      <c r="L361" s="41"/>
      <c r="M361" s="41"/>
      <c r="N361" s="41"/>
    </row>
    <row r="362" spans="1:14">
      <c r="A362" s="83"/>
      <c r="B362" s="48"/>
      <c r="C362" s="48"/>
      <c r="D362" s="48"/>
      <c r="F362" s="34"/>
      <c r="G362" s="34"/>
      <c r="H362" s="34"/>
      <c r="I362" s="33"/>
      <c r="J362" s="40"/>
      <c r="K362" s="40"/>
      <c r="L362" s="41"/>
      <c r="M362" s="41"/>
      <c r="N362" s="41"/>
    </row>
    <row r="363" spans="1:14">
      <c r="A363" s="83"/>
      <c r="B363" s="48"/>
      <c r="C363" s="48"/>
      <c r="D363" s="48"/>
      <c r="F363" s="34"/>
      <c r="G363" s="34"/>
      <c r="H363" s="34"/>
      <c r="I363" s="33"/>
      <c r="J363" s="40"/>
      <c r="K363" s="40"/>
      <c r="L363" s="41"/>
      <c r="M363" s="41"/>
      <c r="N363" s="41"/>
    </row>
    <row r="364" spans="1:14">
      <c r="A364" s="83"/>
      <c r="B364" s="48"/>
      <c r="C364" s="48"/>
      <c r="D364" s="48"/>
      <c r="F364" s="34"/>
      <c r="G364" s="34"/>
      <c r="H364" s="34"/>
      <c r="I364" s="33"/>
      <c r="J364" s="40"/>
      <c r="K364" s="40"/>
      <c r="L364" s="41"/>
      <c r="M364" s="41"/>
      <c r="N364" s="41"/>
    </row>
    <row r="365" spans="1:14">
      <c r="A365" s="83"/>
      <c r="B365" s="48"/>
      <c r="C365" s="48"/>
      <c r="D365" s="48"/>
      <c r="F365" s="34"/>
      <c r="G365" s="34"/>
      <c r="H365" s="34"/>
      <c r="I365" s="33"/>
      <c r="J365" s="40"/>
      <c r="K365" s="40"/>
      <c r="L365" s="41"/>
      <c r="M365" s="41"/>
      <c r="N365" s="41"/>
    </row>
    <row r="366" spans="1:14">
      <c r="A366" s="83"/>
      <c r="B366" s="48"/>
      <c r="C366" s="48"/>
      <c r="D366" s="48"/>
      <c r="F366" s="34"/>
      <c r="G366" s="34"/>
      <c r="H366" s="34"/>
      <c r="I366" s="33"/>
      <c r="J366" s="40"/>
      <c r="K366" s="40"/>
      <c r="L366" s="41"/>
      <c r="M366" s="41"/>
      <c r="N366" s="41"/>
    </row>
    <row r="367" spans="1:14">
      <c r="A367" s="83"/>
      <c r="B367" s="48"/>
      <c r="C367" s="48"/>
      <c r="D367" s="48"/>
      <c r="F367" s="34"/>
      <c r="G367" s="34"/>
      <c r="H367" s="34"/>
      <c r="I367" s="33"/>
      <c r="J367" s="40"/>
      <c r="K367" s="40"/>
      <c r="L367" s="41"/>
      <c r="M367" s="41"/>
      <c r="N367" s="41"/>
    </row>
    <row r="368" spans="1:14">
      <c r="A368" s="83"/>
      <c r="B368" s="48"/>
      <c r="C368" s="48"/>
      <c r="D368" s="48"/>
      <c r="F368" s="34"/>
      <c r="G368" s="34"/>
      <c r="H368" s="34"/>
      <c r="I368" s="33"/>
      <c r="J368" s="40"/>
      <c r="K368" s="40"/>
      <c r="L368" s="41"/>
      <c r="M368" s="41"/>
      <c r="N368" s="41"/>
    </row>
    <row r="369" spans="1:14">
      <c r="A369" s="83"/>
      <c r="B369" s="48"/>
      <c r="C369" s="48"/>
      <c r="D369" s="48"/>
      <c r="F369" s="34"/>
      <c r="G369" s="34"/>
      <c r="H369" s="34"/>
      <c r="I369" s="33"/>
      <c r="J369" s="40"/>
      <c r="K369" s="40"/>
      <c r="L369" s="41"/>
      <c r="M369" s="41"/>
      <c r="N369" s="41"/>
    </row>
    <row r="370" spans="1:14">
      <c r="A370" s="83"/>
      <c r="B370" s="48"/>
      <c r="C370" s="48"/>
      <c r="D370" s="48"/>
      <c r="F370" s="34"/>
      <c r="G370" s="34"/>
      <c r="H370" s="34"/>
      <c r="I370" s="33"/>
      <c r="J370" s="40"/>
      <c r="K370" s="40"/>
      <c r="L370" s="41"/>
      <c r="M370" s="41"/>
      <c r="N370" s="41"/>
    </row>
    <row r="371" spans="1:14">
      <c r="A371" s="83"/>
      <c r="B371" s="48"/>
      <c r="C371" s="48"/>
      <c r="D371" s="48"/>
      <c r="F371" s="34"/>
      <c r="G371" s="34"/>
      <c r="H371" s="34"/>
      <c r="I371" s="33"/>
      <c r="J371" s="40"/>
      <c r="K371" s="40"/>
      <c r="L371" s="41"/>
      <c r="M371" s="41"/>
      <c r="N371" s="41"/>
    </row>
    <row r="372" spans="1:14">
      <c r="A372" s="83"/>
      <c r="B372" s="48"/>
      <c r="C372" s="48"/>
      <c r="D372" s="48"/>
      <c r="F372" s="34"/>
      <c r="G372" s="34"/>
      <c r="H372" s="34"/>
      <c r="I372" s="33"/>
      <c r="J372" s="40"/>
      <c r="K372" s="40"/>
      <c r="L372" s="41"/>
      <c r="M372" s="41"/>
      <c r="N372" s="41"/>
    </row>
    <row r="373" spans="1:14">
      <c r="A373" s="83"/>
      <c r="B373" s="48"/>
      <c r="C373" s="48"/>
      <c r="D373" s="48"/>
      <c r="F373" s="34"/>
      <c r="G373" s="34"/>
      <c r="H373" s="34"/>
      <c r="I373" s="33"/>
      <c r="J373" s="40"/>
      <c r="K373" s="40"/>
      <c r="L373" s="41"/>
      <c r="M373" s="41"/>
      <c r="N373" s="41"/>
    </row>
    <row r="374" spans="1:14">
      <c r="A374" s="83"/>
      <c r="B374" s="48"/>
      <c r="C374" s="48"/>
      <c r="D374" s="48"/>
      <c r="F374" s="34"/>
      <c r="G374" s="34"/>
      <c r="H374" s="34"/>
      <c r="I374" s="33"/>
      <c r="J374" s="40"/>
      <c r="K374" s="40"/>
      <c r="L374" s="41"/>
      <c r="M374" s="41"/>
      <c r="N374" s="41"/>
    </row>
    <row r="375" spans="1:14">
      <c r="A375" s="83"/>
      <c r="B375" s="48"/>
      <c r="C375" s="48"/>
      <c r="D375" s="48"/>
      <c r="F375" s="34"/>
      <c r="G375" s="34"/>
      <c r="H375" s="34"/>
      <c r="I375" s="33"/>
      <c r="J375" s="40"/>
      <c r="K375" s="40"/>
      <c r="L375" s="41"/>
      <c r="M375" s="41"/>
      <c r="N375" s="41"/>
    </row>
    <row r="376" spans="1:14">
      <c r="A376" s="83"/>
      <c r="B376" s="48"/>
      <c r="C376" s="48"/>
      <c r="D376" s="48"/>
      <c r="F376" s="34"/>
      <c r="G376" s="34"/>
      <c r="H376" s="34"/>
      <c r="I376" s="33"/>
      <c r="J376" s="40"/>
      <c r="K376" s="40"/>
      <c r="L376" s="41"/>
      <c r="M376" s="41"/>
      <c r="N376" s="41"/>
    </row>
    <row r="377" spans="1:14">
      <c r="A377" s="83"/>
      <c r="B377" s="48"/>
      <c r="C377" s="48"/>
      <c r="D377" s="48"/>
      <c r="F377" s="34"/>
      <c r="G377" s="34"/>
      <c r="H377" s="34"/>
      <c r="I377" s="33"/>
      <c r="J377" s="40"/>
      <c r="K377" s="40"/>
      <c r="L377" s="41"/>
      <c r="M377" s="41"/>
      <c r="N377" s="41"/>
    </row>
    <row r="378" spans="1:14">
      <c r="A378" s="83"/>
      <c r="B378" s="48"/>
      <c r="C378" s="48"/>
      <c r="D378" s="48"/>
      <c r="F378" s="34"/>
      <c r="G378" s="34"/>
      <c r="H378" s="34"/>
      <c r="I378" s="33"/>
      <c r="J378" s="40"/>
      <c r="K378" s="40"/>
      <c r="L378" s="41"/>
      <c r="M378" s="41"/>
      <c r="N378" s="41"/>
    </row>
    <row r="379" spans="1:14">
      <c r="A379" s="83"/>
      <c r="B379" s="48"/>
      <c r="C379" s="48"/>
      <c r="D379" s="48"/>
      <c r="F379" s="34"/>
      <c r="G379" s="34"/>
      <c r="H379" s="34"/>
      <c r="I379" s="33"/>
      <c r="J379" s="40"/>
      <c r="K379" s="40"/>
      <c r="L379" s="41"/>
      <c r="M379" s="41"/>
      <c r="N379" s="41"/>
    </row>
    <row r="380" spans="1:14">
      <c r="A380" s="83"/>
      <c r="B380" s="48"/>
      <c r="C380" s="48"/>
      <c r="D380" s="48"/>
      <c r="F380" s="34"/>
      <c r="G380" s="34"/>
      <c r="H380" s="34"/>
      <c r="I380" s="33"/>
      <c r="J380" s="40"/>
      <c r="K380" s="40"/>
      <c r="L380" s="41"/>
      <c r="M380" s="41"/>
      <c r="N380" s="41"/>
    </row>
    <row r="381" spans="1:14">
      <c r="A381" s="83"/>
      <c r="B381" s="48"/>
      <c r="C381" s="48"/>
      <c r="D381" s="48"/>
      <c r="F381" s="34"/>
      <c r="G381" s="34"/>
      <c r="H381" s="34"/>
      <c r="I381" s="33"/>
      <c r="J381" s="40"/>
      <c r="K381" s="40"/>
      <c r="L381" s="41"/>
      <c r="M381" s="41"/>
      <c r="N381" s="41"/>
    </row>
    <row r="382" spans="1:14">
      <c r="A382" s="83"/>
      <c r="B382" s="48"/>
      <c r="C382" s="48"/>
      <c r="D382" s="48"/>
      <c r="F382" s="34"/>
      <c r="G382" s="34"/>
      <c r="H382" s="34"/>
      <c r="I382" s="33"/>
      <c r="J382" s="40"/>
      <c r="K382" s="40"/>
      <c r="L382" s="41"/>
      <c r="M382" s="41"/>
      <c r="N382" s="41"/>
    </row>
    <row r="383" spans="1:14">
      <c r="A383" s="83"/>
      <c r="B383" s="48"/>
      <c r="C383" s="48"/>
      <c r="D383" s="48"/>
      <c r="F383" s="34"/>
      <c r="G383" s="34"/>
      <c r="H383" s="34"/>
      <c r="I383" s="33"/>
      <c r="J383" s="40"/>
      <c r="K383" s="40"/>
      <c r="L383" s="41"/>
      <c r="M383" s="41"/>
      <c r="N383" s="41"/>
    </row>
    <row r="384" spans="1:14">
      <c r="A384" s="83"/>
      <c r="B384" s="48"/>
      <c r="C384" s="48"/>
      <c r="D384" s="48"/>
      <c r="F384" s="34"/>
      <c r="G384" s="34"/>
      <c r="H384" s="34"/>
      <c r="I384" s="33"/>
      <c r="J384" s="40"/>
      <c r="K384" s="40"/>
      <c r="L384" s="41"/>
      <c r="M384" s="41"/>
      <c r="N384" s="41"/>
    </row>
    <row r="385" spans="1:14">
      <c r="A385" s="83"/>
      <c r="B385" s="48"/>
      <c r="C385" s="48"/>
      <c r="D385" s="48"/>
      <c r="F385" s="34"/>
      <c r="G385" s="34"/>
      <c r="H385" s="34"/>
      <c r="I385" s="33"/>
      <c r="J385" s="40"/>
      <c r="K385" s="40"/>
      <c r="L385" s="41"/>
      <c r="M385" s="41"/>
      <c r="N385" s="41"/>
    </row>
    <row r="386" spans="1:14">
      <c r="A386" s="83"/>
      <c r="B386" s="48"/>
      <c r="C386" s="48"/>
      <c r="D386" s="48"/>
      <c r="F386" s="34"/>
      <c r="G386" s="34"/>
      <c r="H386" s="34"/>
      <c r="I386" s="33"/>
      <c r="J386" s="40"/>
      <c r="K386" s="40"/>
      <c r="L386" s="41"/>
      <c r="M386" s="41"/>
      <c r="N386" s="41"/>
    </row>
    <row r="387" spans="1:14">
      <c r="A387" s="83"/>
      <c r="B387" s="48"/>
      <c r="C387" s="48"/>
      <c r="D387" s="48"/>
      <c r="F387" s="34"/>
      <c r="G387" s="34"/>
      <c r="H387" s="34"/>
      <c r="I387" s="33"/>
      <c r="J387" s="40"/>
      <c r="K387" s="40"/>
      <c r="L387" s="41"/>
      <c r="M387" s="41"/>
      <c r="N387" s="41"/>
    </row>
    <row r="388" spans="1:14">
      <c r="A388" s="83"/>
      <c r="B388" s="48"/>
      <c r="C388" s="48"/>
      <c r="D388" s="48"/>
      <c r="F388" s="34"/>
      <c r="G388" s="34"/>
      <c r="H388" s="34"/>
      <c r="I388" s="33"/>
      <c r="J388" s="40"/>
      <c r="K388" s="40"/>
      <c r="L388" s="41"/>
      <c r="M388" s="41"/>
      <c r="N388" s="41"/>
    </row>
    <row r="389" spans="1:14">
      <c r="A389" s="83"/>
      <c r="B389" s="48"/>
      <c r="C389" s="48"/>
      <c r="D389" s="48"/>
      <c r="F389" s="34"/>
      <c r="G389" s="34"/>
      <c r="H389" s="34"/>
      <c r="I389" s="33"/>
      <c r="J389" s="40"/>
      <c r="K389" s="40"/>
      <c r="L389" s="41"/>
      <c r="M389" s="41"/>
      <c r="N389" s="41"/>
    </row>
    <row r="390" spans="1:14">
      <c r="A390" s="83"/>
      <c r="B390" s="48"/>
      <c r="C390" s="48"/>
      <c r="D390" s="48"/>
      <c r="F390" s="34"/>
      <c r="G390" s="34"/>
      <c r="H390" s="34"/>
      <c r="I390" s="33"/>
      <c r="J390" s="40"/>
      <c r="K390" s="40"/>
      <c r="L390" s="41"/>
      <c r="M390" s="41"/>
      <c r="N390" s="41"/>
    </row>
    <row r="391" spans="1:14">
      <c r="A391" s="83"/>
      <c r="B391" s="48"/>
      <c r="C391" s="48"/>
      <c r="D391" s="48"/>
      <c r="F391" s="34"/>
      <c r="G391" s="34"/>
      <c r="H391" s="34"/>
      <c r="I391" s="33"/>
      <c r="J391" s="40"/>
      <c r="K391" s="40"/>
      <c r="L391" s="41"/>
      <c r="M391" s="41"/>
      <c r="N391" s="41"/>
    </row>
    <row r="392" spans="1:14">
      <c r="A392" s="83"/>
      <c r="B392" s="48"/>
      <c r="C392" s="48"/>
      <c r="D392" s="48"/>
      <c r="F392" s="34"/>
      <c r="G392" s="34"/>
      <c r="H392" s="34"/>
      <c r="I392" s="33"/>
      <c r="J392" s="40"/>
      <c r="K392" s="40"/>
      <c r="L392" s="41"/>
      <c r="M392" s="41"/>
      <c r="N392" s="41"/>
    </row>
    <row r="393" spans="1:14">
      <c r="A393" s="83"/>
      <c r="B393" s="48"/>
      <c r="C393" s="48"/>
      <c r="D393" s="48"/>
      <c r="F393" s="34"/>
      <c r="G393" s="34"/>
      <c r="H393" s="34"/>
      <c r="I393" s="33"/>
      <c r="J393" s="40"/>
      <c r="K393" s="40"/>
      <c r="L393" s="41"/>
      <c r="M393" s="41"/>
      <c r="N393" s="41"/>
    </row>
    <row r="394" spans="1:14">
      <c r="A394" s="83"/>
      <c r="B394" s="48"/>
      <c r="C394" s="48"/>
      <c r="D394" s="48"/>
      <c r="F394" s="34"/>
      <c r="G394" s="34"/>
      <c r="H394" s="34"/>
      <c r="I394" s="33"/>
      <c r="J394" s="40"/>
      <c r="K394" s="40"/>
      <c r="L394" s="41"/>
      <c r="M394" s="41"/>
      <c r="N394" s="41"/>
    </row>
    <row r="395" spans="1:14">
      <c r="A395" s="83"/>
      <c r="B395" s="48"/>
      <c r="C395" s="48"/>
      <c r="D395" s="48"/>
      <c r="F395" s="34"/>
      <c r="G395" s="34"/>
      <c r="H395" s="34"/>
      <c r="I395" s="33"/>
      <c r="J395" s="40"/>
      <c r="K395" s="40"/>
      <c r="L395" s="41"/>
      <c r="M395" s="41"/>
      <c r="N395" s="41"/>
    </row>
    <row r="396" spans="1:14">
      <c r="A396" s="83"/>
      <c r="B396" s="48"/>
      <c r="C396" s="48"/>
      <c r="D396" s="48"/>
      <c r="F396" s="34"/>
      <c r="G396" s="34"/>
      <c r="H396" s="34"/>
      <c r="I396" s="33"/>
      <c r="J396" s="40"/>
      <c r="K396" s="40"/>
      <c r="L396" s="41"/>
      <c r="M396" s="41"/>
      <c r="N396" s="41"/>
    </row>
    <row r="397" spans="1:14">
      <c r="A397" s="83"/>
      <c r="B397" s="48"/>
      <c r="C397" s="48"/>
      <c r="D397" s="48"/>
      <c r="F397" s="34"/>
      <c r="G397" s="34"/>
      <c r="H397" s="34"/>
      <c r="I397" s="33"/>
      <c r="J397" s="40"/>
      <c r="K397" s="40"/>
      <c r="L397" s="41"/>
      <c r="M397" s="41"/>
      <c r="N397" s="41"/>
    </row>
    <row r="398" spans="1:14">
      <c r="A398" s="83"/>
      <c r="B398" s="48"/>
      <c r="C398" s="48"/>
      <c r="D398" s="48"/>
      <c r="F398" s="34"/>
      <c r="G398" s="34"/>
      <c r="H398" s="34"/>
      <c r="I398" s="33"/>
      <c r="J398" s="40"/>
      <c r="K398" s="40"/>
      <c r="L398" s="41"/>
      <c r="M398" s="41"/>
      <c r="N398" s="41"/>
    </row>
    <row r="399" spans="1:14">
      <c r="A399" s="83"/>
      <c r="B399" s="48"/>
      <c r="C399" s="48"/>
      <c r="D399" s="48"/>
      <c r="F399" s="34"/>
      <c r="G399" s="34"/>
      <c r="H399" s="34"/>
      <c r="I399" s="33"/>
      <c r="J399" s="40"/>
      <c r="K399" s="40"/>
      <c r="L399" s="41"/>
      <c r="M399" s="41"/>
      <c r="N399" s="41"/>
    </row>
    <row r="400" spans="1:14">
      <c r="A400" s="83"/>
      <c r="B400" s="48"/>
      <c r="C400" s="48"/>
      <c r="D400" s="48"/>
      <c r="F400" s="34"/>
      <c r="G400" s="34"/>
      <c r="H400" s="34"/>
      <c r="I400" s="33"/>
      <c r="J400" s="40"/>
      <c r="K400" s="40"/>
      <c r="L400" s="41"/>
      <c r="M400" s="41"/>
      <c r="N400" s="41"/>
    </row>
    <row r="401" spans="1:14">
      <c r="A401" s="83"/>
      <c r="B401" s="48"/>
      <c r="C401" s="48"/>
      <c r="D401" s="48"/>
      <c r="F401" s="34"/>
      <c r="G401" s="34"/>
      <c r="H401" s="34"/>
      <c r="I401" s="33"/>
      <c r="J401" s="40"/>
      <c r="K401" s="40"/>
      <c r="L401" s="41"/>
      <c r="M401" s="41"/>
      <c r="N401" s="41"/>
    </row>
    <row r="402" spans="1:14">
      <c r="A402" s="83"/>
      <c r="B402" s="48"/>
      <c r="C402" s="48"/>
      <c r="D402" s="48"/>
      <c r="F402" s="34"/>
      <c r="G402" s="34"/>
      <c r="H402" s="34"/>
      <c r="I402" s="33"/>
      <c r="J402" s="40"/>
      <c r="K402" s="40"/>
      <c r="L402" s="41"/>
      <c r="M402" s="41"/>
      <c r="N402" s="41"/>
    </row>
    <row r="403" spans="1:14">
      <c r="A403" s="83"/>
      <c r="B403" s="48"/>
      <c r="C403" s="48"/>
      <c r="D403" s="48"/>
      <c r="F403" s="34"/>
      <c r="G403" s="34"/>
      <c r="H403" s="34"/>
      <c r="I403" s="33"/>
      <c r="J403" s="40"/>
      <c r="K403" s="40"/>
      <c r="L403" s="41"/>
      <c r="M403" s="41"/>
      <c r="N403" s="41"/>
    </row>
    <row r="404" spans="1:14">
      <c r="A404" s="83"/>
      <c r="B404" s="48"/>
      <c r="C404" s="48"/>
      <c r="D404" s="48"/>
      <c r="F404" s="34"/>
      <c r="G404" s="34"/>
      <c r="H404" s="34"/>
      <c r="I404" s="33"/>
      <c r="J404" s="40"/>
      <c r="K404" s="40"/>
      <c r="L404" s="41"/>
      <c r="M404" s="41"/>
      <c r="N404" s="41"/>
    </row>
    <row r="405" spans="1:14">
      <c r="A405" s="83"/>
      <c r="B405" s="48"/>
      <c r="C405" s="48"/>
      <c r="D405" s="48"/>
      <c r="F405" s="34"/>
      <c r="G405" s="34"/>
      <c r="H405" s="34"/>
      <c r="I405" s="33"/>
      <c r="J405" s="40"/>
      <c r="K405" s="40"/>
      <c r="L405" s="41"/>
      <c r="M405" s="41"/>
      <c r="N405" s="41"/>
    </row>
    <row r="406" spans="1:14">
      <c r="A406" s="83"/>
      <c r="B406" s="48"/>
      <c r="C406" s="48"/>
      <c r="D406" s="48"/>
      <c r="F406" s="34"/>
      <c r="G406" s="34"/>
      <c r="H406" s="34"/>
      <c r="I406" s="33"/>
      <c r="J406" s="40"/>
      <c r="K406" s="40"/>
      <c r="L406" s="41"/>
      <c r="M406" s="41"/>
      <c r="N406" s="41"/>
    </row>
    <row r="407" spans="1:14">
      <c r="A407" s="83"/>
      <c r="B407" s="48"/>
      <c r="C407" s="48"/>
      <c r="D407" s="48"/>
      <c r="F407" s="34"/>
      <c r="G407" s="34"/>
      <c r="H407" s="34"/>
      <c r="I407" s="33"/>
      <c r="J407" s="40"/>
      <c r="K407" s="40"/>
      <c r="L407" s="41"/>
      <c r="M407" s="41"/>
      <c r="N407" s="41"/>
    </row>
    <row r="408" spans="1:14">
      <c r="A408" s="83"/>
      <c r="B408" s="48"/>
      <c r="C408" s="48"/>
      <c r="D408" s="48"/>
      <c r="F408" s="34"/>
      <c r="G408" s="34"/>
      <c r="H408" s="34"/>
      <c r="I408" s="33"/>
      <c r="J408" s="40"/>
      <c r="K408" s="40"/>
      <c r="L408" s="41"/>
      <c r="M408" s="41"/>
      <c r="N408" s="41"/>
    </row>
    <row r="409" spans="1:14">
      <c r="A409" s="83"/>
      <c r="B409" s="48"/>
      <c r="C409" s="48"/>
      <c r="D409" s="48"/>
      <c r="F409" s="34"/>
      <c r="G409" s="34"/>
      <c r="H409" s="34"/>
      <c r="I409" s="33"/>
      <c r="J409" s="40"/>
      <c r="K409" s="40"/>
      <c r="L409" s="41"/>
      <c r="M409" s="41"/>
      <c r="N409" s="41"/>
    </row>
    <row r="410" spans="1:14">
      <c r="A410" s="83"/>
      <c r="B410" s="48"/>
      <c r="C410" s="48"/>
      <c r="D410" s="48"/>
      <c r="F410" s="34"/>
      <c r="G410" s="34"/>
      <c r="H410" s="34"/>
      <c r="I410" s="33"/>
      <c r="J410" s="40"/>
      <c r="K410" s="40"/>
      <c r="L410" s="41"/>
      <c r="M410" s="41"/>
      <c r="N410" s="41"/>
    </row>
    <row r="411" spans="1:14">
      <c r="A411" s="83"/>
      <c r="B411" s="48"/>
      <c r="C411" s="48"/>
      <c r="D411" s="48"/>
      <c r="F411" s="34"/>
      <c r="G411" s="34"/>
      <c r="H411" s="34"/>
      <c r="I411" s="33"/>
      <c r="J411" s="40"/>
      <c r="K411" s="40"/>
      <c r="L411" s="41"/>
      <c r="M411" s="41"/>
      <c r="N411" s="41"/>
    </row>
    <row r="412" spans="1:14">
      <c r="A412" s="83"/>
      <c r="B412" s="48"/>
      <c r="C412" s="48"/>
      <c r="D412" s="48"/>
      <c r="F412" s="34"/>
      <c r="G412" s="34"/>
      <c r="H412" s="34"/>
      <c r="I412" s="33"/>
      <c r="J412" s="40"/>
      <c r="K412" s="40"/>
      <c r="L412" s="41"/>
      <c r="M412" s="41"/>
      <c r="N412" s="41"/>
    </row>
    <row r="413" spans="1:14">
      <c r="A413" s="83"/>
      <c r="B413" s="48"/>
      <c r="C413" s="48"/>
      <c r="D413" s="48"/>
      <c r="F413" s="34"/>
      <c r="G413" s="34"/>
      <c r="H413" s="34"/>
      <c r="I413" s="33"/>
      <c r="J413" s="40"/>
      <c r="K413" s="40"/>
      <c r="L413" s="41"/>
      <c r="M413" s="41"/>
      <c r="N413" s="41"/>
    </row>
    <row r="414" spans="1:14">
      <c r="A414" s="83"/>
      <c r="B414" s="48"/>
      <c r="C414" s="48"/>
      <c r="D414" s="48"/>
      <c r="F414" s="34"/>
      <c r="G414" s="34"/>
      <c r="H414" s="34"/>
      <c r="I414" s="33"/>
      <c r="J414" s="40"/>
      <c r="K414" s="40"/>
      <c r="L414" s="41"/>
      <c r="M414" s="41"/>
      <c r="N414" s="41"/>
    </row>
    <row r="415" spans="1:14">
      <c r="A415" s="83"/>
      <c r="B415" s="48"/>
      <c r="C415" s="48"/>
      <c r="D415" s="48"/>
      <c r="F415" s="34"/>
      <c r="G415" s="34"/>
      <c r="H415" s="34"/>
      <c r="I415" s="33"/>
      <c r="J415" s="40"/>
      <c r="K415" s="40"/>
      <c r="L415" s="41"/>
      <c r="M415" s="41"/>
      <c r="N415" s="41"/>
    </row>
    <row r="416" spans="1:14">
      <c r="A416" s="83"/>
      <c r="B416" s="48"/>
      <c r="C416" s="48"/>
      <c r="D416" s="48"/>
      <c r="F416" s="34"/>
      <c r="G416" s="34"/>
      <c r="H416" s="34"/>
      <c r="I416" s="33"/>
      <c r="J416" s="40"/>
      <c r="K416" s="40"/>
      <c r="L416" s="41"/>
      <c r="M416" s="41"/>
      <c r="N416" s="41"/>
    </row>
    <row r="417" spans="1:14">
      <c r="A417" s="83"/>
      <c r="B417" s="48"/>
      <c r="C417" s="48"/>
      <c r="D417" s="48"/>
      <c r="F417" s="34"/>
      <c r="G417" s="34"/>
      <c r="H417" s="34"/>
      <c r="I417" s="33"/>
      <c r="J417" s="40"/>
      <c r="K417" s="40"/>
      <c r="L417" s="41"/>
      <c r="M417" s="41"/>
      <c r="N417" s="41"/>
    </row>
    <row r="418" spans="1:14">
      <c r="A418" s="83"/>
      <c r="B418" s="48"/>
      <c r="C418" s="48"/>
      <c r="D418" s="48"/>
      <c r="F418" s="34"/>
      <c r="G418" s="34"/>
      <c r="H418" s="34"/>
      <c r="I418" s="33"/>
      <c r="J418" s="40"/>
      <c r="K418" s="40"/>
      <c r="L418" s="41"/>
      <c r="M418" s="41"/>
      <c r="N418" s="41"/>
    </row>
    <row r="419" spans="1:14">
      <c r="A419" s="83"/>
      <c r="B419" s="48"/>
      <c r="C419" s="48"/>
      <c r="D419" s="48"/>
      <c r="F419" s="34"/>
      <c r="G419" s="34"/>
      <c r="H419" s="34"/>
      <c r="I419" s="33"/>
      <c r="J419" s="40"/>
      <c r="K419" s="40"/>
      <c r="L419" s="41"/>
      <c r="M419" s="41"/>
      <c r="N419" s="41"/>
    </row>
    <row r="420" spans="1:14">
      <c r="A420" s="83"/>
      <c r="B420" s="48"/>
      <c r="C420" s="48"/>
      <c r="D420" s="48"/>
      <c r="F420" s="34"/>
      <c r="G420" s="34"/>
      <c r="H420" s="34"/>
      <c r="I420" s="33"/>
      <c r="J420" s="40"/>
      <c r="K420" s="40"/>
      <c r="L420" s="41"/>
      <c r="M420" s="41"/>
      <c r="N420" s="41"/>
    </row>
    <row r="421" spans="1:14">
      <c r="A421" s="83"/>
      <c r="B421" s="48"/>
      <c r="C421" s="48"/>
      <c r="D421" s="48"/>
      <c r="F421" s="34"/>
      <c r="G421" s="34"/>
      <c r="H421" s="34"/>
      <c r="I421" s="33"/>
      <c r="J421" s="40"/>
      <c r="K421" s="40"/>
      <c r="L421" s="41"/>
      <c r="M421" s="41"/>
      <c r="N421" s="41"/>
    </row>
    <row r="422" spans="1:14">
      <c r="A422" s="83"/>
      <c r="B422" s="48"/>
      <c r="C422" s="48"/>
      <c r="D422" s="48"/>
      <c r="F422" s="34"/>
      <c r="G422" s="34"/>
      <c r="H422" s="34"/>
      <c r="I422" s="33"/>
      <c r="J422" s="40"/>
      <c r="K422" s="40"/>
      <c r="L422" s="41"/>
      <c r="M422" s="41"/>
      <c r="N422" s="41"/>
    </row>
    <row r="423" spans="1:14">
      <c r="A423" s="83"/>
      <c r="B423" s="48"/>
      <c r="C423" s="48"/>
      <c r="D423" s="48"/>
      <c r="F423" s="34"/>
      <c r="G423" s="34"/>
      <c r="H423" s="34"/>
      <c r="I423" s="33"/>
      <c r="J423" s="40"/>
      <c r="K423" s="40"/>
      <c r="L423" s="41"/>
      <c r="M423" s="41"/>
      <c r="N423" s="41"/>
    </row>
    <row r="424" spans="1:14">
      <c r="A424" s="83"/>
      <c r="B424" s="48"/>
      <c r="C424" s="48"/>
      <c r="D424" s="48"/>
      <c r="F424" s="34"/>
      <c r="G424" s="34"/>
      <c r="H424" s="34"/>
      <c r="I424" s="33"/>
      <c r="J424" s="40"/>
      <c r="K424" s="40"/>
      <c r="L424" s="41"/>
      <c r="M424" s="41"/>
      <c r="N424" s="41"/>
    </row>
    <row r="425" spans="1:14">
      <c r="A425" s="83"/>
      <c r="B425" s="48"/>
      <c r="C425" s="48"/>
      <c r="D425" s="48"/>
      <c r="F425" s="34"/>
      <c r="G425" s="34"/>
      <c r="H425" s="34"/>
      <c r="I425" s="33"/>
      <c r="J425" s="40"/>
      <c r="K425" s="40"/>
      <c r="L425" s="41"/>
      <c r="M425" s="41"/>
      <c r="N425" s="41"/>
    </row>
    <row r="426" spans="1:14">
      <c r="A426" s="83"/>
      <c r="B426" s="48"/>
      <c r="C426" s="48"/>
      <c r="D426" s="48"/>
      <c r="F426" s="34"/>
      <c r="G426" s="34"/>
      <c r="H426" s="34"/>
      <c r="I426" s="33"/>
      <c r="J426" s="40"/>
      <c r="K426" s="40"/>
      <c r="L426" s="41"/>
      <c r="M426" s="41"/>
      <c r="N426" s="41"/>
    </row>
    <row r="427" spans="1:14">
      <c r="A427" s="83"/>
      <c r="B427" s="48"/>
      <c r="C427" s="48"/>
      <c r="D427" s="48"/>
      <c r="F427" s="34"/>
      <c r="G427" s="34"/>
      <c r="H427" s="34"/>
      <c r="I427" s="33"/>
      <c r="J427" s="40"/>
      <c r="K427" s="40"/>
      <c r="L427" s="41"/>
      <c r="M427" s="41"/>
      <c r="N427" s="41"/>
    </row>
    <row r="428" spans="1:14">
      <c r="A428" s="83"/>
      <c r="B428" s="48"/>
      <c r="C428" s="48"/>
      <c r="D428" s="48"/>
      <c r="F428" s="34"/>
      <c r="G428" s="34"/>
      <c r="H428" s="34"/>
      <c r="I428" s="33"/>
      <c r="J428" s="40"/>
      <c r="K428" s="40"/>
      <c r="L428" s="41"/>
      <c r="M428" s="41"/>
      <c r="N428" s="41"/>
    </row>
    <row r="429" spans="1:14">
      <c r="A429" s="83"/>
      <c r="B429" s="48"/>
      <c r="C429" s="48"/>
      <c r="D429" s="48"/>
      <c r="F429" s="34"/>
      <c r="G429" s="34"/>
      <c r="H429" s="34"/>
      <c r="I429" s="33"/>
      <c r="J429" s="40"/>
      <c r="K429" s="40"/>
      <c r="L429" s="41"/>
      <c r="M429" s="41"/>
      <c r="N429" s="41"/>
    </row>
    <row r="430" spans="1:14">
      <c r="A430" s="83"/>
      <c r="B430" s="48"/>
      <c r="C430" s="48"/>
      <c r="D430" s="48"/>
      <c r="F430" s="34"/>
      <c r="G430" s="34"/>
      <c r="H430" s="34"/>
      <c r="I430" s="33"/>
      <c r="J430" s="40"/>
      <c r="K430" s="40"/>
      <c r="L430" s="41"/>
      <c r="M430" s="41"/>
      <c r="N430" s="41"/>
    </row>
    <row r="431" spans="1:14">
      <c r="A431" s="83"/>
      <c r="B431" s="48"/>
      <c r="C431" s="48"/>
      <c r="D431" s="48"/>
      <c r="F431" s="34"/>
      <c r="G431" s="34"/>
      <c r="H431" s="34"/>
      <c r="I431" s="33"/>
      <c r="J431" s="40"/>
      <c r="K431" s="40"/>
      <c r="L431" s="41"/>
      <c r="M431" s="41"/>
      <c r="N431" s="41"/>
    </row>
    <row r="432" spans="1:14">
      <c r="A432" s="83"/>
      <c r="B432" s="48"/>
      <c r="C432" s="48"/>
      <c r="D432" s="48"/>
      <c r="F432" s="34"/>
      <c r="G432" s="34"/>
      <c r="H432" s="34"/>
      <c r="I432" s="33"/>
      <c r="J432" s="40"/>
      <c r="K432" s="40"/>
      <c r="L432" s="41"/>
      <c r="M432" s="41"/>
      <c r="N432" s="41"/>
    </row>
    <row r="433" spans="1:14">
      <c r="A433" s="83"/>
      <c r="B433" s="48"/>
      <c r="C433" s="48"/>
      <c r="D433" s="48"/>
      <c r="F433" s="34"/>
      <c r="G433" s="34"/>
      <c r="H433" s="34"/>
      <c r="I433" s="33"/>
      <c r="J433" s="40"/>
      <c r="K433" s="40"/>
      <c r="L433" s="41"/>
      <c r="M433" s="41"/>
      <c r="N433" s="41"/>
    </row>
    <row r="434" spans="1:14">
      <c r="A434" s="83"/>
      <c r="B434" s="48"/>
      <c r="C434" s="48"/>
      <c r="D434" s="48"/>
      <c r="F434" s="34"/>
      <c r="G434" s="34"/>
      <c r="H434" s="34"/>
      <c r="I434" s="33"/>
      <c r="J434" s="40"/>
      <c r="K434" s="40"/>
      <c r="L434" s="41"/>
      <c r="M434" s="41"/>
      <c r="N434" s="41"/>
    </row>
    <row r="435" spans="1:14">
      <c r="A435" s="83"/>
      <c r="B435" s="48"/>
      <c r="C435" s="48"/>
      <c r="D435" s="48"/>
      <c r="F435" s="34"/>
      <c r="G435" s="34"/>
      <c r="H435" s="34"/>
      <c r="I435" s="33"/>
      <c r="J435" s="40"/>
      <c r="K435" s="40"/>
      <c r="L435" s="41"/>
      <c r="M435" s="41"/>
      <c r="N435" s="41"/>
    </row>
    <row r="436" spans="1:14">
      <c r="A436" s="83"/>
      <c r="B436" s="48"/>
      <c r="C436" s="48"/>
      <c r="D436" s="48"/>
      <c r="F436" s="34"/>
      <c r="G436" s="34"/>
      <c r="H436" s="34"/>
      <c r="I436" s="33"/>
      <c r="J436" s="40"/>
      <c r="K436" s="40"/>
      <c r="L436" s="41"/>
      <c r="M436" s="41"/>
      <c r="N436" s="41"/>
    </row>
    <row r="437" spans="1:14">
      <c r="A437" s="83"/>
      <c r="B437" s="48"/>
      <c r="C437" s="48"/>
      <c r="D437" s="48"/>
      <c r="F437" s="34"/>
      <c r="G437" s="34"/>
      <c r="H437" s="34"/>
      <c r="I437" s="33"/>
      <c r="J437" s="40"/>
      <c r="K437" s="40"/>
      <c r="L437" s="41"/>
      <c r="M437" s="41"/>
      <c r="N437" s="41"/>
    </row>
    <row r="438" spans="1:14">
      <c r="A438" s="83"/>
      <c r="B438" s="48"/>
      <c r="C438" s="48"/>
      <c r="D438" s="48"/>
      <c r="F438" s="34"/>
      <c r="G438" s="34"/>
      <c r="H438" s="34"/>
      <c r="I438" s="33"/>
      <c r="J438" s="40"/>
      <c r="K438" s="40"/>
      <c r="L438" s="41"/>
      <c r="M438" s="41"/>
      <c r="N438" s="41"/>
    </row>
    <row r="439" spans="1:14">
      <c r="A439" s="83"/>
      <c r="B439" s="48"/>
      <c r="C439" s="48"/>
      <c r="D439" s="48"/>
      <c r="F439" s="34"/>
      <c r="G439" s="34"/>
      <c r="H439" s="34"/>
      <c r="I439" s="33"/>
      <c r="J439" s="40"/>
      <c r="K439" s="40"/>
      <c r="L439" s="41"/>
      <c r="M439" s="41"/>
      <c r="N439" s="41"/>
    </row>
    <row r="440" spans="1:14">
      <c r="A440" s="83"/>
      <c r="B440" s="48"/>
      <c r="C440" s="48"/>
      <c r="D440" s="48"/>
      <c r="F440" s="34"/>
      <c r="G440" s="34"/>
      <c r="H440" s="34"/>
      <c r="I440" s="33"/>
      <c r="J440" s="40"/>
      <c r="K440" s="40"/>
      <c r="L440" s="41"/>
      <c r="M440" s="41"/>
      <c r="N440" s="41"/>
    </row>
    <row r="441" spans="1:14">
      <c r="A441" s="83"/>
      <c r="B441" s="48"/>
      <c r="C441" s="48"/>
      <c r="D441" s="48"/>
      <c r="F441" s="34"/>
      <c r="G441" s="34"/>
      <c r="H441" s="34"/>
      <c r="I441" s="33"/>
      <c r="J441" s="40"/>
      <c r="K441" s="40"/>
      <c r="L441" s="41"/>
      <c r="M441" s="41"/>
      <c r="N441" s="41"/>
    </row>
    <row r="442" spans="1:14">
      <c r="A442" s="83"/>
      <c r="B442" s="48"/>
      <c r="C442" s="48"/>
      <c r="D442" s="48"/>
      <c r="F442" s="34"/>
      <c r="G442" s="34"/>
      <c r="H442" s="34"/>
      <c r="I442" s="33"/>
      <c r="J442" s="40"/>
      <c r="K442" s="40"/>
      <c r="L442" s="41"/>
      <c r="M442" s="41"/>
      <c r="N442" s="41"/>
    </row>
    <row r="443" spans="1:14">
      <c r="A443" s="83"/>
      <c r="B443" s="48"/>
      <c r="C443" s="48"/>
      <c r="D443" s="48"/>
      <c r="F443" s="34"/>
      <c r="G443" s="34"/>
      <c r="H443" s="34"/>
      <c r="I443" s="33"/>
      <c r="J443" s="40"/>
      <c r="K443" s="40"/>
      <c r="L443" s="41"/>
      <c r="M443" s="41"/>
      <c r="N443" s="41"/>
    </row>
    <row r="444" spans="1:14">
      <c r="A444" s="83"/>
      <c r="B444" s="48"/>
      <c r="C444" s="48"/>
      <c r="D444" s="48"/>
      <c r="F444" s="34"/>
      <c r="G444" s="34"/>
      <c r="H444" s="34"/>
      <c r="I444" s="33"/>
      <c r="J444" s="40"/>
      <c r="K444" s="40"/>
      <c r="L444" s="41"/>
      <c r="M444" s="41"/>
      <c r="N444" s="41"/>
    </row>
    <row r="445" spans="1:14">
      <c r="A445" s="83"/>
      <c r="B445" s="48"/>
      <c r="C445" s="48"/>
      <c r="D445" s="48"/>
      <c r="F445" s="34"/>
      <c r="G445" s="34"/>
      <c r="H445" s="34"/>
      <c r="I445" s="33"/>
      <c r="J445" s="40"/>
      <c r="K445" s="40"/>
      <c r="L445" s="41"/>
      <c r="M445" s="41"/>
      <c r="N445" s="41"/>
    </row>
    <row r="446" spans="1:14">
      <c r="A446" s="83"/>
      <c r="B446" s="48"/>
      <c r="C446" s="48"/>
      <c r="D446" s="48"/>
      <c r="F446" s="34"/>
      <c r="G446" s="34"/>
      <c r="H446" s="34"/>
      <c r="I446" s="33"/>
      <c r="J446" s="40"/>
      <c r="K446" s="40"/>
      <c r="L446" s="41"/>
      <c r="M446" s="41"/>
      <c r="N446" s="41"/>
    </row>
    <row r="447" spans="1:14">
      <c r="A447" s="83"/>
      <c r="B447" s="48"/>
      <c r="C447" s="48"/>
      <c r="D447" s="48"/>
      <c r="F447" s="34"/>
      <c r="G447" s="34"/>
      <c r="H447" s="34"/>
      <c r="I447" s="33"/>
      <c r="J447" s="40"/>
      <c r="K447" s="40"/>
      <c r="L447" s="41"/>
      <c r="M447" s="41"/>
      <c r="N447" s="41"/>
    </row>
    <row r="448" spans="1:14">
      <c r="A448" s="83"/>
      <c r="B448" s="48"/>
      <c r="C448" s="48"/>
      <c r="D448" s="48"/>
      <c r="F448" s="34"/>
      <c r="G448" s="34"/>
      <c r="H448" s="34"/>
      <c r="I448" s="33"/>
      <c r="J448" s="40"/>
      <c r="K448" s="40"/>
      <c r="L448" s="41"/>
      <c r="M448" s="41"/>
      <c r="N448" s="41"/>
    </row>
    <row r="449" spans="1:14">
      <c r="A449" s="83"/>
      <c r="B449" s="48"/>
      <c r="C449" s="48"/>
      <c r="D449" s="48"/>
      <c r="F449" s="34"/>
      <c r="G449" s="34"/>
      <c r="H449" s="34"/>
      <c r="I449" s="33"/>
      <c r="J449" s="40"/>
      <c r="K449" s="40"/>
      <c r="L449" s="41"/>
      <c r="M449" s="41"/>
      <c r="N449" s="41"/>
    </row>
    <row r="450" spans="1:14">
      <c r="A450" s="83"/>
      <c r="B450" s="48"/>
      <c r="C450" s="48"/>
      <c r="D450" s="48"/>
      <c r="F450" s="34"/>
      <c r="G450" s="34"/>
      <c r="H450" s="34"/>
      <c r="I450" s="33"/>
      <c r="J450" s="40"/>
      <c r="K450" s="40"/>
      <c r="L450" s="41"/>
      <c r="M450" s="41"/>
      <c r="N450" s="41"/>
    </row>
    <row r="451" spans="1:14">
      <c r="A451" s="83"/>
      <c r="B451" s="48"/>
      <c r="C451" s="48"/>
      <c r="D451" s="48"/>
      <c r="F451" s="34"/>
      <c r="G451" s="34"/>
      <c r="H451" s="34"/>
      <c r="I451" s="33"/>
      <c r="J451" s="40"/>
      <c r="K451" s="40"/>
      <c r="L451" s="41"/>
      <c r="M451" s="41"/>
      <c r="N451" s="41"/>
    </row>
    <row r="452" spans="1:14">
      <c r="A452" s="83"/>
      <c r="B452" s="46"/>
      <c r="C452" s="46"/>
      <c r="D452" s="46"/>
      <c r="F452" s="34"/>
      <c r="G452" s="34"/>
      <c r="H452" s="34"/>
      <c r="I452" s="33"/>
      <c r="J452" s="40"/>
      <c r="K452" s="40"/>
      <c r="L452" s="41"/>
      <c r="M452" s="41"/>
      <c r="N452" s="41"/>
    </row>
    <row r="453" spans="1:14">
      <c r="A453" s="83"/>
      <c r="B453" s="46"/>
      <c r="C453" s="46"/>
      <c r="D453" s="46"/>
      <c r="F453" s="34"/>
      <c r="G453" s="34"/>
      <c r="H453" s="34"/>
      <c r="I453" s="33"/>
      <c r="J453" s="40"/>
      <c r="K453" s="40"/>
      <c r="L453" s="41"/>
      <c r="M453" s="41"/>
      <c r="N453" s="41"/>
    </row>
    <row r="454" spans="1:14">
      <c r="A454" s="83"/>
      <c r="B454" s="46"/>
      <c r="C454" s="46"/>
      <c r="D454" s="46"/>
      <c r="F454" s="34"/>
      <c r="G454" s="34"/>
      <c r="H454" s="34"/>
      <c r="I454" s="33"/>
      <c r="J454" s="40"/>
      <c r="K454" s="40"/>
      <c r="L454" s="41"/>
      <c r="M454" s="41"/>
      <c r="N454" s="41"/>
    </row>
    <row r="455" spans="1:14">
      <c r="A455" s="83"/>
      <c r="B455" s="46"/>
      <c r="C455" s="46"/>
      <c r="D455" s="46"/>
      <c r="F455" s="34"/>
      <c r="G455" s="34"/>
      <c r="H455" s="34"/>
      <c r="I455" s="33"/>
      <c r="J455" s="40"/>
      <c r="K455" s="40"/>
      <c r="L455" s="41"/>
      <c r="M455" s="41"/>
      <c r="N455" s="41"/>
    </row>
    <row r="456" spans="1:14">
      <c r="A456" s="83"/>
      <c r="B456" s="46"/>
      <c r="C456" s="46"/>
      <c r="D456" s="46"/>
      <c r="F456" s="34"/>
      <c r="G456" s="34"/>
      <c r="H456" s="34"/>
      <c r="I456" s="33"/>
      <c r="J456" s="40"/>
      <c r="K456" s="40"/>
      <c r="L456" s="41"/>
      <c r="M456" s="41"/>
      <c r="N456" s="41"/>
    </row>
    <row r="457" spans="1:14">
      <c r="A457" s="83"/>
      <c r="B457" s="48"/>
      <c r="C457" s="48"/>
      <c r="D457" s="48"/>
      <c r="F457" s="34"/>
      <c r="G457" s="34"/>
      <c r="H457" s="34"/>
      <c r="I457" s="33"/>
      <c r="J457" s="40"/>
      <c r="K457" s="40"/>
      <c r="L457" s="41"/>
      <c r="M457" s="41"/>
      <c r="N457" s="41"/>
    </row>
    <row r="458" spans="1:14">
      <c r="A458" s="83"/>
      <c r="B458" s="48"/>
      <c r="C458" s="48"/>
      <c r="D458" s="48"/>
      <c r="F458" s="34"/>
      <c r="G458" s="34"/>
      <c r="H458" s="34"/>
      <c r="I458" s="33"/>
      <c r="J458" s="40"/>
      <c r="K458" s="40"/>
      <c r="L458" s="41"/>
      <c r="M458" s="41"/>
      <c r="N458" s="41"/>
    </row>
    <row r="459" spans="1:14">
      <c r="A459" s="83"/>
      <c r="B459" s="48"/>
      <c r="C459" s="48"/>
      <c r="D459" s="48"/>
      <c r="F459" s="34"/>
      <c r="G459" s="34"/>
      <c r="H459" s="34"/>
      <c r="I459" s="33"/>
      <c r="J459" s="40"/>
      <c r="K459" s="40"/>
      <c r="L459" s="41"/>
      <c r="M459" s="41"/>
      <c r="N459" s="41"/>
    </row>
    <row r="460" spans="1:14">
      <c r="A460" s="83"/>
      <c r="B460" s="48"/>
      <c r="C460" s="48"/>
      <c r="D460" s="48"/>
      <c r="F460" s="34"/>
      <c r="G460" s="34"/>
      <c r="H460" s="34"/>
      <c r="I460" s="33"/>
      <c r="J460" s="40"/>
      <c r="K460" s="40"/>
      <c r="L460" s="41"/>
      <c r="M460" s="41"/>
      <c r="N460" s="41"/>
    </row>
    <row r="461" spans="1:14">
      <c r="A461" s="83"/>
      <c r="B461" s="48"/>
      <c r="C461" s="48"/>
      <c r="D461" s="48"/>
      <c r="F461" s="34"/>
      <c r="G461" s="34"/>
      <c r="H461" s="34"/>
      <c r="I461" s="33"/>
      <c r="J461" s="40"/>
      <c r="K461" s="40"/>
      <c r="L461" s="41"/>
      <c r="M461" s="41"/>
      <c r="N461" s="41"/>
    </row>
    <row r="462" spans="1:14">
      <c r="A462" s="83"/>
      <c r="B462" s="48"/>
      <c r="C462" s="48"/>
      <c r="D462" s="48"/>
      <c r="F462" s="34"/>
      <c r="G462" s="34"/>
      <c r="H462" s="34"/>
      <c r="I462" s="33"/>
      <c r="J462" s="40"/>
      <c r="K462" s="40"/>
      <c r="L462" s="41"/>
      <c r="M462" s="41"/>
      <c r="N462" s="41"/>
    </row>
    <row r="463" spans="1:14">
      <c r="A463" s="83"/>
      <c r="B463" s="48"/>
      <c r="C463" s="48"/>
      <c r="D463" s="48"/>
      <c r="F463" s="34"/>
      <c r="G463" s="34"/>
      <c r="H463" s="34"/>
      <c r="I463" s="33"/>
      <c r="J463" s="40"/>
      <c r="K463" s="40"/>
      <c r="L463" s="41"/>
      <c r="M463" s="41"/>
      <c r="N463" s="41"/>
    </row>
    <row r="464" spans="1:14">
      <c r="A464" s="83"/>
      <c r="B464" s="48"/>
      <c r="C464" s="48"/>
      <c r="D464" s="48"/>
      <c r="F464" s="34"/>
      <c r="G464" s="34"/>
      <c r="H464" s="34"/>
      <c r="I464" s="33"/>
      <c r="J464" s="40"/>
      <c r="K464" s="40"/>
      <c r="L464" s="41"/>
      <c r="M464" s="41"/>
      <c r="N464" s="41"/>
    </row>
    <row r="465" spans="1:14">
      <c r="A465" s="83"/>
      <c r="B465" s="48"/>
      <c r="C465" s="48"/>
      <c r="D465" s="48"/>
      <c r="F465" s="34"/>
      <c r="G465" s="34"/>
      <c r="H465" s="34"/>
      <c r="I465" s="33"/>
      <c r="J465" s="40"/>
      <c r="K465" s="40"/>
      <c r="L465" s="41"/>
      <c r="M465" s="41"/>
      <c r="N465" s="41"/>
    </row>
    <row r="466" spans="1:14">
      <c r="A466" s="83"/>
      <c r="B466" s="48"/>
      <c r="C466" s="48"/>
      <c r="D466" s="48"/>
      <c r="F466" s="34"/>
      <c r="G466" s="34"/>
      <c r="H466" s="34"/>
      <c r="I466" s="33"/>
      <c r="J466" s="40"/>
      <c r="K466" s="40"/>
      <c r="L466" s="41"/>
      <c r="M466" s="41"/>
      <c r="N466" s="41"/>
    </row>
    <row r="467" spans="1:14">
      <c r="A467" s="83"/>
      <c r="B467" s="48"/>
      <c r="C467" s="48"/>
      <c r="D467" s="48"/>
      <c r="F467" s="34"/>
      <c r="G467" s="34"/>
      <c r="H467" s="34"/>
      <c r="I467" s="33"/>
      <c r="J467" s="40"/>
      <c r="K467" s="40"/>
      <c r="L467" s="41"/>
      <c r="M467" s="41"/>
      <c r="N467" s="41"/>
    </row>
    <row r="468" spans="1:14">
      <c r="A468" s="83"/>
      <c r="B468" s="48"/>
      <c r="C468" s="48"/>
      <c r="D468" s="48"/>
      <c r="F468" s="34"/>
      <c r="G468" s="34"/>
      <c r="H468" s="34"/>
      <c r="I468" s="33"/>
      <c r="J468" s="40"/>
      <c r="K468" s="40"/>
      <c r="L468" s="41"/>
      <c r="M468" s="41"/>
      <c r="N468" s="41"/>
    </row>
    <row r="469" spans="1:14">
      <c r="A469" s="83"/>
      <c r="B469" s="46"/>
      <c r="C469" s="46"/>
      <c r="D469" s="46"/>
      <c r="F469" s="34"/>
      <c r="G469" s="34"/>
      <c r="H469" s="34"/>
      <c r="I469" s="33"/>
      <c r="J469" s="40"/>
      <c r="K469" s="40"/>
      <c r="L469" s="41"/>
      <c r="M469" s="41"/>
      <c r="N469" s="41"/>
    </row>
    <row r="470" spans="1:14">
      <c r="A470" s="83"/>
      <c r="B470" s="46"/>
      <c r="C470" s="46"/>
      <c r="D470" s="46"/>
      <c r="F470" s="34"/>
      <c r="G470" s="34"/>
      <c r="H470" s="34"/>
      <c r="I470" s="33"/>
      <c r="J470" s="40"/>
      <c r="K470" s="40"/>
      <c r="L470" s="41"/>
      <c r="M470" s="41"/>
      <c r="N470" s="41"/>
    </row>
    <row r="471" spans="1:14">
      <c r="A471" s="83"/>
      <c r="B471" s="46"/>
      <c r="C471" s="46"/>
      <c r="D471" s="46"/>
      <c r="F471" s="34"/>
      <c r="G471" s="34"/>
      <c r="H471" s="34"/>
      <c r="I471" s="33"/>
      <c r="J471" s="40"/>
      <c r="K471" s="40"/>
      <c r="L471" s="41"/>
      <c r="M471" s="41"/>
      <c r="N471" s="41"/>
    </row>
    <row r="472" spans="1:14">
      <c r="A472" s="83"/>
      <c r="B472" s="46"/>
      <c r="C472" s="46"/>
      <c r="D472" s="46"/>
      <c r="F472" s="34"/>
      <c r="G472" s="34"/>
      <c r="H472" s="34"/>
      <c r="I472" s="33"/>
      <c r="J472" s="40"/>
      <c r="K472" s="40"/>
      <c r="L472" s="41"/>
      <c r="M472" s="41"/>
      <c r="N472" s="41"/>
    </row>
    <row r="473" spans="1:14">
      <c r="A473" s="83"/>
      <c r="B473" s="46"/>
      <c r="C473" s="46"/>
      <c r="D473" s="46"/>
      <c r="F473" s="34"/>
      <c r="G473" s="34"/>
      <c r="H473" s="34"/>
      <c r="I473" s="33"/>
      <c r="J473" s="40"/>
      <c r="K473" s="40"/>
      <c r="L473" s="41"/>
      <c r="M473" s="41"/>
      <c r="N473" s="41"/>
    </row>
    <row r="474" spans="1:14">
      <c r="A474" s="83"/>
      <c r="B474" s="46"/>
      <c r="C474" s="46"/>
      <c r="D474" s="46"/>
      <c r="F474" s="34"/>
      <c r="G474" s="34"/>
      <c r="H474" s="34"/>
      <c r="I474" s="33"/>
      <c r="J474" s="40"/>
      <c r="K474" s="40"/>
      <c r="L474" s="41"/>
      <c r="M474" s="41"/>
      <c r="N474" s="41"/>
    </row>
    <row r="475" spans="1:14">
      <c r="A475" s="83"/>
      <c r="B475" s="46"/>
      <c r="C475" s="46"/>
      <c r="D475" s="46"/>
      <c r="F475" s="34"/>
      <c r="G475" s="34"/>
      <c r="H475" s="34"/>
      <c r="I475" s="33"/>
      <c r="J475" s="40"/>
      <c r="K475" s="40"/>
      <c r="L475" s="41"/>
      <c r="M475" s="41"/>
      <c r="N475" s="41"/>
    </row>
    <row r="476" spans="1:14">
      <c r="A476" s="83"/>
      <c r="B476" s="46"/>
      <c r="C476" s="46"/>
      <c r="D476" s="46"/>
      <c r="F476" s="34"/>
      <c r="G476" s="34"/>
      <c r="H476" s="34"/>
      <c r="I476" s="33"/>
      <c r="J476" s="40"/>
      <c r="K476" s="40"/>
      <c r="L476" s="41"/>
      <c r="M476" s="41"/>
      <c r="N476" s="41"/>
    </row>
    <row r="477" spans="1:14">
      <c r="A477" s="83"/>
      <c r="B477" s="46"/>
      <c r="C477" s="46"/>
      <c r="D477" s="46"/>
      <c r="F477" s="34"/>
      <c r="G477" s="34"/>
      <c r="H477" s="34"/>
      <c r="I477" s="33"/>
      <c r="J477" s="40"/>
      <c r="K477" s="40"/>
      <c r="L477" s="41"/>
      <c r="M477" s="41"/>
      <c r="N477" s="41"/>
    </row>
    <row r="478" spans="1:14">
      <c r="A478" s="83"/>
      <c r="B478" s="48"/>
      <c r="C478" s="48"/>
      <c r="D478" s="48"/>
      <c r="F478" s="34"/>
      <c r="G478" s="34"/>
      <c r="H478" s="34"/>
      <c r="I478" s="33"/>
      <c r="J478" s="40"/>
      <c r="K478" s="40"/>
      <c r="L478" s="41"/>
      <c r="M478" s="41"/>
      <c r="N478" s="41"/>
    </row>
    <row r="479" spans="1:14">
      <c r="A479" s="83"/>
      <c r="B479" s="48"/>
      <c r="C479" s="48"/>
      <c r="D479" s="48"/>
      <c r="F479" s="34"/>
      <c r="G479" s="34"/>
      <c r="H479" s="34"/>
      <c r="I479" s="33"/>
      <c r="J479" s="40"/>
      <c r="K479" s="40"/>
      <c r="L479" s="41"/>
      <c r="M479" s="41"/>
      <c r="N479" s="41"/>
    </row>
    <row r="480" spans="1:14">
      <c r="A480" s="83"/>
      <c r="B480" s="48"/>
      <c r="C480" s="48"/>
      <c r="D480" s="48"/>
      <c r="F480" s="34"/>
      <c r="G480" s="34"/>
      <c r="H480" s="34"/>
      <c r="I480" s="33"/>
      <c r="J480" s="40"/>
      <c r="K480" s="40"/>
      <c r="L480" s="41"/>
      <c r="M480" s="41"/>
      <c r="N480" s="41"/>
    </row>
    <row r="481" spans="1:14">
      <c r="A481" s="83"/>
      <c r="B481" s="48"/>
      <c r="C481" s="48"/>
      <c r="D481" s="48"/>
      <c r="F481" s="34"/>
      <c r="G481" s="34"/>
      <c r="H481" s="34"/>
      <c r="I481" s="33"/>
      <c r="J481" s="40"/>
      <c r="K481" s="40"/>
      <c r="L481" s="41"/>
      <c r="M481" s="41"/>
      <c r="N481" s="41"/>
    </row>
    <row r="482" spans="1:14">
      <c r="A482" s="83"/>
      <c r="B482" s="48"/>
      <c r="C482" s="48"/>
      <c r="D482" s="48"/>
      <c r="F482" s="34"/>
      <c r="G482" s="34"/>
      <c r="H482" s="34"/>
      <c r="I482" s="33"/>
      <c r="J482" s="40"/>
      <c r="K482" s="40"/>
      <c r="L482" s="41"/>
      <c r="M482" s="41"/>
      <c r="N482" s="41"/>
    </row>
    <row r="483" spans="1:14">
      <c r="A483" s="83"/>
      <c r="B483" s="48"/>
      <c r="C483" s="48"/>
      <c r="D483" s="48"/>
      <c r="F483" s="34"/>
      <c r="G483" s="34"/>
      <c r="H483" s="34"/>
      <c r="I483" s="33"/>
      <c r="J483" s="40"/>
      <c r="K483" s="40"/>
      <c r="L483" s="41"/>
      <c r="M483" s="41"/>
      <c r="N483" s="41"/>
    </row>
    <row r="484" spans="1:14">
      <c r="A484" s="83"/>
      <c r="B484" s="48"/>
      <c r="C484" s="48"/>
      <c r="D484" s="48"/>
      <c r="F484" s="34"/>
      <c r="G484" s="34"/>
      <c r="H484" s="34"/>
      <c r="I484" s="33"/>
      <c r="J484" s="40"/>
      <c r="K484" s="40"/>
      <c r="L484" s="41"/>
      <c r="M484" s="41"/>
      <c r="N484" s="41"/>
    </row>
    <row r="485" spans="1:14">
      <c r="A485" s="83"/>
      <c r="B485" s="48"/>
      <c r="C485" s="48"/>
      <c r="D485" s="48"/>
      <c r="F485" s="34"/>
      <c r="G485" s="34"/>
      <c r="H485" s="34"/>
      <c r="I485" s="33"/>
      <c r="J485" s="40"/>
      <c r="K485" s="40"/>
      <c r="L485" s="41"/>
      <c r="M485" s="41"/>
      <c r="N485" s="41"/>
    </row>
    <row r="486" spans="1:14">
      <c r="A486" s="83"/>
      <c r="B486" s="46"/>
      <c r="C486" s="46"/>
      <c r="D486" s="46"/>
      <c r="F486" s="34"/>
      <c r="G486" s="34"/>
      <c r="H486" s="34"/>
      <c r="I486" s="33"/>
      <c r="J486" s="40"/>
      <c r="K486" s="40"/>
      <c r="L486" s="41"/>
      <c r="M486" s="41"/>
      <c r="N486" s="41"/>
    </row>
    <row r="487" spans="1:14">
      <c r="A487" s="83"/>
      <c r="B487" s="46"/>
      <c r="C487" s="46"/>
      <c r="D487" s="46"/>
      <c r="F487" s="34"/>
      <c r="G487" s="34"/>
      <c r="H487" s="34"/>
      <c r="I487" s="33"/>
      <c r="J487" s="40"/>
      <c r="K487" s="40"/>
      <c r="L487" s="41"/>
      <c r="M487" s="41"/>
      <c r="N487" s="41"/>
    </row>
    <row r="488" spans="1:14">
      <c r="A488" s="83"/>
      <c r="B488" s="46"/>
      <c r="C488" s="46"/>
      <c r="D488" s="46"/>
      <c r="F488" s="34"/>
      <c r="G488" s="34"/>
      <c r="H488" s="34"/>
      <c r="I488" s="33"/>
      <c r="J488" s="40"/>
      <c r="K488" s="40"/>
      <c r="L488" s="41"/>
      <c r="M488" s="41"/>
      <c r="N488" s="41"/>
    </row>
    <row r="489" spans="1:14">
      <c r="A489" s="83"/>
      <c r="B489" s="46"/>
      <c r="C489" s="46"/>
      <c r="D489" s="46"/>
      <c r="F489" s="34"/>
      <c r="G489" s="34"/>
      <c r="H489" s="34"/>
      <c r="I489" s="33"/>
      <c r="J489" s="40"/>
      <c r="K489" s="40"/>
      <c r="L489" s="41"/>
      <c r="M489" s="41"/>
      <c r="N489" s="41"/>
    </row>
    <row r="490" spans="1:14">
      <c r="A490" s="83"/>
      <c r="B490" s="46"/>
      <c r="C490" s="46"/>
      <c r="D490" s="46"/>
      <c r="F490" s="34"/>
      <c r="G490" s="34"/>
      <c r="H490" s="34"/>
      <c r="I490" s="33"/>
      <c r="J490" s="40"/>
      <c r="K490" s="40"/>
      <c r="L490" s="41"/>
      <c r="M490" s="41"/>
      <c r="N490" s="41"/>
    </row>
    <row r="491" spans="1:14">
      <c r="A491" s="83"/>
      <c r="B491" s="46"/>
      <c r="C491" s="46"/>
      <c r="D491" s="46"/>
      <c r="F491" s="34"/>
      <c r="G491" s="34"/>
      <c r="H491" s="34"/>
      <c r="I491" s="33"/>
      <c r="J491" s="40"/>
      <c r="K491" s="40"/>
      <c r="L491" s="41"/>
      <c r="M491" s="41"/>
      <c r="N491" s="41"/>
    </row>
    <row r="492" spans="1:14">
      <c r="A492" s="83"/>
      <c r="B492" s="46"/>
      <c r="C492" s="46"/>
      <c r="D492" s="46"/>
      <c r="F492" s="34"/>
      <c r="G492" s="34"/>
      <c r="H492" s="34"/>
      <c r="I492" s="33"/>
      <c r="J492" s="40"/>
      <c r="K492" s="40"/>
      <c r="L492" s="41"/>
      <c r="M492" s="41"/>
      <c r="N492" s="41"/>
    </row>
    <row r="493" spans="1:14">
      <c r="A493" s="83"/>
      <c r="B493" s="46"/>
      <c r="C493" s="46"/>
      <c r="D493" s="46"/>
      <c r="F493" s="34"/>
      <c r="G493" s="34"/>
      <c r="H493" s="34"/>
      <c r="I493" s="33"/>
      <c r="J493" s="40"/>
      <c r="K493" s="40"/>
      <c r="L493" s="41"/>
      <c r="M493" s="41"/>
      <c r="N493" s="41"/>
    </row>
    <row r="494" spans="1:14">
      <c r="A494" s="83"/>
      <c r="B494" s="46"/>
      <c r="C494" s="46"/>
      <c r="D494" s="46"/>
      <c r="F494" s="34"/>
      <c r="G494" s="34"/>
      <c r="H494" s="34"/>
      <c r="I494" s="33"/>
      <c r="J494" s="40"/>
      <c r="K494" s="40"/>
      <c r="L494" s="41"/>
      <c r="M494" s="41"/>
      <c r="N494" s="41"/>
    </row>
    <row r="495" spans="1:14">
      <c r="A495" s="83"/>
      <c r="B495" s="46"/>
      <c r="C495" s="46"/>
      <c r="D495" s="46"/>
      <c r="F495" s="34"/>
      <c r="G495" s="34"/>
      <c r="H495" s="34"/>
      <c r="I495" s="33"/>
      <c r="J495" s="40"/>
      <c r="K495" s="40"/>
      <c r="L495" s="41"/>
      <c r="M495" s="41"/>
      <c r="N495" s="41"/>
    </row>
    <row r="496" spans="1:14">
      <c r="A496" s="83"/>
      <c r="B496" s="46"/>
      <c r="C496" s="46"/>
      <c r="D496" s="46"/>
      <c r="F496" s="34"/>
      <c r="G496" s="34"/>
      <c r="H496" s="34"/>
      <c r="I496" s="33"/>
      <c r="J496" s="40"/>
      <c r="K496" s="40"/>
      <c r="L496" s="41"/>
      <c r="M496" s="41"/>
      <c r="N496" s="41"/>
    </row>
    <row r="497" spans="1:14">
      <c r="A497" s="83"/>
      <c r="B497" s="46"/>
      <c r="C497" s="46"/>
      <c r="D497" s="46"/>
      <c r="F497" s="34"/>
      <c r="G497" s="34"/>
      <c r="H497" s="34"/>
      <c r="I497" s="33"/>
      <c r="J497" s="40"/>
      <c r="K497" s="40"/>
      <c r="L497" s="41"/>
      <c r="M497" s="41"/>
      <c r="N497" s="41"/>
    </row>
    <row r="498" spans="1:14">
      <c r="A498" s="83"/>
      <c r="B498" s="46"/>
      <c r="C498" s="46"/>
      <c r="D498" s="46"/>
      <c r="F498" s="34"/>
      <c r="G498" s="34"/>
      <c r="H498" s="34"/>
      <c r="I498" s="33"/>
      <c r="J498" s="40"/>
      <c r="K498" s="40"/>
      <c r="L498" s="41"/>
      <c r="M498" s="41"/>
      <c r="N498" s="41"/>
    </row>
    <row r="499" spans="1:14">
      <c r="A499" s="83"/>
      <c r="B499" s="46"/>
      <c r="C499" s="46"/>
      <c r="D499" s="46"/>
      <c r="F499" s="34"/>
      <c r="G499" s="34"/>
      <c r="H499" s="34"/>
      <c r="I499" s="33"/>
      <c r="J499" s="40"/>
      <c r="K499" s="40"/>
      <c r="L499" s="41"/>
      <c r="M499" s="41"/>
      <c r="N499" s="41"/>
    </row>
    <row r="500" spans="1:14">
      <c r="A500" s="83"/>
      <c r="B500" s="46"/>
      <c r="C500" s="46"/>
      <c r="D500" s="46"/>
      <c r="F500" s="34"/>
      <c r="G500" s="34"/>
      <c r="H500" s="34"/>
      <c r="I500" s="33"/>
      <c r="J500" s="40"/>
      <c r="K500" s="40"/>
      <c r="L500" s="41"/>
      <c r="M500" s="41"/>
      <c r="N500" s="41"/>
    </row>
    <row r="501" spans="1:14">
      <c r="A501" s="83"/>
      <c r="B501" s="46"/>
      <c r="C501" s="46"/>
      <c r="D501" s="46"/>
      <c r="F501" s="34"/>
      <c r="G501" s="34"/>
      <c r="H501" s="34"/>
      <c r="I501" s="33"/>
      <c r="J501" s="40"/>
      <c r="K501" s="40"/>
      <c r="L501" s="41"/>
      <c r="M501" s="41"/>
      <c r="N501" s="41"/>
    </row>
    <row r="502" spans="1:14">
      <c r="A502" s="83"/>
      <c r="B502" s="48"/>
      <c r="C502" s="48"/>
      <c r="D502" s="48"/>
      <c r="F502" s="34"/>
      <c r="G502" s="34"/>
      <c r="H502" s="34"/>
      <c r="I502" s="33"/>
      <c r="J502" s="40"/>
      <c r="K502" s="40"/>
      <c r="L502" s="41"/>
      <c r="M502" s="41"/>
      <c r="N502" s="41"/>
    </row>
    <row r="503" spans="1:14">
      <c r="A503" s="83"/>
      <c r="B503" s="48"/>
      <c r="C503" s="48"/>
      <c r="D503" s="48"/>
      <c r="F503" s="34"/>
      <c r="G503" s="34"/>
      <c r="H503" s="34"/>
      <c r="I503" s="33"/>
      <c r="J503" s="40"/>
      <c r="K503" s="40"/>
      <c r="L503" s="41"/>
      <c r="M503" s="41"/>
      <c r="N503" s="41"/>
    </row>
    <row r="504" spans="1:14">
      <c r="A504" s="83"/>
      <c r="B504" s="48"/>
      <c r="C504" s="48"/>
      <c r="D504" s="48"/>
      <c r="F504" s="34"/>
      <c r="G504" s="34"/>
      <c r="H504" s="34"/>
      <c r="I504" s="33"/>
      <c r="J504" s="40"/>
      <c r="K504" s="40"/>
      <c r="L504" s="41"/>
      <c r="M504" s="41"/>
      <c r="N504" s="41"/>
    </row>
    <row r="505" spans="1:14">
      <c r="A505" s="83"/>
      <c r="B505" s="48"/>
      <c r="C505" s="48"/>
      <c r="D505" s="48"/>
      <c r="F505" s="34"/>
      <c r="G505" s="34"/>
      <c r="H505" s="34"/>
      <c r="I505" s="33"/>
      <c r="J505" s="40"/>
      <c r="K505" s="40"/>
      <c r="L505" s="41"/>
      <c r="M505" s="41"/>
      <c r="N505" s="41"/>
    </row>
    <row r="506" spans="1:14">
      <c r="A506" s="83"/>
      <c r="B506" s="48"/>
      <c r="C506" s="48"/>
      <c r="D506" s="48"/>
      <c r="F506" s="34"/>
      <c r="G506" s="34"/>
      <c r="H506" s="34"/>
      <c r="I506" s="33"/>
      <c r="J506" s="40"/>
      <c r="K506" s="40"/>
      <c r="L506" s="41"/>
      <c r="M506" s="41"/>
      <c r="N506" s="41"/>
    </row>
    <row r="507" spans="1:14">
      <c r="A507" s="83"/>
      <c r="B507" s="48"/>
      <c r="C507" s="48"/>
      <c r="D507" s="48"/>
      <c r="F507" s="34"/>
      <c r="G507" s="34"/>
      <c r="H507" s="34"/>
      <c r="I507" s="33"/>
      <c r="J507" s="40"/>
      <c r="K507" s="40"/>
      <c r="L507" s="41"/>
      <c r="M507" s="41"/>
      <c r="N507" s="41"/>
    </row>
    <row r="508" spans="1:14">
      <c r="A508" s="83"/>
      <c r="B508" s="48"/>
      <c r="C508" s="48"/>
      <c r="D508" s="48"/>
      <c r="F508" s="34"/>
      <c r="G508" s="34"/>
      <c r="H508" s="34"/>
      <c r="I508" s="33"/>
      <c r="J508" s="40"/>
      <c r="K508" s="40"/>
      <c r="L508" s="41"/>
      <c r="M508" s="41"/>
      <c r="N508" s="41"/>
    </row>
    <row r="509" spans="1:14">
      <c r="A509" s="83"/>
      <c r="B509" s="48"/>
      <c r="C509" s="48"/>
      <c r="D509" s="48"/>
      <c r="F509" s="34"/>
      <c r="G509" s="34"/>
      <c r="H509" s="34"/>
      <c r="I509" s="33"/>
      <c r="J509" s="40"/>
      <c r="K509" s="40"/>
      <c r="L509" s="41"/>
      <c r="M509" s="41"/>
      <c r="N509" s="41"/>
    </row>
    <row r="510" spans="1:14">
      <c r="A510" s="83"/>
      <c r="B510" s="48"/>
      <c r="C510" s="48"/>
      <c r="D510" s="48"/>
      <c r="F510" s="34"/>
      <c r="G510" s="34"/>
      <c r="H510" s="34"/>
      <c r="I510" s="33"/>
      <c r="J510" s="40"/>
      <c r="K510" s="40"/>
      <c r="L510" s="41"/>
      <c r="M510" s="41"/>
      <c r="N510" s="41"/>
    </row>
    <row r="511" spans="1:14">
      <c r="A511" s="83"/>
      <c r="B511" s="48"/>
      <c r="C511" s="48"/>
      <c r="D511" s="48"/>
      <c r="F511" s="34"/>
      <c r="G511" s="34"/>
      <c r="H511" s="34"/>
      <c r="I511" s="33"/>
      <c r="J511" s="40"/>
      <c r="K511" s="40"/>
      <c r="L511" s="41"/>
      <c r="M511" s="41"/>
      <c r="N511" s="41"/>
    </row>
    <row r="512" spans="1:14">
      <c r="A512" s="83"/>
      <c r="B512" s="48"/>
      <c r="C512" s="48"/>
      <c r="D512" s="48"/>
      <c r="F512" s="34"/>
      <c r="G512" s="34"/>
      <c r="H512" s="34"/>
      <c r="I512" s="33"/>
      <c r="J512" s="40"/>
      <c r="K512" s="40"/>
      <c r="L512" s="41"/>
      <c r="M512" s="41"/>
      <c r="N512" s="41"/>
    </row>
    <row r="513" spans="1:14">
      <c r="A513" s="83"/>
      <c r="B513" s="48"/>
      <c r="C513" s="48"/>
      <c r="D513" s="48"/>
      <c r="F513" s="34"/>
      <c r="G513" s="34"/>
      <c r="H513" s="34"/>
      <c r="I513" s="33"/>
      <c r="J513" s="40"/>
      <c r="K513" s="40"/>
      <c r="L513" s="41"/>
      <c r="M513" s="41"/>
      <c r="N513" s="41"/>
    </row>
    <row r="514" spans="1:14">
      <c r="A514" s="83"/>
      <c r="B514" s="48"/>
      <c r="C514" s="48"/>
      <c r="D514" s="48"/>
      <c r="F514" s="34"/>
      <c r="G514" s="34"/>
      <c r="H514" s="34"/>
      <c r="I514" s="33"/>
      <c r="J514" s="40"/>
      <c r="K514" s="40"/>
      <c r="L514" s="41"/>
      <c r="M514" s="41"/>
      <c r="N514" s="41"/>
    </row>
    <row r="515" spans="1:14">
      <c r="A515" s="83"/>
      <c r="B515" s="48"/>
      <c r="C515" s="48"/>
      <c r="D515" s="48"/>
      <c r="F515" s="34"/>
      <c r="G515" s="34"/>
      <c r="H515" s="34"/>
      <c r="I515" s="33"/>
      <c r="J515" s="40"/>
      <c r="K515" s="40"/>
      <c r="L515" s="41"/>
      <c r="M515" s="41"/>
      <c r="N515" s="41"/>
    </row>
    <row r="516" spans="1:14">
      <c r="A516" s="83"/>
      <c r="B516" s="48"/>
      <c r="C516" s="48"/>
      <c r="D516" s="48"/>
      <c r="F516" s="34"/>
      <c r="G516" s="34"/>
      <c r="H516" s="34"/>
      <c r="I516" s="33"/>
      <c r="J516" s="40"/>
      <c r="K516" s="40"/>
      <c r="L516" s="41"/>
      <c r="M516" s="41"/>
      <c r="N516" s="41"/>
    </row>
    <row r="517" spans="1:14">
      <c r="A517" s="83"/>
      <c r="B517" s="48"/>
      <c r="C517" s="48"/>
      <c r="D517" s="48"/>
      <c r="F517" s="34"/>
      <c r="G517" s="34"/>
      <c r="H517" s="34"/>
      <c r="I517" s="33"/>
      <c r="J517" s="40"/>
      <c r="K517" s="40"/>
      <c r="L517" s="41"/>
      <c r="M517" s="41"/>
      <c r="N517" s="41"/>
    </row>
    <row r="518" spans="1:14">
      <c r="A518" s="83"/>
      <c r="B518" s="48"/>
      <c r="C518" s="48"/>
      <c r="D518" s="48"/>
      <c r="F518" s="34"/>
      <c r="G518" s="34"/>
      <c r="H518" s="34"/>
      <c r="I518" s="33"/>
      <c r="J518" s="40"/>
      <c r="K518" s="40"/>
      <c r="L518" s="41"/>
      <c r="M518" s="41"/>
      <c r="N518" s="41"/>
    </row>
    <row r="519" spans="1:14">
      <c r="A519" s="83"/>
      <c r="B519" s="48"/>
      <c r="C519" s="48"/>
      <c r="D519" s="48"/>
      <c r="F519" s="34"/>
      <c r="G519" s="34"/>
      <c r="H519" s="34"/>
      <c r="I519" s="33"/>
      <c r="J519" s="40"/>
      <c r="K519" s="40"/>
      <c r="L519" s="41"/>
      <c r="M519" s="41"/>
      <c r="N519" s="41"/>
    </row>
    <row r="520" spans="1:14">
      <c r="A520" s="83"/>
      <c r="B520" s="48"/>
      <c r="C520" s="48"/>
      <c r="D520" s="48"/>
      <c r="F520" s="34"/>
      <c r="G520" s="34"/>
      <c r="H520" s="34"/>
      <c r="I520" s="33"/>
      <c r="J520" s="40"/>
      <c r="K520" s="40"/>
      <c r="L520" s="41"/>
      <c r="M520" s="41"/>
      <c r="N520" s="41"/>
    </row>
    <row r="521" spans="1:14">
      <c r="A521" s="83"/>
      <c r="B521" s="48"/>
      <c r="C521" s="48"/>
      <c r="D521" s="48"/>
      <c r="F521" s="34"/>
      <c r="G521" s="34"/>
      <c r="H521" s="34"/>
      <c r="I521" s="33"/>
      <c r="J521" s="40"/>
      <c r="K521" s="40"/>
      <c r="L521" s="41"/>
      <c r="M521" s="41"/>
      <c r="N521" s="41"/>
    </row>
    <row r="522" spans="1:14">
      <c r="A522" s="83"/>
      <c r="B522" s="48"/>
      <c r="C522" s="48"/>
      <c r="D522" s="48"/>
      <c r="F522" s="34"/>
      <c r="G522" s="34"/>
      <c r="H522" s="34"/>
      <c r="I522" s="33"/>
      <c r="J522" s="40"/>
      <c r="K522" s="40"/>
      <c r="L522" s="41"/>
      <c r="M522" s="41"/>
      <c r="N522" s="41"/>
    </row>
    <row r="523" spans="1:14">
      <c r="A523" s="83"/>
      <c r="B523" s="48"/>
      <c r="C523" s="48"/>
      <c r="D523" s="48"/>
      <c r="F523" s="34"/>
      <c r="G523" s="34"/>
      <c r="H523" s="34"/>
      <c r="I523" s="33"/>
      <c r="J523" s="40"/>
      <c r="K523" s="40"/>
      <c r="L523" s="41"/>
      <c r="M523" s="41"/>
      <c r="N523" s="41"/>
    </row>
    <row r="524" spans="1:14">
      <c r="A524" s="83"/>
      <c r="B524" s="48"/>
      <c r="C524" s="48"/>
      <c r="D524" s="48"/>
      <c r="F524" s="34"/>
      <c r="G524" s="34"/>
      <c r="H524" s="34"/>
      <c r="I524" s="33"/>
      <c r="J524" s="40"/>
      <c r="K524" s="40"/>
      <c r="L524" s="41"/>
      <c r="M524" s="41"/>
      <c r="N524" s="41"/>
    </row>
    <row r="525" spans="1:14">
      <c r="A525" s="83"/>
      <c r="B525" s="48"/>
      <c r="C525" s="48"/>
      <c r="D525" s="48"/>
      <c r="F525" s="34"/>
      <c r="G525" s="34"/>
      <c r="H525" s="34"/>
      <c r="I525" s="33"/>
      <c r="J525" s="40"/>
      <c r="K525" s="40"/>
      <c r="L525" s="41"/>
      <c r="M525" s="41"/>
      <c r="N525" s="41"/>
    </row>
    <row r="526" spans="1:14">
      <c r="A526" s="83"/>
      <c r="B526" s="48"/>
      <c r="C526" s="48"/>
      <c r="D526" s="48"/>
      <c r="F526" s="34"/>
      <c r="G526" s="34"/>
      <c r="H526" s="34"/>
      <c r="I526" s="33"/>
      <c r="J526" s="40"/>
      <c r="K526" s="40"/>
      <c r="L526" s="41"/>
      <c r="M526" s="41"/>
      <c r="N526" s="41"/>
    </row>
    <row r="527" spans="1:14">
      <c r="A527" s="83"/>
      <c r="B527" s="48"/>
      <c r="C527" s="48"/>
      <c r="D527" s="48"/>
      <c r="F527" s="34"/>
      <c r="G527" s="34"/>
      <c r="H527" s="34"/>
      <c r="I527" s="33"/>
      <c r="J527" s="40"/>
      <c r="K527" s="40"/>
      <c r="L527" s="41"/>
      <c r="M527" s="41"/>
      <c r="N527" s="41"/>
    </row>
    <row r="528" spans="1:14">
      <c r="A528" s="83"/>
      <c r="B528" s="48"/>
      <c r="C528" s="48"/>
      <c r="D528" s="48"/>
      <c r="F528" s="34"/>
      <c r="G528" s="34"/>
      <c r="H528" s="34"/>
      <c r="I528" s="33"/>
      <c r="J528" s="40"/>
      <c r="K528" s="40"/>
      <c r="L528" s="41"/>
      <c r="M528" s="41"/>
      <c r="N528" s="41"/>
    </row>
    <row r="529" spans="1:14">
      <c r="A529" s="83"/>
      <c r="B529" s="48"/>
      <c r="C529" s="48"/>
      <c r="D529" s="48"/>
      <c r="F529" s="34"/>
      <c r="G529" s="34"/>
      <c r="H529" s="34"/>
      <c r="I529" s="33"/>
      <c r="J529" s="40"/>
      <c r="K529" s="40"/>
      <c r="L529" s="41"/>
      <c r="M529" s="41"/>
      <c r="N529" s="41"/>
    </row>
    <row r="530" spans="1:14">
      <c r="A530" s="83"/>
      <c r="B530" s="48"/>
      <c r="C530" s="48"/>
      <c r="D530" s="48"/>
      <c r="F530" s="34"/>
      <c r="G530" s="34"/>
      <c r="H530" s="34"/>
      <c r="I530" s="33"/>
      <c r="J530" s="40"/>
      <c r="K530" s="40"/>
      <c r="L530" s="41"/>
      <c r="M530" s="41"/>
      <c r="N530" s="41"/>
    </row>
    <row r="531" spans="1:14">
      <c r="A531" s="83"/>
      <c r="B531" s="48"/>
      <c r="C531" s="48"/>
      <c r="D531" s="48"/>
      <c r="F531" s="34"/>
      <c r="G531" s="34"/>
      <c r="H531" s="34"/>
      <c r="I531" s="33"/>
      <c r="J531" s="40"/>
      <c r="K531" s="40"/>
      <c r="L531" s="41"/>
      <c r="M531" s="41"/>
      <c r="N531" s="41"/>
    </row>
    <row r="532" spans="1:14">
      <c r="A532" s="83"/>
      <c r="B532" s="48"/>
      <c r="C532" s="48"/>
      <c r="D532" s="48"/>
      <c r="F532" s="34"/>
      <c r="G532" s="34"/>
      <c r="H532" s="34"/>
      <c r="I532" s="33"/>
      <c r="J532" s="40"/>
      <c r="K532" s="40"/>
      <c r="L532" s="41"/>
      <c r="M532" s="41"/>
      <c r="N532" s="41"/>
    </row>
    <row r="533" spans="1:14">
      <c r="A533" s="83"/>
      <c r="B533" s="48"/>
      <c r="C533" s="48"/>
      <c r="D533" s="48"/>
      <c r="F533" s="34"/>
      <c r="G533" s="34"/>
      <c r="H533" s="34"/>
      <c r="I533" s="33"/>
      <c r="J533" s="40"/>
      <c r="K533" s="40"/>
      <c r="L533" s="41"/>
      <c r="M533" s="41"/>
      <c r="N533" s="41"/>
    </row>
    <row r="534" spans="1:14">
      <c r="A534" s="83"/>
      <c r="B534" s="48"/>
      <c r="C534" s="48"/>
      <c r="D534" s="48"/>
      <c r="F534" s="34"/>
      <c r="G534" s="34"/>
      <c r="H534" s="34"/>
      <c r="I534" s="33"/>
      <c r="J534" s="40"/>
      <c r="K534" s="40"/>
      <c r="L534" s="41"/>
      <c r="M534" s="41"/>
      <c r="N534" s="41"/>
    </row>
    <row r="535" spans="1:14">
      <c r="A535" s="83"/>
      <c r="B535" s="48"/>
      <c r="C535" s="48"/>
      <c r="D535" s="48"/>
      <c r="F535" s="34"/>
      <c r="G535" s="34"/>
      <c r="H535" s="34"/>
      <c r="I535" s="33"/>
      <c r="J535" s="40"/>
      <c r="K535" s="40"/>
      <c r="L535" s="41"/>
      <c r="M535" s="41"/>
      <c r="N535" s="41"/>
    </row>
    <row r="536" spans="1:14">
      <c r="A536" s="83"/>
      <c r="B536" s="48"/>
      <c r="C536" s="48"/>
      <c r="D536" s="48"/>
      <c r="F536" s="34"/>
      <c r="G536" s="34"/>
      <c r="H536" s="34"/>
      <c r="I536" s="33"/>
      <c r="J536" s="40"/>
      <c r="K536" s="40"/>
      <c r="L536" s="41"/>
      <c r="M536" s="41"/>
      <c r="N536" s="41"/>
    </row>
    <row r="537" spans="1:14">
      <c r="A537" s="83"/>
      <c r="B537" s="48"/>
      <c r="C537" s="48"/>
      <c r="D537" s="48"/>
      <c r="F537" s="34"/>
      <c r="G537" s="34"/>
      <c r="H537" s="34"/>
      <c r="I537" s="33"/>
      <c r="J537" s="40"/>
      <c r="K537" s="40"/>
      <c r="L537" s="41"/>
      <c r="M537" s="41"/>
      <c r="N537" s="41"/>
    </row>
    <row r="538" spans="1:14">
      <c r="A538" s="83"/>
      <c r="B538" s="48"/>
      <c r="C538" s="48"/>
      <c r="D538" s="48"/>
      <c r="F538" s="34"/>
      <c r="G538" s="34"/>
      <c r="H538" s="34"/>
      <c r="I538" s="33"/>
      <c r="J538" s="40"/>
      <c r="K538" s="40"/>
      <c r="L538" s="41"/>
      <c r="M538" s="41"/>
      <c r="N538" s="41"/>
    </row>
    <row r="539" spans="1:14">
      <c r="A539" s="83"/>
      <c r="B539" s="48"/>
      <c r="C539" s="48"/>
      <c r="D539" s="48"/>
      <c r="F539" s="34"/>
      <c r="G539" s="34"/>
      <c r="H539" s="34"/>
      <c r="I539" s="33"/>
      <c r="J539" s="40"/>
      <c r="K539" s="40"/>
      <c r="L539" s="41"/>
      <c r="M539" s="41"/>
      <c r="N539" s="41"/>
    </row>
    <row r="540" spans="1:14">
      <c r="A540" s="83"/>
      <c r="B540" s="48"/>
      <c r="C540" s="48"/>
      <c r="D540" s="48"/>
      <c r="F540" s="34"/>
      <c r="G540" s="34"/>
      <c r="H540" s="34"/>
      <c r="I540" s="33"/>
      <c r="J540" s="40"/>
      <c r="K540" s="40"/>
      <c r="L540" s="41"/>
      <c r="M540" s="41"/>
      <c r="N540" s="41"/>
    </row>
    <row r="541" spans="1:14">
      <c r="A541" s="83"/>
      <c r="B541" s="48"/>
      <c r="C541" s="48"/>
      <c r="D541" s="48"/>
      <c r="F541" s="34"/>
      <c r="G541" s="34"/>
      <c r="H541" s="34"/>
      <c r="I541" s="33"/>
      <c r="J541" s="40"/>
      <c r="K541" s="40"/>
      <c r="L541" s="41"/>
      <c r="M541" s="41"/>
      <c r="N541" s="41"/>
    </row>
    <row r="542" spans="1:14">
      <c r="A542" s="83"/>
      <c r="B542" s="48"/>
      <c r="C542" s="48"/>
      <c r="D542" s="48"/>
      <c r="F542" s="34"/>
      <c r="G542" s="34"/>
      <c r="H542" s="34"/>
      <c r="I542" s="33"/>
      <c r="J542" s="40"/>
      <c r="K542" s="40"/>
      <c r="L542" s="41"/>
      <c r="M542" s="41"/>
      <c r="N542" s="41"/>
    </row>
    <row r="543" spans="1:14">
      <c r="A543" s="83"/>
      <c r="B543" s="48"/>
      <c r="C543" s="48"/>
      <c r="D543" s="48"/>
      <c r="F543" s="34"/>
      <c r="G543" s="34"/>
      <c r="H543" s="34"/>
      <c r="I543" s="33"/>
      <c r="J543" s="40"/>
      <c r="K543" s="40"/>
      <c r="L543" s="41"/>
      <c r="M543" s="41"/>
      <c r="N543" s="41"/>
    </row>
    <row r="544" spans="1:14">
      <c r="A544" s="83"/>
      <c r="B544" s="48"/>
      <c r="C544" s="48"/>
      <c r="D544" s="48"/>
      <c r="F544" s="34"/>
      <c r="G544" s="34"/>
      <c r="H544" s="34"/>
      <c r="I544" s="33"/>
      <c r="J544" s="40"/>
      <c r="K544" s="40"/>
      <c r="L544" s="41"/>
      <c r="M544" s="41"/>
      <c r="N544" s="41"/>
    </row>
    <row r="545" spans="1:14">
      <c r="A545" s="83"/>
      <c r="B545" s="48"/>
      <c r="C545" s="48"/>
      <c r="D545" s="48"/>
      <c r="F545" s="34"/>
      <c r="G545" s="34"/>
      <c r="H545" s="34"/>
      <c r="I545" s="33"/>
      <c r="J545" s="40"/>
      <c r="K545" s="40"/>
      <c r="L545" s="41"/>
      <c r="M545" s="41"/>
      <c r="N545" s="41"/>
    </row>
    <row r="546" spans="1:14">
      <c r="A546" s="83"/>
      <c r="B546" s="48"/>
      <c r="C546" s="48"/>
      <c r="D546" s="48"/>
      <c r="F546" s="34"/>
      <c r="G546" s="34"/>
      <c r="H546" s="34"/>
      <c r="I546" s="33"/>
      <c r="J546" s="40"/>
      <c r="K546" s="40"/>
      <c r="L546" s="41"/>
      <c r="M546" s="41"/>
      <c r="N546" s="41"/>
    </row>
    <row r="547" spans="1:14">
      <c r="A547" s="83"/>
      <c r="B547" s="48"/>
      <c r="C547" s="48"/>
      <c r="D547" s="48"/>
      <c r="F547" s="34"/>
      <c r="G547" s="34"/>
      <c r="H547" s="34"/>
      <c r="I547" s="33"/>
      <c r="J547" s="40"/>
      <c r="K547" s="40"/>
      <c r="L547" s="41"/>
      <c r="M547" s="41"/>
      <c r="N547" s="41"/>
    </row>
    <row r="548" spans="1:14">
      <c r="A548" s="83"/>
      <c r="B548" s="48"/>
      <c r="C548" s="48"/>
      <c r="D548" s="48"/>
      <c r="F548" s="34"/>
      <c r="G548" s="34"/>
      <c r="H548" s="34"/>
      <c r="I548" s="33"/>
      <c r="J548" s="40"/>
      <c r="K548" s="40"/>
      <c r="L548" s="41"/>
      <c r="M548" s="41"/>
      <c r="N548" s="41"/>
    </row>
    <row r="549" spans="1:14">
      <c r="A549" s="83"/>
      <c r="B549" s="48"/>
      <c r="C549" s="48"/>
      <c r="D549" s="48"/>
      <c r="F549" s="34"/>
      <c r="G549" s="34"/>
      <c r="H549" s="34"/>
      <c r="I549" s="33"/>
      <c r="J549" s="40"/>
      <c r="K549" s="40"/>
      <c r="L549" s="41"/>
      <c r="M549" s="41"/>
      <c r="N549" s="41"/>
    </row>
    <row r="550" spans="1:14">
      <c r="A550" s="83"/>
      <c r="B550" s="48"/>
      <c r="C550" s="48"/>
      <c r="D550" s="48"/>
      <c r="F550" s="34"/>
      <c r="G550" s="34"/>
      <c r="H550" s="34"/>
      <c r="I550" s="33"/>
      <c r="J550" s="40"/>
      <c r="K550" s="40"/>
      <c r="L550" s="41"/>
      <c r="M550" s="41"/>
      <c r="N550" s="41"/>
    </row>
    <row r="551" spans="1:14">
      <c r="A551" s="83"/>
      <c r="B551" s="48"/>
      <c r="C551" s="48"/>
      <c r="D551" s="48"/>
      <c r="F551" s="34"/>
      <c r="G551" s="34"/>
      <c r="H551" s="34"/>
      <c r="I551" s="33"/>
      <c r="J551" s="40"/>
      <c r="K551" s="40"/>
      <c r="L551" s="41"/>
      <c r="M551" s="41"/>
      <c r="N551" s="41"/>
    </row>
    <row r="552" spans="1:14">
      <c r="A552" s="83"/>
      <c r="B552" s="48"/>
      <c r="C552" s="48"/>
      <c r="D552" s="48"/>
      <c r="F552" s="34"/>
      <c r="G552" s="34"/>
      <c r="H552" s="34"/>
      <c r="I552" s="33"/>
      <c r="J552" s="40"/>
      <c r="K552" s="40"/>
      <c r="L552" s="41"/>
      <c r="M552" s="41"/>
      <c r="N552" s="41"/>
    </row>
    <row r="553" spans="1:14">
      <c r="A553" s="83"/>
      <c r="B553" s="48"/>
      <c r="C553" s="48"/>
      <c r="D553" s="48"/>
      <c r="F553" s="34"/>
      <c r="G553" s="34"/>
      <c r="H553" s="34"/>
      <c r="I553" s="33"/>
      <c r="J553" s="40"/>
      <c r="K553" s="40"/>
      <c r="L553" s="41"/>
      <c r="M553" s="41"/>
      <c r="N553" s="41"/>
    </row>
    <row r="554" spans="1:14">
      <c r="A554" s="83"/>
      <c r="B554" s="48"/>
      <c r="C554" s="48"/>
      <c r="D554" s="48"/>
      <c r="F554" s="34"/>
      <c r="G554" s="34"/>
      <c r="H554" s="34"/>
      <c r="I554" s="33"/>
      <c r="J554" s="40"/>
      <c r="K554" s="40"/>
      <c r="L554" s="41"/>
      <c r="M554" s="41"/>
      <c r="N554" s="41"/>
    </row>
    <row r="555" spans="1:14">
      <c r="A555" s="83"/>
      <c r="B555" s="48"/>
      <c r="C555" s="48"/>
      <c r="D555" s="48"/>
      <c r="F555" s="34"/>
      <c r="G555" s="34"/>
      <c r="H555" s="34"/>
      <c r="I555" s="33"/>
      <c r="J555" s="40"/>
      <c r="K555" s="40"/>
      <c r="L555" s="41"/>
      <c r="M555" s="41"/>
      <c r="N555" s="41"/>
    </row>
    <row r="556" spans="1:14">
      <c r="A556" s="83"/>
      <c r="B556" s="48"/>
      <c r="C556" s="48"/>
      <c r="D556" s="48"/>
      <c r="F556" s="34"/>
      <c r="G556" s="34"/>
      <c r="H556" s="34"/>
      <c r="I556" s="33"/>
      <c r="J556" s="40"/>
      <c r="K556" s="40"/>
      <c r="L556" s="41"/>
      <c r="M556" s="41"/>
      <c r="N556" s="41"/>
    </row>
    <row r="557" spans="1:14">
      <c r="A557" s="83"/>
      <c r="B557" s="48"/>
      <c r="C557" s="48"/>
      <c r="D557" s="48"/>
      <c r="F557" s="34"/>
      <c r="G557" s="34"/>
      <c r="H557" s="34"/>
      <c r="I557" s="33"/>
      <c r="J557" s="40"/>
      <c r="K557" s="40"/>
      <c r="L557" s="41"/>
      <c r="M557" s="41"/>
      <c r="N557" s="41"/>
    </row>
    <row r="558" spans="1:14">
      <c r="A558" s="83"/>
      <c r="B558" s="48"/>
      <c r="C558" s="48"/>
      <c r="D558" s="48"/>
      <c r="F558" s="34"/>
      <c r="G558" s="34"/>
      <c r="H558" s="34"/>
      <c r="I558" s="33"/>
      <c r="J558" s="40"/>
      <c r="K558" s="40"/>
      <c r="L558" s="41"/>
      <c r="M558" s="41"/>
      <c r="N558" s="41"/>
    </row>
    <row r="559" spans="1:14">
      <c r="A559" s="83"/>
      <c r="B559" s="48"/>
      <c r="C559" s="48"/>
      <c r="D559" s="48"/>
      <c r="F559" s="34"/>
      <c r="G559" s="34"/>
      <c r="H559" s="34"/>
      <c r="I559" s="33"/>
      <c r="J559" s="40"/>
      <c r="K559" s="40"/>
      <c r="L559" s="41"/>
      <c r="M559" s="41"/>
      <c r="N559" s="41"/>
    </row>
    <row r="560" spans="1:14">
      <c r="A560" s="83"/>
      <c r="B560" s="48"/>
      <c r="C560" s="48"/>
      <c r="D560" s="48"/>
      <c r="F560" s="34"/>
      <c r="G560" s="34"/>
      <c r="H560" s="34"/>
      <c r="I560" s="33"/>
      <c r="J560" s="40"/>
      <c r="K560" s="40"/>
      <c r="L560" s="41"/>
      <c r="M560" s="41"/>
      <c r="N560" s="41"/>
    </row>
    <row r="561" spans="1:14">
      <c r="A561" s="83"/>
      <c r="B561" s="48"/>
      <c r="C561" s="48"/>
      <c r="D561" s="48"/>
      <c r="F561" s="34"/>
      <c r="G561" s="34"/>
      <c r="H561" s="34"/>
      <c r="I561" s="33"/>
      <c r="J561" s="40"/>
      <c r="K561" s="40"/>
      <c r="L561" s="41"/>
      <c r="M561" s="41"/>
      <c r="N561" s="41"/>
    </row>
    <row r="562" spans="1:14">
      <c r="A562" s="83"/>
      <c r="B562" s="48"/>
      <c r="C562" s="48"/>
      <c r="D562" s="48"/>
      <c r="F562" s="34"/>
      <c r="G562" s="34"/>
      <c r="H562" s="34"/>
      <c r="I562" s="33"/>
      <c r="J562" s="40"/>
      <c r="K562" s="40"/>
      <c r="L562" s="41"/>
      <c r="M562" s="41"/>
      <c r="N562" s="41"/>
    </row>
    <row r="563" spans="1:14">
      <c r="A563" s="83"/>
      <c r="B563" s="48"/>
      <c r="C563" s="48"/>
      <c r="D563" s="48"/>
      <c r="F563" s="34"/>
      <c r="G563" s="34"/>
      <c r="H563" s="34"/>
      <c r="I563" s="33"/>
      <c r="J563" s="40"/>
      <c r="K563" s="40"/>
      <c r="L563" s="41"/>
      <c r="M563" s="41"/>
      <c r="N563" s="41"/>
    </row>
    <row r="564" spans="1:14">
      <c r="A564" s="83"/>
      <c r="B564" s="48"/>
      <c r="C564" s="48"/>
      <c r="D564" s="48"/>
      <c r="F564" s="34"/>
      <c r="G564" s="34"/>
      <c r="H564" s="34"/>
      <c r="I564" s="33"/>
      <c r="J564" s="40"/>
      <c r="K564" s="40"/>
      <c r="L564" s="41"/>
      <c r="M564" s="41"/>
      <c r="N564" s="41"/>
    </row>
    <row r="565" spans="1:14">
      <c r="A565" s="83"/>
      <c r="B565" s="48"/>
      <c r="C565" s="48"/>
      <c r="D565" s="48"/>
      <c r="F565" s="34"/>
      <c r="G565" s="34"/>
      <c r="H565" s="34"/>
      <c r="I565" s="33"/>
      <c r="J565" s="40"/>
      <c r="K565" s="40"/>
      <c r="L565" s="41"/>
      <c r="M565" s="41"/>
      <c r="N565" s="41"/>
    </row>
    <row r="566" spans="1:14">
      <c r="A566" s="83"/>
      <c r="B566" s="48"/>
      <c r="C566" s="48"/>
      <c r="D566" s="48"/>
      <c r="F566" s="34"/>
      <c r="G566" s="34"/>
      <c r="H566" s="34"/>
      <c r="I566" s="33"/>
      <c r="J566" s="40"/>
      <c r="K566" s="40"/>
      <c r="L566" s="41"/>
      <c r="M566" s="41"/>
      <c r="N566" s="41"/>
    </row>
    <row r="567" spans="1:14">
      <c r="A567" s="83"/>
      <c r="B567" s="48"/>
      <c r="C567" s="48"/>
      <c r="D567" s="48"/>
      <c r="F567" s="34"/>
      <c r="G567" s="34"/>
      <c r="H567" s="34"/>
      <c r="I567" s="33"/>
      <c r="J567" s="40"/>
      <c r="K567" s="40"/>
      <c r="L567" s="41"/>
      <c r="M567" s="41"/>
      <c r="N567" s="41"/>
    </row>
    <row r="568" spans="1:14">
      <c r="A568" s="83"/>
      <c r="B568" s="48"/>
      <c r="C568" s="48"/>
      <c r="D568" s="48"/>
      <c r="F568" s="34"/>
      <c r="G568" s="34"/>
      <c r="H568" s="34"/>
      <c r="I568" s="33"/>
      <c r="J568" s="40"/>
      <c r="K568" s="40"/>
      <c r="L568" s="41"/>
      <c r="M568" s="41"/>
      <c r="N568" s="41"/>
    </row>
    <row r="569" spans="1:14">
      <c r="A569" s="83"/>
      <c r="B569" s="48"/>
      <c r="C569" s="48"/>
      <c r="D569" s="48"/>
      <c r="F569" s="34"/>
      <c r="G569" s="34"/>
      <c r="H569" s="34"/>
      <c r="I569" s="33"/>
      <c r="J569" s="40"/>
      <c r="K569" s="40"/>
      <c r="L569" s="41"/>
      <c r="M569" s="41"/>
      <c r="N569" s="41"/>
    </row>
    <row r="570" spans="1:14">
      <c r="A570" s="83"/>
      <c r="B570" s="48"/>
      <c r="C570" s="48"/>
      <c r="D570" s="48"/>
      <c r="F570" s="34"/>
      <c r="G570" s="34"/>
      <c r="H570" s="34"/>
      <c r="I570" s="33"/>
      <c r="J570" s="40"/>
      <c r="K570" s="40"/>
      <c r="L570" s="41"/>
      <c r="M570" s="41"/>
      <c r="N570" s="41"/>
    </row>
    <row r="571" spans="1:14">
      <c r="A571" s="83"/>
      <c r="B571" s="48"/>
      <c r="C571" s="48"/>
      <c r="D571" s="48"/>
      <c r="F571" s="34"/>
      <c r="G571" s="34"/>
      <c r="H571" s="34"/>
      <c r="I571" s="33"/>
      <c r="J571" s="40"/>
      <c r="K571" s="40"/>
      <c r="L571" s="41"/>
      <c r="M571" s="41"/>
      <c r="N571" s="41"/>
    </row>
    <row r="572" spans="1:14">
      <c r="A572" s="83"/>
      <c r="B572" s="48"/>
      <c r="C572" s="48"/>
      <c r="D572" s="48"/>
      <c r="F572" s="34"/>
      <c r="G572" s="34"/>
      <c r="H572" s="34"/>
      <c r="I572" s="33"/>
      <c r="J572" s="40"/>
      <c r="K572" s="40"/>
      <c r="L572" s="41"/>
      <c r="M572" s="41"/>
      <c r="N572" s="41"/>
    </row>
    <row r="573" spans="1:14">
      <c r="A573" s="83"/>
      <c r="B573" s="48"/>
      <c r="C573" s="48"/>
      <c r="D573" s="48"/>
      <c r="F573" s="34"/>
      <c r="G573" s="34"/>
      <c r="H573" s="34"/>
      <c r="I573" s="33"/>
      <c r="J573" s="40"/>
      <c r="K573" s="40"/>
      <c r="L573" s="41"/>
      <c r="M573" s="41"/>
      <c r="N573" s="41"/>
    </row>
    <row r="574" spans="1:14">
      <c r="A574" s="83"/>
      <c r="B574" s="48"/>
      <c r="C574" s="48"/>
      <c r="D574" s="48"/>
      <c r="F574" s="34"/>
      <c r="G574" s="34"/>
      <c r="H574" s="34"/>
      <c r="I574" s="33"/>
      <c r="J574" s="40"/>
      <c r="K574" s="40"/>
      <c r="L574" s="41"/>
      <c r="M574" s="41"/>
      <c r="N574" s="41"/>
    </row>
    <row r="575" spans="1:14">
      <c r="A575" s="83"/>
      <c r="B575" s="48"/>
      <c r="C575" s="48"/>
      <c r="D575" s="48"/>
      <c r="F575" s="34"/>
      <c r="G575" s="34"/>
      <c r="H575" s="34"/>
      <c r="I575" s="33"/>
      <c r="J575" s="40"/>
      <c r="K575" s="40"/>
      <c r="L575" s="41"/>
      <c r="M575" s="41"/>
      <c r="N575" s="41"/>
    </row>
    <row r="576" spans="1:14">
      <c r="A576" s="83"/>
      <c r="B576" s="48"/>
      <c r="C576" s="48"/>
      <c r="D576" s="48"/>
      <c r="F576" s="34"/>
      <c r="G576" s="34"/>
      <c r="H576" s="34"/>
      <c r="I576" s="33"/>
      <c r="J576" s="40"/>
      <c r="K576" s="40"/>
      <c r="L576" s="41"/>
      <c r="M576" s="41"/>
      <c r="N576" s="41"/>
    </row>
    <row r="577" spans="1:14">
      <c r="A577" s="83"/>
      <c r="B577" s="48"/>
      <c r="C577" s="48"/>
      <c r="D577" s="48"/>
      <c r="F577" s="34"/>
      <c r="G577" s="34"/>
      <c r="H577" s="34"/>
      <c r="I577" s="33"/>
      <c r="J577" s="40"/>
      <c r="K577" s="40"/>
      <c r="L577" s="41"/>
      <c r="M577" s="41"/>
      <c r="N577" s="41"/>
    </row>
    <row r="578" spans="1:14">
      <c r="A578" s="83"/>
      <c r="B578" s="48"/>
      <c r="C578" s="48"/>
      <c r="D578" s="48"/>
      <c r="F578" s="34"/>
      <c r="G578" s="34"/>
      <c r="H578" s="34"/>
      <c r="I578" s="33"/>
      <c r="J578" s="40"/>
      <c r="K578" s="40"/>
      <c r="L578" s="41"/>
      <c r="M578" s="41"/>
      <c r="N578" s="41"/>
    </row>
    <row r="579" spans="1:14">
      <c r="A579" s="83"/>
      <c r="B579" s="48"/>
      <c r="C579" s="48"/>
      <c r="D579" s="48"/>
      <c r="F579" s="34"/>
      <c r="G579" s="34"/>
      <c r="H579" s="34"/>
      <c r="I579" s="33"/>
      <c r="J579" s="40"/>
      <c r="K579" s="40"/>
      <c r="L579" s="41"/>
      <c r="M579" s="41"/>
      <c r="N579" s="41"/>
    </row>
    <row r="580" spans="1:14">
      <c r="A580" s="83"/>
      <c r="B580" s="48"/>
      <c r="C580" s="48"/>
      <c r="D580" s="48"/>
      <c r="F580" s="34"/>
      <c r="G580" s="34"/>
      <c r="H580" s="34"/>
      <c r="I580" s="33"/>
      <c r="J580" s="40"/>
      <c r="K580" s="40"/>
      <c r="L580" s="41"/>
      <c r="M580" s="41"/>
      <c r="N580" s="41"/>
    </row>
    <row r="581" spans="1:14">
      <c r="A581" s="83"/>
      <c r="B581" s="48"/>
      <c r="C581" s="48"/>
      <c r="D581" s="48"/>
      <c r="F581" s="34"/>
      <c r="G581" s="34"/>
      <c r="H581" s="34"/>
      <c r="I581" s="33"/>
      <c r="J581" s="40"/>
      <c r="K581" s="40"/>
      <c r="L581" s="41"/>
      <c r="M581" s="41"/>
      <c r="N581" s="41"/>
    </row>
    <row r="582" spans="1:14">
      <c r="A582" s="83"/>
      <c r="B582" s="48"/>
      <c r="C582" s="48"/>
      <c r="D582" s="48"/>
      <c r="F582" s="34"/>
      <c r="G582" s="34"/>
      <c r="H582" s="34"/>
      <c r="I582" s="33"/>
      <c r="J582" s="40"/>
      <c r="K582" s="40"/>
      <c r="L582" s="41"/>
      <c r="M582" s="41"/>
      <c r="N582" s="41"/>
    </row>
    <row r="583" spans="1:14">
      <c r="A583" s="83"/>
      <c r="B583" s="48"/>
      <c r="C583" s="48"/>
      <c r="D583" s="48"/>
      <c r="F583" s="34"/>
      <c r="G583" s="34"/>
      <c r="H583" s="34"/>
      <c r="I583" s="33"/>
      <c r="J583" s="40"/>
      <c r="K583" s="40"/>
      <c r="L583" s="41"/>
      <c r="M583" s="41"/>
      <c r="N583" s="41"/>
    </row>
    <row r="584" spans="1:14">
      <c r="A584" s="83"/>
      <c r="B584" s="48"/>
      <c r="C584" s="48"/>
      <c r="D584" s="48"/>
      <c r="F584" s="34"/>
      <c r="G584" s="34"/>
      <c r="H584" s="34"/>
      <c r="I584" s="33"/>
      <c r="J584" s="40"/>
      <c r="K584" s="40"/>
      <c r="L584" s="41"/>
      <c r="M584" s="41"/>
      <c r="N584" s="41"/>
    </row>
    <row r="585" spans="1:14">
      <c r="A585" s="83"/>
      <c r="B585" s="48"/>
      <c r="C585" s="48"/>
      <c r="D585" s="48"/>
      <c r="F585" s="34"/>
      <c r="G585" s="34"/>
      <c r="H585" s="34"/>
      <c r="I585" s="33"/>
      <c r="J585" s="40"/>
      <c r="K585" s="40"/>
      <c r="L585" s="41"/>
      <c r="M585" s="41"/>
      <c r="N585" s="41"/>
    </row>
    <row r="586" spans="1:14" s="2" customFormat="1">
      <c r="A586" s="83"/>
      <c r="B586" s="48"/>
      <c r="C586" s="48"/>
      <c r="D586" s="48"/>
      <c r="F586" s="34"/>
      <c r="G586" s="34"/>
      <c r="H586" s="34"/>
      <c r="I586" s="33"/>
      <c r="J586" s="40"/>
      <c r="K586" s="40"/>
      <c r="L586" s="41"/>
      <c r="M586" s="41"/>
      <c r="N586" s="41"/>
    </row>
    <row r="587" spans="1:14">
      <c r="A587" s="83"/>
      <c r="B587" s="48"/>
      <c r="C587" s="48"/>
      <c r="D587" s="48"/>
      <c r="F587" s="34"/>
      <c r="G587" s="34"/>
      <c r="H587" s="34"/>
      <c r="I587" s="33"/>
      <c r="J587" s="40"/>
      <c r="K587" s="40"/>
      <c r="L587" s="41"/>
      <c r="M587" s="41"/>
      <c r="N587" s="41"/>
    </row>
    <row r="588" spans="1:14">
      <c r="A588" s="83"/>
      <c r="B588" s="48"/>
      <c r="C588" s="48"/>
      <c r="D588" s="48"/>
      <c r="F588" s="34"/>
      <c r="G588" s="34"/>
      <c r="H588" s="34"/>
      <c r="I588" s="33"/>
      <c r="J588" s="40"/>
      <c r="K588" s="40"/>
      <c r="L588" s="41"/>
      <c r="M588" s="41"/>
      <c r="N588" s="41"/>
    </row>
    <row r="589" spans="1:14">
      <c r="A589" s="83"/>
      <c r="B589" s="48"/>
      <c r="C589" s="48"/>
      <c r="D589" s="48"/>
      <c r="F589" s="34"/>
      <c r="G589" s="34"/>
      <c r="H589" s="34"/>
      <c r="I589" s="33"/>
      <c r="J589" s="40"/>
      <c r="K589" s="40"/>
      <c r="L589" s="41"/>
      <c r="M589" s="41"/>
      <c r="N589" s="41"/>
    </row>
    <row r="590" spans="1:14">
      <c r="A590" s="83"/>
      <c r="B590" s="48"/>
      <c r="C590" s="48"/>
      <c r="D590" s="48"/>
      <c r="F590" s="34"/>
      <c r="G590" s="34"/>
      <c r="H590" s="34"/>
      <c r="I590" s="33"/>
      <c r="J590" s="40"/>
      <c r="K590" s="40"/>
      <c r="L590" s="41"/>
      <c r="M590" s="41"/>
      <c r="N590" s="41"/>
    </row>
    <row r="591" spans="1:14">
      <c r="A591" s="83"/>
      <c r="B591" s="48"/>
      <c r="C591" s="48"/>
      <c r="D591" s="48"/>
      <c r="F591" s="34"/>
      <c r="G591" s="34"/>
      <c r="H591" s="34"/>
      <c r="I591" s="33"/>
      <c r="J591" s="40"/>
      <c r="K591" s="40"/>
      <c r="L591" s="41"/>
      <c r="M591" s="41"/>
      <c r="N591" s="41"/>
    </row>
    <row r="592" spans="1:14">
      <c r="A592" s="83"/>
      <c r="B592" s="48"/>
      <c r="C592" s="48"/>
      <c r="D592" s="48"/>
      <c r="F592" s="34"/>
      <c r="G592" s="34"/>
      <c r="H592" s="34"/>
      <c r="I592" s="33"/>
      <c r="J592" s="40"/>
      <c r="K592" s="40"/>
      <c r="L592" s="41"/>
      <c r="M592" s="41"/>
      <c r="N592" s="41"/>
    </row>
    <row r="593" spans="1:14">
      <c r="A593" s="83"/>
      <c r="B593" s="48"/>
      <c r="C593" s="48"/>
      <c r="D593" s="48"/>
      <c r="F593" s="34"/>
      <c r="G593" s="34"/>
      <c r="H593" s="34"/>
      <c r="I593" s="33"/>
      <c r="J593" s="40"/>
      <c r="K593" s="40"/>
      <c r="L593" s="41"/>
      <c r="M593" s="41"/>
      <c r="N593" s="41"/>
    </row>
    <row r="594" spans="1:14">
      <c r="A594" s="83"/>
      <c r="B594" s="48"/>
      <c r="C594" s="48"/>
      <c r="D594" s="48"/>
      <c r="F594" s="34"/>
      <c r="G594" s="34"/>
      <c r="H594" s="34"/>
      <c r="I594" s="33"/>
      <c r="J594" s="40"/>
      <c r="K594" s="40"/>
      <c r="L594" s="41"/>
      <c r="M594" s="41"/>
      <c r="N594" s="41"/>
    </row>
    <row r="595" spans="1:14">
      <c r="A595" s="83"/>
      <c r="B595" s="48"/>
      <c r="C595" s="48"/>
      <c r="D595" s="48"/>
      <c r="F595" s="34"/>
      <c r="G595" s="34"/>
      <c r="H595" s="34"/>
      <c r="I595" s="33"/>
      <c r="J595" s="40"/>
      <c r="K595" s="40"/>
      <c r="L595" s="41"/>
      <c r="M595" s="41"/>
      <c r="N595" s="41"/>
    </row>
    <row r="596" spans="1:14">
      <c r="A596" s="83"/>
      <c r="B596" s="48"/>
      <c r="C596" s="48"/>
      <c r="D596" s="48"/>
      <c r="F596" s="34"/>
      <c r="G596" s="34"/>
      <c r="H596" s="34"/>
      <c r="I596" s="33"/>
      <c r="J596" s="40"/>
      <c r="K596" s="40"/>
      <c r="L596" s="41"/>
      <c r="M596" s="41"/>
      <c r="N596" s="41"/>
    </row>
    <row r="597" spans="1:14">
      <c r="A597" s="83"/>
      <c r="B597" s="48"/>
      <c r="C597" s="48"/>
      <c r="D597" s="48"/>
      <c r="F597" s="34"/>
      <c r="G597" s="34"/>
      <c r="H597" s="34"/>
      <c r="I597" s="33"/>
      <c r="J597" s="40"/>
      <c r="K597" s="40"/>
      <c r="L597" s="41"/>
      <c r="M597" s="41"/>
      <c r="N597" s="41"/>
    </row>
    <row r="598" spans="1:14" s="2" customFormat="1">
      <c r="A598" s="83"/>
      <c r="B598" s="48"/>
      <c r="C598" s="48"/>
      <c r="D598" s="48"/>
      <c r="F598" s="34"/>
      <c r="G598" s="34"/>
      <c r="H598" s="34"/>
      <c r="I598" s="33"/>
      <c r="J598" s="40"/>
      <c r="K598" s="40"/>
      <c r="L598" s="41"/>
      <c r="M598" s="41"/>
      <c r="N598" s="41"/>
    </row>
    <row r="599" spans="1:14" s="2" customFormat="1">
      <c r="A599" s="83"/>
      <c r="B599" s="48"/>
      <c r="C599" s="48"/>
      <c r="D599" s="48"/>
      <c r="F599" s="34"/>
      <c r="G599" s="34"/>
      <c r="H599" s="34"/>
      <c r="I599" s="33"/>
      <c r="J599" s="40"/>
      <c r="K599" s="40"/>
      <c r="L599" s="41"/>
      <c r="M599" s="41"/>
      <c r="N599" s="41"/>
    </row>
    <row r="600" spans="1:14">
      <c r="A600" s="83"/>
      <c r="B600" s="48"/>
      <c r="C600" s="48"/>
      <c r="D600" s="48"/>
      <c r="F600" s="34"/>
      <c r="G600" s="34"/>
      <c r="H600" s="34"/>
      <c r="I600" s="33"/>
      <c r="J600" s="40"/>
      <c r="K600" s="40"/>
      <c r="L600" s="41"/>
      <c r="M600" s="41"/>
      <c r="N600" s="41"/>
    </row>
    <row r="601" spans="1:14">
      <c r="A601" s="83"/>
      <c r="B601" s="48"/>
      <c r="C601" s="48"/>
      <c r="D601" s="48"/>
      <c r="F601" s="34"/>
      <c r="G601" s="34"/>
      <c r="H601" s="34"/>
      <c r="I601" s="33"/>
      <c r="J601" s="40"/>
      <c r="K601" s="40"/>
      <c r="L601" s="41"/>
      <c r="M601" s="41"/>
      <c r="N601" s="41"/>
    </row>
    <row r="602" spans="1:14">
      <c r="A602" s="83"/>
      <c r="B602" s="48"/>
      <c r="C602" s="48"/>
      <c r="D602" s="48"/>
      <c r="F602" s="34"/>
      <c r="G602" s="34"/>
      <c r="H602" s="34"/>
      <c r="I602" s="33"/>
      <c r="J602" s="40"/>
      <c r="K602" s="40"/>
      <c r="L602" s="41"/>
      <c r="M602" s="41"/>
      <c r="N602" s="41"/>
    </row>
    <row r="603" spans="1:14">
      <c r="A603" s="83"/>
      <c r="B603" s="48"/>
      <c r="C603" s="48"/>
      <c r="D603" s="48"/>
      <c r="F603" s="34"/>
      <c r="G603" s="34"/>
      <c r="H603" s="34"/>
      <c r="I603" s="33"/>
      <c r="J603" s="40"/>
      <c r="K603" s="40"/>
      <c r="L603" s="41"/>
      <c r="M603" s="41"/>
      <c r="N603" s="41"/>
    </row>
    <row r="604" spans="1:14">
      <c r="A604" s="83"/>
      <c r="B604" s="48"/>
      <c r="C604" s="48"/>
      <c r="D604" s="48"/>
      <c r="F604" s="34"/>
      <c r="G604" s="34"/>
      <c r="H604" s="34"/>
      <c r="I604" s="33"/>
      <c r="J604" s="40"/>
      <c r="K604" s="40"/>
      <c r="L604" s="41"/>
      <c r="M604" s="41"/>
      <c r="N604" s="41"/>
    </row>
    <row r="605" spans="1:14">
      <c r="A605" s="83"/>
      <c r="B605" s="48"/>
      <c r="C605" s="48"/>
      <c r="D605" s="48"/>
      <c r="F605" s="34"/>
      <c r="G605" s="34"/>
      <c r="H605" s="34"/>
      <c r="I605" s="33"/>
      <c r="J605" s="40"/>
      <c r="K605" s="40"/>
      <c r="L605" s="41"/>
      <c r="M605" s="41"/>
      <c r="N605" s="41"/>
    </row>
    <row r="606" spans="1:14">
      <c r="A606" s="83"/>
      <c r="B606" s="48"/>
      <c r="C606" s="48"/>
      <c r="D606" s="48"/>
      <c r="F606" s="34"/>
      <c r="G606" s="34"/>
      <c r="H606" s="34"/>
      <c r="I606" s="33"/>
      <c r="J606" s="40"/>
      <c r="K606" s="40"/>
      <c r="L606" s="41"/>
      <c r="M606" s="41"/>
      <c r="N606" s="41"/>
    </row>
    <row r="607" spans="1:14">
      <c r="A607" s="83"/>
      <c r="B607" s="48"/>
      <c r="C607" s="48"/>
      <c r="D607" s="48"/>
      <c r="F607" s="34"/>
      <c r="G607" s="34"/>
      <c r="H607" s="34"/>
      <c r="I607" s="33"/>
      <c r="J607" s="40"/>
      <c r="K607" s="40"/>
      <c r="L607" s="41"/>
      <c r="M607" s="41"/>
      <c r="N607" s="41"/>
    </row>
    <row r="608" spans="1:14">
      <c r="A608" s="83"/>
      <c r="B608" s="48"/>
      <c r="C608" s="48"/>
      <c r="D608" s="48"/>
      <c r="F608" s="34"/>
      <c r="G608" s="34"/>
      <c r="H608" s="34"/>
      <c r="I608" s="33"/>
      <c r="J608" s="40"/>
      <c r="K608" s="40"/>
      <c r="L608" s="41"/>
      <c r="M608" s="41"/>
      <c r="N608" s="41"/>
    </row>
    <row r="609" spans="1:14">
      <c r="A609" s="83"/>
      <c r="B609" s="48"/>
      <c r="C609" s="48"/>
      <c r="D609" s="48"/>
      <c r="F609" s="34"/>
      <c r="G609" s="34"/>
      <c r="H609" s="34"/>
      <c r="I609" s="33"/>
      <c r="J609" s="40"/>
      <c r="K609" s="40"/>
      <c r="L609" s="41"/>
      <c r="M609" s="41"/>
      <c r="N609" s="41"/>
    </row>
    <row r="610" spans="1:14">
      <c r="A610" s="83"/>
      <c r="B610" s="48"/>
      <c r="C610" s="48"/>
      <c r="D610" s="48"/>
      <c r="F610" s="34"/>
      <c r="G610" s="34"/>
      <c r="H610" s="34"/>
      <c r="I610" s="33"/>
      <c r="J610" s="40"/>
      <c r="K610" s="40"/>
      <c r="L610" s="41"/>
      <c r="M610" s="41"/>
      <c r="N610" s="41"/>
    </row>
    <row r="611" spans="1:14">
      <c r="A611" s="83"/>
      <c r="B611" s="48"/>
      <c r="C611" s="48"/>
      <c r="D611" s="48"/>
      <c r="F611" s="34"/>
      <c r="G611" s="34"/>
      <c r="H611" s="34"/>
      <c r="I611" s="33"/>
      <c r="J611" s="40"/>
      <c r="K611" s="40"/>
      <c r="L611" s="41"/>
      <c r="M611" s="41"/>
      <c r="N611" s="41"/>
    </row>
    <row r="612" spans="1:14">
      <c r="A612" s="83"/>
      <c r="B612" s="48"/>
      <c r="C612" s="48"/>
      <c r="D612" s="48"/>
      <c r="F612" s="34"/>
      <c r="G612" s="34"/>
      <c r="H612" s="34"/>
      <c r="I612" s="33"/>
      <c r="J612" s="40"/>
      <c r="K612" s="40"/>
      <c r="L612" s="41"/>
      <c r="M612" s="41"/>
      <c r="N612" s="41"/>
    </row>
    <row r="613" spans="1:14">
      <c r="A613" s="83"/>
      <c r="B613" s="49"/>
      <c r="C613" s="49"/>
      <c r="D613" s="49"/>
      <c r="F613" s="34"/>
      <c r="G613" s="34"/>
      <c r="H613" s="34"/>
      <c r="I613" s="33"/>
      <c r="J613" s="40"/>
      <c r="K613" s="40"/>
      <c r="L613" s="41"/>
      <c r="M613" s="41"/>
      <c r="N613" s="41"/>
    </row>
    <row r="614" spans="1:14">
      <c r="A614" s="83"/>
      <c r="B614" s="49"/>
      <c r="C614" s="49"/>
      <c r="D614" s="49"/>
      <c r="F614" s="34"/>
      <c r="G614" s="34"/>
      <c r="H614" s="34"/>
      <c r="I614" s="33"/>
      <c r="J614" s="40"/>
      <c r="K614" s="40"/>
      <c r="L614" s="41"/>
      <c r="M614" s="41"/>
      <c r="N614" s="41"/>
    </row>
    <row r="615" spans="1:14">
      <c r="A615" s="83"/>
      <c r="B615" s="49"/>
      <c r="C615" s="49"/>
      <c r="D615" s="49"/>
      <c r="F615" s="34"/>
      <c r="G615" s="34"/>
      <c r="H615" s="34"/>
      <c r="I615" s="33"/>
      <c r="J615" s="40"/>
      <c r="K615" s="40"/>
      <c r="L615" s="41"/>
      <c r="M615" s="41"/>
      <c r="N615" s="41"/>
    </row>
    <row r="616" spans="1:14">
      <c r="A616" s="83"/>
      <c r="B616" s="49"/>
      <c r="C616" s="49"/>
      <c r="D616" s="49"/>
      <c r="F616" s="34"/>
      <c r="G616" s="34"/>
      <c r="H616" s="34"/>
      <c r="I616" s="33"/>
      <c r="J616" s="40"/>
      <c r="K616" s="40"/>
      <c r="L616" s="41"/>
      <c r="M616" s="41"/>
      <c r="N616" s="41"/>
    </row>
    <row r="617" spans="1:14">
      <c r="A617" s="83"/>
      <c r="B617" s="49"/>
      <c r="C617" s="49"/>
      <c r="D617" s="49"/>
      <c r="F617" s="34"/>
      <c r="G617" s="34"/>
      <c r="H617" s="34"/>
      <c r="I617" s="33"/>
      <c r="J617" s="40"/>
      <c r="K617" s="40"/>
      <c r="L617" s="41"/>
      <c r="M617" s="41"/>
      <c r="N617" s="41"/>
    </row>
    <row r="618" spans="1:14">
      <c r="A618" s="83"/>
      <c r="B618" s="49"/>
      <c r="C618" s="49"/>
      <c r="D618" s="49"/>
      <c r="F618" s="34"/>
      <c r="G618" s="34"/>
      <c r="H618" s="34"/>
      <c r="I618" s="33"/>
      <c r="J618" s="40"/>
      <c r="K618" s="40"/>
      <c r="L618" s="41"/>
      <c r="M618" s="41"/>
      <c r="N618" s="41"/>
    </row>
    <row r="619" spans="1:14">
      <c r="A619" s="83"/>
      <c r="B619" s="49"/>
      <c r="C619" s="49"/>
      <c r="D619" s="49"/>
      <c r="F619" s="34"/>
      <c r="G619" s="34"/>
      <c r="H619" s="34"/>
      <c r="I619" s="33"/>
      <c r="J619" s="40"/>
      <c r="K619" s="40"/>
      <c r="L619" s="41"/>
      <c r="M619" s="41"/>
      <c r="N619" s="41"/>
    </row>
    <row r="620" spans="1:14">
      <c r="A620" s="83"/>
      <c r="B620" s="49"/>
      <c r="C620" s="49"/>
      <c r="D620" s="49"/>
      <c r="F620" s="34"/>
      <c r="G620" s="34"/>
      <c r="H620" s="34"/>
      <c r="I620" s="33"/>
      <c r="J620" s="40"/>
      <c r="K620" s="40"/>
      <c r="L620" s="41"/>
      <c r="M620" s="41"/>
      <c r="N620" s="41"/>
    </row>
    <row r="621" spans="1:14">
      <c r="A621" s="83"/>
      <c r="B621" s="49"/>
      <c r="C621" s="49"/>
      <c r="D621" s="49"/>
      <c r="F621" s="34"/>
      <c r="G621" s="34"/>
      <c r="H621" s="34"/>
      <c r="I621" s="33"/>
      <c r="J621" s="40"/>
      <c r="K621" s="40"/>
      <c r="L621" s="41"/>
      <c r="M621" s="41"/>
      <c r="N621" s="41"/>
    </row>
    <row r="622" spans="1:14">
      <c r="A622" s="83"/>
      <c r="B622" s="49"/>
      <c r="C622" s="49"/>
      <c r="D622" s="49"/>
      <c r="F622" s="34"/>
      <c r="G622" s="34"/>
      <c r="H622" s="34"/>
      <c r="I622" s="33"/>
      <c r="J622" s="40"/>
      <c r="K622" s="40"/>
      <c r="L622" s="41"/>
      <c r="M622" s="41"/>
      <c r="N622" s="41"/>
    </row>
    <row r="623" spans="1:14">
      <c r="A623" s="83"/>
      <c r="B623" s="49"/>
      <c r="C623" s="49"/>
      <c r="D623" s="49"/>
      <c r="F623" s="34"/>
      <c r="G623" s="34"/>
      <c r="H623" s="34"/>
      <c r="I623" s="33"/>
      <c r="J623" s="40"/>
      <c r="K623" s="40"/>
      <c r="L623" s="41"/>
      <c r="M623" s="41"/>
      <c r="N623" s="41"/>
    </row>
    <row r="624" spans="1:14">
      <c r="A624" s="83"/>
      <c r="B624" s="49"/>
      <c r="C624" s="49"/>
      <c r="D624" s="49"/>
      <c r="F624" s="34"/>
      <c r="G624" s="34"/>
      <c r="H624" s="34"/>
      <c r="I624" s="33"/>
      <c r="J624" s="40"/>
      <c r="K624" s="40"/>
      <c r="L624" s="41"/>
      <c r="M624" s="41"/>
      <c r="N624" s="41"/>
    </row>
    <row r="625" spans="1:14">
      <c r="A625" s="83"/>
      <c r="B625" s="49"/>
      <c r="C625" s="49"/>
      <c r="D625" s="49"/>
      <c r="F625" s="34"/>
      <c r="G625" s="34"/>
      <c r="H625" s="34"/>
      <c r="I625" s="33"/>
      <c r="J625" s="40"/>
      <c r="K625" s="40"/>
      <c r="L625" s="41"/>
      <c r="M625" s="41"/>
      <c r="N625" s="41"/>
    </row>
    <row r="626" spans="1:14">
      <c r="A626" s="83"/>
      <c r="B626" s="49"/>
      <c r="C626" s="49"/>
      <c r="D626" s="49"/>
      <c r="F626" s="34"/>
      <c r="G626" s="34"/>
      <c r="H626" s="34"/>
      <c r="I626" s="33"/>
      <c r="J626" s="40"/>
      <c r="K626" s="40"/>
      <c r="L626" s="41"/>
      <c r="M626" s="41"/>
      <c r="N626" s="41"/>
    </row>
    <row r="627" spans="1:14">
      <c r="A627" s="83"/>
      <c r="B627" s="49"/>
      <c r="C627" s="49"/>
      <c r="D627" s="49"/>
      <c r="F627" s="34"/>
      <c r="G627" s="34"/>
      <c r="H627" s="34"/>
      <c r="I627" s="33"/>
      <c r="J627" s="40"/>
      <c r="K627" s="40"/>
      <c r="L627" s="41"/>
      <c r="M627" s="41"/>
      <c r="N627" s="41"/>
    </row>
    <row r="628" spans="1:14">
      <c r="A628" s="83"/>
      <c r="B628" s="49"/>
      <c r="C628" s="49"/>
      <c r="D628" s="49"/>
      <c r="F628" s="34"/>
      <c r="G628" s="34"/>
      <c r="H628" s="34"/>
      <c r="I628" s="33"/>
      <c r="J628" s="40"/>
      <c r="K628" s="40"/>
      <c r="L628" s="41"/>
      <c r="M628" s="41"/>
      <c r="N628" s="41"/>
    </row>
    <row r="629" spans="1:14">
      <c r="A629" s="83"/>
      <c r="B629" s="49"/>
      <c r="C629" s="49"/>
      <c r="D629" s="49"/>
      <c r="F629" s="34"/>
      <c r="G629" s="34"/>
      <c r="H629" s="34"/>
      <c r="I629" s="33"/>
      <c r="J629" s="40"/>
      <c r="K629" s="40"/>
      <c r="L629" s="41"/>
      <c r="M629" s="41"/>
      <c r="N629" s="41"/>
    </row>
    <row r="630" spans="1:14">
      <c r="A630" s="83"/>
      <c r="B630" s="49"/>
      <c r="C630" s="49"/>
      <c r="D630" s="49"/>
      <c r="F630" s="34"/>
      <c r="G630" s="34"/>
      <c r="H630" s="34"/>
      <c r="I630" s="33"/>
      <c r="J630" s="40"/>
      <c r="K630" s="40"/>
      <c r="L630" s="41"/>
      <c r="M630" s="41"/>
      <c r="N630" s="41"/>
    </row>
    <row r="631" spans="1:14">
      <c r="A631" s="83"/>
      <c r="B631" s="49"/>
      <c r="C631" s="49"/>
      <c r="D631" s="49"/>
      <c r="F631" s="34"/>
      <c r="G631" s="34"/>
      <c r="H631" s="34"/>
      <c r="I631" s="33"/>
      <c r="J631" s="40"/>
      <c r="K631" s="40"/>
      <c r="L631" s="41"/>
      <c r="M631" s="41"/>
      <c r="N631" s="41"/>
    </row>
    <row r="632" spans="1:14">
      <c r="A632" s="83"/>
      <c r="B632" s="49"/>
      <c r="C632" s="49"/>
      <c r="D632" s="49"/>
      <c r="F632" s="34"/>
      <c r="G632" s="34"/>
      <c r="H632" s="34"/>
      <c r="I632" s="33"/>
      <c r="J632" s="40"/>
      <c r="K632" s="40"/>
      <c r="L632" s="41"/>
      <c r="M632" s="41"/>
      <c r="N632" s="41"/>
    </row>
    <row r="633" spans="1:14">
      <c r="A633" s="83"/>
      <c r="B633" s="49"/>
      <c r="C633" s="49"/>
      <c r="D633" s="49"/>
      <c r="F633" s="34"/>
      <c r="G633" s="34"/>
      <c r="H633" s="34"/>
      <c r="I633" s="33"/>
      <c r="J633" s="40"/>
      <c r="K633" s="40"/>
      <c r="L633" s="41"/>
      <c r="M633" s="41"/>
      <c r="N633" s="41"/>
    </row>
    <row r="634" spans="1:14">
      <c r="A634" s="83"/>
      <c r="B634" s="49"/>
      <c r="C634" s="49"/>
      <c r="D634" s="49"/>
      <c r="F634" s="34"/>
      <c r="G634" s="34"/>
      <c r="H634" s="34"/>
      <c r="I634" s="33"/>
      <c r="J634" s="40"/>
      <c r="K634" s="40"/>
      <c r="L634" s="41"/>
      <c r="M634" s="41"/>
      <c r="N634" s="41"/>
    </row>
    <row r="635" spans="1:14">
      <c r="A635" s="83"/>
      <c r="B635" s="49"/>
      <c r="C635" s="49"/>
      <c r="D635" s="49"/>
      <c r="F635" s="34"/>
      <c r="G635" s="34"/>
      <c r="H635" s="34"/>
      <c r="I635" s="33"/>
      <c r="J635" s="40"/>
      <c r="K635" s="40"/>
      <c r="L635" s="41"/>
      <c r="M635" s="41"/>
      <c r="N635" s="41"/>
    </row>
    <row r="636" spans="1:14">
      <c r="A636" s="83"/>
      <c r="B636" s="49"/>
      <c r="C636" s="49"/>
      <c r="D636" s="49"/>
      <c r="F636" s="34"/>
      <c r="G636" s="34"/>
      <c r="H636" s="34"/>
      <c r="I636" s="33"/>
      <c r="J636" s="40"/>
      <c r="K636" s="40"/>
      <c r="L636" s="41"/>
      <c r="M636" s="41"/>
      <c r="N636" s="41"/>
    </row>
    <row r="637" spans="1:14">
      <c r="A637" s="83"/>
      <c r="B637" s="49"/>
      <c r="C637" s="49"/>
      <c r="D637" s="49"/>
      <c r="F637" s="34"/>
      <c r="G637" s="34"/>
      <c r="H637" s="34"/>
      <c r="I637" s="33"/>
      <c r="J637" s="40"/>
      <c r="K637" s="40"/>
      <c r="L637" s="41"/>
      <c r="M637" s="41"/>
      <c r="N637" s="41"/>
    </row>
    <row r="638" spans="1:14">
      <c r="A638" s="83"/>
      <c r="B638" s="49"/>
      <c r="C638" s="49"/>
      <c r="D638" s="49"/>
      <c r="F638" s="34"/>
      <c r="G638" s="34"/>
      <c r="H638" s="34"/>
      <c r="I638" s="33"/>
      <c r="J638" s="40"/>
      <c r="K638" s="40"/>
      <c r="L638" s="41"/>
      <c r="M638" s="41"/>
      <c r="N638" s="41"/>
    </row>
    <row r="639" spans="1:14">
      <c r="A639" s="83"/>
      <c r="B639" s="49"/>
      <c r="C639" s="49"/>
      <c r="D639" s="49"/>
      <c r="F639" s="34"/>
      <c r="G639" s="34"/>
      <c r="H639" s="34"/>
      <c r="I639" s="33"/>
      <c r="J639" s="40"/>
      <c r="K639" s="40"/>
      <c r="L639" s="41"/>
      <c r="M639" s="41"/>
      <c r="N639" s="41"/>
    </row>
    <row r="640" spans="1:14">
      <c r="A640" s="83"/>
      <c r="B640" s="49"/>
      <c r="C640" s="49"/>
      <c r="D640" s="49"/>
      <c r="F640" s="34"/>
      <c r="G640" s="34"/>
      <c r="H640" s="34"/>
      <c r="I640" s="33"/>
      <c r="J640" s="40"/>
      <c r="K640" s="40"/>
      <c r="L640" s="41"/>
      <c r="M640" s="41"/>
      <c r="N640" s="41"/>
    </row>
    <row r="641" spans="1:14">
      <c r="A641" s="83"/>
      <c r="B641" s="49"/>
      <c r="C641" s="49"/>
      <c r="D641" s="49"/>
      <c r="F641" s="34"/>
      <c r="G641" s="34"/>
      <c r="H641" s="34"/>
      <c r="I641" s="33"/>
      <c r="J641" s="40"/>
      <c r="K641" s="40"/>
      <c r="L641" s="41"/>
      <c r="M641" s="41"/>
      <c r="N641" s="41"/>
    </row>
    <row r="642" spans="1:14">
      <c r="A642" s="83"/>
      <c r="B642" s="49"/>
      <c r="C642" s="49"/>
      <c r="D642" s="49"/>
      <c r="F642" s="34"/>
      <c r="G642" s="34"/>
      <c r="H642" s="34"/>
      <c r="I642" s="33"/>
      <c r="J642" s="40"/>
      <c r="K642" s="40"/>
      <c r="L642" s="41"/>
      <c r="M642" s="41"/>
      <c r="N642" s="41"/>
    </row>
    <row r="643" spans="1:14">
      <c r="A643" s="83"/>
      <c r="B643" s="49"/>
      <c r="C643" s="49"/>
      <c r="D643" s="49"/>
      <c r="F643" s="34"/>
      <c r="G643" s="34"/>
      <c r="H643" s="34"/>
      <c r="I643" s="33"/>
      <c r="J643" s="40"/>
      <c r="K643" s="40"/>
      <c r="L643" s="41"/>
      <c r="M643" s="41"/>
      <c r="N643" s="41"/>
    </row>
    <row r="644" spans="1:14">
      <c r="A644" s="83"/>
      <c r="B644" s="49"/>
      <c r="C644" s="49"/>
      <c r="D644" s="49"/>
      <c r="F644" s="34"/>
      <c r="G644" s="34"/>
      <c r="H644" s="34"/>
      <c r="I644" s="33"/>
      <c r="J644" s="40"/>
      <c r="K644" s="40"/>
      <c r="L644" s="41"/>
      <c r="M644" s="41"/>
      <c r="N644" s="41"/>
    </row>
    <row r="645" spans="1:14">
      <c r="A645" s="83"/>
      <c r="B645" s="49"/>
      <c r="C645" s="49"/>
      <c r="D645" s="49"/>
      <c r="F645" s="34"/>
      <c r="G645" s="34"/>
      <c r="H645" s="34"/>
      <c r="I645" s="33"/>
      <c r="J645" s="40"/>
      <c r="K645" s="40"/>
      <c r="L645" s="41"/>
      <c r="M645" s="41"/>
      <c r="N645" s="41"/>
    </row>
    <row r="646" spans="1:14">
      <c r="A646" s="83"/>
      <c r="B646" s="49"/>
      <c r="C646" s="49"/>
      <c r="D646" s="49"/>
      <c r="F646" s="34"/>
      <c r="G646" s="34"/>
      <c r="H646" s="34"/>
      <c r="I646" s="33"/>
      <c r="J646" s="40"/>
      <c r="K646" s="40"/>
      <c r="L646" s="41"/>
      <c r="M646" s="41"/>
      <c r="N646" s="41"/>
    </row>
    <row r="647" spans="1:14">
      <c r="A647" s="83"/>
      <c r="B647" s="49"/>
      <c r="C647" s="49"/>
      <c r="D647" s="49"/>
      <c r="F647" s="34"/>
      <c r="G647" s="34"/>
      <c r="H647" s="34"/>
      <c r="I647" s="33"/>
      <c r="J647" s="40"/>
      <c r="K647" s="40"/>
      <c r="L647" s="41"/>
      <c r="M647" s="41"/>
      <c r="N647" s="41"/>
    </row>
    <row r="648" spans="1:14">
      <c r="A648" s="83"/>
      <c r="B648" s="49"/>
      <c r="C648" s="49"/>
      <c r="D648" s="49"/>
      <c r="F648" s="34"/>
      <c r="G648" s="34"/>
      <c r="H648" s="34"/>
      <c r="I648" s="33"/>
      <c r="J648" s="40"/>
      <c r="K648" s="40"/>
      <c r="L648" s="41"/>
      <c r="M648" s="41"/>
      <c r="N648" s="41"/>
    </row>
    <row r="649" spans="1:14">
      <c r="A649" s="83"/>
      <c r="B649" s="49"/>
      <c r="C649" s="49"/>
      <c r="D649" s="49"/>
      <c r="F649" s="34"/>
      <c r="G649" s="34"/>
      <c r="H649" s="34"/>
      <c r="I649" s="33"/>
      <c r="J649" s="40"/>
      <c r="K649" s="40"/>
      <c r="L649" s="41"/>
      <c r="M649" s="41"/>
      <c r="N649" s="41"/>
    </row>
    <row r="650" spans="1:14">
      <c r="A650" s="83"/>
      <c r="B650" s="49"/>
      <c r="C650" s="49"/>
      <c r="D650" s="49"/>
      <c r="F650" s="34"/>
      <c r="G650" s="34"/>
      <c r="H650" s="34"/>
      <c r="I650" s="33"/>
      <c r="J650" s="40"/>
      <c r="K650" s="40"/>
      <c r="L650" s="41"/>
      <c r="M650" s="41"/>
      <c r="N650" s="41"/>
    </row>
    <row r="651" spans="1:14">
      <c r="A651" s="83"/>
      <c r="B651" s="49"/>
      <c r="C651" s="49"/>
      <c r="D651" s="49"/>
      <c r="F651" s="34"/>
      <c r="G651" s="34"/>
      <c r="H651" s="34"/>
      <c r="I651" s="33"/>
      <c r="J651" s="40"/>
      <c r="K651" s="40"/>
      <c r="L651" s="41"/>
      <c r="M651" s="41"/>
      <c r="N651" s="41"/>
    </row>
    <row r="652" spans="1:14">
      <c r="A652" s="83"/>
      <c r="B652" s="49"/>
      <c r="C652" s="49"/>
      <c r="D652" s="49"/>
      <c r="F652" s="34"/>
      <c r="G652" s="34"/>
      <c r="H652" s="34"/>
      <c r="I652" s="33"/>
      <c r="J652" s="40"/>
      <c r="K652" s="40"/>
      <c r="L652" s="41"/>
      <c r="M652" s="41"/>
      <c r="N652" s="41"/>
    </row>
    <row r="653" spans="1:14">
      <c r="A653" s="83"/>
      <c r="B653" s="49"/>
      <c r="C653" s="49"/>
      <c r="D653" s="49"/>
      <c r="F653" s="34"/>
      <c r="G653" s="34"/>
      <c r="H653" s="34"/>
      <c r="I653" s="33"/>
      <c r="J653" s="40"/>
      <c r="K653" s="40"/>
      <c r="L653" s="41"/>
      <c r="M653" s="41"/>
      <c r="N653" s="41"/>
    </row>
    <row r="654" spans="1:14">
      <c r="A654" s="83"/>
      <c r="B654" s="49"/>
      <c r="C654" s="49"/>
      <c r="D654" s="49"/>
      <c r="F654" s="34"/>
      <c r="G654" s="34"/>
      <c r="H654" s="34"/>
      <c r="I654" s="33"/>
      <c r="J654" s="40"/>
      <c r="K654" s="40"/>
      <c r="L654" s="41"/>
      <c r="M654" s="41"/>
      <c r="N654" s="41"/>
    </row>
    <row r="655" spans="1:14">
      <c r="A655" s="83"/>
      <c r="B655" s="49"/>
      <c r="C655" s="49"/>
      <c r="D655" s="49"/>
      <c r="F655" s="34"/>
      <c r="G655" s="34"/>
      <c r="H655" s="34"/>
      <c r="I655" s="33"/>
      <c r="J655" s="40"/>
      <c r="K655" s="40"/>
      <c r="L655" s="41"/>
      <c r="M655" s="41"/>
      <c r="N655" s="41"/>
    </row>
    <row r="656" spans="1:14">
      <c r="A656" s="83"/>
      <c r="B656" s="49"/>
      <c r="C656" s="49"/>
      <c r="D656" s="49"/>
      <c r="F656" s="34"/>
      <c r="G656" s="34"/>
      <c r="H656" s="34"/>
      <c r="I656" s="33"/>
      <c r="J656" s="40"/>
      <c r="K656" s="40"/>
      <c r="L656" s="41"/>
      <c r="M656" s="41"/>
      <c r="N656" s="41"/>
    </row>
    <row r="657" spans="1:14">
      <c r="A657" s="83"/>
      <c r="B657" s="49"/>
      <c r="C657" s="49"/>
      <c r="D657" s="49"/>
      <c r="F657" s="34"/>
      <c r="G657" s="34"/>
      <c r="H657" s="34"/>
      <c r="I657" s="33"/>
      <c r="J657" s="40"/>
      <c r="K657" s="40"/>
      <c r="L657" s="41"/>
      <c r="M657" s="41"/>
      <c r="N657" s="41"/>
    </row>
    <row r="658" spans="1:14">
      <c r="A658" s="83"/>
      <c r="B658" s="49"/>
      <c r="C658" s="49"/>
      <c r="D658" s="49"/>
      <c r="F658" s="34"/>
      <c r="G658" s="34"/>
      <c r="H658" s="34"/>
      <c r="I658" s="33"/>
      <c r="J658" s="40"/>
      <c r="K658" s="40"/>
      <c r="L658" s="41"/>
      <c r="M658" s="41"/>
      <c r="N658" s="41"/>
    </row>
    <row r="659" spans="1:14">
      <c r="A659" s="83"/>
      <c r="B659" s="49"/>
      <c r="C659" s="49"/>
      <c r="D659" s="49"/>
      <c r="F659" s="34"/>
      <c r="G659" s="34"/>
      <c r="H659" s="34"/>
      <c r="I659" s="33"/>
      <c r="J659" s="40"/>
      <c r="K659" s="40"/>
      <c r="L659" s="41"/>
      <c r="M659" s="41"/>
      <c r="N659" s="41"/>
    </row>
    <row r="660" spans="1:14">
      <c r="A660" s="83"/>
      <c r="B660" s="49"/>
      <c r="C660" s="49"/>
      <c r="D660" s="49"/>
      <c r="F660" s="34"/>
      <c r="G660" s="34"/>
      <c r="H660" s="34"/>
      <c r="I660" s="33"/>
      <c r="J660" s="40"/>
      <c r="K660" s="40"/>
      <c r="L660" s="41"/>
      <c r="M660" s="41"/>
      <c r="N660" s="41"/>
    </row>
    <row r="661" spans="1:14">
      <c r="A661" s="83"/>
      <c r="B661" s="49"/>
      <c r="C661" s="49"/>
      <c r="D661" s="49"/>
      <c r="F661" s="34"/>
      <c r="G661" s="34"/>
      <c r="H661" s="34"/>
      <c r="I661" s="33"/>
      <c r="J661" s="40"/>
      <c r="K661" s="40"/>
      <c r="L661" s="41"/>
      <c r="M661" s="41"/>
      <c r="N661" s="41"/>
    </row>
    <row r="662" spans="1:14">
      <c r="A662" s="83"/>
      <c r="B662" s="49"/>
      <c r="C662" s="49"/>
      <c r="D662" s="49"/>
      <c r="F662" s="34"/>
      <c r="G662" s="34"/>
      <c r="H662" s="34"/>
      <c r="I662" s="33"/>
      <c r="J662" s="40"/>
      <c r="K662" s="40"/>
      <c r="L662" s="41"/>
      <c r="M662" s="41"/>
      <c r="N662" s="41"/>
    </row>
    <row r="663" spans="1:14">
      <c r="A663" s="83"/>
      <c r="B663" s="49"/>
      <c r="C663" s="49"/>
      <c r="D663" s="49"/>
      <c r="F663" s="34"/>
      <c r="G663" s="34"/>
      <c r="H663" s="34"/>
      <c r="I663" s="33"/>
      <c r="J663" s="40"/>
      <c r="K663" s="40"/>
      <c r="L663" s="41"/>
      <c r="M663" s="41"/>
      <c r="N663" s="41"/>
    </row>
    <row r="664" spans="1:14">
      <c r="A664" s="83"/>
      <c r="B664" s="49"/>
      <c r="C664" s="49"/>
      <c r="D664" s="49"/>
      <c r="F664" s="34"/>
      <c r="G664" s="34"/>
      <c r="H664" s="34"/>
      <c r="I664" s="33"/>
      <c r="J664" s="40"/>
      <c r="K664" s="40"/>
      <c r="L664" s="41"/>
      <c r="M664" s="41"/>
      <c r="N664" s="41"/>
    </row>
    <row r="665" spans="1:14">
      <c r="A665" s="83"/>
      <c r="B665" s="49"/>
      <c r="C665" s="49"/>
      <c r="D665" s="49"/>
      <c r="F665" s="34"/>
      <c r="G665" s="34"/>
      <c r="H665" s="34"/>
      <c r="I665" s="33"/>
      <c r="J665" s="40"/>
      <c r="K665" s="40"/>
      <c r="L665" s="41"/>
      <c r="M665" s="41"/>
      <c r="N665" s="41"/>
    </row>
    <row r="666" spans="1:14">
      <c r="A666" s="83"/>
      <c r="B666" s="49"/>
      <c r="C666" s="49"/>
      <c r="D666" s="49"/>
      <c r="F666" s="34"/>
      <c r="G666" s="34"/>
      <c r="H666" s="34"/>
      <c r="I666" s="33"/>
      <c r="J666" s="40"/>
      <c r="K666" s="40"/>
      <c r="L666" s="41"/>
      <c r="M666" s="41"/>
      <c r="N666" s="41"/>
    </row>
    <row r="667" spans="1:14">
      <c r="A667" s="83"/>
      <c r="B667" s="49"/>
      <c r="C667" s="49"/>
      <c r="D667" s="49"/>
      <c r="F667" s="34"/>
      <c r="G667" s="34"/>
      <c r="H667" s="34"/>
      <c r="I667" s="33"/>
      <c r="J667" s="40"/>
      <c r="K667" s="40"/>
      <c r="L667" s="41"/>
      <c r="M667" s="41"/>
      <c r="N667" s="41"/>
    </row>
    <row r="668" spans="1:14">
      <c r="A668" s="83"/>
      <c r="B668" s="49"/>
      <c r="C668" s="49"/>
      <c r="D668" s="49"/>
      <c r="F668" s="34"/>
      <c r="G668" s="34"/>
      <c r="H668" s="34"/>
      <c r="I668" s="33"/>
      <c r="J668" s="40"/>
      <c r="K668" s="40"/>
      <c r="L668" s="41"/>
      <c r="M668" s="41"/>
      <c r="N668" s="41"/>
    </row>
    <row r="669" spans="1:14">
      <c r="A669" s="83"/>
      <c r="B669" s="49"/>
      <c r="C669" s="49"/>
      <c r="D669" s="49"/>
      <c r="F669" s="34"/>
      <c r="G669" s="34"/>
      <c r="H669" s="34"/>
      <c r="I669" s="33"/>
      <c r="J669" s="40"/>
      <c r="K669" s="40"/>
      <c r="L669" s="41"/>
      <c r="M669" s="41"/>
      <c r="N669" s="41"/>
    </row>
    <row r="670" spans="1:14">
      <c r="A670" s="83"/>
      <c r="B670" s="49"/>
      <c r="C670" s="49"/>
      <c r="D670" s="49"/>
      <c r="F670" s="34"/>
      <c r="G670" s="34"/>
      <c r="H670" s="34"/>
      <c r="I670" s="33"/>
      <c r="J670" s="40"/>
      <c r="K670" s="40"/>
      <c r="L670" s="41"/>
      <c r="M670" s="41"/>
      <c r="N670" s="41"/>
    </row>
    <row r="671" spans="1:14">
      <c r="A671" s="83"/>
      <c r="B671" s="49"/>
      <c r="C671" s="49"/>
      <c r="D671" s="49"/>
      <c r="F671" s="34"/>
      <c r="G671" s="34"/>
      <c r="H671" s="34"/>
      <c r="I671" s="33"/>
      <c r="J671" s="40"/>
      <c r="K671" s="40"/>
      <c r="L671" s="41"/>
      <c r="M671" s="41"/>
      <c r="N671" s="41"/>
    </row>
    <row r="672" spans="1:14">
      <c r="A672" s="83"/>
      <c r="B672" s="49"/>
      <c r="C672" s="49"/>
      <c r="D672" s="49"/>
      <c r="F672" s="34"/>
      <c r="G672" s="34"/>
      <c r="H672" s="34"/>
      <c r="I672" s="33"/>
      <c r="J672" s="40"/>
      <c r="K672" s="40"/>
      <c r="L672" s="41"/>
      <c r="M672" s="41"/>
      <c r="N672" s="41"/>
    </row>
    <row r="673" spans="1:14">
      <c r="A673" s="83"/>
      <c r="B673" s="49"/>
      <c r="C673" s="49"/>
      <c r="D673" s="49"/>
      <c r="F673" s="34"/>
      <c r="G673" s="34"/>
      <c r="H673" s="34"/>
      <c r="I673" s="33"/>
      <c r="J673" s="40"/>
      <c r="K673" s="40"/>
      <c r="L673" s="41"/>
      <c r="M673" s="41"/>
      <c r="N673" s="41"/>
    </row>
    <row r="674" spans="1:14">
      <c r="A674" s="83"/>
      <c r="B674" s="49"/>
      <c r="C674" s="49"/>
      <c r="D674" s="49"/>
      <c r="F674" s="34"/>
      <c r="G674" s="34"/>
      <c r="H674" s="34"/>
      <c r="I674" s="33"/>
      <c r="J674" s="40"/>
      <c r="K674" s="40"/>
      <c r="L674" s="41"/>
      <c r="M674" s="41"/>
      <c r="N674" s="41"/>
    </row>
    <row r="675" spans="1:14">
      <c r="A675" s="83"/>
      <c r="B675" s="49"/>
      <c r="C675" s="49"/>
      <c r="D675" s="49"/>
      <c r="F675" s="34"/>
      <c r="G675" s="34"/>
      <c r="H675" s="34"/>
      <c r="I675" s="33"/>
      <c r="J675" s="40"/>
      <c r="K675" s="40"/>
      <c r="L675" s="41"/>
      <c r="M675" s="41"/>
      <c r="N675" s="41"/>
    </row>
    <row r="676" spans="1:14">
      <c r="A676" s="83"/>
      <c r="B676" s="49"/>
      <c r="C676" s="49"/>
      <c r="D676" s="49"/>
      <c r="F676" s="34"/>
      <c r="G676" s="34"/>
      <c r="H676" s="34"/>
      <c r="I676" s="33"/>
      <c r="J676" s="40"/>
      <c r="K676" s="40"/>
      <c r="L676" s="41"/>
      <c r="M676" s="41"/>
      <c r="N676" s="41"/>
    </row>
    <row r="677" spans="1:14">
      <c r="A677" s="83"/>
      <c r="B677" s="49"/>
      <c r="C677" s="49"/>
      <c r="D677" s="49"/>
      <c r="F677" s="34"/>
      <c r="G677" s="34"/>
      <c r="H677" s="34"/>
      <c r="I677" s="33"/>
      <c r="J677" s="40"/>
      <c r="K677" s="40"/>
      <c r="L677" s="41"/>
      <c r="M677" s="41"/>
      <c r="N677" s="41"/>
    </row>
    <row r="678" spans="1:14">
      <c r="A678" s="83"/>
      <c r="B678" s="49"/>
      <c r="C678" s="49"/>
      <c r="D678" s="49"/>
      <c r="F678" s="34"/>
      <c r="G678" s="34"/>
      <c r="H678" s="34"/>
      <c r="I678" s="33"/>
      <c r="J678" s="40"/>
      <c r="K678" s="40"/>
      <c r="L678" s="41"/>
      <c r="M678" s="41"/>
      <c r="N678" s="41"/>
    </row>
    <row r="679" spans="1:14">
      <c r="A679" s="83"/>
      <c r="B679" s="49"/>
      <c r="C679" s="49"/>
      <c r="D679" s="49"/>
      <c r="F679" s="34"/>
      <c r="G679" s="34"/>
      <c r="H679" s="34"/>
      <c r="I679" s="33"/>
      <c r="J679" s="40"/>
      <c r="K679" s="40"/>
      <c r="L679" s="41"/>
      <c r="M679" s="41"/>
      <c r="N679" s="41"/>
    </row>
    <row r="680" spans="1:14">
      <c r="A680" s="83"/>
      <c r="B680" s="49"/>
      <c r="C680" s="49"/>
      <c r="D680" s="49"/>
      <c r="F680" s="34"/>
      <c r="G680" s="34"/>
      <c r="H680" s="34"/>
      <c r="I680" s="33"/>
      <c r="J680" s="40"/>
      <c r="K680" s="40"/>
      <c r="L680" s="41"/>
      <c r="M680" s="41"/>
      <c r="N680" s="41"/>
    </row>
    <row r="681" spans="1:14">
      <c r="A681" s="83"/>
      <c r="B681" s="49"/>
      <c r="C681" s="49"/>
      <c r="D681" s="49"/>
      <c r="F681" s="34"/>
      <c r="G681" s="34"/>
      <c r="H681" s="34"/>
      <c r="I681" s="33"/>
      <c r="J681" s="40"/>
      <c r="K681" s="40"/>
      <c r="L681" s="41"/>
      <c r="M681" s="41"/>
      <c r="N681" s="41"/>
    </row>
    <row r="682" spans="1:14">
      <c r="A682" s="83"/>
      <c r="B682" s="49"/>
      <c r="C682" s="49"/>
      <c r="D682" s="49"/>
      <c r="F682" s="34"/>
      <c r="G682" s="34"/>
      <c r="H682" s="34"/>
      <c r="I682" s="33"/>
      <c r="J682" s="40"/>
      <c r="K682" s="40"/>
      <c r="L682" s="41"/>
      <c r="M682" s="41"/>
      <c r="N682" s="41"/>
    </row>
    <row r="683" spans="1:14">
      <c r="A683" s="83"/>
      <c r="B683" s="49"/>
      <c r="C683" s="49"/>
      <c r="D683" s="49"/>
      <c r="F683" s="34"/>
      <c r="G683" s="34"/>
      <c r="H683" s="34"/>
      <c r="I683" s="33"/>
      <c r="J683" s="40"/>
      <c r="K683" s="40"/>
      <c r="L683" s="41"/>
      <c r="M683" s="41"/>
      <c r="N683" s="41"/>
    </row>
    <row r="684" spans="1:14">
      <c r="A684" s="83"/>
      <c r="B684" s="49"/>
      <c r="C684" s="49"/>
      <c r="D684" s="49"/>
      <c r="F684" s="34"/>
      <c r="G684" s="34"/>
      <c r="H684" s="34"/>
      <c r="I684" s="33"/>
      <c r="J684" s="40"/>
      <c r="K684" s="40"/>
      <c r="L684" s="41"/>
      <c r="M684" s="41"/>
      <c r="N684" s="41"/>
    </row>
    <row r="685" spans="1:14">
      <c r="A685" s="83"/>
      <c r="B685" s="49"/>
      <c r="C685" s="49"/>
      <c r="D685" s="49"/>
      <c r="F685" s="34"/>
      <c r="G685" s="34"/>
      <c r="H685" s="34"/>
      <c r="I685" s="33"/>
      <c r="J685" s="40"/>
      <c r="K685" s="40"/>
      <c r="L685" s="41"/>
      <c r="M685" s="41"/>
      <c r="N685" s="41"/>
    </row>
    <row r="686" spans="1:14">
      <c r="A686" s="83"/>
      <c r="B686" s="49"/>
      <c r="C686" s="49"/>
      <c r="D686" s="49"/>
      <c r="F686" s="34"/>
      <c r="G686" s="34"/>
      <c r="H686" s="34"/>
      <c r="I686" s="33"/>
      <c r="J686" s="40"/>
      <c r="K686" s="40"/>
      <c r="L686" s="41"/>
      <c r="M686" s="41"/>
      <c r="N686" s="41"/>
    </row>
    <row r="687" spans="1:14">
      <c r="A687" s="83"/>
      <c r="B687" s="49"/>
      <c r="C687" s="49"/>
      <c r="D687" s="49"/>
      <c r="F687" s="34"/>
      <c r="G687" s="34"/>
      <c r="H687" s="34"/>
      <c r="I687" s="33"/>
      <c r="J687" s="40"/>
      <c r="K687" s="40"/>
      <c r="L687" s="41"/>
      <c r="M687" s="41"/>
      <c r="N687" s="41"/>
    </row>
    <row r="688" spans="1:14">
      <c r="A688" s="83"/>
      <c r="B688" s="49"/>
      <c r="C688" s="49"/>
      <c r="D688" s="49"/>
      <c r="F688" s="34"/>
      <c r="G688" s="34"/>
      <c r="H688" s="34"/>
      <c r="I688" s="33"/>
      <c r="J688" s="40"/>
      <c r="K688" s="40"/>
      <c r="L688" s="41"/>
      <c r="M688" s="41"/>
      <c r="N688" s="41"/>
    </row>
    <row r="689" spans="1:14">
      <c r="A689" s="83"/>
      <c r="B689" s="49"/>
      <c r="C689" s="49"/>
      <c r="D689" s="49"/>
      <c r="F689" s="34"/>
      <c r="G689" s="34"/>
      <c r="H689" s="34"/>
      <c r="I689" s="33"/>
      <c r="J689" s="40"/>
      <c r="K689" s="40"/>
      <c r="L689" s="41"/>
      <c r="M689" s="41"/>
      <c r="N689" s="41"/>
    </row>
    <row r="690" spans="1:14">
      <c r="A690" s="83"/>
      <c r="B690" s="49"/>
      <c r="C690" s="49"/>
      <c r="D690" s="49"/>
      <c r="F690" s="34"/>
      <c r="G690" s="34"/>
      <c r="H690" s="34"/>
      <c r="I690" s="33"/>
      <c r="J690" s="40"/>
      <c r="K690" s="40"/>
      <c r="L690" s="41"/>
      <c r="M690" s="41"/>
      <c r="N690" s="41"/>
    </row>
    <row r="691" spans="1:14">
      <c r="A691" s="83"/>
      <c r="B691" s="49"/>
      <c r="C691" s="49"/>
      <c r="D691" s="49"/>
      <c r="F691" s="34"/>
      <c r="G691" s="34"/>
      <c r="H691" s="34"/>
      <c r="I691" s="33"/>
      <c r="J691" s="40"/>
      <c r="K691" s="40"/>
      <c r="L691" s="41"/>
      <c r="M691" s="41"/>
      <c r="N691" s="41"/>
    </row>
    <row r="692" spans="1:14">
      <c r="A692" s="83"/>
      <c r="B692" s="49"/>
      <c r="C692" s="49"/>
      <c r="D692" s="49"/>
      <c r="F692" s="34"/>
      <c r="G692" s="34"/>
      <c r="H692" s="34"/>
      <c r="I692" s="33"/>
      <c r="J692" s="40"/>
      <c r="K692" s="40"/>
      <c r="L692" s="41"/>
      <c r="M692" s="41"/>
      <c r="N692" s="41"/>
    </row>
    <row r="693" spans="1:14">
      <c r="A693" s="83"/>
      <c r="B693" s="49"/>
      <c r="C693" s="49"/>
      <c r="D693" s="49"/>
      <c r="F693" s="34"/>
      <c r="G693" s="34"/>
      <c r="H693" s="34"/>
      <c r="I693" s="33"/>
      <c r="J693" s="40"/>
      <c r="K693" s="40"/>
      <c r="L693" s="41"/>
      <c r="M693" s="41"/>
      <c r="N693" s="41"/>
    </row>
    <row r="694" spans="1:14">
      <c r="A694" s="83"/>
      <c r="B694" s="49"/>
      <c r="C694" s="49"/>
      <c r="D694" s="49"/>
      <c r="F694" s="34"/>
      <c r="G694" s="34"/>
      <c r="H694" s="34"/>
      <c r="I694" s="33"/>
      <c r="J694" s="40"/>
      <c r="K694" s="40"/>
      <c r="L694" s="41"/>
      <c r="M694" s="41"/>
      <c r="N694" s="41"/>
    </row>
    <row r="695" spans="1:14">
      <c r="A695" s="83"/>
      <c r="B695" s="49"/>
      <c r="C695" s="49"/>
      <c r="D695" s="49"/>
      <c r="F695" s="34"/>
      <c r="G695" s="34"/>
      <c r="H695" s="34"/>
      <c r="I695" s="33"/>
      <c r="J695" s="40"/>
      <c r="K695" s="40"/>
      <c r="L695" s="41"/>
      <c r="M695" s="41"/>
      <c r="N695" s="41"/>
    </row>
    <row r="696" spans="1:14">
      <c r="A696" s="83"/>
      <c r="B696" s="49"/>
      <c r="C696" s="49"/>
      <c r="D696" s="49"/>
      <c r="F696" s="34"/>
      <c r="G696" s="34"/>
      <c r="H696" s="34"/>
      <c r="I696" s="33"/>
      <c r="J696" s="40"/>
      <c r="K696" s="40"/>
      <c r="L696" s="41"/>
      <c r="M696" s="41"/>
      <c r="N696" s="41"/>
    </row>
    <row r="697" spans="1:14">
      <c r="A697" s="83"/>
      <c r="B697" s="49"/>
      <c r="C697" s="49"/>
      <c r="D697" s="49"/>
      <c r="F697" s="34"/>
      <c r="G697" s="34"/>
      <c r="H697" s="34"/>
      <c r="I697" s="33"/>
      <c r="J697" s="40"/>
      <c r="K697" s="40"/>
      <c r="L697" s="41"/>
      <c r="M697" s="41"/>
      <c r="N697" s="41"/>
    </row>
    <row r="698" spans="1:14">
      <c r="A698" s="83"/>
      <c r="B698" s="49"/>
      <c r="C698" s="49"/>
      <c r="D698" s="49"/>
      <c r="F698" s="34"/>
      <c r="G698" s="34"/>
      <c r="H698" s="34"/>
      <c r="I698" s="33"/>
      <c r="J698" s="40"/>
      <c r="K698" s="40"/>
      <c r="L698" s="41"/>
      <c r="M698" s="41"/>
      <c r="N698" s="41"/>
    </row>
    <row r="699" spans="1:14">
      <c r="A699" s="83"/>
      <c r="B699" s="49"/>
      <c r="C699" s="49"/>
      <c r="D699" s="49"/>
      <c r="F699" s="34"/>
      <c r="G699" s="34"/>
      <c r="H699" s="34"/>
      <c r="I699" s="33"/>
      <c r="J699" s="40"/>
      <c r="K699" s="40"/>
      <c r="L699" s="41"/>
      <c r="M699" s="41"/>
      <c r="N699" s="41"/>
    </row>
    <row r="700" spans="1:14">
      <c r="A700" s="83"/>
      <c r="B700" s="49"/>
      <c r="C700" s="49"/>
      <c r="D700" s="49"/>
      <c r="F700" s="34"/>
      <c r="G700" s="34"/>
      <c r="H700" s="34"/>
      <c r="I700" s="33"/>
      <c r="J700" s="40"/>
      <c r="K700" s="40"/>
      <c r="L700" s="41"/>
      <c r="M700" s="41"/>
      <c r="N700" s="41"/>
    </row>
    <row r="701" spans="1:14">
      <c r="A701" s="83"/>
      <c r="B701" s="49"/>
      <c r="C701" s="49"/>
      <c r="D701" s="49"/>
      <c r="F701" s="34"/>
      <c r="G701" s="34"/>
      <c r="H701" s="34"/>
      <c r="I701" s="33"/>
      <c r="J701" s="40"/>
      <c r="K701" s="40"/>
      <c r="L701" s="41"/>
      <c r="M701" s="41"/>
      <c r="N701" s="41"/>
    </row>
    <row r="702" spans="1:14">
      <c r="A702" s="83"/>
      <c r="B702" s="49"/>
      <c r="C702" s="49"/>
      <c r="D702" s="49"/>
      <c r="F702" s="34"/>
      <c r="G702" s="34"/>
      <c r="H702" s="34"/>
      <c r="I702" s="33"/>
      <c r="J702" s="40"/>
      <c r="K702" s="40"/>
      <c r="L702" s="41"/>
      <c r="M702" s="41"/>
      <c r="N702" s="41"/>
    </row>
    <row r="703" spans="1:14">
      <c r="A703" s="83"/>
      <c r="B703" s="49"/>
      <c r="C703" s="49"/>
      <c r="D703" s="49"/>
      <c r="F703" s="34"/>
      <c r="G703" s="34"/>
      <c r="H703" s="34"/>
      <c r="I703" s="33"/>
      <c r="J703" s="40"/>
      <c r="K703" s="40"/>
      <c r="L703" s="41"/>
      <c r="M703" s="41"/>
      <c r="N703" s="41"/>
    </row>
    <row r="704" spans="1:14">
      <c r="A704" s="83"/>
      <c r="B704" s="49"/>
      <c r="C704" s="49"/>
      <c r="D704" s="49"/>
      <c r="F704" s="34"/>
      <c r="G704" s="34"/>
      <c r="H704" s="34"/>
      <c r="I704" s="33"/>
      <c r="J704" s="40"/>
      <c r="K704" s="40"/>
      <c r="L704" s="41"/>
      <c r="M704" s="41"/>
      <c r="N704" s="41"/>
    </row>
    <row r="705" spans="1:14">
      <c r="A705" s="83"/>
      <c r="B705" s="49"/>
      <c r="C705" s="49"/>
      <c r="D705" s="49"/>
      <c r="F705" s="34"/>
      <c r="G705" s="34"/>
      <c r="H705" s="34"/>
      <c r="I705" s="33"/>
      <c r="J705" s="40"/>
      <c r="K705" s="40"/>
      <c r="L705" s="41"/>
      <c r="M705" s="41"/>
      <c r="N705" s="41"/>
    </row>
    <row r="706" spans="1:14">
      <c r="A706" s="83"/>
      <c r="B706" s="49"/>
      <c r="C706" s="49"/>
      <c r="D706" s="49"/>
      <c r="F706" s="34"/>
      <c r="G706" s="34"/>
      <c r="H706" s="34"/>
      <c r="I706" s="33"/>
      <c r="J706" s="40"/>
      <c r="K706" s="40"/>
      <c r="L706" s="41"/>
      <c r="M706" s="41"/>
      <c r="N706" s="41"/>
    </row>
    <row r="707" spans="1:14">
      <c r="A707" s="83"/>
      <c r="B707" s="49"/>
      <c r="C707" s="49"/>
      <c r="D707" s="49"/>
      <c r="F707" s="34"/>
      <c r="G707" s="34"/>
      <c r="H707" s="34"/>
      <c r="I707" s="33"/>
      <c r="J707" s="40"/>
      <c r="K707" s="40"/>
      <c r="L707" s="41"/>
      <c r="M707" s="41"/>
      <c r="N707" s="41"/>
    </row>
    <row r="708" spans="1:14">
      <c r="A708" s="83"/>
      <c r="B708" s="49"/>
      <c r="C708" s="49"/>
      <c r="D708" s="49"/>
      <c r="F708" s="34"/>
      <c r="G708" s="34"/>
      <c r="H708" s="34"/>
      <c r="I708" s="33"/>
      <c r="J708" s="40"/>
      <c r="K708" s="40"/>
      <c r="L708" s="41"/>
      <c r="M708" s="41"/>
      <c r="N708" s="41"/>
    </row>
    <row r="709" spans="1:14">
      <c r="A709" s="83"/>
      <c r="B709" s="49"/>
      <c r="C709" s="49"/>
      <c r="D709" s="49"/>
      <c r="F709" s="34"/>
      <c r="G709" s="34"/>
      <c r="H709" s="34"/>
      <c r="I709" s="33"/>
      <c r="J709" s="40"/>
      <c r="K709" s="40"/>
      <c r="L709" s="41"/>
      <c r="M709" s="41"/>
      <c r="N709" s="41"/>
    </row>
    <row r="710" spans="1:14">
      <c r="A710" s="83"/>
      <c r="B710" s="49"/>
      <c r="C710" s="49"/>
      <c r="D710" s="49"/>
      <c r="F710" s="34"/>
      <c r="G710" s="34"/>
      <c r="H710" s="34"/>
      <c r="I710" s="33"/>
      <c r="J710" s="40"/>
      <c r="K710" s="40"/>
      <c r="L710" s="41"/>
      <c r="M710" s="41"/>
      <c r="N710" s="41"/>
    </row>
    <row r="711" spans="1:14">
      <c r="A711" s="83"/>
      <c r="B711" s="49"/>
      <c r="C711" s="49"/>
      <c r="D711" s="49"/>
      <c r="F711" s="34"/>
      <c r="G711" s="34"/>
      <c r="H711" s="34"/>
      <c r="I711" s="33"/>
      <c r="J711" s="40"/>
      <c r="K711" s="40"/>
      <c r="L711" s="41"/>
      <c r="M711" s="41"/>
      <c r="N711" s="41"/>
    </row>
    <row r="712" spans="1:14">
      <c r="A712" s="83"/>
      <c r="B712" s="49"/>
      <c r="C712" s="49"/>
      <c r="D712" s="49"/>
      <c r="F712" s="34"/>
      <c r="G712" s="34"/>
      <c r="H712" s="34"/>
      <c r="I712" s="33"/>
      <c r="J712" s="40"/>
      <c r="K712" s="40"/>
      <c r="L712" s="41"/>
      <c r="M712" s="41"/>
      <c r="N712" s="41"/>
    </row>
    <row r="713" spans="1:14">
      <c r="A713" s="83"/>
      <c r="B713" s="49"/>
      <c r="C713" s="49"/>
      <c r="D713" s="49"/>
      <c r="F713" s="34"/>
      <c r="G713" s="34"/>
      <c r="H713" s="34"/>
      <c r="I713" s="33"/>
      <c r="J713" s="40"/>
      <c r="K713" s="40"/>
      <c r="L713" s="41"/>
      <c r="M713" s="41"/>
      <c r="N713" s="41"/>
    </row>
    <row r="714" spans="1:14">
      <c r="A714" s="83"/>
      <c r="B714" s="49"/>
      <c r="C714" s="49"/>
      <c r="D714" s="49"/>
      <c r="F714" s="34"/>
      <c r="G714" s="34"/>
      <c r="H714" s="34"/>
      <c r="I714" s="33"/>
      <c r="J714" s="40"/>
      <c r="K714" s="40"/>
      <c r="L714" s="41"/>
      <c r="M714" s="41"/>
      <c r="N714" s="41"/>
    </row>
    <row r="715" spans="1:14">
      <c r="A715" s="83"/>
      <c r="B715" s="49"/>
      <c r="C715" s="49"/>
      <c r="D715" s="49"/>
      <c r="F715" s="34"/>
      <c r="G715" s="34"/>
      <c r="H715" s="34"/>
      <c r="I715" s="33"/>
      <c r="J715" s="40"/>
      <c r="K715" s="40"/>
      <c r="L715" s="41"/>
      <c r="M715" s="41"/>
      <c r="N715" s="41"/>
    </row>
    <row r="716" spans="1:14">
      <c r="A716" s="83"/>
      <c r="B716" s="49"/>
      <c r="C716" s="49"/>
      <c r="D716" s="49"/>
      <c r="F716" s="34"/>
      <c r="G716" s="34"/>
      <c r="H716" s="34"/>
      <c r="I716" s="33"/>
      <c r="J716" s="40"/>
      <c r="K716" s="40"/>
      <c r="L716" s="41"/>
      <c r="M716" s="41"/>
      <c r="N716" s="41"/>
    </row>
    <row r="717" spans="1:14">
      <c r="A717" s="83"/>
      <c r="B717" s="49"/>
      <c r="C717" s="49"/>
      <c r="D717" s="49"/>
      <c r="F717" s="34"/>
      <c r="G717" s="34"/>
      <c r="H717" s="34"/>
      <c r="I717" s="33"/>
      <c r="J717" s="40"/>
      <c r="K717" s="40"/>
      <c r="L717" s="41"/>
      <c r="M717" s="41"/>
      <c r="N717" s="41"/>
    </row>
    <row r="718" spans="1:14">
      <c r="A718" s="83"/>
      <c r="B718" s="49"/>
      <c r="C718" s="49"/>
      <c r="D718" s="49"/>
      <c r="F718" s="34"/>
      <c r="G718" s="34"/>
      <c r="H718" s="34"/>
      <c r="I718" s="33"/>
      <c r="J718" s="40"/>
      <c r="K718" s="40"/>
      <c r="L718" s="41"/>
      <c r="M718" s="41"/>
      <c r="N718" s="41"/>
    </row>
    <row r="719" spans="1:14">
      <c r="A719" s="83"/>
      <c r="B719" s="49"/>
      <c r="C719" s="49"/>
      <c r="D719" s="49"/>
      <c r="F719" s="34"/>
      <c r="G719" s="34"/>
      <c r="H719" s="34"/>
      <c r="I719" s="33"/>
      <c r="J719" s="40"/>
      <c r="K719" s="40"/>
      <c r="L719" s="41"/>
      <c r="M719" s="41"/>
      <c r="N719" s="41"/>
    </row>
    <row r="720" spans="1:14">
      <c r="A720" s="83"/>
      <c r="B720" s="49"/>
      <c r="C720" s="49"/>
      <c r="D720" s="49"/>
      <c r="F720" s="34"/>
      <c r="G720" s="34"/>
      <c r="H720" s="34"/>
      <c r="I720" s="33"/>
      <c r="J720" s="40"/>
      <c r="K720" s="40"/>
      <c r="L720" s="41"/>
      <c r="M720" s="41"/>
      <c r="N720" s="41"/>
    </row>
    <row r="721" spans="1:14">
      <c r="A721" s="83"/>
      <c r="B721" s="49"/>
      <c r="C721" s="49"/>
      <c r="D721" s="49"/>
      <c r="F721" s="34"/>
      <c r="G721" s="34"/>
      <c r="H721" s="34"/>
      <c r="I721" s="33"/>
      <c r="J721" s="40"/>
      <c r="K721" s="40"/>
      <c r="L721" s="41"/>
      <c r="M721" s="41"/>
      <c r="N721" s="41"/>
    </row>
    <row r="722" spans="1:14">
      <c r="A722" s="83"/>
      <c r="B722" s="49"/>
      <c r="C722" s="49"/>
      <c r="D722" s="49"/>
      <c r="F722" s="34"/>
      <c r="G722" s="34"/>
      <c r="H722" s="34"/>
      <c r="I722" s="33"/>
      <c r="J722" s="40"/>
      <c r="K722" s="40"/>
      <c r="L722" s="41"/>
      <c r="M722" s="41"/>
      <c r="N722" s="41"/>
    </row>
    <row r="723" spans="1:14">
      <c r="A723" s="83"/>
      <c r="B723" s="49"/>
      <c r="C723" s="49"/>
      <c r="D723" s="49"/>
      <c r="F723" s="34"/>
      <c r="G723" s="34"/>
      <c r="H723" s="34"/>
      <c r="I723" s="33"/>
      <c r="J723" s="40"/>
      <c r="K723" s="40"/>
      <c r="L723" s="41"/>
      <c r="M723" s="41"/>
      <c r="N723" s="41"/>
    </row>
    <row r="724" spans="1:14">
      <c r="A724" s="83"/>
      <c r="B724" s="49"/>
      <c r="C724" s="49"/>
      <c r="D724" s="49"/>
      <c r="F724" s="34"/>
      <c r="G724" s="34"/>
      <c r="H724" s="34"/>
      <c r="I724" s="33"/>
      <c r="J724" s="40"/>
      <c r="K724" s="40"/>
      <c r="L724" s="41"/>
      <c r="M724" s="41"/>
      <c r="N724" s="41"/>
    </row>
    <row r="725" spans="1:14">
      <c r="A725" s="83"/>
      <c r="B725" s="49"/>
      <c r="C725" s="49"/>
      <c r="D725" s="49"/>
      <c r="F725" s="34"/>
      <c r="G725" s="34"/>
      <c r="H725" s="34"/>
      <c r="I725" s="33"/>
      <c r="J725" s="40"/>
      <c r="K725" s="40"/>
      <c r="L725" s="41"/>
      <c r="M725" s="41"/>
      <c r="N725" s="41"/>
    </row>
    <row r="726" spans="1:14">
      <c r="A726" s="83"/>
      <c r="B726" s="49"/>
      <c r="C726" s="49"/>
      <c r="D726" s="49"/>
      <c r="F726" s="34"/>
      <c r="G726" s="34"/>
      <c r="H726" s="34"/>
      <c r="I726" s="33"/>
      <c r="J726" s="40"/>
      <c r="K726" s="40"/>
      <c r="L726" s="41"/>
      <c r="M726" s="41"/>
      <c r="N726" s="41"/>
    </row>
    <row r="727" spans="1:14">
      <c r="A727" s="83"/>
      <c r="B727" s="49"/>
      <c r="C727" s="49"/>
      <c r="D727" s="49"/>
      <c r="F727" s="34"/>
      <c r="G727" s="34"/>
      <c r="H727" s="34"/>
      <c r="I727" s="33"/>
      <c r="J727" s="40"/>
      <c r="K727" s="40"/>
      <c r="L727" s="41"/>
      <c r="M727" s="41"/>
      <c r="N727" s="41"/>
    </row>
    <row r="728" spans="1:14">
      <c r="A728" s="83"/>
      <c r="B728" s="49"/>
      <c r="C728" s="49"/>
      <c r="D728" s="49"/>
      <c r="F728" s="34"/>
      <c r="G728" s="34"/>
      <c r="H728" s="34"/>
      <c r="I728" s="33"/>
      <c r="J728" s="40"/>
      <c r="K728" s="40"/>
      <c r="L728" s="41"/>
      <c r="M728" s="41"/>
      <c r="N728" s="41"/>
    </row>
    <row r="729" spans="1:14">
      <c r="A729" s="83"/>
      <c r="B729" s="49"/>
      <c r="C729" s="49"/>
      <c r="D729" s="49"/>
      <c r="F729" s="34"/>
      <c r="G729" s="34"/>
      <c r="H729" s="34"/>
      <c r="I729" s="33"/>
      <c r="J729" s="40"/>
      <c r="K729" s="40"/>
      <c r="L729" s="41"/>
      <c r="M729" s="41"/>
      <c r="N729" s="41"/>
    </row>
    <row r="730" spans="1:14">
      <c r="A730" s="83"/>
      <c r="B730" s="49"/>
      <c r="C730" s="49"/>
      <c r="D730" s="49"/>
      <c r="F730" s="34"/>
      <c r="G730" s="34"/>
      <c r="H730" s="34"/>
      <c r="I730" s="33"/>
      <c r="J730" s="40"/>
      <c r="K730" s="40"/>
      <c r="L730" s="41"/>
      <c r="M730" s="41"/>
      <c r="N730" s="41"/>
    </row>
    <row r="731" spans="1:14">
      <c r="A731" s="83"/>
      <c r="B731" s="49"/>
      <c r="C731" s="49"/>
      <c r="D731" s="49"/>
      <c r="F731" s="34"/>
      <c r="G731" s="34"/>
      <c r="H731" s="34"/>
      <c r="I731" s="33"/>
      <c r="J731" s="40"/>
      <c r="K731" s="40"/>
      <c r="L731" s="41"/>
      <c r="M731" s="41"/>
      <c r="N731" s="41"/>
    </row>
    <row r="732" spans="1:14">
      <c r="A732" s="83"/>
      <c r="B732" s="49"/>
      <c r="C732" s="49"/>
      <c r="D732" s="49"/>
      <c r="F732" s="34"/>
      <c r="G732" s="34"/>
      <c r="H732" s="34"/>
      <c r="I732" s="33"/>
      <c r="J732" s="40"/>
      <c r="K732" s="40"/>
      <c r="L732" s="41"/>
      <c r="M732" s="41"/>
      <c r="N732" s="41"/>
    </row>
    <row r="733" spans="1:14">
      <c r="A733" s="83"/>
      <c r="B733" s="49"/>
      <c r="C733" s="49"/>
      <c r="D733" s="49"/>
      <c r="F733" s="34"/>
      <c r="G733" s="34"/>
      <c r="H733" s="34"/>
      <c r="I733" s="33"/>
      <c r="J733" s="40"/>
      <c r="K733" s="40"/>
      <c r="L733" s="41"/>
      <c r="M733" s="41"/>
      <c r="N733" s="41"/>
    </row>
    <row r="734" spans="1:14">
      <c r="A734" s="83"/>
      <c r="B734" s="49"/>
      <c r="C734" s="49"/>
      <c r="D734" s="49"/>
      <c r="F734" s="34"/>
      <c r="G734" s="34"/>
      <c r="H734" s="34"/>
      <c r="I734" s="33"/>
      <c r="J734" s="40"/>
      <c r="K734" s="40"/>
      <c r="L734" s="41"/>
      <c r="M734" s="41"/>
      <c r="N734" s="41"/>
    </row>
    <row r="735" spans="1:14">
      <c r="A735" s="83"/>
      <c r="B735" s="49"/>
      <c r="C735" s="49"/>
      <c r="D735" s="49"/>
      <c r="F735" s="34"/>
      <c r="G735" s="34"/>
      <c r="H735" s="34"/>
      <c r="I735" s="33"/>
      <c r="J735" s="40"/>
      <c r="K735" s="40"/>
      <c r="L735" s="41"/>
      <c r="M735" s="41"/>
      <c r="N735" s="41"/>
    </row>
    <row r="736" spans="1:14">
      <c r="A736" s="83"/>
      <c r="B736" s="49"/>
      <c r="C736" s="49"/>
      <c r="D736" s="49"/>
      <c r="F736" s="34"/>
      <c r="G736" s="34"/>
      <c r="H736" s="34"/>
      <c r="I736" s="33"/>
      <c r="J736" s="40"/>
      <c r="K736" s="40"/>
      <c r="L736" s="41"/>
      <c r="M736" s="41"/>
      <c r="N736" s="41"/>
    </row>
    <row r="737" spans="1:14">
      <c r="A737" s="83"/>
      <c r="B737" s="49"/>
      <c r="C737" s="49"/>
      <c r="D737" s="49"/>
      <c r="F737" s="34"/>
      <c r="G737" s="34"/>
      <c r="H737" s="34"/>
      <c r="I737" s="33"/>
      <c r="J737" s="40"/>
      <c r="K737" s="40"/>
      <c r="L737" s="41"/>
      <c r="M737" s="41"/>
      <c r="N737" s="41"/>
    </row>
    <row r="738" spans="1:14">
      <c r="A738" s="83"/>
      <c r="B738" s="49"/>
      <c r="C738" s="49"/>
      <c r="D738" s="49"/>
      <c r="F738" s="34"/>
      <c r="G738" s="34"/>
      <c r="H738" s="34"/>
      <c r="I738" s="33"/>
      <c r="J738" s="40"/>
      <c r="K738" s="40"/>
      <c r="L738" s="41"/>
      <c r="M738" s="41"/>
      <c r="N738" s="41"/>
    </row>
    <row r="739" spans="1:14">
      <c r="A739" s="83"/>
      <c r="B739" s="49"/>
      <c r="C739" s="49"/>
      <c r="D739" s="49"/>
      <c r="F739" s="34"/>
      <c r="G739" s="34"/>
      <c r="H739" s="34"/>
      <c r="I739" s="33"/>
      <c r="J739" s="40"/>
      <c r="K739" s="40"/>
      <c r="L739" s="41"/>
      <c r="M739" s="41"/>
      <c r="N739" s="41"/>
    </row>
    <row r="740" spans="1:14">
      <c r="A740" s="83"/>
      <c r="B740" s="49"/>
      <c r="C740" s="49"/>
      <c r="D740" s="49"/>
      <c r="F740" s="34"/>
      <c r="G740" s="34"/>
      <c r="H740" s="34"/>
      <c r="I740" s="33"/>
      <c r="J740" s="40"/>
      <c r="K740" s="40"/>
      <c r="L740" s="41"/>
      <c r="M740" s="41"/>
      <c r="N740" s="41"/>
    </row>
    <row r="741" spans="1:14">
      <c r="A741" s="83"/>
      <c r="B741" s="49"/>
      <c r="C741" s="49"/>
      <c r="D741" s="49"/>
      <c r="F741" s="34"/>
      <c r="G741" s="34"/>
      <c r="H741" s="34"/>
      <c r="I741" s="33"/>
      <c r="J741" s="40"/>
      <c r="K741" s="40"/>
      <c r="L741" s="41"/>
      <c r="M741" s="41"/>
      <c r="N741" s="41"/>
    </row>
    <row r="742" spans="1:14">
      <c r="A742" s="83"/>
      <c r="B742" s="49"/>
      <c r="C742" s="49"/>
      <c r="D742" s="49"/>
      <c r="F742" s="34"/>
      <c r="G742" s="34"/>
      <c r="H742" s="34"/>
      <c r="I742" s="33"/>
      <c r="J742" s="40"/>
      <c r="K742" s="40"/>
      <c r="L742" s="41"/>
      <c r="M742" s="41"/>
      <c r="N742" s="41"/>
    </row>
    <row r="743" spans="1:14">
      <c r="A743" s="83"/>
      <c r="B743" s="49"/>
      <c r="C743" s="49"/>
      <c r="D743" s="49"/>
      <c r="F743" s="34"/>
      <c r="G743" s="34"/>
      <c r="H743" s="34"/>
      <c r="I743" s="33"/>
      <c r="J743" s="40"/>
      <c r="K743" s="40"/>
      <c r="L743" s="41"/>
      <c r="M743" s="41"/>
      <c r="N743" s="41"/>
    </row>
    <row r="744" spans="1:14">
      <c r="A744" s="83"/>
      <c r="B744" s="49"/>
      <c r="C744" s="49"/>
      <c r="D744" s="49"/>
      <c r="F744" s="34"/>
      <c r="G744" s="34"/>
      <c r="H744" s="34"/>
      <c r="I744" s="33"/>
      <c r="J744" s="40"/>
      <c r="K744" s="40"/>
      <c r="L744" s="41"/>
      <c r="M744" s="41"/>
      <c r="N744" s="41"/>
    </row>
    <row r="745" spans="1:14">
      <c r="A745" s="83"/>
      <c r="B745" s="49"/>
      <c r="C745" s="49"/>
      <c r="D745" s="49"/>
      <c r="F745" s="34"/>
      <c r="G745" s="34"/>
      <c r="H745" s="34"/>
      <c r="I745" s="33"/>
      <c r="J745" s="40"/>
      <c r="K745" s="40"/>
      <c r="L745" s="41"/>
      <c r="M745" s="41"/>
      <c r="N745" s="41"/>
    </row>
    <row r="746" spans="1:14">
      <c r="A746" s="83"/>
      <c r="B746" s="49"/>
      <c r="C746" s="49"/>
      <c r="D746" s="49"/>
      <c r="F746" s="34"/>
      <c r="G746" s="34"/>
      <c r="H746" s="34"/>
      <c r="I746" s="33"/>
      <c r="J746" s="40"/>
      <c r="K746" s="40"/>
      <c r="L746" s="41"/>
      <c r="M746" s="41"/>
      <c r="N746" s="41"/>
    </row>
    <row r="747" spans="1:14">
      <c r="A747" s="83"/>
      <c r="B747" s="46"/>
      <c r="C747" s="46"/>
      <c r="D747" s="46"/>
      <c r="F747" s="34"/>
      <c r="G747" s="34"/>
      <c r="H747" s="34"/>
      <c r="I747" s="33"/>
      <c r="J747" s="40"/>
      <c r="K747" s="40"/>
      <c r="L747" s="41"/>
      <c r="M747" s="41"/>
      <c r="N747" s="41"/>
    </row>
    <row r="748" spans="1:14">
      <c r="A748" s="83"/>
      <c r="B748" s="46"/>
      <c r="C748" s="46"/>
      <c r="D748" s="46"/>
      <c r="F748" s="34"/>
      <c r="G748" s="34"/>
      <c r="H748" s="34"/>
      <c r="I748" s="33"/>
      <c r="J748" s="40"/>
      <c r="K748" s="40"/>
      <c r="L748" s="41"/>
      <c r="M748" s="41"/>
      <c r="N748" s="41"/>
    </row>
  </sheetData>
  <conditionalFormatting sqref="B2:D204">
    <cfRule type="cellIs" dxfId="1" priority="2" operator="greaterThan">
      <formula>13000</formula>
    </cfRule>
  </conditionalFormatting>
  <conditionalFormatting sqref="B2:B204">
    <cfRule type="cellIs" dxfId="0" priority="1" operator="greaterThan">
      <formula>13000</formula>
    </cfRule>
  </conditionalFormatting>
  <dataValidations count="3">
    <dataValidation type="list" allowBlank="1" showInputMessage="1" showErrorMessage="1" sqref="G2:G204">
      <formula1>OFFSET(COLA,1,MATCH($F2,LIGNE1,0)-1,COUNTA(OFFSET(COLA,,MATCH($F2,LIGNE1,0)-1))-1)</formula1>
    </dataValidation>
    <dataValidation type="list" allowBlank="1" showInputMessage="1" showErrorMessage="1" sqref="E2:F204">
      <formula1>FAMILLES</formula1>
    </dataValidation>
    <dataValidation type="list" allowBlank="1" showInputMessage="1" showErrorMessage="1" sqref="C2:C204">
      <formula1>CLIENT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7"/>
  <dimension ref="A1:A526"/>
  <sheetViews>
    <sheetView workbookViewId="0">
      <selection activeCell="A2" sqref="A2"/>
    </sheetView>
  </sheetViews>
  <sheetFormatPr baseColWidth="10" defaultRowHeight="15"/>
  <cols>
    <col min="1" max="1" width="26.7109375" style="30" bestFit="1" customWidth="1"/>
  </cols>
  <sheetData>
    <row r="1" spans="1:1" ht="15.75">
      <c r="A1" s="72" t="s">
        <v>2</v>
      </c>
    </row>
    <row r="2" spans="1:1">
      <c r="A2" s="66" t="s">
        <v>335</v>
      </c>
    </row>
    <row r="3" spans="1:1">
      <c r="A3" s="66" t="s">
        <v>108</v>
      </c>
    </row>
    <row r="4" spans="1:1">
      <c r="A4" s="66" t="s">
        <v>109</v>
      </c>
    </row>
    <row r="5" spans="1:1">
      <c r="A5" s="66" t="s">
        <v>110</v>
      </c>
    </row>
    <row r="6" spans="1:1">
      <c r="A6" s="66" t="s">
        <v>111</v>
      </c>
    </row>
    <row r="7" spans="1:1">
      <c r="A7" s="66" t="s">
        <v>311</v>
      </c>
    </row>
    <row r="8" spans="1:1">
      <c r="A8" s="66" t="s">
        <v>312</v>
      </c>
    </row>
    <row r="9" spans="1:1">
      <c r="A9" s="66" t="s">
        <v>112</v>
      </c>
    </row>
    <row r="10" spans="1:1">
      <c r="A10" s="66" t="s">
        <v>113</v>
      </c>
    </row>
    <row r="11" spans="1:1">
      <c r="A11" s="66" t="s">
        <v>114</v>
      </c>
    </row>
    <row r="12" spans="1:1">
      <c r="A12" s="66" t="s">
        <v>313</v>
      </c>
    </row>
    <row r="13" spans="1:1">
      <c r="A13" s="66" t="s">
        <v>314</v>
      </c>
    </row>
    <row r="14" spans="1:1">
      <c r="A14" s="66" t="s">
        <v>116</v>
      </c>
    </row>
    <row r="15" spans="1:1">
      <c r="A15" s="66" t="s">
        <v>117</v>
      </c>
    </row>
    <row r="16" spans="1:1">
      <c r="A16" s="66" t="s">
        <v>115</v>
      </c>
    </row>
    <row r="17" spans="1:1">
      <c r="A17" s="66" t="s">
        <v>118</v>
      </c>
    </row>
    <row r="18" spans="1:1">
      <c r="A18" s="66" t="s">
        <v>119</v>
      </c>
    </row>
    <row r="19" spans="1:1">
      <c r="A19" s="66" t="s">
        <v>120</v>
      </c>
    </row>
    <row r="20" spans="1:1">
      <c r="A20" s="66" t="s">
        <v>121</v>
      </c>
    </row>
    <row r="21" spans="1:1">
      <c r="A21" s="66" t="s">
        <v>122</v>
      </c>
    </row>
    <row r="22" spans="1:1">
      <c r="A22" s="66" t="s">
        <v>123</v>
      </c>
    </row>
    <row r="23" spans="1:1">
      <c r="A23" s="66" t="s">
        <v>124</v>
      </c>
    </row>
    <row r="24" spans="1:1">
      <c r="A24" s="66" t="s">
        <v>125</v>
      </c>
    </row>
    <row r="25" spans="1:1">
      <c r="A25" s="66" t="s">
        <v>440</v>
      </c>
    </row>
    <row r="26" spans="1:1">
      <c r="A26" s="66" t="s">
        <v>502</v>
      </c>
    </row>
    <row r="27" spans="1:1">
      <c r="A27" s="66" t="s">
        <v>126</v>
      </c>
    </row>
    <row r="28" spans="1:1">
      <c r="A28" s="66" t="s">
        <v>127</v>
      </c>
    </row>
    <row r="29" spans="1:1">
      <c r="A29" s="66" t="s">
        <v>451</v>
      </c>
    </row>
    <row r="30" spans="1:1">
      <c r="A30" s="66" t="s">
        <v>128</v>
      </c>
    </row>
    <row r="31" spans="1:1">
      <c r="A31" s="66" t="s">
        <v>129</v>
      </c>
    </row>
    <row r="32" spans="1:1">
      <c r="A32" s="66" t="s">
        <v>97</v>
      </c>
    </row>
    <row r="33" spans="1:1">
      <c r="A33" s="66" t="s">
        <v>98</v>
      </c>
    </row>
    <row r="34" spans="1:1">
      <c r="A34" s="66" t="s">
        <v>99</v>
      </c>
    </row>
    <row r="35" spans="1:1">
      <c r="A35" s="66" t="s">
        <v>458</v>
      </c>
    </row>
    <row r="36" spans="1:1">
      <c r="A36" s="66" t="s">
        <v>100</v>
      </c>
    </row>
    <row r="37" spans="1:1">
      <c r="A37" s="66" t="s">
        <v>101</v>
      </c>
    </row>
    <row r="38" spans="1:1">
      <c r="A38" s="66" t="s">
        <v>102</v>
      </c>
    </row>
    <row r="39" spans="1:1">
      <c r="A39" s="66" t="s">
        <v>103</v>
      </c>
    </row>
    <row r="40" spans="1:1">
      <c r="A40" s="66" t="s">
        <v>104</v>
      </c>
    </row>
    <row r="41" spans="1:1">
      <c r="A41" s="66" t="s">
        <v>468</v>
      </c>
    </row>
    <row r="42" spans="1:1">
      <c r="A42" s="66" t="s">
        <v>471</v>
      </c>
    </row>
    <row r="43" spans="1:1">
      <c r="A43" s="66" t="s">
        <v>474</v>
      </c>
    </row>
    <row r="44" spans="1:1">
      <c r="A44" s="66" t="s">
        <v>475</v>
      </c>
    </row>
    <row r="45" spans="1:1">
      <c r="A45" s="66" t="s">
        <v>477</v>
      </c>
    </row>
    <row r="46" spans="1:1">
      <c r="A46" s="66" t="s">
        <v>479</v>
      </c>
    </row>
    <row r="47" spans="1:1">
      <c r="A47" s="66" t="s">
        <v>481</v>
      </c>
    </row>
    <row r="48" spans="1:1">
      <c r="A48" s="66" t="s">
        <v>482</v>
      </c>
    </row>
    <row r="49" spans="1:1">
      <c r="A49" s="66" t="s">
        <v>105</v>
      </c>
    </row>
    <row r="50" spans="1:1">
      <c r="A50" s="66" t="s">
        <v>106</v>
      </c>
    </row>
    <row r="51" spans="1:1">
      <c r="A51" s="66" t="s">
        <v>486</v>
      </c>
    </row>
    <row r="52" spans="1:1">
      <c r="A52" s="66" t="s">
        <v>487</v>
      </c>
    </row>
    <row r="53" spans="1:1">
      <c r="A53" s="66" t="s">
        <v>489</v>
      </c>
    </row>
    <row r="54" spans="1:1">
      <c r="A54" s="66" t="s">
        <v>491</v>
      </c>
    </row>
    <row r="55" spans="1:1">
      <c r="A55" s="66" t="s">
        <v>493</v>
      </c>
    </row>
    <row r="56" spans="1:1">
      <c r="A56" s="66" t="s">
        <v>107</v>
      </c>
    </row>
    <row r="57" spans="1:1">
      <c r="A57" s="66" t="s">
        <v>496</v>
      </c>
    </row>
    <row r="58" spans="1:1">
      <c r="A58" s="66" t="s">
        <v>322</v>
      </c>
    </row>
    <row r="59" spans="1:1">
      <c r="A59" s="66" t="s">
        <v>561</v>
      </c>
    </row>
    <row r="60" spans="1:1">
      <c r="A60" s="66" t="s">
        <v>533</v>
      </c>
    </row>
    <row r="61" spans="1:1">
      <c r="A61" s="66" t="s">
        <v>532</v>
      </c>
    </row>
    <row r="62" spans="1:1">
      <c r="A62" s="66" t="s">
        <v>559</v>
      </c>
    </row>
    <row r="63" spans="1:1">
      <c r="A63" s="66" t="s">
        <v>537</v>
      </c>
    </row>
    <row r="64" spans="1:1">
      <c r="A64" s="66" t="s">
        <v>539</v>
      </c>
    </row>
    <row r="65" spans="1:1">
      <c r="A65" s="66" t="s">
        <v>538</v>
      </c>
    </row>
    <row r="66" spans="1:1">
      <c r="A66" s="66" t="s">
        <v>552</v>
      </c>
    </row>
    <row r="67" spans="1:1">
      <c r="A67" s="66" t="s">
        <v>553</v>
      </c>
    </row>
    <row r="68" spans="1:1">
      <c r="A68" s="66" t="s">
        <v>560</v>
      </c>
    </row>
    <row r="69" spans="1:1">
      <c r="A69" s="66" t="s">
        <v>562</v>
      </c>
    </row>
    <row r="70" spans="1:1">
      <c r="A70" s="71"/>
    </row>
    <row r="71" spans="1:1">
      <c r="A71" s="66" t="s">
        <v>258</v>
      </c>
    </row>
    <row r="72" spans="1:1">
      <c r="A72" s="66" t="s">
        <v>259</v>
      </c>
    </row>
    <row r="73" spans="1:1">
      <c r="A73" s="66" t="s">
        <v>260</v>
      </c>
    </row>
    <row r="74" spans="1:1">
      <c r="A74" s="66" t="s">
        <v>257</v>
      </c>
    </row>
    <row r="75" spans="1:1">
      <c r="A75" s="66" t="s">
        <v>249</v>
      </c>
    </row>
    <row r="76" spans="1:1">
      <c r="A76" s="66" t="s">
        <v>248</v>
      </c>
    </row>
    <row r="77" spans="1:1">
      <c r="A77" s="66" t="s">
        <v>262</v>
      </c>
    </row>
    <row r="78" spans="1:1">
      <c r="A78" s="66" t="s">
        <v>363</v>
      </c>
    </row>
    <row r="79" spans="1:1">
      <c r="A79" s="66" t="s">
        <v>245</v>
      </c>
    </row>
    <row r="80" spans="1:1">
      <c r="A80" s="66" t="s">
        <v>345</v>
      </c>
    </row>
    <row r="81" spans="1:1">
      <c r="A81" s="66" t="s">
        <v>242</v>
      </c>
    </row>
    <row r="82" spans="1:1">
      <c r="A82" s="66" t="s">
        <v>243</v>
      </c>
    </row>
    <row r="83" spans="1:1">
      <c r="A83" s="66" t="s">
        <v>244</v>
      </c>
    </row>
    <row r="84" spans="1:1">
      <c r="A84" s="66" t="s">
        <v>247</v>
      </c>
    </row>
    <row r="85" spans="1:1">
      <c r="A85" s="66" t="s">
        <v>387</v>
      </c>
    </row>
    <row r="86" spans="1:1">
      <c r="A86" s="66" t="s">
        <v>441</v>
      </c>
    </row>
    <row r="87" spans="1:1">
      <c r="A87" s="66" t="s">
        <v>246</v>
      </c>
    </row>
    <row r="88" spans="1:1">
      <c r="A88" s="66" t="s">
        <v>252</v>
      </c>
    </row>
    <row r="89" spans="1:1">
      <c r="A89" s="66" t="s">
        <v>253</v>
      </c>
    </row>
    <row r="90" spans="1:1">
      <c r="A90" s="66" t="s">
        <v>254</v>
      </c>
    </row>
    <row r="91" spans="1:1">
      <c r="A91" s="66" t="s">
        <v>250</v>
      </c>
    </row>
    <row r="92" spans="1:1">
      <c r="A92" s="66" t="s">
        <v>261</v>
      </c>
    </row>
    <row r="93" spans="1:1">
      <c r="A93" s="66" t="s">
        <v>255</v>
      </c>
    </row>
    <row r="94" spans="1:1">
      <c r="A94" s="66" t="s">
        <v>251</v>
      </c>
    </row>
    <row r="95" spans="1:1">
      <c r="A95" s="66" t="s">
        <v>256</v>
      </c>
    </row>
    <row r="96" spans="1:1">
      <c r="A96" s="71"/>
    </row>
    <row r="97" spans="1:1">
      <c r="A97" s="66" t="s">
        <v>283</v>
      </c>
    </row>
    <row r="98" spans="1:1">
      <c r="A98" s="66" t="s">
        <v>286</v>
      </c>
    </row>
    <row r="99" spans="1:1">
      <c r="A99" s="66" t="s">
        <v>279</v>
      </c>
    </row>
    <row r="100" spans="1:1">
      <c r="A100" s="66" t="s">
        <v>281</v>
      </c>
    </row>
    <row r="101" spans="1:1">
      <c r="A101" s="66" t="s">
        <v>282</v>
      </c>
    </row>
    <row r="102" spans="1:1">
      <c r="A102" s="66" t="s">
        <v>285</v>
      </c>
    </row>
    <row r="103" spans="1:1">
      <c r="A103" s="66" t="s">
        <v>292</v>
      </c>
    </row>
    <row r="104" spans="1:1">
      <c r="A104" s="66" t="s">
        <v>288</v>
      </c>
    </row>
    <row r="105" spans="1:1">
      <c r="A105" s="66" t="s">
        <v>291</v>
      </c>
    </row>
    <row r="106" spans="1:1">
      <c r="A106" s="66" t="s">
        <v>388</v>
      </c>
    </row>
    <row r="107" spans="1:1">
      <c r="A107" s="66" t="s">
        <v>280</v>
      </c>
    </row>
    <row r="108" spans="1:1">
      <c r="A108" s="66" t="s">
        <v>401</v>
      </c>
    </row>
    <row r="109" spans="1:1">
      <c r="A109" s="66" t="s">
        <v>391</v>
      </c>
    </row>
    <row r="110" spans="1:1">
      <c r="A110" s="66" t="s">
        <v>284</v>
      </c>
    </row>
    <row r="111" spans="1:1">
      <c r="A111" s="66" t="s">
        <v>293</v>
      </c>
    </row>
    <row r="112" spans="1:1">
      <c r="A112" s="66" t="s">
        <v>381</v>
      </c>
    </row>
    <row r="113" spans="1:1">
      <c r="A113" s="66" t="s">
        <v>289</v>
      </c>
    </row>
    <row r="114" spans="1:1">
      <c r="A114" s="66" t="s">
        <v>290</v>
      </c>
    </row>
    <row r="115" spans="1:1">
      <c r="A115" s="66" t="s">
        <v>287</v>
      </c>
    </row>
    <row r="116" spans="1:1">
      <c r="A116" s="66" t="s">
        <v>295</v>
      </c>
    </row>
    <row r="117" spans="1:1">
      <c r="A117" s="66" t="s">
        <v>294</v>
      </c>
    </row>
    <row r="118" spans="1:1">
      <c r="A118" s="67" t="s">
        <v>529</v>
      </c>
    </row>
    <row r="119" spans="1:1">
      <c r="A119" s="67" t="s">
        <v>534</v>
      </c>
    </row>
    <row r="120" spans="1:1">
      <c r="A120" s="67" t="s">
        <v>550</v>
      </c>
    </row>
    <row r="121" spans="1:1">
      <c r="A121" s="67" t="s">
        <v>551</v>
      </c>
    </row>
    <row r="122" spans="1:1">
      <c r="A122" s="71"/>
    </row>
    <row r="123" spans="1:1">
      <c r="A123" s="66" t="s">
        <v>336</v>
      </c>
    </row>
    <row r="124" spans="1:1">
      <c r="A124" s="66" t="s">
        <v>219</v>
      </c>
    </row>
    <row r="125" spans="1:1">
      <c r="A125" s="66" t="s">
        <v>353</v>
      </c>
    </row>
    <row r="126" spans="1:1">
      <c r="A126" s="66" t="s">
        <v>220</v>
      </c>
    </row>
    <row r="127" spans="1:1">
      <c r="A127" s="66" t="s">
        <v>221</v>
      </c>
    </row>
    <row r="128" spans="1:1">
      <c r="A128" s="66" t="s">
        <v>223</v>
      </c>
    </row>
    <row r="129" spans="1:1">
      <c r="A129" s="66" t="s">
        <v>222</v>
      </c>
    </row>
    <row r="130" spans="1:1">
      <c r="A130" s="66" t="s">
        <v>224</v>
      </c>
    </row>
    <row r="131" spans="1:1">
      <c r="A131" s="66" t="s">
        <v>389</v>
      </c>
    </row>
    <row r="132" spans="1:1">
      <c r="A132" s="66" t="s">
        <v>392</v>
      </c>
    </row>
    <row r="133" spans="1:1">
      <c r="A133" s="66" t="s">
        <v>396</v>
      </c>
    </row>
    <row r="134" spans="1:1">
      <c r="A134" s="66" t="s">
        <v>225</v>
      </c>
    </row>
    <row r="135" spans="1:1">
      <c r="A135" s="66" t="s">
        <v>408</v>
      </c>
    </row>
    <row r="136" spans="1:1">
      <c r="A136" s="66" t="s">
        <v>226</v>
      </c>
    </row>
    <row r="137" spans="1:1">
      <c r="A137" s="66" t="s">
        <v>417</v>
      </c>
    </row>
    <row r="138" spans="1:1">
      <c r="A138" s="66" t="s">
        <v>424</v>
      </c>
    </row>
    <row r="139" spans="1:1">
      <c r="A139" s="66" t="s">
        <v>427</v>
      </c>
    </row>
    <row r="140" spans="1:1">
      <c r="A140" s="66" t="s">
        <v>430</v>
      </c>
    </row>
    <row r="141" spans="1:1">
      <c r="A141" s="66" t="s">
        <v>229</v>
      </c>
    </row>
    <row r="142" spans="1:1">
      <c r="A142" s="66" t="s">
        <v>230</v>
      </c>
    </row>
    <row r="143" spans="1:1">
      <c r="A143" s="66" t="s">
        <v>435</v>
      </c>
    </row>
    <row r="144" spans="1:1">
      <c r="A144" s="66" t="s">
        <v>438</v>
      </c>
    </row>
    <row r="145" spans="1:1">
      <c r="A145" s="66" t="s">
        <v>231</v>
      </c>
    </row>
    <row r="146" spans="1:1">
      <c r="A146" s="66" t="s">
        <v>442</v>
      </c>
    </row>
    <row r="147" spans="1:1">
      <c r="A147" s="66" t="s">
        <v>232</v>
      </c>
    </row>
    <row r="148" spans="1:1">
      <c r="A148" s="66" t="s">
        <v>233</v>
      </c>
    </row>
    <row r="149" spans="1:1">
      <c r="A149" s="66" t="s">
        <v>234</v>
      </c>
    </row>
    <row r="150" spans="1:1">
      <c r="A150" s="66" t="s">
        <v>235</v>
      </c>
    </row>
    <row r="151" spans="1:1">
      <c r="A151" s="66" t="s">
        <v>236</v>
      </c>
    </row>
    <row r="152" spans="1:1">
      <c r="A152" s="66" t="s">
        <v>455</v>
      </c>
    </row>
    <row r="153" spans="1:1">
      <c r="A153" s="66" t="s">
        <v>237</v>
      </c>
    </row>
    <row r="154" spans="1:1">
      <c r="A154" s="66" t="s">
        <v>238</v>
      </c>
    </row>
    <row r="155" spans="1:1">
      <c r="A155" s="66" t="s">
        <v>459</v>
      </c>
    </row>
    <row r="156" spans="1:1">
      <c r="A156" s="66" t="s">
        <v>239</v>
      </c>
    </row>
    <row r="157" spans="1:1">
      <c r="A157" s="66" t="s">
        <v>240</v>
      </c>
    </row>
    <row r="158" spans="1:1">
      <c r="A158" s="66" t="s">
        <v>227</v>
      </c>
    </row>
    <row r="159" spans="1:1">
      <c r="A159" s="66" t="s">
        <v>228</v>
      </c>
    </row>
    <row r="160" spans="1:1">
      <c r="A160" s="71"/>
    </row>
    <row r="161" spans="1:1">
      <c r="A161" s="66" t="s">
        <v>337</v>
      </c>
    </row>
    <row r="162" spans="1:1">
      <c r="A162" s="66" t="s">
        <v>346</v>
      </c>
    </row>
    <row r="163" spans="1:1">
      <c r="A163" s="66" t="s">
        <v>205</v>
      </c>
    </row>
    <row r="164" spans="1:1">
      <c r="A164" s="66" t="s">
        <v>204</v>
      </c>
    </row>
    <row r="165" spans="1:1">
      <c r="A165" s="66" t="s">
        <v>364</v>
      </c>
    </row>
    <row r="166" spans="1:1">
      <c r="A166" s="66" t="s">
        <v>206</v>
      </c>
    </row>
    <row r="167" spans="1:1">
      <c r="A167" s="66" t="s">
        <v>203</v>
      </c>
    </row>
    <row r="168" spans="1:1">
      <c r="A168" s="66" t="s">
        <v>209</v>
      </c>
    </row>
    <row r="169" spans="1:1">
      <c r="A169" s="66" t="s">
        <v>195</v>
      </c>
    </row>
    <row r="170" spans="1:1">
      <c r="A170" s="66" t="s">
        <v>208</v>
      </c>
    </row>
    <row r="171" spans="1:1">
      <c r="A171" s="66" t="s">
        <v>199</v>
      </c>
    </row>
    <row r="172" spans="1:1">
      <c r="A172" s="66" t="s">
        <v>402</v>
      </c>
    </row>
    <row r="173" spans="1:1">
      <c r="A173" s="66" t="s">
        <v>200</v>
      </c>
    </row>
    <row r="174" spans="1:1">
      <c r="A174" s="66" t="s">
        <v>202</v>
      </c>
    </row>
    <row r="175" spans="1:1">
      <c r="A175" s="66" t="s">
        <v>418</v>
      </c>
    </row>
    <row r="176" spans="1:1">
      <c r="A176" s="66" t="s">
        <v>201</v>
      </c>
    </row>
    <row r="177" spans="1:1">
      <c r="A177" s="66" t="s">
        <v>196</v>
      </c>
    </row>
    <row r="178" spans="1:1">
      <c r="A178" s="66" t="s">
        <v>207</v>
      </c>
    </row>
    <row r="179" spans="1:1">
      <c r="A179" s="66" t="s">
        <v>197</v>
      </c>
    </row>
    <row r="180" spans="1:1">
      <c r="A180" s="66" t="s">
        <v>326</v>
      </c>
    </row>
    <row r="181" spans="1:1">
      <c r="A181" s="66" t="s">
        <v>198</v>
      </c>
    </row>
    <row r="182" spans="1:1">
      <c r="A182" s="67" t="s">
        <v>324</v>
      </c>
    </row>
    <row r="183" spans="1:1">
      <c r="A183" s="67" t="s">
        <v>325</v>
      </c>
    </row>
    <row r="184" spans="1:1">
      <c r="A184" s="66" t="s">
        <v>443</v>
      </c>
    </row>
    <row r="185" spans="1:1">
      <c r="A185" s="66" t="s">
        <v>194</v>
      </c>
    </row>
    <row r="186" spans="1:1">
      <c r="A186" s="71"/>
    </row>
    <row r="187" spans="1:1">
      <c r="A187" s="66" t="s">
        <v>338</v>
      </c>
    </row>
    <row r="188" spans="1:1">
      <c r="A188" s="66" t="s">
        <v>59</v>
      </c>
    </row>
    <row r="189" spans="1:1">
      <c r="A189" s="66" t="s">
        <v>354</v>
      </c>
    </row>
    <row r="190" spans="1:1">
      <c r="A190" s="66" t="s">
        <v>60</v>
      </c>
    </row>
    <row r="191" spans="1:1">
      <c r="A191" s="66" t="s">
        <v>61</v>
      </c>
    </row>
    <row r="192" spans="1:1">
      <c r="A192" s="66" t="s">
        <v>371</v>
      </c>
    </row>
    <row r="193" spans="1:1">
      <c r="A193" s="66" t="s">
        <v>375</v>
      </c>
    </row>
    <row r="194" spans="1:1">
      <c r="A194" s="66" t="s">
        <v>62</v>
      </c>
    </row>
    <row r="195" spans="1:1">
      <c r="A195" s="66" t="s">
        <v>63</v>
      </c>
    </row>
    <row r="196" spans="1:1">
      <c r="A196" s="66" t="s">
        <v>64</v>
      </c>
    </row>
    <row r="197" spans="1:1">
      <c r="A197" s="66" t="s">
        <v>65</v>
      </c>
    </row>
    <row r="198" spans="1:1">
      <c r="A198" s="66" t="s">
        <v>66</v>
      </c>
    </row>
    <row r="199" spans="1:1">
      <c r="A199" s="66" t="s">
        <v>67</v>
      </c>
    </row>
    <row r="200" spans="1:1">
      <c r="A200" s="66" t="s">
        <v>68</v>
      </c>
    </row>
    <row r="201" spans="1:1">
      <c r="A201" s="68" t="s">
        <v>318</v>
      </c>
    </row>
    <row r="202" spans="1:1">
      <c r="A202" s="68" t="s">
        <v>319</v>
      </c>
    </row>
    <row r="203" spans="1:1">
      <c r="A203" s="66" t="s">
        <v>316</v>
      </c>
    </row>
    <row r="204" spans="1:1">
      <c r="A204" s="68" t="s">
        <v>320</v>
      </c>
    </row>
    <row r="205" spans="1:1">
      <c r="A205" s="68" t="s">
        <v>321</v>
      </c>
    </row>
    <row r="206" spans="1:1">
      <c r="A206" s="68" t="s">
        <v>317</v>
      </c>
    </row>
    <row r="207" spans="1:1">
      <c r="A207" s="68" t="s">
        <v>315</v>
      </c>
    </row>
    <row r="208" spans="1:1">
      <c r="A208" s="67" t="s">
        <v>540</v>
      </c>
    </row>
    <row r="209" spans="1:1">
      <c r="A209" s="67" t="s">
        <v>541</v>
      </c>
    </row>
    <row r="210" spans="1:1">
      <c r="A210" s="67" t="s">
        <v>556</v>
      </c>
    </row>
    <row r="211" spans="1:1">
      <c r="A211" s="67" t="s">
        <v>557</v>
      </c>
    </row>
    <row r="212" spans="1:1">
      <c r="A212" s="71"/>
    </row>
    <row r="213" spans="1:1">
      <c r="A213" s="66" t="s">
        <v>339</v>
      </c>
    </row>
    <row r="214" spans="1:1">
      <c r="A214" s="66" t="s">
        <v>42</v>
      </c>
    </row>
    <row r="215" spans="1:1">
      <c r="A215" s="66" t="s">
        <v>43</v>
      </c>
    </row>
    <row r="216" spans="1:1">
      <c r="A216" s="66" t="s">
        <v>44</v>
      </c>
    </row>
    <row r="217" spans="1:1">
      <c r="A217" s="66" t="s">
        <v>365</v>
      </c>
    </row>
    <row r="218" spans="1:1">
      <c r="A218" s="71"/>
    </row>
    <row r="219" spans="1:1">
      <c r="A219" s="66" t="s">
        <v>213</v>
      </c>
    </row>
    <row r="220" spans="1:1">
      <c r="A220" s="66" t="s">
        <v>347</v>
      </c>
    </row>
    <row r="221" spans="1:1">
      <c r="A221" s="66" t="s">
        <v>355</v>
      </c>
    </row>
    <row r="222" spans="1:1">
      <c r="A222" s="66" t="s">
        <v>212</v>
      </c>
    </row>
    <row r="223" spans="1:1">
      <c r="A223" s="66" t="s">
        <v>211</v>
      </c>
    </row>
    <row r="224" spans="1:1">
      <c r="A224" s="67" t="s">
        <v>329</v>
      </c>
    </row>
    <row r="225" spans="1:1">
      <c r="A225" s="67" t="s">
        <v>328</v>
      </c>
    </row>
    <row r="226" spans="1:1">
      <c r="A226" s="67" t="s">
        <v>327</v>
      </c>
    </row>
    <row r="227" spans="1:1">
      <c r="A227" s="71"/>
    </row>
    <row r="228" spans="1:1">
      <c r="A228" s="66" t="s">
        <v>340</v>
      </c>
    </row>
    <row r="229" spans="1:1">
      <c r="A229" s="66" t="s">
        <v>215</v>
      </c>
    </row>
    <row r="230" spans="1:1">
      <c r="A230" s="66" t="s">
        <v>216</v>
      </c>
    </row>
    <row r="231" spans="1:1">
      <c r="A231" s="66" t="s">
        <v>217</v>
      </c>
    </row>
    <row r="232" spans="1:1">
      <c r="A232" s="66" t="s">
        <v>366</v>
      </c>
    </row>
    <row r="233" spans="1:1">
      <c r="A233" s="71"/>
    </row>
    <row r="234" spans="1:1">
      <c r="A234" s="66" t="s">
        <v>170</v>
      </c>
    </row>
    <row r="235" spans="1:1">
      <c r="A235" s="66" t="s">
        <v>310</v>
      </c>
    </row>
    <row r="236" spans="1:1">
      <c r="A236" s="66" t="s">
        <v>171</v>
      </c>
    </row>
    <row r="237" spans="1:1">
      <c r="A237" s="66" t="s">
        <v>172</v>
      </c>
    </row>
    <row r="238" spans="1:1">
      <c r="A238" s="66" t="s">
        <v>173</v>
      </c>
    </row>
    <row r="239" spans="1:1">
      <c r="A239" s="66" t="s">
        <v>174</v>
      </c>
    </row>
    <row r="240" spans="1:1">
      <c r="A240" s="66" t="s">
        <v>175</v>
      </c>
    </row>
    <row r="241" spans="1:1">
      <c r="A241" s="66" t="s">
        <v>176</v>
      </c>
    </row>
    <row r="242" spans="1:1">
      <c r="A242" s="66" t="s">
        <v>156</v>
      </c>
    </row>
    <row r="243" spans="1:1">
      <c r="A243" s="66" t="s">
        <v>157</v>
      </c>
    </row>
    <row r="244" spans="1:1">
      <c r="A244" s="66" t="s">
        <v>397</v>
      </c>
    </row>
    <row r="245" spans="1:1">
      <c r="A245" s="66" t="s">
        <v>159</v>
      </c>
    </row>
    <row r="246" spans="1:1">
      <c r="A246" s="66" t="s">
        <v>160</v>
      </c>
    </row>
    <row r="247" spans="1:1">
      <c r="A247" s="66" t="s">
        <v>413</v>
      </c>
    </row>
    <row r="248" spans="1:1">
      <c r="A248" s="66" t="s">
        <v>163</v>
      </c>
    </row>
    <row r="249" spans="1:1">
      <c r="A249" s="66" t="s">
        <v>162</v>
      </c>
    </row>
    <row r="250" spans="1:1">
      <c r="A250" s="66" t="s">
        <v>158</v>
      </c>
    </row>
    <row r="251" spans="1:1">
      <c r="A251" s="66" t="s">
        <v>161</v>
      </c>
    </row>
    <row r="252" spans="1:1">
      <c r="A252" s="66" t="s">
        <v>165</v>
      </c>
    </row>
    <row r="253" spans="1:1">
      <c r="A253" s="66" t="s">
        <v>164</v>
      </c>
    </row>
    <row r="254" spans="1:1">
      <c r="A254" s="66" t="s">
        <v>166</v>
      </c>
    </row>
    <row r="255" spans="1:1">
      <c r="A255" s="66" t="s">
        <v>167</v>
      </c>
    </row>
    <row r="256" spans="1:1">
      <c r="A256" s="66" t="s">
        <v>168</v>
      </c>
    </row>
    <row r="257" spans="1:1">
      <c r="A257" s="66" t="s">
        <v>155</v>
      </c>
    </row>
    <row r="258" spans="1:1">
      <c r="A258" s="71"/>
    </row>
    <row r="259" spans="1:1">
      <c r="A259" s="66" t="s">
        <v>341</v>
      </c>
    </row>
    <row r="260" spans="1:1">
      <c r="A260" s="66" t="s">
        <v>348</v>
      </c>
    </row>
    <row r="261" spans="1:1">
      <c r="A261" s="66" t="s">
        <v>356</v>
      </c>
    </row>
    <row r="262" spans="1:1">
      <c r="A262" s="66" t="s">
        <v>55</v>
      </c>
    </row>
    <row r="263" spans="1:1">
      <c r="A263" s="66" t="s">
        <v>367</v>
      </c>
    </row>
    <row r="264" spans="1:1">
      <c r="A264" s="66" t="s">
        <v>57</v>
      </c>
    </row>
    <row r="265" spans="1:1">
      <c r="A265" s="66" t="s">
        <v>376</v>
      </c>
    </row>
    <row r="266" spans="1:1">
      <c r="A266" s="66" t="s">
        <v>382</v>
      </c>
    </row>
    <row r="267" spans="1:1">
      <c r="A267" s="66" t="s">
        <v>56</v>
      </c>
    </row>
    <row r="268" spans="1:1">
      <c r="A268" s="66" t="s">
        <v>54</v>
      </c>
    </row>
    <row r="269" spans="1:1">
      <c r="A269" s="66" t="s">
        <v>398</v>
      </c>
    </row>
    <row r="270" spans="1:1">
      <c r="A270" s="66" t="s">
        <v>53</v>
      </c>
    </row>
    <row r="271" spans="1:1">
      <c r="A271" s="66" t="s">
        <v>409</v>
      </c>
    </row>
    <row r="272" spans="1:1">
      <c r="A272" s="66" t="s">
        <v>52</v>
      </c>
    </row>
    <row r="273" spans="1:1">
      <c r="A273" s="66" t="s">
        <v>419</v>
      </c>
    </row>
    <row r="274" spans="1:1">
      <c r="A274" s="66" t="s">
        <v>425</v>
      </c>
    </row>
    <row r="275" spans="1:1">
      <c r="A275" s="66" t="s">
        <v>49</v>
      </c>
    </row>
    <row r="276" spans="1:1">
      <c r="A276" s="66" t="s">
        <v>48</v>
      </c>
    </row>
    <row r="277" spans="1:1">
      <c r="A277" s="66" t="s">
        <v>433</v>
      </c>
    </row>
    <row r="278" spans="1:1">
      <c r="A278" s="66" t="s">
        <v>434</v>
      </c>
    </row>
    <row r="279" spans="1:1">
      <c r="A279" s="66" t="s">
        <v>436</v>
      </c>
    </row>
    <row r="280" spans="1:1">
      <c r="A280" s="66" t="s">
        <v>50</v>
      </c>
    </row>
    <row r="281" spans="1:1">
      <c r="A281" s="66" t="s">
        <v>46</v>
      </c>
    </row>
    <row r="282" spans="1:1">
      <c r="A282" s="66" t="s">
        <v>47</v>
      </c>
    </row>
    <row r="283" spans="1:1">
      <c r="A283" s="66" t="s">
        <v>446</v>
      </c>
    </row>
    <row r="284" spans="1:1">
      <c r="A284" s="66" t="s">
        <v>51</v>
      </c>
    </row>
    <row r="285" spans="1:1">
      <c r="A285" s="66" t="s">
        <v>452</v>
      </c>
    </row>
    <row r="286" spans="1:1">
      <c r="A286" s="71"/>
    </row>
    <row r="287" spans="1:1">
      <c r="A287" s="66" t="s">
        <v>11</v>
      </c>
    </row>
    <row r="288" spans="1:1">
      <c r="A288" s="66" t="s">
        <v>12</v>
      </c>
    </row>
    <row r="289" spans="1:1">
      <c r="A289" s="66" t="s">
        <v>10</v>
      </c>
    </row>
    <row r="290" spans="1:1">
      <c r="A290" s="66" t="s">
        <v>323</v>
      </c>
    </row>
    <row r="291" spans="1:1">
      <c r="A291" s="66" t="s">
        <v>13</v>
      </c>
    </row>
    <row r="292" spans="1:1">
      <c r="A292" s="66" t="s">
        <v>14</v>
      </c>
    </row>
    <row r="293" spans="1:1">
      <c r="A293" s="66" t="s">
        <v>34</v>
      </c>
    </row>
    <row r="294" spans="1:1">
      <c r="A294" s="66" t="s">
        <v>383</v>
      </c>
    </row>
    <row r="295" spans="1:1">
      <c r="A295" s="66" t="s">
        <v>15</v>
      </c>
    </row>
    <row r="296" spans="1:1">
      <c r="A296" s="66" t="s">
        <v>305</v>
      </c>
    </row>
    <row r="297" spans="1:1">
      <c r="A297" s="66" t="s">
        <v>403</v>
      </c>
    </row>
    <row r="298" spans="1:1">
      <c r="A298" s="66" t="s">
        <v>306</v>
      </c>
    </row>
    <row r="299" spans="1:1">
      <c r="A299" s="66" t="s">
        <v>35</v>
      </c>
    </row>
    <row r="300" spans="1:1">
      <c r="A300" s="66" t="s">
        <v>420</v>
      </c>
    </row>
    <row r="301" spans="1:1">
      <c r="A301" s="66" t="s">
        <v>16</v>
      </c>
    </row>
    <row r="302" spans="1:1">
      <c r="A302" s="66" t="s">
        <v>428</v>
      </c>
    </row>
    <row r="303" spans="1:1">
      <c r="A303" s="66" t="s">
        <v>38</v>
      </c>
    </row>
    <row r="304" spans="1:1">
      <c r="A304" s="66" t="s">
        <v>37</v>
      </c>
    </row>
    <row r="305" spans="1:1">
      <c r="A305" s="66" t="s">
        <v>17</v>
      </c>
    </row>
    <row r="306" spans="1:1">
      <c r="A306" s="66" t="s">
        <v>39</v>
      </c>
    </row>
    <row r="307" spans="1:1">
      <c r="A307" s="66" t="s">
        <v>36</v>
      </c>
    </row>
    <row r="308" spans="1:1">
      <c r="A308" s="66" t="s">
        <v>18</v>
      </c>
    </row>
    <row r="309" spans="1:1">
      <c r="A309" s="66" t="s">
        <v>307</v>
      </c>
    </row>
    <row r="310" spans="1:1">
      <c r="A310" s="66" t="s">
        <v>19</v>
      </c>
    </row>
    <row r="311" spans="1:1">
      <c r="A311" s="67" t="s">
        <v>542</v>
      </c>
    </row>
    <row r="312" spans="1:1">
      <c r="A312" s="66" t="s">
        <v>448</v>
      </c>
    </row>
    <row r="313" spans="1:1">
      <c r="A313" s="66" t="s">
        <v>40</v>
      </c>
    </row>
    <row r="314" spans="1:1">
      <c r="A314" s="66" t="s">
        <v>20</v>
      </c>
    </row>
    <row r="315" spans="1:1">
      <c r="A315" s="66" t="s">
        <v>21</v>
      </c>
    </row>
    <row r="316" spans="1:1">
      <c r="A316" s="66" t="s">
        <v>23</v>
      </c>
    </row>
    <row r="317" spans="1:1">
      <c r="A317" s="66" t="s">
        <v>24</v>
      </c>
    </row>
    <row r="318" spans="1:1">
      <c r="A318" s="66" t="s">
        <v>25</v>
      </c>
    </row>
    <row r="319" spans="1:1">
      <c r="A319" s="66" t="s">
        <v>460</v>
      </c>
    </row>
    <row r="320" spans="1:1">
      <c r="A320" s="66" t="s">
        <v>26</v>
      </c>
    </row>
    <row r="321" spans="1:1">
      <c r="A321" s="66" t="s">
        <v>27</v>
      </c>
    </row>
    <row r="322" spans="1:1">
      <c r="A322" s="66" t="s">
        <v>464</v>
      </c>
    </row>
    <row r="323" spans="1:1">
      <c r="A323" s="66" t="s">
        <v>22</v>
      </c>
    </row>
    <row r="324" spans="1:1">
      <c r="A324" s="66" t="s">
        <v>308</v>
      </c>
    </row>
    <row r="325" spans="1:1">
      <c r="A325" s="66" t="s">
        <v>469</v>
      </c>
    </row>
    <row r="326" spans="1:1">
      <c r="A326" s="66" t="s">
        <v>472</v>
      </c>
    </row>
    <row r="327" spans="1:1">
      <c r="A327" s="66" t="s">
        <v>309</v>
      </c>
    </row>
    <row r="328" spans="1:1">
      <c r="A328" s="66" t="s">
        <v>28</v>
      </c>
    </row>
    <row r="329" spans="1:1">
      <c r="A329" s="66" t="s">
        <v>31</v>
      </c>
    </row>
    <row r="330" spans="1:1">
      <c r="A330" s="66" t="s">
        <v>30</v>
      </c>
    </row>
    <row r="331" spans="1:1">
      <c r="A331" s="66" t="s">
        <v>32</v>
      </c>
    </row>
    <row r="332" spans="1:1">
      <c r="A332" s="66" t="s">
        <v>483</v>
      </c>
    </row>
    <row r="333" spans="1:1">
      <c r="A333" s="66" t="s">
        <v>484</v>
      </c>
    </row>
    <row r="334" spans="1:1">
      <c r="A334" s="66" t="s">
        <v>485</v>
      </c>
    </row>
    <row r="335" spans="1:1">
      <c r="A335" s="66" t="s">
        <v>33</v>
      </c>
    </row>
    <row r="336" spans="1:1">
      <c r="A336" s="66" t="s">
        <v>29</v>
      </c>
    </row>
    <row r="337" spans="1:1">
      <c r="A337" s="66" t="s">
        <v>6</v>
      </c>
    </row>
    <row r="338" spans="1:1">
      <c r="A338" s="66" t="s">
        <v>7</v>
      </c>
    </row>
    <row r="339" spans="1:1">
      <c r="A339" s="66" t="s">
        <v>5</v>
      </c>
    </row>
    <row r="340" spans="1:1">
      <c r="A340" s="66" t="s">
        <v>9</v>
      </c>
    </row>
    <row r="341" spans="1:1">
      <c r="A341" s="66" t="s">
        <v>8</v>
      </c>
    </row>
    <row r="342" spans="1:1">
      <c r="A342" s="66" t="s">
        <v>503</v>
      </c>
    </row>
    <row r="343" spans="1:1">
      <c r="A343" s="71"/>
    </row>
    <row r="344" spans="1:1">
      <c r="A344" s="66" t="s">
        <v>275</v>
      </c>
    </row>
    <row r="345" spans="1:1">
      <c r="A345" s="66" t="s">
        <v>271</v>
      </c>
    </row>
    <row r="346" spans="1:1">
      <c r="A346" s="66" t="s">
        <v>274</v>
      </c>
    </row>
    <row r="347" spans="1:1">
      <c r="A347" s="66" t="s">
        <v>272</v>
      </c>
    </row>
    <row r="348" spans="1:1">
      <c r="A348" s="66" t="s">
        <v>273</v>
      </c>
    </row>
    <row r="349" spans="1:1">
      <c r="A349" s="66" t="s">
        <v>264</v>
      </c>
    </row>
    <row r="350" spans="1:1">
      <c r="A350" s="66" t="s">
        <v>528</v>
      </c>
    </row>
    <row r="351" spans="1:1">
      <c r="A351" s="66" t="s">
        <v>270</v>
      </c>
    </row>
    <row r="352" spans="1:1">
      <c r="A352" s="66" t="s">
        <v>265</v>
      </c>
    </row>
    <row r="353" spans="1:1">
      <c r="A353" s="66" t="s">
        <v>266</v>
      </c>
    </row>
    <row r="354" spans="1:1">
      <c r="A354" s="66" t="s">
        <v>267</v>
      </c>
    </row>
    <row r="355" spans="1:1">
      <c r="A355" s="66" t="s">
        <v>268</v>
      </c>
    </row>
    <row r="356" spans="1:1">
      <c r="A356" s="66" t="s">
        <v>269</v>
      </c>
    </row>
    <row r="357" spans="1:1">
      <c r="A357" s="66" t="s">
        <v>276</v>
      </c>
    </row>
    <row r="358" spans="1:1">
      <c r="A358" s="66" t="s">
        <v>277</v>
      </c>
    </row>
    <row r="359" spans="1:1">
      <c r="A359" s="71"/>
    </row>
    <row r="360" spans="1:1">
      <c r="A360" s="66" t="s">
        <v>151</v>
      </c>
    </row>
    <row r="361" spans="1:1">
      <c r="A361" s="66" t="s">
        <v>349</v>
      </c>
    </row>
    <row r="362" spans="1:1">
      <c r="A362" s="66" t="s">
        <v>153</v>
      </c>
    </row>
    <row r="363" spans="1:1">
      <c r="A363" s="66" t="s">
        <v>360</v>
      </c>
    </row>
    <row r="364" spans="1:1">
      <c r="A364" s="66" t="s">
        <v>152</v>
      </c>
    </row>
    <row r="365" spans="1:1">
      <c r="A365" s="66" t="s">
        <v>372</v>
      </c>
    </row>
    <row r="366" spans="1:1">
      <c r="A366" s="66" t="s">
        <v>377</v>
      </c>
    </row>
    <row r="367" spans="1:1">
      <c r="A367" s="66" t="s">
        <v>133</v>
      </c>
    </row>
    <row r="368" spans="1:1">
      <c r="A368" s="66" t="s">
        <v>134</v>
      </c>
    </row>
    <row r="369" spans="1:1">
      <c r="A369" s="66" t="s">
        <v>135</v>
      </c>
    </row>
    <row r="370" spans="1:1">
      <c r="A370" s="66" t="s">
        <v>141</v>
      </c>
    </row>
    <row r="371" spans="1:1">
      <c r="A371" s="66" t="s">
        <v>139</v>
      </c>
    </row>
    <row r="372" spans="1:1">
      <c r="A372" s="66" t="s">
        <v>140</v>
      </c>
    </row>
    <row r="373" spans="1:1">
      <c r="A373" s="66"/>
    </row>
    <row r="374" spans="1:1">
      <c r="A374" s="66" t="s">
        <v>421</v>
      </c>
    </row>
    <row r="375" spans="1:1">
      <c r="A375" s="66" t="s">
        <v>136</v>
      </c>
    </row>
    <row r="376" spans="1:1">
      <c r="A376" s="66" t="s">
        <v>137</v>
      </c>
    </row>
    <row r="377" spans="1:1">
      <c r="A377" s="66" t="s">
        <v>138</v>
      </c>
    </row>
    <row r="378" spans="1:1">
      <c r="A378" s="66" t="s">
        <v>132</v>
      </c>
    </row>
    <row r="379" spans="1:1">
      <c r="A379" s="66" t="s">
        <v>131</v>
      </c>
    </row>
    <row r="380" spans="1:1">
      <c r="A380" s="66" t="s">
        <v>331</v>
      </c>
    </row>
    <row r="381" spans="1:1">
      <c r="A381" s="66" t="s">
        <v>439</v>
      </c>
    </row>
    <row r="382" spans="1:1">
      <c r="A382" s="66" t="s">
        <v>145</v>
      </c>
    </row>
    <row r="383" spans="1:1">
      <c r="A383" s="66" t="s">
        <v>444</v>
      </c>
    </row>
    <row r="384" spans="1:1">
      <c r="A384" s="66" t="s">
        <v>143</v>
      </c>
    </row>
    <row r="385" spans="1:1">
      <c r="A385" s="66" t="s">
        <v>449</v>
      </c>
    </row>
    <row r="386" spans="1:1">
      <c r="A386" s="66" t="s">
        <v>144</v>
      </c>
    </row>
    <row r="387" spans="1:1">
      <c r="A387" s="66" t="s">
        <v>142</v>
      </c>
    </row>
    <row r="388" spans="1:1">
      <c r="A388" s="66" t="s">
        <v>454</v>
      </c>
    </row>
    <row r="389" spans="1:1">
      <c r="A389" s="66" t="s">
        <v>149</v>
      </c>
    </row>
    <row r="390" spans="1:1">
      <c r="A390" s="66" t="s">
        <v>147</v>
      </c>
    </row>
    <row r="391" spans="1:1">
      <c r="A391" s="66" t="s">
        <v>148</v>
      </c>
    </row>
    <row r="392" spans="1:1">
      <c r="A392" s="66" t="s">
        <v>461</v>
      </c>
    </row>
    <row r="393" spans="1:1">
      <c r="A393" s="66" t="s">
        <v>330</v>
      </c>
    </row>
    <row r="394" spans="1:1">
      <c r="A394" s="66" t="s">
        <v>146</v>
      </c>
    </row>
    <row r="395" spans="1:1">
      <c r="A395" s="66" t="s">
        <v>150</v>
      </c>
    </row>
    <row r="396" spans="1:1">
      <c r="A396" s="67" t="s">
        <v>535</v>
      </c>
    </row>
    <row r="397" spans="1:1">
      <c r="A397" s="67" t="s">
        <v>536</v>
      </c>
    </row>
    <row r="398" spans="1:1">
      <c r="A398" s="71"/>
    </row>
    <row r="399" spans="1:1">
      <c r="A399" s="66" t="s">
        <v>342</v>
      </c>
    </row>
    <row r="400" spans="1:1">
      <c r="A400" s="66" t="s">
        <v>350</v>
      </c>
    </row>
    <row r="401" spans="1:1">
      <c r="A401" s="66" t="s">
        <v>357</v>
      </c>
    </row>
    <row r="402" spans="1:1">
      <c r="A402" s="66" t="s">
        <v>297</v>
      </c>
    </row>
    <row r="403" spans="1:1">
      <c r="A403" s="66" t="s">
        <v>368</v>
      </c>
    </row>
    <row r="404" spans="1:1">
      <c r="A404" s="66" t="s">
        <v>373</v>
      </c>
    </row>
    <row r="405" spans="1:1">
      <c r="A405" s="66" t="s">
        <v>378</v>
      </c>
    </row>
    <row r="406" spans="1:1">
      <c r="A406" s="66" t="s">
        <v>384</v>
      </c>
    </row>
    <row r="407" spans="1:1">
      <c r="A407" s="66" t="s">
        <v>299</v>
      </c>
    </row>
    <row r="408" spans="1:1">
      <c r="A408" s="66" t="s">
        <v>393</v>
      </c>
    </row>
    <row r="409" spans="1:1">
      <c r="A409" s="66" t="s">
        <v>298</v>
      </c>
    </row>
    <row r="410" spans="1:1">
      <c r="A410" s="66" t="s">
        <v>404</v>
      </c>
    </row>
    <row r="411" spans="1:1">
      <c r="A411" s="66" t="s">
        <v>410</v>
      </c>
    </row>
    <row r="412" spans="1:1">
      <c r="A412" s="66" t="s">
        <v>414</v>
      </c>
    </row>
    <row r="413" spans="1:1">
      <c r="A413" s="66" t="s">
        <v>422</v>
      </c>
    </row>
    <row r="414" spans="1:1">
      <c r="A414" s="66" t="s">
        <v>300</v>
      </c>
    </row>
    <row r="415" spans="1:1">
      <c r="A415" s="66" t="s">
        <v>301</v>
      </c>
    </row>
    <row r="416" spans="1:1">
      <c r="A416" s="71"/>
    </row>
    <row r="417" spans="1:1">
      <c r="A417" s="69" t="s">
        <v>343</v>
      </c>
    </row>
    <row r="418" spans="1:1">
      <c r="A418" s="69" t="s">
        <v>351</v>
      </c>
    </row>
    <row r="419" spans="1:1">
      <c r="A419" s="66" t="s">
        <v>358</v>
      </c>
    </row>
    <row r="420" spans="1:1">
      <c r="A420" s="69" t="s">
        <v>361</v>
      </c>
    </row>
    <row r="421" spans="1:1">
      <c r="A421" s="69" t="s">
        <v>369</v>
      </c>
    </row>
    <row r="422" spans="1:1">
      <c r="A422" s="69" t="s">
        <v>88</v>
      </c>
    </row>
    <row r="423" spans="1:1">
      <c r="A423" s="66" t="s">
        <v>379</v>
      </c>
    </row>
    <row r="424" spans="1:1">
      <c r="A424" s="66" t="s">
        <v>385</v>
      </c>
    </row>
    <row r="425" spans="1:1">
      <c r="A425" s="66" t="s">
        <v>83</v>
      </c>
    </row>
    <row r="426" spans="1:1">
      <c r="A426" s="69" t="s">
        <v>394</v>
      </c>
    </row>
    <row r="427" spans="1:1">
      <c r="A427" s="69" t="s">
        <v>399</v>
      </c>
    </row>
    <row r="428" spans="1:1">
      <c r="A428" s="66" t="s">
        <v>405</v>
      </c>
    </row>
    <row r="429" spans="1:1">
      <c r="A429" s="69" t="s">
        <v>78</v>
      </c>
    </row>
    <row r="430" spans="1:1">
      <c r="A430" s="69" t="s">
        <v>415</v>
      </c>
    </row>
    <row r="431" spans="1:1">
      <c r="A431" s="66" t="s">
        <v>75</v>
      </c>
    </row>
    <row r="432" spans="1:1">
      <c r="A432" s="66" t="s">
        <v>74</v>
      </c>
    </row>
    <row r="433" spans="1:1">
      <c r="A433" s="66" t="s">
        <v>73</v>
      </c>
    </row>
    <row r="434" spans="1:1">
      <c r="A434" s="66" t="s">
        <v>72</v>
      </c>
    </row>
    <row r="435" spans="1:1">
      <c r="A435" s="66" t="s">
        <v>76</v>
      </c>
    </row>
    <row r="436" spans="1:1">
      <c r="A436" s="66" t="s">
        <v>77</v>
      </c>
    </row>
    <row r="437" spans="1:1">
      <c r="A437" s="69" t="s">
        <v>437</v>
      </c>
    </row>
    <row r="438" spans="1:1">
      <c r="A438" s="66" t="s">
        <v>86</v>
      </c>
    </row>
    <row r="439" spans="1:1">
      <c r="A439" s="66" t="s">
        <v>71</v>
      </c>
    </row>
    <row r="440" spans="1:1">
      <c r="A440" s="66" t="s">
        <v>445</v>
      </c>
    </row>
    <row r="441" spans="1:1">
      <c r="A441" s="69" t="s">
        <v>504</v>
      </c>
    </row>
    <row r="442" spans="1:1">
      <c r="A442" s="69" t="s">
        <v>447</v>
      </c>
    </row>
    <row r="443" spans="1:1">
      <c r="A443" s="66" t="s">
        <v>450</v>
      </c>
    </row>
    <row r="444" spans="1:1">
      <c r="A444" s="66" t="s">
        <v>90</v>
      </c>
    </row>
    <row r="445" spans="1:1">
      <c r="A445" s="66" t="s">
        <v>453</v>
      </c>
    </row>
    <row r="446" spans="1:1">
      <c r="A446" s="66" t="s">
        <v>89</v>
      </c>
    </row>
    <row r="447" spans="1:1">
      <c r="A447" s="66" t="s">
        <v>569</v>
      </c>
    </row>
    <row r="448" spans="1:1">
      <c r="A448" s="69" t="s">
        <v>456</v>
      </c>
    </row>
    <row r="449" spans="1:1">
      <c r="A449" s="69" t="s">
        <v>457</v>
      </c>
    </row>
    <row r="450" spans="1:1">
      <c r="A450" s="66" t="s">
        <v>462</v>
      </c>
    </row>
    <row r="451" spans="1:1">
      <c r="A451" s="66" t="s">
        <v>70</v>
      </c>
    </row>
    <row r="452" spans="1:1">
      <c r="A452" s="66" t="s">
        <v>463</v>
      </c>
    </row>
    <row r="453" spans="1:1">
      <c r="A453" s="69" t="s">
        <v>465</v>
      </c>
    </row>
    <row r="454" spans="1:1">
      <c r="A454" s="69" t="s">
        <v>466</v>
      </c>
    </row>
    <row r="455" spans="1:1">
      <c r="A455" s="66" t="s">
        <v>467</v>
      </c>
    </row>
    <row r="456" spans="1:1">
      <c r="A456" s="66" t="s">
        <v>470</v>
      </c>
    </row>
    <row r="457" spans="1:1">
      <c r="A457" s="66" t="s">
        <v>473</v>
      </c>
    </row>
    <row r="458" spans="1:1">
      <c r="A458" s="67" t="s">
        <v>84</v>
      </c>
    </row>
    <row r="459" spans="1:1">
      <c r="A459" s="66" t="s">
        <v>476</v>
      </c>
    </row>
    <row r="460" spans="1:1">
      <c r="A460" s="66" t="s">
        <v>478</v>
      </c>
    </row>
    <row r="461" spans="1:1">
      <c r="A461" s="69" t="s">
        <v>480</v>
      </c>
    </row>
    <row r="462" spans="1:1">
      <c r="A462" s="66" t="s">
        <v>94</v>
      </c>
    </row>
    <row r="463" spans="1:1">
      <c r="A463" s="66" t="s">
        <v>93</v>
      </c>
    </row>
    <row r="464" spans="1:1">
      <c r="A464" s="66" t="s">
        <v>333</v>
      </c>
    </row>
    <row r="465" spans="1:1">
      <c r="A465" s="69" t="s">
        <v>80</v>
      </c>
    </row>
    <row r="466" spans="1:1">
      <c r="A466" s="69" t="s">
        <v>92</v>
      </c>
    </row>
    <row r="467" spans="1:1">
      <c r="A467" s="66" t="s">
        <v>488</v>
      </c>
    </row>
    <row r="468" spans="1:1">
      <c r="A468" s="66" t="s">
        <v>490</v>
      </c>
    </row>
    <row r="469" spans="1:1">
      <c r="A469" s="69" t="s">
        <v>492</v>
      </c>
    </row>
    <row r="470" spans="1:1">
      <c r="A470" s="69" t="s">
        <v>494</v>
      </c>
    </row>
    <row r="471" spans="1:1">
      <c r="A471" s="69" t="s">
        <v>495</v>
      </c>
    </row>
    <row r="472" spans="1:1">
      <c r="A472" s="66" t="s">
        <v>497</v>
      </c>
    </row>
    <row r="473" spans="1:1">
      <c r="A473" s="69" t="s">
        <v>499</v>
      </c>
    </row>
    <row r="474" spans="1:1">
      <c r="A474" s="69" t="s">
        <v>501</v>
      </c>
    </row>
    <row r="475" spans="1:1">
      <c r="A475" s="66" t="s">
        <v>85</v>
      </c>
    </row>
    <row r="476" spans="1:1">
      <c r="A476" s="69" t="s">
        <v>505</v>
      </c>
    </row>
    <row r="477" spans="1:1">
      <c r="A477" s="66" t="s">
        <v>506</v>
      </c>
    </row>
    <row r="478" spans="1:1">
      <c r="A478" s="66" t="s">
        <v>507</v>
      </c>
    </row>
    <row r="479" spans="1:1">
      <c r="A479" s="66" t="s">
        <v>508</v>
      </c>
    </row>
    <row r="480" spans="1:1">
      <c r="A480" s="69" t="s">
        <v>509</v>
      </c>
    </row>
    <row r="481" spans="1:1">
      <c r="A481" s="66" t="s">
        <v>510</v>
      </c>
    </row>
    <row r="482" spans="1:1">
      <c r="A482" s="66" t="s">
        <v>511</v>
      </c>
    </row>
    <row r="483" spans="1:1">
      <c r="A483" s="69" t="s">
        <v>512</v>
      </c>
    </row>
    <row r="484" spans="1:1">
      <c r="A484" s="69" t="s">
        <v>513</v>
      </c>
    </row>
    <row r="485" spans="1:1">
      <c r="A485" s="69" t="s">
        <v>81</v>
      </c>
    </row>
    <row r="486" spans="1:1">
      <c r="A486" s="69" t="s">
        <v>82</v>
      </c>
    </row>
    <row r="487" spans="1:1">
      <c r="A487" s="69" t="s">
        <v>514</v>
      </c>
    </row>
    <row r="488" spans="1:1">
      <c r="A488" s="69" t="s">
        <v>515</v>
      </c>
    </row>
    <row r="489" spans="1:1">
      <c r="A489" s="69" t="s">
        <v>516</v>
      </c>
    </row>
    <row r="490" spans="1:1">
      <c r="A490" s="66" t="s">
        <v>95</v>
      </c>
    </row>
    <row r="491" spans="1:1">
      <c r="A491" s="69" t="s">
        <v>87</v>
      </c>
    </row>
    <row r="492" spans="1:1">
      <c r="A492" s="66" t="s">
        <v>79</v>
      </c>
    </row>
    <row r="493" spans="1:1">
      <c r="A493" s="66" t="s">
        <v>517</v>
      </c>
    </row>
    <row r="494" spans="1:1">
      <c r="A494" s="66" t="s">
        <v>518</v>
      </c>
    </row>
    <row r="495" spans="1:1">
      <c r="A495" s="69" t="s">
        <v>519</v>
      </c>
    </row>
    <row r="496" spans="1:1">
      <c r="A496" s="66" t="s">
        <v>520</v>
      </c>
    </row>
    <row r="497" spans="1:1">
      <c r="A497" s="66" t="s">
        <v>521</v>
      </c>
    </row>
    <row r="498" spans="1:1">
      <c r="A498" s="66" t="s">
        <v>522</v>
      </c>
    </row>
    <row r="499" spans="1:1">
      <c r="A499" s="66" t="s">
        <v>523</v>
      </c>
    </row>
    <row r="500" spans="1:1">
      <c r="A500" s="66" t="s">
        <v>524</v>
      </c>
    </row>
    <row r="501" spans="1:1">
      <c r="A501" s="66" t="s">
        <v>525</v>
      </c>
    </row>
    <row r="502" spans="1:1">
      <c r="A502" s="66" t="s">
        <v>526</v>
      </c>
    </row>
    <row r="503" spans="1:1">
      <c r="A503" s="69" t="s">
        <v>91</v>
      </c>
    </row>
    <row r="504" spans="1:1">
      <c r="A504" s="66" t="s">
        <v>527</v>
      </c>
    </row>
    <row r="505" spans="1:1">
      <c r="A505" s="67" t="s">
        <v>554</v>
      </c>
    </row>
    <row r="506" spans="1:1">
      <c r="A506" s="71"/>
    </row>
    <row r="507" spans="1:1">
      <c r="A507" s="70" t="s">
        <v>178</v>
      </c>
    </row>
    <row r="508" spans="1:1">
      <c r="A508" s="70" t="s">
        <v>179</v>
      </c>
    </row>
    <row r="509" spans="1:1">
      <c r="A509" s="70" t="s">
        <v>180</v>
      </c>
    </row>
    <row r="510" spans="1:1">
      <c r="A510" s="70" t="s">
        <v>181</v>
      </c>
    </row>
    <row r="511" spans="1:1">
      <c r="A511" s="70" t="s">
        <v>182</v>
      </c>
    </row>
    <row r="512" spans="1:1">
      <c r="A512" s="70" t="s">
        <v>183</v>
      </c>
    </row>
    <row r="513" spans="1:1">
      <c r="A513" s="70" t="s">
        <v>184</v>
      </c>
    </row>
    <row r="514" spans="1:1">
      <c r="A514" s="70" t="s">
        <v>185</v>
      </c>
    </row>
    <row r="515" spans="1:1">
      <c r="A515" s="70" t="s">
        <v>186</v>
      </c>
    </row>
    <row r="516" spans="1:1">
      <c r="A516" s="70" t="s">
        <v>187</v>
      </c>
    </row>
    <row r="517" spans="1:1">
      <c r="A517" s="70" t="s">
        <v>188</v>
      </c>
    </row>
    <row r="518" spans="1:1">
      <c r="A518" s="70" t="s">
        <v>406</v>
      </c>
    </row>
    <row r="519" spans="1:1">
      <c r="A519" s="70" t="s">
        <v>411</v>
      </c>
    </row>
    <row r="520" spans="1:1">
      <c r="A520" s="70" t="s">
        <v>189</v>
      </c>
    </row>
    <row r="521" spans="1:1">
      <c r="A521" s="70" t="s">
        <v>190</v>
      </c>
    </row>
    <row r="522" spans="1:1">
      <c r="A522" s="70" t="s">
        <v>191</v>
      </c>
    </row>
    <row r="523" spans="1:1">
      <c r="A523" s="70" t="s">
        <v>192</v>
      </c>
    </row>
    <row r="524" spans="1:1">
      <c r="A524" s="70" t="s">
        <v>431</v>
      </c>
    </row>
    <row r="525" spans="1:1">
      <c r="A525" s="71"/>
    </row>
    <row r="526" spans="1:1">
      <c r="A526" s="71" t="s">
        <v>566</v>
      </c>
    </row>
  </sheetData>
  <conditionalFormatting sqref="A2:A69">
    <cfRule type="duplicateValues" dxfId="23" priority="36"/>
  </conditionalFormatting>
  <conditionalFormatting sqref="A2:A69">
    <cfRule type="duplicateValues" dxfId="22" priority="38"/>
  </conditionalFormatting>
  <conditionalFormatting sqref="A71:A95">
    <cfRule type="duplicateValues" dxfId="21" priority="32"/>
  </conditionalFormatting>
  <conditionalFormatting sqref="A97:A121">
    <cfRule type="duplicateValues" dxfId="20" priority="30"/>
  </conditionalFormatting>
  <conditionalFormatting sqref="A123:A159">
    <cfRule type="duplicateValues" dxfId="19" priority="28"/>
  </conditionalFormatting>
  <conditionalFormatting sqref="A161:A185">
    <cfRule type="duplicateValues" dxfId="18" priority="26"/>
  </conditionalFormatting>
  <conditionalFormatting sqref="A187:A211">
    <cfRule type="duplicateValues" dxfId="17" priority="24"/>
  </conditionalFormatting>
  <conditionalFormatting sqref="A213:A217">
    <cfRule type="duplicateValues" dxfId="16" priority="22"/>
  </conditionalFormatting>
  <conditionalFormatting sqref="A219:A226">
    <cfRule type="duplicateValues" dxfId="15" priority="20"/>
  </conditionalFormatting>
  <conditionalFormatting sqref="A228:A232">
    <cfRule type="duplicateValues" dxfId="14" priority="18"/>
  </conditionalFormatting>
  <conditionalFormatting sqref="A234:A257">
    <cfRule type="duplicateValues" dxfId="13" priority="16"/>
  </conditionalFormatting>
  <conditionalFormatting sqref="A259:A285">
    <cfRule type="duplicateValues" dxfId="12" priority="14"/>
  </conditionalFormatting>
  <conditionalFormatting sqref="A287:A342">
    <cfRule type="duplicateValues" dxfId="11" priority="12"/>
  </conditionalFormatting>
  <conditionalFormatting sqref="A344:A358">
    <cfRule type="duplicateValues" dxfId="10" priority="10"/>
  </conditionalFormatting>
  <conditionalFormatting sqref="A360:A397">
    <cfRule type="duplicateValues" dxfId="9" priority="8"/>
  </conditionalFormatting>
  <conditionalFormatting sqref="A399:A415">
    <cfRule type="duplicateValues" dxfId="8" priority="6"/>
  </conditionalFormatting>
  <conditionalFormatting sqref="A417:A505">
    <cfRule type="duplicateValues" dxfId="7" priority="4"/>
  </conditionalFormatting>
  <conditionalFormatting sqref="A507:A524">
    <cfRule type="duplicateValues" dxfId="6" priority="2"/>
  </conditionalFormatting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N53"/>
  <sheetViews>
    <sheetView topLeftCell="A4" workbookViewId="0">
      <selection activeCell="A2" sqref="A2"/>
    </sheetView>
  </sheetViews>
  <sheetFormatPr baseColWidth="10" defaultRowHeight="15"/>
  <cols>
    <col min="1" max="1" width="22.7109375" style="25" bestFit="1" customWidth="1"/>
    <col min="2" max="2" width="11.42578125" style="76"/>
    <col min="3" max="3" width="9.42578125" style="25" bestFit="1" customWidth="1"/>
    <col min="4" max="4" width="9.28515625" style="78" bestFit="1" customWidth="1"/>
    <col min="5" max="5" width="9.5703125" style="78" bestFit="1" customWidth="1"/>
    <col min="6" max="6" width="8.5703125" bestFit="1" customWidth="1"/>
    <col min="7" max="7" width="8.42578125" bestFit="1" customWidth="1"/>
    <col min="8" max="9" width="8.28515625" bestFit="1" customWidth="1"/>
    <col min="10" max="10" width="9.140625" bestFit="1" customWidth="1"/>
    <col min="11" max="11" width="9.42578125" bestFit="1" customWidth="1"/>
    <col min="12" max="12" width="8.42578125" bestFit="1" customWidth="1"/>
    <col min="13" max="13" width="8.85546875" bestFit="1" customWidth="1"/>
    <col min="14" max="14" width="8.7109375" bestFit="1" customWidth="1"/>
  </cols>
  <sheetData>
    <row r="1" spans="1:14" ht="15.75">
      <c r="A1" s="63" t="s">
        <v>193</v>
      </c>
      <c r="G1" s="64"/>
    </row>
    <row r="2" spans="1:14" ht="15.75">
      <c r="A2" s="65" t="s">
        <v>194</v>
      </c>
      <c r="G2" s="64"/>
    </row>
    <row r="3" spans="1:14">
      <c r="A3" s="74">
        <f>COUNTIF(VENTES_ART,A2)</f>
        <v>6</v>
      </c>
      <c r="F3" s="2"/>
    </row>
    <row r="4" spans="1:14">
      <c r="F4" s="2"/>
    </row>
    <row r="5" spans="1:14">
      <c r="F5" s="2"/>
    </row>
    <row r="6" spans="1:14" s="2" customFormat="1" ht="15.75">
      <c r="A6" s="25"/>
      <c r="B6" s="76"/>
      <c r="C6" s="80">
        <f ca="1">DATE(YEAR(_WorkDay),MONTH(_WorkDay),1)</f>
        <v>41640</v>
      </c>
      <c r="D6" s="80">
        <f t="shared" ref="D6:N6" ca="1" si="0">DATE(YEAR(C6),MONTH(C6)+1,1)</f>
        <v>41671</v>
      </c>
      <c r="E6" s="80">
        <f t="shared" ca="1" si="0"/>
        <v>41699</v>
      </c>
      <c r="F6" s="80">
        <f t="shared" ca="1" si="0"/>
        <v>41730</v>
      </c>
      <c r="G6" s="80">
        <f t="shared" ca="1" si="0"/>
        <v>41760</v>
      </c>
      <c r="H6" s="80">
        <f t="shared" ca="1" si="0"/>
        <v>41791</v>
      </c>
      <c r="I6" s="80">
        <f t="shared" ca="1" si="0"/>
        <v>41821</v>
      </c>
      <c r="J6" s="80">
        <f t="shared" ca="1" si="0"/>
        <v>41852</v>
      </c>
      <c r="K6" s="80">
        <f t="shared" ca="1" si="0"/>
        <v>41883</v>
      </c>
      <c r="L6" s="80">
        <f t="shared" ca="1" si="0"/>
        <v>41913</v>
      </c>
      <c r="M6" s="80">
        <f t="shared" ca="1" si="0"/>
        <v>41944</v>
      </c>
      <c r="N6" s="80">
        <f t="shared" ca="1" si="0"/>
        <v>41974</v>
      </c>
    </row>
    <row r="7" spans="1:14" s="2" customFormat="1">
      <c r="A7" s="25"/>
      <c r="B7" s="76" t="s">
        <v>303</v>
      </c>
      <c r="C7" s="78">
        <f t="shared" ref="C7:N7" ca="1" si="1">SUMPRODUCT( ($A$2=VENTES_ART) * (YEAR(C$6) = YEAR(VENTES_DATE)) * (MONTH(C$6) = MONTH(VENTES_DATE)) * (VENTES_VALEUR&gt;=0) * VENTES_VALEUR)</f>
        <v>45600</v>
      </c>
      <c r="D7" s="78">
        <f t="shared" ca="1" si="1"/>
        <v>0</v>
      </c>
      <c r="E7" s="78">
        <f t="shared" ca="1" si="1"/>
        <v>0</v>
      </c>
      <c r="F7" s="78">
        <f t="shared" ca="1" si="1"/>
        <v>0</v>
      </c>
      <c r="G7" s="78">
        <f t="shared" ca="1" si="1"/>
        <v>0</v>
      </c>
      <c r="H7" s="78">
        <f t="shared" ca="1" si="1"/>
        <v>0</v>
      </c>
      <c r="I7" s="78">
        <f t="shared" ca="1" si="1"/>
        <v>0</v>
      </c>
      <c r="J7" s="78">
        <f t="shared" ca="1" si="1"/>
        <v>0</v>
      </c>
      <c r="K7" s="78">
        <f t="shared" ca="1" si="1"/>
        <v>0</v>
      </c>
      <c r="L7" s="78">
        <f t="shared" ca="1" si="1"/>
        <v>0</v>
      </c>
      <c r="M7" s="78">
        <f t="shared" ca="1" si="1"/>
        <v>0</v>
      </c>
      <c r="N7" s="78">
        <f t="shared" ca="1" si="1"/>
        <v>0</v>
      </c>
    </row>
    <row r="8" spans="1:14" s="2" customFormat="1">
      <c r="A8" s="25"/>
      <c r="B8" s="76" t="s">
        <v>3</v>
      </c>
      <c r="C8" s="25">
        <f t="shared" ref="C8:N8" ca="1" si="2">SUMPRODUCT( ($A$2=VENTES_ART) * (YEAR(C$6) = YEAR(VENTES_DATE)) * (MONTH(C$6) = MONTH(VENTES_DATE)) * (VENTES_Qte&gt;=0) * VENTES_Qte)</f>
        <v>43</v>
      </c>
      <c r="D8" s="25">
        <f t="shared" ca="1" si="2"/>
        <v>0</v>
      </c>
      <c r="E8" s="25">
        <f t="shared" ca="1" si="2"/>
        <v>0</v>
      </c>
      <c r="F8" s="25">
        <f t="shared" ca="1" si="2"/>
        <v>0</v>
      </c>
      <c r="G8" s="25">
        <f t="shared" ca="1" si="2"/>
        <v>0</v>
      </c>
      <c r="H8" s="25">
        <f t="shared" ca="1" si="2"/>
        <v>0</v>
      </c>
      <c r="I8" s="25">
        <f t="shared" ca="1" si="2"/>
        <v>0</v>
      </c>
      <c r="J8" s="25">
        <f t="shared" ca="1" si="2"/>
        <v>0</v>
      </c>
      <c r="K8" s="25">
        <f t="shared" ca="1" si="2"/>
        <v>0</v>
      </c>
      <c r="L8" s="25">
        <f t="shared" ca="1" si="2"/>
        <v>0</v>
      </c>
      <c r="M8" s="25">
        <f t="shared" ca="1" si="2"/>
        <v>0</v>
      </c>
      <c r="N8" s="25">
        <f t="shared" ca="1" si="2"/>
        <v>0</v>
      </c>
    </row>
    <row r="10" spans="1:14" ht="15.75">
      <c r="B10" s="77" t="s">
        <v>0</v>
      </c>
      <c r="C10" s="73" t="s">
        <v>3</v>
      </c>
      <c r="D10" s="79" t="s">
        <v>302</v>
      </c>
      <c r="E10" s="79" t="s">
        <v>303</v>
      </c>
    </row>
    <row r="11" spans="1:14">
      <c r="A11" s="75">
        <f t="array" aca="1" ref="A11" ca="1">IFERROR(SMALL(IF(VENTES_ART=A$2,ROW(INDIRECT("1:"&amp;ROWS(VENTES_ART)))),ROWS($11:11)),"")</f>
        <v>6</v>
      </c>
      <c r="B11" s="76">
        <f ca="1">IFERROR(INDEX(TAB_VENTES,$A11,MATCH(B$10,VENTES!$A$1:$M$1,0)),"")</f>
        <v>41641</v>
      </c>
      <c r="C11" s="25">
        <f ca="1">IFERROR(INDEX(TAB_VENTES,$A11,MATCH(C$10,VENTES!$A$1:$M$1,0)),"")</f>
        <v>1</v>
      </c>
      <c r="D11" s="78">
        <f ca="1">IFERROR(INDEX(TAB_VENTES,$A11,MATCH(D$10,VENTES!$A$1:$M$1,0)),"")</f>
        <v>0</v>
      </c>
      <c r="E11" s="78">
        <f ca="1">IFERROR(INDEX(TAB_VENTES,$A11,MATCH(E$10,VENTES!$A$1:$M$1,0)),"")</f>
        <v>0</v>
      </c>
    </row>
    <row r="12" spans="1:14">
      <c r="A12" s="75">
        <f t="array" aca="1" ref="A12" ca="1">IFERROR(SMALL(IF(VENTES_ART=A$2,ROW(INDIRECT("1:"&amp;ROWS(VENTES_ART)))),ROWS($11:12)),"")</f>
        <v>42</v>
      </c>
      <c r="B12" s="76">
        <f ca="1">IFERROR(INDEX(TAB_VENTES,$A12,MATCH(B$10,VENTES!$A$1:$M$1,0)),"")</f>
        <v>41643</v>
      </c>
      <c r="C12" s="25">
        <f ca="1">IFERROR(INDEX(TAB_VENTES,$A12,MATCH(C$10,VENTES!$A$1:$M$1,0)),"")</f>
        <v>21</v>
      </c>
      <c r="D12" s="78">
        <f ca="1">IFERROR(INDEX(TAB_VENTES,$A12,MATCH(D$10,VENTES!$A$1:$M$1,0)),"")</f>
        <v>1200</v>
      </c>
      <c r="E12" s="78">
        <f ca="1">IFERROR(INDEX(TAB_VENTES,$A12,MATCH(E$10,VENTES!$A$1:$M$1,0)),"")</f>
        <v>25200</v>
      </c>
    </row>
    <row r="13" spans="1:14">
      <c r="A13" s="75">
        <f t="array" aca="1" ref="A13" ca="1">IFERROR(SMALL(IF(VENTES_ART=A$2,ROW(INDIRECT("1:"&amp;ROWS(VENTES_ART)))),ROWS($11:13)),"")</f>
        <v>52</v>
      </c>
      <c r="B13" s="76">
        <f ca="1">IFERROR(INDEX(TAB_VENTES,$A13,MATCH(B$10,VENTES!$A$1:$M$1,0)),"")</f>
        <v>41643</v>
      </c>
      <c r="C13" s="25">
        <f ca="1">IFERROR(INDEX(TAB_VENTES,$A13,MATCH(C$10,VENTES!$A$1:$M$1,0)),"")</f>
        <v>13</v>
      </c>
      <c r="D13" s="78">
        <f ca="1">IFERROR(INDEX(TAB_VENTES,$A13,MATCH(D$10,VENTES!$A$1:$M$1,0)),"")</f>
        <v>1200</v>
      </c>
      <c r="E13" s="78">
        <f ca="1">IFERROR(INDEX(TAB_VENTES,$A13,MATCH(E$10,VENTES!$A$1:$M$1,0)),"")</f>
        <v>15600</v>
      </c>
    </row>
    <row r="14" spans="1:14">
      <c r="A14" s="75">
        <f t="array" aca="1" ref="A14" ca="1">IFERROR(SMALL(IF(VENTES_ART=A$2,ROW(INDIRECT("1:"&amp;ROWS(VENTES_ART)))),ROWS($11:14)),"")</f>
        <v>121</v>
      </c>
      <c r="B14" s="76">
        <f ca="1">IFERROR(INDEX(TAB_VENTES,$A14,MATCH(B$10,VENTES!$A$1:$M$1,0)),"")</f>
        <v>41647</v>
      </c>
      <c r="C14" s="25">
        <f ca="1">IFERROR(INDEX(TAB_VENTES,$A14,MATCH(C$10,VENTES!$A$1:$M$1,0)),"")</f>
        <v>4</v>
      </c>
      <c r="D14" s="78">
        <f ca="1">IFERROR(INDEX(TAB_VENTES,$A14,MATCH(D$10,VENTES!$A$1:$M$1,0)),"")</f>
        <v>1200</v>
      </c>
      <c r="E14" s="78">
        <f ca="1">IFERROR(INDEX(TAB_VENTES,$A14,MATCH(E$10,VENTES!$A$1:$M$1,0)),"")</f>
        <v>4800</v>
      </c>
    </row>
    <row r="15" spans="1:14">
      <c r="A15" s="75">
        <f t="array" aca="1" ref="A15" ca="1">IFERROR(SMALL(IF(VENTES_ART=A$2,ROW(INDIRECT("1:"&amp;ROWS(VENTES_ART)))),ROWS($11:15)),"")</f>
        <v>144</v>
      </c>
      <c r="B15" s="76">
        <f ca="1">IFERROR(INDEX(TAB_VENTES,$A15,MATCH(B$10,VENTES!$A$1:$M$1,0)),"")</f>
        <v>41648</v>
      </c>
      <c r="C15" s="25">
        <f ca="1">IFERROR(INDEX(TAB_VENTES,$A15,MATCH(C$10,VENTES!$A$1:$M$1,0)),"")</f>
        <v>1</v>
      </c>
      <c r="D15" s="78">
        <f ca="1">IFERROR(INDEX(TAB_VENTES,$A15,MATCH(D$10,VENTES!$A$1:$M$1,0)),"")</f>
        <v>0</v>
      </c>
      <c r="E15" s="78">
        <f ca="1">IFERROR(INDEX(TAB_VENTES,$A15,MATCH(E$10,VENTES!$A$1:$M$1,0)),"")</f>
        <v>0</v>
      </c>
    </row>
    <row r="16" spans="1:14">
      <c r="A16" s="75">
        <f t="array" aca="1" ref="A16" ca="1">IFERROR(SMALL(IF(VENTES_ART=A$2,ROW(INDIRECT("1:"&amp;ROWS(VENTES_ART)))),ROWS($11:16)),"")</f>
        <v>196</v>
      </c>
      <c r="B16" s="76">
        <f ca="1">IFERROR(INDEX(TAB_VENTES,$A16,MATCH(B$10,VENTES!$A$1:$M$1,0)),"")</f>
        <v>41653</v>
      </c>
      <c r="C16" s="25">
        <f ca="1">IFERROR(INDEX(TAB_VENTES,$A16,MATCH(C$10,VENTES!$A$1:$M$1,0)),"")</f>
        <v>3</v>
      </c>
      <c r="D16" s="78">
        <f ca="1">IFERROR(INDEX(TAB_VENTES,$A16,MATCH(D$10,VENTES!$A$1:$M$1,0)),"")</f>
        <v>0</v>
      </c>
      <c r="E16" s="78">
        <f ca="1">IFERROR(INDEX(TAB_VENTES,$A16,MATCH(E$10,VENTES!$A$1:$M$1,0)),"")</f>
        <v>0</v>
      </c>
    </row>
    <row r="17" spans="1:5">
      <c r="A17" s="75" t="str">
        <f t="array" aca="1" ref="A17" ca="1">IFERROR(SMALL(IF(VENTES_ART=A$2,ROW(INDIRECT("1:"&amp;ROWS(VENTES_ART)))),ROWS($11:17)),"")</f>
        <v/>
      </c>
      <c r="B17" s="76" t="str">
        <f ca="1">IFERROR(INDEX(TAB_VENTES,$A17,MATCH(B$10,VENTES!$A$1:$M$1,0)),"")</f>
        <v/>
      </c>
      <c r="C17" s="25" t="str">
        <f ca="1">IFERROR(INDEX(TAB_VENTES,$A17,MATCH(C$10,VENTES!$A$1:$M$1,0)),"")</f>
        <v/>
      </c>
      <c r="D17" s="78" t="str">
        <f ca="1">IFERROR(INDEX(TAB_VENTES,$A17,MATCH(D$10,VENTES!$A$1:$M$1,0)),"")</f>
        <v/>
      </c>
      <c r="E17" s="78" t="str">
        <f ca="1">IFERROR(INDEX(TAB_VENTES,$A17,MATCH(E$10,VENTES!$A$1:$M$1,0)),"")</f>
        <v/>
      </c>
    </row>
    <row r="18" spans="1:5">
      <c r="A18" s="75" t="str">
        <f t="array" aca="1" ref="A18" ca="1">IFERROR(SMALL(IF(VENTES_ART=A$2,ROW(INDIRECT("1:"&amp;ROWS(VENTES_ART)))),ROWS($11:18)),"")</f>
        <v/>
      </c>
      <c r="B18" s="76" t="str">
        <f ca="1">IFERROR(INDEX(TAB_VENTES,$A18,MATCH(B$10,VENTES!$A$1:$M$1,0)),"")</f>
        <v/>
      </c>
      <c r="C18" s="25" t="str">
        <f ca="1">IFERROR(INDEX(TAB_VENTES,$A18,MATCH(C$10,VENTES!$A$1:$M$1,0)),"")</f>
        <v/>
      </c>
      <c r="D18" s="78" t="str">
        <f ca="1">IFERROR(INDEX(TAB_VENTES,$A18,MATCH(D$10,VENTES!$A$1:$M$1,0)),"")</f>
        <v/>
      </c>
      <c r="E18" s="78" t="str">
        <f ca="1">IFERROR(INDEX(TAB_VENTES,$A18,MATCH(E$10,VENTES!$A$1:$M$1,0)),"")</f>
        <v/>
      </c>
    </row>
    <row r="19" spans="1:5">
      <c r="A19" s="75" t="str">
        <f t="array" aca="1" ref="A19" ca="1">IFERROR(SMALL(IF(VENTES_ART=A$2,ROW(INDIRECT("1:"&amp;ROWS(VENTES_ART)))),ROWS($11:19)),"")</f>
        <v/>
      </c>
      <c r="B19" s="76" t="str">
        <f ca="1">IFERROR(INDEX(TAB_VENTES,$A19,MATCH(B$10,VENTES!$A$1:$M$1,0)),"")</f>
        <v/>
      </c>
      <c r="C19" s="25" t="str">
        <f ca="1">IFERROR(INDEX(TAB_VENTES,$A19,MATCH(C$10,VENTES!$A$1:$M$1,0)),"")</f>
        <v/>
      </c>
      <c r="D19" s="78" t="str">
        <f ca="1">IFERROR(INDEX(TAB_VENTES,$A19,MATCH(D$10,VENTES!$A$1:$M$1,0)),"")</f>
        <v/>
      </c>
      <c r="E19" s="78" t="str">
        <f ca="1">IFERROR(INDEX(TAB_VENTES,$A19,MATCH(E$10,VENTES!$A$1:$M$1,0)),"")</f>
        <v/>
      </c>
    </row>
    <row r="20" spans="1:5">
      <c r="A20" s="75" t="str">
        <f t="array" aca="1" ref="A20" ca="1">IFERROR(SMALL(IF(VENTES_ART=A$2,ROW(INDIRECT("1:"&amp;ROWS(VENTES_ART)))),ROWS($11:20)),"")</f>
        <v/>
      </c>
      <c r="B20" s="76" t="str">
        <f ca="1">IFERROR(INDEX(TAB_VENTES,$A20,MATCH(B$10,VENTES!$A$1:$M$1,0)),"")</f>
        <v/>
      </c>
      <c r="C20" s="25" t="str">
        <f ca="1">IFERROR(INDEX(TAB_VENTES,$A20,MATCH(C$10,VENTES!$A$1:$M$1,0)),"")</f>
        <v/>
      </c>
      <c r="D20" s="78" t="str">
        <f ca="1">IFERROR(INDEX(TAB_VENTES,$A20,MATCH(D$10,VENTES!$A$1:$M$1,0)),"")</f>
        <v/>
      </c>
      <c r="E20" s="78" t="str">
        <f ca="1">IFERROR(INDEX(TAB_VENTES,$A20,MATCH(E$10,VENTES!$A$1:$M$1,0)),"")</f>
        <v/>
      </c>
    </row>
    <row r="21" spans="1:5">
      <c r="A21" s="75" t="str">
        <f t="array" aca="1" ref="A21" ca="1">IFERROR(SMALL(IF(VENTES_ART=A$2,ROW(INDIRECT("1:"&amp;ROWS(VENTES_ART)))),ROWS($11:21)),"")</f>
        <v/>
      </c>
      <c r="B21" s="76" t="str">
        <f ca="1">IFERROR(INDEX(TAB_VENTES,$A21,MATCH(B$10,VENTES!$A$1:$M$1,0)),"")</f>
        <v/>
      </c>
      <c r="C21" s="25" t="str">
        <f ca="1">IFERROR(INDEX(TAB_VENTES,$A21,MATCH(C$10,VENTES!$A$1:$M$1,0)),"")</f>
        <v/>
      </c>
      <c r="D21" s="78" t="str">
        <f ca="1">IFERROR(INDEX(TAB_VENTES,$A21,MATCH(D$10,VENTES!$A$1:$M$1,0)),"")</f>
        <v/>
      </c>
      <c r="E21" s="78" t="str">
        <f ca="1">IFERROR(INDEX(TAB_VENTES,$A21,MATCH(E$10,VENTES!$A$1:$M$1,0)),"")</f>
        <v/>
      </c>
    </row>
    <row r="22" spans="1:5">
      <c r="A22" s="75" t="str">
        <f t="array" aca="1" ref="A22" ca="1">IFERROR(SMALL(IF(VENTES_ART=A$2,ROW(INDIRECT("1:"&amp;ROWS(VENTES_ART)))),ROWS($11:22)),"")</f>
        <v/>
      </c>
      <c r="B22" s="76" t="str">
        <f ca="1">IFERROR(INDEX(TAB_VENTES,$A22,MATCH(B$10,VENTES!$A$1:$M$1,0)),"")</f>
        <v/>
      </c>
      <c r="C22" s="25" t="str">
        <f ca="1">IFERROR(INDEX(TAB_VENTES,$A22,MATCH(C$10,VENTES!$A$1:$M$1,0)),"")</f>
        <v/>
      </c>
      <c r="D22" s="78" t="str">
        <f ca="1">IFERROR(INDEX(TAB_VENTES,$A22,MATCH(D$10,VENTES!$A$1:$M$1,0)),"")</f>
        <v/>
      </c>
      <c r="E22" s="78" t="str">
        <f ca="1">IFERROR(INDEX(TAB_VENTES,$A22,MATCH(E$10,VENTES!$A$1:$M$1,0)),"")</f>
        <v/>
      </c>
    </row>
    <row r="23" spans="1:5">
      <c r="A23" s="75" t="str">
        <f t="array" aca="1" ref="A23" ca="1">IFERROR(SMALL(IF(VENTES_ART=A$2,ROW(INDIRECT("1:"&amp;ROWS(VENTES_ART)))),ROWS($11:23)),"")</f>
        <v/>
      </c>
      <c r="B23" s="76" t="str">
        <f ca="1">IFERROR(INDEX(TAB_VENTES,$A23,MATCH(B$10,VENTES!$A$1:$M$1,0)),"")</f>
        <v/>
      </c>
      <c r="C23" s="25" t="str">
        <f ca="1">IFERROR(INDEX(TAB_VENTES,$A23,MATCH(C$10,VENTES!$A$1:$M$1,0)),"")</f>
        <v/>
      </c>
      <c r="D23" s="78" t="str">
        <f ca="1">IFERROR(INDEX(TAB_VENTES,$A23,MATCH(D$10,VENTES!$A$1:$M$1,0)),"")</f>
        <v/>
      </c>
      <c r="E23" s="78" t="str">
        <f ca="1">IFERROR(INDEX(TAB_VENTES,$A23,MATCH(E$10,VENTES!$A$1:$M$1,0)),"")</f>
        <v/>
      </c>
    </row>
    <row r="24" spans="1:5">
      <c r="A24" s="75" t="str">
        <f t="array" aca="1" ref="A24" ca="1">IFERROR(SMALL(IF(VENTES_ART=A$2,ROW(INDIRECT("1:"&amp;ROWS(VENTES_ART)))),ROWS($11:24)),"")</f>
        <v/>
      </c>
      <c r="B24" s="76" t="str">
        <f ca="1">IFERROR(INDEX(TAB_VENTES,$A24,MATCH(B$10,VENTES!$A$1:$M$1,0)),"")</f>
        <v/>
      </c>
      <c r="C24" s="25" t="str">
        <f ca="1">IFERROR(INDEX(TAB_VENTES,$A24,MATCH(C$10,VENTES!$A$1:$M$1,0)),"")</f>
        <v/>
      </c>
      <c r="D24" s="78" t="str">
        <f ca="1">IFERROR(INDEX(TAB_VENTES,$A24,MATCH(D$10,VENTES!$A$1:$M$1,0)),"")</f>
        <v/>
      </c>
      <c r="E24" s="78" t="str">
        <f ca="1">IFERROR(INDEX(TAB_VENTES,$A24,MATCH(E$10,VENTES!$A$1:$M$1,0)),"")</f>
        <v/>
      </c>
    </row>
    <row r="25" spans="1:5">
      <c r="A25" s="75" t="str">
        <f t="array" aca="1" ref="A25" ca="1">IFERROR(SMALL(IF(VENTES_ART=A$2,ROW(INDIRECT("1:"&amp;ROWS(VENTES_ART)))),ROWS($11:25)),"")</f>
        <v/>
      </c>
      <c r="B25" s="76" t="str">
        <f ca="1">IFERROR(INDEX(TAB_VENTES,$A25,MATCH(B$10,VENTES!$A$1:$M$1,0)),"")</f>
        <v/>
      </c>
      <c r="C25" s="25" t="str">
        <f ca="1">IFERROR(INDEX(TAB_VENTES,$A25,MATCH(C$10,VENTES!$A$1:$M$1,0)),"")</f>
        <v/>
      </c>
      <c r="D25" s="78" t="str">
        <f ca="1">IFERROR(INDEX(TAB_VENTES,$A25,MATCH(D$10,VENTES!$A$1:$M$1,0)),"")</f>
        <v/>
      </c>
      <c r="E25" s="78" t="str">
        <f ca="1">IFERROR(INDEX(TAB_VENTES,$A25,MATCH(E$10,VENTES!$A$1:$M$1,0)),"")</f>
        <v/>
      </c>
    </row>
    <row r="26" spans="1:5">
      <c r="A26" s="75" t="str">
        <f t="array" aca="1" ref="A26" ca="1">IFERROR(SMALL(IF(VENTES_ART=A$2,ROW(INDIRECT("1:"&amp;ROWS(VENTES_ART)))),ROWS($11:26)),"")</f>
        <v/>
      </c>
      <c r="B26" s="76" t="str">
        <f ca="1">IFERROR(INDEX(TAB_VENTES,$A26,MATCH(B$10,VENTES!$A$1:$M$1,0)),"")</f>
        <v/>
      </c>
      <c r="C26" s="25" t="str">
        <f ca="1">IFERROR(INDEX(TAB_VENTES,$A26,MATCH(C$10,VENTES!$A$1:$M$1,0)),"")</f>
        <v/>
      </c>
      <c r="D26" s="78" t="str">
        <f ca="1">IFERROR(INDEX(TAB_VENTES,$A26,MATCH(D$10,VENTES!$A$1:$M$1,0)),"")</f>
        <v/>
      </c>
      <c r="E26" s="78" t="str">
        <f ca="1">IFERROR(INDEX(TAB_VENTES,$A26,MATCH(E$10,VENTES!$A$1:$M$1,0)),"")</f>
        <v/>
      </c>
    </row>
    <row r="27" spans="1:5">
      <c r="A27" s="75" t="str">
        <f t="array" aca="1" ref="A27" ca="1">IFERROR(SMALL(IF(VENTES_ART=A$2,ROW(INDIRECT("1:"&amp;ROWS(VENTES_ART)))),ROWS($11:27)),"")</f>
        <v/>
      </c>
      <c r="B27" s="76" t="str">
        <f ca="1">IFERROR(INDEX(TAB_VENTES,$A27,MATCH(B$10,VENTES!$A$1:$M$1,0)),"")</f>
        <v/>
      </c>
      <c r="C27" s="25" t="str">
        <f ca="1">IFERROR(INDEX(TAB_VENTES,$A27,MATCH(C$10,VENTES!$A$1:$M$1,0)),"")</f>
        <v/>
      </c>
      <c r="D27" s="78" t="str">
        <f ca="1">IFERROR(INDEX(TAB_VENTES,$A27,MATCH(D$10,VENTES!$A$1:$M$1,0)),"")</f>
        <v/>
      </c>
      <c r="E27" s="78" t="str">
        <f ca="1">IFERROR(INDEX(TAB_VENTES,$A27,MATCH(E$10,VENTES!$A$1:$M$1,0)),"")</f>
        <v/>
      </c>
    </row>
    <row r="28" spans="1:5">
      <c r="A28" s="75" t="str">
        <f t="array" aca="1" ref="A28" ca="1">IFERROR(SMALL(IF(VENTES_ART=A$2,ROW(INDIRECT("1:"&amp;ROWS(VENTES_ART)))),ROWS($11:28)),"")</f>
        <v/>
      </c>
      <c r="B28" s="76" t="str">
        <f ca="1">IFERROR(INDEX(TAB_VENTES,$A28,MATCH(B$10,VENTES!$A$1:$M$1,0)),"")</f>
        <v/>
      </c>
      <c r="C28" s="25" t="str">
        <f ca="1">IFERROR(INDEX(TAB_VENTES,$A28,MATCH(C$10,VENTES!$A$1:$M$1,0)),"")</f>
        <v/>
      </c>
      <c r="D28" s="78" t="str">
        <f ca="1">IFERROR(INDEX(TAB_VENTES,$A28,MATCH(D$10,VENTES!$A$1:$M$1,0)),"")</f>
        <v/>
      </c>
      <c r="E28" s="78" t="str">
        <f ca="1">IFERROR(INDEX(TAB_VENTES,$A28,MATCH(E$10,VENTES!$A$1:$M$1,0)),"")</f>
        <v/>
      </c>
    </row>
    <row r="29" spans="1:5">
      <c r="A29" s="75" t="str">
        <f t="array" aca="1" ref="A29" ca="1">IFERROR(SMALL(IF(VENTES_ART=A$2,ROW(INDIRECT("1:"&amp;ROWS(VENTES_ART)))),ROWS($11:29)),"")</f>
        <v/>
      </c>
      <c r="B29" s="76" t="str">
        <f ca="1">IFERROR(INDEX(TAB_VENTES,$A29,MATCH(B$10,VENTES!$A$1:$M$1,0)),"")</f>
        <v/>
      </c>
      <c r="C29" s="25" t="str">
        <f ca="1">IFERROR(INDEX(TAB_VENTES,$A29,MATCH(C$10,VENTES!$A$1:$M$1,0)),"")</f>
        <v/>
      </c>
      <c r="D29" s="78" t="str">
        <f ca="1">IFERROR(INDEX(TAB_VENTES,$A29,MATCH(D$10,VENTES!$A$1:$M$1,0)),"")</f>
        <v/>
      </c>
      <c r="E29" s="78" t="str">
        <f ca="1">IFERROR(INDEX(TAB_VENTES,$A29,MATCH(E$10,VENTES!$A$1:$M$1,0)),"")</f>
        <v/>
      </c>
    </row>
    <row r="30" spans="1:5">
      <c r="A30" s="75" t="str">
        <f t="array" aca="1" ref="A30" ca="1">IFERROR(SMALL(IF(VENTES_ART=A$2,ROW(INDIRECT("1:"&amp;ROWS(VENTES_ART)))),ROWS($11:30)),"")</f>
        <v/>
      </c>
      <c r="B30" s="76" t="str">
        <f ca="1">IFERROR(INDEX(TAB_VENTES,$A30,MATCH(B$10,VENTES!$A$1:$M$1,0)),"")</f>
        <v/>
      </c>
      <c r="C30" s="25" t="str">
        <f ca="1">IFERROR(INDEX(TAB_VENTES,$A30,MATCH(C$10,VENTES!$A$1:$M$1,0)),"")</f>
        <v/>
      </c>
      <c r="D30" s="78" t="str">
        <f ca="1">IFERROR(INDEX(TAB_VENTES,$A30,MATCH(D$10,VENTES!$A$1:$M$1,0)),"")</f>
        <v/>
      </c>
      <c r="E30" s="78" t="str">
        <f ca="1">IFERROR(INDEX(TAB_VENTES,$A30,MATCH(E$10,VENTES!$A$1:$M$1,0)),"")</f>
        <v/>
      </c>
    </row>
    <row r="31" spans="1:5">
      <c r="A31" s="75" t="str">
        <f t="array" aca="1" ref="A31" ca="1">IFERROR(SMALL(IF(VENTES_ART=A$2,ROW(INDIRECT("1:"&amp;ROWS(VENTES_ART)))),ROWS($11:31)),"")</f>
        <v/>
      </c>
      <c r="B31" s="76" t="str">
        <f ca="1">IFERROR(INDEX(TAB_VENTES,$A31,MATCH(B$10,VENTES!$A$1:$M$1,0)),"")</f>
        <v/>
      </c>
      <c r="C31" s="25" t="str">
        <f ca="1">IFERROR(INDEX(TAB_VENTES,$A31,MATCH(C$10,VENTES!$A$1:$M$1,0)),"")</f>
        <v/>
      </c>
      <c r="D31" s="78" t="str">
        <f ca="1">IFERROR(INDEX(TAB_VENTES,$A31,MATCH(D$10,VENTES!$A$1:$M$1,0)),"")</f>
        <v/>
      </c>
      <c r="E31" s="78" t="str">
        <f ca="1">IFERROR(INDEX(TAB_VENTES,$A31,MATCH(E$10,VENTES!$A$1:$M$1,0)),"")</f>
        <v/>
      </c>
    </row>
    <row r="32" spans="1:5">
      <c r="A32" s="75" t="str">
        <f t="array" aca="1" ref="A32" ca="1">IFERROR(SMALL(IF(VENTES_ART=A$2,ROW(INDIRECT("1:"&amp;ROWS(VENTES_ART)))),ROWS($11:32)),"")</f>
        <v/>
      </c>
      <c r="B32" s="76" t="str">
        <f ca="1">IFERROR(INDEX(TAB_VENTES,$A32,MATCH(B$10,VENTES!$A$1:$M$1,0)),"")</f>
        <v/>
      </c>
      <c r="C32" s="25" t="str">
        <f ca="1">IFERROR(INDEX(TAB_VENTES,$A32,MATCH(C$10,VENTES!$A$1:$M$1,0)),"")</f>
        <v/>
      </c>
      <c r="D32" s="78" t="str">
        <f ca="1">IFERROR(INDEX(TAB_VENTES,$A32,MATCH(D$10,VENTES!$A$1:$M$1,0)),"")</f>
        <v/>
      </c>
      <c r="E32" s="78" t="str">
        <f ca="1">IFERROR(INDEX(TAB_VENTES,$A32,MATCH(E$10,VENTES!$A$1:$M$1,0)),"")</f>
        <v/>
      </c>
    </row>
    <row r="33" spans="1:5">
      <c r="A33" s="75" t="str">
        <f t="array" aca="1" ref="A33" ca="1">IFERROR(SMALL(IF(VENTES_ART=A$2,ROW(INDIRECT("1:"&amp;ROWS(VENTES_ART)))),ROWS($11:33)),"")</f>
        <v/>
      </c>
      <c r="B33" s="76" t="str">
        <f ca="1">IFERROR(INDEX(TAB_VENTES,$A33,MATCH(B$10,VENTES!$A$1:$M$1,0)),"")</f>
        <v/>
      </c>
      <c r="C33" s="25" t="str">
        <f ca="1">IFERROR(INDEX(TAB_VENTES,$A33,MATCH(C$10,VENTES!$A$1:$M$1,0)),"")</f>
        <v/>
      </c>
      <c r="D33" s="78" t="str">
        <f ca="1">IFERROR(INDEX(TAB_VENTES,$A33,MATCH(D$10,VENTES!$A$1:$M$1,0)),"")</f>
        <v/>
      </c>
      <c r="E33" s="78" t="str">
        <f ca="1">IFERROR(INDEX(TAB_VENTES,$A33,MATCH(E$10,VENTES!$A$1:$M$1,0)),"")</f>
        <v/>
      </c>
    </row>
    <row r="34" spans="1:5">
      <c r="A34" s="75" t="str">
        <f t="array" aca="1" ref="A34" ca="1">IFERROR(SMALL(IF(VENTES_ART=A$2,ROW(INDIRECT("1:"&amp;ROWS(VENTES_ART)))),ROWS($11:34)),"")</f>
        <v/>
      </c>
      <c r="B34" s="76" t="str">
        <f ca="1">IFERROR(INDEX(TAB_VENTES,$A34,MATCH(B$10,VENTES!$A$1:$M$1,0)),"")</f>
        <v/>
      </c>
      <c r="C34" s="25" t="str">
        <f ca="1">IFERROR(INDEX(TAB_VENTES,$A34,MATCH(C$10,VENTES!$A$1:$M$1,0)),"")</f>
        <v/>
      </c>
      <c r="D34" s="78" t="str">
        <f ca="1">IFERROR(INDEX(TAB_VENTES,$A34,MATCH(D$10,VENTES!$A$1:$M$1,0)),"")</f>
        <v/>
      </c>
      <c r="E34" s="78" t="str">
        <f ca="1">IFERROR(INDEX(TAB_VENTES,$A34,MATCH(E$10,VENTES!$A$1:$M$1,0)),"")</f>
        <v/>
      </c>
    </row>
    <row r="35" spans="1:5">
      <c r="A35" s="75" t="str">
        <f t="array" aca="1" ref="A35" ca="1">IFERROR(SMALL(IF(VENTES_ART=A$2,ROW(INDIRECT("1:"&amp;ROWS(VENTES_ART)))),ROWS($11:35)),"")</f>
        <v/>
      </c>
      <c r="B35" s="76" t="str">
        <f ca="1">IFERROR(INDEX(TAB_VENTES,$A35,MATCH(B$10,VENTES!$A$1:$M$1,0)),"")</f>
        <v/>
      </c>
      <c r="C35" s="25" t="str">
        <f ca="1">IFERROR(INDEX(TAB_VENTES,$A35,MATCH(C$10,VENTES!$A$1:$M$1,0)),"")</f>
        <v/>
      </c>
      <c r="D35" s="78" t="str">
        <f ca="1">IFERROR(INDEX(TAB_VENTES,$A35,MATCH(D$10,VENTES!$A$1:$M$1,0)),"")</f>
        <v/>
      </c>
      <c r="E35" s="78" t="str">
        <f ca="1">IFERROR(INDEX(TAB_VENTES,$A35,MATCH(E$10,VENTES!$A$1:$M$1,0)),"")</f>
        <v/>
      </c>
    </row>
    <row r="36" spans="1:5">
      <c r="A36" s="75" t="str">
        <f t="array" aca="1" ref="A36" ca="1">IFERROR(SMALL(IF(VENTES_ART=A$2,ROW(INDIRECT("1:"&amp;ROWS(VENTES_ART)))),ROWS($11:36)),"")</f>
        <v/>
      </c>
      <c r="B36" s="76" t="str">
        <f ca="1">IFERROR(INDEX(TAB_VENTES,$A36,MATCH(B$10,VENTES!$A$1:$M$1,0)),"")</f>
        <v/>
      </c>
      <c r="C36" s="25" t="str">
        <f ca="1">IFERROR(INDEX(TAB_VENTES,$A36,MATCH(C$10,VENTES!$A$1:$M$1,0)),"")</f>
        <v/>
      </c>
      <c r="D36" s="78" t="str">
        <f ca="1">IFERROR(INDEX(TAB_VENTES,$A36,MATCH(D$10,VENTES!$A$1:$M$1,0)),"")</f>
        <v/>
      </c>
      <c r="E36" s="78" t="str">
        <f ca="1">IFERROR(INDEX(TAB_VENTES,$A36,MATCH(E$10,VENTES!$A$1:$M$1,0)),"")</f>
        <v/>
      </c>
    </row>
    <row r="37" spans="1:5">
      <c r="A37" s="75" t="str">
        <f t="array" aca="1" ref="A37" ca="1">IFERROR(SMALL(IF(VENTES_ART=A$2,ROW(INDIRECT("1:"&amp;ROWS(VENTES_ART)))),ROWS($11:37)),"")</f>
        <v/>
      </c>
      <c r="B37" s="76" t="str">
        <f ca="1">IFERROR(INDEX(TAB_VENTES,$A37,MATCH(B$10,VENTES!$A$1:$M$1,0)),"")</f>
        <v/>
      </c>
      <c r="C37" s="25" t="str">
        <f ca="1">IFERROR(INDEX(TAB_VENTES,$A37,MATCH(C$10,VENTES!$A$1:$M$1,0)),"")</f>
        <v/>
      </c>
      <c r="D37" s="78" t="str">
        <f ca="1">IFERROR(INDEX(TAB_VENTES,$A37,MATCH(D$10,VENTES!$A$1:$M$1,0)),"")</f>
        <v/>
      </c>
      <c r="E37" s="78" t="str">
        <f ca="1">IFERROR(INDEX(TAB_VENTES,$A37,MATCH(E$10,VENTES!$A$1:$M$1,0)),"")</f>
        <v/>
      </c>
    </row>
    <row r="38" spans="1:5">
      <c r="A38" s="75" t="str">
        <f t="array" aca="1" ref="A38" ca="1">IFERROR(SMALL(IF(VENTES_ART=A$2,ROW(INDIRECT("1:"&amp;ROWS(VENTES_ART)))),ROWS($11:38)),"")</f>
        <v/>
      </c>
      <c r="B38" s="76" t="str">
        <f ca="1">IFERROR(INDEX(TAB_VENTES,$A38,MATCH(B$10,VENTES!$A$1:$M$1,0)),"")</f>
        <v/>
      </c>
      <c r="C38" s="25" t="str">
        <f ca="1">IFERROR(INDEX(TAB_VENTES,$A38,MATCH(C$10,VENTES!$A$1:$M$1,0)),"")</f>
        <v/>
      </c>
      <c r="D38" s="78" t="str">
        <f ca="1">IFERROR(INDEX(TAB_VENTES,$A38,MATCH(D$10,VENTES!$A$1:$M$1,0)),"")</f>
        <v/>
      </c>
      <c r="E38" s="78" t="str">
        <f ca="1">IFERROR(INDEX(TAB_VENTES,$A38,MATCH(E$10,VENTES!$A$1:$M$1,0)),"")</f>
        <v/>
      </c>
    </row>
    <row r="39" spans="1:5">
      <c r="A39" s="75" t="str">
        <f t="array" aca="1" ref="A39" ca="1">IFERROR(SMALL(IF(VENTES_ART=A$2,ROW(INDIRECT("1:"&amp;ROWS(VENTES_ART)))),ROWS($11:39)),"")</f>
        <v/>
      </c>
      <c r="B39" s="76" t="str">
        <f ca="1">IFERROR(INDEX(TAB_VENTES,$A39,MATCH(B$10,VENTES!$A$1:$M$1,0)),"")</f>
        <v/>
      </c>
      <c r="C39" s="25" t="str">
        <f ca="1">IFERROR(INDEX(TAB_VENTES,$A39,MATCH(C$10,VENTES!$A$1:$M$1,0)),"")</f>
        <v/>
      </c>
      <c r="D39" s="78" t="str">
        <f ca="1">IFERROR(INDEX(TAB_VENTES,$A39,MATCH(D$10,VENTES!$A$1:$M$1,0)),"")</f>
        <v/>
      </c>
      <c r="E39" s="78" t="str">
        <f ca="1">IFERROR(INDEX(TAB_VENTES,$A39,MATCH(E$10,VENTES!$A$1:$M$1,0)),"")</f>
        <v/>
      </c>
    </row>
    <row r="40" spans="1:5">
      <c r="A40" s="75" t="str">
        <f t="array" aca="1" ref="A40" ca="1">IFERROR(SMALL(IF(VENTES_ART=A$2,ROW(INDIRECT("1:"&amp;ROWS(VENTES_ART)))),ROWS($11:40)),"")</f>
        <v/>
      </c>
      <c r="B40" s="76" t="str">
        <f ca="1">IFERROR(INDEX(TAB_VENTES,$A40,MATCH(B$10,VENTES!$A$1:$M$1,0)),"")</f>
        <v/>
      </c>
      <c r="C40" s="25" t="str">
        <f ca="1">IFERROR(INDEX(TAB_VENTES,$A40,MATCH(C$10,VENTES!$A$1:$M$1,0)),"")</f>
        <v/>
      </c>
      <c r="D40" s="78" t="str">
        <f ca="1">IFERROR(INDEX(TAB_VENTES,$A40,MATCH(D$10,VENTES!$A$1:$M$1,0)),"")</f>
        <v/>
      </c>
      <c r="E40" s="78" t="str">
        <f ca="1">IFERROR(INDEX(TAB_VENTES,$A40,MATCH(E$10,VENTES!$A$1:$M$1,0)),"")</f>
        <v/>
      </c>
    </row>
    <row r="41" spans="1:5">
      <c r="A41" s="75" t="str">
        <f t="array" aca="1" ref="A41" ca="1">IFERROR(SMALL(IF(VENTES_ART=A$2,ROW(INDIRECT("1:"&amp;ROWS(VENTES_ART)))),ROWS($11:41)),"")</f>
        <v/>
      </c>
      <c r="B41" s="76" t="str">
        <f ca="1">IFERROR(INDEX(TAB_VENTES,$A41,MATCH(B$10,VENTES!$A$1:$M$1,0)),"")</f>
        <v/>
      </c>
      <c r="C41" s="25" t="str">
        <f ca="1">IFERROR(INDEX(TAB_VENTES,$A41,MATCH(C$10,VENTES!$A$1:$M$1,0)),"")</f>
        <v/>
      </c>
      <c r="D41" s="78" t="str">
        <f ca="1">IFERROR(INDEX(TAB_VENTES,$A41,MATCH(D$10,VENTES!$A$1:$M$1,0)),"")</f>
        <v/>
      </c>
      <c r="E41" s="78" t="str">
        <f ca="1">IFERROR(INDEX(TAB_VENTES,$A41,MATCH(E$10,VENTES!$A$1:$M$1,0)),"")</f>
        <v/>
      </c>
    </row>
    <row r="42" spans="1:5">
      <c r="A42" s="75" t="str">
        <f t="array" aca="1" ref="A42" ca="1">IFERROR(SMALL(IF(VENTES_ART=A$2,ROW(INDIRECT("1:"&amp;ROWS(VENTES_ART)))),ROWS($11:42)),"")</f>
        <v/>
      </c>
      <c r="B42" s="76" t="str">
        <f ca="1">IFERROR(INDEX(TAB_VENTES,$A42,MATCH(B$10,VENTES!$A$1:$M$1,0)),"")</f>
        <v/>
      </c>
      <c r="C42" s="25" t="str">
        <f ca="1">IFERROR(INDEX(TAB_VENTES,$A42,MATCH(C$10,VENTES!$A$1:$M$1,0)),"")</f>
        <v/>
      </c>
      <c r="D42" s="78" t="str">
        <f ca="1">IFERROR(INDEX(TAB_VENTES,$A42,MATCH(D$10,VENTES!$A$1:$M$1,0)),"")</f>
        <v/>
      </c>
      <c r="E42" s="78" t="str">
        <f ca="1">IFERROR(INDEX(TAB_VENTES,$A42,MATCH(E$10,VENTES!$A$1:$M$1,0)),"")</f>
        <v/>
      </c>
    </row>
    <row r="43" spans="1:5">
      <c r="A43" s="75" t="str">
        <f t="array" aca="1" ref="A43" ca="1">IFERROR(SMALL(IF(VENTES_ART=A$2,ROW(INDIRECT("1:"&amp;ROWS(VENTES_ART)))),ROWS($11:43)),"")</f>
        <v/>
      </c>
      <c r="B43" s="76" t="str">
        <f ca="1">IFERROR(INDEX(TAB_VENTES,$A43,MATCH(B$10,VENTES!$A$1:$M$1,0)),"")</f>
        <v/>
      </c>
      <c r="C43" s="25" t="str">
        <f ca="1">IFERROR(INDEX(TAB_VENTES,$A43,MATCH(C$10,VENTES!$A$1:$M$1,0)),"")</f>
        <v/>
      </c>
      <c r="D43" s="78" t="str">
        <f ca="1">IFERROR(INDEX(TAB_VENTES,$A43,MATCH(D$10,VENTES!$A$1:$M$1,0)),"")</f>
        <v/>
      </c>
      <c r="E43" s="78" t="str">
        <f ca="1">IFERROR(INDEX(TAB_VENTES,$A43,MATCH(E$10,VENTES!$A$1:$M$1,0)),"")</f>
        <v/>
      </c>
    </row>
    <row r="44" spans="1:5">
      <c r="A44" s="75" t="str">
        <f t="array" aca="1" ref="A44" ca="1">IFERROR(SMALL(IF(VENTES_ART=A$2,ROW(INDIRECT("1:"&amp;ROWS(VENTES_ART)))),ROWS($11:44)),"")</f>
        <v/>
      </c>
      <c r="B44" s="76" t="str">
        <f ca="1">IFERROR(INDEX(TAB_VENTES,$A44,MATCH(B$10,VENTES!$A$1:$M$1,0)),"")</f>
        <v/>
      </c>
      <c r="C44" s="25" t="str">
        <f ca="1">IFERROR(INDEX(TAB_VENTES,$A44,MATCH(C$10,VENTES!$A$1:$M$1,0)),"")</f>
        <v/>
      </c>
      <c r="D44" s="78" t="str">
        <f ca="1">IFERROR(INDEX(TAB_VENTES,$A44,MATCH(D$10,VENTES!$A$1:$M$1,0)),"")</f>
        <v/>
      </c>
      <c r="E44" s="78" t="str">
        <f ca="1">IFERROR(INDEX(TAB_VENTES,$A44,MATCH(E$10,VENTES!$A$1:$M$1,0)),"")</f>
        <v/>
      </c>
    </row>
    <row r="45" spans="1:5">
      <c r="A45" s="75" t="str">
        <f t="array" aca="1" ref="A45" ca="1">IFERROR(SMALL(IF(VENTES_ART=A$2,ROW(INDIRECT("1:"&amp;ROWS(VENTES_ART)))),ROWS($11:45)),"")</f>
        <v/>
      </c>
      <c r="B45" s="76" t="str">
        <f ca="1">IFERROR(INDEX(TAB_VENTES,$A45,MATCH(B$10,VENTES!$A$1:$M$1,0)),"")</f>
        <v/>
      </c>
      <c r="C45" s="25" t="str">
        <f ca="1">IFERROR(INDEX(TAB_VENTES,$A45,MATCH(C$10,VENTES!$A$1:$M$1,0)),"")</f>
        <v/>
      </c>
      <c r="D45" s="78" t="str">
        <f ca="1">IFERROR(INDEX(TAB_VENTES,$A45,MATCH(D$10,VENTES!$A$1:$M$1,0)),"")</f>
        <v/>
      </c>
      <c r="E45" s="78" t="str">
        <f ca="1">IFERROR(INDEX(TAB_VENTES,$A45,MATCH(E$10,VENTES!$A$1:$M$1,0)),"")</f>
        <v/>
      </c>
    </row>
    <row r="46" spans="1:5">
      <c r="A46" s="75" t="str">
        <f t="array" aca="1" ref="A46" ca="1">IFERROR(SMALL(IF(VENTES_ART=A$2,ROW(INDIRECT("1:"&amp;ROWS(VENTES_ART)))),ROWS($11:46)),"")</f>
        <v/>
      </c>
      <c r="B46" s="76" t="str">
        <f ca="1">IFERROR(INDEX(TAB_VENTES,$A46,MATCH(B$10,VENTES!$A$1:$M$1,0)),"")</f>
        <v/>
      </c>
      <c r="C46" s="25" t="str">
        <f ca="1">IFERROR(INDEX(TAB_VENTES,$A46,MATCH(C$10,VENTES!$A$1:$M$1,0)),"")</f>
        <v/>
      </c>
      <c r="D46" s="78" t="str">
        <f ca="1">IFERROR(INDEX(TAB_VENTES,$A46,MATCH(D$10,VENTES!$A$1:$M$1,0)),"")</f>
        <v/>
      </c>
      <c r="E46" s="78" t="str">
        <f ca="1">IFERROR(INDEX(TAB_VENTES,$A46,MATCH(E$10,VENTES!$A$1:$M$1,0)),"")</f>
        <v/>
      </c>
    </row>
    <row r="47" spans="1:5">
      <c r="A47" s="75" t="str">
        <f t="array" aca="1" ref="A47" ca="1">IFERROR(SMALL(IF(VENTES_ART=A$2,ROW(INDIRECT("1:"&amp;ROWS(VENTES_ART)))),ROWS($11:47)),"")</f>
        <v/>
      </c>
      <c r="B47" s="76" t="str">
        <f ca="1">IFERROR(INDEX(TAB_VENTES,$A47,MATCH(B$10,VENTES!$A$1:$M$1,0)),"")</f>
        <v/>
      </c>
      <c r="C47" s="25" t="str">
        <f ca="1">IFERROR(INDEX(TAB_VENTES,$A47,MATCH(C$10,VENTES!$A$1:$M$1,0)),"")</f>
        <v/>
      </c>
      <c r="D47" s="78" t="str">
        <f ca="1">IFERROR(INDEX(TAB_VENTES,$A47,MATCH(D$10,VENTES!$A$1:$M$1,0)),"")</f>
        <v/>
      </c>
      <c r="E47" s="78" t="str">
        <f ca="1">IFERROR(INDEX(TAB_VENTES,$A47,MATCH(E$10,VENTES!$A$1:$M$1,0)),"")</f>
        <v/>
      </c>
    </row>
    <row r="48" spans="1:5">
      <c r="A48" s="75" t="str">
        <f t="array" aca="1" ref="A48" ca="1">IFERROR(SMALL(IF(VENTES_ART=A$2,ROW(INDIRECT("1:"&amp;ROWS(VENTES_ART)))),ROWS($11:48)),"")</f>
        <v/>
      </c>
      <c r="B48" s="76" t="str">
        <f ca="1">IFERROR(INDEX(TAB_VENTES,$A48,MATCH(B$10,VENTES!$A$1:$M$1,0)),"")</f>
        <v/>
      </c>
      <c r="C48" s="25" t="str">
        <f ca="1">IFERROR(INDEX(TAB_VENTES,$A48,MATCH(C$10,VENTES!$A$1:$M$1,0)),"")</f>
        <v/>
      </c>
      <c r="D48" s="78" t="str">
        <f ca="1">IFERROR(INDEX(TAB_VENTES,$A48,MATCH(D$10,VENTES!$A$1:$M$1,0)),"")</f>
        <v/>
      </c>
      <c r="E48" s="78" t="str">
        <f ca="1">IFERROR(INDEX(TAB_VENTES,$A48,MATCH(E$10,VENTES!$A$1:$M$1,0)),"")</f>
        <v/>
      </c>
    </row>
    <row r="49" spans="1:5">
      <c r="A49" s="75" t="str">
        <f t="array" aca="1" ref="A49" ca="1">IFERROR(SMALL(IF(VENTES_ART=A$2,ROW(INDIRECT("1:"&amp;ROWS(VENTES_ART)))),ROWS($11:49)),"")</f>
        <v/>
      </c>
      <c r="B49" s="76" t="str">
        <f ca="1">IFERROR(INDEX(TAB_VENTES,$A49,MATCH(B$10,VENTES!$A$1:$M$1,0)),"")</f>
        <v/>
      </c>
      <c r="C49" s="25" t="str">
        <f ca="1">IFERROR(INDEX(TAB_VENTES,$A49,MATCH(C$10,VENTES!$A$1:$M$1,0)),"")</f>
        <v/>
      </c>
      <c r="D49" s="78" t="str">
        <f ca="1">IFERROR(INDEX(TAB_VENTES,$A49,MATCH(D$10,VENTES!$A$1:$M$1,0)),"")</f>
        <v/>
      </c>
      <c r="E49" s="78" t="str">
        <f ca="1">IFERROR(INDEX(TAB_VENTES,$A49,MATCH(E$10,VENTES!$A$1:$M$1,0)),"")</f>
        <v/>
      </c>
    </row>
    <row r="50" spans="1:5">
      <c r="A50" s="75" t="str">
        <f t="array" aca="1" ref="A50" ca="1">IFERROR(SMALL(IF(VENTES_ART=A$2,ROW(INDIRECT("1:"&amp;ROWS(VENTES_ART)))),ROWS($11:50)),"")</f>
        <v/>
      </c>
      <c r="B50" s="76" t="str">
        <f ca="1">IFERROR(INDEX(TAB_VENTES,$A50,MATCH(B$10,VENTES!$A$1:$M$1,0)),"")</f>
        <v/>
      </c>
      <c r="C50" s="25" t="str">
        <f ca="1">IFERROR(INDEX(TAB_VENTES,$A50,MATCH(C$10,VENTES!$A$1:$M$1,0)),"")</f>
        <v/>
      </c>
      <c r="D50" s="78" t="str">
        <f ca="1">IFERROR(INDEX(TAB_VENTES,$A50,MATCH(D$10,VENTES!$A$1:$M$1,0)),"")</f>
        <v/>
      </c>
      <c r="E50" s="78" t="str">
        <f ca="1">IFERROR(INDEX(TAB_VENTES,$A50,MATCH(E$10,VENTES!$A$1:$M$1,0)),"")</f>
        <v/>
      </c>
    </row>
    <row r="51" spans="1:5">
      <c r="A51" s="75" t="str">
        <f t="array" aca="1" ref="A51" ca="1">IFERROR(SMALL(IF(VENTES_ART=A$2,ROW(INDIRECT("1:"&amp;ROWS(VENTES_ART)))),ROWS($11:51)),"")</f>
        <v/>
      </c>
      <c r="B51" s="76" t="str">
        <f ca="1">IFERROR(INDEX(TAB_VENTES,$A51,MATCH(B$10,VENTES!$A$1:$M$1,0)),"")</f>
        <v/>
      </c>
      <c r="C51" s="25" t="str">
        <f ca="1">IFERROR(INDEX(TAB_VENTES,$A51,MATCH(C$10,VENTES!$A$1:$M$1,0)),"")</f>
        <v/>
      </c>
      <c r="D51" s="78" t="str">
        <f ca="1">IFERROR(INDEX(TAB_VENTES,$A51,MATCH(D$10,VENTES!$A$1:$M$1,0)),"")</f>
        <v/>
      </c>
      <c r="E51" s="78" t="str">
        <f ca="1">IFERROR(INDEX(TAB_VENTES,$A51,MATCH(E$10,VENTES!$A$1:$M$1,0)),"")</f>
        <v/>
      </c>
    </row>
    <row r="52" spans="1:5">
      <c r="A52" s="75" t="str">
        <f t="array" aca="1" ref="A52" ca="1">IFERROR(SMALL(IF(VENTES_ART=A$2,ROW(INDIRECT("1:"&amp;ROWS(VENTES_ART)))),ROWS($11:52)),"")</f>
        <v/>
      </c>
      <c r="B52" s="76" t="str">
        <f ca="1">IFERROR(INDEX(TAB_VENTES,$A52,MATCH(B$10,VENTES!$A$1:$M$1,0)),"")</f>
        <v/>
      </c>
      <c r="C52" s="25" t="str">
        <f ca="1">IFERROR(INDEX(TAB_VENTES,$A52,MATCH(C$10,VENTES!$A$1:$M$1,0)),"")</f>
        <v/>
      </c>
      <c r="D52" s="78" t="str">
        <f ca="1">IFERROR(INDEX(TAB_VENTES,$A52,MATCH(D$10,VENTES!$A$1:$M$1,0)),"")</f>
        <v/>
      </c>
      <c r="E52" s="78" t="str">
        <f ca="1">IFERROR(INDEX(TAB_VENTES,$A52,MATCH(E$10,VENTES!$A$1:$M$1,0)),"")</f>
        <v/>
      </c>
    </row>
    <row r="53" spans="1:5">
      <c r="A53" s="75" t="str">
        <f t="array" aca="1" ref="A53" ca="1">IFERROR(SMALL(IF(VENTES_ART=A$2,ROW(INDIRECT("1:"&amp;ROWS(VENTES_ART)))),ROWS($11:53)),"")</f>
        <v/>
      </c>
      <c r="B53" s="76" t="str">
        <f ca="1">IFERROR(INDEX(TAB_VENTES,$A53,MATCH(B$10,VENTES!$A$1:$M$1,0)),"")</f>
        <v/>
      </c>
      <c r="C53" s="25" t="str">
        <f ca="1">IFERROR(INDEX(TAB_VENTES,$A53,MATCH(C$10,VENTES!$A$1:$M$1,0)),"")</f>
        <v/>
      </c>
      <c r="D53" s="78" t="str">
        <f ca="1">IFERROR(INDEX(TAB_VENTES,$A53,MATCH(D$10,VENTES!$A$1:$M$1,0)),"")</f>
        <v/>
      </c>
      <c r="E53" s="78" t="str">
        <f ca="1">IFERROR(INDEX(TAB_VENTES,$A53,MATCH(E$10,VENTES!$A$1:$M$1,0)),"")</f>
        <v/>
      </c>
    </row>
  </sheetData>
  <dataValidations count="2">
    <dataValidation type="list" allowBlank="1" showInputMessage="1" showErrorMessage="1" sqref="A1">
      <formula1>FAMILLES</formula1>
    </dataValidation>
    <dataValidation type="list" allowBlank="1" showInputMessage="1" showErrorMessage="1" sqref="A2">
      <formula1>OFFSET(COLA,1,MATCH($A1,LIGNE1,0)-1,COUNTA(OFFSET(COLA,,MATCH($A1,LIGNE1,0)-1))-1)</formula1>
    </dataValidation>
  </dataValidations>
  <pageMargins left="0.7" right="0.7" top="0.75" bottom="0.75" header="0.3" footer="0.3"/>
  <pageSetup paperSize="9" orientation="portrait" horizontalDpi="200" verticalDpi="200" r:id="rId1"/>
  <legacyDrawing r:id="rId2"/>
  <controls>
    <control shapeId="1034" r:id="rId3" name="ListBox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N249"/>
  <sheetViews>
    <sheetView topLeftCell="A22" workbookViewId="0">
      <selection activeCell="F37" sqref="F37"/>
    </sheetView>
  </sheetViews>
  <sheetFormatPr baseColWidth="10" defaultRowHeight="15"/>
  <cols>
    <col min="1" max="1" width="5.5703125" bestFit="1" customWidth="1"/>
    <col min="2" max="2" width="22.85546875" customWidth="1"/>
    <col min="3" max="3" width="8.5703125" customWidth="1"/>
    <col min="4" max="4" width="7.7109375" customWidth="1"/>
    <col min="5" max="5" width="7.28515625" customWidth="1"/>
    <col min="6" max="6" width="5.28515625" customWidth="1"/>
    <col min="7" max="7" width="4.5703125" customWidth="1"/>
    <col min="8" max="8" width="23.7109375" customWidth="1"/>
    <col min="12" max="12" width="1.42578125" customWidth="1"/>
    <col min="14" max="14" width="16.5703125" style="2" bestFit="1" customWidth="1"/>
  </cols>
  <sheetData>
    <row r="2" spans="1:14">
      <c r="A2" s="25" t="s">
        <v>332</v>
      </c>
      <c r="B2" s="85">
        <v>13352</v>
      </c>
      <c r="D2" s="114"/>
      <c r="E2" s="114"/>
      <c r="F2" s="114"/>
      <c r="G2" s="114"/>
      <c r="H2" s="114"/>
      <c r="I2" s="114"/>
      <c r="J2" s="114"/>
      <c r="K2" s="114"/>
      <c r="L2" s="114"/>
      <c r="N2" s="86" t="s">
        <v>590</v>
      </c>
    </row>
    <row r="3" spans="1:14">
      <c r="N3" s="85">
        <f t="array" ref="N3:N249">IFERROR(SMALL(IF(MATCH(Col_BL,Col_BL,0)=ROW(Col_BL)-1,Col_BL),ROW(Col_BL)-1),"")</f>
        <v>1749</v>
      </c>
    </row>
    <row r="4" spans="1:14">
      <c r="C4" s="2"/>
      <c r="E4" s="2"/>
      <c r="N4" s="85">
        <v>1753</v>
      </c>
    </row>
    <row r="5" spans="1:14">
      <c r="N5" s="85">
        <v>1755</v>
      </c>
    </row>
    <row r="6" spans="1:14">
      <c r="N6" s="85">
        <v>1801</v>
      </c>
    </row>
    <row r="7" spans="1:14">
      <c r="N7" s="85">
        <v>1802</v>
      </c>
    </row>
    <row r="8" spans="1:14">
      <c r="B8" s="87">
        <f>IFERROR(INDEX(Col_Dates,MATCH(B2,Col_BL,0)),"")</f>
        <v>41643</v>
      </c>
      <c r="C8" s="25"/>
      <c r="D8" s="88" t="str">
        <f>IFERROR(INDEX(Col_Clients,MATCH(B2,Col_BL,0)),"")&amp;""</f>
        <v>BAJOU</v>
      </c>
      <c r="N8" s="85">
        <v>1804</v>
      </c>
    </row>
    <row r="9" spans="1:14">
      <c r="B9" s="25"/>
      <c r="C9" s="25"/>
      <c r="D9" s="25"/>
      <c r="H9" s="115" t="s">
        <v>591</v>
      </c>
      <c r="I9" s="115"/>
      <c r="J9" s="115"/>
      <c r="N9" s="85">
        <v>1805</v>
      </c>
    </row>
    <row r="10" spans="1:14">
      <c r="B10" s="89" t="s">
        <v>2</v>
      </c>
      <c r="C10" s="89" t="s">
        <v>3</v>
      </c>
      <c r="D10" s="89" t="s">
        <v>302</v>
      </c>
      <c r="H10" s="89" t="s">
        <v>2</v>
      </c>
      <c r="I10" s="89" t="s">
        <v>3</v>
      </c>
      <c r="J10" s="89" t="s">
        <v>302</v>
      </c>
      <c r="N10" s="85">
        <v>1806</v>
      </c>
    </row>
    <row r="11" spans="1:14">
      <c r="B11" s="90" t="str">
        <f t="array" ref="B11">IFERROR(INDEX(Col_Articles,SMALL(IF(Col_BL=$B$2,ROW(Col_BL)-1),ROWS($11:11))),"")</f>
        <v xml:space="preserve">XP-B80 </v>
      </c>
      <c r="C11" s="91">
        <f t="array" ref="C11">IFERROR(INDEX(Col_Qte,SMALL(IF(Col_BL=$B$2,ROW(Col_BL)-1),ROWS($11:11))),"")</f>
        <v>21</v>
      </c>
      <c r="D11" s="92">
        <f t="array" ref="D11">IFERROR(INDEX(Col_PrixU,SMALL(IF(Col_BL=$B$2,ROW(Col_BL)-1),ROWS($11:11))),"")</f>
        <v>1200</v>
      </c>
      <c r="H11" s="90" t="str">
        <f>IF(ROWS($11:11)&gt;COUNTIF(Col_BL,B$2),"",INDEX(Col_Articles,MATCH(B$2,Col_BL,0)+ROWS($11:11)-1))</f>
        <v xml:space="preserve">XP-B80 </v>
      </c>
      <c r="I11" s="91">
        <f>IF(ROWS($11:11)&gt;COUNTIF(Col_BL,B$2),"",INDEX(Col_Qte,MATCH(B$2,Col_BL,0)+ROWS($11:11)-1))</f>
        <v>21</v>
      </c>
      <c r="J11" s="92">
        <f>IF(ROWS($11:11)&gt;COUNTIF(Col_BL,B$2),"",INDEX(Col_PrixU,MATCH(B$2,Col_BL,0)+ROWS($11:11)-1))</f>
        <v>1200</v>
      </c>
      <c r="N11" s="85">
        <v>1807</v>
      </c>
    </row>
    <row r="12" spans="1:14">
      <c r="B12" s="93" t="str">
        <f t="array" ref="B12">IFERROR(INDEX(Col_Articles,SMALL(IF(Col_BL=$B$2,ROW(Col_BL)-1),ROWS($11:12))),"")</f>
        <v>UA 32 EH 4003</v>
      </c>
      <c r="C12" s="94">
        <f t="array" ref="C12">IFERROR(INDEX(Col_Qte,SMALL(IF(Col_BL=$B$2,ROW(Col_BL)-1),ROWS($11:12))),"")</f>
        <v>3</v>
      </c>
      <c r="D12" s="95">
        <f t="array" ref="D12">IFERROR(INDEX(Col_PrixU,SMALL(IF(Col_BL=$B$2,ROW(Col_BL)-1),ROWS($11:12))),"")</f>
        <v>2750</v>
      </c>
      <c r="H12" s="93" t="str">
        <f>IF(ROWS($11:12)&gt;COUNTIF(Col_BL,B$2),"",INDEX(Col_Articles,MATCH(B$2,Col_BL,0)+ROWS($11:12)-1))</f>
        <v>UA 32 EH 4003</v>
      </c>
      <c r="I12" s="94">
        <f>IF(ROWS($11:12)&gt;COUNTIF(Col_BL,B$2),"",INDEX(Col_Qte,MATCH(B$2,Col_BL,0)+ROWS($11:12)-1))</f>
        <v>3</v>
      </c>
      <c r="J12" s="95">
        <f>IF(ROWS($11:12)&gt;COUNTIF(Col_BL,B$2),"",INDEX(Col_PrixU,MATCH(B$2,Col_BL,0)+ROWS($11:12)-1))</f>
        <v>2750</v>
      </c>
      <c r="N12" s="85">
        <v>1808</v>
      </c>
    </row>
    <row r="13" spans="1:14">
      <c r="B13" s="93" t="str">
        <f t="array" ref="B13">IFERROR(INDEX(Col_Articles,SMALL(IF(Col_BL=$B$2,ROW(Col_BL)-1),ROWS($11:13))),"")</f>
        <v>UE-42 F 5070/D</v>
      </c>
      <c r="C13" s="94">
        <f t="array" ref="C13">IFERROR(INDEX(Col_Qte,SMALL(IF(Col_BL=$B$2,ROW(Col_BL)-1),ROWS($11:13))),"")</f>
        <v>2</v>
      </c>
      <c r="D13" s="95">
        <f t="array" ref="D13">IFERROR(INDEX(Col_PrixU,SMALL(IF(Col_BL=$B$2,ROW(Col_BL)-1),ROWS($11:13))),"")</f>
        <v>5100</v>
      </c>
      <c r="H13" s="93" t="str">
        <f>IF(ROWS($11:13)&gt;COUNTIF(Col_BL,B$2),"",INDEX(Col_Articles,MATCH(B$2,Col_BL,0)+ROWS($11:13)-1))</f>
        <v>UE-42 F 5070/D</v>
      </c>
      <c r="I13" s="94">
        <f>IF(ROWS($11:13)&gt;COUNTIF(Col_BL,B$2),"",INDEX(Col_Qte,MATCH(B$2,Col_BL,0)+ROWS($11:13)-1))</f>
        <v>2</v>
      </c>
      <c r="J13" s="95">
        <f>IF(ROWS($11:13)&gt;COUNTIF(Col_BL,B$2),"",INDEX(Col_PrixU,MATCH(B$2,Col_BL,0)+ROWS($11:13)-1))</f>
        <v>5100</v>
      </c>
      <c r="N13" s="85">
        <v>1809</v>
      </c>
    </row>
    <row r="14" spans="1:14">
      <c r="B14" s="93" t="str">
        <f t="array" ref="B14">IFERROR(INDEX(Col_Articles,SMALL(IF(Col_BL=$B$2,ROW(Col_BL)-1),ROWS($11:14))),"")</f>
        <v>ME711K</v>
      </c>
      <c r="C14" s="94">
        <f t="array" ref="C14">IFERROR(INDEX(Col_Qte,SMALL(IF(Col_BL=$B$2,ROW(Col_BL)-1),ROWS($11:14))),"")</f>
        <v>1</v>
      </c>
      <c r="D14" s="95">
        <f t="array" ref="D14">IFERROR(INDEX(Col_PrixU,SMALL(IF(Col_BL=$B$2,ROW(Col_BL)-1),ROWS($11:14))),"")</f>
        <v>700</v>
      </c>
      <c r="H14" s="93" t="str">
        <f>IF(ROWS($11:14)&gt;COUNTIF(Col_BL,B$2),"",INDEX(Col_Articles,MATCH(B$2,Col_BL,0)+ROWS($11:14)-1))</f>
        <v>ME711K</v>
      </c>
      <c r="I14" s="94">
        <f>IF(ROWS($11:14)&gt;COUNTIF(Col_BL,B$2),"",INDEX(Col_Qte,MATCH(B$2,Col_BL,0)+ROWS($11:14)-1))</f>
        <v>1</v>
      </c>
      <c r="J14" s="95">
        <f>IF(ROWS($11:14)&gt;COUNTIF(Col_BL,B$2),"",INDEX(Col_PrixU,MATCH(B$2,Col_BL,0)+ROWS($11:14)-1))</f>
        <v>700</v>
      </c>
      <c r="N14" s="85">
        <v>1810</v>
      </c>
    </row>
    <row r="15" spans="1:14">
      <c r="B15" s="93" t="str">
        <f t="array" ref="B15">IFERROR(INDEX(Col_Articles,SMALL(IF(Col_BL=$B$2,ROW(Col_BL)-1),ROWS($11:15))),"")</f>
        <v>WF-0600NCS</v>
      </c>
      <c r="C15" s="94">
        <f t="array" ref="C15">IFERROR(INDEX(Col_Qte,SMALL(IF(Col_BL=$B$2,ROW(Col_BL)-1),ROWS($11:15))),"")</f>
        <v>1</v>
      </c>
      <c r="D15" s="95">
        <f t="array" ref="D15">IFERROR(INDEX(Col_PrixU,SMALL(IF(Col_BL=$B$2,ROW(Col_BL)-1),ROWS($11:15))),"")</f>
        <v>2900</v>
      </c>
      <c r="H15" s="93" t="str">
        <f>IF(ROWS($11:15)&gt;COUNTIF(Col_BL,B$2),"",INDEX(Col_Articles,MATCH(B$2,Col_BL,0)+ROWS($11:15)-1))</f>
        <v>WF-0600NCS</v>
      </c>
      <c r="I15" s="94">
        <f>IF(ROWS($11:15)&gt;COUNTIF(Col_BL,B$2),"",INDEX(Col_Qte,MATCH(B$2,Col_BL,0)+ROWS($11:15)-1))</f>
        <v>1</v>
      </c>
      <c r="J15" s="95">
        <f>IF(ROWS($11:15)&gt;COUNTIF(Col_BL,B$2),"",INDEX(Col_PrixU,MATCH(B$2,Col_BL,0)+ROWS($11:15)-1))</f>
        <v>2900</v>
      </c>
      <c r="N15" s="85">
        <v>1811</v>
      </c>
    </row>
    <row r="16" spans="1:14">
      <c r="B16" s="93" t="str">
        <f t="array" ref="B16">IFERROR(INDEX(Col_Articles,SMALL(IF(Col_BL=$B$2,ROW(Col_BL)-1),ROWS($11:16))),"")</f>
        <v>DW-FN320T</v>
      </c>
      <c r="C16" s="94">
        <f t="array" ref="C16">IFERROR(INDEX(Col_Qte,SMALL(IF(Col_BL=$B$2,ROW(Col_BL)-1),ROWS($11:16))),"")</f>
        <v>1</v>
      </c>
      <c r="D16" s="95">
        <f t="array" ref="D16">IFERROR(INDEX(Col_PrixU,SMALL(IF(Col_BL=$B$2,ROW(Col_BL)-1),ROWS($11:16))),"")</f>
        <v>4000</v>
      </c>
      <c r="H16" s="93" t="str">
        <f>IF(ROWS($11:16)&gt;COUNTIF(Col_BL,B$2),"",INDEX(Col_Articles,MATCH(B$2,Col_BL,0)+ROWS($11:16)-1))</f>
        <v>DW-FN320T</v>
      </c>
      <c r="I16" s="94">
        <f>IF(ROWS($11:16)&gt;COUNTIF(Col_BL,B$2),"",INDEX(Col_Qte,MATCH(B$2,Col_BL,0)+ROWS($11:16)-1))</f>
        <v>1</v>
      </c>
      <c r="J16" s="95">
        <f>IF(ROWS($11:16)&gt;COUNTIF(Col_BL,B$2),"",INDEX(Col_PrixU,MATCH(B$2,Col_BL,0)+ROWS($11:16)-1))</f>
        <v>4000</v>
      </c>
      <c r="N16" s="85">
        <v>1812</v>
      </c>
    </row>
    <row r="17" spans="2:14">
      <c r="B17" s="93" t="str">
        <f t="array" ref="B17">IFERROR(INDEX(Col_Articles,SMALL(IF(Col_BL=$B$2,ROW(Col_BL)-1),ROWS($11:17))),"")</f>
        <v>LT 23 B 350</v>
      </c>
      <c r="C17" s="94">
        <f t="array" ref="C17">IFERROR(INDEX(Col_Qte,SMALL(IF(Col_BL=$B$2,ROW(Col_BL)-1),ROWS($11:17))),"")</f>
        <v>1</v>
      </c>
      <c r="D17" s="95">
        <f t="array" ref="D17">IFERROR(INDEX(Col_PrixU,SMALL(IF(Col_BL=$B$2,ROW(Col_BL)-1),ROWS($11:17))),"")</f>
        <v>2150</v>
      </c>
      <c r="H17" s="93" t="str">
        <f>IF(ROWS($11:17)&gt;COUNTIF(Col_BL,B$2),"",INDEX(Col_Articles,MATCH(B$2,Col_BL,0)+ROWS($11:17)-1))</f>
        <v>LT 23 B 350</v>
      </c>
      <c r="I17" s="94">
        <f>IF(ROWS($11:17)&gt;COUNTIF(Col_BL,B$2),"",INDEX(Col_Qte,MATCH(B$2,Col_BL,0)+ROWS($11:17)-1))</f>
        <v>1</v>
      </c>
      <c r="J17" s="95">
        <f>IF(ROWS($11:17)&gt;COUNTIF(Col_BL,B$2),"",INDEX(Col_PrixU,MATCH(B$2,Col_BL,0)+ROWS($11:17)-1))</f>
        <v>2150</v>
      </c>
      <c r="N17" s="85">
        <v>1813</v>
      </c>
    </row>
    <row r="18" spans="2:14">
      <c r="B18" s="93" t="str">
        <f t="array" ref="B18">IFERROR(INDEX(Col_Articles,SMALL(IF(Col_BL=$B$2,ROW(Col_BL)-1),ROWS($11:18))),"")</f>
        <v>PS-43 F 4500/D</v>
      </c>
      <c r="C18" s="94">
        <f t="array" ref="C18">IFERROR(INDEX(Col_Qte,SMALL(IF(Col_BL=$B$2,ROW(Col_BL)-1),ROWS($11:18))),"")</f>
        <v>3</v>
      </c>
      <c r="D18" s="95">
        <f t="array" ref="D18">IFERROR(INDEX(Col_PrixU,SMALL(IF(Col_BL=$B$2,ROW(Col_BL)-1),ROWS($11:18))),"")</f>
        <v>4200</v>
      </c>
      <c r="H18" s="93" t="str">
        <f>IF(ROWS($11:18)&gt;COUNTIF(Col_BL,B$2),"",INDEX(Col_Articles,MATCH(B$2,Col_BL,0)+ROWS($11:18)-1))</f>
        <v>PS-43 F 4500/D</v>
      </c>
      <c r="I18" s="94">
        <f>IF(ROWS($11:18)&gt;COUNTIF(Col_BL,B$2),"",INDEX(Col_Qte,MATCH(B$2,Col_BL,0)+ROWS($11:18)-1))</f>
        <v>3</v>
      </c>
      <c r="J18" s="95">
        <f>IF(ROWS($11:18)&gt;COUNTIF(Col_BL,B$2),"",INDEX(Col_PrixU,MATCH(B$2,Col_BL,0)+ROWS($11:18)-1))</f>
        <v>4200</v>
      </c>
      <c r="N18" s="85">
        <v>1814</v>
      </c>
    </row>
    <row r="19" spans="2:14">
      <c r="B19" s="93" t="str">
        <f t="array" ref="B19">IFERROR(INDEX(Col_Articles,SMALL(IF(Col_BL=$B$2,ROW(Col_BL)-1),ROWS($11:19))),"")</f>
        <v/>
      </c>
      <c r="C19" s="94" t="str">
        <f t="array" ref="C19">IFERROR(INDEX(Col_Qte,SMALL(IF(Col_BL=$B$2,ROW(Col_BL)-1),ROWS($11:19))),"")</f>
        <v/>
      </c>
      <c r="D19" s="95" t="str">
        <f t="array" ref="D19">IFERROR(INDEX(Col_PrixU,SMALL(IF(Col_BL=$B$2,ROW(Col_BL)-1),ROWS($11:19))),"")</f>
        <v/>
      </c>
      <c r="H19" s="93" t="str">
        <f>IF(ROWS($11:19)&gt;COUNTIF(Col_BL,B$2),"",INDEX(Col_Articles,MATCH(B$2,Col_BL,0)+ROWS($11:19)-1))</f>
        <v/>
      </c>
      <c r="I19" s="94" t="str">
        <f>IF(ROWS($11:19)&gt;COUNTIF(Col_BL,B$2),"",INDEX(Col_Qte,MATCH(B$2,Col_BL,0)+ROWS($11:19)-1))</f>
        <v/>
      </c>
      <c r="J19" s="95" t="str">
        <f>IF(ROWS($11:19)&gt;COUNTIF(Col_BL,B$2),"",INDEX(Col_PrixU,MATCH(B$2,Col_BL,0)+ROWS($11:19)-1))</f>
        <v/>
      </c>
      <c r="N19" s="85">
        <v>1815</v>
      </c>
    </row>
    <row r="20" spans="2:14">
      <c r="B20" s="93" t="str">
        <f t="array" ref="B20">IFERROR(INDEX(Col_Articles,SMALL(IF(Col_BL=$B$2,ROW(Col_BL)-1),ROWS($11:20))),"")</f>
        <v/>
      </c>
      <c r="C20" s="94" t="str">
        <f t="array" ref="C20">IFERROR(INDEX(Col_Qte,SMALL(IF(Col_BL=$B$2,ROW(Col_BL)-1),ROWS($11:20))),"")</f>
        <v/>
      </c>
      <c r="D20" s="95" t="str">
        <f t="array" ref="D20">IFERROR(INDEX(Col_PrixU,SMALL(IF(Col_BL=$B$2,ROW(Col_BL)-1),ROWS($11:20))),"")</f>
        <v/>
      </c>
      <c r="H20" s="93" t="str">
        <f>IF(ROWS($11:20)&gt;COUNTIF(Col_BL,B$2),"",INDEX(Col_Articles,MATCH(B$2,Col_BL,0)+ROWS($11:20)-1))</f>
        <v/>
      </c>
      <c r="I20" s="94" t="str">
        <f>IF(ROWS($11:20)&gt;COUNTIF(Col_BL,B$2),"",INDEX(Col_Qte,MATCH(B$2,Col_BL,0)+ROWS($11:20)-1))</f>
        <v/>
      </c>
      <c r="J20" s="95" t="str">
        <f>IF(ROWS($11:20)&gt;COUNTIF(Col_BL,B$2),"",INDEX(Col_PrixU,MATCH(B$2,Col_BL,0)+ROWS($11:20)-1))</f>
        <v/>
      </c>
      <c r="N20" s="85">
        <v>1816</v>
      </c>
    </row>
    <row r="21" spans="2:14">
      <c r="B21" s="93" t="str">
        <f t="array" ref="B21">IFERROR(INDEX(Col_Articles,SMALL(IF(Col_BL=$B$2,ROW(Col_BL)-1),ROWS($11:21))),"")</f>
        <v/>
      </c>
      <c r="C21" s="94" t="str">
        <f t="array" ref="C21">IFERROR(INDEX(Col_Qte,SMALL(IF(Col_BL=$B$2,ROW(Col_BL)-1),ROWS($11:21))),"")</f>
        <v/>
      </c>
      <c r="D21" s="95" t="str">
        <f t="array" ref="D21">IFERROR(INDEX(Col_PrixU,SMALL(IF(Col_BL=$B$2,ROW(Col_BL)-1),ROWS($11:21))),"")</f>
        <v/>
      </c>
      <c r="H21" s="93" t="str">
        <f>IF(ROWS($11:21)&gt;COUNTIF(Col_BL,B$2),"",INDEX(Col_Articles,MATCH(B$2,Col_BL,0)+ROWS($11:21)-1))</f>
        <v/>
      </c>
      <c r="I21" s="94" t="str">
        <f>IF(ROWS($11:21)&gt;COUNTIF(Col_BL,B$2),"",INDEX(Col_Qte,MATCH(B$2,Col_BL,0)+ROWS($11:21)-1))</f>
        <v/>
      </c>
      <c r="J21" s="95" t="str">
        <f>IF(ROWS($11:21)&gt;COUNTIF(Col_BL,B$2),"",INDEX(Col_PrixU,MATCH(B$2,Col_BL,0)+ROWS($11:21)-1))</f>
        <v/>
      </c>
      <c r="N21" s="85">
        <v>1817</v>
      </c>
    </row>
    <row r="22" spans="2:14">
      <c r="B22" s="93" t="str">
        <f t="array" ref="B22">IFERROR(INDEX(Col_Articles,SMALL(IF(Col_BL=$B$2,ROW(Col_BL)-1),ROWS($11:22))),"")</f>
        <v/>
      </c>
      <c r="C22" s="94" t="str">
        <f t="array" ref="C22">IFERROR(INDEX(Col_Qte,SMALL(IF(Col_BL=$B$2,ROW(Col_BL)-1),ROWS($11:22))),"")</f>
        <v/>
      </c>
      <c r="D22" s="95" t="str">
        <f t="array" ref="D22">IFERROR(INDEX(Col_PrixU,SMALL(IF(Col_BL=$B$2,ROW(Col_BL)-1),ROWS($11:22))),"")</f>
        <v/>
      </c>
      <c r="H22" s="93" t="str">
        <f>IF(ROWS($11:22)&gt;COUNTIF(Col_BL,B$2),"",INDEX(Col_Articles,MATCH(B$2,Col_BL,0)+ROWS($11:22)-1))</f>
        <v/>
      </c>
      <c r="I22" s="94" t="str">
        <f>IF(ROWS($11:22)&gt;COUNTIF(Col_BL,B$2),"",INDEX(Col_Qte,MATCH(B$2,Col_BL,0)+ROWS($11:22)-1))</f>
        <v/>
      </c>
      <c r="J22" s="95" t="str">
        <f>IF(ROWS($11:22)&gt;COUNTIF(Col_BL,B$2),"",INDEX(Col_PrixU,MATCH(B$2,Col_BL,0)+ROWS($11:22)-1))</f>
        <v/>
      </c>
      <c r="N22" s="85">
        <v>1818</v>
      </c>
    </row>
    <row r="23" spans="2:14">
      <c r="B23" s="93" t="str">
        <f t="array" ref="B23">IFERROR(INDEX(Col_Articles,SMALL(IF(Col_BL=$B$2,ROW(Col_BL)-1),ROWS($11:23))),"")</f>
        <v/>
      </c>
      <c r="C23" s="94" t="str">
        <f t="array" ref="C23">IFERROR(INDEX(Col_Qte,SMALL(IF(Col_BL=$B$2,ROW(Col_BL)-1),ROWS($11:23))),"")</f>
        <v/>
      </c>
      <c r="D23" s="95" t="str">
        <f t="array" ref="D23">IFERROR(INDEX(Col_PrixU,SMALL(IF(Col_BL=$B$2,ROW(Col_BL)-1),ROWS($11:23))),"")</f>
        <v/>
      </c>
      <c r="H23" s="93" t="str">
        <f>IF(ROWS($11:23)&gt;COUNTIF(Col_BL,B$2),"",INDEX(Col_Articles,MATCH(B$2,Col_BL,0)+ROWS($11:23)-1))</f>
        <v/>
      </c>
      <c r="I23" s="94" t="str">
        <f>IF(ROWS($11:23)&gt;COUNTIF(Col_BL,B$2),"",INDEX(Col_Qte,MATCH(B$2,Col_BL,0)+ROWS($11:23)-1))</f>
        <v/>
      </c>
      <c r="J23" s="95" t="str">
        <f>IF(ROWS($11:23)&gt;COUNTIF(Col_BL,B$2),"",INDEX(Col_PrixU,MATCH(B$2,Col_BL,0)+ROWS($11:23)-1))</f>
        <v/>
      </c>
      <c r="N23" s="85">
        <v>1819</v>
      </c>
    </row>
    <row r="24" spans="2:14">
      <c r="B24" s="93" t="str">
        <f t="array" ref="B24">IFERROR(INDEX(Col_Articles,SMALL(IF(Col_BL=$B$2,ROW(Col_BL)-1),ROWS($11:24))),"")</f>
        <v/>
      </c>
      <c r="C24" s="94" t="str">
        <f t="array" ref="C24">IFERROR(INDEX(Col_Qte,SMALL(IF(Col_BL=$B$2,ROW(Col_BL)-1),ROWS($11:24))),"")</f>
        <v/>
      </c>
      <c r="D24" s="95" t="str">
        <f t="array" ref="D24">IFERROR(INDEX(Col_PrixU,SMALL(IF(Col_BL=$B$2,ROW(Col_BL)-1),ROWS($11:24))),"")</f>
        <v/>
      </c>
      <c r="H24" s="93" t="str">
        <f>IF(ROWS($11:24)&gt;COUNTIF(Col_BL,B$2),"",INDEX(Col_Articles,MATCH(B$2,Col_BL,0)+ROWS($11:24)-1))</f>
        <v/>
      </c>
      <c r="I24" s="94" t="str">
        <f>IF(ROWS($11:24)&gt;COUNTIF(Col_BL,B$2),"",INDEX(Col_Qte,MATCH(B$2,Col_BL,0)+ROWS($11:24)-1))</f>
        <v/>
      </c>
      <c r="J24" s="95" t="str">
        <f>IF(ROWS($11:24)&gt;COUNTIF(Col_BL,B$2),"",INDEX(Col_PrixU,MATCH(B$2,Col_BL,0)+ROWS($11:24)-1))</f>
        <v/>
      </c>
      <c r="N24" s="85">
        <v>1820</v>
      </c>
    </row>
    <row r="25" spans="2:14">
      <c r="B25" s="93" t="str">
        <f t="array" ref="B25">IFERROR(INDEX(Col_Articles,SMALL(IF(Col_BL=$B$2,ROW(Col_BL)-1),ROWS($11:25))),"")</f>
        <v/>
      </c>
      <c r="C25" s="94" t="str">
        <f t="array" ref="C25">IFERROR(INDEX(Col_Qte,SMALL(IF(Col_BL=$B$2,ROW(Col_BL)-1),ROWS($11:25))),"")</f>
        <v/>
      </c>
      <c r="D25" s="95" t="str">
        <f t="array" ref="D25">IFERROR(INDEX(Col_PrixU,SMALL(IF(Col_BL=$B$2,ROW(Col_BL)-1),ROWS($11:25))),"")</f>
        <v/>
      </c>
      <c r="H25" s="93" t="str">
        <f>IF(ROWS($11:25)&gt;COUNTIF(Col_BL,B$2),"",INDEX(Col_Articles,MATCH(B$2,Col_BL,0)+ROWS($11:25)-1))</f>
        <v/>
      </c>
      <c r="I25" s="94" t="str">
        <f>IF(ROWS($11:25)&gt;COUNTIF(Col_BL,B$2),"",INDEX(Col_Qte,MATCH(B$2,Col_BL,0)+ROWS($11:25)-1))</f>
        <v/>
      </c>
      <c r="J25" s="95" t="str">
        <f>IF(ROWS($11:25)&gt;COUNTIF(Col_BL,B$2),"",INDEX(Col_PrixU,MATCH(B$2,Col_BL,0)+ROWS($11:25)-1))</f>
        <v/>
      </c>
      <c r="N25" s="85">
        <v>1821</v>
      </c>
    </row>
    <row r="26" spans="2:14">
      <c r="B26" s="93" t="str">
        <f t="array" ref="B26">IFERROR(INDEX(Col_Articles,SMALL(IF(Col_BL=$B$2,ROW(Col_BL)-1),ROWS($11:26))),"")</f>
        <v/>
      </c>
      <c r="C26" s="94" t="str">
        <f t="array" ref="C26">IFERROR(INDEX(Col_Qte,SMALL(IF(Col_BL=$B$2,ROW(Col_BL)-1),ROWS($11:26))),"")</f>
        <v/>
      </c>
      <c r="D26" s="95" t="str">
        <f t="array" ref="D26">IFERROR(INDEX(Col_PrixU,SMALL(IF(Col_BL=$B$2,ROW(Col_BL)-1),ROWS($11:26))),"")</f>
        <v/>
      </c>
      <c r="H26" s="93" t="str">
        <f>IF(ROWS($11:26)&gt;COUNTIF(Col_BL,B$2),"",INDEX(Col_Articles,MATCH(B$2,Col_BL,0)+ROWS($11:26)-1))</f>
        <v/>
      </c>
      <c r="I26" s="94" t="str">
        <f>IF(ROWS($11:26)&gt;COUNTIF(Col_BL,B$2),"",INDEX(Col_Qte,MATCH(B$2,Col_BL,0)+ROWS($11:26)-1))</f>
        <v/>
      </c>
      <c r="J26" s="95" t="str">
        <f>IF(ROWS($11:26)&gt;COUNTIF(Col_BL,B$2),"",INDEX(Col_PrixU,MATCH(B$2,Col_BL,0)+ROWS($11:26)-1))</f>
        <v/>
      </c>
      <c r="N26" s="85">
        <v>1822</v>
      </c>
    </row>
    <row r="27" spans="2:14">
      <c r="B27" s="93" t="str">
        <f t="array" ref="B27">IFERROR(INDEX(Col_Articles,SMALL(IF(Col_BL=$B$2,ROW(Col_BL)-1),ROWS($11:27))),"")</f>
        <v/>
      </c>
      <c r="C27" s="94" t="str">
        <f t="array" ref="C27">IFERROR(INDEX(Col_Qte,SMALL(IF(Col_BL=$B$2,ROW(Col_BL)-1),ROWS($11:27))),"")</f>
        <v/>
      </c>
      <c r="D27" s="95" t="str">
        <f t="array" ref="D27">IFERROR(INDEX(Col_PrixU,SMALL(IF(Col_BL=$B$2,ROW(Col_BL)-1),ROWS($11:27))),"")</f>
        <v/>
      </c>
      <c r="H27" s="93" t="str">
        <f>IF(ROWS($11:27)&gt;COUNTIF(Col_BL,B$2),"",INDEX(Col_Articles,MATCH(B$2,Col_BL,0)+ROWS($11:27)-1))</f>
        <v/>
      </c>
      <c r="I27" s="94" t="str">
        <f>IF(ROWS($11:27)&gt;COUNTIF(Col_BL,B$2),"",INDEX(Col_Qte,MATCH(B$2,Col_BL,0)+ROWS($11:27)-1))</f>
        <v/>
      </c>
      <c r="J27" s="95" t="str">
        <f>IF(ROWS($11:27)&gt;COUNTIF(Col_BL,B$2),"",INDEX(Col_PrixU,MATCH(B$2,Col_BL,0)+ROWS($11:27)-1))</f>
        <v/>
      </c>
      <c r="N27" s="85">
        <v>1823</v>
      </c>
    </row>
    <row r="28" spans="2:14">
      <c r="B28" s="93" t="str">
        <f t="array" ref="B28">IFERROR(INDEX(Col_Articles,SMALL(IF(Col_BL=$B$2,ROW(Col_BL)-1),ROWS($11:28))),"")</f>
        <v/>
      </c>
      <c r="C28" s="94" t="str">
        <f t="array" ref="C28">IFERROR(INDEX(Col_Qte,SMALL(IF(Col_BL=$B$2,ROW(Col_BL)-1),ROWS($11:28))),"")</f>
        <v/>
      </c>
      <c r="D28" s="95" t="str">
        <f t="array" ref="D28">IFERROR(INDEX(Col_PrixU,SMALL(IF(Col_BL=$B$2,ROW(Col_BL)-1),ROWS($11:28))),"")</f>
        <v/>
      </c>
      <c r="H28" s="93" t="str">
        <f>IF(ROWS($11:28)&gt;COUNTIF(Col_BL,B$2),"",INDEX(Col_Articles,MATCH(B$2,Col_BL,0)+ROWS($11:28)-1))</f>
        <v/>
      </c>
      <c r="I28" s="94" t="str">
        <f>IF(ROWS($11:28)&gt;COUNTIF(Col_BL,B$2),"",INDEX(Col_Qte,MATCH(B$2,Col_BL,0)+ROWS($11:28)-1))</f>
        <v/>
      </c>
      <c r="J28" s="95" t="str">
        <f>IF(ROWS($11:28)&gt;COUNTIF(Col_BL,B$2),"",INDEX(Col_PrixU,MATCH(B$2,Col_BL,0)+ROWS($11:28)-1))</f>
        <v/>
      </c>
      <c r="N28" s="85">
        <v>1824</v>
      </c>
    </row>
    <row r="29" spans="2:14">
      <c r="B29" s="93" t="str">
        <f t="array" ref="B29">IFERROR(INDEX(Col_Articles,SMALL(IF(Col_BL=$B$2,ROW(Col_BL)-1),ROWS($11:29))),"")</f>
        <v/>
      </c>
      <c r="C29" s="94" t="str">
        <f t="array" ref="C29">IFERROR(INDEX(Col_Qte,SMALL(IF(Col_BL=$B$2,ROW(Col_BL)-1),ROWS($11:29))),"")</f>
        <v/>
      </c>
      <c r="D29" s="95" t="str">
        <f t="array" ref="D29">IFERROR(INDEX(Col_PrixU,SMALL(IF(Col_BL=$B$2,ROW(Col_BL)-1),ROWS($11:29))),"")</f>
        <v/>
      </c>
      <c r="H29" s="93" t="str">
        <f>IF(ROWS($11:29)&gt;COUNTIF(Col_BL,B$2),"",INDEX(Col_Articles,MATCH(B$2,Col_BL,0)+ROWS($11:29)-1))</f>
        <v/>
      </c>
      <c r="I29" s="94" t="str">
        <f>IF(ROWS($11:29)&gt;COUNTIF(Col_BL,B$2),"",INDEX(Col_Qte,MATCH(B$2,Col_BL,0)+ROWS($11:29)-1))</f>
        <v/>
      </c>
      <c r="J29" s="95" t="str">
        <f>IF(ROWS($11:29)&gt;COUNTIF(Col_BL,B$2),"",INDEX(Col_PrixU,MATCH(B$2,Col_BL,0)+ROWS($11:29)-1))</f>
        <v/>
      </c>
      <c r="N29" s="85">
        <v>1825</v>
      </c>
    </row>
    <row r="30" spans="2:14">
      <c r="B30" s="93" t="str">
        <f t="array" ref="B30">IFERROR(INDEX(Col_Articles,SMALL(IF(Col_BL=$B$2,ROW(Col_BL)-1),ROWS($11:30))),"")</f>
        <v/>
      </c>
      <c r="C30" s="94" t="str">
        <f t="array" ref="C30">IFERROR(INDEX(Col_Qte,SMALL(IF(Col_BL=$B$2,ROW(Col_BL)-1),ROWS($11:30))),"")</f>
        <v/>
      </c>
      <c r="D30" s="95" t="str">
        <f t="array" ref="D30">IFERROR(INDEX(Col_PrixU,SMALL(IF(Col_BL=$B$2,ROW(Col_BL)-1),ROWS($11:30))),"")</f>
        <v/>
      </c>
      <c r="H30" s="93" t="str">
        <f>IF(ROWS($11:30)&gt;COUNTIF(Col_BL,B$2),"",INDEX(Col_Articles,MATCH(B$2,Col_BL,0)+ROWS($11:30)-1))</f>
        <v/>
      </c>
      <c r="I30" s="94" t="str">
        <f>IF(ROWS($11:30)&gt;COUNTIF(Col_BL,B$2),"",INDEX(Col_Qte,MATCH(B$2,Col_BL,0)+ROWS($11:30)-1))</f>
        <v/>
      </c>
      <c r="J30" s="95" t="str">
        <f>IF(ROWS($11:30)&gt;COUNTIF(Col_BL,B$2),"",INDEX(Col_PrixU,MATCH(B$2,Col_BL,0)+ROWS($11:30)-1))</f>
        <v/>
      </c>
      <c r="N30" s="85">
        <v>1826</v>
      </c>
    </row>
    <row r="31" spans="2:14">
      <c r="B31" s="96" t="str">
        <f t="array" ref="B31">IFERROR(INDEX(Col_Articles,SMALL(IF(Col_BL=$B$2,ROW(Col_BL)-1),ROWS($11:31))),"")</f>
        <v/>
      </c>
      <c r="C31" s="97" t="str">
        <f t="array" ref="C31">IFERROR(INDEX(Col_Qte,SMALL(IF(Col_BL=$B$2,ROW(Col_BL)-1),ROWS($11:31))),"")</f>
        <v/>
      </c>
      <c r="D31" s="98" t="str">
        <f t="array" ref="D31">IFERROR(INDEX(Col_PrixU,SMALL(IF(Col_BL=$B$2,ROW(Col_BL)-1),ROWS($11:31))),"")</f>
        <v/>
      </c>
      <c r="H31" s="96" t="str">
        <f>IF(ROWS($11:31)&gt;COUNTIF(Col_BL,B$2),"",INDEX(Col_Articles,MATCH(B$2,Col_BL,0)+ROWS($11:31)-1))</f>
        <v/>
      </c>
      <c r="I31" s="97" t="str">
        <f>IF(ROWS($11:31)&gt;COUNTIF(Col_BL,B$2),"",INDEX(Col_Qte,MATCH(B$2,Col_BL,0)+ROWS($11:31)-1))</f>
        <v/>
      </c>
      <c r="J31" s="98" t="str">
        <f>IF(ROWS($11:31)&gt;COUNTIF(Col_BL,B$2),"",INDEX(Col_PrixU,MATCH(B$2,Col_BL,0)+ROWS($11:31)-1))</f>
        <v/>
      </c>
      <c r="N31" s="85">
        <v>1827</v>
      </c>
    </row>
    <row r="32" spans="2:14">
      <c r="N32" s="85">
        <v>1828</v>
      </c>
    </row>
    <row r="33" spans="2:14">
      <c r="N33" s="85">
        <v>1829</v>
      </c>
    </row>
    <row r="34" spans="2:14" ht="32.25" customHeight="1">
      <c r="B34" s="116" t="s">
        <v>593</v>
      </c>
      <c r="C34" s="116"/>
      <c r="D34" s="116"/>
      <c r="H34" s="117" t="s">
        <v>592</v>
      </c>
      <c r="I34" s="117"/>
      <c r="J34" s="117"/>
      <c r="N34" s="85">
        <v>1830</v>
      </c>
    </row>
    <row r="35" spans="2:14">
      <c r="N35" s="85">
        <v>1831</v>
      </c>
    </row>
    <row r="36" spans="2:14">
      <c r="N36" s="85">
        <v>1832</v>
      </c>
    </row>
    <row r="37" spans="2:14">
      <c r="N37" s="85">
        <v>1833</v>
      </c>
    </row>
    <row r="38" spans="2:14">
      <c r="N38" s="85">
        <v>1834</v>
      </c>
    </row>
    <row r="39" spans="2:14">
      <c r="N39" s="85">
        <v>1835</v>
      </c>
    </row>
    <row r="40" spans="2:14">
      <c r="N40" s="85">
        <v>1836</v>
      </c>
    </row>
    <row r="41" spans="2:14">
      <c r="N41" s="85">
        <v>1837</v>
      </c>
    </row>
    <row r="42" spans="2:14">
      <c r="N42" s="85">
        <v>1838</v>
      </c>
    </row>
    <row r="43" spans="2:14">
      <c r="N43" s="85">
        <v>1839</v>
      </c>
    </row>
    <row r="44" spans="2:14">
      <c r="N44" s="85">
        <v>1840</v>
      </c>
    </row>
    <row r="45" spans="2:14">
      <c r="N45" s="85">
        <v>1841</v>
      </c>
    </row>
    <row r="46" spans="2:14">
      <c r="N46" s="85">
        <v>1842</v>
      </c>
    </row>
    <row r="47" spans="2:14">
      <c r="N47" s="85">
        <v>1843</v>
      </c>
    </row>
    <row r="48" spans="2:14">
      <c r="N48" s="85">
        <v>1845</v>
      </c>
    </row>
    <row r="49" spans="14:14">
      <c r="N49" s="85">
        <v>1846</v>
      </c>
    </row>
    <row r="50" spans="14:14">
      <c r="N50" s="85">
        <v>1847</v>
      </c>
    </row>
    <row r="51" spans="14:14">
      <c r="N51" s="85">
        <v>1848</v>
      </c>
    </row>
    <row r="52" spans="14:14">
      <c r="N52" s="85">
        <v>1849</v>
      </c>
    </row>
    <row r="53" spans="14:14">
      <c r="N53" s="85">
        <v>1850</v>
      </c>
    </row>
    <row r="54" spans="14:14">
      <c r="N54" s="85">
        <v>1851</v>
      </c>
    </row>
    <row r="55" spans="14:14">
      <c r="N55" s="85">
        <v>1852</v>
      </c>
    </row>
    <row r="56" spans="14:14">
      <c r="N56" s="85">
        <v>1853</v>
      </c>
    </row>
    <row r="57" spans="14:14">
      <c r="N57" s="85">
        <v>1854</v>
      </c>
    </row>
    <row r="58" spans="14:14">
      <c r="N58" s="85">
        <v>1855</v>
      </c>
    </row>
    <row r="59" spans="14:14">
      <c r="N59" s="85">
        <v>1856</v>
      </c>
    </row>
    <row r="60" spans="14:14">
      <c r="N60" s="85">
        <v>1857</v>
      </c>
    </row>
    <row r="61" spans="14:14">
      <c r="N61" s="85">
        <v>1858</v>
      </c>
    </row>
    <row r="62" spans="14:14">
      <c r="N62" s="85">
        <v>1859</v>
      </c>
    </row>
    <row r="63" spans="14:14">
      <c r="N63" s="85">
        <v>1860</v>
      </c>
    </row>
    <row r="64" spans="14:14">
      <c r="N64" s="85">
        <v>1861</v>
      </c>
    </row>
    <row r="65" spans="14:14">
      <c r="N65" s="85">
        <v>1862</v>
      </c>
    </row>
    <row r="66" spans="14:14">
      <c r="N66" s="85">
        <v>1863</v>
      </c>
    </row>
    <row r="67" spans="14:14">
      <c r="N67" s="85">
        <v>1864</v>
      </c>
    </row>
    <row r="68" spans="14:14">
      <c r="N68" s="85">
        <v>1866</v>
      </c>
    </row>
    <row r="69" spans="14:14">
      <c r="N69" s="85">
        <v>1867</v>
      </c>
    </row>
    <row r="70" spans="14:14">
      <c r="N70" s="85">
        <v>1868</v>
      </c>
    </row>
    <row r="71" spans="14:14">
      <c r="N71" s="85">
        <v>1869</v>
      </c>
    </row>
    <row r="72" spans="14:14">
      <c r="N72" s="85">
        <v>1870</v>
      </c>
    </row>
    <row r="73" spans="14:14">
      <c r="N73" s="85">
        <v>1871</v>
      </c>
    </row>
    <row r="74" spans="14:14">
      <c r="N74" s="85">
        <v>1872</v>
      </c>
    </row>
    <row r="75" spans="14:14">
      <c r="N75" s="85">
        <v>1874</v>
      </c>
    </row>
    <row r="76" spans="14:14">
      <c r="N76" s="85">
        <v>1875</v>
      </c>
    </row>
    <row r="77" spans="14:14">
      <c r="N77" s="85">
        <v>1876</v>
      </c>
    </row>
    <row r="78" spans="14:14">
      <c r="N78" s="85">
        <v>1878</v>
      </c>
    </row>
    <row r="79" spans="14:14">
      <c r="N79" s="85">
        <v>1879</v>
      </c>
    </row>
    <row r="80" spans="14:14">
      <c r="N80" s="85">
        <v>1880</v>
      </c>
    </row>
    <row r="81" spans="14:14">
      <c r="N81" s="85">
        <v>1881</v>
      </c>
    </row>
    <row r="82" spans="14:14">
      <c r="N82" s="85">
        <v>1882</v>
      </c>
    </row>
    <row r="83" spans="14:14">
      <c r="N83" s="85">
        <v>13351</v>
      </c>
    </row>
    <row r="84" spans="14:14">
      <c r="N84" s="85">
        <v>13352</v>
      </c>
    </row>
    <row r="85" spans="14:14">
      <c r="N85" s="85">
        <v>13353</v>
      </c>
    </row>
    <row r="86" spans="14:14">
      <c r="N86" s="85">
        <v>13354</v>
      </c>
    </row>
    <row r="87" spans="14:14">
      <c r="N87" s="85">
        <v>13355</v>
      </c>
    </row>
    <row r="88" spans="14:14">
      <c r="N88" s="85">
        <v>13356</v>
      </c>
    </row>
    <row r="89" spans="14:14">
      <c r="N89" s="85">
        <v>13357</v>
      </c>
    </row>
    <row r="90" spans="14:14">
      <c r="N90" s="85">
        <v>13358</v>
      </c>
    </row>
    <row r="91" spans="14:14">
      <c r="N91" s="85">
        <v>13359</v>
      </c>
    </row>
    <row r="92" spans="14:14">
      <c r="N92" s="85">
        <v>13360</v>
      </c>
    </row>
    <row r="93" spans="14:14">
      <c r="N93" s="85">
        <v>13361</v>
      </c>
    </row>
    <row r="94" spans="14:14">
      <c r="N94" s="85">
        <v>13362</v>
      </c>
    </row>
    <row r="95" spans="14:14">
      <c r="N95" s="85">
        <v>13363</v>
      </c>
    </row>
    <row r="96" spans="14:14">
      <c r="N96" s="85">
        <v>13364</v>
      </c>
    </row>
    <row r="97" spans="14:14">
      <c r="N97" s="85">
        <v>13365</v>
      </c>
    </row>
    <row r="98" spans="14:14">
      <c r="N98" s="85">
        <v>13366</v>
      </c>
    </row>
    <row r="99" spans="14:14">
      <c r="N99" s="85">
        <v>13368</v>
      </c>
    </row>
    <row r="100" spans="14:14">
      <c r="N100" s="85">
        <v>13369</v>
      </c>
    </row>
    <row r="101" spans="14:14">
      <c r="N101" s="85">
        <v>13370</v>
      </c>
    </row>
    <row r="102" spans="14:14">
      <c r="N102" s="85">
        <v>13371</v>
      </c>
    </row>
    <row r="103" spans="14:14">
      <c r="N103" s="85">
        <v>13372</v>
      </c>
    </row>
    <row r="104" spans="14:14">
      <c r="N104" s="85">
        <v>13373</v>
      </c>
    </row>
    <row r="105" spans="14:14">
      <c r="N105" s="85">
        <v>14500</v>
      </c>
    </row>
    <row r="106" spans="14:14">
      <c r="N106" s="85" t="str">
        <v/>
      </c>
    </row>
    <row r="107" spans="14:14">
      <c r="N107" s="85" t="str">
        <v/>
      </c>
    </row>
    <row r="108" spans="14:14">
      <c r="N108" s="85" t="str">
        <v/>
      </c>
    </row>
    <row r="109" spans="14:14">
      <c r="N109" s="85" t="str">
        <v/>
      </c>
    </row>
    <row r="110" spans="14:14">
      <c r="N110" s="85" t="str">
        <v/>
      </c>
    </row>
    <row r="111" spans="14:14">
      <c r="N111" s="85" t="str">
        <v/>
      </c>
    </row>
    <row r="112" spans="14:14">
      <c r="N112" s="85" t="str">
        <v/>
      </c>
    </row>
    <row r="113" spans="14:14">
      <c r="N113" s="85" t="str">
        <v/>
      </c>
    </row>
    <row r="114" spans="14:14">
      <c r="N114" s="85" t="str">
        <v/>
      </c>
    </row>
    <row r="115" spans="14:14">
      <c r="N115" s="85" t="str">
        <v/>
      </c>
    </row>
    <row r="116" spans="14:14">
      <c r="N116" s="85" t="str">
        <v/>
      </c>
    </row>
    <row r="117" spans="14:14">
      <c r="N117" s="85" t="str">
        <v/>
      </c>
    </row>
    <row r="118" spans="14:14">
      <c r="N118" s="85" t="str">
        <v/>
      </c>
    </row>
    <row r="119" spans="14:14">
      <c r="N119" s="85" t="str">
        <v/>
      </c>
    </row>
    <row r="120" spans="14:14">
      <c r="N120" s="85" t="str">
        <v/>
      </c>
    </row>
    <row r="121" spans="14:14">
      <c r="N121" s="85" t="str">
        <v/>
      </c>
    </row>
    <row r="122" spans="14:14">
      <c r="N122" s="85" t="str">
        <v/>
      </c>
    </row>
    <row r="123" spans="14:14">
      <c r="N123" s="85" t="str">
        <v/>
      </c>
    </row>
    <row r="124" spans="14:14">
      <c r="N124" s="85" t="str">
        <v/>
      </c>
    </row>
    <row r="125" spans="14:14">
      <c r="N125" s="85" t="str">
        <v/>
      </c>
    </row>
    <row r="126" spans="14:14">
      <c r="N126" s="85" t="str">
        <v/>
      </c>
    </row>
    <row r="127" spans="14:14">
      <c r="N127" s="85" t="str">
        <v/>
      </c>
    </row>
    <row r="128" spans="14:14">
      <c r="N128" s="85" t="str">
        <v/>
      </c>
    </row>
    <row r="129" spans="14:14">
      <c r="N129" s="85" t="str">
        <v/>
      </c>
    </row>
    <row r="130" spans="14:14">
      <c r="N130" s="85" t="str">
        <v/>
      </c>
    </row>
    <row r="131" spans="14:14">
      <c r="N131" s="85" t="str">
        <v/>
      </c>
    </row>
    <row r="132" spans="14:14">
      <c r="N132" s="85" t="str">
        <v/>
      </c>
    </row>
    <row r="133" spans="14:14">
      <c r="N133" s="85" t="str">
        <v/>
      </c>
    </row>
    <row r="134" spans="14:14">
      <c r="N134" s="85" t="str">
        <v/>
      </c>
    </row>
    <row r="135" spans="14:14">
      <c r="N135" s="85" t="str">
        <v/>
      </c>
    </row>
    <row r="136" spans="14:14">
      <c r="N136" s="85" t="str">
        <v/>
      </c>
    </row>
    <row r="137" spans="14:14">
      <c r="N137" s="85" t="str">
        <v/>
      </c>
    </row>
    <row r="138" spans="14:14">
      <c r="N138" s="85" t="str">
        <v/>
      </c>
    </row>
    <row r="139" spans="14:14">
      <c r="N139" s="85" t="str">
        <v/>
      </c>
    </row>
    <row r="140" spans="14:14">
      <c r="N140" s="85" t="str">
        <v/>
      </c>
    </row>
    <row r="141" spans="14:14">
      <c r="N141" s="85" t="str">
        <v/>
      </c>
    </row>
    <row r="142" spans="14:14">
      <c r="N142" s="85" t="str">
        <v/>
      </c>
    </row>
    <row r="143" spans="14:14">
      <c r="N143" s="85" t="str">
        <v/>
      </c>
    </row>
    <row r="144" spans="14:14">
      <c r="N144" s="85" t="str">
        <v/>
      </c>
    </row>
    <row r="145" spans="14:14">
      <c r="N145" s="85" t="str">
        <v/>
      </c>
    </row>
    <row r="146" spans="14:14">
      <c r="N146" s="85" t="str">
        <v/>
      </c>
    </row>
    <row r="147" spans="14:14">
      <c r="N147" s="85" t="str">
        <v/>
      </c>
    </row>
    <row r="148" spans="14:14">
      <c r="N148" s="85" t="str">
        <v/>
      </c>
    </row>
    <row r="149" spans="14:14">
      <c r="N149" s="85" t="str">
        <v/>
      </c>
    </row>
    <row r="150" spans="14:14">
      <c r="N150" s="85" t="str">
        <v/>
      </c>
    </row>
    <row r="151" spans="14:14">
      <c r="N151" s="85" t="str">
        <v/>
      </c>
    </row>
    <row r="152" spans="14:14">
      <c r="N152" s="85" t="str">
        <v/>
      </c>
    </row>
    <row r="153" spans="14:14">
      <c r="N153" s="85" t="str">
        <v/>
      </c>
    </row>
    <row r="154" spans="14:14">
      <c r="N154" s="85" t="str">
        <v/>
      </c>
    </row>
    <row r="155" spans="14:14">
      <c r="N155" s="85" t="str">
        <v/>
      </c>
    </row>
    <row r="156" spans="14:14">
      <c r="N156" s="85" t="str">
        <v/>
      </c>
    </row>
    <row r="157" spans="14:14">
      <c r="N157" s="85" t="str">
        <v/>
      </c>
    </row>
    <row r="158" spans="14:14">
      <c r="N158" s="85" t="str">
        <v/>
      </c>
    </row>
    <row r="159" spans="14:14">
      <c r="N159" s="85" t="str">
        <v/>
      </c>
    </row>
    <row r="160" spans="14:14">
      <c r="N160" s="85" t="str">
        <v/>
      </c>
    </row>
    <row r="161" spans="14:14">
      <c r="N161" s="85" t="str">
        <v/>
      </c>
    </row>
    <row r="162" spans="14:14">
      <c r="N162" s="85" t="str">
        <v/>
      </c>
    </row>
    <row r="163" spans="14:14">
      <c r="N163" s="85" t="str">
        <v/>
      </c>
    </row>
    <row r="164" spans="14:14">
      <c r="N164" s="85" t="str">
        <v/>
      </c>
    </row>
    <row r="165" spans="14:14">
      <c r="N165" s="85" t="str">
        <v/>
      </c>
    </row>
    <row r="166" spans="14:14">
      <c r="N166" s="85" t="str">
        <v/>
      </c>
    </row>
    <row r="167" spans="14:14">
      <c r="N167" s="85" t="str">
        <v/>
      </c>
    </row>
    <row r="168" spans="14:14">
      <c r="N168" s="85" t="str">
        <v/>
      </c>
    </row>
    <row r="169" spans="14:14">
      <c r="N169" s="85" t="str">
        <v/>
      </c>
    </row>
    <row r="170" spans="14:14">
      <c r="N170" s="85" t="str">
        <v/>
      </c>
    </row>
    <row r="171" spans="14:14">
      <c r="N171" s="85" t="str">
        <v/>
      </c>
    </row>
    <row r="172" spans="14:14">
      <c r="N172" s="85" t="str">
        <v/>
      </c>
    </row>
    <row r="173" spans="14:14">
      <c r="N173" s="85" t="str">
        <v/>
      </c>
    </row>
    <row r="174" spans="14:14">
      <c r="N174" s="85" t="str">
        <v/>
      </c>
    </row>
    <row r="175" spans="14:14">
      <c r="N175" s="85" t="str">
        <v/>
      </c>
    </row>
    <row r="176" spans="14:14">
      <c r="N176" s="85" t="str">
        <v/>
      </c>
    </row>
    <row r="177" spans="14:14">
      <c r="N177" s="85" t="str">
        <v/>
      </c>
    </row>
    <row r="178" spans="14:14">
      <c r="N178" s="85" t="str">
        <v/>
      </c>
    </row>
    <row r="179" spans="14:14">
      <c r="N179" s="85" t="str">
        <v/>
      </c>
    </row>
    <row r="180" spans="14:14">
      <c r="N180" s="85" t="str">
        <v/>
      </c>
    </row>
    <row r="181" spans="14:14">
      <c r="N181" s="85" t="str">
        <v/>
      </c>
    </row>
    <row r="182" spans="14:14">
      <c r="N182" s="85" t="str">
        <v/>
      </c>
    </row>
    <row r="183" spans="14:14">
      <c r="N183" s="85" t="str">
        <v/>
      </c>
    </row>
    <row r="184" spans="14:14">
      <c r="N184" s="85" t="str">
        <v/>
      </c>
    </row>
    <row r="185" spans="14:14">
      <c r="N185" s="85" t="str">
        <v/>
      </c>
    </row>
    <row r="186" spans="14:14">
      <c r="N186" s="85" t="str">
        <v/>
      </c>
    </row>
    <row r="187" spans="14:14">
      <c r="N187" s="85" t="str">
        <v/>
      </c>
    </row>
    <row r="188" spans="14:14">
      <c r="N188" s="85" t="str">
        <v/>
      </c>
    </row>
    <row r="189" spans="14:14">
      <c r="N189" s="85" t="str">
        <v/>
      </c>
    </row>
    <row r="190" spans="14:14">
      <c r="N190" s="85" t="str">
        <v/>
      </c>
    </row>
    <row r="191" spans="14:14">
      <c r="N191" s="85" t="str">
        <v/>
      </c>
    </row>
    <row r="192" spans="14:14">
      <c r="N192" s="85" t="str">
        <v/>
      </c>
    </row>
    <row r="193" spans="14:14">
      <c r="N193" s="85" t="str">
        <v/>
      </c>
    </row>
    <row r="194" spans="14:14">
      <c r="N194" s="85" t="str">
        <v/>
      </c>
    </row>
    <row r="195" spans="14:14">
      <c r="N195" s="85" t="str">
        <v/>
      </c>
    </row>
    <row r="196" spans="14:14">
      <c r="N196" s="85" t="str">
        <v/>
      </c>
    </row>
    <row r="197" spans="14:14">
      <c r="N197" s="85" t="str">
        <v/>
      </c>
    </row>
    <row r="198" spans="14:14">
      <c r="N198" s="85" t="str">
        <v/>
      </c>
    </row>
    <row r="199" spans="14:14">
      <c r="N199" s="85" t="str">
        <v/>
      </c>
    </row>
    <row r="200" spans="14:14">
      <c r="N200" s="85" t="str">
        <v/>
      </c>
    </row>
    <row r="201" spans="14:14">
      <c r="N201" s="85" t="str">
        <v/>
      </c>
    </row>
    <row r="202" spans="14:14">
      <c r="N202" s="85" t="str">
        <v/>
      </c>
    </row>
    <row r="203" spans="14:14">
      <c r="N203" s="85" t="str">
        <v/>
      </c>
    </row>
    <row r="204" spans="14:14">
      <c r="N204" s="85" t="str">
        <v/>
      </c>
    </row>
    <row r="205" spans="14:14">
      <c r="N205" s="85" t="str">
        <v/>
      </c>
    </row>
    <row r="206" spans="14:14">
      <c r="N206" s="85" t="e">
        <v>#N/A</v>
      </c>
    </row>
    <row r="207" spans="14:14">
      <c r="N207" s="85" t="e">
        <v>#N/A</v>
      </c>
    </row>
    <row r="208" spans="14:14">
      <c r="N208" s="85" t="e">
        <v>#N/A</v>
      </c>
    </row>
    <row r="209" spans="14:14">
      <c r="N209" s="85" t="e">
        <v>#N/A</v>
      </c>
    </row>
    <row r="210" spans="14:14">
      <c r="N210" s="85" t="e">
        <v>#N/A</v>
      </c>
    </row>
    <row r="211" spans="14:14">
      <c r="N211" s="85" t="e">
        <v>#N/A</v>
      </c>
    </row>
    <row r="212" spans="14:14">
      <c r="N212" s="85" t="e">
        <v>#N/A</v>
      </c>
    </row>
    <row r="213" spans="14:14">
      <c r="N213" s="85" t="e">
        <v>#N/A</v>
      </c>
    </row>
    <row r="214" spans="14:14">
      <c r="N214" s="85" t="e">
        <v>#N/A</v>
      </c>
    </row>
    <row r="215" spans="14:14">
      <c r="N215" s="85" t="e">
        <v>#N/A</v>
      </c>
    </row>
    <row r="216" spans="14:14">
      <c r="N216" s="85" t="e">
        <v>#N/A</v>
      </c>
    </row>
    <row r="217" spans="14:14">
      <c r="N217" s="85" t="e">
        <v>#N/A</v>
      </c>
    </row>
    <row r="218" spans="14:14">
      <c r="N218" s="85" t="e">
        <v>#N/A</v>
      </c>
    </row>
    <row r="219" spans="14:14">
      <c r="N219" s="85" t="e">
        <v>#N/A</v>
      </c>
    </row>
    <row r="220" spans="14:14">
      <c r="N220" s="85" t="e">
        <v>#N/A</v>
      </c>
    </row>
    <row r="221" spans="14:14">
      <c r="N221" s="85" t="e">
        <v>#N/A</v>
      </c>
    </row>
    <row r="222" spans="14:14">
      <c r="N222" s="85" t="e">
        <v>#N/A</v>
      </c>
    </row>
    <row r="223" spans="14:14">
      <c r="N223" s="85" t="e">
        <v>#N/A</v>
      </c>
    </row>
    <row r="224" spans="14:14">
      <c r="N224" s="85" t="e">
        <v>#N/A</v>
      </c>
    </row>
    <row r="225" spans="14:14">
      <c r="N225" s="85" t="e">
        <v>#N/A</v>
      </c>
    </row>
    <row r="226" spans="14:14">
      <c r="N226" s="85" t="e">
        <v>#N/A</v>
      </c>
    </row>
    <row r="227" spans="14:14">
      <c r="N227" s="85" t="e">
        <v>#N/A</v>
      </c>
    </row>
    <row r="228" spans="14:14">
      <c r="N228" s="85" t="e">
        <v>#N/A</v>
      </c>
    </row>
    <row r="229" spans="14:14">
      <c r="N229" s="85" t="e">
        <v>#N/A</v>
      </c>
    </row>
    <row r="230" spans="14:14">
      <c r="N230" s="85" t="e">
        <v>#N/A</v>
      </c>
    </row>
    <row r="231" spans="14:14">
      <c r="N231" s="85" t="e">
        <v>#N/A</v>
      </c>
    </row>
    <row r="232" spans="14:14">
      <c r="N232" s="85" t="e">
        <v>#N/A</v>
      </c>
    </row>
    <row r="233" spans="14:14">
      <c r="N233" s="85" t="e">
        <v>#N/A</v>
      </c>
    </row>
    <row r="234" spans="14:14">
      <c r="N234" s="85" t="e">
        <v>#N/A</v>
      </c>
    </row>
    <row r="235" spans="14:14">
      <c r="N235" s="85" t="e">
        <v>#N/A</v>
      </c>
    </row>
    <row r="236" spans="14:14">
      <c r="N236" s="85" t="e">
        <v>#N/A</v>
      </c>
    </row>
    <row r="237" spans="14:14">
      <c r="N237" s="85" t="e">
        <v>#N/A</v>
      </c>
    </row>
    <row r="238" spans="14:14">
      <c r="N238" s="85" t="e">
        <v>#N/A</v>
      </c>
    </row>
    <row r="239" spans="14:14">
      <c r="N239" s="85" t="e">
        <v>#N/A</v>
      </c>
    </row>
    <row r="240" spans="14:14">
      <c r="N240" s="85" t="e">
        <v>#N/A</v>
      </c>
    </row>
    <row r="241" spans="14:14">
      <c r="N241" s="85" t="e">
        <v>#N/A</v>
      </c>
    </row>
    <row r="242" spans="14:14">
      <c r="N242" s="85" t="e">
        <v>#N/A</v>
      </c>
    </row>
    <row r="243" spans="14:14">
      <c r="N243" s="85" t="e">
        <v>#N/A</v>
      </c>
    </row>
    <row r="244" spans="14:14">
      <c r="N244" s="85" t="e">
        <v>#N/A</v>
      </c>
    </row>
    <row r="245" spans="14:14">
      <c r="N245" s="85" t="e">
        <v>#N/A</v>
      </c>
    </row>
    <row r="246" spans="14:14">
      <c r="N246" s="85" t="e">
        <v>#N/A</v>
      </c>
    </row>
    <row r="247" spans="14:14">
      <c r="N247" s="85" t="e">
        <v>#N/A</v>
      </c>
    </row>
    <row r="248" spans="14:14">
      <c r="N248" s="85" t="e">
        <v>#N/A</v>
      </c>
    </row>
    <row r="249" spans="14:14">
      <c r="N249" s="85" t="e">
        <v>#N/A</v>
      </c>
    </row>
  </sheetData>
  <mergeCells count="4">
    <mergeCell ref="D2:L2"/>
    <mergeCell ref="H9:J9"/>
    <mergeCell ref="B34:D34"/>
    <mergeCell ref="H34:J34"/>
  </mergeCells>
  <dataValidations count="1">
    <dataValidation type="list" allowBlank="1" showInputMessage="1" showErrorMessage="1" sqref="B2">
      <formula1>Liste_BL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T427"/>
  <sheetViews>
    <sheetView workbookViewId="0">
      <selection activeCell="E19" sqref="E19"/>
    </sheetView>
  </sheetViews>
  <sheetFormatPr baseColWidth="10" defaultRowHeight="15"/>
  <cols>
    <col min="1" max="1" width="6" bestFit="1" customWidth="1"/>
    <col min="2" max="2" width="11.42578125" style="25"/>
    <col min="3" max="3" width="14" style="25" bestFit="1" customWidth="1"/>
    <col min="4" max="4" width="11.42578125" style="25"/>
    <col min="5" max="5" width="16.140625" style="25" bestFit="1" customWidth="1"/>
    <col min="6" max="6" width="11.42578125" style="25"/>
    <col min="9" max="9" width="13.140625" bestFit="1" customWidth="1"/>
    <col min="11" max="11" width="18.42578125" bestFit="1" customWidth="1"/>
    <col min="12" max="12" width="13.28515625" customWidth="1"/>
  </cols>
  <sheetData>
    <row r="1" spans="1:46">
      <c r="A1" s="2"/>
      <c r="B1" s="2"/>
      <c r="C1" s="99"/>
      <c r="G1" s="78"/>
      <c r="H1" s="2"/>
      <c r="I1" s="119">
        <v>41640</v>
      </c>
      <c r="J1" s="120"/>
      <c r="K1" s="120"/>
      <c r="L1" s="119">
        <v>41671</v>
      </c>
      <c r="M1" s="120"/>
      <c r="N1" s="120"/>
      <c r="O1" s="118" t="s">
        <v>594</v>
      </c>
      <c r="P1" s="118"/>
      <c r="Q1" s="118"/>
      <c r="R1" s="118" t="s">
        <v>595</v>
      </c>
      <c r="S1" s="118"/>
      <c r="T1" s="118"/>
      <c r="U1" s="118" t="s">
        <v>596</v>
      </c>
      <c r="V1" s="118"/>
      <c r="W1" s="118"/>
      <c r="X1" s="118" t="s">
        <v>597</v>
      </c>
      <c r="Y1" s="118"/>
      <c r="Z1" s="118"/>
      <c r="AA1" s="118" t="s">
        <v>598</v>
      </c>
      <c r="AB1" s="118"/>
      <c r="AC1" s="118"/>
      <c r="AD1" s="118" t="s">
        <v>599</v>
      </c>
      <c r="AE1" s="118"/>
      <c r="AF1" s="118"/>
      <c r="AG1" s="118" t="s">
        <v>600</v>
      </c>
      <c r="AH1" s="118"/>
      <c r="AI1" s="118"/>
      <c r="AJ1" s="118" t="s">
        <v>601</v>
      </c>
      <c r="AK1" s="118"/>
      <c r="AL1" s="118"/>
      <c r="AM1" s="118" t="s">
        <v>602</v>
      </c>
      <c r="AN1" s="118"/>
      <c r="AO1" s="118"/>
      <c r="AP1" s="118" t="s">
        <v>603</v>
      </c>
      <c r="AQ1" s="118"/>
      <c r="AR1" s="118"/>
      <c r="AS1" s="2"/>
      <c r="AT1" s="2"/>
    </row>
    <row r="2" spans="1:46">
      <c r="A2" s="2" t="s">
        <v>613</v>
      </c>
      <c r="B2" s="100" t="s">
        <v>546</v>
      </c>
      <c r="C2" s="99"/>
      <c r="G2" s="78"/>
      <c r="H2" s="2"/>
      <c r="I2" s="101" t="s">
        <v>2</v>
      </c>
      <c r="J2" s="101" t="s">
        <v>604</v>
      </c>
      <c r="K2" s="101" t="s">
        <v>303</v>
      </c>
      <c r="L2" s="101" t="s">
        <v>2</v>
      </c>
      <c r="M2" s="101" t="s">
        <v>604</v>
      </c>
      <c r="N2" s="101" t="s">
        <v>303</v>
      </c>
      <c r="O2" s="101" t="s">
        <v>2</v>
      </c>
      <c r="P2" s="101" t="s">
        <v>604</v>
      </c>
      <c r="Q2" s="101" t="s">
        <v>303</v>
      </c>
      <c r="R2" s="101" t="s">
        <v>2</v>
      </c>
      <c r="S2" s="101" t="s">
        <v>604</v>
      </c>
      <c r="T2" s="101" t="s">
        <v>303</v>
      </c>
      <c r="U2" s="101" t="s">
        <v>2</v>
      </c>
      <c r="V2" s="101" t="s">
        <v>604</v>
      </c>
      <c r="W2" s="101" t="s">
        <v>303</v>
      </c>
      <c r="X2" s="101" t="s">
        <v>2</v>
      </c>
      <c r="Y2" s="101" t="s">
        <v>604</v>
      </c>
      <c r="Z2" s="101" t="s">
        <v>303</v>
      </c>
      <c r="AA2" s="101" t="s">
        <v>2</v>
      </c>
      <c r="AB2" s="101" t="s">
        <v>604</v>
      </c>
      <c r="AC2" s="101" t="s">
        <v>303</v>
      </c>
      <c r="AD2" s="101" t="s">
        <v>2</v>
      </c>
      <c r="AE2" s="101" t="s">
        <v>604</v>
      </c>
      <c r="AF2" s="101" t="s">
        <v>303</v>
      </c>
      <c r="AG2" s="101" t="s">
        <v>2</v>
      </c>
      <c r="AH2" s="101" t="s">
        <v>604</v>
      </c>
      <c r="AI2" s="101" t="s">
        <v>303</v>
      </c>
      <c r="AJ2" s="101" t="s">
        <v>2</v>
      </c>
      <c r="AK2" s="101" t="s">
        <v>604</v>
      </c>
      <c r="AL2" s="101" t="s">
        <v>303</v>
      </c>
      <c r="AM2" s="101" t="s">
        <v>2</v>
      </c>
      <c r="AN2" s="101" t="s">
        <v>604</v>
      </c>
      <c r="AO2" s="101" t="s">
        <v>303</v>
      </c>
      <c r="AP2" s="101" t="s">
        <v>2</v>
      </c>
      <c r="AQ2" s="101" t="s">
        <v>604</v>
      </c>
      <c r="AR2" s="101" t="s">
        <v>303</v>
      </c>
      <c r="AS2" s="2"/>
      <c r="AT2" s="2"/>
    </row>
    <row r="3" spans="1:46">
      <c r="A3" s="2"/>
      <c r="B3" s="2"/>
      <c r="C3" s="99"/>
      <c r="G3" s="78"/>
      <c r="H3" s="2"/>
      <c r="I3" s="102" t="s">
        <v>605</v>
      </c>
      <c r="J3" s="102">
        <v>34</v>
      </c>
      <c r="K3" s="103">
        <v>40800</v>
      </c>
      <c r="L3" s="104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6">
      <c r="A4" s="2"/>
      <c r="B4" s="2"/>
      <c r="C4" s="99"/>
      <c r="G4" s="78"/>
      <c r="H4" s="2"/>
      <c r="I4" s="102" t="s">
        <v>101</v>
      </c>
      <c r="J4" s="102">
        <v>3</v>
      </c>
      <c r="K4" s="103">
        <v>8250</v>
      </c>
      <c r="L4" s="104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6">
      <c r="A5" s="2"/>
      <c r="B5" s="2"/>
      <c r="C5" s="99"/>
      <c r="G5" s="78"/>
      <c r="H5" s="2"/>
      <c r="I5" s="102" t="s">
        <v>606</v>
      </c>
      <c r="J5" s="102" t="s">
        <v>606</v>
      </c>
      <c r="K5" s="103" t="s">
        <v>606</v>
      </c>
      <c r="L5" s="104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6">
      <c r="A6" s="2"/>
      <c r="B6" s="2"/>
      <c r="C6" s="105" t="s">
        <v>0</v>
      </c>
      <c r="D6" s="106" t="s">
        <v>332</v>
      </c>
      <c r="E6" s="106" t="s">
        <v>568</v>
      </c>
      <c r="F6" s="106" t="s">
        <v>3</v>
      </c>
      <c r="G6" s="107" t="s">
        <v>302</v>
      </c>
      <c r="H6" s="2"/>
      <c r="I6" s="102" t="s">
        <v>606</v>
      </c>
      <c r="J6" s="102" t="s">
        <v>606</v>
      </c>
      <c r="K6" s="103" t="s">
        <v>606</v>
      </c>
      <c r="L6" s="104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6">
      <c r="A7" s="2"/>
      <c r="B7" s="2"/>
      <c r="C7" s="99">
        <f t="array" ref="C7">IFERROR(INDEX(Col_Dates,SMALL(IF(Col_Clients=$B$2,ROW(Col_Clients)-1),ROWS($7:7))),"")</f>
        <v>41643</v>
      </c>
      <c r="D7" s="25">
        <f t="array" ref="D7">IFERROR(INDEX(Col_BL,SMALL(IF(Col_Clients=$B$2,ROW(Col_Clients)-1),ROWS($7:7))),"")</f>
        <v>13352</v>
      </c>
      <c r="E7" s="25" t="str">
        <f t="array" ref="E7">IFERROR(INDEX(Col_Articles,SMALL(IF(Col_Clients=$B$2,ROW(Col_Clients)-1),ROWS($7:7))),"")</f>
        <v xml:space="preserve">XP-B80 </v>
      </c>
      <c r="F7" s="25">
        <f t="array" ref="F7">IFERROR(INDEX(Col_Qte,SMALL(IF(Col_Clients=$B$2,ROW(Col_Clients)-1),ROWS($7:7))),"")</f>
        <v>21</v>
      </c>
      <c r="G7" s="78">
        <f t="array" ref="G7">IFERROR(INDEX(Col_PrixU,SMALL(IF(Col_Clients=$B$2,ROW(Col_Clients)-1),ROWS($7:7))),"")</f>
        <v>1200</v>
      </c>
      <c r="H7" s="2"/>
      <c r="I7" s="102" t="s">
        <v>606</v>
      </c>
      <c r="J7" s="102" t="s">
        <v>606</v>
      </c>
      <c r="K7" s="103" t="s">
        <v>606</v>
      </c>
      <c r="L7" s="104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6">
      <c r="A8" s="2"/>
      <c r="B8" s="2"/>
      <c r="C8" s="99">
        <f t="array" ref="C8">IFERROR(INDEX(Col_Dates,SMALL(IF(Col_Clients=$B$2,ROW(Col_Clients)-1),ROWS($7:8))),"")</f>
        <v>41643</v>
      </c>
      <c r="D8" s="25">
        <f t="array" ref="D8">IFERROR(INDEX(Col_BL,SMALL(IF(Col_Clients=$B$2,ROW(Col_Clients)-1),ROWS($7:8))),"")</f>
        <v>13352</v>
      </c>
      <c r="E8" s="25" t="str">
        <f t="array" ref="E8">IFERROR(INDEX(Col_Articles,SMALL(IF(Col_Clients=$B$2,ROW(Col_Clients)-1),ROWS($7:8))),"")</f>
        <v>UA 32 EH 4003</v>
      </c>
      <c r="F8" s="25">
        <f t="array" ref="F8">IFERROR(INDEX(Col_Qte,SMALL(IF(Col_Clients=$B$2,ROW(Col_Clients)-1),ROWS($7:8))),"")</f>
        <v>3</v>
      </c>
      <c r="G8" s="78">
        <f t="array" ref="G8">IFERROR(INDEX(Col_PrixU,SMALL(IF(Col_Clients=$B$2,ROW(Col_Clients)-1),ROWS($7:8))),"")</f>
        <v>2750</v>
      </c>
      <c r="H8" s="2"/>
      <c r="I8" s="102" t="s">
        <v>606</v>
      </c>
      <c r="J8" s="102" t="s">
        <v>606</v>
      </c>
      <c r="K8" s="103" t="s">
        <v>606</v>
      </c>
      <c r="L8" s="104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>
      <c r="A9" s="2"/>
      <c r="B9" s="2"/>
      <c r="C9" s="99">
        <f t="array" ref="C9">IFERROR(INDEX(Col_Dates,SMALL(IF(Col_Clients=$B$2,ROW(Col_Clients)-1),ROWS($7:9))),"")</f>
        <v>41643</v>
      </c>
      <c r="D9" s="25">
        <f t="array" ref="D9">IFERROR(INDEX(Col_BL,SMALL(IF(Col_Clients=$B$2,ROW(Col_Clients)-1),ROWS($7:9))),"")</f>
        <v>13352</v>
      </c>
      <c r="E9" s="25" t="str">
        <f t="array" ref="E9">IFERROR(INDEX(Col_Articles,SMALL(IF(Col_Clients=$B$2,ROW(Col_Clients)-1),ROWS($7:9))),"")</f>
        <v>UE-42 F 5070/D</v>
      </c>
      <c r="F9" s="25">
        <f t="array" ref="F9">IFERROR(INDEX(Col_Qte,SMALL(IF(Col_Clients=$B$2,ROW(Col_Clients)-1),ROWS($7:9))),"")</f>
        <v>2</v>
      </c>
      <c r="G9" s="78">
        <f t="array" ref="G9">IFERROR(INDEX(Col_PrixU,SMALL(IF(Col_Clients=$B$2,ROW(Col_Clients)-1),ROWS($7:9))),"")</f>
        <v>5100</v>
      </c>
      <c r="H9" s="2"/>
      <c r="I9" s="102"/>
      <c r="J9" s="102" t="s">
        <v>606</v>
      </c>
      <c r="K9" s="103" t="s">
        <v>606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>
      <c r="A10" s="2"/>
      <c r="B10" s="2"/>
      <c r="C10" s="99">
        <f t="array" ref="C10">IFERROR(INDEX(Col_Dates,SMALL(IF(Col_Clients=$B$2,ROW(Col_Clients)-1),ROWS($7:10))),"")</f>
        <v>41643</v>
      </c>
      <c r="D10" s="25">
        <f t="array" ref="D10">IFERROR(INDEX(Col_BL,SMALL(IF(Col_Clients=$B$2,ROW(Col_Clients)-1),ROWS($7:10))),"")</f>
        <v>13352</v>
      </c>
      <c r="E10" s="25" t="str">
        <f t="array" ref="E10">IFERROR(INDEX(Col_Articles,SMALL(IF(Col_Clients=$B$2,ROW(Col_Clients)-1),ROWS($7:10))),"")</f>
        <v>ME711K</v>
      </c>
      <c r="F10" s="25">
        <f t="array" ref="F10">IFERROR(INDEX(Col_Qte,SMALL(IF(Col_Clients=$B$2,ROW(Col_Clients)-1),ROWS($7:10))),"")</f>
        <v>1</v>
      </c>
      <c r="G10" s="78">
        <f t="array" ref="G10">IFERROR(INDEX(Col_PrixU,SMALL(IF(Col_Clients=$B$2,ROW(Col_Clients)-1),ROWS($7:10))),"")</f>
        <v>700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>
      <c r="A11" s="2"/>
      <c r="B11" s="2"/>
      <c r="C11" s="99">
        <f t="array" ref="C11">IFERROR(INDEX(Col_Dates,SMALL(IF(Col_Clients=$B$2,ROW(Col_Clients)-1),ROWS($7:11))),"")</f>
        <v>41643</v>
      </c>
      <c r="D11" s="25">
        <f t="array" ref="D11">IFERROR(INDEX(Col_BL,SMALL(IF(Col_Clients=$B$2,ROW(Col_Clients)-1),ROWS($7:11))),"")</f>
        <v>13352</v>
      </c>
      <c r="E11" s="25" t="str">
        <f t="array" ref="E11">IFERROR(INDEX(Col_Articles,SMALL(IF(Col_Clients=$B$2,ROW(Col_Clients)-1),ROWS($7:11))),"")</f>
        <v>WF-0600NCS</v>
      </c>
      <c r="F11" s="25">
        <f t="array" ref="F11">IFERROR(INDEX(Col_Qte,SMALL(IF(Col_Clients=$B$2,ROW(Col_Clients)-1),ROWS($7:11))),"")</f>
        <v>1</v>
      </c>
      <c r="G11" s="78">
        <f t="array" ref="G11">IFERROR(INDEX(Col_PrixU,SMALL(IF(Col_Clients=$B$2,ROW(Col_Clients)-1),ROWS($7:11))),"")</f>
        <v>2900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>
      <c r="A12" s="2"/>
      <c r="B12" s="2"/>
      <c r="C12" s="99">
        <f t="array" ref="C12">IFERROR(INDEX(Col_Dates,SMALL(IF(Col_Clients=$B$2,ROW(Col_Clients)-1),ROWS($7:12))),"")</f>
        <v>41643</v>
      </c>
      <c r="D12" s="25">
        <f t="array" ref="D12">IFERROR(INDEX(Col_BL,SMALL(IF(Col_Clients=$B$2,ROW(Col_Clients)-1),ROWS($7:12))),"")</f>
        <v>13352</v>
      </c>
      <c r="E12" s="25" t="str">
        <f t="array" ref="E12">IFERROR(INDEX(Col_Articles,SMALL(IF(Col_Clients=$B$2,ROW(Col_Clients)-1),ROWS($7:12))),"")</f>
        <v>DW-FN320T</v>
      </c>
      <c r="F12" s="25">
        <f t="array" ref="F12">IFERROR(INDEX(Col_Qte,SMALL(IF(Col_Clients=$B$2,ROW(Col_Clients)-1),ROWS($7:12))),"")</f>
        <v>1</v>
      </c>
      <c r="G12" s="78">
        <f t="array" ref="G12">IFERROR(INDEX(Col_PrixU,SMALL(IF(Col_Clients=$B$2,ROW(Col_Clients)-1),ROWS($7:12))),"")</f>
        <v>4000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>
      <c r="A13" s="2"/>
      <c r="B13" s="2"/>
      <c r="C13" s="99">
        <f t="array" ref="C13">IFERROR(INDEX(Col_Dates,SMALL(IF(Col_Clients=$B$2,ROW(Col_Clients)-1),ROWS($7:13))),"")</f>
        <v>41643</v>
      </c>
      <c r="D13" s="25">
        <f t="array" ref="D13">IFERROR(INDEX(Col_BL,SMALL(IF(Col_Clients=$B$2,ROW(Col_Clients)-1),ROWS($7:13))),"")</f>
        <v>13352</v>
      </c>
      <c r="E13" s="25" t="str">
        <f t="array" ref="E13">IFERROR(INDEX(Col_Articles,SMALL(IF(Col_Clients=$B$2,ROW(Col_Clients)-1),ROWS($7:13))),"")</f>
        <v>LT 23 B 350</v>
      </c>
      <c r="F13" s="25">
        <f t="array" ref="F13">IFERROR(INDEX(Col_Qte,SMALL(IF(Col_Clients=$B$2,ROW(Col_Clients)-1),ROWS($7:13))),"")</f>
        <v>1</v>
      </c>
      <c r="G13" s="78">
        <f t="array" ref="G13">IFERROR(INDEX(Col_PrixU,SMALL(IF(Col_Clients=$B$2,ROW(Col_Clients)-1),ROWS($7:13))),"")</f>
        <v>2150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>
      <c r="A14" s="2"/>
      <c r="B14" s="2"/>
      <c r="C14" s="99">
        <f t="array" ref="C14">IFERROR(INDEX(Col_Dates,SMALL(IF(Col_Clients=$B$2,ROW(Col_Clients)-1),ROWS($7:14))),"")</f>
        <v>41643</v>
      </c>
      <c r="D14" s="25">
        <f t="array" ref="D14">IFERROR(INDEX(Col_BL,SMALL(IF(Col_Clients=$B$2,ROW(Col_Clients)-1),ROWS($7:14))),"")</f>
        <v>13352</v>
      </c>
      <c r="E14" s="25" t="str">
        <f t="array" ref="E14">IFERROR(INDEX(Col_Articles,SMALL(IF(Col_Clients=$B$2,ROW(Col_Clients)-1),ROWS($7:14))),"")</f>
        <v>PS-43 F 4500/D</v>
      </c>
      <c r="F14" s="25">
        <f t="array" ref="F14">IFERROR(INDEX(Col_Qte,SMALL(IF(Col_Clients=$B$2,ROW(Col_Clients)-1),ROWS($7:14))),"")</f>
        <v>3</v>
      </c>
      <c r="G14" s="78">
        <f t="array" ref="G14">IFERROR(INDEX(Col_PrixU,SMALL(IF(Col_Clients=$B$2,ROW(Col_Clients)-1),ROWS($7:14))),"")</f>
        <v>4200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>
      <c r="A15" s="2"/>
      <c r="B15" s="2"/>
      <c r="C15" s="99">
        <f t="array" ref="C15">IFERROR(INDEX(Col_Dates,SMALL(IF(Col_Clients=$B$2,ROW(Col_Clients)-1),ROWS($7:15))),"")</f>
        <v>41643</v>
      </c>
      <c r="D15" s="25">
        <f t="array" ref="D15">IFERROR(INDEX(Col_BL,SMALL(IF(Col_Clients=$B$2,ROW(Col_Clients)-1),ROWS($7:15))),"")</f>
        <v>13355</v>
      </c>
      <c r="E15" s="25" t="str">
        <f t="array" ref="E15">IFERROR(INDEX(Col_Articles,SMALL(IF(Col_Clients=$B$2,ROW(Col_Clients)-1),ROWS($7:15))),"")</f>
        <v xml:space="preserve">XP-B80 </v>
      </c>
      <c r="F15" s="25">
        <f t="array" ref="F15">IFERROR(INDEX(Col_Qte,SMALL(IF(Col_Clients=$B$2,ROW(Col_Clients)-1),ROWS($7:15))),"")</f>
        <v>13</v>
      </c>
      <c r="G15" s="78">
        <f t="array" ref="G15">IFERROR(INDEX(Col_PrixU,SMALL(IF(Col_Clients=$B$2,ROW(Col_Clients)-1),ROWS($7:15))),"")</f>
        <v>1200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>
      <c r="A16" s="2"/>
      <c r="B16" s="2"/>
      <c r="C16" s="99">
        <f t="array" ref="C16">IFERROR(INDEX(Col_Dates,SMALL(IF(Col_Clients=$B$2,ROW(Col_Clients)-1),ROWS($7:16))),"")</f>
        <v>41643</v>
      </c>
      <c r="D16" s="25">
        <f t="array" ref="D16">IFERROR(INDEX(Col_BL,SMALL(IF(Col_Clients=$B$2,ROW(Col_Clients)-1),ROWS($7:16))),"")</f>
        <v>13355</v>
      </c>
      <c r="E16" s="25" t="str">
        <f t="array" ref="E16">IFERROR(INDEX(Col_Articles,SMALL(IF(Col_Clients=$B$2,ROW(Col_Clients)-1),ROWS($7:16))),"")</f>
        <v>UE-32 F 4000/D</v>
      </c>
      <c r="F16" s="25">
        <f t="array" ref="F16">IFERROR(INDEX(Col_Qte,SMALL(IF(Col_Clients=$B$2,ROW(Col_Clients)-1),ROWS($7:16))),"")</f>
        <v>2</v>
      </c>
      <c r="G16" s="78">
        <f t="array" ref="G16">IFERROR(INDEX(Col_PrixU,SMALL(IF(Col_Clients=$B$2,ROW(Col_Clients)-1),ROWS($7:16))),"")</f>
        <v>2950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>
      <c r="A17" s="2"/>
      <c r="B17" s="2"/>
      <c r="C17" s="99" t="str">
        <f t="array" ref="C17">IFERROR(INDEX(Col_Dates,SMALL(IF(Col_Clients=$B$2,ROW(Col_Clients)-1),ROWS($7:17))),"")</f>
        <v/>
      </c>
      <c r="D17" s="25" t="str">
        <f t="array" ref="D17">IFERROR(INDEX(Col_BL,SMALL(IF(Col_Clients=$B$2,ROW(Col_Clients)-1),ROWS($7:17))),"")</f>
        <v/>
      </c>
      <c r="E17" s="25" t="str">
        <f t="array" ref="E17">IFERROR(INDEX(Col_Articles,SMALL(IF(Col_Clients=$B$2,ROW(Col_Clients)-1),ROWS($7:17))),"")</f>
        <v/>
      </c>
      <c r="F17" s="25" t="str">
        <f t="array" ref="F17">IFERROR(INDEX(Col_Qte,SMALL(IF(Col_Clients=$B$2,ROW(Col_Clients)-1),ROWS($7:17))),"")</f>
        <v/>
      </c>
      <c r="G17" s="78" t="str">
        <f t="array" ref="G17">IFERROR(INDEX(Col_PrixU,SMALL(IF(Col_Clients=$B$2,ROW(Col_Clients)-1),ROWS($7:17))),"")</f>
        <v/>
      </c>
      <c r="H17" s="2"/>
      <c r="I17" s="108" t="s">
        <v>607</v>
      </c>
      <c r="J17" s="108"/>
      <c r="K17" s="108"/>
      <c r="L17" s="109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>
      <c r="A18" s="2"/>
      <c r="B18" s="2"/>
      <c r="C18" s="99" t="str">
        <f t="array" ref="C18">IFERROR(INDEX(Col_Dates,SMALL(IF(Col_Clients=$B$2,ROW(Col_Clients)-1),ROWS($7:18))),"")</f>
        <v/>
      </c>
      <c r="D18" s="25" t="str">
        <f t="array" ref="D18">IFERROR(INDEX(Col_BL,SMALL(IF(Col_Clients=$B$2,ROW(Col_Clients)-1),ROWS($7:18))),"")</f>
        <v/>
      </c>
      <c r="E18" s="25" t="str">
        <f t="array" ref="E18">IFERROR(INDEX(Col_Articles,SMALL(IF(Col_Clients=$B$2,ROW(Col_Clients)-1),ROWS($7:18))),"")</f>
        <v/>
      </c>
      <c r="F18" s="25" t="str">
        <f t="array" ref="F18">IFERROR(INDEX(Col_Qte,SMALL(IF(Col_Clients=$B$2,ROW(Col_Clients)-1),ROWS($7:18))),"")</f>
        <v/>
      </c>
      <c r="G18" s="78" t="str">
        <f t="array" ref="G18">IFERROR(INDEX(Col_PrixU,SMALL(IF(Col_Clients=$B$2,ROW(Col_Clients)-1),ROWS($7:18))),"")</f>
        <v/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>
      <c r="A19" s="2"/>
      <c r="B19" s="2"/>
      <c r="C19" s="99" t="str">
        <f t="array" ref="C19">IFERROR(INDEX(Col_Dates,SMALL(IF(Col_Clients=$B$2,ROW(Col_Clients)-1),ROWS($7:19))),"")</f>
        <v/>
      </c>
      <c r="D19" s="25" t="str">
        <f t="array" ref="D19">IFERROR(INDEX(Col_BL,SMALL(IF(Col_Clients=$B$2,ROW(Col_Clients)-1),ROWS($7:19))),"")</f>
        <v/>
      </c>
      <c r="F19" s="25" t="str">
        <f t="array" ref="F19">IFERROR(INDEX(Col_Qte,SMALL(IF(Col_Clients=$B$2,ROW(Col_Clients)-1),ROWS($7:19))),"")</f>
        <v/>
      </c>
      <c r="G19" s="78" t="str">
        <f t="array" ref="G19">IFERROR(INDEX(Col_PrixU,SMALL(IF(Col_Clients=$B$2,ROW(Col_Clients)-1),ROWS($7:19))),"")</f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>
      <c r="A20" s="2"/>
      <c r="B20" s="2"/>
      <c r="C20" s="99" t="str">
        <f t="array" ref="C20">IFERROR(INDEX(Col_Dates,SMALL(IF(Col_Clients=$B$2,ROW(Col_Clients)-1),ROWS($7:20))),"")</f>
        <v/>
      </c>
      <c r="D20" s="25" t="str">
        <f t="array" ref="D20">IFERROR(INDEX(Col_BL,SMALL(IF(Col_Clients=$B$2,ROW(Col_Clients)-1),ROWS($7:20))),"")</f>
        <v/>
      </c>
      <c r="E20" s="25" t="str">
        <f t="array" ref="E20">IFERROR(INDEX(Col_Articles,SMALL(IF(Col_Clients=$B$2,ROW(Col_Clients)-1),ROWS($7:20))),"")</f>
        <v/>
      </c>
      <c r="F20" s="25" t="str">
        <f t="array" ref="F20">IFERROR(INDEX(Col_Qte,SMALL(IF(Col_Clients=$B$2,ROW(Col_Clients)-1),ROWS($7:20))),"")</f>
        <v/>
      </c>
      <c r="G20" s="78" t="str">
        <f t="array" ref="G20">IFERROR(INDEX(Col_PrixU,SMALL(IF(Col_Clients=$B$2,ROW(Col_Clients)-1),ROWS($7:20))),"")</f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>
      <c r="A21" s="2"/>
      <c r="B21" s="2"/>
      <c r="C21" s="99" t="str">
        <f t="array" ref="C21">IFERROR(INDEX(Col_Dates,SMALL(IF(Col_Clients=$B$2,ROW(Col_Clients)-1),ROWS($7:21))),"")</f>
        <v/>
      </c>
      <c r="D21" s="25" t="str">
        <f t="array" ref="D21">IFERROR(INDEX(Col_BL,SMALL(IF(Col_Clients=$B$2,ROW(Col_Clients)-1),ROWS($7:21))),"")</f>
        <v/>
      </c>
      <c r="E21" s="25" t="str">
        <f t="array" ref="E21">IFERROR(INDEX(Col_Articles,SMALL(IF(Col_Clients=$B$2,ROW(Col_Clients)-1),ROWS($7:21))),"")</f>
        <v/>
      </c>
      <c r="F21" s="25" t="str">
        <f t="array" ref="F21">IFERROR(INDEX(Col_Qte,SMALL(IF(Col_Clients=$B$2,ROW(Col_Clients)-1),ROWS($7:21))),"")</f>
        <v/>
      </c>
      <c r="G21" s="78" t="str">
        <f t="array" ref="G21">IFERROR(INDEX(Col_PrixU,SMALL(IF(Col_Clients=$B$2,ROW(Col_Clients)-1),ROWS($7:21))),"")</f>
        <v/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>
      <c r="A22" s="2"/>
      <c r="B22" s="2"/>
      <c r="C22" s="99" t="str">
        <f t="array" ref="C22">IFERROR(INDEX(Col_Dates,SMALL(IF(Col_Clients=$B$2,ROW(Col_Clients)-1),ROWS($7:22))),"")</f>
        <v/>
      </c>
      <c r="D22" s="25" t="str">
        <f t="array" ref="D22">IFERROR(INDEX(Col_BL,SMALL(IF(Col_Clients=$B$2,ROW(Col_Clients)-1),ROWS($7:22))),"")</f>
        <v/>
      </c>
      <c r="E22" s="25" t="str">
        <f t="array" ref="E22">IFERROR(INDEX(Col_Articles,SMALL(IF(Col_Clients=$B$2,ROW(Col_Clients)-1),ROWS($7:22))),"")</f>
        <v/>
      </c>
      <c r="F22" s="25" t="str">
        <f t="array" ref="F22">IFERROR(INDEX(Col_Qte,SMALL(IF(Col_Clients=$B$2,ROW(Col_Clients)-1),ROWS($7:22))),"")</f>
        <v/>
      </c>
      <c r="G22" s="78" t="str">
        <f t="array" ref="G22">IFERROR(INDEX(Col_PrixU,SMALL(IF(Col_Clients=$B$2,ROW(Col_Clients)-1),ROWS($7:22))),"")</f>
        <v/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>
      <c r="A23" s="2"/>
      <c r="B23" s="2"/>
      <c r="C23" s="99" t="str">
        <f t="array" ref="C23">IFERROR(INDEX(Col_Dates,SMALL(IF(Col_Clients=$B$2,ROW(Col_Clients)-1),ROWS($7:23))),"")</f>
        <v/>
      </c>
      <c r="D23" s="25" t="str">
        <f t="array" ref="D23">IFERROR(INDEX(Col_BL,SMALL(IF(Col_Clients=$B$2,ROW(Col_Clients)-1),ROWS($7:23))),"")</f>
        <v/>
      </c>
      <c r="E23" s="25" t="str">
        <f t="array" ref="E23">IFERROR(INDEX(Col_Articles,SMALL(IF(Col_Clients=$B$2,ROW(Col_Clients)-1),ROWS($7:23))),"")</f>
        <v/>
      </c>
      <c r="F23" s="25" t="str">
        <f t="array" ref="F23">IFERROR(INDEX(Col_Qte,SMALL(IF(Col_Clients=$B$2,ROW(Col_Clients)-1),ROWS($7:23))),"")</f>
        <v/>
      </c>
      <c r="G23" s="78" t="str">
        <f t="array" ref="G23">IFERROR(INDEX(Col_PrixU,SMALL(IF(Col_Clients=$B$2,ROW(Col_Clients)-1),ROWS($7:23))),"")</f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>
      <c r="A24" s="2"/>
      <c r="B24" s="2"/>
      <c r="C24" s="99" t="str">
        <f t="array" ref="C24">IFERROR(INDEX(Col_Dates,SMALL(IF(Col_Clients=$B$2,ROW(Col_Clients)-1),ROWS($7:24))),"")</f>
        <v/>
      </c>
      <c r="D24" s="25" t="str">
        <f t="array" ref="D24">IFERROR(INDEX(Col_BL,SMALL(IF(Col_Clients=$B$2,ROW(Col_Clients)-1),ROWS($7:24))),"")</f>
        <v/>
      </c>
      <c r="E24" s="25" t="str">
        <f t="array" ref="E24">IFERROR(INDEX(Col_Articles,SMALL(IF(Col_Clients=$B$2,ROW(Col_Clients)-1),ROWS($7:24))),"")</f>
        <v/>
      </c>
      <c r="F24" s="25" t="str">
        <f t="array" ref="F24">IFERROR(INDEX(Col_Qte,SMALL(IF(Col_Clients=$B$2,ROW(Col_Clients)-1),ROWS($7:24))),"")</f>
        <v/>
      </c>
      <c r="G24" s="78" t="str">
        <f t="array" ref="G24">IFERROR(INDEX(Col_PrixU,SMALL(IF(Col_Clients=$B$2,ROW(Col_Clients)-1),ROWS($7:24))),"")</f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>
      <c r="A25" s="2"/>
      <c r="B25" s="2"/>
      <c r="C25" s="99" t="str">
        <f t="array" ref="C25">IFERROR(INDEX(Col_Dates,SMALL(IF(Col_Clients=$B$2,ROW(Col_Clients)-1),ROWS($7:25))),"")</f>
        <v/>
      </c>
      <c r="D25" s="25" t="str">
        <f t="array" ref="D25">IFERROR(INDEX(Col_BL,SMALL(IF(Col_Clients=$B$2,ROW(Col_Clients)-1),ROWS($7:25))),"")</f>
        <v/>
      </c>
      <c r="E25" s="25" t="str">
        <f t="array" ref="E25">IFERROR(INDEX(Col_Articles,SMALL(IF(Col_Clients=$B$2,ROW(Col_Clients)-1),ROWS($7:25))),"")</f>
        <v/>
      </c>
      <c r="F25" s="25" t="str">
        <f t="array" ref="F25">IFERROR(INDEX(Col_Qte,SMALL(IF(Col_Clients=$B$2,ROW(Col_Clients)-1),ROWS($7:25))),"")</f>
        <v/>
      </c>
      <c r="G25" s="78" t="str">
        <f t="array" ref="G25">IFERROR(INDEX(Col_PrixU,SMALL(IF(Col_Clients=$B$2,ROW(Col_Clients)-1),ROWS($7:25))),"")</f>
        <v/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>
      <c r="A26" s="2"/>
      <c r="B26" s="2"/>
      <c r="C26" s="99" t="str">
        <f t="array" ref="C26">IFERROR(INDEX(Col_Dates,SMALL(IF(Col_Clients=$B$2,ROW(Col_Clients)-1),ROWS($7:26))),"")</f>
        <v/>
      </c>
      <c r="D26" s="25" t="str">
        <f t="array" ref="D26">IFERROR(INDEX(Col_BL,SMALL(IF(Col_Clients=$B$2,ROW(Col_Clients)-1),ROWS($7:26))),"")</f>
        <v/>
      </c>
      <c r="E26" s="25" t="str">
        <f t="array" ref="E26">IFERROR(INDEX(Col_Articles,SMALL(IF(Col_Clients=$B$2,ROW(Col_Clients)-1),ROWS($7:26))),"")</f>
        <v/>
      </c>
      <c r="F26" s="25" t="str">
        <f t="array" ref="F26">IFERROR(INDEX(Col_Qte,SMALL(IF(Col_Clients=$B$2,ROW(Col_Clients)-1),ROWS($7:26))),"")</f>
        <v/>
      </c>
      <c r="G26" s="78" t="str">
        <f t="array" ref="G26">IFERROR(INDEX(Col_PrixU,SMALL(IF(Col_Clients=$B$2,ROW(Col_Clients)-1),ROWS($7:26))),"")</f>
        <v/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>
      <c r="A27" s="2"/>
      <c r="B27" s="2"/>
      <c r="C27" s="99" t="str">
        <f t="array" ref="C27">IFERROR(INDEX(Col_Dates,SMALL(IF(Col_Clients=$B$2,ROW(Col_Clients)-1),ROWS($7:27))),"")</f>
        <v/>
      </c>
      <c r="D27" s="25" t="str">
        <f t="array" ref="D27">IFERROR(INDEX(Col_BL,SMALL(IF(Col_Clients=$B$2,ROW(Col_Clients)-1),ROWS($7:27))),"")</f>
        <v/>
      </c>
      <c r="E27" s="25" t="str">
        <f t="array" ref="E27">IFERROR(INDEX(Col_Articles,SMALL(IF(Col_Clients=$B$2,ROW(Col_Clients)-1),ROWS($7:27))),"")</f>
        <v/>
      </c>
      <c r="F27" s="25" t="str">
        <f t="array" ref="F27">IFERROR(INDEX(Col_Qte,SMALL(IF(Col_Clients=$B$2,ROW(Col_Clients)-1),ROWS($7:27))),"")</f>
        <v/>
      </c>
      <c r="G27" s="78" t="str">
        <f t="array" ref="G27">IFERROR(INDEX(Col_PrixU,SMALL(IF(Col_Clients=$B$2,ROW(Col_Clients)-1),ROWS($7:27))),"")</f>
        <v/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>
      <c r="A28" s="2"/>
      <c r="B28" s="2"/>
      <c r="C28" s="99" t="str">
        <f t="array" ref="C28">IFERROR(INDEX(Col_Dates,SMALL(IF(Col_Clients=$B$2,ROW(Col_Clients)-1),ROWS($7:28))),"")</f>
        <v/>
      </c>
      <c r="D28" s="25" t="str">
        <f t="array" ref="D28">IFERROR(INDEX(Col_BL,SMALL(IF(Col_Clients=$B$2,ROW(Col_Clients)-1),ROWS($7:28))),"")</f>
        <v/>
      </c>
      <c r="E28" s="25" t="str">
        <f t="array" ref="E28">IFERROR(INDEX(Col_Articles,SMALL(IF(Col_Clients=$B$2,ROW(Col_Clients)-1),ROWS($7:28))),"")</f>
        <v/>
      </c>
      <c r="F28" s="25" t="str">
        <f t="array" ref="F28">IFERROR(INDEX(Col_Qte,SMALL(IF(Col_Clients=$B$2,ROW(Col_Clients)-1),ROWS($7:28))),"")</f>
        <v/>
      </c>
      <c r="G28" s="78" t="str">
        <f t="array" ref="G28">IFERROR(INDEX(Col_PrixU,SMALL(IF(Col_Clients=$B$2,ROW(Col_Clients)-1),ROWS($7:28))),"")</f>
        <v/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>
      <c r="A29" s="2"/>
      <c r="B29" s="2"/>
      <c r="C29" s="99" t="str">
        <f t="array" ref="C29">IFERROR(INDEX(Col_Dates,SMALL(IF(Col_Clients=$B$2,ROW(Col_Clients)-1),ROWS($7:29))),"")</f>
        <v/>
      </c>
      <c r="D29" s="25" t="str">
        <f t="array" ref="D29">IFERROR(INDEX(Col_BL,SMALL(IF(Col_Clients=$B$2,ROW(Col_Clients)-1),ROWS($7:29))),"")</f>
        <v/>
      </c>
      <c r="E29" s="25" t="str">
        <f t="array" ref="E29">IFERROR(INDEX(Col_Articles,SMALL(IF(Col_Clients=$B$2,ROW(Col_Clients)-1),ROWS($7:29))),"")</f>
        <v/>
      </c>
      <c r="F29" s="25" t="str">
        <f t="array" ref="F29">IFERROR(INDEX(Col_Qte,SMALL(IF(Col_Clients=$B$2,ROW(Col_Clients)-1),ROWS($7:29))),"")</f>
        <v/>
      </c>
      <c r="G29" s="78" t="str">
        <f t="array" ref="G29">IFERROR(INDEX(Col_PrixU,SMALL(IF(Col_Clients=$B$2,ROW(Col_Clients)-1),ROWS($7:29))),"")</f>
        <v/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>
      <c r="C30" s="99" t="str">
        <f t="array" ref="C30">IFERROR(INDEX(Col_Dates,SMALL(IF(Col_Clients=$B$2,ROW(Col_Clients)-1),ROWS($7:30))),"")</f>
        <v/>
      </c>
      <c r="D30" s="25" t="str">
        <f t="array" ref="D30">IFERROR(INDEX(Col_BL,SMALL(IF(Col_Clients=$B$2,ROW(Col_Clients)-1),ROWS($7:30))),"")</f>
        <v/>
      </c>
      <c r="E30" s="25" t="str">
        <f t="array" ref="E30">IFERROR(INDEX(Col_Articles,SMALL(IF(Col_Clients=$B$2,ROW(Col_Clients)-1),ROWS($7:30))),"")</f>
        <v/>
      </c>
      <c r="F30" s="25" t="str">
        <f t="array" ref="F30">IFERROR(INDEX(Col_Qte,SMALL(IF(Col_Clients=$B$2,ROW(Col_Clients)-1),ROWS($7:30))),"")</f>
        <v/>
      </c>
      <c r="G30" s="78" t="str">
        <f t="array" ref="G30">IFERROR(INDEX(Col_PrixU,SMALL(IF(Col_Clients=$B$2,ROW(Col_Clients)-1),ROWS($7:30))),"")</f>
        <v/>
      </c>
      <c r="K30" s="2" t="str">
        <f t="shared" ref="K30:K67" si="0">IFERROR(SMALL(IF(MATCH(Col_Clients,Col_Clients,0)=ROW(Col_Clients)-1,Col_Clients),ROW(Col_Clients)-1),"")</f>
        <v/>
      </c>
    </row>
    <row r="31" spans="1:46">
      <c r="C31" s="99" t="str">
        <f t="array" ref="C31">IFERROR(INDEX(Col_Dates,SMALL(IF(Col_Clients=$B$2,ROW(Col_Clients)-1),ROWS($7:31))),"")</f>
        <v/>
      </c>
      <c r="D31" s="25" t="str">
        <f t="array" ref="D31">IFERROR(INDEX(Col_BL,SMALL(IF(Col_Clients=$B$2,ROW(Col_Clients)-1),ROWS($7:31))),"")</f>
        <v/>
      </c>
      <c r="E31" s="25" t="str">
        <f t="array" ref="E31">IFERROR(INDEX(Col_Articles,SMALL(IF(Col_Clients=$B$2,ROW(Col_Clients)-1),ROWS($7:31))),"")</f>
        <v/>
      </c>
      <c r="F31" s="25" t="str">
        <f t="array" ref="F31">IFERROR(INDEX(Col_Qte,SMALL(IF(Col_Clients=$B$2,ROW(Col_Clients)-1),ROWS($7:31))),"")</f>
        <v/>
      </c>
      <c r="G31" s="78" t="str">
        <f t="array" ref="G31">IFERROR(INDEX(Col_PrixU,SMALL(IF(Col_Clients=$B$2,ROW(Col_Clients)-1),ROWS($7:31))),"")</f>
        <v/>
      </c>
      <c r="K31" s="2" t="str">
        <f t="shared" si="0"/>
        <v/>
      </c>
    </row>
    <row r="32" spans="1:46">
      <c r="C32" s="99" t="str">
        <f t="array" ref="C32">IFERROR(INDEX(Col_Dates,SMALL(IF(Col_Clients=$B$2,ROW(Col_Clients)-1),ROWS($7:32))),"")</f>
        <v/>
      </c>
      <c r="D32" s="25" t="str">
        <f t="array" ref="D32">IFERROR(INDEX(Col_BL,SMALL(IF(Col_Clients=$B$2,ROW(Col_Clients)-1),ROWS($7:32))),"")</f>
        <v/>
      </c>
      <c r="E32" s="25" t="str">
        <f t="array" ref="E32">IFERROR(INDEX(Col_Articles,SMALL(IF(Col_Clients=$B$2,ROW(Col_Clients)-1),ROWS($7:32))),"")</f>
        <v/>
      </c>
      <c r="F32" s="25" t="str">
        <f t="array" ref="F32">IFERROR(INDEX(Col_Qte,SMALL(IF(Col_Clients=$B$2,ROW(Col_Clients)-1),ROWS($7:32))),"")</f>
        <v/>
      </c>
      <c r="G32" s="78" t="str">
        <f t="array" ref="G32">IFERROR(INDEX(Col_PrixU,SMALL(IF(Col_Clients=$B$2,ROW(Col_Clients)-1),ROWS($7:32))),"")</f>
        <v/>
      </c>
      <c r="K32" s="2" t="str">
        <f t="shared" si="0"/>
        <v/>
      </c>
    </row>
    <row r="33" spans="3:11">
      <c r="C33" s="99" t="str">
        <f t="array" ref="C33">IFERROR(INDEX(Col_Dates,SMALL(IF(Col_Clients=$B$2,ROW(Col_Clients)-1),ROWS($7:33))),"")</f>
        <v/>
      </c>
      <c r="D33" s="25" t="str">
        <f t="array" ref="D33">IFERROR(INDEX(Col_BL,SMALL(IF(Col_Clients=$B$2,ROW(Col_Clients)-1),ROWS($7:33))),"")</f>
        <v/>
      </c>
      <c r="E33" s="25" t="str">
        <f t="array" ref="E33">IFERROR(INDEX(Col_Articles,SMALL(IF(Col_Clients=$B$2,ROW(Col_Clients)-1),ROWS($7:33))),"")</f>
        <v/>
      </c>
      <c r="F33" s="25" t="str">
        <f t="array" ref="F33">IFERROR(INDEX(Col_Qte,SMALL(IF(Col_Clients=$B$2,ROW(Col_Clients)-1),ROWS($7:33))),"")</f>
        <v/>
      </c>
      <c r="G33" s="78" t="str">
        <f t="array" ref="G33">IFERROR(INDEX(Col_PrixU,SMALL(IF(Col_Clients=$B$2,ROW(Col_Clients)-1),ROWS($7:33))),"")</f>
        <v/>
      </c>
      <c r="K33" s="2" t="str">
        <f t="shared" si="0"/>
        <v/>
      </c>
    </row>
    <row r="34" spans="3:11">
      <c r="C34" s="99" t="str">
        <f t="array" ref="C34">IFERROR(INDEX(Col_Dates,SMALL(IF(Col_Clients=$B$2,ROW(Col_Clients)-1),ROWS($7:34))),"")</f>
        <v/>
      </c>
      <c r="D34" s="25" t="str">
        <f t="array" ref="D34">IFERROR(INDEX(Col_BL,SMALL(IF(Col_Clients=$B$2,ROW(Col_Clients)-1),ROWS($7:34))),"")</f>
        <v/>
      </c>
      <c r="E34" s="25" t="str">
        <f t="array" ref="E34">IFERROR(INDEX(Col_Articles,SMALL(IF(Col_Clients=$B$2,ROW(Col_Clients)-1),ROWS($7:34))),"")</f>
        <v/>
      </c>
      <c r="F34" s="25" t="str">
        <f t="array" ref="F34">IFERROR(INDEX(Col_Qte,SMALL(IF(Col_Clients=$B$2,ROW(Col_Clients)-1),ROWS($7:34))),"")</f>
        <v/>
      </c>
      <c r="G34" s="78" t="str">
        <f t="array" ref="G34">IFERROR(INDEX(Col_PrixU,SMALL(IF(Col_Clients=$B$2,ROW(Col_Clients)-1),ROWS($7:34))),"")</f>
        <v/>
      </c>
      <c r="K34" s="2" t="str">
        <f t="shared" si="0"/>
        <v/>
      </c>
    </row>
    <row r="35" spans="3:11">
      <c r="C35" s="99" t="str">
        <f t="array" ref="C35">IFERROR(INDEX(Col_Dates,SMALL(IF(Col_Clients=$B$2,ROW(Col_Clients)-1),ROWS($7:35))),"")</f>
        <v/>
      </c>
      <c r="D35" s="25" t="str">
        <f t="array" ref="D35">IFERROR(INDEX(Col_BL,SMALL(IF(Col_Clients=$B$2,ROW(Col_Clients)-1),ROWS($7:35))),"")</f>
        <v/>
      </c>
      <c r="E35" s="25" t="str">
        <f t="array" ref="E35">IFERROR(INDEX(Col_Articles,SMALL(IF(Col_Clients=$B$2,ROW(Col_Clients)-1),ROWS($7:35))),"")</f>
        <v/>
      </c>
      <c r="F35" s="25" t="str">
        <f t="array" ref="F35">IFERROR(INDEX(Col_Qte,SMALL(IF(Col_Clients=$B$2,ROW(Col_Clients)-1),ROWS($7:35))),"")</f>
        <v/>
      </c>
      <c r="G35" s="78" t="str">
        <f t="array" ref="G35">IFERROR(INDEX(Col_PrixU,SMALL(IF(Col_Clients=$B$2,ROW(Col_Clients)-1),ROWS($7:35))),"")</f>
        <v/>
      </c>
      <c r="K35" s="2" t="str">
        <f t="shared" si="0"/>
        <v/>
      </c>
    </row>
    <row r="36" spans="3:11">
      <c r="C36" s="99" t="str">
        <f t="array" ref="C36">IFERROR(INDEX(Col_Dates,SMALL(IF(Col_Clients=$B$2,ROW(Col_Clients)-1),ROWS($7:36))),"")</f>
        <v/>
      </c>
      <c r="D36" s="25" t="str">
        <f t="array" ref="D36">IFERROR(INDEX(Col_BL,SMALL(IF(Col_Clients=$B$2,ROW(Col_Clients)-1),ROWS($7:36))),"")</f>
        <v/>
      </c>
      <c r="E36" s="25" t="str">
        <f t="array" ref="E36">IFERROR(INDEX(Col_Articles,SMALL(IF(Col_Clients=$B$2,ROW(Col_Clients)-1),ROWS($7:36))),"")</f>
        <v/>
      </c>
      <c r="F36" s="25" t="str">
        <f t="array" ref="F36">IFERROR(INDEX(Col_Qte,SMALL(IF(Col_Clients=$B$2,ROW(Col_Clients)-1),ROWS($7:36))),"")</f>
        <v/>
      </c>
      <c r="G36" s="78" t="str">
        <f t="array" ref="G36">IFERROR(INDEX(Col_PrixU,SMALL(IF(Col_Clients=$B$2,ROW(Col_Clients)-1),ROWS($7:36))),"")</f>
        <v/>
      </c>
      <c r="K36" s="2" t="str">
        <f t="shared" si="0"/>
        <v/>
      </c>
    </row>
    <row r="37" spans="3:11">
      <c r="C37" s="99" t="str">
        <f t="array" ref="C37">IFERROR(INDEX(Col_Dates,SMALL(IF(Col_Clients=$B$2,ROW(Col_Clients)-1),ROWS($7:37))),"")</f>
        <v/>
      </c>
      <c r="D37" s="25" t="str">
        <f t="array" ref="D37">IFERROR(INDEX(Col_BL,SMALL(IF(Col_Clients=$B$2,ROW(Col_Clients)-1),ROWS($7:37))),"")</f>
        <v/>
      </c>
      <c r="E37" s="25" t="str">
        <f t="array" ref="E37">IFERROR(INDEX(Col_Articles,SMALL(IF(Col_Clients=$B$2,ROW(Col_Clients)-1),ROWS($7:37))),"")</f>
        <v/>
      </c>
      <c r="F37" s="25" t="str">
        <f t="array" ref="F37">IFERROR(INDEX(Col_Qte,SMALL(IF(Col_Clients=$B$2,ROW(Col_Clients)-1),ROWS($7:37))),"")</f>
        <v/>
      </c>
      <c r="G37" s="78" t="str">
        <f t="array" ref="G37">IFERROR(INDEX(Col_PrixU,SMALL(IF(Col_Clients=$B$2,ROW(Col_Clients)-1),ROWS($7:37))),"")</f>
        <v/>
      </c>
      <c r="K37" s="2" t="str">
        <f t="shared" si="0"/>
        <v/>
      </c>
    </row>
    <row r="38" spans="3:11">
      <c r="C38" s="99" t="str">
        <f t="array" ref="C38">IFERROR(INDEX(Col_Dates,SMALL(IF(Col_Clients=$B$2,ROW(Col_Clients)-1),ROWS($7:38))),"")</f>
        <v/>
      </c>
      <c r="D38" s="25" t="str">
        <f t="array" ref="D38">IFERROR(INDEX(Col_BL,SMALL(IF(Col_Clients=$B$2,ROW(Col_Clients)-1),ROWS($7:38))),"")</f>
        <v/>
      </c>
      <c r="E38" s="25" t="str">
        <f t="array" ref="E38">IFERROR(INDEX(Col_Articles,SMALL(IF(Col_Clients=$B$2,ROW(Col_Clients)-1),ROWS($7:38))),"")</f>
        <v/>
      </c>
      <c r="F38" s="25" t="str">
        <f t="array" ref="F38">IFERROR(INDEX(Col_Qte,SMALL(IF(Col_Clients=$B$2,ROW(Col_Clients)-1),ROWS($7:38))),"")</f>
        <v/>
      </c>
      <c r="G38" s="78" t="str">
        <f t="array" ref="G38">IFERROR(INDEX(Col_PrixU,SMALL(IF(Col_Clients=$B$2,ROW(Col_Clients)-1),ROWS($7:38))),"")</f>
        <v/>
      </c>
      <c r="K38" s="2" t="str">
        <f t="shared" si="0"/>
        <v/>
      </c>
    </row>
    <row r="39" spans="3:11">
      <c r="C39" s="99" t="str">
        <f t="array" ref="C39">IFERROR(INDEX(Col_Dates,SMALL(IF(Col_Clients=$B$2,ROW(Col_Clients)-1),ROWS($7:39))),"")</f>
        <v/>
      </c>
      <c r="D39" s="25" t="str">
        <f t="array" ref="D39">IFERROR(INDEX(Col_BL,SMALL(IF(Col_Clients=$B$2,ROW(Col_Clients)-1),ROWS($7:39))),"")</f>
        <v/>
      </c>
      <c r="E39" s="25" t="str">
        <f t="array" ref="E39">IFERROR(INDEX(Col_Articles,SMALL(IF(Col_Clients=$B$2,ROW(Col_Clients)-1),ROWS($7:39))),"")</f>
        <v/>
      </c>
      <c r="F39" s="25" t="str">
        <f t="array" ref="F39">IFERROR(INDEX(Col_Qte,SMALL(IF(Col_Clients=$B$2,ROW(Col_Clients)-1),ROWS($7:39))),"")</f>
        <v/>
      </c>
      <c r="G39" s="78" t="str">
        <f t="array" ref="G39">IFERROR(INDEX(Col_PrixU,SMALL(IF(Col_Clients=$B$2,ROW(Col_Clients)-1),ROWS($7:39))),"")</f>
        <v/>
      </c>
      <c r="K39" s="2" t="str">
        <f t="shared" si="0"/>
        <v/>
      </c>
    </row>
    <row r="40" spans="3:11">
      <c r="C40" s="99" t="str">
        <f t="array" ref="C40">IFERROR(INDEX(Col_Dates,SMALL(IF(Col_Clients=$B$2,ROW(Col_Clients)-1),ROWS($7:40))),"")</f>
        <v/>
      </c>
      <c r="D40" s="25" t="str">
        <f t="array" ref="D40">IFERROR(INDEX(Col_BL,SMALL(IF(Col_Clients=$B$2,ROW(Col_Clients)-1),ROWS($7:40))),"")</f>
        <v/>
      </c>
      <c r="E40" s="25" t="str">
        <f t="array" ref="E40">IFERROR(INDEX(Col_Articles,SMALL(IF(Col_Clients=$B$2,ROW(Col_Clients)-1),ROWS($7:40))),"")</f>
        <v/>
      </c>
      <c r="F40" s="25" t="str">
        <f t="array" ref="F40">IFERROR(INDEX(Col_Qte,SMALL(IF(Col_Clients=$B$2,ROW(Col_Clients)-1),ROWS($7:40))),"")</f>
        <v/>
      </c>
      <c r="G40" s="78" t="str">
        <f t="array" ref="G40">IFERROR(INDEX(Col_PrixU,SMALL(IF(Col_Clients=$B$2,ROW(Col_Clients)-1),ROWS($7:40))),"")</f>
        <v/>
      </c>
      <c r="K40" s="2" t="str">
        <f t="shared" si="0"/>
        <v/>
      </c>
    </row>
    <row r="41" spans="3:11">
      <c r="C41" s="99" t="str">
        <f t="array" ref="C41">IFERROR(INDEX(Col_Dates,SMALL(IF(Col_Clients=$B$2,ROW(Col_Clients)-1),ROWS($7:41))),"")</f>
        <v/>
      </c>
      <c r="D41" s="25" t="str">
        <f t="array" ref="D41">IFERROR(INDEX(Col_BL,SMALL(IF(Col_Clients=$B$2,ROW(Col_Clients)-1),ROWS($7:41))),"")</f>
        <v/>
      </c>
      <c r="E41" s="25" t="str">
        <f t="array" ref="E41">IFERROR(INDEX(Col_Articles,SMALL(IF(Col_Clients=$B$2,ROW(Col_Clients)-1),ROWS($7:41))),"")</f>
        <v/>
      </c>
      <c r="F41" s="25" t="str">
        <f t="array" ref="F41">IFERROR(INDEX(Col_Qte,SMALL(IF(Col_Clients=$B$2,ROW(Col_Clients)-1),ROWS($7:41))),"")</f>
        <v/>
      </c>
      <c r="G41" s="78" t="str">
        <f t="array" ref="G41">IFERROR(INDEX(Col_PrixU,SMALL(IF(Col_Clients=$B$2,ROW(Col_Clients)-1),ROWS($7:41))),"")</f>
        <v/>
      </c>
      <c r="K41" s="2" t="str">
        <f t="shared" si="0"/>
        <v/>
      </c>
    </row>
    <row r="42" spans="3:11">
      <c r="C42" s="99" t="str">
        <f t="array" ref="C42">IFERROR(INDEX(Col_Dates,SMALL(IF(Col_Clients=$B$2,ROW(Col_Clients)-1),ROWS($7:42))),"")</f>
        <v/>
      </c>
      <c r="D42" s="25" t="str">
        <f t="array" ref="D42">IFERROR(INDEX(Col_BL,SMALL(IF(Col_Clients=$B$2,ROW(Col_Clients)-1),ROWS($7:42))),"")</f>
        <v/>
      </c>
      <c r="E42" s="25" t="str">
        <f t="array" ref="E42">IFERROR(INDEX(Col_Articles,SMALL(IF(Col_Clients=$B$2,ROW(Col_Clients)-1),ROWS($7:42))),"")</f>
        <v/>
      </c>
      <c r="F42" s="25" t="str">
        <f t="array" ref="F42">IFERROR(INDEX(Col_Qte,SMALL(IF(Col_Clients=$B$2,ROW(Col_Clients)-1),ROWS($7:42))),"")</f>
        <v/>
      </c>
      <c r="G42" s="78" t="str">
        <f t="array" ref="G42">IFERROR(INDEX(Col_PrixU,SMALL(IF(Col_Clients=$B$2,ROW(Col_Clients)-1),ROWS($7:42))),"")</f>
        <v/>
      </c>
      <c r="K42" s="2" t="str">
        <f t="shared" si="0"/>
        <v/>
      </c>
    </row>
    <row r="43" spans="3:11">
      <c r="C43" s="99" t="str">
        <f t="array" ref="C43">IFERROR(INDEX(Col_Dates,SMALL(IF(Col_Clients=$B$2,ROW(Col_Clients)-1),ROWS($7:43))),"")</f>
        <v/>
      </c>
      <c r="D43" s="25" t="str">
        <f t="array" ref="D43">IFERROR(INDEX(Col_BL,SMALL(IF(Col_Clients=$B$2,ROW(Col_Clients)-1),ROWS($7:43))),"")</f>
        <v/>
      </c>
      <c r="E43" s="25" t="str">
        <f t="array" ref="E43">IFERROR(INDEX(Col_Articles,SMALL(IF(Col_Clients=$B$2,ROW(Col_Clients)-1),ROWS($7:43))),"")</f>
        <v/>
      </c>
      <c r="F43" s="25" t="str">
        <f t="array" ref="F43">IFERROR(INDEX(Col_Qte,SMALL(IF(Col_Clients=$B$2,ROW(Col_Clients)-1),ROWS($7:43))),"")</f>
        <v/>
      </c>
      <c r="G43" s="78" t="str">
        <f t="array" ref="G43">IFERROR(INDEX(Col_PrixU,SMALL(IF(Col_Clients=$B$2,ROW(Col_Clients)-1),ROWS($7:43))),"")</f>
        <v/>
      </c>
      <c r="K43" s="2">
        <f t="shared" si="0"/>
        <v>0</v>
      </c>
    </row>
    <row r="44" spans="3:11">
      <c r="C44" s="99" t="str">
        <f t="array" ref="C44">IFERROR(INDEX(Col_Dates,SMALL(IF(Col_Clients=$B$2,ROW(Col_Clients)-1),ROWS($7:44))),"")</f>
        <v/>
      </c>
      <c r="D44" s="25" t="str">
        <f t="array" ref="D44">IFERROR(INDEX(Col_BL,SMALL(IF(Col_Clients=$B$2,ROW(Col_Clients)-1),ROWS($7:44))),"")</f>
        <v/>
      </c>
      <c r="E44" s="25" t="str">
        <f t="array" ref="E44">IFERROR(INDEX(Col_Articles,SMALL(IF(Col_Clients=$B$2,ROW(Col_Clients)-1),ROWS($7:44))),"")</f>
        <v/>
      </c>
      <c r="F44" s="25" t="str">
        <f t="array" ref="F44">IFERROR(INDEX(Col_Qte,SMALL(IF(Col_Clients=$B$2,ROW(Col_Clients)-1),ROWS($7:44))),"")</f>
        <v/>
      </c>
      <c r="G44" s="78" t="str">
        <f t="array" ref="G44">IFERROR(INDEX(Col_PrixU,SMALL(IF(Col_Clients=$B$2,ROW(Col_Clients)-1),ROWS($7:44))),"")</f>
        <v/>
      </c>
      <c r="K44" s="2">
        <f t="shared" si="0"/>
        <v>0</v>
      </c>
    </row>
    <row r="45" spans="3:11">
      <c r="C45" s="99" t="str">
        <f t="array" ref="C45">IFERROR(INDEX(Col_Dates,SMALL(IF(Col_Clients=$B$2,ROW(Col_Clients)-1),ROWS($7:45))),"")</f>
        <v/>
      </c>
      <c r="D45" s="25" t="str">
        <f t="array" ref="D45">IFERROR(INDEX(Col_BL,SMALL(IF(Col_Clients=$B$2,ROW(Col_Clients)-1),ROWS($7:45))),"")</f>
        <v/>
      </c>
      <c r="E45" s="25" t="str">
        <f t="array" ref="E45">IFERROR(INDEX(Col_Articles,SMALL(IF(Col_Clients=$B$2,ROW(Col_Clients)-1),ROWS($7:45))),"")</f>
        <v/>
      </c>
      <c r="F45" s="25" t="str">
        <f t="array" ref="F45">IFERROR(INDEX(Col_Qte,SMALL(IF(Col_Clients=$B$2,ROW(Col_Clients)-1),ROWS($7:45))),"")</f>
        <v/>
      </c>
      <c r="G45" s="78" t="str">
        <f t="array" ref="G45">IFERROR(INDEX(Col_PrixU,SMALL(IF(Col_Clients=$B$2,ROW(Col_Clients)-1),ROWS($7:45))),"")</f>
        <v/>
      </c>
      <c r="K45" s="2">
        <f t="shared" si="0"/>
        <v>0</v>
      </c>
    </row>
    <row r="46" spans="3:11">
      <c r="C46" s="99" t="str">
        <f t="array" ref="C46">IFERROR(INDEX(Col_Dates,SMALL(IF(Col_Clients=$B$2,ROW(Col_Clients)-1),ROWS($7:46))),"")</f>
        <v/>
      </c>
      <c r="D46" s="25" t="str">
        <f t="array" ref="D46">IFERROR(INDEX(Col_BL,SMALL(IF(Col_Clients=$B$2,ROW(Col_Clients)-1),ROWS($7:46))),"")</f>
        <v/>
      </c>
      <c r="E46" s="25" t="str">
        <f t="array" ref="E46">IFERROR(INDEX(Col_Articles,SMALL(IF(Col_Clients=$B$2,ROW(Col_Clients)-1),ROWS($7:46))),"")</f>
        <v/>
      </c>
      <c r="F46" s="25" t="str">
        <f t="array" ref="F46">IFERROR(INDEX(Col_Qte,SMALL(IF(Col_Clients=$B$2,ROW(Col_Clients)-1),ROWS($7:46))),"")</f>
        <v/>
      </c>
      <c r="G46" s="78" t="str">
        <f t="array" ref="G46">IFERROR(INDEX(Col_PrixU,SMALL(IF(Col_Clients=$B$2,ROW(Col_Clients)-1),ROWS($7:46))),"")</f>
        <v/>
      </c>
      <c r="K46" s="2">
        <f t="shared" si="0"/>
        <v>0</v>
      </c>
    </row>
    <row r="47" spans="3:11">
      <c r="C47" s="99" t="str">
        <f t="array" ref="C47">IFERROR(INDEX(Col_Dates,SMALL(IF(Col_Clients=$B$2,ROW(Col_Clients)-1),ROWS($7:47))),"")</f>
        <v/>
      </c>
      <c r="D47" s="25" t="str">
        <f t="array" ref="D47">IFERROR(INDEX(Col_BL,SMALL(IF(Col_Clients=$B$2,ROW(Col_Clients)-1),ROWS($7:47))),"")</f>
        <v/>
      </c>
      <c r="E47" s="25" t="str">
        <f t="array" ref="E47">IFERROR(INDEX(Col_Articles,SMALL(IF(Col_Clients=$B$2,ROW(Col_Clients)-1),ROWS($7:47))),"")</f>
        <v/>
      </c>
      <c r="F47" s="25" t="str">
        <f t="array" ref="F47">IFERROR(INDEX(Col_Qte,SMALL(IF(Col_Clients=$B$2,ROW(Col_Clients)-1),ROWS($7:47))),"")</f>
        <v/>
      </c>
      <c r="G47" s="78" t="str">
        <f t="array" ref="G47">IFERROR(INDEX(Col_PrixU,SMALL(IF(Col_Clients=$B$2,ROW(Col_Clients)-1),ROWS($7:47))),"")</f>
        <v/>
      </c>
      <c r="K47" s="2">
        <f t="shared" si="0"/>
        <v>0</v>
      </c>
    </row>
    <row r="48" spans="3:11">
      <c r="C48" s="99" t="str">
        <f t="array" ref="C48">IFERROR(INDEX(Col_Dates,SMALL(IF(Col_Clients=$B$2,ROW(Col_Clients)-1),ROWS($7:48))),"")</f>
        <v/>
      </c>
      <c r="D48" s="25" t="str">
        <f t="array" ref="D48">IFERROR(INDEX(Col_BL,SMALL(IF(Col_Clients=$B$2,ROW(Col_Clients)-1),ROWS($7:48))),"")</f>
        <v/>
      </c>
      <c r="E48" s="25" t="str">
        <f t="array" ref="E48">IFERROR(INDEX(Col_Articles,SMALL(IF(Col_Clients=$B$2,ROW(Col_Clients)-1),ROWS($7:48))),"")</f>
        <v/>
      </c>
      <c r="F48" s="25" t="str">
        <f t="array" ref="F48">IFERROR(INDEX(Col_Qte,SMALL(IF(Col_Clients=$B$2,ROW(Col_Clients)-1),ROWS($7:48))),"")</f>
        <v/>
      </c>
      <c r="G48" s="78" t="str">
        <f t="array" ref="G48">IFERROR(INDEX(Col_PrixU,SMALL(IF(Col_Clients=$B$2,ROW(Col_Clients)-1),ROWS($7:48))),"")</f>
        <v/>
      </c>
      <c r="K48" s="2">
        <f t="shared" si="0"/>
        <v>0</v>
      </c>
    </row>
    <row r="49" spans="3:11">
      <c r="C49" s="99" t="str">
        <f t="array" ref="C49">IFERROR(INDEX(Col_Dates,SMALL(IF(Col_Clients=$B$2,ROW(Col_Clients)-1),ROWS($7:49))),"")</f>
        <v/>
      </c>
      <c r="D49" s="25" t="str">
        <f t="array" ref="D49">IFERROR(INDEX(Col_BL,SMALL(IF(Col_Clients=$B$2,ROW(Col_Clients)-1),ROWS($7:49))),"")</f>
        <v/>
      </c>
      <c r="E49" s="25" t="str">
        <f t="array" ref="E49">IFERROR(INDEX(Col_Articles,SMALL(IF(Col_Clients=$B$2,ROW(Col_Clients)-1),ROWS($7:49))),"")</f>
        <v/>
      </c>
      <c r="F49" s="25" t="str">
        <f t="array" ref="F49">IFERROR(INDEX(Col_Qte,SMALL(IF(Col_Clients=$B$2,ROW(Col_Clients)-1),ROWS($7:49))),"")</f>
        <v/>
      </c>
      <c r="G49" s="78" t="str">
        <f t="array" ref="G49">IFERROR(INDEX(Col_PrixU,SMALL(IF(Col_Clients=$B$2,ROW(Col_Clients)-1),ROWS($7:49))),"")</f>
        <v/>
      </c>
      <c r="K49" s="2">
        <f t="shared" si="0"/>
        <v>0</v>
      </c>
    </row>
    <row r="50" spans="3:11">
      <c r="C50" s="99" t="str">
        <f t="array" ref="C50">IFERROR(INDEX(Col_Dates,SMALL(IF(Col_Clients=$B$2,ROW(Col_Clients)-1),ROWS($7:50))),"")</f>
        <v/>
      </c>
      <c r="D50" s="25" t="str">
        <f t="array" ref="D50">IFERROR(INDEX(Col_BL,SMALL(IF(Col_Clients=$B$2,ROW(Col_Clients)-1),ROWS($7:50))),"")</f>
        <v/>
      </c>
      <c r="E50" s="25" t="str">
        <f t="array" ref="E50">IFERROR(INDEX(Col_Articles,SMALL(IF(Col_Clients=$B$2,ROW(Col_Clients)-1),ROWS($7:50))),"")</f>
        <v/>
      </c>
      <c r="F50" s="25" t="str">
        <f t="array" ref="F50">IFERROR(INDEX(Col_Qte,SMALL(IF(Col_Clients=$B$2,ROW(Col_Clients)-1),ROWS($7:50))),"")</f>
        <v/>
      </c>
      <c r="G50" s="78" t="str">
        <f t="array" ref="G50">IFERROR(INDEX(Col_PrixU,SMALL(IF(Col_Clients=$B$2,ROW(Col_Clients)-1),ROWS($7:50))),"")</f>
        <v/>
      </c>
      <c r="K50" s="2">
        <f t="shared" si="0"/>
        <v>0</v>
      </c>
    </row>
    <row r="51" spans="3:11">
      <c r="C51" s="99" t="str">
        <f t="array" ref="C51">IFERROR(INDEX(Col_Dates,SMALL(IF(Col_Clients=$B$2,ROW(Col_Clients)-1),ROWS($7:51))),"")</f>
        <v/>
      </c>
      <c r="D51" s="25" t="str">
        <f t="array" ref="D51">IFERROR(INDEX(Col_BL,SMALL(IF(Col_Clients=$B$2,ROW(Col_Clients)-1),ROWS($7:51))),"")</f>
        <v/>
      </c>
      <c r="E51" s="25" t="str">
        <f t="array" ref="E51">IFERROR(INDEX(Col_Articles,SMALL(IF(Col_Clients=$B$2,ROW(Col_Clients)-1),ROWS($7:51))),"")</f>
        <v/>
      </c>
      <c r="F51" s="25" t="str">
        <f t="array" ref="F51">IFERROR(INDEX(Col_Qte,SMALL(IF(Col_Clients=$B$2,ROW(Col_Clients)-1),ROWS($7:51))),"")</f>
        <v/>
      </c>
      <c r="G51" s="78" t="str">
        <f t="array" ref="G51">IFERROR(INDEX(Col_PrixU,SMALL(IF(Col_Clients=$B$2,ROW(Col_Clients)-1),ROWS($7:51))),"")</f>
        <v/>
      </c>
      <c r="K51" s="2" t="str">
        <f t="shared" si="0"/>
        <v/>
      </c>
    </row>
    <row r="52" spans="3:11">
      <c r="C52" s="99" t="str">
        <f t="array" ref="C52">IFERROR(INDEX(Col_Dates,SMALL(IF(Col_Clients=$B$2,ROW(Col_Clients)-1),ROWS($7:52))),"")</f>
        <v/>
      </c>
      <c r="D52" s="25" t="str">
        <f t="array" ref="D52">IFERROR(INDEX(Col_BL,SMALL(IF(Col_Clients=$B$2,ROW(Col_Clients)-1),ROWS($7:52))),"")</f>
        <v/>
      </c>
      <c r="E52" s="25" t="str">
        <f t="array" ref="E52">IFERROR(INDEX(Col_Articles,SMALL(IF(Col_Clients=$B$2,ROW(Col_Clients)-1),ROWS($7:52))),"")</f>
        <v/>
      </c>
      <c r="F52" s="25" t="str">
        <f t="array" ref="F52">IFERROR(INDEX(Col_Qte,SMALL(IF(Col_Clients=$B$2,ROW(Col_Clients)-1),ROWS($7:52))),"")</f>
        <v/>
      </c>
      <c r="G52" s="78" t="str">
        <f t="array" ref="G52">IFERROR(INDEX(Col_PrixU,SMALL(IF(Col_Clients=$B$2,ROW(Col_Clients)-1),ROWS($7:52))),"")</f>
        <v/>
      </c>
      <c r="K52" s="2" t="str">
        <f t="shared" si="0"/>
        <v/>
      </c>
    </row>
    <row r="53" spans="3:11">
      <c r="C53" s="99" t="str">
        <f t="array" ref="C53">IFERROR(INDEX(Col_Dates,SMALL(IF(Col_Clients=$B$2,ROW(Col_Clients)-1),ROWS($7:53))),"")</f>
        <v/>
      </c>
      <c r="D53" s="25" t="str">
        <f t="array" ref="D53">IFERROR(INDEX(Col_BL,SMALL(IF(Col_Clients=$B$2,ROW(Col_Clients)-1),ROWS($7:53))),"")</f>
        <v/>
      </c>
      <c r="E53" s="25" t="str">
        <f t="array" ref="E53">IFERROR(INDEX(Col_Articles,SMALL(IF(Col_Clients=$B$2,ROW(Col_Clients)-1),ROWS($7:53))),"")</f>
        <v/>
      </c>
      <c r="F53" s="25" t="str">
        <f t="array" ref="F53">IFERROR(INDEX(Col_Qte,SMALL(IF(Col_Clients=$B$2,ROW(Col_Clients)-1),ROWS($7:53))),"")</f>
        <v/>
      </c>
      <c r="G53" s="78" t="str">
        <f t="array" ref="G53">IFERROR(INDEX(Col_PrixU,SMALL(IF(Col_Clients=$B$2,ROW(Col_Clients)-1),ROWS($7:53))),"")</f>
        <v/>
      </c>
      <c r="K53" s="2">
        <f t="shared" si="0"/>
        <v>0</v>
      </c>
    </row>
    <row r="54" spans="3:11">
      <c r="C54" s="99" t="str">
        <f t="array" ref="C54">IFERROR(INDEX(Col_Dates,SMALL(IF(Col_Clients=$B$2,ROW(Col_Clients)-1),ROWS($7:54))),"")</f>
        <v/>
      </c>
      <c r="D54" s="25" t="str">
        <f t="array" ref="D54">IFERROR(INDEX(Col_BL,SMALL(IF(Col_Clients=$B$2,ROW(Col_Clients)-1),ROWS($7:54))),"")</f>
        <v/>
      </c>
      <c r="E54" s="25" t="str">
        <f t="array" ref="E54">IFERROR(INDEX(Col_Articles,SMALL(IF(Col_Clients=$B$2,ROW(Col_Clients)-1),ROWS($7:54))),"")</f>
        <v/>
      </c>
      <c r="F54" s="25" t="str">
        <f t="array" ref="F54">IFERROR(INDEX(Col_Qte,SMALL(IF(Col_Clients=$B$2,ROW(Col_Clients)-1),ROWS($7:54))),"")</f>
        <v/>
      </c>
      <c r="G54" s="78" t="str">
        <f t="array" ref="G54">IFERROR(INDEX(Col_PrixU,SMALL(IF(Col_Clients=$B$2,ROW(Col_Clients)-1),ROWS($7:54))),"")</f>
        <v/>
      </c>
      <c r="K54" s="2">
        <f t="shared" si="0"/>
        <v>0</v>
      </c>
    </row>
    <row r="55" spans="3:11">
      <c r="C55" s="99" t="str">
        <f t="array" ref="C55">IFERROR(INDEX(Col_Dates,SMALL(IF(Col_Clients=$B$2,ROW(Col_Clients)-1),ROWS($7:55))),"")</f>
        <v/>
      </c>
      <c r="D55" s="25" t="str">
        <f t="array" ref="D55">IFERROR(INDEX(Col_BL,SMALL(IF(Col_Clients=$B$2,ROW(Col_Clients)-1),ROWS($7:55))),"")</f>
        <v/>
      </c>
      <c r="E55" s="25" t="str">
        <f t="array" ref="E55">IFERROR(INDEX(Col_Articles,SMALL(IF(Col_Clients=$B$2,ROW(Col_Clients)-1),ROWS($7:55))),"")</f>
        <v/>
      </c>
      <c r="F55" s="25" t="str">
        <f t="array" ref="F55">IFERROR(INDEX(Col_Qte,SMALL(IF(Col_Clients=$B$2,ROW(Col_Clients)-1),ROWS($7:55))),"")</f>
        <v/>
      </c>
      <c r="G55" s="78" t="str">
        <f t="array" ref="G55">IFERROR(INDEX(Col_PrixU,SMALL(IF(Col_Clients=$B$2,ROW(Col_Clients)-1),ROWS($7:55))),"")</f>
        <v/>
      </c>
      <c r="K55" s="2" t="str">
        <f t="shared" si="0"/>
        <v/>
      </c>
    </row>
    <row r="56" spans="3:11">
      <c r="C56" s="99" t="str">
        <f t="array" ref="C56">IFERROR(INDEX(Col_Dates,SMALL(IF(Col_Clients=$B$2,ROW(Col_Clients)-1),ROWS($7:56))),"")</f>
        <v/>
      </c>
      <c r="D56" s="25" t="str">
        <f t="array" ref="D56">IFERROR(INDEX(Col_BL,SMALL(IF(Col_Clients=$B$2,ROW(Col_Clients)-1),ROWS($7:56))),"")</f>
        <v/>
      </c>
      <c r="E56" s="25" t="str">
        <f t="array" ref="E56">IFERROR(INDEX(Col_Articles,SMALL(IF(Col_Clients=$B$2,ROW(Col_Clients)-1),ROWS($7:56))),"")</f>
        <v/>
      </c>
      <c r="F56" s="25" t="str">
        <f t="array" ref="F56">IFERROR(INDEX(Col_Qte,SMALL(IF(Col_Clients=$B$2,ROW(Col_Clients)-1),ROWS($7:56))),"")</f>
        <v/>
      </c>
      <c r="G56" s="78" t="str">
        <f t="array" ref="G56">IFERROR(INDEX(Col_PrixU,SMALL(IF(Col_Clients=$B$2,ROW(Col_Clients)-1),ROWS($7:56))),"")</f>
        <v/>
      </c>
      <c r="K56" s="2" t="str">
        <f t="shared" si="0"/>
        <v/>
      </c>
    </row>
    <row r="57" spans="3:11">
      <c r="C57" s="99" t="str">
        <f t="array" ref="C57">IFERROR(INDEX(Col_Dates,SMALL(IF(Col_Clients=$B$2,ROW(Col_Clients)-1),ROWS($7:57))),"")</f>
        <v/>
      </c>
      <c r="D57" s="25" t="str">
        <f t="array" ref="D57">IFERROR(INDEX(Col_BL,SMALL(IF(Col_Clients=$B$2,ROW(Col_Clients)-1),ROWS($7:57))),"")</f>
        <v/>
      </c>
      <c r="E57" s="25" t="str">
        <f t="array" ref="E57">IFERROR(INDEX(Col_Articles,SMALL(IF(Col_Clients=$B$2,ROW(Col_Clients)-1),ROWS($7:57))),"")</f>
        <v/>
      </c>
      <c r="F57" s="25" t="str">
        <f t="array" ref="F57">IFERROR(INDEX(Col_Qte,SMALL(IF(Col_Clients=$B$2,ROW(Col_Clients)-1),ROWS($7:57))),"")</f>
        <v/>
      </c>
      <c r="G57" s="78" t="str">
        <f t="array" ref="G57">IFERROR(INDEX(Col_PrixU,SMALL(IF(Col_Clients=$B$2,ROW(Col_Clients)-1),ROWS($7:57))),"")</f>
        <v/>
      </c>
      <c r="K57" s="2" t="str">
        <f t="shared" si="0"/>
        <v/>
      </c>
    </row>
    <row r="58" spans="3:11">
      <c r="C58" s="99" t="str">
        <f t="array" ref="C58">IFERROR(INDEX(Col_Dates,SMALL(IF(Col_Clients=$B$2,ROW(Col_Clients)-1),ROWS($7:58))),"")</f>
        <v/>
      </c>
      <c r="D58" s="25" t="str">
        <f t="array" ref="D58">IFERROR(INDEX(Col_BL,SMALL(IF(Col_Clients=$B$2,ROW(Col_Clients)-1),ROWS($7:58))),"")</f>
        <v/>
      </c>
      <c r="E58" s="25" t="str">
        <f t="array" ref="E58">IFERROR(INDEX(Col_Articles,SMALL(IF(Col_Clients=$B$2,ROW(Col_Clients)-1),ROWS($7:58))),"")</f>
        <v/>
      </c>
      <c r="F58" s="25" t="str">
        <f t="array" ref="F58">IFERROR(INDEX(Col_Qte,SMALL(IF(Col_Clients=$B$2,ROW(Col_Clients)-1),ROWS($7:58))),"")</f>
        <v/>
      </c>
      <c r="G58" s="78" t="str">
        <f t="array" ref="G58">IFERROR(INDEX(Col_PrixU,SMALL(IF(Col_Clients=$B$2,ROW(Col_Clients)-1),ROWS($7:58))),"")</f>
        <v/>
      </c>
      <c r="K58" s="2" t="str">
        <f t="shared" si="0"/>
        <v/>
      </c>
    </row>
    <row r="59" spans="3:11">
      <c r="C59" s="99" t="str">
        <f t="array" ref="C59">IFERROR(INDEX(Col_Dates,SMALL(IF(Col_Clients=$B$2,ROW(Col_Clients)-1),ROWS($7:59))),"")</f>
        <v/>
      </c>
      <c r="D59" s="25" t="str">
        <f t="array" ref="D59">IFERROR(INDEX(Col_BL,SMALL(IF(Col_Clients=$B$2,ROW(Col_Clients)-1),ROWS($7:59))),"")</f>
        <v/>
      </c>
      <c r="E59" s="25" t="str">
        <f t="array" ref="E59">IFERROR(INDEX(Col_Articles,SMALL(IF(Col_Clients=$B$2,ROW(Col_Clients)-1),ROWS($7:59))),"")</f>
        <v/>
      </c>
      <c r="F59" s="25" t="str">
        <f t="array" ref="F59">IFERROR(INDEX(Col_Qte,SMALL(IF(Col_Clients=$B$2,ROW(Col_Clients)-1),ROWS($7:59))),"")</f>
        <v/>
      </c>
      <c r="G59" s="78" t="str">
        <f t="array" ref="G59">IFERROR(INDEX(Col_PrixU,SMALL(IF(Col_Clients=$B$2,ROW(Col_Clients)-1),ROWS($7:59))),"")</f>
        <v/>
      </c>
      <c r="K59" s="2" t="str">
        <f t="shared" si="0"/>
        <v/>
      </c>
    </row>
    <row r="60" spans="3:11">
      <c r="C60" s="99" t="str">
        <f t="array" ref="C60">IFERROR(INDEX(Col_Dates,SMALL(IF(Col_Clients=$B$2,ROW(Col_Clients)-1),ROWS($7:60))),"")</f>
        <v/>
      </c>
      <c r="D60" s="25" t="str">
        <f t="array" ref="D60">IFERROR(INDEX(Col_BL,SMALL(IF(Col_Clients=$B$2,ROW(Col_Clients)-1),ROWS($7:60))),"")</f>
        <v/>
      </c>
      <c r="E60" s="25" t="str">
        <f t="array" ref="E60">IFERROR(INDEX(Col_Articles,SMALL(IF(Col_Clients=$B$2,ROW(Col_Clients)-1),ROWS($7:60))),"")</f>
        <v/>
      </c>
      <c r="F60" s="25" t="str">
        <f t="array" ref="F60">IFERROR(INDEX(Col_Qte,SMALL(IF(Col_Clients=$B$2,ROW(Col_Clients)-1),ROWS($7:60))),"")</f>
        <v/>
      </c>
      <c r="G60" s="78" t="str">
        <f t="array" ref="G60">IFERROR(INDEX(Col_PrixU,SMALL(IF(Col_Clients=$B$2,ROW(Col_Clients)-1),ROWS($7:60))),"")</f>
        <v/>
      </c>
      <c r="K60" s="2" t="str">
        <f t="shared" si="0"/>
        <v/>
      </c>
    </row>
    <row r="61" spans="3:11">
      <c r="C61" s="99" t="str">
        <f t="array" ref="C61">IFERROR(INDEX(Col_Dates,SMALL(IF(Col_Clients=$B$2,ROW(Col_Clients)-1),ROWS($7:61))),"")</f>
        <v/>
      </c>
      <c r="D61" s="25" t="str">
        <f t="array" ref="D61">IFERROR(INDEX(Col_BL,SMALL(IF(Col_Clients=$B$2,ROW(Col_Clients)-1),ROWS($7:61))),"")</f>
        <v/>
      </c>
      <c r="E61" s="25" t="str">
        <f t="array" ref="E61">IFERROR(INDEX(Col_Articles,SMALL(IF(Col_Clients=$B$2,ROW(Col_Clients)-1),ROWS($7:61))),"")</f>
        <v/>
      </c>
      <c r="F61" s="25" t="str">
        <f t="array" ref="F61">IFERROR(INDEX(Col_Qte,SMALL(IF(Col_Clients=$B$2,ROW(Col_Clients)-1),ROWS($7:61))),"")</f>
        <v/>
      </c>
      <c r="G61" s="78" t="str">
        <f t="array" ref="G61">IFERROR(INDEX(Col_PrixU,SMALL(IF(Col_Clients=$B$2,ROW(Col_Clients)-1),ROWS($7:61))),"")</f>
        <v/>
      </c>
      <c r="K61" s="2" t="str">
        <f t="shared" si="0"/>
        <v/>
      </c>
    </row>
    <row r="62" spans="3:11">
      <c r="C62" s="99" t="str">
        <f t="array" ref="C62">IFERROR(INDEX(Col_Dates,SMALL(IF(Col_Clients=$B$2,ROW(Col_Clients)-1),ROWS($7:62))),"")</f>
        <v/>
      </c>
      <c r="D62" s="25" t="str">
        <f t="array" ref="D62">IFERROR(INDEX(Col_BL,SMALL(IF(Col_Clients=$B$2,ROW(Col_Clients)-1),ROWS($7:62))),"")</f>
        <v/>
      </c>
      <c r="E62" s="25" t="str">
        <f t="array" ref="E62">IFERROR(INDEX(Col_Articles,SMALL(IF(Col_Clients=$B$2,ROW(Col_Clients)-1),ROWS($7:62))),"")</f>
        <v/>
      </c>
      <c r="F62" s="25" t="str">
        <f t="array" ref="F62">IFERROR(INDEX(Col_Qte,SMALL(IF(Col_Clients=$B$2,ROW(Col_Clients)-1),ROWS($7:62))),"")</f>
        <v/>
      </c>
      <c r="G62" s="78" t="str">
        <f t="array" ref="G62">IFERROR(INDEX(Col_PrixU,SMALL(IF(Col_Clients=$B$2,ROW(Col_Clients)-1),ROWS($7:62))),"")</f>
        <v/>
      </c>
      <c r="K62" s="2" t="str">
        <f t="shared" si="0"/>
        <v/>
      </c>
    </row>
    <row r="63" spans="3:11">
      <c r="C63" s="99" t="str">
        <f t="array" ref="C63">IFERROR(INDEX(Col_Dates,SMALL(IF(Col_Clients=$B$2,ROW(Col_Clients)-1),ROWS($7:63))),"")</f>
        <v/>
      </c>
      <c r="D63" s="25" t="str">
        <f t="array" ref="D63">IFERROR(INDEX(Col_BL,SMALL(IF(Col_Clients=$B$2,ROW(Col_Clients)-1),ROWS($7:63))),"")</f>
        <v/>
      </c>
      <c r="E63" s="25" t="str">
        <f t="array" ref="E63">IFERROR(INDEX(Col_Articles,SMALL(IF(Col_Clients=$B$2,ROW(Col_Clients)-1),ROWS($7:63))),"")</f>
        <v/>
      </c>
      <c r="F63" s="25" t="str">
        <f t="array" ref="F63">IFERROR(INDEX(Col_Qte,SMALL(IF(Col_Clients=$B$2,ROW(Col_Clients)-1),ROWS($7:63))),"")</f>
        <v/>
      </c>
      <c r="G63" s="78" t="str">
        <f t="array" ref="G63">IFERROR(INDEX(Col_PrixU,SMALL(IF(Col_Clients=$B$2,ROW(Col_Clients)-1),ROWS($7:63))),"")</f>
        <v/>
      </c>
      <c r="K63" s="2" t="str">
        <f t="shared" si="0"/>
        <v/>
      </c>
    </row>
    <row r="64" spans="3:11">
      <c r="C64" s="99" t="str">
        <f t="array" ref="C64">IFERROR(INDEX(Col_Dates,SMALL(IF(Col_Clients=$B$2,ROW(Col_Clients)-1),ROWS($7:64))),"")</f>
        <v/>
      </c>
      <c r="D64" s="25" t="str">
        <f t="array" ref="D64">IFERROR(INDEX(Col_BL,SMALL(IF(Col_Clients=$B$2,ROW(Col_Clients)-1),ROWS($7:64))),"")</f>
        <v/>
      </c>
      <c r="E64" s="25" t="str">
        <f t="array" ref="E64">IFERROR(INDEX(Col_Articles,SMALL(IF(Col_Clients=$B$2,ROW(Col_Clients)-1),ROWS($7:64))),"")</f>
        <v/>
      </c>
      <c r="F64" s="25" t="str">
        <f t="array" ref="F64">IFERROR(INDEX(Col_Qte,SMALL(IF(Col_Clients=$B$2,ROW(Col_Clients)-1),ROWS($7:64))),"")</f>
        <v/>
      </c>
      <c r="G64" s="78" t="str">
        <f t="array" ref="G64">IFERROR(INDEX(Col_PrixU,SMALL(IF(Col_Clients=$B$2,ROW(Col_Clients)-1),ROWS($7:64))),"")</f>
        <v/>
      </c>
      <c r="K64" s="2" t="str">
        <f t="shared" si="0"/>
        <v/>
      </c>
    </row>
    <row r="65" spans="3:11">
      <c r="C65" s="99" t="str">
        <f t="array" ref="C65">IFERROR(INDEX(Col_Dates,SMALL(IF(Col_Clients=$B$2,ROW(Col_Clients)-1),ROWS($7:65))),"")</f>
        <v/>
      </c>
      <c r="D65" s="25" t="str">
        <f t="array" ref="D65">IFERROR(INDEX(Col_BL,SMALL(IF(Col_Clients=$B$2,ROW(Col_Clients)-1),ROWS($7:65))),"")</f>
        <v/>
      </c>
      <c r="E65" s="25" t="str">
        <f t="array" ref="E65">IFERROR(INDEX(Col_Articles,SMALL(IF(Col_Clients=$B$2,ROW(Col_Clients)-1),ROWS($7:65))),"")</f>
        <v/>
      </c>
      <c r="F65" s="25" t="str">
        <f t="array" ref="F65">IFERROR(INDEX(Col_Qte,SMALL(IF(Col_Clients=$B$2,ROW(Col_Clients)-1),ROWS($7:65))),"")</f>
        <v/>
      </c>
      <c r="G65" s="78" t="str">
        <f t="array" ref="G65">IFERROR(INDEX(Col_PrixU,SMALL(IF(Col_Clients=$B$2,ROW(Col_Clients)-1),ROWS($7:65))),"")</f>
        <v/>
      </c>
      <c r="K65" s="2" t="str">
        <f t="shared" si="0"/>
        <v/>
      </c>
    </row>
    <row r="66" spans="3:11">
      <c r="C66" s="99" t="str">
        <f t="array" ref="C66">IFERROR(INDEX(Col_Dates,SMALL(IF(Col_Clients=$B$2,ROW(Col_Clients)-1),ROWS($7:66))),"")</f>
        <v/>
      </c>
      <c r="D66" s="25" t="str">
        <f t="array" ref="D66">IFERROR(INDEX(Col_BL,SMALL(IF(Col_Clients=$B$2,ROW(Col_Clients)-1),ROWS($7:66))),"")</f>
        <v/>
      </c>
      <c r="E66" s="25" t="str">
        <f t="array" ref="E66">IFERROR(INDEX(Col_Articles,SMALL(IF(Col_Clients=$B$2,ROW(Col_Clients)-1),ROWS($7:66))),"")</f>
        <v/>
      </c>
      <c r="F66" s="25" t="str">
        <f t="array" ref="F66">IFERROR(INDEX(Col_Qte,SMALL(IF(Col_Clients=$B$2,ROW(Col_Clients)-1),ROWS($7:66))),"")</f>
        <v/>
      </c>
      <c r="G66" s="78" t="str">
        <f t="array" ref="G66">IFERROR(INDEX(Col_PrixU,SMALL(IF(Col_Clients=$B$2,ROW(Col_Clients)-1),ROWS($7:66))),"")</f>
        <v/>
      </c>
      <c r="K66" s="2" t="str">
        <f t="shared" si="0"/>
        <v/>
      </c>
    </row>
    <row r="67" spans="3:11">
      <c r="C67" s="99" t="str">
        <f t="array" ref="C67">IFERROR(INDEX(Col_Dates,SMALL(IF(Col_Clients=$B$2,ROW(Col_Clients)-1),ROWS($7:67))),"")</f>
        <v/>
      </c>
      <c r="D67" s="25" t="str">
        <f t="array" ref="D67">IFERROR(INDEX(Col_BL,SMALL(IF(Col_Clients=$B$2,ROW(Col_Clients)-1),ROWS($7:67))),"")</f>
        <v/>
      </c>
      <c r="E67" s="25" t="str">
        <f t="array" ref="E67">IFERROR(INDEX(Col_Articles,SMALL(IF(Col_Clients=$B$2,ROW(Col_Clients)-1),ROWS($7:67))),"")</f>
        <v/>
      </c>
      <c r="F67" s="25" t="str">
        <f t="array" ref="F67">IFERROR(INDEX(Col_Qte,SMALL(IF(Col_Clients=$B$2,ROW(Col_Clients)-1),ROWS($7:67))),"")</f>
        <v/>
      </c>
      <c r="G67" s="78" t="str">
        <f t="array" ref="G67">IFERROR(INDEX(Col_PrixU,SMALL(IF(Col_Clients=$B$2,ROW(Col_Clients)-1),ROWS($7:67))),"")</f>
        <v/>
      </c>
      <c r="K67" s="2" t="str">
        <f t="shared" si="0"/>
        <v/>
      </c>
    </row>
    <row r="68" spans="3:11">
      <c r="C68" s="99" t="str">
        <f t="array" ref="C68">IFERROR(INDEX(Col_Dates,SMALL(IF(Col_Clients=$B$2,ROW(Col_Clients)-1),ROWS($7:68))),"")</f>
        <v/>
      </c>
      <c r="D68" s="25" t="str">
        <f t="array" ref="D68">IFERROR(INDEX(Col_BL,SMALL(IF(Col_Clients=$B$2,ROW(Col_Clients)-1),ROWS($7:68))),"")</f>
        <v/>
      </c>
      <c r="E68" s="25" t="str">
        <f t="array" ref="E68">IFERROR(INDEX(Col_Articles,SMALL(IF(Col_Clients=$B$2,ROW(Col_Clients)-1),ROWS($7:68))),"")</f>
        <v/>
      </c>
      <c r="F68" s="25" t="str">
        <f t="array" ref="F68">IFERROR(INDEX(Col_Qte,SMALL(IF(Col_Clients=$B$2,ROW(Col_Clients)-1),ROWS($7:68))),"")</f>
        <v/>
      </c>
      <c r="G68" s="78" t="str">
        <f t="array" ref="G68">IFERROR(INDEX(Col_PrixU,SMALL(IF(Col_Clients=$B$2,ROW(Col_Clients)-1),ROWS($7:68))),"")</f>
        <v/>
      </c>
      <c r="K68" s="2" t="str">
        <f t="shared" ref="K68:K131" si="1">IFERROR(SMALL(IF(MATCH(Col_Clients,Col_Clients,0)=ROW(Col_Clients)-1,Col_Clients),ROW(Col_Clients)-1),"")</f>
        <v/>
      </c>
    </row>
    <row r="69" spans="3:11">
      <c r="C69" s="99" t="str">
        <f t="array" ref="C69">IFERROR(INDEX(Col_Dates,SMALL(IF(Col_Clients=$B$2,ROW(Col_Clients)-1),ROWS($7:69))),"")</f>
        <v/>
      </c>
      <c r="D69" s="25" t="str">
        <f t="array" ref="D69">IFERROR(INDEX(Col_BL,SMALL(IF(Col_Clients=$B$2,ROW(Col_Clients)-1),ROWS($7:69))),"")</f>
        <v/>
      </c>
      <c r="E69" s="25" t="str">
        <f t="array" ref="E69">IFERROR(INDEX(Col_Articles,SMALL(IF(Col_Clients=$B$2,ROW(Col_Clients)-1),ROWS($7:69))),"")</f>
        <v/>
      </c>
      <c r="F69" s="25" t="str">
        <f t="array" ref="F69">IFERROR(INDEX(Col_Qte,SMALL(IF(Col_Clients=$B$2,ROW(Col_Clients)-1),ROWS($7:69))),"")</f>
        <v/>
      </c>
      <c r="G69" s="78" t="str">
        <f t="array" ref="G69">IFERROR(INDEX(Col_PrixU,SMALL(IF(Col_Clients=$B$2,ROW(Col_Clients)-1),ROWS($7:69))),"")</f>
        <v/>
      </c>
      <c r="K69" s="2" t="str">
        <f t="shared" si="1"/>
        <v/>
      </c>
    </row>
    <row r="70" spans="3:11">
      <c r="C70" s="99" t="str">
        <f t="array" ref="C70">IFERROR(INDEX(Col_Dates,SMALL(IF(Col_Clients=$B$2,ROW(Col_Clients)-1),ROWS($7:70))),"")</f>
        <v/>
      </c>
      <c r="D70" s="25" t="str">
        <f t="array" ref="D70">IFERROR(INDEX(Col_BL,SMALL(IF(Col_Clients=$B$2,ROW(Col_Clients)-1),ROWS($7:70))),"")</f>
        <v/>
      </c>
      <c r="E70" s="25" t="str">
        <f t="array" ref="E70">IFERROR(INDEX(Col_Articles,SMALL(IF(Col_Clients=$B$2,ROW(Col_Clients)-1),ROWS($7:70))),"")</f>
        <v/>
      </c>
      <c r="F70" s="25" t="str">
        <f t="array" ref="F70">IFERROR(INDEX(Col_Qte,SMALL(IF(Col_Clients=$B$2,ROW(Col_Clients)-1),ROWS($7:70))),"")</f>
        <v/>
      </c>
      <c r="G70" s="78" t="str">
        <f t="array" ref="G70">IFERROR(INDEX(Col_PrixU,SMALL(IF(Col_Clients=$B$2,ROW(Col_Clients)-1),ROWS($7:70))),"")</f>
        <v/>
      </c>
      <c r="K70" s="2" t="str">
        <f t="shared" si="1"/>
        <v/>
      </c>
    </row>
    <row r="71" spans="3:11">
      <c r="K71" s="2" t="str">
        <f t="shared" si="1"/>
        <v/>
      </c>
    </row>
    <row r="72" spans="3:11">
      <c r="K72" s="2" t="str">
        <f t="shared" si="1"/>
        <v/>
      </c>
    </row>
    <row r="73" spans="3:11">
      <c r="K73" s="2" t="str">
        <f t="shared" si="1"/>
        <v/>
      </c>
    </row>
    <row r="74" spans="3:11">
      <c r="K74" s="2" t="str">
        <f t="shared" si="1"/>
        <v/>
      </c>
    </row>
    <row r="75" spans="3:11">
      <c r="K75" s="2" t="str">
        <f t="shared" si="1"/>
        <v/>
      </c>
    </row>
    <row r="76" spans="3:11">
      <c r="K76" s="2" t="str">
        <f t="shared" si="1"/>
        <v/>
      </c>
    </row>
    <row r="77" spans="3:11">
      <c r="K77" s="2" t="str">
        <f t="shared" si="1"/>
        <v/>
      </c>
    </row>
    <row r="78" spans="3:11">
      <c r="K78" s="2" t="str">
        <f t="shared" si="1"/>
        <v/>
      </c>
    </row>
    <row r="79" spans="3:11">
      <c r="K79" s="2" t="str">
        <f t="shared" si="1"/>
        <v/>
      </c>
    </row>
    <row r="80" spans="3:11">
      <c r="K80" s="2" t="str">
        <f t="shared" si="1"/>
        <v/>
      </c>
    </row>
    <row r="81" spans="11:11">
      <c r="K81" s="2" t="str">
        <f t="shared" si="1"/>
        <v/>
      </c>
    </row>
    <row r="82" spans="11:11">
      <c r="K82" s="2" t="str">
        <f t="shared" si="1"/>
        <v/>
      </c>
    </row>
    <row r="83" spans="11:11">
      <c r="K83" s="2" t="str">
        <f t="shared" si="1"/>
        <v/>
      </c>
    </row>
    <row r="84" spans="11:11">
      <c r="K84" s="2" t="str">
        <f t="shared" si="1"/>
        <v/>
      </c>
    </row>
    <row r="85" spans="11:11">
      <c r="K85" s="2" t="str">
        <f t="shared" si="1"/>
        <v/>
      </c>
    </row>
    <row r="86" spans="11:11">
      <c r="K86" s="2" t="str">
        <f t="shared" si="1"/>
        <v/>
      </c>
    </row>
    <row r="87" spans="11:11">
      <c r="K87" s="2" t="str">
        <f t="shared" si="1"/>
        <v/>
      </c>
    </row>
    <row r="88" spans="11:11">
      <c r="K88" s="2" t="str">
        <f t="shared" si="1"/>
        <v/>
      </c>
    </row>
    <row r="89" spans="11:11">
      <c r="K89" s="2" t="str">
        <f t="shared" si="1"/>
        <v/>
      </c>
    </row>
    <row r="90" spans="11:11">
      <c r="K90" s="2" t="str">
        <f t="shared" si="1"/>
        <v/>
      </c>
    </row>
    <row r="91" spans="11:11">
      <c r="K91" s="2" t="str">
        <f t="shared" si="1"/>
        <v/>
      </c>
    </row>
    <row r="92" spans="11:11">
      <c r="K92" s="2" t="str">
        <f t="shared" si="1"/>
        <v/>
      </c>
    </row>
    <row r="93" spans="11:11">
      <c r="K93" s="2" t="str">
        <f t="shared" si="1"/>
        <v/>
      </c>
    </row>
    <row r="94" spans="11:11">
      <c r="K94" s="2" t="str">
        <f t="shared" si="1"/>
        <v/>
      </c>
    </row>
    <row r="95" spans="11:11">
      <c r="K95" s="2" t="str">
        <f t="shared" si="1"/>
        <v/>
      </c>
    </row>
    <row r="96" spans="11:11">
      <c r="K96" s="2" t="str">
        <f t="shared" si="1"/>
        <v/>
      </c>
    </row>
    <row r="97" spans="11:11">
      <c r="K97" s="2" t="str">
        <f t="shared" si="1"/>
        <v/>
      </c>
    </row>
    <row r="98" spans="11:11">
      <c r="K98" s="2" t="str">
        <f t="shared" si="1"/>
        <v/>
      </c>
    </row>
    <row r="99" spans="11:11">
      <c r="K99" s="2" t="str">
        <f t="shared" si="1"/>
        <v/>
      </c>
    </row>
    <row r="100" spans="11:11">
      <c r="K100" s="2" t="str">
        <f t="shared" si="1"/>
        <v/>
      </c>
    </row>
    <row r="101" spans="11:11">
      <c r="K101" s="2" t="str">
        <f t="shared" si="1"/>
        <v/>
      </c>
    </row>
    <row r="102" spans="11:11">
      <c r="K102" s="2" t="str">
        <f t="shared" si="1"/>
        <v/>
      </c>
    </row>
    <row r="103" spans="11:11">
      <c r="K103" s="2" t="str">
        <f t="shared" si="1"/>
        <v/>
      </c>
    </row>
    <row r="104" spans="11:11">
      <c r="K104" s="2" t="str">
        <f t="shared" si="1"/>
        <v/>
      </c>
    </row>
    <row r="105" spans="11:11">
      <c r="K105" s="2" t="str">
        <f t="shared" si="1"/>
        <v/>
      </c>
    </row>
    <row r="106" spans="11:11">
      <c r="K106" s="2" t="str">
        <f t="shared" si="1"/>
        <v/>
      </c>
    </row>
    <row r="107" spans="11:11">
      <c r="K107" s="2" t="str">
        <f t="shared" si="1"/>
        <v/>
      </c>
    </row>
    <row r="108" spans="11:11">
      <c r="K108" s="2" t="str">
        <f t="shared" si="1"/>
        <v/>
      </c>
    </row>
    <row r="109" spans="11:11">
      <c r="K109" s="2" t="str">
        <f t="shared" si="1"/>
        <v/>
      </c>
    </row>
    <row r="110" spans="11:11">
      <c r="K110" s="2" t="str">
        <f t="shared" si="1"/>
        <v/>
      </c>
    </row>
    <row r="111" spans="11:11">
      <c r="K111" s="2" t="str">
        <f t="shared" si="1"/>
        <v/>
      </c>
    </row>
    <row r="112" spans="11:11">
      <c r="K112" s="2" t="str">
        <f t="shared" si="1"/>
        <v/>
      </c>
    </row>
    <row r="113" spans="11:11">
      <c r="K113" s="2" t="str">
        <f t="shared" si="1"/>
        <v/>
      </c>
    </row>
    <row r="114" spans="11:11">
      <c r="K114" s="2" t="str">
        <f t="shared" si="1"/>
        <v/>
      </c>
    </row>
    <row r="115" spans="11:11">
      <c r="K115" s="2" t="str">
        <f t="shared" si="1"/>
        <v/>
      </c>
    </row>
    <row r="116" spans="11:11">
      <c r="K116" s="2" t="str">
        <f t="shared" si="1"/>
        <v/>
      </c>
    </row>
    <row r="117" spans="11:11">
      <c r="K117" s="2" t="str">
        <f t="shared" si="1"/>
        <v/>
      </c>
    </row>
    <row r="118" spans="11:11">
      <c r="K118" s="2" t="str">
        <f t="shared" si="1"/>
        <v/>
      </c>
    </row>
    <row r="119" spans="11:11">
      <c r="K119" s="2" t="str">
        <f t="shared" si="1"/>
        <v/>
      </c>
    </row>
    <row r="120" spans="11:11">
      <c r="K120" s="2">
        <f t="shared" si="1"/>
        <v>0</v>
      </c>
    </row>
    <row r="121" spans="11:11">
      <c r="K121" s="2">
        <f t="shared" si="1"/>
        <v>0</v>
      </c>
    </row>
    <row r="122" spans="11:11">
      <c r="K122" s="2">
        <f t="shared" si="1"/>
        <v>0</v>
      </c>
    </row>
    <row r="123" spans="11:11">
      <c r="K123" s="2">
        <f t="shared" si="1"/>
        <v>0</v>
      </c>
    </row>
    <row r="124" spans="11:11">
      <c r="K124" s="2">
        <f t="shared" si="1"/>
        <v>0</v>
      </c>
    </row>
    <row r="125" spans="11:11">
      <c r="K125" s="2">
        <f t="shared" si="1"/>
        <v>0</v>
      </c>
    </row>
    <row r="126" spans="11:11">
      <c r="K126" s="2" t="str">
        <f t="shared" si="1"/>
        <v/>
      </c>
    </row>
    <row r="127" spans="11:11">
      <c r="K127" s="2" t="str">
        <f t="shared" si="1"/>
        <v/>
      </c>
    </row>
    <row r="128" spans="11:11">
      <c r="K128" s="2" t="str">
        <f t="shared" si="1"/>
        <v/>
      </c>
    </row>
    <row r="129" spans="11:11">
      <c r="K129" s="2" t="str">
        <f t="shared" si="1"/>
        <v/>
      </c>
    </row>
    <row r="130" spans="11:11">
      <c r="K130" s="2" t="str">
        <f t="shared" si="1"/>
        <v/>
      </c>
    </row>
    <row r="131" spans="11:11">
      <c r="K131" s="2" t="str">
        <f t="shared" si="1"/>
        <v/>
      </c>
    </row>
    <row r="132" spans="11:11">
      <c r="K132" s="2" t="str">
        <f t="shared" ref="K132:K195" si="2">IFERROR(SMALL(IF(MATCH(Col_Clients,Col_Clients,0)=ROW(Col_Clients)-1,Col_Clients),ROW(Col_Clients)-1),"")</f>
        <v/>
      </c>
    </row>
    <row r="133" spans="11:11">
      <c r="K133" s="2" t="str">
        <f t="shared" si="2"/>
        <v/>
      </c>
    </row>
    <row r="134" spans="11:11">
      <c r="K134" s="2" t="str">
        <f t="shared" si="2"/>
        <v/>
      </c>
    </row>
    <row r="135" spans="11:11">
      <c r="K135" s="2" t="str">
        <f t="shared" si="2"/>
        <v/>
      </c>
    </row>
    <row r="136" spans="11:11">
      <c r="K136" s="2" t="str">
        <f t="shared" si="2"/>
        <v/>
      </c>
    </row>
    <row r="137" spans="11:11">
      <c r="K137" s="2" t="str">
        <f t="shared" si="2"/>
        <v/>
      </c>
    </row>
    <row r="138" spans="11:11">
      <c r="K138" s="2" t="str">
        <f t="shared" si="2"/>
        <v/>
      </c>
    </row>
    <row r="139" spans="11:11">
      <c r="K139" s="2" t="str">
        <f t="shared" si="2"/>
        <v/>
      </c>
    </row>
    <row r="140" spans="11:11">
      <c r="K140" s="2" t="str">
        <f t="shared" si="2"/>
        <v/>
      </c>
    </row>
    <row r="141" spans="11:11">
      <c r="K141" s="2" t="str">
        <f t="shared" si="2"/>
        <v/>
      </c>
    </row>
    <row r="142" spans="11:11">
      <c r="K142" s="2" t="str">
        <f t="shared" si="2"/>
        <v/>
      </c>
    </row>
    <row r="143" spans="11:11">
      <c r="K143" s="2" t="str">
        <f t="shared" si="2"/>
        <v/>
      </c>
    </row>
    <row r="144" spans="11:11">
      <c r="K144" s="2" t="str">
        <f t="shared" si="2"/>
        <v/>
      </c>
    </row>
    <row r="145" spans="11:11">
      <c r="K145" s="2" t="str">
        <f t="shared" si="2"/>
        <v/>
      </c>
    </row>
    <row r="146" spans="11:11">
      <c r="K146" s="2" t="str">
        <f t="shared" si="2"/>
        <v/>
      </c>
    </row>
    <row r="147" spans="11:11">
      <c r="K147" s="2" t="str">
        <f t="shared" si="2"/>
        <v/>
      </c>
    </row>
    <row r="148" spans="11:11">
      <c r="K148" s="2" t="str">
        <f t="shared" si="2"/>
        <v/>
      </c>
    </row>
    <row r="149" spans="11:11">
      <c r="K149" s="2" t="str">
        <f t="shared" si="2"/>
        <v/>
      </c>
    </row>
    <row r="150" spans="11:11">
      <c r="K150" s="2" t="str">
        <f t="shared" si="2"/>
        <v/>
      </c>
    </row>
    <row r="151" spans="11:11">
      <c r="K151" s="2" t="str">
        <f t="shared" si="2"/>
        <v/>
      </c>
    </row>
    <row r="152" spans="11:11">
      <c r="K152" s="2" t="str">
        <f t="shared" si="2"/>
        <v/>
      </c>
    </row>
    <row r="153" spans="11:11">
      <c r="K153" s="2" t="str">
        <f t="shared" si="2"/>
        <v/>
      </c>
    </row>
    <row r="154" spans="11:11">
      <c r="K154" s="2" t="str">
        <f t="shared" si="2"/>
        <v/>
      </c>
    </row>
    <row r="155" spans="11:11">
      <c r="K155" s="2" t="str">
        <f t="shared" si="2"/>
        <v/>
      </c>
    </row>
    <row r="156" spans="11:11">
      <c r="K156" s="2" t="str">
        <f t="shared" si="2"/>
        <v/>
      </c>
    </row>
    <row r="157" spans="11:11">
      <c r="K157" s="2" t="str">
        <f t="shared" si="2"/>
        <v/>
      </c>
    </row>
    <row r="158" spans="11:11">
      <c r="K158" s="2">
        <f t="shared" si="2"/>
        <v>0</v>
      </c>
    </row>
    <row r="159" spans="11:11">
      <c r="K159" s="2">
        <f t="shared" si="2"/>
        <v>0</v>
      </c>
    </row>
    <row r="160" spans="11:11">
      <c r="K160" s="2">
        <f t="shared" si="2"/>
        <v>0</v>
      </c>
    </row>
    <row r="161" spans="11:11">
      <c r="K161" s="2">
        <f t="shared" si="2"/>
        <v>0</v>
      </c>
    </row>
    <row r="162" spans="11:11">
      <c r="K162" s="2">
        <f t="shared" si="2"/>
        <v>0</v>
      </c>
    </row>
    <row r="163" spans="11:11">
      <c r="K163" s="2">
        <f t="shared" si="2"/>
        <v>0</v>
      </c>
    </row>
    <row r="164" spans="11:11">
      <c r="K164" s="2">
        <f t="shared" si="2"/>
        <v>0</v>
      </c>
    </row>
    <row r="165" spans="11:11">
      <c r="K165" s="2">
        <f t="shared" si="2"/>
        <v>0</v>
      </c>
    </row>
    <row r="166" spans="11:11">
      <c r="K166" s="2">
        <f t="shared" si="2"/>
        <v>0</v>
      </c>
    </row>
    <row r="167" spans="11:11">
      <c r="K167" s="2">
        <f t="shared" si="2"/>
        <v>0</v>
      </c>
    </row>
    <row r="168" spans="11:11">
      <c r="K168" s="2">
        <f t="shared" si="2"/>
        <v>0</v>
      </c>
    </row>
    <row r="169" spans="11:11">
      <c r="K169" s="2">
        <f t="shared" si="2"/>
        <v>0</v>
      </c>
    </row>
    <row r="170" spans="11:11">
      <c r="K170" s="2">
        <f t="shared" si="2"/>
        <v>0</v>
      </c>
    </row>
    <row r="171" spans="11:11">
      <c r="K171" s="2" t="str">
        <f t="shared" si="2"/>
        <v/>
      </c>
    </row>
    <row r="172" spans="11:11">
      <c r="K172" s="2" t="str">
        <f t="shared" si="2"/>
        <v/>
      </c>
    </row>
    <row r="173" spans="11:11">
      <c r="K173" s="2" t="str">
        <f t="shared" si="2"/>
        <v/>
      </c>
    </row>
    <row r="174" spans="11:11">
      <c r="K174" s="2" t="str">
        <f t="shared" si="2"/>
        <v/>
      </c>
    </row>
    <row r="175" spans="11:11">
      <c r="K175" s="2" t="str">
        <f t="shared" si="2"/>
        <v/>
      </c>
    </row>
    <row r="176" spans="11:11">
      <c r="K176" s="2" t="str">
        <f t="shared" si="2"/>
        <v/>
      </c>
    </row>
    <row r="177" spans="11:11">
      <c r="K177" s="2" t="str">
        <f t="shared" si="2"/>
        <v/>
      </c>
    </row>
    <row r="178" spans="11:11">
      <c r="K178" s="2" t="str">
        <f t="shared" si="2"/>
        <v/>
      </c>
    </row>
    <row r="179" spans="11:11">
      <c r="K179" s="2" t="str">
        <f t="shared" si="2"/>
        <v/>
      </c>
    </row>
    <row r="180" spans="11:11">
      <c r="K180" s="2" t="str">
        <f t="shared" si="2"/>
        <v/>
      </c>
    </row>
    <row r="181" spans="11:11">
      <c r="K181" s="2" t="str">
        <f t="shared" si="2"/>
        <v/>
      </c>
    </row>
    <row r="182" spans="11:11">
      <c r="K182" s="2" t="str">
        <f t="shared" si="2"/>
        <v/>
      </c>
    </row>
    <row r="183" spans="11:11">
      <c r="K183" s="2" t="str">
        <f t="shared" si="2"/>
        <v/>
      </c>
    </row>
    <row r="184" spans="11:11">
      <c r="K184" s="2" t="str">
        <f t="shared" si="2"/>
        <v/>
      </c>
    </row>
    <row r="185" spans="11:11">
      <c r="K185" s="2" t="str">
        <f t="shared" si="2"/>
        <v/>
      </c>
    </row>
    <row r="186" spans="11:11">
      <c r="K186" s="2" t="str">
        <f t="shared" si="2"/>
        <v/>
      </c>
    </row>
    <row r="187" spans="11:11">
      <c r="K187" s="2" t="str">
        <f t="shared" si="2"/>
        <v/>
      </c>
    </row>
    <row r="188" spans="11:11">
      <c r="K188" s="2" t="str">
        <f t="shared" si="2"/>
        <v/>
      </c>
    </row>
    <row r="189" spans="11:11">
      <c r="K189" s="2" t="str">
        <f t="shared" si="2"/>
        <v/>
      </c>
    </row>
    <row r="190" spans="11:11">
      <c r="K190" s="2" t="str">
        <f t="shared" si="2"/>
        <v/>
      </c>
    </row>
    <row r="191" spans="11:11">
      <c r="K191" s="2" t="str">
        <f t="shared" si="2"/>
        <v/>
      </c>
    </row>
    <row r="192" spans="11:11">
      <c r="K192" s="2" t="str">
        <f t="shared" si="2"/>
        <v/>
      </c>
    </row>
    <row r="193" spans="11:11">
      <c r="K193" s="2" t="str">
        <f t="shared" si="2"/>
        <v/>
      </c>
    </row>
    <row r="194" spans="11:11">
      <c r="K194" s="2" t="str">
        <f t="shared" si="2"/>
        <v/>
      </c>
    </row>
    <row r="195" spans="11:11">
      <c r="K195" s="2" t="str">
        <f t="shared" si="2"/>
        <v/>
      </c>
    </row>
    <row r="196" spans="11:11">
      <c r="K196" s="2" t="str">
        <f t="shared" ref="K196:K259" si="3">IFERROR(SMALL(IF(MATCH(Col_Clients,Col_Clients,0)=ROW(Col_Clients)-1,Col_Clients),ROW(Col_Clients)-1),"")</f>
        <v/>
      </c>
    </row>
    <row r="197" spans="11:11">
      <c r="K197" s="2" t="str">
        <f t="shared" si="3"/>
        <v/>
      </c>
    </row>
    <row r="198" spans="11:11">
      <c r="K198" s="2" t="str">
        <f t="shared" si="3"/>
        <v/>
      </c>
    </row>
    <row r="199" spans="11:11">
      <c r="K199" s="2" t="str">
        <f t="shared" si="3"/>
        <v/>
      </c>
    </row>
    <row r="200" spans="11:11">
      <c r="K200" s="2" t="str">
        <f t="shared" si="3"/>
        <v/>
      </c>
    </row>
    <row r="201" spans="11:11">
      <c r="K201" s="2" t="str">
        <f t="shared" si="3"/>
        <v/>
      </c>
    </row>
    <row r="202" spans="11:11">
      <c r="K202" s="2" t="str">
        <f t="shared" si="3"/>
        <v/>
      </c>
    </row>
    <row r="203" spans="11:11">
      <c r="K203" s="2" t="str">
        <f t="shared" si="3"/>
        <v/>
      </c>
    </row>
    <row r="204" spans="11:11">
      <c r="K204" s="2" t="str">
        <f t="shared" si="3"/>
        <v/>
      </c>
    </row>
    <row r="205" spans="11:11">
      <c r="K205" s="2" t="str">
        <f t="shared" si="3"/>
        <v/>
      </c>
    </row>
    <row r="206" spans="11:11">
      <c r="K206" s="2" t="str">
        <f t="shared" si="3"/>
        <v/>
      </c>
    </row>
    <row r="207" spans="11:11">
      <c r="K207" s="2" t="str">
        <f t="shared" si="3"/>
        <v/>
      </c>
    </row>
    <row r="208" spans="11:11">
      <c r="K208" s="2" t="str">
        <f t="shared" si="3"/>
        <v/>
      </c>
    </row>
    <row r="209" spans="11:11">
      <c r="K209" s="2" t="str">
        <f t="shared" si="3"/>
        <v/>
      </c>
    </row>
    <row r="210" spans="11:11">
      <c r="K210" s="2" t="str">
        <f t="shared" si="3"/>
        <v/>
      </c>
    </row>
    <row r="211" spans="11:11">
      <c r="K211" s="2" t="str">
        <f t="shared" si="3"/>
        <v/>
      </c>
    </row>
    <row r="212" spans="11:11">
      <c r="K212" s="2" t="str">
        <f t="shared" si="3"/>
        <v/>
      </c>
    </row>
    <row r="213" spans="11:11">
      <c r="K213" s="2" t="str">
        <f t="shared" si="3"/>
        <v/>
      </c>
    </row>
    <row r="214" spans="11:11">
      <c r="K214" s="2" t="str">
        <f t="shared" si="3"/>
        <v/>
      </c>
    </row>
    <row r="215" spans="11:11">
      <c r="K215" s="2" t="str">
        <f t="shared" si="3"/>
        <v/>
      </c>
    </row>
    <row r="216" spans="11:11">
      <c r="K216" s="2" t="str">
        <f t="shared" si="3"/>
        <v/>
      </c>
    </row>
    <row r="217" spans="11:11">
      <c r="K217" s="2" t="str">
        <f t="shared" si="3"/>
        <v/>
      </c>
    </row>
    <row r="218" spans="11:11">
      <c r="K218" s="2" t="str">
        <f t="shared" si="3"/>
        <v/>
      </c>
    </row>
    <row r="219" spans="11:11">
      <c r="K219" s="2" t="str">
        <f t="shared" si="3"/>
        <v/>
      </c>
    </row>
    <row r="220" spans="11:11">
      <c r="K220" s="2" t="str">
        <f t="shared" si="3"/>
        <v/>
      </c>
    </row>
    <row r="221" spans="11:11">
      <c r="K221" s="2" t="str">
        <f t="shared" si="3"/>
        <v/>
      </c>
    </row>
    <row r="222" spans="11:11">
      <c r="K222" s="2" t="str">
        <f t="shared" si="3"/>
        <v/>
      </c>
    </row>
    <row r="223" spans="11:11">
      <c r="K223" s="2" t="str">
        <f t="shared" si="3"/>
        <v/>
      </c>
    </row>
    <row r="224" spans="11:11">
      <c r="K224" s="2" t="str">
        <f t="shared" si="3"/>
        <v/>
      </c>
    </row>
    <row r="225" spans="11:11">
      <c r="K225" s="2" t="str">
        <f t="shared" si="3"/>
        <v/>
      </c>
    </row>
    <row r="226" spans="11:11">
      <c r="K226" s="2" t="str">
        <f t="shared" si="3"/>
        <v/>
      </c>
    </row>
    <row r="227" spans="11:11">
      <c r="K227" s="2" t="str">
        <f t="shared" si="3"/>
        <v/>
      </c>
    </row>
    <row r="228" spans="11:11">
      <c r="K228" s="2" t="str">
        <f t="shared" si="3"/>
        <v/>
      </c>
    </row>
    <row r="229" spans="11:11">
      <c r="K229" s="2" t="str">
        <f t="shared" si="3"/>
        <v/>
      </c>
    </row>
    <row r="230" spans="11:11">
      <c r="K230" s="2" t="str">
        <f t="shared" si="3"/>
        <v/>
      </c>
    </row>
    <row r="231" spans="11:11">
      <c r="K231" s="2" t="str">
        <f t="shared" si="3"/>
        <v/>
      </c>
    </row>
    <row r="232" spans="11:11">
      <c r="K232" s="2" t="str">
        <f t="shared" si="3"/>
        <v/>
      </c>
    </row>
    <row r="233" spans="11:11">
      <c r="K233" s="2" t="str">
        <f t="shared" si="3"/>
        <v/>
      </c>
    </row>
    <row r="234" spans="11:11">
      <c r="K234" s="2" t="str">
        <f t="shared" si="3"/>
        <v/>
      </c>
    </row>
    <row r="235" spans="11:11">
      <c r="K235" s="2" t="str">
        <f t="shared" si="3"/>
        <v/>
      </c>
    </row>
    <row r="236" spans="11:11">
      <c r="K236" s="2" t="str">
        <f t="shared" si="3"/>
        <v/>
      </c>
    </row>
    <row r="237" spans="11:11">
      <c r="K237" s="2" t="str">
        <f t="shared" si="3"/>
        <v/>
      </c>
    </row>
    <row r="238" spans="11:11">
      <c r="K238" s="2" t="str">
        <f t="shared" si="3"/>
        <v/>
      </c>
    </row>
    <row r="239" spans="11:11">
      <c r="K239" s="2" t="str">
        <f t="shared" si="3"/>
        <v/>
      </c>
    </row>
    <row r="240" spans="11:11">
      <c r="K240" s="2" t="str">
        <f t="shared" si="3"/>
        <v/>
      </c>
    </row>
    <row r="241" spans="11:11">
      <c r="K241" s="2" t="str">
        <f t="shared" si="3"/>
        <v/>
      </c>
    </row>
    <row r="242" spans="11:11">
      <c r="K242" s="2" t="str">
        <f t="shared" si="3"/>
        <v/>
      </c>
    </row>
    <row r="243" spans="11:11">
      <c r="K243" s="2" t="str">
        <f t="shared" si="3"/>
        <v/>
      </c>
    </row>
    <row r="244" spans="11:11">
      <c r="K244" s="2" t="str">
        <f t="shared" si="3"/>
        <v/>
      </c>
    </row>
    <row r="245" spans="11:11">
      <c r="K245" s="2" t="str">
        <f t="shared" si="3"/>
        <v/>
      </c>
    </row>
    <row r="246" spans="11:11">
      <c r="K246" s="2" t="str">
        <f t="shared" si="3"/>
        <v/>
      </c>
    </row>
    <row r="247" spans="11:11">
      <c r="K247" s="2" t="str">
        <f t="shared" si="3"/>
        <v/>
      </c>
    </row>
    <row r="248" spans="11:11">
      <c r="K248" s="2" t="str">
        <f t="shared" si="3"/>
        <v/>
      </c>
    </row>
    <row r="249" spans="11:11">
      <c r="K249" s="2" t="str">
        <f t="shared" si="3"/>
        <v/>
      </c>
    </row>
    <row r="250" spans="11:11">
      <c r="K250" s="2" t="str">
        <f t="shared" si="3"/>
        <v/>
      </c>
    </row>
    <row r="251" spans="11:11">
      <c r="K251" s="2" t="str">
        <f t="shared" si="3"/>
        <v/>
      </c>
    </row>
    <row r="252" spans="11:11">
      <c r="K252" s="2" t="str">
        <f t="shared" si="3"/>
        <v/>
      </c>
    </row>
    <row r="253" spans="11:11">
      <c r="K253" s="2" t="str">
        <f t="shared" si="3"/>
        <v/>
      </c>
    </row>
    <row r="254" spans="11:11">
      <c r="K254" s="2" t="str">
        <f t="shared" si="3"/>
        <v/>
      </c>
    </row>
    <row r="255" spans="11:11">
      <c r="K255" s="2" t="str">
        <f t="shared" si="3"/>
        <v/>
      </c>
    </row>
    <row r="256" spans="11:11">
      <c r="K256" s="2" t="str">
        <f t="shared" si="3"/>
        <v/>
      </c>
    </row>
    <row r="257" spans="11:11">
      <c r="K257" s="2" t="str">
        <f t="shared" si="3"/>
        <v/>
      </c>
    </row>
    <row r="258" spans="11:11">
      <c r="K258" s="2" t="str">
        <f t="shared" si="3"/>
        <v/>
      </c>
    </row>
    <row r="259" spans="11:11">
      <c r="K259" s="2" t="str">
        <f t="shared" si="3"/>
        <v/>
      </c>
    </row>
    <row r="260" spans="11:11">
      <c r="K260" s="2" t="str">
        <f t="shared" ref="K260:K323" si="4">IFERROR(SMALL(IF(MATCH(Col_Clients,Col_Clients,0)=ROW(Col_Clients)-1,Col_Clients),ROW(Col_Clients)-1),"")</f>
        <v/>
      </c>
    </row>
    <row r="261" spans="11:11">
      <c r="K261" s="2" t="str">
        <f t="shared" si="4"/>
        <v/>
      </c>
    </row>
    <row r="262" spans="11:11">
      <c r="K262" s="2" t="str">
        <f t="shared" si="4"/>
        <v/>
      </c>
    </row>
    <row r="263" spans="11:11">
      <c r="K263" s="2" t="str">
        <f t="shared" si="4"/>
        <v/>
      </c>
    </row>
    <row r="264" spans="11:11">
      <c r="K264" s="2" t="str">
        <f t="shared" si="4"/>
        <v/>
      </c>
    </row>
    <row r="265" spans="11:11">
      <c r="K265" s="2" t="str">
        <f t="shared" si="4"/>
        <v/>
      </c>
    </row>
    <row r="266" spans="11:11">
      <c r="K266" s="2" t="str">
        <f t="shared" si="4"/>
        <v/>
      </c>
    </row>
    <row r="267" spans="11:11">
      <c r="K267" s="2" t="str">
        <f t="shared" si="4"/>
        <v/>
      </c>
    </row>
    <row r="268" spans="11:11">
      <c r="K268" s="2" t="str">
        <f t="shared" si="4"/>
        <v/>
      </c>
    </row>
    <row r="269" spans="11:11">
      <c r="K269" s="2" t="str">
        <f t="shared" si="4"/>
        <v/>
      </c>
    </row>
    <row r="270" spans="11:11">
      <c r="K270" s="2" t="str">
        <f t="shared" si="4"/>
        <v/>
      </c>
    </row>
    <row r="271" spans="11:11">
      <c r="K271" s="2" t="str">
        <f t="shared" si="4"/>
        <v/>
      </c>
    </row>
    <row r="272" spans="11:11">
      <c r="K272" s="2" t="str">
        <f t="shared" si="4"/>
        <v/>
      </c>
    </row>
    <row r="273" spans="11:11">
      <c r="K273" s="2" t="str">
        <f t="shared" si="4"/>
        <v/>
      </c>
    </row>
    <row r="274" spans="11:11">
      <c r="K274" s="2" t="str">
        <f t="shared" si="4"/>
        <v/>
      </c>
    </row>
    <row r="275" spans="11:11">
      <c r="K275" s="2" t="str">
        <f t="shared" si="4"/>
        <v/>
      </c>
    </row>
    <row r="276" spans="11:11">
      <c r="K276" s="2" t="str">
        <f t="shared" si="4"/>
        <v/>
      </c>
    </row>
    <row r="277" spans="11:11">
      <c r="K277" s="2" t="str">
        <f t="shared" si="4"/>
        <v/>
      </c>
    </row>
    <row r="278" spans="11:11">
      <c r="K278" s="2" t="str">
        <f t="shared" si="4"/>
        <v/>
      </c>
    </row>
    <row r="279" spans="11:11">
      <c r="K279" s="2" t="str">
        <f t="shared" si="4"/>
        <v/>
      </c>
    </row>
    <row r="280" spans="11:11">
      <c r="K280" s="2" t="str">
        <f t="shared" si="4"/>
        <v/>
      </c>
    </row>
    <row r="281" spans="11:11">
      <c r="K281" s="2" t="str">
        <f t="shared" si="4"/>
        <v/>
      </c>
    </row>
    <row r="282" spans="11:11">
      <c r="K282" s="2" t="str">
        <f t="shared" si="4"/>
        <v/>
      </c>
    </row>
    <row r="283" spans="11:11">
      <c r="K283" s="2" t="str">
        <f t="shared" si="4"/>
        <v/>
      </c>
    </row>
    <row r="284" spans="11:11">
      <c r="K284" s="2" t="str">
        <f t="shared" si="4"/>
        <v/>
      </c>
    </row>
    <row r="285" spans="11:11">
      <c r="K285" s="2" t="str">
        <f t="shared" si="4"/>
        <v/>
      </c>
    </row>
    <row r="286" spans="11:11">
      <c r="K286" s="2" t="str">
        <f t="shared" si="4"/>
        <v/>
      </c>
    </row>
    <row r="287" spans="11:11">
      <c r="K287" s="2" t="str">
        <f t="shared" si="4"/>
        <v/>
      </c>
    </row>
    <row r="288" spans="11:11">
      <c r="K288" s="2" t="str">
        <f t="shared" si="4"/>
        <v/>
      </c>
    </row>
    <row r="289" spans="11:11">
      <c r="K289" s="2" t="str">
        <f t="shared" si="4"/>
        <v/>
      </c>
    </row>
    <row r="290" spans="11:11">
      <c r="K290" s="2" t="str">
        <f t="shared" si="4"/>
        <v/>
      </c>
    </row>
    <row r="291" spans="11:11">
      <c r="K291" s="2" t="str">
        <f t="shared" si="4"/>
        <v/>
      </c>
    </row>
    <row r="292" spans="11:11">
      <c r="K292" s="2" t="str">
        <f t="shared" si="4"/>
        <v/>
      </c>
    </row>
    <row r="293" spans="11:11">
      <c r="K293" s="2" t="str">
        <f t="shared" si="4"/>
        <v/>
      </c>
    </row>
    <row r="294" spans="11:11">
      <c r="K294" s="2" t="str">
        <f t="shared" si="4"/>
        <v/>
      </c>
    </row>
    <row r="295" spans="11:11">
      <c r="K295" s="2" t="str">
        <f t="shared" si="4"/>
        <v/>
      </c>
    </row>
    <row r="296" spans="11:11">
      <c r="K296" s="2" t="str">
        <f t="shared" si="4"/>
        <v/>
      </c>
    </row>
    <row r="297" spans="11:11">
      <c r="K297" s="2" t="str">
        <f t="shared" si="4"/>
        <v/>
      </c>
    </row>
    <row r="298" spans="11:11">
      <c r="K298" s="2" t="str">
        <f t="shared" si="4"/>
        <v/>
      </c>
    </row>
    <row r="299" spans="11:11">
      <c r="K299" s="2" t="str">
        <f t="shared" si="4"/>
        <v/>
      </c>
    </row>
    <row r="300" spans="11:11">
      <c r="K300" s="2" t="str">
        <f t="shared" si="4"/>
        <v/>
      </c>
    </row>
    <row r="301" spans="11:11">
      <c r="K301" s="2" t="str">
        <f t="shared" si="4"/>
        <v/>
      </c>
    </row>
    <row r="302" spans="11:11">
      <c r="K302" s="2" t="str">
        <f t="shared" si="4"/>
        <v/>
      </c>
    </row>
    <row r="303" spans="11:11">
      <c r="K303" s="2" t="str">
        <f t="shared" si="4"/>
        <v/>
      </c>
    </row>
    <row r="304" spans="11:11">
      <c r="K304" s="2" t="str">
        <f t="shared" si="4"/>
        <v/>
      </c>
    </row>
    <row r="305" spans="11:11">
      <c r="K305" s="2" t="str">
        <f t="shared" si="4"/>
        <v/>
      </c>
    </row>
    <row r="306" spans="11:11">
      <c r="K306" s="2" t="str">
        <f t="shared" si="4"/>
        <v/>
      </c>
    </row>
    <row r="307" spans="11:11">
      <c r="K307" s="2" t="str">
        <f t="shared" si="4"/>
        <v/>
      </c>
    </row>
    <row r="308" spans="11:11">
      <c r="K308" s="2" t="str">
        <f t="shared" si="4"/>
        <v/>
      </c>
    </row>
    <row r="309" spans="11:11">
      <c r="K309" s="2" t="str">
        <f t="shared" si="4"/>
        <v/>
      </c>
    </row>
    <row r="310" spans="11:11">
      <c r="K310" s="2" t="str">
        <f t="shared" si="4"/>
        <v/>
      </c>
    </row>
    <row r="311" spans="11:11">
      <c r="K311" s="2" t="str">
        <f t="shared" si="4"/>
        <v/>
      </c>
    </row>
    <row r="312" spans="11:11">
      <c r="K312" s="2" t="str">
        <f t="shared" si="4"/>
        <v/>
      </c>
    </row>
    <row r="313" spans="11:11">
      <c r="K313" s="2" t="str">
        <f t="shared" si="4"/>
        <v/>
      </c>
    </row>
    <row r="314" spans="11:11">
      <c r="K314" s="2" t="str">
        <f t="shared" si="4"/>
        <v/>
      </c>
    </row>
    <row r="315" spans="11:11">
      <c r="K315" s="2" t="str">
        <f t="shared" si="4"/>
        <v/>
      </c>
    </row>
    <row r="316" spans="11:11">
      <c r="K316" s="2" t="str">
        <f t="shared" si="4"/>
        <v/>
      </c>
    </row>
    <row r="317" spans="11:11">
      <c r="K317" s="2" t="str">
        <f t="shared" si="4"/>
        <v/>
      </c>
    </row>
    <row r="318" spans="11:11">
      <c r="K318" s="2" t="str">
        <f t="shared" si="4"/>
        <v/>
      </c>
    </row>
    <row r="319" spans="11:11">
      <c r="K319" s="2" t="str">
        <f t="shared" si="4"/>
        <v/>
      </c>
    </row>
    <row r="320" spans="11:11">
      <c r="K320" s="2" t="str">
        <f t="shared" si="4"/>
        <v/>
      </c>
    </row>
    <row r="321" spans="11:11">
      <c r="K321" s="2" t="str">
        <f t="shared" si="4"/>
        <v/>
      </c>
    </row>
    <row r="322" spans="11:11">
      <c r="K322" s="2" t="str">
        <f t="shared" si="4"/>
        <v/>
      </c>
    </row>
    <row r="323" spans="11:11">
      <c r="K323" s="2" t="str">
        <f t="shared" si="4"/>
        <v/>
      </c>
    </row>
    <row r="324" spans="11:11">
      <c r="K324" s="2" t="str">
        <f t="shared" ref="K324:K387" si="5">IFERROR(SMALL(IF(MATCH(Col_Clients,Col_Clients,0)=ROW(Col_Clients)-1,Col_Clients),ROW(Col_Clients)-1),"")</f>
        <v/>
      </c>
    </row>
    <row r="325" spans="11:11">
      <c r="K325" s="2" t="str">
        <f t="shared" si="5"/>
        <v/>
      </c>
    </row>
    <row r="326" spans="11:11">
      <c r="K326" s="2" t="str">
        <f t="shared" si="5"/>
        <v/>
      </c>
    </row>
    <row r="327" spans="11:11">
      <c r="K327" s="2" t="str">
        <f t="shared" si="5"/>
        <v/>
      </c>
    </row>
    <row r="328" spans="11:11">
      <c r="K328" s="2" t="str">
        <f t="shared" si="5"/>
        <v/>
      </c>
    </row>
    <row r="329" spans="11:11">
      <c r="K329" s="2" t="str">
        <f t="shared" si="5"/>
        <v/>
      </c>
    </row>
    <row r="330" spans="11:11">
      <c r="K330" s="2" t="str">
        <f t="shared" si="5"/>
        <v/>
      </c>
    </row>
    <row r="331" spans="11:11">
      <c r="K331" s="2" t="str">
        <f t="shared" si="5"/>
        <v/>
      </c>
    </row>
    <row r="332" spans="11:11">
      <c r="K332" s="2" t="str">
        <f t="shared" si="5"/>
        <v/>
      </c>
    </row>
    <row r="333" spans="11:11">
      <c r="K333" s="2" t="str">
        <f t="shared" si="5"/>
        <v/>
      </c>
    </row>
    <row r="334" spans="11:11">
      <c r="K334" s="2" t="str">
        <f t="shared" si="5"/>
        <v/>
      </c>
    </row>
    <row r="335" spans="11:11">
      <c r="K335" s="2" t="str">
        <f t="shared" si="5"/>
        <v/>
      </c>
    </row>
    <row r="336" spans="11:11">
      <c r="K336" s="2" t="str">
        <f t="shared" si="5"/>
        <v/>
      </c>
    </row>
    <row r="337" spans="11:11">
      <c r="K337" s="2" t="str">
        <f t="shared" si="5"/>
        <v/>
      </c>
    </row>
    <row r="338" spans="11:11">
      <c r="K338" s="2" t="str">
        <f t="shared" si="5"/>
        <v/>
      </c>
    </row>
    <row r="339" spans="11:11">
      <c r="K339" s="2" t="str">
        <f t="shared" si="5"/>
        <v/>
      </c>
    </row>
    <row r="340" spans="11:11">
      <c r="K340" s="2" t="str">
        <f t="shared" si="5"/>
        <v/>
      </c>
    </row>
    <row r="341" spans="11:11">
      <c r="K341" s="2" t="str">
        <f t="shared" si="5"/>
        <v/>
      </c>
    </row>
    <row r="342" spans="11:11">
      <c r="K342" s="2" t="str">
        <f t="shared" si="5"/>
        <v/>
      </c>
    </row>
    <row r="343" spans="11:11">
      <c r="K343" s="2" t="str">
        <f t="shared" si="5"/>
        <v/>
      </c>
    </row>
    <row r="344" spans="11:11">
      <c r="K344" s="2" t="str">
        <f t="shared" si="5"/>
        <v/>
      </c>
    </row>
    <row r="345" spans="11:11">
      <c r="K345" s="2" t="str">
        <f t="shared" si="5"/>
        <v/>
      </c>
    </row>
    <row r="346" spans="11:11">
      <c r="K346" s="2" t="str">
        <f t="shared" si="5"/>
        <v/>
      </c>
    </row>
    <row r="347" spans="11:11">
      <c r="K347" s="2" t="str">
        <f t="shared" si="5"/>
        <v/>
      </c>
    </row>
    <row r="348" spans="11:11">
      <c r="K348" s="2" t="str">
        <f t="shared" si="5"/>
        <v/>
      </c>
    </row>
    <row r="349" spans="11:11">
      <c r="K349" s="2" t="str">
        <f t="shared" si="5"/>
        <v/>
      </c>
    </row>
    <row r="350" spans="11:11">
      <c r="K350" s="2" t="str">
        <f t="shared" si="5"/>
        <v/>
      </c>
    </row>
    <row r="351" spans="11:11">
      <c r="K351" s="2" t="str">
        <f t="shared" si="5"/>
        <v/>
      </c>
    </row>
    <row r="352" spans="11:11">
      <c r="K352" s="2" t="str">
        <f t="shared" si="5"/>
        <v/>
      </c>
    </row>
    <row r="353" spans="11:11">
      <c r="K353" s="2" t="str">
        <f t="shared" si="5"/>
        <v/>
      </c>
    </row>
    <row r="354" spans="11:11">
      <c r="K354" s="2" t="str">
        <f t="shared" si="5"/>
        <v/>
      </c>
    </row>
    <row r="355" spans="11:11">
      <c r="K355" s="2" t="str">
        <f t="shared" si="5"/>
        <v/>
      </c>
    </row>
    <row r="356" spans="11:11">
      <c r="K356" s="2" t="str">
        <f t="shared" si="5"/>
        <v/>
      </c>
    </row>
    <row r="357" spans="11:11">
      <c r="K357" s="2" t="str">
        <f t="shared" si="5"/>
        <v/>
      </c>
    </row>
    <row r="358" spans="11:11">
      <c r="K358" s="2" t="str">
        <f t="shared" si="5"/>
        <v/>
      </c>
    </row>
    <row r="359" spans="11:11">
      <c r="K359" s="2" t="str">
        <f t="shared" si="5"/>
        <v/>
      </c>
    </row>
    <row r="360" spans="11:11">
      <c r="K360" s="2" t="str">
        <f t="shared" si="5"/>
        <v/>
      </c>
    </row>
    <row r="361" spans="11:11">
      <c r="K361" s="2" t="str">
        <f t="shared" si="5"/>
        <v/>
      </c>
    </row>
    <row r="362" spans="11:11">
      <c r="K362" s="2" t="str">
        <f t="shared" si="5"/>
        <v/>
      </c>
    </row>
    <row r="363" spans="11:11">
      <c r="K363" s="2" t="str">
        <f t="shared" si="5"/>
        <v/>
      </c>
    </row>
    <row r="364" spans="11:11">
      <c r="K364" s="2" t="str">
        <f t="shared" si="5"/>
        <v/>
      </c>
    </row>
    <row r="365" spans="11:11">
      <c r="K365" s="2" t="str">
        <f t="shared" si="5"/>
        <v/>
      </c>
    </row>
    <row r="366" spans="11:11">
      <c r="K366" s="2" t="str">
        <f t="shared" si="5"/>
        <v/>
      </c>
    </row>
    <row r="367" spans="11:11">
      <c r="K367" s="2" t="str">
        <f t="shared" si="5"/>
        <v/>
      </c>
    </row>
    <row r="368" spans="11:11">
      <c r="K368" s="2" t="str">
        <f t="shared" si="5"/>
        <v/>
      </c>
    </row>
    <row r="369" spans="11:11">
      <c r="K369" s="2" t="str">
        <f t="shared" si="5"/>
        <v/>
      </c>
    </row>
    <row r="370" spans="11:11">
      <c r="K370" s="2" t="str">
        <f t="shared" si="5"/>
        <v/>
      </c>
    </row>
    <row r="371" spans="11:11">
      <c r="K371" s="2" t="str">
        <f t="shared" si="5"/>
        <v/>
      </c>
    </row>
    <row r="372" spans="11:11">
      <c r="K372" s="2" t="str">
        <f t="shared" si="5"/>
        <v/>
      </c>
    </row>
    <row r="373" spans="11:11">
      <c r="K373" s="2" t="str">
        <f t="shared" si="5"/>
        <v/>
      </c>
    </row>
    <row r="374" spans="11:11">
      <c r="K374" s="2" t="str">
        <f t="shared" si="5"/>
        <v/>
      </c>
    </row>
    <row r="375" spans="11:11">
      <c r="K375" s="2" t="str">
        <f t="shared" si="5"/>
        <v/>
      </c>
    </row>
    <row r="376" spans="11:11">
      <c r="K376" s="2" t="str">
        <f t="shared" si="5"/>
        <v/>
      </c>
    </row>
    <row r="377" spans="11:11">
      <c r="K377" s="2" t="str">
        <f t="shared" si="5"/>
        <v/>
      </c>
    </row>
    <row r="378" spans="11:11">
      <c r="K378" s="2" t="str">
        <f t="shared" si="5"/>
        <v/>
      </c>
    </row>
    <row r="379" spans="11:11">
      <c r="K379" s="2" t="str">
        <f t="shared" si="5"/>
        <v/>
      </c>
    </row>
    <row r="380" spans="11:11">
      <c r="K380" s="2" t="str">
        <f t="shared" si="5"/>
        <v/>
      </c>
    </row>
    <row r="381" spans="11:11">
      <c r="K381" s="2" t="str">
        <f t="shared" si="5"/>
        <v/>
      </c>
    </row>
    <row r="382" spans="11:11">
      <c r="K382" s="2" t="str">
        <f t="shared" si="5"/>
        <v/>
      </c>
    </row>
    <row r="383" spans="11:11">
      <c r="K383" s="2" t="str">
        <f t="shared" si="5"/>
        <v/>
      </c>
    </row>
    <row r="384" spans="11:11">
      <c r="K384" s="2" t="str">
        <f t="shared" si="5"/>
        <v/>
      </c>
    </row>
    <row r="385" spans="11:11">
      <c r="K385" s="2" t="str">
        <f t="shared" si="5"/>
        <v/>
      </c>
    </row>
    <row r="386" spans="11:11">
      <c r="K386" s="2" t="str">
        <f t="shared" si="5"/>
        <v/>
      </c>
    </row>
    <row r="387" spans="11:11">
      <c r="K387" s="2" t="str">
        <f t="shared" si="5"/>
        <v/>
      </c>
    </row>
    <row r="388" spans="11:11">
      <c r="K388" s="2" t="str">
        <f t="shared" ref="K388:K427" si="6">IFERROR(SMALL(IF(MATCH(Col_Clients,Col_Clients,0)=ROW(Col_Clients)-1,Col_Clients),ROW(Col_Clients)-1),"")</f>
        <v/>
      </c>
    </row>
    <row r="389" spans="11:11">
      <c r="K389" s="2" t="str">
        <f t="shared" si="6"/>
        <v/>
      </c>
    </row>
    <row r="390" spans="11:11">
      <c r="K390" s="2" t="str">
        <f t="shared" si="6"/>
        <v/>
      </c>
    </row>
    <row r="391" spans="11:11">
      <c r="K391" s="2" t="str">
        <f t="shared" si="6"/>
        <v/>
      </c>
    </row>
    <row r="392" spans="11:11">
      <c r="K392" s="2" t="str">
        <f t="shared" si="6"/>
        <v/>
      </c>
    </row>
    <row r="393" spans="11:11">
      <c r="K393" s="2" t="str">
        <f t="shared" si="6"/>
        <v/>
      </c>
    </row>
    <row r="394" spans="11:11">
      <c r="K394" s="2" t="str">
        <f t="shared" si="6"/>
        <v/>
      </c>
    </row>
    <row r="395" spans="11:11">
      <c r="K395" s="2" t="str">
        <f t="shared" si="6"/>
        <v/>
      </c>
    </row>
    <row r="396" spans="11:11">
      <c r="K396" s="2" t="str">
        <f t="shared" si="6"/>
        <v/>
      </c>
    </row>
    <row r="397" spans="11:11">
      <c r="K397" s="2" t="str">
        <f t="shared" si="6"/>
        <v/>
      </c>
    </row>
    <row r="398" spans="11:11">
      <c r="K398" s="2" t="str">
        <f t="shared" si="6"/>
        <v/>
      </c>
    </row>
    <row r="399" spans="11:11">
      <c r="K399" s="2" t="str">
        <f t="shared" si="6"/>
        <v/>
      </c>
    </row>
    <row r="400" spans="11:11">
      <c r="K400" s="2" t="str">
        <f t="shared" si="6"/>
        <v/>
      </c>
    </row>
    <row r="401" spans="11:11">
      <c r="K401" s="2" t="str">
        <f t="shared" si="6"/>
        <v/>
      </c>
    </row>
    <row r="402" spans="11:11">
      <c r="K402" s="2" t="str">
        <f t="shared" si="6"/>
        <v/>
      </c>
    </row>
    <row r="403" spans="11:11">
      <c r="K403" s="2" t="str">
        <f t="shared" si="6"/>
        <v/>
      </c>
    </row>
    <row r="404" spans="11:11">
      <c r="K404" s="2" t="str">
        <f t="shared" si="6"/>
        <v/>
      </c>
    </row>
    <row r="405" spans="11:11">
      <c r="K405" s="2" t="str">
        <f t="shared" si="6"/>
        <v/>
      </c>
    </row>
    <row r="406" spans="11:11">
      <c r="K406" s="2" t="str">
        <f t="shared" si="6"/>
        <v/>
      </c>
    </row>
    <row r="407" spans="11:11">
      <c r="K407" s="2" t="str">
        <f t="shared" si="6"/>
        <v/>
      </c>
    </row>
    <row r="408" spans="11:11">
      <c r="K408" s="2" t="str">
        <f t="shared" si="6"/>
        <v/>
      </c>
    </row>
    <row r="409" spans="11:11">
      <c r="K409" s="2" t="str">
        <f t="shared" si="6"/>
        <v/>
      </c>
    </row>
    <row r="410" spans="11:11">
      <c r="K410" s="2" t="str">
        <f t="shared" si="6"/>
        <v/>
      </c>
    </row>
    <row r="411" spans="11:11">
      <c r="K411" s="2" t="str">
        <f t="shared" si="6"/>
        <v/>
      </c>
    </row>
    <row r="412" spans="11:11">
      <c r="K412" s="2" t="str">
        <f t="shared" si="6"/>
        <v/>
      </c>
    </row>
    <row r="413" spans="11:11">
      <c r="K413" s="2" t="str">
        <f t="shared" si="6"/>
        <v/>
      </c>
    </row>
    <row r="414" spans="11:11">
      <c r="K414" s="2" t="str">
        <f t="shared" si="6"/>
        <v/>
      </c>
    </row>
    <row r="415" spans="11:11">
      <c r="K415" s="2" t="str">
        <f t="shared" si="6"/>
        <v/>
      </c>
    </row>
    <row r="416" spans="11:11">
      <c r="K416" s="2" t="str">
        <f t="shared" si="6"/>
        <v/>
      </c>
    </row>
    <row r="417" spans="11:11">
      <c r="K417" s="2" t="str">
        <f t="shared" si="6"/>
        <v/>
      </c>
    </row>
    <row r="418" spans="11:11">
      <c r="K418" s="2" t="str">
        <f t="shared" si="6"/>
        <v/>
      </c>
    </row>
    <row r="419" spans="11:11">
      <c r="K419" s="2" t="str">
        <f t="shared" si="6"/>
        <v/>
      </c>
    </row>
    <row r="420" spans="11:11">
      <c r="K420" s="2" t="str">
        <f t="shared" si="6"/>
        <v/>
      </c>
    </row>
    <row r="421" spans="11:11">
      <c r="K421" s="2" t="str">
        <f t="shared" si="6"/>
        <v/>
      </c>
    </row>
    <row r="422" spans="11:11">
      <c r="K422" s="2" t="str">
        <f t="shared" si="6"/>
        <v/>
      </c>
    </row>
    <row r="423" spans="11:11">
      <c r="K423" s="2" t="str">
        <f t="shared" si="6"/>
        <v/>
      </c>
    </row>
    <row r="424" spans="11:11">
      <c r="K424" s="2" t="str">
        <f t="shared" si="6"/>
        <v/>
      </c>
    </row>
    <row r="425" spans="11:11">
      <c r="K425" s="2" t="str">
        <f t="shared" si="6"/>
        <v/>
      </c>
    </row>
    <row r="426" spans="11:11">
      <c r="K426" s="2" t="str">
        <f t="shared" si="6"/>
        <v/>
      </c>
    </row>
    <row r="427" spans="11:11">
      <c r="K427" s="2" t="str">
        <f t="shared" si="6"/>
        <v/>
      </c>
    </row>
  </sheetData>
  <mergeCells count="12">
    <mergeCell ref="AP1:AR1"/>
    <mergeCell ref="I1:K1"/>
    <mergeCell ref="L1:N1"/>
    <mergeCell ref="O1:Q1"/>
    <mergeCell ref="R1:T1"/>
    <mergeCell ref="U1:W1"/>
    <mergeCell ref="X1:Z1"/>
    <mergeCell ref="AA1:AC1"/>
    <mergeCell ref="AD1:AF1"/>
    <mergeCell ref="AG1:AI1"/>
    <mergeCell ref="AJ1:AL1"/>
    <mergeCell ref="AM1:AO1"/>
  </mergeCells>
  <dataValidations count="1">
    <dataValidation type="list" allowBlank="1" showInputMessage="1" showErrorMessage="1" sqref="B2">
      <formula1>CLIENT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M13"/>
  <sheetViews>
    <sheetView tabSelected="1" workbookViewId="0">
      <selection activeCell="F23" sqref="F23"/>
    </sheetView>
  </sheetViews>
  <sheetFormatPr baseColWidth="10" defaultRowHeight="15"/>
  <cols>
    <col min="1" max="1" width="10" customWidth="1"/>
    <col min="2" max="2" width="30.85546875" customWidth="1"/>
    <col min="3" max="3" width="19.85546875" customWidth="1"/>
    <col min="4" max="4" width="9.5703125" bestFit="1" customWidth="1"/>
    <col min="5" max="5" width="6.85546875" bestFit="1" customWidth="1"/>
    <col min="6" max="6" width="6.5703125" bestFit="1" customWidth="1"/>
    <col min="7" max="7" width="9.5703125" bestFit="1" customWidth="1"/>
    <col min="8" max="8" width="6.85546875" bestFit="1" customWidth="1"/>
    <col min="9" max="9" width="6.5703125" bestFit="1" customWidth="1"/>
    <col min="10" max="10" width="9.5703125" bestFit="1" customWidth="1"/>
    <col min="11" max="11" width="6.85546875" bestFit="1" customWidth="1"/>
    <col min="12" max="12" width="6.5703125" bestFit="1" customWidth="1"/>
    <col min="13" max="13" width="9.5703125" bestFit="1" customWidth="1"/>
    <col min="14" max="14" width="6.85546875" bestFit="1" customWidth="1"/>
    <col min="15" max="15" width="6.5703125" bestFit="1" customWidth="1"/>
    <col min="16" max="16" width="9.5703125" bestFit="1" customWidth="1"/>
    <col min="17" max="17" width="6.85546875" bestFit="1" customWidth="1"/>
    <col min="18" max="18" width="6.5703125" bestFit="1" customWidth="1"/>
    <col min="19" max="19" width="9.5703125" bestFit="1" customWidth="1"/>
    <col min="20" max="20" width="6.85546875" bestFit="1" customWidth="1"/>
    <col min="21" max="21" width="6.5703125" bestFit="1" customWidth="1"/>
    <col min="22" max="22" width="9.5703125" bestFit="1" customWidth="1"/>
    <col min="23" max="23" width="6.85546875" bestFit="1" customWidth="1"/>
    <col min="24" max="24" width="6.5703125" bestFit="1" customWidth="1"/>
    <col min="25" max="25" width="9.5703125" bestFit="1" customWidth="1"/>
    <col min="26" max="26" width="6.85546875" bestFit="1" customWidth="1"/>
    <col min="27" max="27" width="6.5703125" bestFit="1" customWidth="1"/>
    <col min="28" max="28" width="9.5703125" bestFit="1" customWidth="1"/>
    <col min="29" max="29" width="6.85546875" bestFit="1" customWidth="1"/>
    <col min="30" max="30" width="6.5703125" bestFit="1" customWidth="1"/>
    <col min="31" max="31" width="9.5703125" bestFit="1" customWidth="1"/>
    <col min="32" max="32" width="6.85546875" bestFit="1" customWidth="1"/>
    <col min="33" max="33" width="6.5703125" bestFit="1" customWidth="1"/>
    <col min="34" max="34" width="9.5703125" bestFit="1" customWidth="1"/>
    <col min="35" max="35" width="6.85546875" bestFit="1" customWidth="1"/>
    <col min="36" max="36" width="6.5703125" bestFit="1" customWidth="1"/>
    <col min="37" max="37" width="9.5703125" bestFit="1" customWidth="1"/>
    <col min="38" max="38" width="6.85546875" bestFit="1" customWidth="1"/>
    <col min="39" max="39" width="6.5703125" bestFit="1" customWidth="1"/>
  </cols>
  <sheetData>
    <row r="1" spans="1:39" s="2" customFormat="1">
      <c r="A1" s="112">
        <v>2015</v>
      </c>
    </row>
    <row r="2" spans="1:39" s="2" customFormat="1">
      <c r="D2" s="121" t="s">
        <v>611</v>
      </c>
      <c r="E2" s="121"/>
      <c r="F2" s="121"/>
      <c r="G2" s="121" t="s">
        <v>612</v>
      </c>
      <c r="H2" s="121"/>
      <c r="I2" s="121"/>
      <c r="J2" s="121" t="s">
        <v>594</v>
      </c>
      <c r="K2" s="121"/>
      <c r="L2" s="121"/>
      <c r="M2" s="121" t="s">
        <v>595</v>
      </c>
      <c r="N2" s="121"/>
      <c r="O2" s="121"/>
      <c r="P2" s="121" t="s">
        <v>596</v>
      </c>
      <c r="Q2" s="121"/>
      <c r="R2" s="121"/>
      <c r="S2" s="121" t="s">
        <v>597</v>
      </c>
      <c r="T2" s="121"/>
      <c r="U2" s="121"/>
      <c r="V2" s="121" t="s">
        <v>598</v>
      </c>
      <c r="W2" s="121"/>
      <c r="X2" s="121"/>
      <c r="Y2" s="121" t="s">
        <v>599</v>
      </c>
      <c r="Z2" s="121"/>
      <c r="AA2" s="121"/>
      <c r="AB2" s="121" t="s">
        <v>600</v>
      </c>
      <c r="AC2" s="121"/>
      <c r="AD2" s="121"/>
      <c r="AE2" s="121" t="s">
        <v>601</v>
      </c>
      <c r="AF2" s="121"/>
      <c r="AG2" s="121"/>
      <c r="AH2" s="121" t="s">
        <v>602</v>
      </c>
      <c r="AI2" s="121"/>
      <c r="AJ2" s="121"/>
      <c r="AK2" s="121" t="s">
        <v>603</v>
      </c>
      <c r="AL2" s="121"/>
      <c r="AM2" s="121"/>
    </row>
    <row r="3" spans="1:39">
      <c r="A3" s="2" t="s">
        <v>608</v>
      </c>
      <c r="B3" s="2" t="s">
        <v>609</v>
      </c>
      <c r="C3" s="2" t="s">
        <v>610</v>
      </c>
      <c r="D3" s="113" t="s">
        <v>616</v>
      </c>
      <c r="E3" s="113" t="s">
        <v>614</v>
      </c>
      <c r="F3" s="113" t="s">
        <v>615</v>
      </c>
      <c r="G3" s="113" t="s">
        <v>616</v>
      </c>
      <c r="H3" s="113" t="s">
        <v>614</v>
      </c>
      <c r="I3" s="113" t="s">
        <v>615</v>
      </c>
      <c r="J3" s="113" t="s">
        <v>616</v>
      </c>
      <c r="K3" s="113" t="s">
        <v>614</v>
      </c>
      <c r="L3" s="113" t="s">
        <v>615</v>
      </c>
      <c r="M3" s="113" t="s">
        <v>616</v>
      </c>
      <c r="N3" s="113" t="s">
        <v>614</v>
      </c>
      <c r="O3" s="113" t="s">
        <v>615</v>
      </c>
      <c r="P3" s="113" t="s">
        <v>616</v>
      </c>
      <c r="Q3" s="113" t="s">
        <v>614</v>
      </c>
      <c r="R3" s="113" t="s">
        <v>615</v>
      </c>
      <c r="S3" s="113" t="s">
        <v>616</v>
      </c>
      <c r="T3" s="113" t="s">
        <v>614</v>
      </c>
      <c r="U3" s="113" t="s">
        <v>615</v>
      </c>
      <c r="V3" s="113" t="s">
        <v>616</v>
      </c>
      <c r="W3" s="113" t="s">
        <v>614</v>
      </c>
      <c r="X3" s="113" t="s">
        <v>615</v>
      </c>
      <c r="Y3" s="113" t="s">
        <v>616</v>
      </c>
      <c r="Z3" s="113" t="s">
        <v>614</v>
      </c>
      <c r="AA3" s="113" t="s">
        <v>615</v>
      </c>
      <c r="AB3" s="113" t="s">
        <v>616</v>
      </c>
      <c r="AC3" s="113" t="s">
        <v>614</v>
      </c>
      <c r="AD3" s="113" t="s">
        <v>615</v>
      </c>
      <c r="AE3" s="113" t="s">
        <v>616</v>
      </c>
      <c r="AF3" s="113" t="s">
        <v>614</v>
      </c>
      <c r="AG3" s="113" t="s">
        <v>615</v>
      </c>
      <c r="AH3" s="113" t="s">
        <v>616</v>
      </c>
      <c r="AI3" s="113" t="s">
        <v>614</v>
      </c>
      <c r="AJ3" s="113" t="s">
        <v>615</v>
      </c>
      <c r="AK3" s="113" t="s">
        <v>616</v>
      </c>
      <c r="AL3" s="113" t="s">
        <v>614</v>
      </c>
      <c r="AM3" s="113" t="s">
        <v>615</v>
      </c>
    </row>
    <row r="12" spans="1:39" ht="15.75" thickBot="1"/>
    <row r="13" spans="1:39" ht="15.75" thickBot="1">
      <c r="C13" s="122" t="s">
        <v>618</v>
      </c>
      <c r="D13" s="123"/>
      <c r="E13" s="123"/>
      <c r="F13" s="123"/>
      <c r="G13" s="123"/>
      <c r="H13" s="123"/>
      <c r="I13" s="123"/>
      <c r="J13" s="123"/>
      <c r="K13" s="123"/>
      <c r="L13" s="123"/>
      <c r="M13" s="124"/>
    </row>
  </sheetData>
  <mergeCells count="13">
    <mergeCell ref="C13:M13"/>
    <mergeCell ref="AK2:AM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  <mergeCell ref="AH2:AJ2"/>
  </mergeCells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23</vt:i4>
      </vt:variant>
    </vt:vector>
  </HeadingPairs>
  <TitlesOfParts>
    <vt:vector size="31" baseType="lpstr">
      <vt:lpstr>mes donnees</vt:lpstr>
      <vt:lpstr>ACHATS</vt:lpstr>
      <vt:lpstr>VENTES</vt:lpstr>
      <vt:lpstr>ARTICLES</vt:lpstr>
      <vt:lpstr>CONSULT ART </vt:lpstr>
      <vt:lpstr>CONSLT BL </vt:lpstr>
      <vt:lpstr>CONSULT CLT</vt:lpstr>
      <vt:lpstr>STOCKS</vt:lpstr>
      <vt:lpstr>ACHATS_ART</vt:lpstr>
      <vt:lpstr>ACHATS_DATE</vt:lpstr>
      <vt:lpstr>ACHATS_Qte</vt:lpstr>
      <vt:lpstr>ART</vt:lpstr>
      <vt:lpstr>CLIENT</vt:lpstr>
      <vt:lpstr>Col_Articles</vt:lpstr>
      <vt:lpstr>Col_BL</vt:lpstr>
      <vt:lpstr>Col_Clients</vt:lpstr>
      <vt:lpstr>Col_Dates</vt:lpstr>
      <vt:lpstr>Col_PrixU</vt:lpstr>
      <vt:lpstr>Col_Qte</vt:lpstr>
      <vt:lpstr>COLA</vt:lpstr>
      <vt:lpstr>FRS</vt:lpstr>
      <vt:lpstr>LIGNE1</vt:lpstr>
      <vt:lpstr>LOCAL</vt:lpstr>
      <vt:lpstr>LOCALISATION</vt:lpstr>
      <vt:lpstr>Sht_consult</vt:lpstr>
      <vt:lpstr>TAB_VENTES</vt:lpstr>
      <vt:lpstr>VENTES_ART</vt:lpstr>
      <vt:lpstr>VENTES_DATE</vt:lpstr>
      <vt:lpstr>VENTES_ETIQ</vt:lpstr>
      <vt:lpstr>VENTES_Qte</vt:lpstr>
      <vt:lpstr>VENTES_VALEUR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xp</cp:lastModifiedBy>
  <dcterms:created xsi:type="dcterms:W3CDTF">2013-11-16T17:16:06Z</dcterms:created>
  <dcterms:modified xsi:type="dcterms:W3CDTF">2015-01-30T13:01:08Z</dcterms:modified>
</cp:coreProperties>
</file>