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3655" windowHeight="9975" activeTab="5"/>
  </bookViews>
  <sheets>
    <sheet name="A" sheetId="1" r:id="rId1"/>
    <sheet name="B" sheetId="8" r:id="rId2"/>
    <sheet name="C" sheetId="9" r:id="rId3"/>
    <sheet name="D" sheetId="10" r:id="rId4"/>
    <sheet name="INVENTAIRE" sheetId="11" r:id="rId5"/>
    <sheet name="FEUILLE DE CLASSEMENT" sheetId="14" r:id="rId6"/>
  </sheets>
  <definedNames>
    <definedName name="_xlnm._FilterDatabase" localSheetId="0" hidden="1">A!$A$1:$V$60</definedName>
    <definedName name="_xlnm._FilterDatabase" localSheetId="5" hidden="1">'FEUILLE DE CLASSEMENT'!$C$3:$C$174</definedName>
    <definedName name="_xlnm.Print_Area" localSheetId="0">A!$A$1:$K$68</definedName>
    <definedName name="_xlnm.Print_Area" localSheetId="1">B!$A$62:$K$124</definedName>
    <definedName name="_xlnm.Print_Area" localSheetId="2">'C'!$A$122:$K$149</definedName>
    <definedName name="_xlnm.Print_Area" localSheetId="3">D!$A$145:$K$180</definedName>
    <definedName name="_xlnm.Print_Area" localSheetId="5">'FEUILLE DE CLASSEMENT'!$A$3:$K$185</definedName>
  </definedNames>
  <calcPr calcId="145621"/>
</workbook>
</file>

<file path=xl/calcChain.xml><?xml version="1.0" encoding="utf-8"?>
<calcChain xmlns="http://schemas.openxmlformats.org/spreadsheetml/2006/main">
  <c r="B4" i="14" l="1"/>
  <c r="C4" i="14" s="1"/>
  <c r="D4" i="14"/>
  <c r="F4" i="14"/>
  <c r="H4" i="14"/>
  <c r="J4" i="14"/>
  <c r="B5" i="14"/>
  <c r="D5" i="14"/>
  <c r="F5" i="14"/>
  <c r="H5" i="14"/>
  <c r="J5" i="14"/>
  <c r="B6" i="14"/>
  <c r="D6" i="14" s="1"/>
  <c r="F6" i="14"/>
  <c r="J6" i="14"/>
  <c r="B7" i="14"/>
  <c r="D7" i="14"/>
  <c r="F7" i="14"/>
  <c r="H7" i="14"/>
  <c r="J7" i="14"/>
  <c r="B8" i="14"/>
  <c r="D8" i="14" s="1"/>
  <c r="F8" i="14"/>
  <c r="J8" i="14"/>
  <c r="B9" i="14"/>
  <c r="D9" i="14"/>
  <c r="F9" i="14"/>
  <c r="H9" i="14"/>
  <c r="J9" i="14"/>
  <c r="B10" i="14"/>
  <c r="D10" i="14" s="1"/>
  <c r="F10" i="14"/>
  <c r="J10" i="14"/>
  <c r="B11" i="14"/>
  <c r="D11" i="14"/>
  <c r="F11" i="14"/>
  <c r="H11" i="14"/>
  <c r="J11" i="14"/>
  <c r="B12" i="14"/>
  <c r="D12" i="14" s="1"/>
  <c r="F12" i="14"/>
  <c r="J12" i="14"/>
  <c r="B13" i="14"/>
  <c r="D13" i="14"/>
  <c r="F13" i="14"/>
  <c r="H13" i="14"/>
  <c r="J13" i="14"/>
  <c r="B14" i="14"/>
  <c r="D14" i="14" s="1"/>
  <c r="F14" i="14"/>
  <c r="J14" i="14"/>
  <c r="B15" i="14"/>
  <c r="D15" i="14"/>
  <c r="F15" i="14"/>
  <c r="H15" i="14"/>
  <c r="J15" i="14"/>
  <c r="B16" i="14"/>
  <c r="D16" i="14" s="1"/>
  <c r="F16" i="14"/>
  <c r="J16" i="14"/>
  <c r="B17" i="14"/>
  <c r="D17" i="14"/>
  <c r="F17" i="14"/>
  <c r="H17" i="14"/>
  <c r="J17" i="14"/>
  <c r="B18" i="14"/>
  <c r="D18" i="14" s="1"/>
  <c r="F18" i="14"/>
  <c r="J18" i="14"/>
  <c r="B19" i="14"/>
  <c r="D19" i="14"/>
  <c r="F19" i="14"/>
  <c r="H19" i="14"/>
  <c r="J19" i="14"/>
  <c r="B20" i="14"/>
  <c r="D20" i="14" s="1"/>
  <c r="F20" i="14"/>
  <c r="J20" i="14"/>
  <c r="B21" i="14"/>
  <c r="C21" i="14"/>
  <c r="D21" i="14"/>
  <c r="E21" i="14"/>
  <c r="F21" i="14"/>
  <c r="G21" i="14"/>
  <c r="H21" i="14"/>
  <c r="I21" i="14"/>
  <c r="J21" i="14"/>
  <c r="K21" i="14"/>
  <c r="B22" i="14"/>
  <c r="C22" i="14"/>
  <c r="D22" i="14"/>
  <c r="E22" i="14"/>
  <c r="F22" i="14"/>
  <c r="G22" i="14"/>
  <c r="H22" i="14"/>
  <c r="I22" i="14"/>
  <c r="J22" i="14"/>
  <c r="K22" i="14"/>
  <c r="B23" i="14"/>
  <c r="C23" i="14"/>
  <c r="D23" i="14"/>
  <c r="E23" i="14"/>
  <c r="F23" i="14"/>
  <c r="G23" i="14"/>
  <c r="H23" i="14"/>
  <c r="I23" i="14"/>
  <c r="J23" i="14"/>
  <c r="K23" i="14"/>
  <c r="B24" i="14"/>
  <c r="C24" i="14"/>
  <c r="D24" i="14"/>
  <c r="E24" i="14"/>
  <c r="F24" i="14"/>
  <c r="G24" i="14"/>
  <c r="H24" i="14"/>
  <c r="I24" i="14"/>
  <c r="J24" i="14"/>
  <c r="K24" i="14"/>
  <c r="B25" i="14"/>
  <c r="C25" i="14"/>
  <c r="D25" i="14"/>
  <c r="E25" i="14"/>
  <c r="F25" i="14"/>
  <c r="G25" i="14"/>
  <c r="H25" i="14"/>
  <c r="I25" i="14"/>
  <c r="J25" i="14"/>
  <c r="K25" i="14"/>
  <c r="B26" i="14"/>
  <c r="C26" i="14"/>
  <c r="D26" i="14"/>
  <c r="E26" i="14"/>
  <c r="F26" i="14"/>
  <c r="G26" i="14"/>
  <c r="H26" i="14"/>
  <c r="I26" i="14"/>
  <c r="J26" i="14"/>
  <c r="K26" i="14"/>
  <c r="B27" i="14"/>
  <c r="C27" i="14"/>
  <c r="D27" i="14"/>
  <c r="E27" i="14"/>
  <c r="F27" i="14"/>
  <c r="G27" i="14"/>
  <c r="H27" i="14"/>
  <c r="I27" i="14"/>
  <c r="J27" i="14"/>
  <c r="K27" i="14"/>
  <c r="B28" i="14"/>
  <c r="C28" i="14" s="1"/>
  <c r="D28" i="14"/>
  <c r="F28" i="14"/>
  <c r="H28" i="14"/>
  <c r="J28" i="14"/>
  <c r="B29" i="14"/>
  <c r="D29" i="14" s="1"/>
  <c r="F29" i="14"/>
  <c r="J29" i="14"/>
  <c r="B30" i="14"/>
  <c r="D30" i="14"/>
  <c r="F30" i="14"/>
  <c r="H30" i="14"/>
  <c r="J30" i="14"/>
  <c r="B31" i="14"/>
  <c r="D31" i="14" s="1"/>
  <c r="F31" i="14"/>
  <c r="J31" i="14"/>
  <c r="B32" i="14"/>
  <c r="D32" i="14"/>
  <c r="F32" i="14"/>
  <c r="H32" i="14"/>
  <c r="J32" i="14"/>
  <c r="B33" i="14"/>
  <c r="D33" i="14" s="1"/>
  <c r="F33" i="14"/>
  <c r="J33" i="14"/>
  <c r="B34" i="14"/>
  <c r="D34" i="14"/>
  <c r="F34" i="14"/>
  <c r="H34" i="14"/>
  <c r="J34" i="14"/>
  <c r="B35" i="14"/>
  <c r="D35" i="14" s="1"/>
  <c r="F35" i="14"/>
  <c r="J35" i="14"/>
  <c r="B36" i="14"/>
  <c r="D36" i="14"/>
  <c r="F36" i="14"/>
  <c r="H36" i="14"/>
  <c r="J36" i="14"/>
  <c r="B37" i="14"/>
  <c r="D37" i="14" s="1"/>
  <c r="F37" i="14"/>
  <c r="J37" i="14"/>
  <c r="B38" i="14"/>
  <c r="D38" i="14"/>
  <c r="F38" i="14"/>
  <c r="H38" i="14"/>
  <c r="J38" i="14"/>
  <c r="B39" i="14"/>
  <c r="D39" i="14" s="1"/>
  <c r="F39" i="14"/>
  <c r="J39" i="14"/>
  <c r="B40" i="14"/>
  <c r="D40" i="14"/>
  <c r="F40" i="14"/>
  <c r="H40" i="14"/>
  <c r="J40" i="14"/>
  <c r="B41" i="14"/>
  <c r="D41" i="14" s="1"/>
  <c r="F41" i="14"/>
  <c r="J41" i="14"/>
  <c r="B42" i="14"/>
  <c r="D42" i="14"/>
  <c r="F42" i="14"/>
  <c r="H42" i="14"/>
  <c r="J42" i="14"/>
  <c r="B43" i="14"/>
  <c r="D43" i="14" s="1"/>
  <c r="F43" i="14"/>
  <c r="J43" i="14"/>
  <c r="B44" i="14"/>
  <c r="D44" i="14"/>
  <c r="F44" i="14"/>
  <c r="G44" i="14"/>
  <c r="H44" i="14"/>
  <c r="I44" i="14"/>
  <c r="J44" i="14"/>
  <c r="K44" i="14"/>
  <c r="B45" i="14"/>
  <c r="C45" i="14"/>
  <c r="D45" i="14"/>
  <c r="E45" i="14"/>
  <c r="F45" i="14"/>
  <c r="G45" i="14"/>
  <c r="H45" i="14"/>
  <c r="I45" i="14"/>
  <c r="J45" i="14"/>
  <c r="K45" i="14"/>
  <c r="B46" i="14"/>
  <c r="C46" i="14"/>
  <c r="D46" i="14"/>
  <c r="E46" i="14"/>
  <c r="F46" i="14"/>
  <c r="G46" i="14"/>
  <c r="H46" i="14"/>
  <c r="I46" i="14"/>
  <c r="J46" i="14"/>
  <c r="K46" i="14"/>
  <c r="B47" i="14"/>
  <c r="C47" i="14"/>
  <c r="D47" i="14"/>
  <c r="E47" i="14"/>
  <c r="F47" i="14"/>
  <c r="G47" i="14"/>
  <c r="H47" i="14"/>
  <c r="I47" i="14"/>
  <c r="J47" i="14"/>
  <c r="K47" i="14"/>
  <c r="B48" i="14"/>
  <c r="C48" i="14"/>
  <c r="D48" i="14"/>
  <c r="E48" i="14"/>
  <c r="F48" i="14"/>
  <c r="G48" i="14"/>
  <c r="H48" i="14"/>
  <c r="I48" i="14"/>
  <c r="J48" i="14"/>
  <c r="K48" i="14"/>
  <c r="B49" i="14"/>
  <c r="C49" i="14"/>
  <c r="D49" i="14"/>
  <c r="E49" i="14"/>
  <c r="F49" i="14"/>
  <c r="G49" i="14"/>
  <c r="H49" i="14"/>
  <c r="I49" i="14"/>
  <c r="J49" i="14"/>
  <c r="K49" i="14"/>
  <c r="B50" i="14"/>
  <c r="C50" i="14"/>
  <c r="D50" i="14"/>
  <c r="E50" i="14"/>
  <c r="F50" i="14"/>
  <c r="G50" i="14"/>
  <c r="H50" i="14"/>
  <c r="I50" i="14"/>
  <c r="J50" i="14"/>
  <c r="K50" i="14"/>
  <c r="B51" i="14"/>
  <c r="C51" i="14"/>
  <c r="D51" i="14"/>
  <c r="E51" i="14"/>
  <c r="F51" i="14"/>
  <c r="G51" i="14"/>
  <c r="H51" i="14"/>
  <c r="I51" i="14"/>
  <c r="J51" i="14"/>
  <c r="K51" i="14"/>
  <c r="B52" i="14"/>
  <c r="C52" i="14" s="1"/>
  <c r="B53" i="14"/>
  <c r="C53" i="14" s="1"/>
  <c r="B54" i="14"/>
  <c r="C54" i="14" s="1"/>
  <c r="B55" i="14"/>
  <c r="C55" i="14" s="1"/>
  <c r="B56" i="14"/>
  <c r="C56" i="14" s="1"/>
  <c r="D56" i="14"/>
  <c r="F56" i="14"/>
  <c r="H56" i="14"/>
  <c r="J56" i="14"/>
  <c r="B57" i="14"/>
  <c r="C57" i="14" s="1"/>
  <c r="B58" i="14"/>
  <c r="C58" i="14" s="1"/>
  <c r="B59" i="14"/>
  <c r="C59" i="14" s="1"/>
  <c r="B60" i="14"/>
  <c r="C60" i="14" s="1"/>
  <c r="D60" i="14"/>
  <c r="F60" i="14"/>
  <c r="H60" i="14"/>
  <c r="J60" i="14"/>
  <c r="K3" i="14"/>
  <c r="J3" i="14"/>
  <c r="I3" i="14"/>
  <c r="H3" i="14"/>
  <c r="G3" i="14"/>
  <c r="F3" i="14"/>
  <c r="E3" i="14"/>
  <c r="D3" i="14"/>
  <c r="C3" i="14"/>
  <c r="B3" i="14"/>
  <c r="C143" i="14"/>
  <c r="C63" i="14"/>
  <c r="C120" i="14"/>
  <c r="B12" i="11"/>
  <c r="B22" i="11"/>
  <c r="D22" i="11" s="1"/>
  <c r="B9" i="11"/>
  <c r="B21" i="11"/>
  <c r="D21" i="11" s="1"/>
  <c r="B16" i="11"/>
  <c r="D16" i="11" s="1"/>
  <c r="B15" i="11"/>
  <c r="D15" i="11" s="1"/>
  <c r="B14" i="11"/>
  <c r="D14" i="11" s="1"/>
  <c r="B13" i="11"/>
  <c r="B11" i="11"/>
  <c r="B10" i="11"/>
  <c r="C167" i="10"/>
  <c r="B26" i="11"/>
  <c r="D26" i="11" s="1"/>
  <c r="B25" i="11"/>
  <c r="D25" i="11" s="1"/>
  <c r="B24" i="11"/>
  <c r="D24" i="11" s="1"/>
  <c r="B23" i="11"/>
  <c r="D23" i="11" s="1"/>
  <c r="C172" i="14"/>
  <c r="C171" i="14"/>
  <c r="C170" i="14"/>
  <c r="C169" i="14"/>
  <c r="C167" i="14"/>
  <c r="C166" i="14"/>
  <c r="C165" i="14"/>
  <c r="C164" i="14"/>
  <c r="C163" i="14"/>
  <c r="C162" i="14"/>
  <c r="C161" i="14"/>
  <c r="C160" i="14"/>
  <c r="C159" i="14"/>
  <c r="C158" i="14"/>
  <c r="C157" i="14"/>
  <c r="C156" i="14"/>
  <c r="C155" i="14"/>
  <c r="C154" i="14"/>
  <c r="C153" i="14"/>
  <c r="C152" i="14"/>
  <c r="C151" i="14"/>
  <c r="C150" i="14"/>
  <c r="C149" i="14"/>
  <c r="C148" i="14"/>
  <c r="C147" i="14"/>
  <c r="C146" i="14"/>
  <c r="C142" i="14"/>
  <c r="C141" i="14"/>
  <c r="C140" i="14"/>
  <c r="C138" i="14"/>
  <c r="C137" i="14"/>
  <c r="C136" i="14"/>
  <c r="C139" i="14"/>
  <c r="C135" i="14"/>
  <c r="C134" i="14"/>
  <c r="C133" i="14"/>
  <c r="C132" i="14"/>
  <c r="C131" i="14"/>
  <c r="C130" i="14"/>
  <c r="C129" i="14"/>
  <c r="C128" i="14"/>
  <c r="C127" i="14"/>
  <c r="C126" i="14"/>
  <c r="C125" i="14"/>
  <c r="C124" i="14"/>
  <c r="C123" i="14"/>
  <c r="C119" i="14"/>
  <c r="C118" i="14"/>
  <c r="C117" i="14"/>
  <c r="C116" i="14"/>
  <c r="C115" i="14"/>
  <c r="C114" i="14"/>
  <c r="C113" i="14"/>
  <c r="C112" i="14"/>
  <c r="C111" i="14"/>
  <c r="C110" i="14"/>
  <c r="C109" i="14"/>
  <c r="C108" i="14"/>
  <c r="C107" i="14"/>
  <c r="C106" i="14"/>
  <c r="C105" i="14"/>
  <c r="C104" i="14"/>
  <c r="C103" i="14"/>
  <c r="C102" i="14"/>
  <c r="C101" i="14"/>
  <c r="C100" i="14"/>
  <c r="C99" i="14"/>
  <c r="C98" i="14"/>
  <c r="C97" i="14"/>
  <c r="C96" i="14"/>
  <c r="C95" i="14"/>
  <c r="C94" i="14"/>
  <c r="C93" i="14"/>
  <c r="C92" i="14"/>
  <c r="C91" i="14"/>
  <c r="C90" i="14"/>
  <c r="C89" i="14"/>
  <c r="C88" i="14"/>
  <c r="C87" i="14"/>
  <c r="C86" i="14"/>
  <c r="C85" i="14"/>
  <c r="C84" i="14"/>
  <c r="C83" i="14"/>
  <c r="C82" i="14"/>
  <c r="C81" i="14"/>
  <c r="C80" i="14"/>
  <c r="C79" i="14"/>
  <c r="C78" i="14"/>
  <c r="C77" i="14"/>
  <c r="C76" i="14"/>
  <c r="C75" i="14"/>
  <c r="C74" i="14"/>
  <c r="C73" i="14"/>
  <c r="C72" i="14"/>
  <c r="C71" i="14"/>
  <c r="C70" i="14"/>
  <c r="C69" i="14"/>
  <c r="C68" i="14"/>
  <c r="C67" i="14"/>
  <c r="C66" i="14"/>
  <c r="C65" i="14"/>
  <c r="C64" i="14"/>
  <c r="C172" i="10"/>
  <c r="C171" i="10"/>
  <c r="C170" i="10"/>
  <c r="C169" i="10"/>
  <c r="C166" i="10"/>
  <c r="C165" i="10"/>
  <c r="C164" i="10"/>
  <c r="C163" i="10"/>
  <c r="C162" i="10"/>
  <c r="C161" i="10"/>
  <c r="C160" i="10"/>
  <c r="C159" i="10"/>
  <c r="C158" i="10"/>
  <c r="C157" i="10"/>
  <c r="C156" i="10"/>
  <c r="C155" i="10"/>
  <c r="C154" i="10"/>
  <c r="C153" i="10"/>
  <c r="C152" i="10"/>
  <c r="D151" i="10"/>
  <c r="C151" i="10"/>
  <c r="D150" i="10"/>
  <c r="C150" i="10"/>
  <c r="D149" i="10"/>
  <c r="C149" i="10"/>
  <c r="D148" i="10"/>
  <c r="C148" i="10"/>
  <c r="D147" i="10"/>
  <c r="C147" i="10"/>
  <c r="D146" i="10"/>
  <c r="C146" i="10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0" i="8"/>
  <c r="C119" i="8"/>
  <c r="C118" i="8"/>
  <c r="C117" i="8"/>
  <c r="C116" i="8"/>
  <c r="C115" i="8"/>
  <c r="C114" i="8"/>
  <c r="C113" i="8"/>
  <c r="C112" i="8"/>
  <c r="C111" i="8"/>
  <c r="C110" i="8"/>
  <c r="C109" i="8"/>
  <c r="C108" i="8"/>
  <c r="C107" i="8"/>
  <c r="C106" i="8"/>
  <c r="C105" i="8"/>
  <c r="C104" i="8"/>
  <c r="C103" i="8"/>
  <c r="C102" i="8"/>
  <c r="C101" i="8"/>
  <c r="C100" i="8"/>
  <c r="C99" i="8"/>
  <c r="C98" i="8"/>
  <c r="C97" i="8"/>
  <c r="C96" i="8"/>
  <c r="C95" i="8"/>
  <c r="C94" i="8"/>
  <c r="C93" i="8"/>
  <c r="C92" i="8"/>
  <c r="C91" i="8"/>
  <c r="C90" i="8"/>
  <c r="C89" i="8"/>
  <c r="C88" i="8"/>
  <c r="C87" i="8"/>
  <c r="C86" i="8"/>
  <c r="C85" i="8"/>
  <c r="C84" i="8"/>
  <c r="C83" i="8"/>
  <c r="C82" i="8"/>
  <c r="C81" i="8"/>
  <c r="C80" i="8"/>
  <c r="C79" i="8"/>
  <c r="C78" i="8"/>
  <c r="C77" i="8"/>
  <c r="C76" i="8"/>
  <c r="C75" i="8"/>
  <c r="C74" i="8"/>
  <c r="C73" i="8"/>
  <c r="C72" i="8"/>
  <c r="C71" i="8"/>
  <c r="C70" i="8"/>
  <c r="C69" i="8"/>
  <c r="C68" i="8"/>
  <c r="C67" i="8"/>
  <c r="C66" i="8"/>
  <c r="C65" i="8"/>
  <c r="C64" i="8"/>
  <c r="C63" i="8"/>
  <c r="C8" i="1"/>
  <c r="C3" i="1"/>
  <c r="C4" i="1"/>
  <c r="C5" i="1"/>
  <c r="C6" i="1"/>
  <c r="C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J58" i="14" l="1"/>
  <c r="H58" i="14"/>
  <c r="F58" i="14"/>
  <c r="D58" i="14"/>
  <c r="J55" i="14"/>
  <c r="H55" i="14"/>
  <c r="F55" i="14"/>
  <c r="D55" i="14"/>
  <c r="J53" i="14"/>
  <c r="H53" i="14"/>
  <c r="F53" i="14"/>
  <c r="D53" i="14"/>
  <c r="C44" i="14"/>
  <c r="E44" i="14"/>
  <c r="H43" i="14"/>
  <c r="C42" i="14"/>
  <c r="E42" i="14"/>
  <c r="G42" i="14"/>
  <c r="I42" i="14"/>
  <c r="K42" i="14"/>
  <c r="H41" i="14"/>
  <c r="C40" i="14"/>
  <c r="E40" i="14"/>
  <c r="G40" i="14"/>
  <c r="I40" i="14"/>
  <c r="K40" i="14"/>
  <c r="H39" i="14"/>
  <c r="C38" i="14"/>
  <c r="E38" i="14"/>
  <c r="G38" i="14"/>
  <c r="I38" i="14"/>
  <c r="K38" i="14"/>
  <c r="H37" i="14"/>
  <c r="C36" i="14"/>
  <c r="E36" i="14"/>
  <c r="G36" i="14"/>
  <c r="I36" i="14"/>
  <c r="K36" i="14"/>
  <c r="H35" i="14"/>
  <c r="C34" i="14"/>
  <c r="E34" i="14"/>
  <c r="G34" i="14"/>
  <c r="I34" i="14"/>
  <c r="K34" i="14"/>
  <c r="H33" i="14"/>
  <c r="C32" i="14"/>
  <c r="E32" i="14"/>
  <c r="G32" i="14"/>
  <c r="I32" i="14"/>
  <c r="K32" i="14"/>
  <c r="H31" i="14"/>
  <c r="C30" i="14"/>
  <c r="E30" i="14"/>
  <c r="G30" i="14"/>
  <c r="I30" i="14"/>
  <c r="K30" i="14"/>
  <c r="H29" i="14"/>
  <c r="J59" i="14"/>
  <c r="H59" i="14"/>
  <c r="F59" i="14"/>
  <c r="D59" i="14"/>
  <c r="J57" i="14"/>
  <c r="H57" i="14"/>
  <c r="F57" i="14"/>
  <c r="D57" i="14"/>
  <c r="J54" i="14"/>
  <c r="H54" i="14"/>
  <c r="F54" i="14"/>
  <c r="D54" i="14"/>
  <c r="J52" i="14"/>
  <c r="H52" i="14"/>
  <c r="F52" i="14"/>
  <c r="D52" i="14"/>
  <c r="K60" i="14"/>
  <c r="I60" i="14"/>
  <c r="G60" i="14"/>
  <c r="E60" i="14"/>
  <c r="K59" i="14"/>
  <c r="I59" i="14"/>
  <c r="G59" i="14"/>
  <c r="E59" i="14"/>
  <c r="K58" i="14"/>
  <c r="I58" i="14"/>
  <c r="G58" i="14"/>
  <c r="E58" i="14"/>
  <c r="K57" i="14"/>
  <c r="I57" i="14"/>
  <c r="G57" i="14"/>
  <c r="E57" i="14"/>
  <c r="K56" i="14"/>
  <c r="I56" i="14"/>
  <c r="G56" i="14"/>
  <c r="E56" i="14"/>
  <c r="K55" i="14"/>
  <c r="I55" i="14"/>
  <c r="G55" i="14"/>
  <c r="E55" i="14"/>
  <c r="K54" i="14"/>
  <c r="I54" i="14"/>
  <c r="G54" i="14"/>
  <c r="E54" i="14"/>
  <c r="K53" i="14"/>
  <c r="I53" i="14"/>
  <c r="G53" i="14"/>
  <c r="E53" i="14"/>
  <c r="K52" i="14"/>
  <c r="I52" i="14"/>
  <c r="G52" i="14"/>
  <c r="E52" i="14"/>
  <c r="C43" i="14"/>
  <c r="E43" i="14"/>
  <c r="G43" i="14"/>
  <c r="I43" i="14"/>
  <c r="K43" i="14"/>
  <c r="C41" i="14"/>
  <c r="E41" i="14"/>
  <c r="G41" i="14"/>
  <c r="I41" i="14"/>
  <c r="K41" i="14"/>
  <c r="C39" i="14"/>
  <c r="E39" i="14"/>
  <c r="G39" i="14"/>
  <c r="I39" i="14"/>
  <c r="K39" i="14"/>
  <c r="C37" i="14"/>
  <c r="E37" i="14"/>
  <c r="G37" i="14"/>
  <c r="I37" i="14"/>
  <c r="K37" i="14"/>
  <c r="C35" i="14"/>
  <c r="E35" i="14"/>
  <c r="G35" i="14"/>
  <c r="I35" i="14"/>
  <c r="K35" i="14"/>
  <c r="C33" i="14"/>
  <c r="E33" i="14"/>
  <c r="G33" i="14"/>
  <c r="I33" i="14"/>
  <c r="K33" i="14"/>
  <c r="C31" i="14"/>
  <c r="E31" i="14"/>
  <c r="G31" i="14"/>
  <c r="I31" i="14"/>
  <c r="K31" i="14"/>
  <c r="C29" i="14"/>
  <c r="E29" i="14"/>
  <c r="G29" i="14"/>
  <c r="I29" i="14"/>
  <c r="K29" i="14"/>
  <c r="H20" i="14"/>
  <c r="C19" i="14"/>
  <c r="E19" i="14"/>
  <c r="G19" i="14"/>
  <c r="I19" i="14"/>
  <c r="K19" i="14"/>
  <c r="H18" i="14"/>
  <c r="C17" i="14"/>
  <c r="E17" i="14"/>
  <c r="G17" i="14"/>
  <c r="I17" i="14"/>
  <c r="K17" i="14"/>
  <c r="H16" i="14"/>
  <c r="C15" i="14"/>
  <c r="E15" i="14"/>
  <c r="G15" i="14"/>
  <c r="I15" i="14"/>
  <c r="K15" i="14"/>
  <c r="H14" i="14"/>
  <c r="C13" i="14"/>
  <c r="E13" i="14"/>
  <c r="G13" i="14"/>
  <c r="I13" i="14"/>
  <c r="K13" i="14"/>
  <c r="H12" i="14"/>
  <c r="C11" i="14"/>
  <c r="E11" i="14"/>
  <c r="G11" i="14"/>
  <c r="I11" i="14"/>
  <c r="K11" i="14"/>
  <c r="H10" i="14"/>
  <c r="C9" i="14"/>
  <c r="E9" i="14"/>
  <c r="G9" i="14"/>
  <c r="I9" i="14"/>
  <c r="K9" i="14"/>
  <c r="H8" i="14"/>
  <c r="C7" i="14"/>
  <c r="E7" i="14"/>
  <c r="G7" i="14"/>
  <c r="I7" i="14"/>
  <c r="K7" i="14"/>
  <c r="H6" i="14"/>
  <c r="C5" i="14"/>
  <c r="E5" i="14"/>
  <c r="G5" i="14"/>
  <c r="I5" i="14"/>
  <c r="K5" i="14"/>
  <c r="K28" i="14"/>
  <c r="I28" i="14"/>
  <c r="G28" i="14"/>
  <c r="E28" i="14"/>
  <c r="C20" i="14"/>
  <c r="E20" i="14"/>
  <c r="G20" i="14"/>
  <c r="I20" i="14"/>
  <c r="K20" i="14"/>
  <c r="C18" i="14"/>
  <c r="E18" i="14"/>
  <c r="G18" i="14"/>
  <c r="I18" i="14"/>
  <c r="K18" i="14"/>
  <c r="C16" i="14"/>
  <c r="E16" i="14"/>
  <c r="G16" i="14"/>
  <c r="I16" i="14"/>
  <c r="K16" i="14"/>
  <c r="C14" i="14"/>
  <c r="E14" i="14"/>
  <c r="G14" i="14"/>
  <c r="I14" i="14"/>
  <c r="K14" i="14"/>
  <c r="C12" i="14"/>
  <c r="E12" i="14"/>
  <c r="G12" i="14"/>
  <c r="I12" i="14"/>
  <c r="K12" i="14"/>
  <c r="C10" i="14"/>
  <c r="E10" i="14"/>
  <c r="G10" i="14"/>
  <c r="I10" i="14"/>
  <c r="K10" i="14"/>
  <c r="C8" i="14"/>
  <c r="E8" i="14"/>
  <c r="G8" i="14"/>
  <c r="I8" i="14"/>
  <c r="K8" i="14"/>
  <c r="C6" i="14"/>
  <c r="E6" i="14"/>
  <c r="G6" i="14"/>
  <c r="I6" i="14"/>
  <c r="K6" i="14"/>
  <c r="K4" i="14"/>
  <c r="I4" i="14"/>
  <c r="G4" i="14"/>
  <c r="E4" i="14"/>
  <c r="D12" i="11"/>
  <c r="B27" i="11"/>
  <c r="D10" i="11"/>
  <c r="D13" i="11"/>
  <c r="D27" i="11"/>
  <c r="D11" i="11"/>
  <c r="D9" i="11" l="1"/>
  <c r="D17" i="11" s="1"/>
  <c r="B17" i="11"/>
</calcChain>
</file>

<file path=xl/sharedStrings.xml><?xml version="1.0" encoding="utf-8"?>
<sst xmlns="http://schemas.openxmlformats.org/spreadsheetml/2006/main" count="687" uniqueCount="290">
  <si>
    <t>APPELLATION</t>
  </si>
  <si>
    <t>PASSAGE</t>
  </si>
  <si>
    <t>NOMBRE BARRIQUES</t>
  </si>
  <si>
    <t>SORTIE</t>
  </si>
  <si>
    <t>ENTREE</t>
  </si>
  <si>
    <t>SO2L</t>
  </si>
  <si>
    <t>AV</t>
  </si>
  <si>
    <t>DEGRE</t>
  </si>
  <si>
    <t>CUVEE</t>
  </si>
  <si>
    <t>RANG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</si>
  <si>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</si>
  <si>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</si>
  <si>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</si>
  <si>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</si>
  <si>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</si>
  <si>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</si>
  <si>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</si>
  <si>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</si>
  <si>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</si>
  <si>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</si>
  <si>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</si>
  <si>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</si>
  <si>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</si>
  <si>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</si>
  <si>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</si>
  <si>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</si>
  <si>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</si>
  <si>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</si>
  <si>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</si>
  <si>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</si>
  <si>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</si>
  <si>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</si>
  <si>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</si>
  <si>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</si>
  <si>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</si>
  <si>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</si>
  <si>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</si>
  <si>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</si>
  <si>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</si>
  <si>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</si>
  <si>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</si>
  <si>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</si>
  <si>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</si>
  <si>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</si>
  <si>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</si>
  <si>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</si>
  <si>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</si>
  <si>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</si>
  <si>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</si>
  <si>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</si>
  <si>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</si>
  <si>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</si>
  <si>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</si>
  <si>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</si>
  <si>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</si>
  <si>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</si>
  <si>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</si>
  <si>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</si>
  <si>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A24 BIS</t>
  </si>
  <si>
    <t>DETAIL NOMBRE BARRIQUES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</si>
  <si>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</si>
  <si>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</si>
  <si>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</si>
  <si>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</si>
  <si>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</si>
  <si>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</si>
  <si>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</si>
  <si>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</si>
  <si>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</si>
  <si>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</si>
  <si>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</si>
  <si>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</si>
  <si>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</si>
  <si>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</si>
  <si>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</si>
  <si>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</si>
  <si>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</si>
  <si>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</si>
  <si>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</si>
  <si>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</si>
  <si>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</si>
  <si>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</si>
  <si>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</si>
  <si>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</si>
  <si>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</si>
  <si>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</si>
  <si>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</si>
  <si>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</si>
  <si>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</si>
  <si>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</si>
  <si>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</si>
  <si>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</si>
  <si>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</si>
  <si>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</si>
  <si>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</si>
  <si>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</si>
  <si>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</si>
  <si>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</si>
  <si>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</si>
  <si>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</si>
  <si>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</si>
  <si>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</si>
  <si>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</si>
  <si>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</si>
  <si>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</si>
  <si>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</si>
  <si>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</si>
  <si>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</si>
  <si>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B24 BIS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</si>
  <si>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</si>
  <si>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</si>
  <si>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</si>
  <si>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</si>
  <si>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</si>
  <si>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</si>
  <si>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</si>
  <si>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</si>
  <si>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</si>
  <si>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</si>
  <si>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</si>
  <si>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</si>
  <si>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</si>
  <si>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</si>
  <si>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</si>
  <si>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</si>
  <si>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</si>
  <si>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</si>
  <si>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</si>
  <si>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</si>
  <si>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</si>
  <si>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</si>
  <si>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</si>
  <si>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</si>
  <si>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</si>
  <si>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CAHORS 2012</t>
  </si>
  <si>
    <t>HT MEDOC 2012</t>
  </si>
  <si>
    <t>VOLUME HL</t>
  </si>
  <si>
    <t>TOTAL</t>
  </si>
  <si>
    <t>APPELLATIONS</t>
  </si>
  <si>
    <t>CUVES</t>
  </si>
  <si>
    <t>BOISE</t>
  </si>
  <si>
    <t>INVENTAIRE</t>
  </si>
  <si>
    <t>Le       .       .      .</t>
  </si>
  <si>
    <t>CAHORS 2013</t>
  </si>
  <si>
    <t>CHAI A BARRIQUES</t>
  </si>
  <si>
    <t>BDL 2013</t>
  </si>
  <si>
    <t>BDL 2014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</si>
  <si>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</si>
  <si>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</si>
  <si>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</si>
  <si>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</si>
  <si>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</si>
  <si>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</si>
  <si>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</si>
  <si>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</si>
  <si>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</si>
  <si>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</si>
  <si>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</si>
  <si>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</si>
  <si>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</si>
  <si>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</si>
  <si>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</si>
  <si>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</si>
  <si>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</si>
  <si>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</si>
  <si>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</si>
  <si>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</si>
  <si>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</si>
  <si>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</si>
  <si>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</si>
  <si>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</si>
  <si>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</si>
  <si>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</si>
  <si>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</si>
  <si>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</si>
  <si>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</si>
  <si>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</si>
  <si>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</si>
  <si>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</si>
  <si>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</si>
  <si>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</si>
  <si>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</si>
  <si>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</si>
  <si>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E01</t>
  </si>
  <si>
    <t>E02</t>
  </si>
  <si>
    <t>E03</t>
  </si>
  <si>
    <t>E04</t>
  </si>
  <si>
    <t>DETAILS / OBSERVATIONS</t>
  </si>
  <si>
    <t>ST</t>
  </si>
  <si>
    <t>BX 2014</t>
  </si>
  <si>
    <t>S19/C86</t>
  </si>
  <si>
    <t>13,30  12,76</t>
  </si>
  <si>
    <t>0,35  0,36</t>
  </si>
  <si>
    <t>54  51</t>
  </si>
  <si>
    <t>S28/C140</t>
  </si>
  <si>
    <t>S28/C140  S30/C88</t>
  </si>
  <si>
    <t>S34/C88</t>
  </si>
  <si>
    <t>13,27  13,21</t>
  </si>
  <si>
    <t>0,24  0,30</t>
  </si>
  <si>
    <t>49  45</t>
  </si>
  <si>
    <t>S12/C85  S13/C88</t>
  </si>
  <si>
    <t>13,04  12,87</t>
  </si>
  <si>
    <t>0,29  0,35</t>
  </si>
  <si>
    <t xml:space="preserve">46  45 </t>
  </si>
  <si>
    <t>S18/C85  S23/C139</t>
  </si>
  <si>
    <t>S21/C140</t>
  </si>
  <si>
    <t>12,99  12,55</t>
  </si>
  <si>
    <t>0,37  0,40</t>
  </si>
  <si>
    <t>50  47</t>
  </si>
  <si>
    <t>S34/C88  S35/C138</t>
  </si>
  <si>
    <t>12,55  12,73</t>
  </si>
  <si>
    <t>0,40  0,43</t>
  </si>
  <si>
    <t>47  54</t>
  </si>
  <si>
    <t>S35/C138  S39/C86</t>
  </si>
  <si>
    <t>S33/C85</t>
  </si>
  <si>
    <t>12,96  13,22</t>
  </si>
  <si>
    <t>0,37  0,32</t>
  </si>
  <si>
    <t>47  50</t>
  </si>
  <si>
    <t>S30/C139  S32/C140</t>
  </si>
  <si>
    <t>13,15  12,96</t>
  </si>
  <si>
    <t>0,34  0,24</t>
  </si>
  <si>
    <t>49  55</t>
  </si>
  <si>
    <t>S14/C85  S16/C139</t>
  </si>
  <si>
    <t>13,22  12,73</t>
  </si>
  <si>
    <t>0,32  0,43</t>
  </si>
  <si>
    <t>50  54</t>
  </si>
  <si>
    <t>S32/C140  S39/C86</t>
  </si>
  <si>
    <t>S39/C86</t>
  </si>
  <si>
    <t>13,04  13,20</t>
  </si>
  <si>
    <t>0,29  0,32</t>
  </si>
  <si>
    <t>46  47</t>
  </si>
  <si>
    <t>S18/C85  S21/C140</t>
  </si>
  <si>
    <t>S20/C99</t>
  </si>
  <si>
    <t>P.PEYSSARD 2014 A20</t>
  </si>
  <si>
    <t>S25/C137</t>
  </si>
  <si>
    <t>4-2-1</t>
  </si>
  <si>
    <t>8-3-1-2-4</t>
  </si>
  <si>
    <t>9</t>
  </si>
  <si>
    <t>S16/C139</t>
  </si>
  <si>
    <t>4</t>
  </si>
  <si>
    <t>12,87  13,19</t>
  </si>
  <si>
    <t>0,35  0,34</t>
  </si>
  <si>
    <t>45  47</t>
  </si>
  <si>
    <t>S23/C138  S25/C137</t>
  </si>
  <si>
    <t>S16/C140</t>
  </si>
  <si>
    <t>13,01  13,30</t>
  </si>
  <si>
    <t>0,36  0,34</t>
  </si>
  <si>
    <t>S26/C138  S28/C140</t>
  </si>
  <si>
    <t>7-3-5-1-2-4</t>
  </si>
  <si>
    <t>P.PEYSSARD 2014 B38</t>
  </si>
  <si>
    <t>S38/C132</t>
  </si>
  <si>
    <t>158 TM/LAF-86TM-26TM-2TM-2TM-2TM</t>
  </si>
  <si>
    <t>182TM/LAF-74TM-2TM-2TM-2TM</t>
  </si>
  <si>
    <t>156 TM-60TM-60TM</t>
  </si>
  <si>
    <t>2-4-5-1</t>
  </si>
  <si>
    <t>60TM-48TM-108TM-60TM</t>
  </si>
  <si>
    <t>8</t>
  </si>
  <si>
    <t>S13/C88</t>
  </si>
  <si>
    <t>6</t>
  </si>
  <si>
    <t>S14/S85</t>
  </si>
  <si>
    <t>S28/C137</t>
  </si>
  <si>
    <t>HAUT MEDOC 2014</t>
  </si>
  <si>
    <t>S35/C84</t>
  </si>
  <si>
    <t>ST      103TM-28N-58D-64FF</t>
  </si>
  <si>
    <t>6-1</t>
  </si>
  <si>
    <t>5-4-3</t>
  </si>
  <si>
    <t>36N-30FF-30RE  //  30N-30D-30RE  //  30TB-30D-30N</t>
  </si>
  <si>
    <t>46N-30RE-36FF-12D  //  20SA-20N-30D</t>
  </si>
  <si>
    <t>2-11</t>
  </si>
  <si>
    <t>30TB-30D-30N  //  ST    109N-3RE-6B-4TR-46R-10FF</t>
  </si>
  <si>
    <t>10</t>
  </si>
  <si>
    <t>13,20  12,87</t>
  </si>
  <si>
    <t>0,32  0,35</t>
  </si>
  <si>
    <t>47  45</t>
  </si>
  <si>
    <t>S21/C140  S23/C138</t>
  </si>
  <si>
    <t>13,19  13,14</t>
  </si>
  <si>
    <t>0,34  0,36</t>
  </si>
  <si>
    <t>47  49</t>
  </si>
  <si>
    <t>S25/C137  S26/C140</t>
  </si>
  <si>
    <t>2</t>
  </si>
  <si>
    <t>13,14  12,76</t>
  </si>
  <si>
    <t>0,36  0,36</t>
  </si>
  <si>
    <t>49  51</t>
  </si>
  <si>
    <t>S26C140  S30/C88</t>
  </si>
  <si>
    <t xml:space="preserve">S25/C137  </t>
  </si>
  <si>
    <t>13,19  12,76</t>
  </si>
  <si>
    <t>47  51</t>
  </si>
  <si>
    <t>S25/C137  S30/C88</t>
  </si>
  <si>
    <t>7</t>
  </si>
  <si>
    <t>P.PEYSSARD 2014 A30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</si>
</sst>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24354"/>
      <name val="Courier New"/>
      <family val="3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ck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0" tint="-0.1499679555650502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theme="0" tint="-0.14996795556505021"/>
      </left>
      <right style="thin">
        <color auto="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1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14" fontId="0" fillId="0" borderId="1" xfId="1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/>
    <xf numFmtId="49" fontId="0" fillId="0" borderId="1" xfId="0" applyNumberForma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6" xfId="1" applyNumberFormat="1" applyFont="1" applyBorder="1" applyAlignment="1">
      <alignment horizontal="center" vertical="center" wrapText="1"/>
    </xf>
    <xf numFmtId="14" fontId="0" fillId="0" borderId="6" xfId="1" applyNumberFormat="1" applyFont="1" applyBorder="1" applyAlignment="1">
      <alignment horizontal="center" vertical="center" wrapText="1"/>
    </xf>
    <xf numFmtId="1" fontId="0" fillId="0" borderId="12" xfId="1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0" fillId="0" borderId="12" xfId="1" applyNumberFormat="1" applyFont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1" fontId="0" fillId="0" borderId="14" xfId="1" applyNumberFormat="1" applyFon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14" fontId="0" fillId="0" borderId="14" xfId="1" applyNumberFormat="1" applyFont="1" applyBorder="1" applyAlignment="1">
      <alignment horizontal="center" vertical="center" wrapText="1"/>
    </xf>
    <xf numFmtId="1" fontId="0" fillId="0" borderId="14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1" fontId="0" fillId="0" borderId="15" xfId="1" applyNumberFormat="1" applyFont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1" fontId="0" fillId="2" borderId="10" xfId="0" applyNumberFormat="1" applyFill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1" fontId="0" fillId="0" borderId="27" xfId="0" applyNumberFormat="1" applyBorder="1" applyAlignment="1">
      <alignment horizontal="center" vertical="center" wrapText="1"/>
    </xf>
    <xf numFmtId="1" fontId="0" fillId="0" borderId="26" xfId="0" applyNumberFormat="1" applyBorder="1" applyAlignment="1">
      <alignment horizontal="center" vertical="center" wrapText="1"/>
    </xf>
    <xf numFmtId="1" fontId="0" fillId="0" borderId="28" xfId="0" applyNumberFormat="1" applyBorder="1" applyAlignment="1">
      <alignment horizontal="center" vertical="center" wrapText="1"/>
    </xf>
    <xf numFmtId="1" fontId="0" fillId="0" borderId="5" xfId="1" applyNumberFormat="1" applyFont="1" applyBorder="1" applyAlignment="1">
      <alignment horizontal="center" vertical="center" wrapText="1"/>
    </xf>
    <xf numFmtId="14" fontId="0" fillId="0" borderId="5" xfId="1" applyNumberFormat="1" applyFont="1" applyBorder="1" applyAlignment="1">
      <alignment horizontal="center" vertical="center" wrapText="1"/>
    </xf>
    <xf numFmtId="1" fontId="0" fillId="0" borderId="25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2" fontId="0" fillId="0" borderId="14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/>
    <xf numFmtId="1" fontId="0" fillId="0" borderId="0" xfId="0" applyNumberForma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1" fontId="4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1" fontId="5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right" wrapText="1"/>
    </xf>
    <xf numFmtId="1" fontId="4" fillId="0" borderId="0" xfId="0" applyNumberFormat="1" applyFont="1" applyBorder="1" applyAlignment="1">
      <alignment wrapText="1"/>
    </xf>
    <xf numFmtId="1" fontId="0" fillId="0" borderId="0" xfId="0" applyNumberFormat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4" fontId="0" fillId="0" borderId="15" xfId="1" applyNumberFormat="1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" fontId="0" fillId="0" borderId="36" xfId="0" applyNumberForma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1" fontId="0" fillId="0" borderId="15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1" fontId="0" fillId="2" borderId="41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1" fillId="0" borderId="5" xfId="1" applyNumberFormat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1" fontId="1" fillId="0" borderId="12" xfId="1" applyNumberFormat="1" applyFont="1" applyBorder="1" applyAlignment="1">
      <alignment horizontal="center" vertical="center" wrapText="1"/>
    </xf>
    <xf numFmtId="1" fontId="1" fillId="0" borderId="6" xfId="1" applyNumberFormat="1" applyFont="1" applyBorder="1" applyAlignment="1">
      <alignment horizontal="center" vertical="center" wrapText="1"/>
    </xf>
    <xf numFmtId="1" fontId="1" fillId="0" borderId="15" xfId="1" applyNumberFormat="1" applyFon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3" fillId="0" borderId="48" xfId="0" applyNumberFormat="1" applyFont="1" applyBorder="1" applyAlignment="1">
      <alignment horizontal="center" vertical="center" wrapText="1"/>
    </xf>
    <xf numFmtId="1" fontId="3" fillId="0" borderId="51" xfId="0" applyNumberFormat="1" applyFont="1" applyBorder="1" applyAlignment="1">
      <alignment horizontal="center" vertical="center" wrapText="1"/>
    </xf>
    <xf numFmtId="1" fontId="0" fillId="0" borderId="51" xfId="0" applyNumberFormat="1" applyBorder="1" applyAlignment="1">
      <alignment vertical="center" wrapText="1"/>
    </xf>
    <xf numFmtId="1" fontId="0" fillId="0" borderId="48" xfId="0" applyNumberFormat="1" applyBorder="1" applyAlignment="1">
      <alignment vertical="center" wrapText="1"/>
    </xf>
    <xf numFmtId="0" fontId="0" fillId="0" borderId="48" xfId="0" applyBorder="1" applyAlignment="1"/>
    <xf numFmtId="0" fontId="0" fillId="0" borderId="51" xfId="0" applyBorder="1" applyAlignment="1"/>
    <xf numFmtId="14" fontId="0" fillId="0" borderId="12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2" fillId="0" borderId="6" xfId="0" applyNumberFormat="1" applyFont="1" applyBorder="1"/>
    <xf numFmtId="1" fontId="0" fillId="2" borderId="61" xfId="0" applyNumberFormat="1" applyFill="1" applyBorder="1" applyAlignment="1">
      <alignment horizontal="center" vertical="center" wrapText="1"/>
    </xf>
    <xf numFmtId="1" fontId="1" fillId="0" borderId="33" xfId="1" applyNumberFormat="1" applyFont="1" applyBorder="1" applyAlignment="1">
      <alignment horizontal="center" vertical="center" wrapText="1"/>
    </xf>
    <xf numFmtId="14" fontId="0" fillId="0" borderId="12" xfId="0" applyNumberFormat="1" applyFon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/>
      <protection locked="0"/>
    </xf>
    <xf numFmtId="1" fontId="0" fillId="0" borderId="11" xfId="0" applyNumberFormat="1" applyBorder="1" applyAlignment="1" applyProtection="1">
      <alignment horizontal="center" vertical="center"/>
      <protection locked="0"/>
    </xf>
    <xf numFmtId="1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protection locked="0"/>
    </xf>
    <xf numFmtId="1" fontId="0" fillId="0" borderId="0" xfId="0" applyNumberFormat="1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6" xfId="0" applyBorder="1" applyAlignment="1" applyProtection="1">
      <protection locked="0"/>
    </xf>
    <xf numFmtId="2" fontId="0" fillId="0" borderId="6" xfId="0" applyNumberFormat="1" applyBorder="1" applyAlignment="1" applyProtection="1">
      <alignment vertical="center"/>
      <protection locked="0"/>
    </xf>
    <xf numFmtId="1" fontId="0" fillId="0" borderId="6" xfId="0" applyNumberFormat="1" applyBorder="1" applyAlignment="1" applyProtection="1">
      <alignment vertical="center"/>
      <protection locked="0"/>
    </xf>
    <xf numFmtId="0" fontId="0" fillId="0" borderId="52" xfId="0" applyBorder="1" applyAlignment="1" applyProtection="1">
      <protection locked="0"/>
    </xf>
    <xf numFmtId="0" fontId="0" fillId="0" borderId="49" xfId="0" applyBorder="1" applyAlignment="1" applyProtection="1">
      <protection locked="0"/>
    </xf>
    <xf numFmtId="0" fontId="0" fillId="0" borderId="50" xfId="0" applyBorder="1" applyAlignment="1" applyProtection="1">
      <protection locked="0"/>
    </xf>
    <xf numFmtId="14" fontId="0" fillId="0" borderId="5" xfId="0" applyNumberFormat="1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center" vertical="center" wrapText="1"/>
      <protection locked="0"/>
    </xf>
    <xf numFmtId="2" fontId="0" fillId="0" borderId="15" xfId="0" applyNumberFormat="1" applyBorder="1" applyAlignment="1" applyProtection="1">
      <alignment horizontal="center" vertical="center" wrapText="1"/>
      <protection locked="0"/>
    </xf>
    <xf numFmtId="1" fontId="0" fillId="0" borderId="15" xfId="0" applyNumberFormat="1" applyBorder="1" applyAlignment="1" applyProtection="1">
      <alignment horizontal="center" vertical="center" wrapText="1"/>
      <protection locked="0"/>
    </xf>
    <xf numFmtId="1" fontId="0" fillId="0" borderId="44" xfId="0" applyNumberFormat="1" applyBorder="1" applyAlignment="1" applyProtection="1">
      <alignment horizontal="center" vertical="center" wrapText="1"/>
      <protection locked="0"/>
    </xf>
    <xf numFmtId="1" fontId="0" fillId="2" borderId="40" xfId="0" applyNumberFormat="1" applyFill="1" applyBorder="1" applyAlignment="1" applyProtection="1">
      <alignment horizontal="center" vertical="center" wrapText="1"/>
      <protection locked="0"/>
    </xf>
    <xf numFmtId="1" fontId="3" fillId="0" borderId="51" xfId="0" applyNumberFormat="1" applyFont="1" applyBorder="1" applyAlignment="1" applyProtection="1">
      <alignment horizontal="center" vertical="center" wrapText="1"/>
      <protection locked="0"/>
    </xf>
    <xf numFmtId="1" fontId="0" fillId="2" borderId="48" xfId="0" applyNumberFormat="1" applyFill="1" applyBorder="1" applyAlignment="1" applyProtection="1">
      <alignment horizontal="center" vertical="center" wrapText="1"/>
      <protection locked="0"/>
    </xf>
    <xf numFmtId="1" fontId="3" fillId="0" borderId="48" xfId="0" applyNumberFormat="1" applyFont="1" applyBorder="1" applyAlignment="1" applyProtection="1">
      <alignment horizontal="center" vertical="center" wrapText="1"/>
      <protection locked="0"/>
    </xf>
    <xf numFmtId="14" fontId="0" fillId="0" borderId="1" xfId="1" applyNumberFormat="1" applyFont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1" fontId="0" fillId="0" borderId="2" xfId="0" applyNumberFormat="1" applyBorder="1" applyAlignment="1" applyProtection="1">
      <alignment horizontal="center" vertical="center" wrapText="1"/>
      <protection locked="0"/>
    </xf>
    <xf numFmtId="14" fontId="0" fillId="0" borderId="12" xfId="0" applyNumberFormat="1" applyBorder="1" applyAlignment="1" applyProtection="1">
      <alignment horizontal="center" vertical="center" wrapText="1"/>
      <protection locked="0"/>
    </xf>
    <xf numFmtId="14" fontId="0" fillId="0" borderId="12" xfId="1" applyNumberFormat="1" applyFont="1" applyBorder="1" applyAlignment="1" applyProtection="1">
      <alignment horizontal="center" vertical="center" wrapText="1"/>
      <protection locked="0"/>
    </xf>
    <xf numFmtId="1" fontId="0" fillId="0" borderId="12" xfId="0" applyNumberFormat="1" applyBorder="1" applyAlignment="1" applyProtection="1">
      <alignment horizontal="center" vertical="center" wrapText="1"/>
      <protection locked="0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2" fontId="0" fillId="0" borderId="12" xfId="0" applyNumberFormat="1" applyBorder="1" applyAlignment="1" applyProtection="1">
      <alignment horizontal="center" vertical="center" wrapText="1"/>
      <protection locked="0"/>
    </xf>
    <xf numFmtId="1" fontId="0" fillId="0" borderId="45" xfId="0" applyNumberFormat="1" applyBorder="1" applyAlignment="1" applyProtection="1">
      <alignment horizontal="center" vertical="center" wrapText="1"/>
      <protection locked="0"/>
    </xf>
    <xf numFmtId="1" fontId="0" fillId="2" borderId="41" xfId="0" applyNumberFormat="1" applyFill="1" applyBorder="1" applyAlignment="1" applyProtection="1">
      <alignment horizontal="center" vertical="center" wrapText="1"/>
      <protection locked="0"/>
    </xf>
    <xf numFmtId="14" fontId="0" fillId="0" borderId="6" xfId="0" applyNumberFormat="1" applyBorder="1" applyAlignment="1" applyProtection="1">
      <alignment horizontal="center" vertical="center" wrapText="1"/>
      <protection locked="0"/>
    </xf>
    <xf numFmtId="14" fontId="0" fillId="0" borderId="6" xfId="1" applyNumberFormat="1" applyFont="1" applyBorder="1" applyAlignment="1" applyProtection="1">
      <alignment horizontal="center" vertical="center" wrapText="1"/>
      <protection locked="0"/>
    </xf>
    <xf numFmtId="1" fontId="0" fillId="0" borderId="6" xfId="0" applyNumberFormat="1" applyBorder="1" applyAlignment="1" applyProtection="1">
      <alignment horizontal="center" vertical="center" wrapText="1"/>
      <protection locked="0"/>
    </xf>
    <xf numFmtId="49" fontId="0" fillId="0" borderId="6" xfId="0" applyNumberFormat="1" applyBorder="1" applyAlignment="1" applyProtection="1">
      <alignment horizontal="center" vertical="center" wrapText="1"/>
      <protection locked="0"/>
    </xf>
    <xf numFmtId="2" fontId="0" fillId="0" borderId="6" xfId="0" applyNumberFormat="1" applyBorder="1" applyAlignment="1" applyProtection="1">
      <alignment horizontal="center" vertical="center" wrapText="1"/>
      <protection locked="0"/>
    </xf>
    <xf numFmtId="1" fontId="0" fillId="0" borderId="38" xfId="0" applyNumberFormat="1" applyBorder="1" applyAlignment="1" applyProtection="1">
      <alignment horizontal="center" vertical="center" wrapText="1"/>
      <protection locked="0"/>
    </xf>
    <xf numFmtId="1" fontId="0" fillId="2" borderId="42" xfId="0" applyNumberFormat="1" applyFill="1" applyBorder="1" applyAlignment="1" applyProtection="1">
      <alignment horizontal="center" vertical="center" wrapText="1"/>
      <protection locked="0"/>
    </xf>
    <xf numFmtId="14" fontId="0" fillId="0" borderId="14" xfId="0" applyNumberFormat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 applyProtection="1">
      <alignment horizontal="center" vertical="center" wrapText="1"/>
      <protection locked="0"/>
    </xf>
    <xf numFmtId="49" fontId="0" fillId="0" borderId="14" xfId="0" applyNumberFormat="1" applyBorder="1" applyAlignment="1" applyProtection="1">
      <alignment horizontal="center" vertical="center" wrapText="1"/>
      <protection locked="0"/>
    </xf>
    <xf numFmtId="2" fontId="0" fillId="0" borderId="14" xfId="0" applyNumberFormat="1" applyBorder="1" applyAlignment="1" applyProtection="1">
      <alignment horizontal="center" vertical="center" wrapText="1"/>
      <protection locked="0"/>
    </xf>
    <xf numFmtId="1" fontId="0" fillId="0" borderId="46" xfId="0" applyNumberFormat="1" applyBorder="1" applyAlignment="1" applyProtection="1">
      <alignment horizontal="center" vertical="center" wrapText="1"/>
      <protection locked="0"/>
    </xf>
    <xf numFmtId="1" fontId="0" fillId="2" borderId="43" xfId="0" applyNumberForma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1" fontId="3" fillId="0" borderId="0" xfId="0" applyNumberFormat="1" applyFont="1" applyBorder="1" applyProtection="1">
      <protection locked="0"/>
    </xf>
    <xf numFmtId="1" fontId="0" fillId="0" borderId="1" xfId="0" applyNumberFormat="1" applyBorder="1" applyAlignment="1" applyProtection="1">
      <alignment horizontal="center" vertical="center" wrapText="1"/>
    </xf>
    <xf numFmtId="0" fontId="0" fillId="0" borderId="6" xfId="0" applyBorder="1" applyAlignment="1" applyProtection="1"/>
    <xf numFmtId="1" fontId="0" fillId="0" borderId="5" xfId="1" applyNumberFormat="1" applyFont="1" applyBorder="1" applyAlignment="1" applyProtection="1">
      <alignment horizontal="center" vertical="center" wrapText="1"/>
    </xf>
    <xf numFmtId="1" fontId="0" fillId="0" borderId="1" xfId="1" applyNumberFormat="1" applyFont="1" applyBorder="1" applyAlignment="1" applyProtection="1">
      <alignment horizontal="center" vertical="center" wrapText="1"/>
    </xf>
    <xf numFmtId="1" fontId="0" fillId="0" borderId="12" xfId="1" applyNumberFormat="1" applyFont="1" applyBorder="1" applyAlignment="1" applyProtection="1">
      <alignment horizontal="center" vertical="center" wrapText="1"/>
    </xf>
    <xf numFmtId="1" fontId="0" fillId="0" borderId="6" xfId="1" applyNumberFormat="1" applyFont="1" applyBorder="1" applyAlignment="1" applyProtection="1">
      <alignment horizontal="center" vertical="center" wrapText="1"/>
    </xf>
    <xf numFmtId="1" fontId="0" fillId="0" borderId="14" xfId="1" applyNumberFormat="1" applyFont="1" applyBorder="1" applyAlignment="1" applyProtection="1">
      <alignment horizontal="center" vertical="center" wrapText="1"/>
    </xf>
    <xf numFmtId="1" fontId="0" fillId="0" borderId="0" xfId="0" applyNumberFormat="1" applyProtection="1"/>
    <xf numFmtId="14" fontId="0" fillId="0" borderId="1" xfId="0" applyNumberFormat="1" applyBorder="1" applyAlignment="1" applyProtection="1">
      <alignment horizontal="center" vertical="center" wrapText="1"/>
    </xf>
    <xf numFmtId="14" fontId="0" fillId="0" borderId="5" xfId="1" applyNumberFormat="1" applyFont="1" applyBorder="1" applyAlignment="1" applyProtection="1">
      <alignment horizontal="center" vertical="center" wrapText="1"/>
    </xf>
    <xf numFmtId="14" fontId="0" fillId="0" borderId="1" xfId="1" applyNumberFormat="1" applyFont="1" applyBorder="1" applyAlignment="1" applyProtection="1">
      <alignment horizontal="center" vertical="center" wrapText="1"/>
    </xf>
    <xf numFmtId="14" fontId="0" fillId="0" borderId="12" xfId="1" applyNumberFormat="1" applyFont="1" applyBorder="1" applyAlignment="1" applyProtection="1">
      <alignment horizontal="center" vertical="center" wrapText="1"/>
    </xf>
    <xf numFmtId="14" fontId="0" fillId="0" borderId="6" xfId="1" applyNumberFormat="1" applyFont="1" applyBorder="1" applyAlignment="1" applyProtection="1">
      <alignment horizontal="center" vertical="center" wrapText="1"/>
    </xf>
    <xf numFmtId="14" fontId="0" fillId="0" borderId="14" xfId="1" applyNumberFormat="1" applyFont="1" applyBorder="1" applyAlignment="1" applyProtection="1">
      <alignment horizontal="center" vertical="center" wrapText="1"/>
    </xf>
    <xf numFmtId="14" fontId="0" fillId="0" borderId="0" xfId="0" applyNumberFormat="1" applyProtection="1"/>
    <xf numFmtId="1" fontId="0" fillId="0" borderId="39" xfId="0" applyNumberFormat="1" applyBorder="1" applyAlignment="1" applyProtection="1">
      <alignment horizontal="center" vertical="center" wrapText="1"/>
      <protection locked="0"/>
    </xf>
    <xf numFmtId="1" fontId="0" fillId="2" borderId="20" xfId="0" applyNumberFormat="1" applyFill="1" applyBorder="1" applyAlignment="1" applyProtection="1">
      <alignment horizontal="center" vertical="center" wrapText="1"/>
      <protection locked="0"/>
    </xf>
    <xf numFmtId="1" fontId="3" fillId="0" borderId="16" xfId="0" applyNumberFormat="1" applyFont="1" applyBorder="1" applyAlignment="1" applyProtection="1">
      <alignment horizontal="center" vertical="center" wrapText="1"/>
      <protection locked="0"/>
    </xf>
    <xf numFmtId="1" fontId="3" fillId="0" borderId="29" xfId="0" applyNumberFormat="1" applyFont="1" applyBorder="1" applyAlignment="1" applyProtection="1">
      <alignment horizontal="center" vertical="center" wrapText="1"/>
      <protection locked="0"/>
    </xf>
    <xf numFmtId="1" fontId="0" fillId="0" borderId="11" xfId="0" applyNumberFormat="1" applyBorder="1" applyAlignment="1" applyProtection="1">
      <alignment horizontal="center" vertical="center" wrapText="1"/>
      <protection locked="0"/>
    </xf>
    <xf numFmtId="1" fontId="0" fillId="0" borderId="27" xfId="0" applyNumberFormat="1" applyBorder="1" applyAlignment="1" applyProtection="1">
      <alignment horizontal="center" vertical="center" wrapText="1"/>
      <protection locked="0"/>
    </xf>
    <xf numFmtId="1" fontId="0" fillId="2" borderId="21" xfId="0" applyNumberFormat="1" applyFill="1" applyBorder="1" applyAlignment="1" applyProtection="1">
      <alignment horizontal="center" vertical="center" wrapText="1"/>
      <protection locked="0"/>
    </xf>
    <xf numFmtId="1" fontId="3" fillId="0" borderId="17" xfId="0" applyNumberFormat="1" applyFont="1" applyBorder="1" applyAlignment="1" applyProtection="1">
      <alignment horizontal="center" vertical="center" wrapText="1"/>
      <protection locked="0"/>
    </xf>
    <xf numFmtId="1" fontId="3" fillId="0" borderId="30" xfId="0" applyNumberFormat="1" applyFont="1" applyBorder="1" applyAlignment="1" applyProtection="1">
      <alignment horizontal="center" vertical="center" wrapText="1"/>
      <protection locked="0"/>
    </xf>
    <xf numFmtId="1" fontId="0" fillId="0" borderId="26" xfId="0" applyNumberFormat="1" applyBorder="1" applyAlignment="1" applyProtection="1">
      <alignment horizontal="center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 wrapText="1"/>
      <protection locked="0"/>
    </xf>
    <xf numFmtId="1" fontId="3" fillId="0" borderId="18" xfId="0" applyNumberFormat="1" applyFont="1" applyBorder="1" applyAlignment="1" applyProtection="1">
      <alignment horizontal="center" vertical="center" wrapText="1"/>
      <protection locked="0"/>
    </xf>
    <xf numFmtId="1" fontId="3" fillId="0" borderId="31" xfId="0" applyNumberFormat="1" applyFont="1" applyBorder="1" applyAlignment="1" applyProtection="1">
      <alignment horizontal="center" vertical="center" wrapText="1"/>
      <protection locked="0"/>
    </xf>
    <xf numFmtId="14" fontId="2" fillId="0" borderId="0" xfId="0" applyNumberFormat="1" applyFont="1" applyProtection="1">
      <protection locked="0"/>
    </xf>
    <xf numFmtId="1" fontId="0" fillId="0" borderId="28" xfId="0" applyNumberFormat="1" applyBorder="1" applyAlignment="1" applyProtection="1">
      <alignment horizontal="center" vertical="center" wrapText="1"/>
      <protection locked="0"/>
    </xf>
    <xf numFmtId="1" fontId="0" fillId="2" borderId="23" xfId="0" applyNumberFormat="1" applyFill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 vertical="center" wrapText="1"/>
      <protection locked="0"/>
    </xf>
    <xf numFmtId="1" fontId="3" fillId="0" borderId="32" xfId="0" applyNumberFormat="1" applyFont="1" applyBorder="1" applyAlignment="1" applyProtection="1">
      <alignment horizontal="center" vertical="center" wrapText="1"/>
      <protection locked="0"/>
    </xf>
    <xf numFmtId="1" fontId="0" fillId="0" borderId="7" xfId="0" applyNumberFormat="1" applyBorder="1" applyAlignment="1" applyProtection="1">
      <alignment horizontal="center" vertical="center" wrapText="1"/>
      <protection locked="0"/>
    </xf>
    <xf numFmtId="1" fontId="0" fillId="0" borderId="40" xfId="0" applyNumberFormat="1" applyBorder="1" applyAlignment="1" applyProtection="1">
      <alignment horizontal="center" vertical="center" wrapText="1"/>
      <protection locked="0"/>
    </xf>
    <xf numFmtId="1" fontId="0" fillId="0" borderId="7" xfId="0" applyNumberFormat="1" applyBorder="1" applyAlignment="1" applyProtection="1">
      <alignment vertical="center" wrapText="1"/>
      <protection locked="0"/>
    </xf>
    <xf numFmtId="1" fontId="0" fillId="0" borderId="8" xfId="0" applyNumberFormat="1" applyBorder="1" applyAlignment="1" applyProtection="1">
      <alignment vertical="center" wrapText="1"/>
      <protection locked="0"/>
    </xf>
    <xf numFmtId="2" fontId="0" fillId="0" borderId="5" xfId="0" applyNumberFormat="1" applyBorder="1" applyAlignment="1" applyProtection="1">
      <alignment horizontal="center" vertical="center" wrapText="1"/>
      <protection locked="0"/>
    </xf>
    <xf numFmtId="1" fontId="0" fillId="0" borderId="5" xfId="0" applyNumberFormat="1" applyBorder="1" applyAlignment="1" applyProtection="1">
      <alignment horizontal="center" vertical="center" wrapText="1"/>
      <protection locked="0"/>
    </xf>
    <xf numFmtId="1" fontId="0" fillId="0" borderId="25" xfId="0" applyNumberFormat="1" applyBorder="1" applyAlignment="1" applyProtection="1">
      <alignment horizontal="center" vertical="center" wrapText="1"/>
      <protection locked="0"/>
    </xf>
    <xf numFmtId="1" fontId="3" fillId="0" borderId="48" xfId="0" applyNumberFormat="1" applyFont="1" applyBorder="1" applyProtection="1">
      <protection locked="0"/>
    </xf>
    <xf numFmtId="1" fontId="0" fillId="0" borderId="48" xfId="0" applyNumberFormat="1" applyBorder="1" applyProtection="1">
      <protection locked="0"/>
    </xf>
    <xf numFmtId="1" fontId="0" fillId="0" borderId="0" xfId="0" applyNumberFormat="1" applyBorder="1" applyAlignment="1" applyProtection="1">
      <alignment vertical="center"/>
      <protection locked="0"/>
    </xf>
    <xf numFmtId="14" fontId="0" fillId="0" borderId="0" xfId="0" applyNumberFormat="1" applyBorder="1" applyAlignment="1" applyProtection="1">
      <alignment vertical="center"/>
      <protection locked="0"/>
    </xf>
    <xf numFmtId="49" fontId="0" fillId="0" borderId="0" xfId="0" applyNumberFormat="1" applyBorder="1" applyAlignment="1" applyProtection="1">
      <alignment vertical="center"/>
      <protection locked="0"/>
    </xf>
    <xf numFmtId="1" fontId="0" fillId="0" borderId="0" xfId="0" applyNumberFormat="1" applyBorder="1" applyAlignment="1" applyProtection="1"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4" fontId="0" fillId="0" borderId="0" xfId="1" applyNumberFormat="1" applyFont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2" fontId="0" fillId="0" borderId="0" xfId="0" applyNumberFormat="1" applyBorder="1" applyAlignment="1" applyProtection="1">
      <alignment horizontal="center" vertical="center"/>
      <protection locked="0"/>
    </xf>
    <xf numFmtId="1" fontId="0" fillId="2" borderId="0" xfId="0" applyNumberForma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 wrapText="1"/>
      <protection locked="0"/>
    </xf>
    <xf numFmtId="1" fontId="0" fillId="0" borderId="0" xfId="0" applyNumberFormat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2" fontId="0" fillId="0" borderId="0" xfId="0" applyNumberFormat="1" applyBorder="1" applyAlignment="1" applyProtection="1">
      <alignment horizontal="center" vertical="center" wrapText="1"/>
      <protection locked="0"/>
    </xf>
    <xf numFmtId="1" fontId="0" fillId="2" borderId="0" xfId="0" applyNumberFormat="1" applyFill="1" applyBorder="1" applyAlignment="1" applyProtection="1">
      <alignment horizontal="center" vertical="center" wrapText="1"/>
      <protection locked="0"/>
    </xf>
    <xf numFmtId="1" fontId="3" fillId="0" borderId="0" xfId="0" applyNumberFormat="1" applyFont="1" applyBorder="1" applyAlignment="1" applyProtection="1">
      <alignment horizontal="center" vertical="center" wrapText="1"/>
      <protection locked="0"/>
    </xf>
    <xf numFmtId="1" fontId="0" fillId="0" borderId="24" xfId="0" applyNumberFormat="1" applyBorder="1" applyAlignment="1" applyProtection="1">
      <alignment horizontal="center" vertical="center" wrapText="1"/>
      <protection locked="0"/>
    </xf>
    <xf numFmtId="1" fontId="0" fillId="0" borderId="34" xfId="0" applyNumberFormat="1" applyBorder="1" applyAlignment="1" applyProtection="1">
      <alignment vertical="center" wrapText="1"/>
      <protection locked="0"/>
    </xf>
    <xf numFmtId="1" fontId="0" fillId="0" borderId="53" xfId="0" applyNumberFormat="1" applyBorder="1" applyAlignment="1" applyProtection="1">
      <alignment vertical="center" wrapText="1"/>
      <protection locked="0"/>
    </xf>
    <xf numFmtId="1" fontId="0" fillId="0" borderId="57" xfId="0" applyNumberFormat="1" applyBorder="1" applyAlignment="1" applyProtection="1">
      <alignment vertical="center" wrapText="1"/>
      <protection locked="0"/>
    </xf>
    <xf numFmtId="1" fontId="3" fillId="0" borderId="55" xfId="0" applyNumberFormat="1" applyFont="1" applyBorder="1" applyAlignment="1" applyProtection="1">
      <alignment horizontal="center" vertical="center" wrapText="1"/>
      <protection locked="0"/>
    </xf>
    <xf numFmtId="1" fontId="0" fillId="2" borderId="54" xfId="0" applyNumberFormat="1" applyFill="1" applyBorder="1" applyAlignment="1" applyProtection="1">
      <alignment horizontal="center" vertical="center" wrapText="1"/>
      <protection locked="0"/>
    </xf>
    <xf numFmtId="1" fontId="3" fillId="0" borderId="54" xfId="0" applyNumberFormat="1" applyFont="1" applyBorder="1" applyAlignment="1" applyProtection="1">
      <alignment horizontal="center" vertical="center" wrapText="1"/>
      <protection locked="0"/>
    </xf>
    <xf numFmtId="1" fontId="3" fillId="0" borderId="56" xfId="0" applyNumberFormat="1" applyFont="1" applyBorder="1" applyAlignment="1" applyProtection="1">
      <alignment horizontal="center" vertical="center" wrapText="1"/>
      <protection locked="0"/>
    </xf>
    <xf numFmtId="1" fontId="0" fillId="0" borderId="36" xfId="0" applyNumberFormat="1" applyBorder="1" applyAlignment="1" applyProtection="1">
      <alignment horizontal="center" vertical="center" wrapText="1"/>
      <protection locked="0"/>
    </xf>
    <xf numFmtId="1" fontId="0" fillId="2" borderId="58" xfId="0" applyNumberFormat="1" applyFill="1" applyBorder="1" applyAlignment="1" applyProtection="1">
      <alignment horizontal="center" vertical="center" wrapText="1"/>
      <protection locked="0"/>
    </xf>
    <xf numFmtId="1" fontId="3" fillId="0" borderId="58" xfId="0" applyNumberFormat="1" applyFont="1" applyBorder="1" applyAlignment="1" applyProtection="1">
      <alignment horizontal="center" vertical="center" wrapText="1"/>
      <protection locked="0"/>
    </xf>
    <xf numFmtId="1" fontId="0" fillId="0" borderId="7" xfId="0" applyNumberFormat="1" applyBorder="1" applyProtection="1">
      <protection locked="0"/>
    </xf>
    <xf numFmtId="1" fontId="0" fillId="0" borderId="0" xfId="0" applyNumberFormat="1" applyBorder="1" applyAlignment="1" applyProtection="1">
      <alignment vertical="center"/>
    </xf>
    <xf numFmtId="1" fontId="0" fillId="0" borderId="0" xfId="1" applyNumberFormat="1" applyFont="1" applyBorder="1" applyAlignment="1" applyProtection="1">
      <alignment horizontal="center" vertical="center"/>
    </xf>
    <xf numFmtId="1" fontId="0" fillId="0" borderId="0" xfId="1" applyNumberFormat="1" applyFont="1" applyBorder="1" applyAlignment="1" applyProtection="1">
      <alignment horizontal="center" vertical="center" wrapText="1"/>
    </xf>
    <xf numFmtId="1" fontId="0" fillId="0" borderId="5" xfId="0" applyNumberFormat="1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>
      <alignment vertical="center"/>
    </xf>
    <xf numFmtId="14" fontId="0" fillId="0" borderId="0" xfId="1" applyNumberFormat="1" applyFont="1" applyBorder="1" applyAlignment="1" applyProtection="1">
      <alignment horizontal="center" vertical="center"/>
    </xf>
    <xf numFmtId="14" fontId="0" fillId="0" borderId="0" xfId="1" applyNumberFormat="1" applyFont="1" applyBorder="1" applyAlignment="1" applyProtection="1">
      <alignment horizontal="center" vertical="center" wrapText="1"/>
    </xf>
    <xf numFmtId="14" fontId="0" fillId="0" borderId="5" xfId="0" applyNumberFormat="1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4" fontId="0" fillId="0" borderId="0" xfId="1" applyNumberFormat="1" applyFont="1" applyBorder="1" applyAlignment="1" applyProtection="1">
      <alignment horizontal="center"/>
      <protection locked="0"/>
    </xf>
    <xf numFmtId="1" fontId="0" fillId="0" borderId="0" xfId="0" applyNumberForma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" fontId="0" fillId="2" borderId="0" xfId="0" applyNumberFormat="1" applyFill="1" applyBorder="1" applyAlignment="1" applyProtection="1">
      <alignment horizontal="center"/>
      <protection locked="0"/>
    </xf>
    <xf numFmtId="1" fontId="3" fillId="0" borderId="0" xfId="0" applyNumberFormat="1" applyFont="1" applyBorder="1" applyAlignment="1" applyProtection="1">
      <alignment horizontal="center"/>
      <protection locked="0"/>
    </xf>
    <xf numFmtId="14" fontId="0" fillId="0" borderId="0" xfId="0" applyNumberFormat="1" applyFont="1" applyBorder="1" applyAlignment="1" applyProtection="1">
      <alignment horizontal="center"/>
      <protection locked="0"/>
    </xf>
    <xf numFmtId="1" fontId="0" fillId="0" borderId="5" xfId="0" applyNumberFormat="1" applyBorder="1" applyAlignment="1" applyProtection="1">
      <alignment vertical="center" wrapText="1"/>
      <protection locked="0"/>
    </xf>
    <xf numFmtId="14" fontId="0" fillId="0" borderId="5" xfId="0" applyNumberFormat="1" applyBorder="1" applyAlignment="1" applyProtection="1">
      <alignment vertical="center" wrapText="1"/>
      <protection locked="0"/>
    </xf>
    <xf numFmtId="49" fontId="0" fillId="0" borderId="5" xfId="0" applyNumberFormat="1" applyBorder="1" applyAlignment="1" applyProtection="1">
      <alignment vertical="center" wrapText="1"/>
      <protection locked="0"/>
    </xf>
    <xf numFmtId="1" fontId="0" fillId="0" borderId="51" xfId="0" applyNumberFormat="1" applyBorder="1" applyAlignment="1" applyProtection="1">
      <alignment vertical="center" wrapText="1"/>
      <protection locked="0"/>
    </xf>
    <xf numFmtId="1" fontId="0" fillId="0" borderId="48" xfId="0" applyNumberFormat="1" applyBorder="1" applyAlignment="1" applyProtection="1">
      <alignment vertical="center" wrapText="1"/>
      <protection locked="0"/>
    </xf>
    <xf numFmtId="1" fontId="0" fillId="2" borderId="13" xfId="0" applyNumberFormat="1" applyFill="1" applyBorder="1" applyAlignment="1" applyProtection="1">
      <alignment horizontal="center" vertical="center" wrapText="1"/>
      <protection locked="0"/>
    </xf>
    <xf numFmtId="1" fontId="3" fillId="0" borderId="59" xfId="0" applyNumberFormat="1" applyFont="1" applyBorder="1" applyAlignment="1" applyProtection="1">
      <alignment horizontal="center" vertical="center" wrapText="1"/>
      <protection locked="0"/>
    </xf>
    <xf numFmtId="1" fontId="0" fillId="2" borderId="60" xfId="0" applyNumberFormat="1" applyFill="1" applyBorder="1" applyAlignment="1" applyProtection="1">
      <alignment horizontal="center" vertical="center" wrapText="1"/>
      <protection locked="0"/>
    </xf>
    <xf numFmtId="1" fontId="3" fillId="0" borderId="60" xfId="0" applyNumberFormat="1" applyFont="1" applyBorder="1" applyAlignment="1" applyProtection="1">
      <alignment horizontal="center" vertical="center" wrapText="1"/>
      <protection locked="0"/>
    </xf>
    <xf numFmtId="1" fontId="0" fillId="2" borderId="10" xfId="0" applyNumberFormat="1" applyFill="1" applyBorder="1" applyAlignment="1" applyProtection="1">
      <alignment horizontal="center" vertical="center" wrapText="1"/>
      <protection locked="0"/>
    </xf>
    <xf numFmtId="1" fontId="0" fillId="2" borderId="4" xfId="0" applyNumberFormat="1" applyFill="1" applyBorder="1" applyAlignment="1" applyProtection="1">
      <alignment horizontal="center" vertical="center" wrapText="1"/>
      <protection locked="0"/>
    </xf>
    <xf numFmtId="1" fontId="0" fillId="2" borderId="47" xfId="0" applyNumberFormat="1" applyFill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Font="1" applyBorder="1" applyAlignment="1" applyProtection="1">
      <alignment horizontal="center" vertical="center" wrapText="1"/>
      <protection locked="0"/>
    </xf>
    <xf numFmtId="1" fontId="0" fillId="0" borderId="0" xfId="0" applyNumberFormat="1" applyBorder="1" applyAlignment="1" applyProtection="1"/>
    <xf numFmtId="1" fontId="1" fillId="0" borderId="0" xfId="1" applyNumberFormat="1" applyFont="1" applyBorder="1" applyAlignment="1" applyProtection="1">
      <alignment horizontal="center"/>
    </xf>
    <xf numFmtId="1" fontId="0" fillId="0" borderId="0" xfId="1" applyNumberFormat="1" applyFont="1" applyBorder="1" applyAlignment="1" applyProtection="1">
      <alignment horizontal="center"/>
    </xf>
    <xf numFmtId="1" fontId="1" fillId="0" borderId="0" xfId="1" applyNumberFormat="1" applyFont="1" applyBorder="1" applyAlignment="1" applyProtection="1">
      <alignment horizontal="center" vertical="center" wrapText="1"/>
    </xf>
    <xf numFmtId="1" fontId="0" fillId="0" borderId="0" xfId="0" applyNumberFormat="1" applyFont="1" applyProtection="1"/>
    <xf numFmtId="1" fontId="0" fillId="0" borderId="5" xfId="0" applyNumberFormat="1" applyBorder="1" applyAlignment="1" applyProtection="1">
      <alignment vertical="center" wrapText="1"/>
    </xf>
    <xf numFmtId="1" fontId="0" fillId="0" borderId="15" xfId="1" applyNumberFormat="1" applyFont="1" applyBorder="1" applyAlignment="1" applyProtection="1">
      <alignment horizontal="center" vertical="center" wrapText="1"/>
    </xf>
    <xf numFmtId="1" fontId="0" fillId="0" borderId="33" xfId="1" applyNumberFormat="1" applyFont="1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/>
    <xf numFmtId="14" fontId="0" fillId="0" borderId="0" xfId="1" applyNumberFormat="1" applyFont="1" applyBorder="1" applyAlignment="1" applyProtection="1">
      <alignment horizontal="center"/>
    </xf>
    <xf numFmtId="14" fontId="0" fillId="0" borderId="5" xfId="0" applyNumberFormat="1" applyBorder="1" applyAlignment="1" applyProtection="1">
      <alignment vertical="center" wrapText="1"/>
    </xf>
    <xf numFmtId="14" fontId="0" fillId="0" borderId="15" xfId="1" applyNumberFormat="1" applyFont="1" applyBorder="1" applyAlignment="1" applyProtection="1">
      <alignment horizontal="center" vertical="center" wrapText="1"/>
    </xf>
    <xf numFmtId="14" fontId="0" fillId="0" borderId="3" xfId="1" applyNumberFormat="1" applyFont="1" applyBorder="1" applyAlignment="1" applyProtection="1">
      <alignment horizontal="center" vertical="center" wrapText="1"/>
    </xf>
    <xf numFmtId="1" fontId="0" fillId="0" borderId="34" xfId="0" applyNumberFormat="1" applyBorder="1" applyAlignment="1" applyProtection="1">
      <alignment horizontal="center" vertical="center" wrapText="1"/>
      <protection locked="0"/>
    </xf>
    <xf numFmtId="1" fontId="0" fillId="0" borderId="7" xfId="0" applyNumberFormat="1" applyBorder="1" applyAlignment="1" applyProtection="1">
      <alignment horizontal="center" vertical="center" wrapText="1"/>
      <protection locked="0"/>
    </xf>
    <xf numFmtId="1" fontId="0" fillId="0" borderId="8" xfId="0" applyNumberFormat="1" applyBorder="1" applyAlignment="1" applyProtection="1">
      <alignment horizontal="center" vertical="center" wrapText="1"/>
      <protection locked="0"/>
    </xf>
    <xf numFmtId="14" fontId="0" fillId="0" borderId="5" xfId="0" applyNumberFormat="1" applyBorder="1" applyAlignment="1" applyProtection="1">
      <alignment horizontal="center" vertical="center" wrapText="1"/>
      <protection locked="0"/>
    </xf>
    <xf numFmtId="14" fontId="0" fillId="0" borderId="6" xfId="0" applyNumberFormat="1" applyBorder="1" applyAlignment="1" applyProtection="1">
      <alignment horizontal="center" vertical="center" wrapText="1"/>
      <protection locked="0"/>
    </xf>
    <xf numFmtId="1" fontId="0" fillId="0" borderId="5" xfId="0" applyNumberFormat="1" applyBorder="1" applyAlignment="1" applyProtection="1">
      <alignment horizontal="center" vertical="center" wrapText="1"/>
      <protection locked="0"/>
    </xf>
    <xf numFmtId="1" fontId="0" fillId="0" borderId="6" xfId="0" applyNumberFormat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" fontId="0" fillId="0" borderId="26" xfId="0" applyNumberFormat="1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49" fontId="0" fillId="0" borderId="6" xfId="0" applyNumberFormat="1" applyBorder="1" applyAlignment="1" applyProtection="1">
      <alignment wrapText="1"/>
      <protection locked="0"/>
    </xf>
    <xf numFmtId="49" fontId="0" fillId="0" borderId="0" xfId="0" applyNumberFormat="1" applyAlignment="1" applyProtection="1">
      <alignment wrapText="1"/>
      <protection locked="0"/>
    </xf>
    <xf numFmtId="14" fontId="0" fillId="0" borderId="2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 wrapText="1"/>
    </xf>
    <xf numFmtId="0" fontId="0" fillId="0" borderId="7" xfId="0" applyBorder="1"/>
    <xf numFmtId="14" fontId="0" fillId="0" borderId="38" xfId="0" applyNumberFormat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 wrapText="1"/>
    </xf>
    <xf numFmtId="1" fontId="0" fillId="0" borderId="3" xfId="1" applyNumberFormat="1" applyFont="1" applyBorder="1" applyAlignment="1">
      <alignment horizontal="center" vertical="center" wrapText="1"/>
    </xf>
    <xf numFmtId="14" fontId="0" fillId="0" borderId="3" xfId="1" applyNumberFormat="1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1" fontId="0" fillId="0" borderId="34" xfId="0" applyNumberFormat="1" applyBorder="1" applyAlignment="1" applyProtection="1">
      <alignment horizontal="center" vertical="center" wrapText="1"/>
      <protection locked="0"/>
    </xf>
    <xf numFmtId="1" fontId="0" fillId="0" borderId="7" xfId="0" applyNumberFormat="1" applyBorder="1" applyAlignment="1" applyProtection="1">
      <alignment horizontal="center" vertical="center" wrapText="1"/>
      <protection locked="0"/>
    </xf>
    <xf numFmtId="1" fontId="0" fillId="0" borderId="8" xfId="0" applyNumberFormat="1" applyBorder="1" applyAlignment="1" applyProtection="1">
      <alignment horizontal="center" vertical="center" wrapText="1"/>
      <protection locked="0"/>
    </xf>
    <xf numFmtId="1" fontId="0" fillId="0" borderId="35" xfId="0" applyNumberFormat="1" applyBorder="1" applyAlignment="1" applyProtection="1">
      <alignment horizontal="center" vertical="center" wrapText="1"/>
      <protection locked="0"/>
    </xf>
    <xf numFmtId="1" fontId="0" fillId="0" borderId="9" xfId="0" applyNumberFormat="1" applyBorder="1" applyAlignment="1" applyProtection="1">
      <alignment horizontal="center" vertical="center" wrapText="1"/>
      <protection locked="0"/>
    </xf>
    <xf numFmtId="1" fontId="0" fillId="0" borderId="10" xfId="0" applyNumberFormat="1" applyBorder="1" applyAlignment="1" applyProtection="1">
      <alignment horizontal="center" vertical="center" wrapText="1"/>
      <protection locked="0"/>
    </xf>
    <xf numFmtId="1" fontId="0" fillId="0" borderId="5" xfId="0" applyNumberFormat="1" applyBorder="1" applyAlignment="1" applyProtection="1">
      <alignment horizontal="center" vertical="center" wrapText="1"/>
    </xf>
    <xf numFmtId="1" fontId="0" fillId="0" borderId="6" xfId="0" applyNumberFormat="1" applyBorder="1" applyAlignment="1" applyProtection="1">
      <alignment horizontal="center" vertical="center" wrapText="1"/>
    </xf>
    <xf numFmtId="14" fontId="0" fillId="0" borderId="5" xfId="0" applyNumberFormat="1" applyBorder="1" applyAlignment="1" applyProtection="1">
      <alignment horizontal="center" vertical="center" wrapText="1"/>
      <protection locked="0"/>
    </xf>
    <xf numFmtId="14" fontId="0" fillId="0" borderId="6" xfId="0" applyNumberFormat="1" applyBorder="1" applyAlignment="1" applyProtection="1">
      <alignment horizontal="center" vertical="center" wrapText="1"/>
      <protection locked="0"/>
    </xf>
    <xf numFmtId="14" fontId="0" fillId="0" borderId="5" xfId="0" applyNumberFormat="1" applyBorder="1" applyAlignment="1" applyProtection="1">
      <alignment horizontal="center" vertical="center" wrapText="1"/>
    </xf>
    <xf numFmtId="14" fontId="0" fillId="0" borderId="6" xfId="0" applyNumberFormat="1" applyBorder="1" applyAlignment="1" applyProtection="1">
      <alignment horizontal="center" vertical="center" wrapText="1"/>
    </xf>
    <xf numFmtId="1" fontId="0" fillId="0" borderId="5" xfId="0" applyNumberFormat="1" applyBorder="1" applyAlignment="1" applyProtection="1">
      <alignment horizontal="center" vertical="center" wrapText="1"/>
      <protection locked="0"/>
    </xf>
    <xf numFmtId="1" fontId="0" fillId="0" borderId="6" xfId="0" applyNumberFormat="1" applyBorder="1" applyProtection="1">
      <protection locked="0"/>
    </xf>
    <xf numFmtId="49" fontId="0" fillId="0" borderId="5" xfId="0" applyNumberFormat="1" applyBorder="1" applyAlignment="1" applyProtection="1">
      <alignment horizontal="center" vertical="center" wrapText="1"/>
      <protection locked="0"/>
    </xf>
    <xf numFmtId="49" fontId="0" fillId="0" borderId="6" xfId="0" applyNumberFormat="1" applyBorder="1" applyAlignment="1" applyProtection="1">
      <alignment horizontal="center" vertical="center" wrapText="1"/>
      <protection locked="0"/>
    </xf>
    <xf numFmtId="49" fontId="0" fillId="0" borderId="37" xfId="0" applyNumberFormat="1" applyBorder="1" applyAlignment="1" applyProtection="1">
      <alignment horizontal="center" vertical="center" wrapText="1"/>
      <protection locked="0"/>
    </xf>
    <xf numFmtId="49" fontId="0" fillId="0" borderId="38" xfId="0" applyNumberFormat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" fontId="0" fillId="0" borderId="5" xfId="0" applyNumberFormat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2" fontId="0" fillId="0" borderId="5" xfId="0" applyNumberFormat="1" applyBorder="1" applyAlignment="1" applyProtection="1">
      <alignment horizontal="center" vertical="center"/>
      <protection locked="0"/>
    </xf>
    <xf numFmtId="2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60"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  <dxf>
      <numFmt numFmtId="19" formatCode="dd/mm/yyyy"/>
      <fill>
        <patternFill>
          <bgColor rgb="FF92D050"/>
        </patternFill>
      </fill>
    </dxf>
    <dxf>
      <numFmt numFmtId="19" formatCode="dd/mm/yyyy"/>
      <fill>
        <patternFill>
          <bgColor rgb="FFFDFD01"/>
        </patternFill>
      </fill>
    </dxf>
    <dxf>
      <numFmt numFmtId="19" formatCode="dd/mm/yyyy"/>
      <fill>
        <patternFill>
          <bgColor rgb="FFFF0000"/>
        </patternFill>
      </fill>
    </dxf>
    <dxf>
      <font>
        <color theme="0"/>
      </font>
      <numFmt numFmtId="19" formatCode="dd/mm/yyyy"/>
      <fill>
        <patternFill>
          <fgColor auto="1"/>
          <bgColor theme="1"/>
        </patternFill>
      </fill>
    </dxf>
  </dxfs>
  <tableStyles count="0" defaultTableStyle="TableStyleMedium9" defaultPivotStyle="PivotStyleLight16"/>
  <colors>
    <mruColors>
      <color rgb="FFFDFD01"/>
      <color rgb="FF9E0000"/>
      <color rgb="FFFA1800"/>
      <color rgb="FF28F832"/>
      <color rgb="FF01FF01"/>
      <color rgb="FFFFC901"/>
      <color rgb="FF8FFF57"/>
      <color rgb="FFFDDB0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60"/>
  <sheetViews>
    <sheetView showZeros="0" workbookViewId="0">
      <pane ySplit="2" topLeftCell="A38" activePane="bottomLeft" state="frozen"/>
      <selection pane="bottomLeft" activeCell="D12" sqref="D12"/>
    </sheetView>
  </sheetViews>
  <sheetFormatPr baseColWidth="10" defaultRowHeight="15" x14ac:dyDescent="0.25"/>
  <cols>
    <col min="1" max="1" width="7.42578125" style="146" bestFit="1" customWidth="1"/>
    <col min="2" max="2" width="10.7109375" style="135" customWidth="1"/>
    <col min="3" max="3" width="10.7109375" style="153" customWidth="1"/>
    <col min="4" max="4" width="11" style="95" customWidth="1"/>
    <col min="5" max="5" width="9" style="266" customWidth="1"/>
    <col min="6" max="6" width="13.140625" style="136" customWidth="1"/>
    <col min="7" max="7" width="6.7109375" style="137" customWidth="1"/>
    <col min="8" max="8" width="5.42578125" style="137" customWidth="1"/>
    <col min="9" max="9" width="5.28515625" style="95" customWidth="1"/>
    <col min="10" max="10" width="9.28515625" style="264" customWidth="1"/>
    <col min="11" max="11" width="52.85546875" style="95" customWidth="1"/>
    <col min="12" max="12" width="4.85546875" style="138" customWidth="1"/>
    <col min="13" max="13" width="4" style="95" customWidth="1"/>
    <col min="14" max="14" width="4.85546875" style="138" customWidth="1"/>
    <col min="15" max="15" width="4" style="95" customWidth="1"/>
    <col min="16" max="16" width="4.85546875" style="138" customWidth="1"/>
    <col min="17" max="17" width="4" style="95" customWidth="1"/>
    <col min="18" max="18" width="4.85546875" style="138" customWidth="1"/>
    <col min="19" max="19" width="4" style="95" customWidth="1"/>
    <col min="20" max="20" width="4.85546875" style="138" customWidth="1"/>
    <col min="21" max="21" width="4" style="95" customWidth="1"/>
    <col min="22" max="22" width="4.85546875" style="138" customWidth="1"/>
    <col min="23" max="16384" width="11.42578125" style="95"/>
  </cols>
  <sheetData>
    <row r="1" spans="1:24" ht="28.5" customHeight="1" x14ac:dyDescent="0.25">
      <c r="A1" s="139" t="s">
        <v>9</v>
      </c>
      <c r="B1" s="88" t="s">
        <v>4</v>
      </c>
      <c r="C1" s="147" t="s">
        <v>3</v>
      </c>
      <c r="D1" s="87" t="s">
        <v>2</v>
      </c>
      <c r="E1" s="89" t="s">
        <v>1</v>
      </c>
      <c r="F1" s="89" t="s">
        <v>0</v>
      </c>
      <c r="G1" s="90" t="s">
        <v>7</v>
      </c>
      <c r="H1" s="262" t="s">
        <v>6</v>
      </c>
      <c r="I1" s="262" t="s">
        <v>5</v>
      </c>
      <c r="J1" s="91" t="s">
        <v>8</v>
      </c>
      <c r="K1" s="92" t="s">
        <v>187</v>
      </c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4"/>
      <c r="X1" s="94"/>
    </row>
    <row r="2" spans="1:24" ht="15" hidden="1" customHeight="1" x14ac:dyDescent="0.25">
      <c r="A2" s="140"/>
      <c r="B2" s="96"/>
      <c r="C2" s="140"/>
      <c r="D2" s="96"/>
      <c r="E2" s="265"/>
      <c r="F2" s="96"/>
      <c r="G2" s="97"/>
      <c r="H2" s="98"/>
      <c r="I2" s="98"/>
      <c r="J2" s="263"/>
      <c r="K2" s="99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1"/>
    </row>
    <row r="3" spans="1:24" x14ac:dyDescent="0.25">
      <c r="A3" s="141" t="s">
        <v>147</v>
      </c>
      <c r="B3" s="258"/>
      <c r="C3" s="148" t="str">
        <f t="shared" ref="C3:C34" si="0">IF(B3="","",EDATE(B3,6))</f>
        <v/>
      </c>
      <c r="D3" s="87"/>
      <c r="E3" s="89"/>
      <c r="F3" s="103"/>
      <c r="G3" s="104"/>
      <c r="H3" s="104"/>
      <c r="I3" s="105"/>
      <c r="J3" s="106"/>
      <c r="K3" s="107"/>
      <c r="L3" s="108"/>
      <c r="M3" s="109"/>
      <c r="N3" s="110"/>
      <c r="O3" s="109"/>
      <c r="P3" s="110"/>
      <c r="Q3" s="109"/>
      <c r="R3" s="110"/>
      <c r="S3" s="109"/>
      <c r="T3" s="110"/>
      <c r="U3" s="109"/>
      <c r="V3" s="110"/>
    </row>
    <row r="4" spans="1:24" x14ac:dyDescent="0.25">
      <c r="A4" s="142" t="s">
        <v>148</v>
      </c>
      <c r="B4" s="111"/>
      <c r="C4" s="149" t="str">
        <f t="shared" si="0"/>
        <v/>
      </c>
      <c r="D4" s="87"/>
      <c r="E4" s="89"/>
      <c r="F4" s="89"/>
      <c r="G4" s="112"/>
      <c r="H4" s="112"/>
      <c r="I4" s="87"/>
      <c r="J4" s="113"/>
      <c r="K4" s="107"/>
      <c r="L4" s="108"/>
      <c r="M4" s="109"/>
      <c r="N4" s="110"/>
      <c r="O4" s="109"/>
      <c r="P4" s="110"/>
      <c r="Q4" s="109"/>
      <c r="R4" s="110"/>
      <c r="S4" s="109"/>
      <c r="T4" s="110"/>
      <c r="U4" s="109"/>
      <c r="V4" s="110"/>
    </row>
    <row r="5" spans="1:24" ht="15.75" thickBot="1" x14ac:dyDescent="0.3">
      <c r="A5" s="143" t="s">
        <v>149</v>
      </c>
      <c r="B5" s="114"/>
      <c r="C5" s="150" t="str">
        <f t="shared" si="0"/>
        <v/>
      </c>
      <c r="D5" s="116"/>
      <c r="E5" s="117"/>
      <c r="F5" s="117"/>
      <c r="G5" s="118"/>
      <c r="H5" s="118"/>
      <c r="I5" s="116"/>
      <c r="J5" s="119"/>
      <c r="K5" s="120"/>
      <c r="L5" s="108"/>
      <c r="M5" s="109"/>
      <c r="N5" s="110"/>
      <c r="O5" s="109"/>
      <c r="P5" s="110"/>
      <c r="Q5" s="109"/>
      <c r="R5" s="110"/>
      <c r="S5" s="109"/>
      <c r="T5" s="110"/>
      <c r="U5" s="109"/>
      <c r="V5" s="110"/>
    </row>
    <row r="6" spans="1:24" ht="15.75" thickTop="1" x14ac:dyDescent="0.25">
      <c r="A6" s="144" t="s">
        <v>150</v>
      </c>
      <c r="B6" s="259"/>
      <c r="C6" s="151" t="str">
        <f t="shared" si="0"/>
        <v/>
      </c>
      <c r="D6" s="261"/>
      <c r="E6" s="124"/>
      <c r="F6" s="124"/>
      <c r="G6" s="125"/>
      <c r="H6" s="125"/>
      <c r="I6" s="261"/>
      <c r="J6" s="126"/>
      <c r="K6" s="127"/>
      <c r="L6" s="108"/>
      <c r="M6" s="109"/>
      <c r="N6" s="110"/>
      <c r="O6" s="109"/>
      <c r="P6" s="110"/>
      <c r="Q6" s="109"/>
      <c r="R6" s="110"/>
      <c r="S6" s="109"/>
      <c r="T6" s="110"/>
      <c r="U6" s="109"/>
      <c r="V6" s="110"/>
    </row>
    <row r="7" spans="1:24" x14ac:dyDescent="0.25">
      <c r="A7" s="142" t="s">
        <v>151</v>
      </c>
      <c r="B7" s="88"/>
      <c r="C7" s="149" t="str">
        <f t="shared" si="0"/>
        <v/>
      </c>
      <c r="D7" s="87"/>
      <c r="E7" s="89"/>
      <c r="F7" s="89"/>
      <c r="G7" s="112"/>
      <c r="H7" s="112"/>
      <c r="I7" s="87"/>
      <c r="J7" s="113"/>
      <c r="K7" s="107"/>
      <c r="L7" s="108"/>
      <c r="M7" s="109"/>
      <c r="N7" s="110"/>
      <c r="O7" s="109"/>
      <c r="P7" s="110"/>
      <c r="Q7" s="109"/>
      <c r="R7" s="110"/>
      <c r="S7" s="109"/>
      <c r="T7" s="110"/>
      <c r="U7" s="109"/>
      <c r="V7" s="110"/>
      <c r="X7" s="94"/>
    </row>
    <row r="8" spans="1:24" x14ac:dyDescent="0.25">
      <c r="A8" s="142" t="s">
        <v>152</v>
      </c>
      <c r="B8" s="88"/>
      <c r="C8" s="149" t="str">
        <f t="shared" si="0"/>
        <v/>
      </c>
      <c r="D8" s="87"/>
      <c r="E8" s="89"/>
      <c r="F8" s="89"/>
      <c r="G8" s="112"/>
      <c r="H8" s="112"/>
      <c r="I8" s="87"/>
      <c r="J8" s="113"/>
      <c r="K8" s="107"/>
      <c r="L8" s="108"/>
      <c r="M8" s="109"/>
      <c r="N8" s="110"/>
      <c r="O8" s="109"/>
      <c r="P8" s="110"/>
      <c r="Q8" s="109"/>
      <c r="R8" s="110"/>
      <c r="S8" s="109"/>
      <c r="T8" s="110"/>
      <c r="U8" s="109"/>
      <c r="V8" s="110"/>
    </row>
    <row r="9" spans="1:24" ht="15.75" thickBot="1" x14ac:dyDescent="0.3">
      <c r="A9" s="143" t="s">
        <v>153</v>
      </c>
      <c r="B9" s="114"/>
      <c r="C9" s="150" t="str">
        <f t="shared" si="0"/>
        <v/>
      </c>
      <c r="D9" s="116"/>
      <c r="E9" s="117"/>
      <c r="F9" s="117"/>
      <c r="G9" s="118"/>
      <c r="H9" s="118"/>
      <c r="I9" s="116"/>
      <c r="J9" s="119"/>
      <c r="K9" s="120"/>
      <c r="L9" s="108"/>
      <c r="M9" s="109"/>
      <c r="N9" s="110"/>
      <c r="O9" s="109"/>
      <c r="P9" s="110"/>
      <c r="Q9" s="109"/>
      <c r="R9" s="110"/>
      <c r="S9" s="109"/>
      <c r="T9" s="110"/>
      <c r="U9" s="109"/>
      <c r="V9" s="110"/>
    </row>
    <row r="10" spans="1:24" ht="15.75" thickTop="1" x14ac:dyDescent="0.25">
      <c r="A10" s="144" t="s">
        <v>154</v>
      </c>
      <c r="B10" s="259"/>
      <c r="C10" s="151" t="str">
        <f t="shared" si="0"/>
        <v/>
      </c>
      <c r="D10" s="261"/>
      <c r="E10" s="124"/>
      <c r="F10" s="124"/>
      <c r="G10" s="125"/>
      <c r="H10" s="125"/>
      <c r="I10" s="261"/>
      <c r="J10" s="126"/>
      <c r="K10" s="127"/>
      <c r="L10" s="108"/>
      <c r="M10" s="109"/>
      <c r="N10" s="110"/>
      <c r="O10" s="109"/>
      <c r="P10" s="110"/>
      <c r="Q10" s="109"/>
      <c r="R10" s="110"/>
      <c r="S10" s="109"/>
      <c r="T10" s="110"/>
      <c r="U10" s="109"/>
      <c r="V10" s="110"/>
    </row>
    <row r="11" spans="1:24" x14ac:dyDescent="0.25">
      <c r="A11" s="142" t="s">
        <v>155</v>
      </c>
      <c r="B11" s="88"/>
      <c r="C11" s="149" t="str">
        <f t="shared" si="0"/>
        <v/>
      </c>
      <c r="D11" s="87"/>
      <c r="E11" s="89"/>
      <c r="F11" s="89"/>
      <c r="G11" s="112"/>
      <c r="H11" s="112"/>
      <c r="I11" s="87"/>
      <c r="J11" s="113"/>
      <c r="K11" s="107"/>
      <c r="L11" s="108"/>
      <c r="M11" s="109"/>
      <c r="N11" s="110"/>
      <c r="O11" s="109"/>
      <c r="P11" s="110"/>
      <c r="Q11" s="109"/>
      <c r="R11" s="110"/>
      <c r="S11" s="109"/>
      <c r="T11" s="110"/>
      <c r="U11" s="109"/>
      <c r="V11" s="110"/>
    </row>
    <row r="12" spans="1:24" x14ac:dyDescent="0.25">
      <c r="A12" s="142" t="s">
        <v>10</v>
      </c>
      <c r="B12" s="88">
        <v>42149</v>
      </c>
      <c r="C12" s="149">
        <f t="shared" si="0"/>
        <v>42333</v>
      </c>
      <c r="D12" s="87">
        <v>180</v>
      </c>
      <c r="E12" s="89">
        <v>8</v>
      </c>
      <c r="F12" s="89" t="s">
        <v>189</v>
      </c>
      <c r="G12" s="112">
        <v>12.94</v>
      </c>
      <c r="H12" s="112">
        <v>0.31</v>
      </c>
      <c r="I12" s="87">
        <v>48</v>
      </c>
      <c r="J12" s="113" t="s">
        <v>190</v>
      </c>
      <c r="K12" s="107" t="s">
        <v>188</v>
      </c>
      <c r="L12" s="108"/>
      <c r="M12" s="109"/>
      <c r="N12" s="110"/>
      <c r="O12" s="109"/>
      <c r="P12" s="110"/>
      <c r="Q12" s="109"/>
      <c r="R12" s="110"/>
      <c r="S12" s="109"/>
      <c r="T12" s="110"/>
      <c r="U12" s="109"/>
      <c r="V12" s="110"/>
    </row>
    <row r="13" spans="1:24" ht="15.75" thickBot="1" x14ac:dyDescent="0.3">
      <c r="A13" s="143" t="s">
        <v>11</v>
      </c>
      <c r="B13" s="114">
        <v>42150</v>
      </c>
      <c r="C13" s="150">
        <f t="shared" si="0"/>
        <v>42334</v>
      </c>
      <c r="D13" s="116">
        <v>180</v>
      </c>
      <c r="E13" s="117">
        <v>10</v>
      </c>
      <c r="F13" s="117" t="s">
        <v>189</v>
      </c>
      <c r="G13" s="118">
        <v>12.94</v>
      </c>
      <c r="H13" s="118">
        <v>0.31</v>
      </c>
      <c r="I13" s="116">
        <v>48</v>
      </c>
      <c r="J13" s="119" t="s">
        <v>190</v>
      </c>
      <c r="K13" s="120" t="s">
        <v>188</v>
      </c>
      <c r="L13" s="108"/>
      <c r="M13" s="109"/>
      <c r="N13" s="110"/>
      <c r="O13" s="109"/>
      <c r="P13" s="110"/>
      <c r="Q13" s="109"/>
      <c r="R13" s="110"/>
      <c r="S13" s="109"/>
      <c r="T13" s="110"/>
      <c r="U13" s="109"/>
      <c r="V13" s="110"/>
    </row>
    <row r="14" spans="1:24" ht="30.75" thickTop="1" x14ac:dyDescent="0.25">
      <c r="A14" s="144" t="s">
        <v>12</v>
      </c>
      <c r="B14" s="259">
        <v>42205</v>
      </c>
      <c r="C14" s="151">
        <f t="shared" si="0"/>
        <v>42389</v>
      </c>
      <c r="D14" s="261">
        <v>216</v>
      </c>
      <c r="E14" s="124">
        <v>4</v>
      </c>
      <c r="F14" s="124" t="s">
        <v>189</v>
      </c>
      <c r="G14" s="125" t="s">
        <v>191</v>
      </c>
      <c r="H14" s="125" t="s">
        <v>192</v>
      </c>
      <c r="I14" s="261" t="s">
        <v>193</v>
      </c>
      <c r="J14" s="126" t="s">
        <v>195</v>
      </c>
      <c r="K14" s="127"/>
      <c r="L14" s="108"/>
      <c r="M14" s="109"/>
      <c r="N14" s="110"/>
      <c r="O14" s="109"/>
      <c r="P14" s="110"/>
      <c r="Q14" s="109"/>
      <c r="R14" s="110"/>
      <c r="S14" s="109"/>
      <c r="T14" s="110"/>
      <c r="U14" s="109"/>
      <c r="V14" s="110"/>
    </row>
    <row r="15" spans="1:24" x14ac:dyDescent="0.25">
      <c r="A15" s="142" t="s">
        <v>13</v>
      </c>
      <c r="B15" s="88">
        <v>42200</v>
      </c>
      <c r="C15" s="149">
        <f t="shared" si="0"/>
        <v>42384</v>
      </c>
      <c r="D15" s="87">
        <v>228</v>
      </c>
      <c r="E15" s="89">
        <v>5</v>
      </c>
      <c r="F15" s="89" t="s">
        <v>189</v>
      </c>
      <c r="G15" s="112">
        <v>13.3</v>
      </c>
      <c r="H15" s="112">
        <v>0.35</v>
      </c>
      <c r="I15" s="87">
        <v>54</v>
      </c>
      <c r="J15" s="113" t="s">
        <v>194</v>
      </c>
      <c r="K15" s="107"/>
      <c r="L15" s="108"/>
      <c r="M15" s="109"/>
      <c r="N15" s="110"/>
      <c r="O15" s="109"/>
      <c r="P15" s="110"/>
      <c r="Q15" s="109"/>
      <c r="R15" s="110"/>
      <c r="S15" s="109"/>
      <c r="T15" s="110"/>
      <c r="U15" s="109"/>
      <c r="V15" s="110"/>
    </row>
    <row r="16" spans="1:24" ht="15.75" thickBot="1" x14ac:dyDescent="0.3">
      <c r="A16" s="143" t="s">
        <v>14</v>
      </c>
      <c r="B16" s="114">
        <v>42266</v>
      </c>
      <c r="C16" s="150">
        <f t="shared" si="0"/>
        <v>42448</v>
      </c>
      <c r="D16" s="116">
        <v>80</v>
      </c>
      <c r="E16" s="117">
        <v>2</v>
      </c>
      <c r="F16" s="117" t="s">
        <v>189</v>
      </c>
      <c r="G16" s="118">
        <v>12.99</v>
      </c>
      <c r="H16" s="118">
        <v>0.37</v>
      </c>
      <c r="I16" s="116">
        <v>50</v>
      </c>
      <c r="J16" s="119" t="s">
        <v>196</v>
      </c>
      <c r="K16" s="120"/>
      <c r="L16" s="108"/>
      <c r="M16" s="109"/>
      <c r="N16" s="110"/>
      <c r="O16" s="109"/>
      <c r="P16" s="110"/>
      <c r="Q16" s="109"/>
      <c r="R16" s="110"/>
      <c r="S16" s="109"/>
      <c r="T16" s="110"/>
      <c r="U16" s="109"/>
      <c r="V16" s="110"/>
    </row>
    <row r="17" spans="1:22" ht="30.75" thickTop="1" x14ac:dyDescent="0.25">
      <c r="A17" s="144" t="s">
        <v>15</v>
      </c>
      <c r="B17" s="259">
        <v>42089</v>
      </c>
      <c r="C17" s="151">
        <f t="shared" si="0"/>
        <v>42273</v>
      </c>
      <c r="D17" s="261">
        <v>228</v>
      </c>
      <c r="E17" s="124">
        <v>3</v>
      </c>
      <c r="F17" s="124" t="s">
        <v>189</v>
      </c>
      <c r="G17" s="125" t="s">
        <v>197</v>
      </c>
      <c r="H17" s="125" t="s">
        <v>198</v>
      </c>
      <c r="I17" s="261" t="s">
        <v>199</v>
      </c>
      <c r="J17" s="126" t="s">
        <v>200</v>
      </c>
      <c r="K17" s="127"/>
      <c r="L17" s="108"/>
      <c r="M17" s="109"/>
      <c r="N17" s="110"/>
      <c r="O17" s="109"/>
      <c r="P17" s="110"/>
      <c r="Q17" s="109"/>
      <c r="R17" s="110"/>
      <c r="S17" s="109"/>
      <c r="T17" s="110"/>
      <c r="U17" s="109"/>
      <c r="V17" s="110"/>
    </row>
    <row r="18" spans="1:22" x14ac:dyDescent="0.25">
      <c r="A18" s="142" t="s">
        <v>16</v>
      </c>
      <c r="B18" s="88">
        <v>42061</v>
      </c>
      <c r="C18" s="149">
        <f t="shared" si="0"/>
        <v>42242</v>
      </c>
      <c r="D18" s="87">
        <v>228</v>
      </c>
      <c r="E18" s="89">
        <v>6</v>
      </c>
      <c r="F18" s="89" t="s">
        <v>189</v>
      </c>
      <c r="G18" s="112">
        <v>12.94</v>
      </c>
      <c r="H18" s="112">
        <v>0.31</v>
      </c>
      <c r="I18" s="87">
        <v>48</v>
      </c>
      <c r="J18" s="113" t="s">
        <v>190</v>
      </c>
      <c r="K18" s="107"/>
      <c r="L18" s="108"/>
      <c r="M18" s="109"/>
      <c r="N18" s="110"/>
      <c r="O18" s="109"/>
      <c r="P18" s="110"/>
      <c r="Q18" s="109"/>
      <c r="R18" s="110"/>
      <c r="S18" s="109"/>
      <c r="T18" s="110"/>
      <c r="U18" s="109"/>
      <c r="V18" s="110"/>
    </row>
    <row r="19" spans="1:22" ht="30" x14ac:dyDescent="0.25">
      <c r="A19" s="142" t="s">
        <v>17</v>
      </c>
      <c r="B19" s="111">
        <v>42030</v>
      </c>
      <c r="C19" s="149">
        <f t="shared" si="0"/>
        <v>42211</v>
      </c>
      <c r="D19" s="87">
        <v>228</v>
      </c>
      <c r="E19" s="89">
        <v>8</v>
      </c>
      <c r="F19" s="89" t="s">
        <v>189</v>
      </c>
      <c r="G19" s="112" t="s">
        <v>201</v>
      </c>
      <c r="H19" s="112" t="s">
        <v>202</v>
      </c>
      <c r="I19" s="87" t="s">
        <v>203</v>
      </c>
      <c r="J19" s="113" t="s">
        <v>204</v>
      </c>
      <c r="K19" s="107" t="s">
        <v>188</v>
      </c>
      <c r="L19" s="108"/>
      <c r="M19" s="109"/>
      <c r="N19" s="110"/>
      <c r="O19" s="109"/>
      <c r="P19" s="110"/>
      <c r="Q19" s="109"/>
      <c r="R19" s="110"/>
      <c r="S19" s="109"/>
      <c r="T19" s="110"/>
      <c r="U19" s="109"/>
      <c r="V19" s="110"/>
    </row>
    <row r="20" spans="1:22" ht="15.75" thickBot="1" x14ac:dyDescent="0.3">
      <c r="A20" s="143" t="s">
        <v>18</v>
      </c>
      <c r="B20" s="114">
        <v>41999</v>
      </c>
      <c r="C20" s="150">
        <f t="shared" si="0"/>
        <v>42181</v>
      </c>
      <c r="D20" s="116">
        <v>218</v>
      </c>
      <c r="E20" s="117">
        <v>7</v>
      </c>
      <c r="F20" s="117" t="s">
        <v>189</v>
      </c>
      <c r="G20" s="118">
        <v>13.2</v>
      </c>
      <c r="H20" s="118">
        <v>0.32</v>
      </c>
      <c r="I20" s="116">
        <v>47</v>
      </c>
      <c r="J20" s="119" t="s">
        <v>205</v>
      </c>
      <c r="K20" s="120" t="s">
        <v>188</v>
      </c>
      <c r="L20" s="108"/>
      <c r="M20" s="109"/>
      <c r="N20" s="110"/>
      <c r="O20" s="109"/>
      <c r="P20" s="110"/>
      <c r="Q20" s="109"/>
      <c r="R20" s="110"/>
      <c r="S20" s="109"/>
      <c r="T20" s="110"/>
      <c r="U20" s="109"/>
      <c r="V20" s="110"/>
    </row>
    <row r="21" spans="1:22" ht="30.75" thickTop="1" x14ac:dyDescent="0.25">
      <c r="A21" s="144" t="s">
        <v>19</v>
      </c>
      <c r="B21" s="259">
        <v>42270</v>
      </c>
      <c r="C21" s="151">
        <f t="shared" si="0"/>
        <v>42452</v>
      </c>
      <c r="D21" s="261">
        <v>228</v>
      </c>
      <c r="E21" s="124">
        <v>4</v>
      </c>
      <c r="F21" s="124" t="s">
        <v>189</v>
      </c>
      <c r="G21" s="125" t="s">
        <v>206</v>
      </c>
      <c r="H21" s="125" t="s">
        <v>207</v>
      </c>
      <c r="I21" s="261" t="s">
        <v>208</v>
      </c>
      <c r="J21" s="126" t="s">
        <v>209</v>
      </c>
      <c r="K21" s="127"/>
      <c r="L21" s="108"/>
      <c r="M21" s="109"/>
      <c r="N21" s="110"/>
      <c r="O21" s="109"/>
      <c r="P21" s="110"/>
      <c r="Q21" s="109"/>
      <c r="R21" s="110"/>
      <c r="S21" s="109"/>
      <c r="T21" s="110"/>
      <c r="U21" s="109"/>
      <c r="V21" s="110"/>
    </row>
    <row r="22" spans="1:22" ht="30" x14ac:dyDescent="0.25">
      <c r="A22" s="142" t="s">
        <v>20</v>
      </c>
      <c r="B22" s="88">
        <v>42271</v>
      </c>
      <c r="C22" s="149">
        <f t="shared" si="0"/>
        <v>42453</v>
      </c>
      <c r="D22" s="87">
        <v>216</v>
      </c>
      <c r="E22" s="89">
        <v>8</v>
      </c>
      <c r="F22" s="89" t="s">
        <v>189</v>
      </c>
      <c r="G22" s="112" t="s">
        <v>210</v>
      </c>
      <c r="H22" s="112" t="s">
        <v>211</v>
      </c>
      <c r="I22" s="87" t="s">
        <v>212</v>
      </c>
      <c r="J22" s="113" t="s">
        <v>213</v>
      </c>
      <c r="K22" s="107" t="s">
        <v>188</v>
      </c>
      <c r="L22" s="108"/>
      <c r="M22" s="109"/>
      <c r="N22" s="110"/>
      <c r="O22" s="109"/>
      <c r="P22" s="110"/>
      <c r="Q22" s="109"/>
      <c r="R22" s="110"/>
      <c r="S22" s="109"/>
      <c r="T22" s="110"/>
      <c r="U22" s="109"/>
      <c r="V22" s="110"/>
    </row>
    <row r="23" spans="1:22" x14ac:dyDescent="0.25">
      <c r="A23" s="142" t="s">
        <v>21</v>
      </c>
      <c r="B23" s="88">
        <v>42263</v>
      </c>
      <c r="C23" s="149">
        <f t="shared" si="0"/>
        <v>42445</v>
      </c>
      <c r="D23" s="87">
        <v>196</v>
      </c>
      <c r="E23" s="89">
        <v>8</v>
      </c>
      <c r="F23" s="89" t="s">
        <v>189</v>
      </c>
      <c r="G23" s="112">
        <v>12.6</v>
      </c>
      <c r="H23" s="112">
        <v>0.44</v>
      </c>
      <c r="I23" s="87">
        <v>45</v>
      </c>
      <c r="J23" s="113" t="s">
        <v>214</v>
      </c>
      <c r="K23" s="107" t="s">
        <v>188</v>
      </c>
      <c r="L23" s="108"/>
      <c r="M23" s="109"/>
      <c r="N23" s="110"/>
      <c r="O23" s="109"/>
      <c r="P23" s="110"/>
      <c r="Q23" s="109"/>
      <c r="R23" s="110"/>
      <c r="S23" s="109"/>
      <c r="T23" s="110"/>
      <c r="U23" s="109"/>
      <c r="V23" s="110"/>
    </row>
    <row r="24" spans="1:22" ht="30.75" thickBot="1" x14ac:dyDescent="0.3">
      <c r="A24" s="143" t="s">
        <v>22</v>
      </c>
      <c r="B24" s="114">
        <v>42235</v>
      </c>
      <c r="C24" s="150">
        <f t="shared" si="0"/>
        <v>42419</v>
      </c>
      <c r="D24" s="116">
        <v>192</v>
      </c>
      <c r="E24" s="117">
        <v>9</v>
      </c>
      <c r="F24" s="117" t="s">
        <v>189</v>
      </c>
      <c r="G24" s="118" t="s">
        <v>215</v>
      </c>
      <c r="H24" s="118" t="s">
        <v>216</v>
      </c>
      <c r="I24" s="116" t="s">
        <v>217</v>
      </c>
      <c r="J24" s="119" t="s">
        <v>218</v>
      </c>
      <c r="K24" s="120" t="s">
        <v>188</v>
      </c>
      <c r="L24" s="108"/>
      <c r="M24" s="109"/>
      <c r="N24" s="110"/>
      <c r="O24" s="109"/>
      <c r="P24" s="110"/>
      <c r="Q24" s="109"/>
      <c r="R24" s="110"/>
      <c r="S24" s="109"/>
      <c r="T24" s="110"/>
      <c r="U24" s="109"/>
      <c r="V24" s="110"/>
    </row>
    <row r="25" spans="1:22" ht="30.75" thickTop="1" x14ac:dyDescent="0.25">
      <c r="A25" s="144" t="s">
        <v>23</v>
      </c>
      <c r="B25" s="259">
        <v>42104</v>
      </c>
      <c r="C25" s="151">
        <f t="shared" si="0"/>
        <v>42287</v>
      </c>
      <c r="D25" s="261">
        <v>228</v>
      </c>
      <c r="E25" s="124">
        <v>6</v>
      </c>
      <c r="F25" s="124" t="s">
        <v>189</v>
      </c>
      <c r="G25" s="125" t="s">
        <v>219</v>
      </c>
      <c r="H25" s="125" t="s">
        <v>220</v>
      </c>
      <c r="I25" s="261" t="s">
        <v>221</v>
      </c>
      <c r="J25" s="126" t="s">
        <v>222</v>
      </c>
      <c r="K25" s="127"/>
      <c r="L25" s="108"/>
      <c r="M25" s="109"/>
      <c r="N25" s="110"/>
      <c r="O25" s="109"/>
      <c r="P25" s="110"/>
      <c r="Q25" s="109"/>
      <c r="R25" s="110"/>
      <c r="S25" s="109"/>
      <c r="T25" s="110"/>
      <c r="U25" s="109"/>
      <c r="V25" s="110"/>
    </row>
    <row r="26" spans="1:22" ht="30" x14ac:dyDescent="0.25">
      <c r="A26" s="142" t="s">
        <v>24</v>
      </c>
      <c r="B26" s="88">
        <v>42255</v>
      </c>
      <c r="C26" s="149">
        <f t="shared" si="0"/>
        <v>42437</v>
      </c>
      <c r="D26" s="87">
        <v>228</v>
      </c>
      <c r="E26" s="89">
        <v>1</v>
      </c>
      <c r="F26" s="89" t="s">
        <v>189</v>
      </c>
      <c r="G26" s="112" t="s">
        <v>223</v>
      </c>
      <c r="H26" s="112" t="s">
        <v>224</v>
      </c>
      <c r="I26" s="87" t="s">
        <v>225</v>
      </c>
      <c r="J26" s="113" t="s">
        <v>226</v>
      </c>
      <c r="K26" s="107"/>
      <c r="L26" s="108"/>
      <c r="M26" s="109"/>
      <c r="N26" s="110"/>
      <c r="O26" s="109"/>
      <c r="P26" s="110"/>
      <c r="Q26" s="109"/>
      <c r="R26" s="110"/>
      <c r="S26" s="109"/>
      <c r="T26" s="110"/>
      <c r="U26" s="109"/>
      <c r="V26" s="110"/>
    </row>
    <row r="27" spans="1:22" ht="15.75" thickBot="1" x14ac:dyDescent="0.3">
      <c r="A27" s="145" t="s">
        <v>58</v>
      </c>
      <c r="B27" s="128"/>
      <c r="C27" s="152" t="str">
        <f t="shared" si="0"/>
        <v/>
      </c>
      <c r="D27" s="129"/>
      <c r="E27" s="130"/>
      <c r="F27" s="130"/>
      <c r="G27" s="131"/>
      <c r="H27" s="131"/>
      <c r="I27" s="129"/>
      <c r="J27" s="132"/>
      <c r="K27" s="133"/>
      <c r="L27" s="108"/>
      <c r="M27" s="109"/>
      <c r="N27" s="110"/>
      <c r="O27" s="109"/>
      <c r="P27" s="110"/>
      <c r="Q27" s="109"/>
      <c r="R27" s="110"/>
      <c r="S27" s="109"/>
      <c r="T27" s="110"/>
      <c r="U27" s="109"/>
      <c r="V27" s="110"/>
    </row>
    <row r="28" spans="1:22" ht="15.75" thickTop="1" x14ac:dyDescent="0.25">
      <c r="A28" s="144" t="s">
        <v>25</v>
      </c>
      <c r="B28" s="259">
        <v>42289</v>
      </c>
      <c r="C28" s="151">
        <f t="shared" si="0"/>
        <v>42472</v>
      </c>
      <c r="D28" s="261">
        <v>240</v>
      </c>
      <c r="E28" s="124">
        <v>9</v>
      </c>
      <c r="F28" s="124" t="s">
        <v>189</v>
      </c>
      <c r="G28" s="125">
        <v>12.73</v>
      </c>
      <c r="H28" s="125">
        <v>0.43</v>
      </c>
      <c r="I28" s="261">
        <v>54</v>
      </c>
      <c r="J28" s="126" t="s">
        <v>227</v>
      </c>
      <c r="K28" s="127" t="s">
        <v>188</v>
      </c>
      <c r="L28" s="108"/>
      <c r="M28" s="109"/>
      <c r="N28" s="110"/>
      <c r="O28" s="109"/>
      <c r="P28" s="110"/>
      <c r="Q28" s="109"/>
      <c r="R28" s="110"/>
      <c r="S28" s="109"/>
      <c r="T28" s="110"/>
      <c r="U28" s="109"/>
      <c r="V28" s="110"/>
    </row>
    <row r="29" spans="1:22" ht="30.75" thickBot="1" x14ac:dyDescent="0.3">
      <c r="A29" s="143" t="s">
        <v>26</v>
      </c>
      <c r="B29" s="114">
        <v>42163</v>
      </c>
      <c r="C29" s="150">
        <f t="shared" si="0"/>
        <v>42346</v>
      </c>
      <c r="D29" s="116">
        <v>276</v>
      </c>
      <c r="E29" s="117">
        <v>1</v>
      </c>
      <c r="F29" s="117" t="s">
        <v>189</v>
      </c>
      <c r="G29" s="118" t="s">
        <v>228</v>
      </c>
      <c r="H29" s="118" t="s">
        <v>229</v>
      </c>
      <c r="I29" s="116" t="s">
        <v>230</v>
      </c>
      <c r="J29" s="119" t="s">
        <v>231</v>
      </c>
      <c r="K29" s="120"/>
      <c r="L29" s="108"/>
      <c r="M29" s="109"/>
      <c r="N29" s="110"/>
      <c r="O29" s="109"/>
      <c r="P29" s="110"/>
      <c r="Q29" s="109"/>
      <c r="R29" s="110"/>
      <c r="S29" s="109"/>
      <c r="T29" s="110"/>
      <c r="U29" s="109"/>
      <c r="V29" s="110"/>
    </row>
    <row r="30" spans="1:22" ht="30.75" thickTop="1" x14ac:dyDescent="0.25">
      <c r="A30" s="144" t="s">
        <v>27</v>
      </c>
      <c r="B30" s="259">
        <v>42144</v>
      </c>
      <c r="C30" s="151">
        <f t="shared" si="0"/>
        <v>42328</v>
      </c>
      <c r="D30" s="261">
        <v>276</v>
      </c>
      <c r="E30" s="124" t="s">
        <v>235</v>
      </c>
      <c r="F30" s="124" t="s">
        <v>233</v>
      </c>
      <c r="G30" s="125">
        <v>12.92</v>
      </c>
      <c r="H30" s="125">
        <v>0.32</v>
      </c>
      <c r="I30" s="261">
        <v>48</v>
      </c>
      <c r="J30" s="126" t="s">
        <v>232</v>
      </c>
      <c r="K30" s="127" t="s">
        <v>253</v>
      </c>
      <c r="L30" s="108"/>
      <c r="M30" s="109"/>
      <c r="N30" s="110"/>
      <c r="O30" s="109"/>
      <c r="P30" s="110"/>
      <c r="Q30" s="109"/>
      <c r="R30" s="110"/>
      <c r="S30" s="109"/>
      <c r="T30" s="110"/>
      <c r="U30" s="109"/>
      <c r="V30" s="110"/>
    </row>
    <row r="31" spans="1:22" ht="30" x14ac:dyDescent="0.25">
      <c r="A31" s="142" t="s">
        <v>28</v>
      </c>
      <c r="B31" s="88">
        <v>42144</v>
      </c>
      <c r="C31" s="149">
        <f t="shared" si="0"/>
        <v>42328</v>
      </c>
      <c r="D31" s="87">
        <v>262</v>
      </c>
      <c r="E31" s="89" t="s">
        <v>236</v>
      </c>
      <c r="F31" s="89" t="s">
        <v>233</v>
      </c>
      <c r="G31" s="112">
        <v>12.92</v>
      </c>
      <c r="H31" s="112">
        <v>0.32</v>
      </c>
      <c r="I31" s="87">
        <v>48</v>
      </c>
      <c r="J31" s="113" t="s">
        <v>232</v>
      </c>
      <c r="K31" s="107" t="s">
        <v>252</v>
      </c>
      <c r="L31" s="108"/>
      <c r="M31" s="109"/>
      <c r="N31" s="110"/>
      <c r="O31" s="109"/>
      <c r="P31" s="110"/>
      <c r="Q31" s="109"/>
      <c r="R31" s="110"/>
      <c r="S31" s="109"/>
      <c r="T31" s="110"/>
      <c r="U31" s="109"/>
      <c r="V31" s="110"/>
    </row>
    <row r="32" spans="1:22" x14ac:dyDescent="0.25">
      <c r="A32" s="142" t="s">
        <v>29</v>
      </c>
      <c r="B32" s="88">
        <v>42110</v>
      </c>
      <c r="C32" s="149">
        <f t="shared" si="0"/>
        <v>42293</v>
      </c>
      <c r="D32" s="87">
        <v>276</v>
      </c>
      <c r="E32" s="89" t="s">
        <v>237</v>
      </c>
      <c r="F32" s="89" t="s">
        <v>189</v>
      </c>
      <c r="G32" s="112">
        <v>12.96</v>
      </c>
      <c r="H32" s="112">
        <v>0.24</v>
      </c>
      <c r="I32" s="87">
        <v>55</v>
      </c>
      <c r="J32" s="113" t="s">
        <v>238</v>
      </c>
      <c r="K32" s="107" t="s">
        <v>188</v>
      </c>
      <c r="L32" s="108"/>
      <c r="M32" s="109"/>
      <c r="N32" s="110"/>
      <c r="O32" s="109"/>
      <c r="P32" s="110"/>
      <c r="Q32" s="109"/>
      <c r="R32" s="110"/>
      <c r="S32" s="109"/>
      <c r="T32" s="110"/>
      <c r="U32" s="109"/>
      <c r="V32" s="110"/>
    </row>
    <row r="33" spans="1:22" ht="15.75" thickBot="1" x14ac:dyDescent="0.3">
      <c r="A33" s="143" t="s">
        <v>30</v>
      </c>
      <c r="B33" s="114">
        <v>42117</v>
      </c>
      <c r="C33" s="150">
        <f t="shared" si="0"/>
        <v>42300</v>
      </c>
      <c r="D33" s="116">
        <v>244</v>
      </c>
      <c r="E33" s="117" t="s">
        <v>239</v>
      </c>
      <c r="F33" s="117" t="s">
        <v>189</v>
      </c>
      <c r="G33" s="118">
        <v>12.96</v>
      </c>
      <c r="H33" s="118">
        <v>0.24</v>
      </c>
      <c r="I33" s="116">
        <v>55</v>
      </c>
      <c r="J33" s="159" t="s">
        <v>244</v>
      </c>
      <c r="K33" s="120"/>
      <c r="L33" s="108"/>
      <c r="M33" s="109"/>
      <c r="N33" s="110"/>
      <c r="O33" s="109"/>
      <c r="P33" s="110"/>
      <c r="Q33" s="109"/>
      <c r="R33" s="110"/>
      <c r="S33" s="109"/>
      <c r="T33" s="110"/>
      <c r="U33" s="109"/>
      <c r="V33" s="110"/>
    </row>
    <row r="34" spans="1:22" ht="30.75" thickTop="1" x14ac:dyDescent="0.25">
      <c r="A34" s="144" t="s">
        <v>31</v>
      </c>
      <c r="B34" s="259">
        <v>42178</v>
      </c>
      <c r="C34" s="151">
        <f t="shared" si="0"/>
        <v>42361</v>
      </c>
      <c r="D34" s="261">
        <v>276</v>
      </c>
      <c r="E34" s="124" t="s">
        <v>239</v>
      </c>
      <c r="F34" s="124" t="s">
        <v>189</v>
      </c>
      <c r="G34" s="125" t="s">
        <v>240</v>
      </c>
      <c r="H34" s="125" t="s">
        <v>241</v>
      </c>
      <c r="I34" s="261" t="s">
        <v>242</v>
      </c>
      <c r="J34" s="126" t="s">
        <v>243</v>
      </c>
      <c r="K34" s="127"/>
      <c r="L34" s="108"/>
      <c r="M34" s="109"/>
      <c r="N34" s="110"/>
      <c r="O34" s="109"/>
      <c r="P34" s="110"/>
      <c r="Q34" s="109"/>
      <c r="R34" s="110"/>
      <c r="S34" s="109"/>
      <c r="T34" s="110"/>
      <c r="U34" s="109"/>
      <c r="V34" s="110"/>
    </row>
    <row r="35" spans="1:22" ht="30" x14ac:dyDescent="0.25">
      <c r="A35" s="142" t="s">
        <v>32</v>
      </c>
      <c r="B35" s="88">
        <v>42191</v>
      </c>
      <c r="C35" s="149">
        <f t="shared" ref="C35:C60" si="1">IF(B35="","",EDATE(B35,6))</f>
        <v>42375</v>
      </c>
      <c r="D35" s="87">
        <v>276</v>
      </c>
      <c r="E35" s="89" t="s">
        <v>239</v>
      </c>
      <c r="F35" s="89" t="s">
        <v>189</v>
      </c>
      <c r="G35" s="112" t="s">
        <v>245</v>
      </c>
      <c r="H35" s="112" t="s">
        <v>246</v>
      </c>
      <c r="I35" s="87" t="s">
        <v>225</v>
      </c>
      <c r="J35" s="113" t="s">
        <v>247</v>
      </c>
      <c r="K35" s="107"/>
      <c r="L35" s="108"/>
      <c r="M35" s="109"/>
      <c r="N35" s="110"/>
      <c r="O35" s="109"/>
      <c r="P35" s="110"/>
      <c r="Q35" s="109"/>
      <c r="R35" s="110"/>
      <c r="S35" s="109"/>
      <c r="T35" s="110"/>
      <c r="U35" s="109"/>
      <c r="V35" s="110"/>
    </row>
    <row r="36" spans="1:22" x14ac:dyDescent="0.25">
      <c r="A36" s="142" t="s">
        <v>33</v>
      </c>
      <c r="B36" s="88"/>
      <c r="C36" s="149" t="str">
        <f t="shared" si="1"/>
        <v/>
      </c>
      <c r="D36" s="87"/>
      <c r="E36" s="89"/>
      <c r="F36" s="89"/>
      <c r="G36" s="112"/>
      <c r="H36" s="112"/>
      <c r="I36" s="87"/>
      <c r="J36" s="113"/>
      <c r="K36" s="107"/>
      <c r="L36" s="108"/>
      <c r="M36" s="109"/>
      <c r="N36" s="110"/>
      <c r="O36" s="109"/>
      <c r="P36" s="110"/>
      <c r="Q36" s="109"/>
      <c r="R36" s="110"/>
      <c r="S36" s="109"/>
      <c r="T36" s="110"/>
      <c r="U36" s="109"/>
      <c r="V36" s="110"/>
    </row>
    <row r="37" spans="1:22" ht="15.75" thickBot="1" x14ac:dyDescent="0.3">
      <c r="A37" s="143" t="s">
        <v>34</v>
      </c>
      <c r="B37" s="114"/>
      <c r="C37" s="150" t="str">
        <f t="shared" si="1"/>
        <v/>
      </c>
      <c r="D37" s="116"/>
      <c r="E37" s="117"/>
      <c r="F37" s="117"/>
      <c r="G37" s="118"/>
      <c r="H37" s="118"/>
      <c r="I37" s="116"/>
      <c r="J37" s="119"/>
      <c r="K37" s="120"/>
      <c r="L37" s="108"/>
      <c r="M37" s="109"/>
      <c r="N37" s="110"/>
      <c r="O37" s="109"/>
      <c r="P37" s="110"/>
      <c r="Q37" s="109"/>
      <c r="R37" s="110"/>
      <c r="S37" s="109"/>
      <c r="T37" s="110"/>
      <c r="U37" s="109"/>
      <c r="V37" s="110"/>
    </row>
    <row r="38" spans="1:22" ht="30.75" thickTop="1" x14ac:dyDescent="0.25">
      <c r="A38" s="144" t="s">
        <v>35</v>
      </c>
      <c r="B38" s="259">
        <v>42282</v>
      </c>
      <c r="C38" s="151">
        <f t="shared" si="1"/>
        <v>42465</v>
      </c>
      <c r="D38" s="261">
        <v>276</v>
      </c>
      <c r="E38" s="124" t="s">
        <v>248</v>
      </c>
      <c r="F38" s="124" t="s">
        <v>249</v>
      </c>
      <c r="G38" s="125">
        <v>12.59</v>
      </c>
      <c r="H38" s="125">
        <v>0.38</v>
      </c>
      <c r="I38" s="261">
        <v>48</v>
      </c>
      <c r="J38" s="126" t="s">
        <v>250</v>
      </c>
      <c r="K38" s="127" t="s">
        <v>251</v>
      </c>
      <c r="L38" s="108"/>
      <c r="M38" s="109"/>
      <c r="N38" s="110"/>
      <c r="O38" s="109"/>
      <c r="P38" s="110"/>
      <c r="Q38" s="109"/>
      <c r="R38" s="110"/>
      <c r="S38" s="109"/>
      <c r="T38" s="110"/>
      <c r="U38" s="109"/>
      <c r="V38" s="110"/>
    </row>
    <row r="39" spans="1:22" ht="30" x14ac:dyDescent="0.25">
      <c r="A39" s="142" t="s">
        <v>36</v>
      </c>
      <c r="B39" s="88">
        <v>42283</v>
      </c>
      <c r="C39" s="149">
        <f t="shared" si="1"/>
        <v>42466</v>
      </c>
      <c r="D39" s="87">
        <v>276</v>
      </c>
      <c r="E39" s="89" t="s">
        <v>254</v>
      </c>
      <c r="F39" s="89" t="s">
        <v>249</v>
      </c>
      <c r="G39" s="112">
        <v>12.59</v>
      </c>
      <c r="H39" s="112">
        <v>0.38</v>
      </c>
      <c r="I39" s="87">
        <v>48</v>
      </c>
      <c r="J39" s="113" t="s">
        <v>250</v>
      </c>
      <c r="K39" s="107" t="s">
        <v>255</v>
      </c>
      <c r="L39" s="108"/>
      <c r="M39" s="109"/>
      <c r="N39" s="110"/>
      <c r="O39" s="109"/>
      <c r="P39" s="110"/>
      <c r="Q39" s="109"/>
      <c r="R39" s="110"/>
      <c r="S39" s="109"/>
      <c r="T39" s="110"/>
      <c r="U39" s="109"/>
      <c r="V39" s="110"/>
    </row>
    <row r="40" spans="1:22" x14ac:dyDescent="0.25">
      <c r="A40" s="142" t="s">
        <v>37</v>
      </c>
      <c r="B40" s="88">
        <v>42094</v>
      </c>
      <c r="C40" s="149">
        <f t="shared" si="1"/>
        <v>42277</v>
      </c>
      <c r="D40" s="87">
        <v>276</v>
      </c>
      <c r="E40" s="89" t="s">
        <v>256</v>
      </c>
      <c r="F40" s="89" t="s">
        <v>189</v>
      </c>
      <c r="G40" s="112">
        <v>13.21</v>
      </c>
      <c r="H40" s="112">
        <v>0.3</v>
      </c>
      <c r="I40" s="87">
        <v>45</v>
      </c>
      <c r="J40" s="113" t="s">
        <v>257</v>
      </c>
      <c r="K40" s="107" t="s">
        <v>188</v>
      </c>
      <c r="L40" s="108"/>
      <c r="M40" s="109"/>
      <c r="N40" s="110"/>
      <c r="O40" s="109"/>
      <c r="P40" s="110"/>
      <c r="Q40" s="109"/>
      <c r="R40" s="110"/>
      <c r="S40" s="109"/>
      <c r="T40" s="110"/>
      <c r="U40" s="109"/>
      <c r="V40" s="110"/>
    </row>
    <row r="41" spans="1:22" ht="15.75" thickBot="1" x14ac:dyDescent="0.3">
      <c r="A41" s="143" t="s">
        <v>38</v>
      </c>
      <c r="B41" s="114">
        <v>42101</v>
      </c>
      <c r="C41" s="150">
        <f t="shared" si="1"/>
        <v>42284</v>
      </c>
      <c r="D41" s="116">
        <v>176</v>
      </c>
      <c r="E41" s="117" t="s">
        <v>258</v>
      </c>
      <c r="F41" s="117" t="s">
        <v>189</v>
      </c>
      <c r="G41" s="118">
        <v>13.15</v>
      </c>
      <c r="H41" s="118">
        <v>0.34</v>
      </c>
      <c r="I41" s="116">
        <v>49</v>
      </c>
      <c r="J41" s="119" t="s">
        <v>259</v>
      </c>
      <c r="K41" s="120"/>
      <c r="L41" s="108"/>
      <c r="M41" s="109"/>
      <c r="N41" s="110"/>
      <c r="O41" s="109"/>
      <c r="P41" s="110"/>
      <c r="Q41" s="109"/>
      <c r="R41" s="110"/>
      <c r="S41" s="109"/>
      <c r="T41" s="110"/>
      <c r="U41" s="109"/>
      <c r="V41" s="110"/>
    </row>
    <row r="42" spans="1:22" ht="15.75" thickTop="1" x14ac:dyDescent="0.25">
      <c r="A42" s="144" t="s">
        <v>39</v>
      </c>
      <c r="B42" s="259"/>
      <c r="C42" s="151" t="str">
        <f t="shared" si="1"/>
        <v/>
      </c>
      <c r="D42" s="261"/>
      <c r="E42" s="124"/>
      <c r="F42" s="124"/>
      <c r="G42" s="125"/>
      <c r="H42" s="125"/>
      <c r="I42" s="261"/>
      <c r="J42" s="126"/>
      <c r="K42" s="127"/>
      <c r="L42" s="108"/>
      <c r="M42" s="109"/>
      <c r="N42" s="110"/>
      <c r="O42" s="109"/>
      <c r="P42" s="110"/>
      <c r="Q42" s="109"/>
      <c r="R42" s="110"/>
      <c r="S42" s="109"/>
      <c r="T42" s="110"/>
      <c r="U42" s="109"/>
      <c r="V42" s="110"/>
    </row>
    <row r="43" spans="1:22" ht="30" x14ac:dyDescent="0.25">
      <c r="A43" s="142" t="s">
        <v>40</v>
      </c>
      <c r="B43" s="88">
        <v>42102</v>
      </c>
      <c r="C43" s="149">
        <f t="shared" si="1"/>
        <v>42285</v>
      </c>
      <c r="D43" s="87">
        <v>276</v>
      </c>
      <c r="E43" s="89" t="s">
        <v>256</v>
      </c>
      <c r="F43" s="89" t="s">
        <v>189</v>
      </c>
      <c r="G43" s="112" t="s">
        <v>219</v>
      </c>
      <c r="H43" s="112" t="s">
        <v>220</v>
      </c>
      <c r="I43" s="87" t="s">
        <v>221</v>
      </c>
      <c r="J43" s="113" t="s">
        <v>222</v>
      </c>
      <c r="K43" s="107" t="s">
        <v>188</v>
      </c>
      <c r="L43" s="108"/>
      <c r="M43" s="109"/>
      <c r="N43" s="110"/>
      <c r="O43" s="109"/>
      <c r="P43" s="110"/>
      <c r="Q43" s="109"/>
      <c r="R43" s="110"/>
      <c r="S43" s="109"/>
      <c r="T43" s="110"/>
      <c r="U43" s="109"/>
      <c r="V43" s="110"/>
    </row>
    <row r="44" spans="1:22" x14ac:dyDescent="0.25">
      <c r="A44" s="142" t="s">
        <v>41</v>
      </c>
      <c r="B44" s="88">
        <v>42192</v>
      </c>
      <c r="C44" s="149">
        <f t="shared" si="1"/>
        <v>42376</v>
      </c>
      <c r="D44" s="87">
        <v>276</v>
      </c>
      <c r="E44" s="89" t="s">
        <v>258</v>
      </c>
      <c r="F44" s="89" t="s">
        <v>189</v>
      </c>
      <c r="G44" s="112">
        <v>13.07</v>
      </c>
      <c r="H44" s="112">
        <v>0.34</v>
      </c>
      <c r="I44" s="87">
        <v>51</v>
      </c>
      <c r="J44" s="113" t="s">
        <v>260</v>
      </c>
      <c r="K44" s="107"/>
      <c r="L44" s="108"/>
      <c r="M44" s="109"/>
      <c r="N44" s="110"/>
      <c r="O44" s="109"/>
      <c r="P44" s="110"/>
      <c r="Q44" s="109"/>
      <c r="R44" s="110"/>
      <c r="S44" s="109"/>
      <c r="T44" s="110"/>
      <c r="U44" s="109"/>
      <c r="V44" s="110"/>
    </row>
    <row r="45" spans="1:22" ht="15.75" thickBot="1" x14ac:dyDescent="0.3">
      <c r="A45" s="143" t="s">
        <v>42</v>
      </c>
      <c r="B45" s="114">
        <v>42193</v>
      </c>
      <c r="C45" s="150">
        <f t="shared" si="1"/>
        <v>42377</v>
      </c>
      <c r="D45" s="116">
        <v>276</v>
      </c>
      <c r="E45" s="117" t="s">
        <v>256</v>
      </c>
      <c r="F45" s="117" t="s">
        <v>189</v>
      </c>
      <c r="G45" s="118">
        <v>13.07</v>
      </c>
      <c r="H45" s="118">
        <v>0.34</v>
      </c>
      <c r="I45" s="116">
        <v>51</v>
      </c>
      <c r="J45" s="119" t="s">
        <v>260</v>
      </c>
      <c r="K45" s="120" t="s">
        <v>188</v>
      </c>
      <c r="L45" s="108"/>
      <c r="M45" s="109"/>
      <c r="N45" s="110"/>
      <c r="O45" s="109"/>
      <c r="P45" s="110"/>
      <c r="Q45" s="109"/>
      <c r="R45" s="110"/>
      <c r="S45" s="109"/>
      <c r="T45" s="110"/>
      <c r="U45" s="109"/>
      <c r="V45" s="110"/>
    </row>
    <row r="46" spans="1:22" ht="30.75" thickTop="1" x14ac:dyDescent="0.25">
      <c r="A46" s="144" t="s">
        <v>43</v>
      </c>
      <c r="B46" s="259">
        <v>42249</v>
      </c>
      <c r="C46" s="151">
        <f t="shared" si="1"/>
        <v>42431</v>
      </c>
      <c r="D46" s="261">
        <v>253</v>
      </c>
      <c r="E46" s="124" t="s">
        <v>256</v>
      </c>
      <c r="F46" s="124" t="s">
        <v>261</v>
      </c>
      <c r="G46" s="125">
        <v>12.87</v>
      </c>
      <c r="H46" s="125">
        <v>0.36</v>
      </c>
      <c r="I46" s="261">
        <v>47</v>
      </c>
      <c r="J46" s="126" t="s">
        <v>262</v>
      </c>
      <c r="K46" s="127" t="s">
        <v>263</v>
      </c>
      <c r="L46" s="108"/>
      <c r="M46" s="109"/>
      <c r="N46" s="110"/>
      <c r="O46" s="109"/>
      <c r="P46" s="110"/>
      <c r="Q46" s="109"/>
      <c r="R46" s="110"/>
      <c r="S46" s="109"/>
      <c r="T46" s="110"/>
      <c r="U46" s="109"/>
      <c r="V46" s="110"/>
    </row>
    <row r="47" spans="1:22" ht="30" x14ac:dyDescent="0.25">
      <c r="A47" s="142" t="s">
        <v>44</v>
      </c>
      <c r="B47" s="88">
        <v>42251</v>
      </c>
      <c r="C47" s="149">
        <f t="shared" si="1"/>
        <v>42433</v>
      </c>
      <c r="D47" s="87">
        <v>276</v>
      </c>
      <c r="E47" s="89" t="s">
        <v>265</v>
      </c>
      <c r="F47" s="89" t="s">
        <v>261</v>
      </c>
      <c r="G47" s="112">
        <v>12.87</v>
      </c>
      <c r="H47" s="112">
        <v>0.36</v>
      </c>
      <c r="I47" s="87">
        <v>47</v>
      </c>
      <c r="J47" s="113" t="s">
        <v>262</v>
      </c>
      <c r="K47" s="107" t="s">
        <v>266</v>
      </c>
      <c r="L47" s="108"/>
      <c r="M47" s="109"/>
      <c r="N47" s="110"/>
      <c r="O47" s="109"/>
      <c r="P47" s="110"/>
      <c r="Q47" s="109"/>
      <c r="R47" s="110"/>
      <c r="S47" s="109"/>
      <c r="T47" s="110"/>
      <c r="U47" s="109"/>
      <c r="V47" s="110"/>
    </row>
    <row r="48" spans="1:22" ht="30" x14ac:dyDescent="0.25">
      <c r="A48" s="142" t="s">
        <v>45</v>
      </c>
      <c r="B48" s="88">
        <v>42254</v>
      </c>
      <c r="C48" s="149">
        <f t="shared" si="1"/>
        <v>42436</v>
      </c>
      <c r="D48" s="87">
        <v>194</v>
      </c>
      <c r="E48" s="89" t="s">
        <v>264</v>
      </c>
      <c r="F48" s="89" t="s">
        <v>261</v>
      </c>
      <c r="G48" s="112">
        <v>12.87</v>
      </c>
      <c r="H48" s="112">
        <v>0.36</v>
      </c>
      <c r="I48" s="87">
        <v>47</v>
      </c>
      <c r="J48" s="113" t="s">
        <v>262</v>
      </c>
      <c r="K48" s="107" t="s">
        <v>267</v>
      </c>
      <c r="L48" s="108"/>
      <c r="M48" s="109"/>
      <c r="N48" s="110"/>
      <c r="O48" s="109"/>
      <c r="P48" s="110"/>
      <c r="Q48" s="109"/>
      <c r="R48" s="110"/>
      <c r="S48" s="109"/>
      <c r="T48" s="110"/>
      <c r="U48" s="109"/>
      <c r="V48" s="110"/>
    </row>
    <row r="49" spans="1:22" ht="30.75" thickBot="1" x14ac:dyDescent="0.3">
      <c r="A49" s="143" t="s">
        <v>46</v>
      </c>
      <c r="B49" s="114">
        <v>42255</v>
      </c>
      <c r="C49" s="150">
        <f t="shared" si="1"/>
        <v>42437</v>
      </c>
      <c r="D49" s="116">
        <v>268</v>
      </c>
      <c r="E49" s="117" t="s">
        <v>268</v>
      </c>
      <c r="F49" s="117" t="s">
        <v>261</v>
      </c>
      <c r="G49" s="118">
        <v>12.87</v>
      </c>
      <c r="H49" s="118">
        <v>0.36</v>
      </c>
      <c r="I49" s="116">
        <v>47</v>
      </c>
      <c r="J49" s="119" t="s">
        <v>262</v>
      </c>
      <c r="K49" s="120" t="s">
        <v>269</v>
      </c>
      <c r="L49" s="108"/>
      <c r="M49" s="109"/>
      <c r="N49" s="110"/>
      <c r="O49" s="109"/>
      <c r="P49" s="110"/>
      <c r="Q49" s="109"/>
      <c r="R49" s="110"/>
      <c r="S49" s="109"/>
      <c r="T49" s="110"/>
      <c r="U49" s="109"/>
      <c r="V49" s="110"/>
    </row>
    <row r="50" spans="1:22" ht="15.75" thickTop="1" x14ac:dyDescent="0.25">
      <c r="A50" s="144" t="s">
        <v>47</v>
      </c>
      <c r="B50" s="259">
        <v>42167</v>
      </c>
      <c r="C50" s="151">
        <f t="shared" si="1"/>
        <v>42350</v>
      </c>
      <c r="D50" s="261">
        <v>264</v>
      </c>
      <c r="E50" s="124" t="s">
        <v>258</v>
      </c>
      <c r="F50" s="124" t="s">
        <v>189</v>
      </c>
      <c r="G50" s="125">
        <v>13.2</v>
      </c>
      <c r="H50" s="125">
        <v>0.32</v>
      </c>
      <c r="I50" s="261">
        <v>47</v>
      </c>
      <c r="J50" s="126" t="s">
        <v>205</v>
      </c>
      <c r="K50" s="127"/>
      <c r="L50" s="108"/>
      <c r="M50" s="109"/>
      <c r="N50" s="110"/>
      <c r="O50" s="109"/>
      <c r="P50" s="110"/>
      <c r="Q50" s="109"/>
      <c r="R50" s="110"/>
      <c r="S50" s="109"/>
      <c r="T50" s="110"/>
      <c r="U50" s="109"/>
      <c r="V50" s="110"/>
    </row>
    <row r="51" spans="1:22" ht="30" x14ac:dyDescent="0.25">
      <c r="A51" s="142" t="s">
        <v>48</v>
      </c>
      <c r="B51" s="88">
        <v>42170</v>
      </c>
      <c r="C51" s="149">
        <f t="shared" si="1"/>
        <v>42353</v>
      </c>
      <c r="D51" s="87">
        <v>276</v>
      </c>
      <c r="E51" s="89" t="s">
        <v>270</v>
      </c>
      <c r="F51" s="89" t="s">
        <v>189</v>
      </c>
      <c r="G51" s="112" t="s">
        <v>271</v>
      </c>
      <c r="H51" s="112" t="s">
        <v>272</v>
      </c>
      <c r="I51" s="87" t="s">
        <v>273</v>
      </c>
      <c r="J51" s="113" t="s">
        <v>274</v>
      </c>
      <c r="K51" s="107" t="s">
        <v>188</v>
      </c>
      <c r="L51" s="108"/>
      <c r="M51" s="109"/>
      <c r="N51" s="110"/>
      <c r="O51" s="109"/>
      <c r="P51" s="110"/>
      <c r="Q51" s="109"/>
      <c r="R51" s="110"/>
      <c r="S51" s="109"/>
      <c r="T51" s="110"/>
      <c r="U51" s="109"/>
      <c r="V51" s="110"/>
    </row>
    <row r="52" spans="1:22" ht="30" x14ac:dyDescent="0.25">
      <c r="A52" s="142" t="s">
        <v>49</v>
      </c>
      <c r="B52" s="88">
        <v>42187</v>
      </c>
      <c r="C52" s="149">
        <f t="shared" si="1"/>
        <v>42371</v>
      </c>
      <c r="D52" s="87">
        <v>276</v>
      </c>
      <c r="E52" s="89" t="s">
        <v>237</v>
      </c>
      <c r="F52" s="89" t="s">
        <v>189</v>
      </c>
      <c r="G52" s="112" t="s">
        <v>275</v>
      </c>
      <c r="H52" s="112" t="s">
        <v>276</v>
      </c>
      <c r="I52" s="87" t="s">
        <v>277</v>
      </c>
      <c r="J52" s="113" t="s">
        <v>278</v>
      </c>
      <c r="K52" s="107" t="s">
        <v>188</v>
      </c>
      <c r="L52" s="108"/>
      <c r="M52" s="109"/>
      <c r="N52" s="110"/>
      <c r="O52" s="109"/>
      <c r="P52" s="110"/>
      <c r="Q52" s="109"/>
      <c r="R52" s="110"/>
      <c r="S52" s="109"/>
      <c r="T52" s="110"/>
      <c r="U52" s="109"/>
      <c r="V52" s="110"/>
    </row>
    <row r="53" spans="1:22" ht="30.75" thickBot="1" x14ac:dyDescent="0.3">
      <c r="A53" s="143" t="s">
        <v>50</v>
      </c>
      <c r="B53" s="114">
        <v>42191</v>
      </c>
      <c r="C53" s="150">
        <f t="shared" si="1"/>
        <v>42375</v>
      </c>
      <c r="D53" s="116">
        <v>276</v>
      </c>
      <c r="E53" s="117" t="s">
        <v>279</v>
      </c>
      <c r="F53" s="117" t="s">
        <v>189</v>
      </c>
      <c r="G53" s="118" t="s">
        <v>280</v>
      </c>
      <c r="H53" s="118" t="s">
        <v>281</v>
      </c>
      <c r="I53" s="116" t="s">
        <v>282</v>
      </c>
      <c r="J53" s="119" t="s">
        <v>283</v>
      </c>
      <c r="K53" s="120"/>
      <c r="L53" s="108"/>
      <c r="M53" s="109"/>
      <c r="N53" s="110"/>
      <c r="O53" s="109"/>
      <c r="P53" s="110"/>
      <c r="Q53" s="109"/>
      <c r="R53" s="110"/>
      <c r="S53" s="109"/>
      <c r="T53" s="110"/>
      <c r="U53" s="109"/>
      <c r="V53" s="110"/>
    </row>
    <row r="54" spans="1:22" ht="15.75" thickTop="1" x14ac:dyDescent="0.25">
      <c r="A54" s="144" t="s">
        <v>51</v>
      </c>
      <c r="B54" s="259">
        <v>42180</v>
      </c>
      <c r="C54" s="151">
        <f t="shared" si="1"/>
        <v>42363</v>
      </c>
      <c r="D54" s="261">
        <v>248</v>
      </c>
      <c r="E54" s="124" t="s">
        <v>237</v>
      </c>
      <c r="F54" s="124" t="s">
        <v>189</v>
      </c>
      <c r="G54" s="125">
        <v>13.19</v>
      </c>
      <c r="H54" s="125">
        <v>0.34</v>
      </c>
      <c r="I54" s="261">
        <v>47</v>
      </c>
      <c r="J54" s="126" t="s">
        <v>284</v>
      </c>
      <c r="K54" s="127" t="s">
        <v>188</v>
      </c>
      <c r="L54" s="108"/>
      <c r="M54" s="109"/>
      <c r="N54" s="110"/>
      <c r="O54" s="109"/>
      <c r="P54" s="110"/>
      <c r="Q54" s="109"/>
      <c r="R54" s="110"/>
      <c r="S54" s="109"/>
      <c r="T54" s="110"/>
      <c r="U54" s="109"/>
      <c r="V54" s="110"/>
    </row>
    <row r="55" spans="1:22" ht="30" x14ac:dyDescent="0.25">
      <c r="A55" s="142" t="s">
        <v>52</v>
      </c>
      <c r="B55" s="88">
        <v>42181</v>
      </c>
      <c r="C55" s="149">
        <f t="shared" si="1"/>
        <v>42364</v>
      </c>
      <c r="D55" s="87">
        <v>248</v>
      </c>
      <c r="E55" s="89" t="s">
        <v>258</v>
      </c>
      <c r="F55" s="89" t="s">
        <v>189</v>
      </c>
      <c r="G55" s="112" t="s">
        <v>285</v>
      </c>
      <c r="H55" s="112" t="s">
        <v>276</v>
      </c>
      <c r="I55" s="87" t="s">
        <v>286</v>
      </c>
      <c r="J55" s="113" t="s">
        <v>287</v>
      </c>
      <c r="K55" s="107"/>
      <c r="L55" s="108"/>
      <c r="M55" s="109"/>
      <c r="N55" s="110"/>
      <c r="O55" s="109"/>
      <c r="P55" s="110"/>
      <c r="Q55" s="109"/>
      <c r="R55" s="110"/>
      <c r="S55" s="109"/>
      <c r="T55" s="110"/>
      <c r="U55" s="109"/>
      <c r="V55" s="110"/>
    </row>
    <row r="56" spans="1:22" x14ac:dyDescent="0.25">
      <c r="A56" s="142" t="s">
        <v>53</v>
      </c>
      <c r="B56" s="88"/>
      <c r="C56" s="149" t="str">
        <f t="shared" si="1"/>
        <v/>
      </c>
      <c r="D56" s="87"/>
      <c r="E56" s="89"/>
      <c r="F56" s="89"/>
      <c r="G56" s="112"/>
      <c r="H56" s="112"/>
      <c r="I56" s="87"/>
      <c r="J56" s="113"/>
      <c r="K56" s="107"/>
      <c r="L56" s="108"/>
      <c r="M56" s="109"/>
      <c r="N56" s="110"/>
      <c r="O56" s="109"/>
      <c r="P56" s="110"/>
      <c r="Q56" s="109"/>
      <c r="R56" s="110"/>
      <c r="S56" s="109"/>
      <c r="T56" s="110"/>
      <c r="U56" s="109"/>
      <c r="V56" s="110"/>
    </row>
    <row r="57" spans="1:22" ht="15.75" thickBot="1" x14ac:dyDescent="0.3">
      <c r="A57" s="143" t="s">
        <v>54</v>
      </c>
      <c r="B57" s="114"/>
      <c r="C57" s="150" t="str">
        <f t="shared" si="1"/>
        <v/>
      </c>
      <c r="D57" s="116"/>
      <c r="E57" s="117"/>
      <c r="F57" s="117"/>
      <c r="G57" s="118"/>
      <c r="H57" s="118"/>
      <c r="I57" s="116"/>
      <c r="J57" s="119"/>
      <c r="K57" s="120"/>
      <c r="L57" s="108"/>
      <c r="M57" s="109"/>
      <c r="N57" s="110"/>
      <c r="O57" s="109"/>
      <c r="P57" s="110"/>
      <c r="Q57" s="109"/>
      <c r="R57" s="110"/>
      <c r="S57" s="109"/>
      <c r="T57" s="110"/>
      <c r="U57" s="109"/>
      <c r="V57" s="110"/>
    </row>
    <row r="58" spans="1:22" ht="15.75" thickTop="1" x14ac:dyDescent="0.25">
      <c r="A58" s="144" t="s">
        <v>55</v>
      </c>
      <c r="B58" s="259"/>
      <c r="C58" s="151" t="str">
        <f t="shared" si="1"/>
        <v/>
      </c>
      <c r="D58" s="261"/>
      <c r="E58" s="124"/>
      <c r="F58" s="124"/>
      <c r="G58" s="125"/>
      <c r="H58" s="125"/>
      <c r="I58" s="261"/>
      <c r="J58" s="126"/>
      <c r="K58" s="127"/>
      <c r="L58" s="108"/>
      <c r="M58" s="109"/>
      <c r="N58" s="110"/>
      <c r="O58" s="109"/>
      <c r="P58" s="110"/>
      <c r="Q58" s="109"/>
      <c r="R58" s="110"/>
      <c r="S58" s="109"/>
      <c r="T58" s="110"/>
      <c r="U58" s="109"/>
      <c r="V58" s="110"/>
    </row>
    <row r="59" spans="1:22" ht="30" x14ac:dyDescent="0.25">
      <c r="A59" s="142" t="s">
        <v>56</v>
      </c>
      <c r="B59" s="134">
        <v>42282</v>
      </c>
      <c r="C59" s="149">
        <f t="shared" si="1"/>
        <v>42465</v>
      </c>
      <c r="D59" s="87">
        <v>8</v>
      </c>
      <c r="E59" s="89" t="s">
        <v>288</v>
      </c>
      <c r="F59" s="89" t="s">
        <v>249</v>
      </c>
      <c r="G59" s="112">
        <v>12.89</v>
      </c>
      <c r="H59" s="112">
        <v>0.38</v>
      </c>
      <c r="I59" s="87">
        <v>48</v>
      </c>
      <c r="J59" s="113" t="s">
        <v>250</v>
      </c>
      <c r="K59" s="107" t="s">
        <v>188</v>
      </c>
      <c r="L59" s="108"/>
      <c r="M59" s="109"/>
      <c r="N59" s="110"/>
      <c r="O59" s="109"/>
      <c r="P59" s="110"/>
      <c r="Q59" s="109"/>
      <c r="R59" s="110"/>
      <c r="S59" s="109"/>
      <c r="T59" s="110"/>
      <c r="U59" s="109"/>
      <c r="V59" s="110"/>
    </row>
    <row r="60" spans="1:22" x14ac:dyDescent="0.25">
      <c r="A60" s="142" t="s">
        <v>57</v>
      </c>
      <c r="B60" s="134"/>
      <c r="C60" s="149" t="str">
        <f t="shared" si="1"/>
        <v/>
      </c>
      <c r="D60" s="87"/>
      <c r="E60" s="89"/>
      <c r="F60" s="89"/>
      <c r="G60" s="112"/>
      <c r="H60" s="112"/>
      <c r="I60" s="87"/>
      <c r="J60" s="113"/>
      <c r="K60" s="107"/>
      <c r="L60" s="108"/>
      <c r="M60" s="109"/>
      <c r="N60" s="110"/>
      <c r="O60" s="109"/>
      <c r="P60" s="110"/>
      <c r="Q60" s="109"/>
      <c r="R60" s="110"/>
      <c r="S60" s="109"/>
      <c r="T60" s="110"/>
      <c r="U60" s="109"/>
      <c r="V60" s="110"/>
    </row>
  </sheetData>
  <sheetProtection formatCells="0" formatColumns="0" formatRows="0" selectLockedCells="1" sort="0" autoFilter="0"/>
  <conditionalFormatting sqref="A3:A60">
    <cfRule type="expression" dxfId="59" priority="2">
      <formula>AND($B3&lt;&gt;"",$C3&lt;&gt;"",EDATE($C3,3)&lt;TODAY())</formula>
    </cfRule>
    <cfRule type="expression" dxfId="58" priority="3">
      <formula>AND($B3&lt;&gt;"",$C3&lt;&gt;"",EDATE($C3,2)&lt;TODAY())</formula>
    </cfRule>
    <cfRule type="expression" dxfId="57" priority="4">
      <formula>AND($B3&lt;&gt;"",$C3&lt;&gt;"",EDATE($C3,1)&lt;TODAY())</formula>
    </cfRule>
    <cfRule type="expression" dxfId="56" priority="5">
      <formula>AND($B3&lt;&gt;"",$C3&lt;&gt;"",$C3&lt;TODAY())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22"/>
  <sheetViews>
    <sheetView showZeros="0" topLeftCell="A62" workbookViewId="0">
      <pane ySplit="1" topLeftCell="A63" activePane="bottomLeft" state="frozen"/>
      <selection activeCell="I65" sqref="I65:J65"/>
      <selection pane="bottomLeft" activeCell="D78" sqref="D78"/>
    </sheetView>
  </sheetViews>
  <sheetFormatPr baseColWidth="10" defaultRowHeight="15" customHeight="1" x14ac:dyDescent="0.25"/>
  <cols>
    <col min="1" max="1" width="7.28515625" style="146" bestFit="1" customWidth="1"/>
    <col min="2" max="2" width="10.7109375" style="135" bestFit="1" customWidth="1"/>
    <col min="3" max="3" width="10.7109375" style="153" bestFit="1" customWidth="1"/>
    <col min="4" max="4" width="11" style="95" bestFit="1" customWidth="1"/>
    <col min="5" max="5" width="9" style="136" customWidth="1"/>
    <col min="6" max="6" width="13.140625" style="136" customWidth="1"/>
    <col min="7" max="7" width="6.7109375" style="137" bestFit="1" customWidth="1"/>
    <col min="8" max="8" width="5.42578125" style="137" customWidth="1"/>
    <col min="9" max="9" width="5.28515625" style="95" bestFit="1" customWidth="1"/>
    <col min="10" max="10" width="9.28515625" style="95" customWidth="1"/>
    <col min="11" max="11" width="52.85546875" style="95" customWidth="1"/>
    <col min="12" max="12" width="4.85546875" style="138" customWidth="1"/>
    <col min="13" max="13" width="4" style="95" customWidth="1"/>
    <col min="14" max="14" width="4.85546875" style="138" customWidth="1"/>
    <col min="15" max="15" width="4" style="95" customWidth="1"/>
    <col min="16" max="16" width="4.85546875" style="138" customWidth="1"/>
    <col min="17" max="17" width="4" style="95" customWidth="1"/>
    <col min="18" max="18" width="4.85546875" style="138" customWidth="1"/>
    <col min="19" max="19" width="4" style="95" customWidth="1"/>
    <col min="20" max="20" width="4.85546875" style="138" customWidth="1"/>
    <col min="21" max="21" width="4" style="95" customWidth="1"/>
    <col min="22" max="22" width="4.85546875" style="138" customWidth="1"/>
    <col min="23" max="16384" width="11.42578125" style="95"/>
  </cols>
  <sheetData>
    <row r="1" spans="1:22" ht="30" hidden="1" customHeight="1" x14ac:dyDescent="0.25">
      <c r="A1" s="283"/>
      <c r="B1" s="285"/>
      <c r="C1" s="287"/>
      <c r="D1" s="289"/>
      <c r="E1" s="291"/>
      <c r="F1" s="293"/>
      <c r="G1" s="298" t="s">
        <v>7</v>
      </c>
      <c r="H1" s="296" t="s">
        <v>6</v>
      </c>
      <c r="I1" s="296" t="s">
        <v>5</v>
      </c>
      <c r="J1" s="295" t="s">
        <v>8</v>
      </c>
      <c r="K1" s="277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9"/>
    </row>
    <row r="2" spans="1:22" ht="15" hidden="1" customHeight="1" x14ac:dyDescent="0.25">
      <c r="A2" s="284"/>
      <c r="B2" s="286"/>
      <c r="C2" s="288"/>
      <c r="D2" s="290"/>
      <c r="E2" s="292"/>
      <c r="F2" s="294"/>
      <c r="G2" s="299"/>
      <c r="H2" s="297"/>
      <c r="I2" s="297"/>
      <c r="J2" s="295"/>
      <c r="K2" s="280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2"/>
    </row>
    <row r="3" spans="1:22" ht="15" hidden="1" customHeight="1" x14ac:dyDescent="0.25">
      <c r="A3" s="141"/>
      <c r="B3" s="258"/>
      <c r="C3" s="148"/>
      <c r="D3" s="87"/>
      <c r="E3" s="89"/>
      <c r="F3" s="103"/>
      <c r="G3" s="104"/>
      <c r="H3" s="104"/>
      <c r="I3" s="105"/>
      <c r="J3" s="154"/>
      <c r="K3" s="155"/>
      <c r="L3" s="156"/>
      <c r="M3" s="155"/>
      <c r="N3" s="156"/>
      <c r="O3" s="155"/>
      <c r="P3" s="156"/>
      <c r="Q3" s="155"/>
      <c r="R3" s="156"/>
      <c r="S3" s="155"/>
      <c r="T3" s="156"/>
      <c r="U3" s="155"/>
      <c r="V3" s="157"/>
    </row>
    <row r="4" spans="1:22" ht="15" hidden="1" customHeight="1" x14ac:dyDescent="0.25">
      <c r="A4" s="142"/>
      <c r="B4" s="111"/>
      <c r="C4" s="149"/>
      <c r="D4" s="87"/>
      <c r="E4" s="89"/>
      <c r="F4" s="89"/>
      <c r="G4" s="112"/>
      <c r="H4" s="112"/>
      <c r="I4" s="87"/>
      <c r="J4" s="158"/>
      <c r="K4" s="155"/>
      <c r="L4" s="156"/>
      <c r="M4" s="155"/>
      <c r="N4" s="156"/>
      <c r="O4" s="155"/>
      <c r="P4" s="156"/>
      <c r="Q4" s="155"/>
      <c r="R4" s="156"/>
      <c r="S4" s="155"/>
      <c r="T4" s="156"/>
      <c r="U4" s="155"/>
      <c r="V4" s="157"/>
    </row>
    <row r="5" spans="1:22" ht="15" hidden="1" customHeight="1" thickBot="1" x14ac:dyDescent="0.3">
      <c r="A5" s="143"/>
      <c r="B5" s="114"/>
      <c r="C5" s="150"/>
      <c r="D5" s="116"/>
      <c r="E5" s="117"/>
      <c r="F5" s="117"/>
      <c r="G5" s="118"/>
      <c r="H5" s="118"/>
      <c r="I5" s="116"/>
      <c r="J5" s="159"/>
      <c r="K5" s="160"/>
      <c r="L5" s="161"/>
      <c r="M5" s="160"/>
      <c r="N5" s="161"/>
      <c r="O5" s="160"/>
      <c r="P5" s="161"/>
      <c r="Q5" s="160"/>
      <c r="R5" s="161"/>
      <c r="S5" s="160"/>
      <c r="T5" s="161"/>
      <c r="U5" s="160"/>
      <c r="V5" s="162"/>
    </row>
    <row r="6" spans="1:22" ht="15" hidden="1" customHeight="1" thickTop="1" x14ac:dyDescent="0.25">
      <c r="A6" s="144"/>
      <c r="B6" s="259"/>
      <c r="C6" s="151"/>
      <c r="D6" s="261"/>
      <c r="E6" s="124"/>
      <c r="F6" s="124"/>
      <c r="G6" s="125"/>
      <c r="H6" s="125"/>
      <c r="I6" s="261"/>
      <c r="J6" s="163"/>
      <c r="K6" s="164"/>
      <c r="L6" s="165"/>
      <c r="M6" s="164"/>
      <c r="N6" s="165"/>
      <c r="O6" s="164"/>
      <c r="P6" s="165"/>
      <c r="Q6" s="164"/>
      <c r="R6" s="165"/>
      <c r="S6" s="164"/>
      <c r="T6" s="165"/>
      <c r="U6" s="164"/>
      <c r="V6" s="166"/>
    </row>
    <row r="7" spans="1:22" ht="15" hidden="1" customHeight="1" x14ac:dyDescent="0.25">
      <c r="A7" s="142"/>
      <c r="B7" s="88"/>
      <c r="C7" s="149"/>
      <c r="D7" s="87"/>
      <c r="E7" s="89"/>
      <c r="F7" s="89"/>
      <c r="G7" s="112"/>
      <c r="H7" s="112"/>
      <c r="I7" s="87"/>
      <c r="J7" s="158"/>
      <c r="K7" s="155"/>
      <c r="L7" s="156"/>
      <c r="M7" s="155"/>
      <c r="N7" s="156"/>
      <c r="O7" s="155"/>
      <c r="P7" s="156"/>
      <c r="Q7" s="155"/>
      <c r="R7" s="156"/>
      <c r="S7" s="155"/>
      <c r="T7" s="156"/>
      <c r="U7" s="155"/>
      <c r="V7" s="157"/>
    </row>
    <row r="8" spans="1:22" ht="15" hidden="1" customHeight="1" x14ac:dyDescent="0.25">
      <c r="A8" s="142"/>
      <c r="B8" s="167"/>
      <c r="C8" s="149"/>
      <c r="D8" s="87"/>
      <c r="E8" s="89"/>
      <c r="F8" s="89"/>
      <c r="G8" s="112"/>
      <c r="H8" s="112"/>
      <c r="I8" s="87"/>
      <c r="J8" s="158"/>
      <c r="K8" s="155"/>
      <c r="L8" s="156"/>
      <c r="M8" s="155"/>
      <c r="N8" s="156"/>
      <c r="O8" s="155"/>
      <c r="P8" s="156"/>
      <c r="Q8" s="155"/>
      <c r="R8" s="156"/>
      <c r="S8" s="155"/>
      <c r="T8" s="156"/>
      <c r="U8" s="155"/>
      <c r="V8" s="157"/>
    </row>
    <row r="9" spans="1:22" ht="15" hidden="1" customHeight="1" thickBot="1" x14ac:dyDescent="0.3">
      <c r="A9" s="143"/>
      <c r="B9" s="114"/>
      <c r="C9" s="150"/>
      <c r="D9" s="116"/>
      <c r="E9" s="117"/>
      <c r="F9" s="117"/>
      <c r="G9" s="118"/>
      <c r="H9" s="118"/>
      <c r="I9" s="116"/>
      <c r="J9" s="159"/>
      <c r="K9" s="160"/>
      <c r="L9" s="161"/>
      <c r="M9" s="160"/>
      <c r="N9" s="161"/>
      <c r="O9" s="160"/>
      <c r="P9" s="161"/>
      <c r="Q9" s="160"/>
      <c r="R9" s="161"/>
      <c r="S9" s="160"/>
      <c r="T9" s="161"/>
      <c r="U9" s="160"/>
      <c r="V9" s="162"/>
    </row>
    <row r="10" spans="1:22" ht="15" hidden="1" customHeight="1" thickTop="1" x14ac:dyDescent="0.25">
      <c r="A10" s="144"/>
      <c r="B10" s="259"/>
      <c r="C10" s="151"/>
      <c r="D10" s="261"/>
      <c r="E10" s="124"/>
      <c r="F10" s="124"/>
      <c r="G10" s="125"/>
      <c r="H10" s="125"/>
      <c r="I10" s="261"/>
      <c r="J10" s="163"/>
      <c r="K10" s="164"/>
      <c r="L10" s="165"/>
      <c r="M10" s="164"/>
      <c r="N10" s="165"/>
      <c r="O10" s="164"/>
      <c r="P10" s="165"/>
      <c r="Q10" s="164"/>
      <c r="R10" s="165"/>
      <c r="S10" s="164"/>
      <c r="T10" s="165"/>
      <c r="U10" s="164"/>
      <c r="V10" s="166"/>
    </row>
    <row r="11" spans="1:22" ht="15" hidden="1" customHeight="1" x14ac:dyDescent="0.25">
      <c r="A11" s="142"/>
      <c r="B11" s="88"/>
      <c r="C11" s="149"/>
      <c r="D11" s="87"/>
      <c r="E11" s="89"/>
      <c r="F11" s="89"/>
      <c r="G11" s="112"/>
      <c r="H11" s="112"/>
      <c r="I11" s="87"/>
      <c r="J11" s="158"/>
      <c r="K11" s="155"/>
      <c r="L11" s="156"/>
      <c r="M11" s="155"/>
      <c r="N11" s="156"/>
      <c r="O11" s="155"/>
      <c r="P11" s="156"/>
      <c r="Q11" s="155"/>
      <c r="R11" s="156"/>
      <c r="S11" s="155"/>
      <c r="T11" s="156"/>
      <c r="U11" s="155"/>
      <c r="V11" s="157"/>
    </row>
    <row r="12" spans="1:22" ht="15" hidden="1" customHeight="1" x14ac:dyDescent="0.25">
      <c r="A12" s="142"/>
      <c r="B12" s="88"/>
      <c r="C12" s="149"/>
      <c r="D12" s="87"/>
      <c r="E12" s="89"/>
      <c r="F12" s="89"/>
      <c r="G12" s="112"/>
      <c r="H12" s="112"/>
      <c r="I12" s="87"/>
      <c r="J12" s="158"/>
      <c r="K12" s="155"/>
      <c r="L12" s="156"/>
      <c r="M12" s="155"/>
      <c r="N12" s="156"/>
      <c r="O12" s="155"/>
      <c r="P12" s="156"/>
      <c r="Q12" s="155"/>
      <c r="R12" s="156"/>
      <c r="S12" s="155"/>
      <c r="T12" s="156"/>
      <c r="U12" s="155"/>
      <c r="V12" s="157"/>
    </row>
    <row r="13" spans="1:22" ht="15" hidden="1" customHeight="1" thickBot="1" x14ac:dyDescent="0.3">
      <c r="A13" s="143"/>
      <c r="B13" s="114"/>
      <c r="C13" s="150"/>
      <c r="D13" s="116"/>
      <c r="E13" s="117"/>
      <c r="F13" s="117"/>
      <c r="G13" s="118"/>
      <c r="H13" s="118"/>
      <c r="I13" s="116"/>
      <c r="J13" s="159"/>
      <c r="K13" s="160"/>
      <c r="L13" s="161"/>
      <c r="M13" s="160"/>
      <c r="N13" s="161"/>
      <c r="O13" s="160"/>
      <c r="P13" s="161"/>
      <c r="Q13" s="160"/>
      <c r="R13" s="161"/>
      <c r="S13" s="160"/>
      <c r="T13" s="161"/>
      <c r="U13" s="160"/>
      <c r="V13" s="162"/>
    </row>
    <row r="14" spans="1:22" ht="15" hidden="1" customHeight="1" thickTop="1" x14ac:dyDescent="0.25">
      <c r="A14" s="144"/>
      <c r="B14" s="259"/>
      <c r="C14" s="151"/>
      <c r="D14" s="261"/>
      <c r="E14" s="124"/>
      <c r="F14" s="124"/>
      <c r="G14" s="125"/>
      <c r="H14" s="125"/>
      <c r="I14" s="261"/>
      <c r="J14" s="163"/>
      <c r="K14" s="164"/>
      <c r="L14" s="165"/>
      <c r="M14" s="164"/>
      <c r="N14" s="165"/>
      <c r="O14" s="164"/>
      <c r="P14" s="165"/>
      <c r="Q14" s="164"/>
      <c r="R14" s="165"/>
      <c r="S14" s="164"/>
      <c r="T14" s="165"/>
      <c r="U14" s="164"/>
      <c r="V14" s="166"/>
    </row>
    <row r="15" spans="1:22" ht="15" hidden="1" customHeight="1" x14ac:dyDescent="0.25">
      <c r="A15" s="142"/>
      <c r="B15" s="88"/>
      <c r="C15" s="149"/>
      <c r="D15" s="87"/>
      <c r="E15" s="89"/>
      <c r="F15" s="89"/>
      <c r="G15" s="112"/>
      <c r="H15" s="112"/>
      <c r="I15" s="87"/>
      <c r="J15" s="158"/>
      <c r="K15" s="155"/>
      <c r="L15" s="156"/>
      <c r="M15" s="155"/>
      <c r="N15" s="156"/>
      <c r="O15" s="155"/>
      <c r="P15" s="156"/>
      <c r="Q15" s="155"/>
      <c r="R15" s="156"/>
      <c r="S15" s="155"/>
      <c r="T15" s="156"/>
      <c r="U15" s="155"/>
      <c r="V15" s="157"/>
    </row>
    <row r="16" spans="1:22" ht="15" hidden="1" customHeight="1" thickBot="1" x14ac:dyDescent="0.3">
      <c r="A16" s="143"/>
      <c r="B16" s="114"/>
      <c r="C16" s="150"/>
      <c r="D16" s="116"/>
      <c r="E16" s="117"/>
      <c r="F16" s="117"/>
      <c r="G16" s="118"/>
      <c r="H16" s="118"/>
      <c r="I16" s="116"/>
      <c r="J16" s="159"/>
      <c r="K16" s="160"/>
      <c r="L16" s="161"/>
      <c r="M16" s="160"/>
      <c r="N16" s="161"/>
      <c r="O16" s="160"/>
      <c r="P16" s="161"/>
      <c r="Q16" s="160"/>
      <c r="R16" s="161"/>
      <c r="S16" s="160"/>
      <c r="T16" s="161"/>
      <c r="U16" s="160"/>
      <c r="V16" s="162"/>
    </row>
    <row r="17" spans="1:22" ht="15" hidden="1" customHeight="1" thickTop="1" x14ac:dyDescent="0.25">
      <c r="A17" s="144"/>
      <c r="B17" s="259"/>
      <c r="C17" s="151"/>
      <c r="D17" s="261"/>
      <c r="E17" s="124"/>
      <c r="F17" s="124"/>
      <c r="G17" s="125"/>
      <c r="H17" s="125"/>
      <c r="I17" s="261"/>
      <c r="J17" s="163"/>
      <c r="K17" s="164"/>
      <c r="L17" s="165"/>
      <c r="M17" s="164"/>
      <c r="N17" s="165"/>
      <c r="O17" s="164"/>
      <c r="P17" s="165"/>
      <c r="Q17" s="164"/>
      <c r="R17" s="165"/>
      <c r="S17" s="164"/>
      <c r="T17" s="165"/>
      <c r="U17" s="164"/>
      <c r="V17" s="166"/>
    </row>
    <row r="18" spans="1:22" ht="15" hidden="1" customHeight="1" x14ac:dyDescent="0.25">
      <c r="A18" s="142"/>
      <c r="B18" s="88"/>
      <c r="C18" s="149"/>
      <c r="D18" s="87"/>
      <c r="E18" s="89"/>
      <c r="F18" s="89"/>
      <c r="G18" s="112"/>
      <c r="H18" s="112"/>
      <c r="I18" s="87"/>
      <c r="J18" s="158"/>
      <c r="K18" s="155"/>
      <c r="L18" s="156"/>
      <c r="M18" s="155"/>
      <c r="N18" s="156"/>
      <c r="O18" s="155"/>
      <c r="P18" s="156"/>
      <c r="Q18" s="155"/>
      <c r="R18" s="156"/>
      <c r="S18" s="155"/>
      <c r="T18" s="156"/>
      <c r="U18" s="155"/>
      <c r="V18" s="157"/>
    </row>
    <row r="19" spans="1:22" ht="15" hidden="1" customHeight="1" x14ac:dyDescent="0.25">
      <c r="A19" s="142"/>
      <c r="B19" s="111"/>
      <c r="C19" s="149"/>
      <c r="D19" s="87"/>
      <c r="E19" s="89"/>
      <c r="F19" s="89"/>
      <c r="G19" s="112"/>
      <c r="H19" s="112"/>
      <c r="I19" s="87"/>
      <c r="J19" s="158"/>
      <c r="K19" s="155"/>
      <c r="L19" s="156"/>
      <c r="M19" s="155"/>
      <c r="N19" s="156"/>
      <c r="O19" s="155"/>
      <c r="P19" s="156"/>
      <c r="Q19" s="155"/>
      <c r="R19" s="156"/>
      <c r="S19" s="155"/>
      <c r="T19" s="156"/>
      <c r="U19" s="155"/>
      <c r="V19" s="157"/>
    </row>
    <row r="20" spans="1:22" ht="15" hidden="1" customHeight="1" thickBot="1" x14ac:dyDescent="0.3">
      <c r="A20" s="143"/>
      <c r="B20" s="114"/>
      <c r="C20" s="150"/>
      <c r="D20" s="116"/>
      <c r="E20" s="117"/>
      <c r="F20" s="117"/>
      <c r="G20" s="118"/>
      <c r="H20" s="118"/>
      <c r="I20" s="116"/>
      <c r="J20" s="159"/>
      <c r="K20" s="160"/>
      <c r="L20" s="161"/>
      <c r="M20" s="160"/>
      <c r="N20" s="161"/>
      <c r="O20" s="160"/>
      <c r="P20" s="161"/>
      <c r="Q20" s="160"/>
      <c r="R20" s="161"/>
      <c r="S20" s="160"/>
      <c r="T20" s="161"/>
      <c r="U20" s="160"/>
      <c r="V20" s="162"/>
    </row>
    <row r="21" spans="1:22" ht="15" hidden="1" customHeight="1" thickTop="1" x14ac:dyDescent="0.25">
      <c r="A21" s="144"/>
      <c r="B21" s="259"/>
      <c r="C21" s="151"/>
      <c r="D21" s="261"/>
      <c r="E21" s="124"/>
      <c r="F21" s="124"/>
      <c r="G21" s="125"/>
      <c r="H21" s="125"/>
      <c r="I21" s="261"/>
      <c r="J21" s="163"/>
      <c r="K21" s="164"/>
      <c r="L21" s="165"/>
      <c r="M21" s="164"/>
      <c r="N21" s="165"/>
      <c r="O21" s="164"/>
      <c r="P21" s="165"/>
      <c r="Q21" s="164"/>
      <c r="R21" s="165"/>
      <c r="S21" s="164"/>
      <c r="T21" s="165"/>
      <c r="U21" s="164"/>
      <c r="V21" s="166"/>
    </row>
    <row r="22" spans="1:22" ht="15" hidden="1" customHeight="1" x14ac:dyDescent="0.25">
      <c r="A22" s="142"/>
      <c r="B22" s="88"/>
      <c r="C22" s="149"/>
      <c r="D22" s="87"/>
      <c r="E22" s="89"/>
      <c r="F22" s="89"/>
      <c r="G22" s="112"/>
      <c r="H22" s="112"/>
      <c r="I22" s="87"/>
      <c r="J22" s="158"/>
      <c r="K22" s="155"/>
      <c r="L22" s="156"/>
      <c r="M22" s="155"/>
      <c r="N22" s="156"/>
      <c r="O22" s="155"/>
      <c r="P22" s="156"/>
      <c r="Q22" s="155"/>
      <c r="R22" s="156"/>
      <c r="S22" s="155"/>
      <c r="T22" s="156"/>
      <c r="U22" s="155"/>
      <c r="V22" s="157"/>
    </row>
    <row r="23" spans="1:22" ht="15" hidden="1" customHeight="1" x14ac:dyDescent="0.25">
      <c r="A23" s="142"/>
      <c r="B23" s="88"/>
      <c r="C23" s="149"/>
      <c r="D23" s="87"/>
      <c r="E23" s="89"/>
      <c r="F23" s="89"/>
      <c r="G23" s="112"/>
      <c r="H23" s="112"/>
      <c r="I23" s="87"/>
      <c r="J23" s="158"/>
      <c r="K23" s="155"/>
      <c r="L23" s="156"/>
      <c r="M23" s="155"/>
      <c r="N23" s="156"/>
      <c r="O23" s="155"/>
      <c r="P23" s="156"/>
      <c r="Q23" s="155"/>
      <c r="R23" s="156"/>
      <c r="S23" s="155"/>
      <c r="T23" s="156"/>
      <c r="U23" s="155"/>
      <c r="V23" s="157"/>
    </row>
    <row r="24" spans="1:22" ht="15" hidden="1" customHeight="1" thickBot="1" x14ac:dyDescent="0.3">
      <c r="A24" s="143"/>
      <c r="B24" s="114"/>
      <c r="C24" s="150"/>
      <c r="D24" s="116"/>
      <c r="E24" s="117"/>
      <c r="F24" s="117"/>
      <c r="G24" s="118"/>
      <c r="H24" s="118"/>
      <c r="I24" s="116"/>
      <c r="J24" s="159"/>
      <c r="K24" s="160"/>
      <c r="L24" s="161"/>
      <c r="M24" s="160"/>
      <c r="N24" s="161"/>
      <c r="O24" s="160"/>
      <c r="P24" s="161"/>
      <c r="Q24" s="160"/>
      <c r="R24" s="161"/>
      <c r="S24" s="160"/>
      <c r="T24" s="161"/>
      <c r="U24" s="160"/>
      <c r="V24" s="162"/>
    </row>
    <row r="25" spans="1:22" ht="15" hidden="1" customHeight="1" thickTop="1" x14ac:dyDescent="0.25">
      <c r="A25" s="144"/>
      <c r="B25" s="259"/>
      <c r="C25" s="151"/>
      <c r="D25" s="261"/>
      <c r="E25" s="124"/>
      <c r="F25" s="124"/>
      <c r="G25" s="125"/>
      <c r="H25" s="125"/>
      <c r="I25" s="261"/>
      <c r="J25" s="163"/>
      <c r="K25" s="164"/>
      <c r="L25" s="165"/>
      <c r="M25" s="164"/>
      <c r="N25" s="165"/>
      <c r="O25" s="164"/>
      <c r="P25" s="165"/>
      <c r="Q25" s="164"/>
      <c r="R25" s="165"/>
      <c r="S25" s="164"/>
      <c r="T25" s="165"/>
      <c r="U25" s="164"/>
      <c r="V25" s="166"/>
    </row>
    <row r="26" spans="1:22" ht="15" hidden="1" customHeight="1" x14ac:dyDescent="0.25">
      <c r="A26" s="142"/>
      <c r="B26" s="88"/>
      <c r="C26" s="149"/>
      <c r="D26" s="87"/>
      <c r="E26" s="89"/>
      <c r="F26" s="89"/>
      <c r="G26" s="112"/>
      <c r="H26" s="112"/>
      <c r="I26" s="87"/>
      <c r="J26" s="158"/>
      <c r="K26" s="155"/>
      <c r="L26" s="156"/>
      <c r="M26" s="155"/>
      <c r="N26" s="156"/>
      <c r="O26" s="155"/>
      <c r="P26" s="156"/>
      <c r="Q26" s="155"/>
      <c r="R26" s="156"/>
      <c r="S26" s="155"/>
      <c r="T26" s="156"/>
      <c r="U26" s="155"/>
      <c r="V26" s="157"/>
    </row>
    <row r="27" spans="1:22" ht="15" hidden="1" customHeight="1" thickBot="1" x14ac:dyDescent="0.3">
      <c r="A27" s="145"/>
      <c r="B27" s="128"/>
      <c r="C27" s="152"/>
      <c r="D27" s="129"/>
      <c r="E27" s="130"/>
      <c r="F27" s="130"/>
      <c r="G27" s="131"/>
      <c r="H27" s="131"/>
      <c r="I27" s="129"/>
      <c r="J27" s="168"/>
      <c r="K27" s="169"/>
      <c r="L27" s="170"/>
      <c r="M27" s="169"/>
      <c r="N27" s="170"/>
      <c r="O27" s="169"/>
      <c r="P27" s="170"/>
      <c r="Q27" s="169"/>
      <c r="R27" s="170"/>
      <c r="S27" s="169"/>
      <c r="T27" s="170"/>
      <c r="U27" s="169"/>
      <c r="V27" s="171"/>
    </row>
    <row r="28" spans="1:22" ht="15" hidden="1" customHeight="1" thickTop="1" x14ac:dyDescent="0.25">
      <c r="A28" s="144"/>
      <c r="B28" s="259"/>
      <c r="C28" s="151"/>
      <c r="D28" s="261"/>
      <c r="E28" s="124"/>
      <c r="F28" s="124"/>
      <c r="G28" s="125"/>
      <c r="H28" s="125"/>
      <c r="I28" s="261"/>
      <c r="J28" s="163"/>
      <c r="K28" s="164"/>
      <c r="L28" s="165"/>
      <c r="M28" s="164"/>
      <c r="N28" s="165"/>
      <c r="O28" s="164"/>
      <c r="P28" s="165"/>
      <c r="Q28" s="164"/>
      <c r="R28" s="165"/>
      <c r="S28" s="164"/>
      <c r="T28" s="165"/>
      <c r="U28" s="164"/>
      <c r="V28" s="166"/>
    </row>
    <row r="29" spans="1:22" ht="15" hidden="1" customHeight="1" thickBot="1" x14ac:dyDescent="0.3">
      <c r="A29" s="143"/>
      <c r="B29" s="114"/>
      <c r="C29" s="150"/>
      <c r="D29" s="116"/>
      <c r="E29" s="117"/>
      <c r="F29" s="117"/>
      <c r="G29" s="118"/>
      <c r="H29" s="118"/>
      <c r="I29" s="116"/>
      <c r="J29" s="159"/>
      <c r="K29" s="160"/>
      <c r="L29" s="161"/>
      <c r="M29" s="160"/>
      <c r="N29" s="161"/>
      <c r="O29" s="160"/>
      <c r="P29" s="161"/>
      <c r="Q29" s="160"/>
      <c r="R29" s="161"/>
      <c r="S29" s="160"/>
      <c r="T29" s="161"/>
      <c r="U29" s="160"/>
      <c r="V29" s="162"/>
    </row>
    <row r="30" spans="1:22" ht="15" hidden="1" customHeight="1" thickTop="1" x14ac:dyDescent="0.25">
      <c r="A30" s="144"/>
      <c r="B30" s="259"/>
      <c r="C30" s="151"/>
      <c r="D30" s="261"/>
      <c r="E30" s="124"/>
      <c r="F30" s="124"/>
      <c r="G30" s="125"/>
      <c r="H30" s="125"/>
      <c r="I30" s="261"/>
      <c r="J30" s="163"/>
      <c r="K30" s="164"/>
      <c r="L30" s="165"/>
      <c r="M30" s="164"/>
      <c r="N30" s="165"/>
      <c r="O30" s="164"/>
      <c r="P30" s="165"/>
      <c r="Q30" s="164"/>
      <c r="R30" s="165"/>
      <c r="S30" s="164"/>
      <c r="T30" s="165"/>
      <c r="U30" s="164"/>
      <c r="V30" s="166"/>
    </row>
    <row r="31" spans="1:22" ht="15" hidden="1" customHeight="1" x14ac:dyDescent="0.25">
      <c r="A31" s="144"/>
      <c r="B31" s="88"/>
      <c r="C31" s="149"/>
      <c r="D31" s="87"/>
      <c r="E31" s="89"/>
      <c r="F31" s="89"/>
      <c r="G31" s="112"/>
      <c r="H31" s="112"/>
      <c r="I31" s="87"/>
      <c r="J31" s="158"/>
      <c r="K31" s="155"/>
      <c r="L31" s="156"/>
      <c r="M31" s="155"/>
      <c r="N31" s="156"/>
      <c r="O31" s="155"/>
      <c r="P31" s="156"/>
      <c r="Q31" s="155"/>
      <c r="R31" s="156"/>
      <c r="S31" s="155"/>
      <c r="T31" s="156"/>
      <c r="U31" s="155"/>
      <c r="V31" s="157"/>
    </row>
    <row r="32" spans="1:22" ht="15" hidden="1" customHeight="1" x14ac:dyDescent="0.25">
      <c r="A32" s="144"/>
      <c r="B32" s="88"/>
      <c r="C32" s="149"/>
      <c r="D32" s="87"/>
      <c r="E32" s="89"/>
      <c r="F32" s="89"/>
      <c r="G32" s="112"/>
      <c r="H32" s="112"/>
      <c r="I32" s="87"/>
      <c r="J32" s="158"/>
      <c r="K32" s="155"/>
      <c r="L32" s="156"/>
      <c r="M32" s="155"/>
      <c r="N32" s="156"/>
      <c r="O32" s="155"/>
      <c r="P32" s="156"/>
      <c r="Q32" s="155"/>
      <c r="R32" s="156"/>
      <c r="S32" s="155"/>
      <c r="T32" s="156"/>
      <c r="U32" s="155"/>
      <c r="V32" s="157"/>
    </row>
    <row r="33" spans="1:22" ht="15" hidden="1" customHeight="1" thickBot="1" x14ac:dyDescent="0.3">
      <c r="A33" s="143"/>
      <c r="B33" s="114"/>
      <c r="C33" s="150"/>
      <c r="D33" s="116"/>
      <c r="E33" s="117"/>
      <c r="F33" s="117"/>
      <c r="G33" s="118"/>
      <c r="H33" s="118"/>
      <c r="I33" s="116"/>
      <c r="J33" s="159"/>
      <c r="K33" s="160"/>
      <c r="L33" s="161"/>
      <c r="M33" s="160"/>
      <c r="N33" s="161"/>
      <c r="O33" s="160"/>
      <c r="P33" s="161"/>
      <c r="Q33" s="160"/>
      <c r="R33" s="161"/>
      <c r="S33" s="160"/>
      <c r="T33" s="161"/>
      <c r="U33" s="160"/>
      <c r="V33" s="162"/>
    </row>
    <row r="34" spans="1:22" ht="15" hidden="1" customHeight="1" thickTop="1" x14ac:dyDescent="0.25">
      <c r="A34" s="144"/>
      <c r="B34" s="259"/>
      <c r="C34" s="151"/>
      <c r="D34" s="261"/>
      <c r="E34" s="124"/>
      <c r="F34" s="124"/>
      <c r="G34" s="125"/>
      <c r="H34" s="125"/>
      <c r="I34" s="261"/>
      <c r="J34" s="163"/>
      <c r="K34" s="164"/>
      <c r="L34" s="165"/>
      <c r="M34" s="164"/>
      <c r="N34" s="165"/>
      <c r="O34" s="164"/>
      <c r="P34" s="165"/>
      <c r="Q34" s="164"/>
      <c r="R34" s="165"/>
      <c r="S34" s="164"/>
      <c r="T34" s="165"/>
      <c r="U34" s="164"/>
      <c r="V34" s="166"/>
    </row>
    <row r="35" spans="1:22" ht="15" hidden="1" customHeight="1" x14ac:dyDescent="0.25">
      <c r="A35" s="144"/>
      <c r="B35" s="88"/>
      <c r="C35" s="149"/>
      <c r="D35" s="87"/>
      <c r="E35" s="89"/>
      <c r="F35" s="89"/>
      <c r="G35" s="112"/>
      <c r="H35" s="112"/>
      <c r="I35" s="87"/>
      <c r="J35" s="158"/>
      <c r="K35" s="155"/>
      <c r="L35" s="156"/>
      <c r="M35" s="155"/>
      <c r="N35" s="156"/>
      <c r="O35" s="155"/>
      <c r="P35" s="156"/>
      <c r="Q35" s="155"/>
      <c r="R35" s="156"/>
      <c r="S35" s="155"/>
      <c r="T35" s="156"/>
      <c r="U35" s="155"/>
      <c r="V35" s="157"/>
    </row>
    <row r="36" spans="1:22" ht="15" hidden="1" customHeight="1" x14ac:dyDescent="0.25">
      <c r="A36" s="144"/>
      <c r="B36" s="88"/>
      <c r="C36" s="149"/>
      <c r="D36" s="87"/>
      <c r="E36" s="89"/>
      <c r="F36" s="89"/>
      <c r="G36" s="112"/>
      <c r="H36" s="112"/>
      <c r="I36" s="87"/>
      <c r="J36" s="158"/>
      <c r="K36" s="155"/>
      <c r="L36" s="156"/>
      <c r="M36" s="155"/>
      <c r="N36" s="156"/>
      <c r="O36" s="155"/>
      <c r="P36" s="156"/>
      <c r="Q36" s="155"/>
      <c r="R36" s="156"/>
      <c r="S36" s="155"/>
      <c r="T36" s="156"/>
      <c r="U36" s="155"/>
      <c r="V36" s="157"/>
    </row>
    <row r="37" spans="1:22" ht="15" hidden="1" customHeight="1" thickBot="1" x14ac:dyDescent="0.3">
      <c r="A37" s="143"/>
      <c r="B37" s="114"/>
      <c r="C37" s="150"/>
      <c r="D37" s="116"/>
      <c r="E37" s="117"/>
      <c r="F37" s="117"/>
      <c r="G37" s="118"/>
      <c r="H37" s="118"/>
      <c r="I37" s="116"/>
      <c r="J37" s="159"/>
      <c r="K37" s="160"/>
      <c r="L37" s="161"/>
      <c r="M37" s="160"/>
      <c r="N37" s="161"/>
      <c r="O37" s="160"/>
      <c r="P37" s="161"/>
      <c r="Q37" s="160"/>
      <c r="R37" s="161"/>
      <c r="S37" s="160"/>
      <c r="T37" s="161"/>
      <c r="U37" s="160"/>
      <c r="V37" s="162"/>
    </row>
    <row r="38" spans="1:22" ht="15" hidden="1" customHeight="1" thickTop="1" x14ac:dyDescent="0.25">
      <c r="A38" s="144"/>
      <c r="B38" s="259"/>
      <c r="C38" s="151"/>
      <c r="D38" s="261"/>
      <c r="E38" s="124"/>
      <c r="F38" s="124"/>
      <c r="G38" s="125"/>
      <c r="H38" s="125"/>
      <c r="I38" s="261"/>
      <c r="J38" s="163"/>
      <c r="K38" s="164"/>
      <c r="L38" s="165"/>
      <c r="M38" s="164"/>
      <c r="N38" s="165"/>
      <c r="O38" s="164"/>
      <c r="P38" s="165"/>
      <c r="Q38" s="164"/>
      <c r="R38" s="165"/>
      <c r="S38" s="164"/>
      <c r="T38" s="165"/>
      <c r="U38" s="164"/>
      <c r="V38" s="166"/>
    </row>
    <row r="39" spans="1:22" ht="15" hidden="1" customHeight="1" x14ac:dyDescent="0.25">
      <c r="A39" s="144"/>
      <c r="B39" s="88"/>
      <c r="C39" s="149"/>
      <c r="D39" s="87"/>
      <c r="E39" s="89"/>
      <c r="F39" s="89"/>
      <c r="G39" s="112"/>
      <c r="H39" s="112"/>
      <c r="I39" s="87"/>
      <c r="J39" s="158"/>
      <c r="K39" s="155"/>
      <c r="L39" s="156"/>
      <c r="M39" s="155"/>
      <c r="N39" s="156"/>
      <c r="O39" s="155"/>
      <c r="P39" s="156"/>
      <c r="Q39" s="155"/>
      <c r="R39" s="156"/>
      <c r="S39" s="155"/>
      <c r="T39" s="156"/>
      <c r="U39" s="155"/>
      <c r="V39" s="157"/>
    </row>
    <row r="40" spans="1:22" ht="15" hidden="1" customHeight="1" x14ac:dyDescent="0.25">
      <c r="A40" s="144"/>
      <c r="B40" s="88"/>
      <c r="C40" s="149"/>
      <c r="D40" s="87"/>
      <c r="E40" s="89"/>
      <c r="F40" s="89"/>
      <c r="G40" s="112"/>
      <c r="H40" s="112"/>
      <c r="I40" s="87"/>
      <c r="J40" s="158"/>
      <c r="K40" s="155"/>
      <c r="L40" s="156"/>
      <c r="M40" s="155"/>
      <c r="N40" s="156"/>
      <c r="O40" s="155"/>
      <c r="P40" s="156"/>
      <c r="Q40" s="155"/>
      <c r="R40" s="156"/>
      <c r="S40" s="155"/>
      <c r="T40" s="156"/>
      <c r="U40" s="155"/>
      <c r="V40" s="157"/>
    </row>
    <row r="41" spans="1:22" ht="15" hidden="1" customHeight="1" thickBot="1" x14ac:dyDescent="0.3">
      <c r="A41" s="143"/>
      <c r="B41" s="114"/>
      <c r="C41" s="150"/>
      <c r="D41" s="116"/>
      <c r="E41" s="117"/>
      <c r="F41" s="117"/>
      <c r="G41" s="118"/>
      <c r="H41" s="118"/>
      <c r="I41" s="116"/>
      <c r="J41" s="159"/>
      <c r="K41" s="160"/>
      <c r="L41" s="161"/>
      <c r="M41" s="160"/>
      <c r="N41" s="161"/>
      <c r="O41" s="160"/>
      <c r="P41" s="161"/>
      <c r="Q41" s="160"/>
      <c r="R41" s="161"/>
      <c r="S41" s="160"/>
      <c r="T41" s="161"/>
      <c r="U41" s="160"/>
      <c r="V41" s="162"/>
    </row>
    <row r="42" spans="1:22" ht="15" hidden="1" customHeight="1" thickTop="1" x14ac:dyDescent="0.25">
      <c r="A42" s="144"/>
      <c r="B42" s="259"/>
      <c r="C42" s="151"/>
      <c r="D42" s="261"/>
      <c r="E42" s="124"/>
      <c r="F42" s="124"/>
      <c r="G42" s="125"/>
      <c r="H42" s="125"/>
      <c r="I42" s="261"/>
      <c r="J42" s="163"/>
      <c r="K42" s="164"/>
      <c r="L42" s="165"/>
      <c r="M42" s="164"/>
      <c r="N42" s="165"/>
      <c r="O42" s="164"/>
      <c r="P42" s="165"/>
      <c r="Q42" s="164"/>
      <c r="R42" s="165"/>
      <c r="S42" s="164"/>
      <c r="T42" s="165"/>
      <c r="U42" s="164"/>
      <c r="V42" s="166"/>
    </row>
    <row r="43" spans="1:22" ht="15" hidden="1" customHeight="1" x14ac:dyDescent="0.25">
      <c r="A43" s="144"/>
      <c r="B43" s="88"/>
      <c r="C43" s="149"/>
      <c r="D43" s="87"/>
      <c r="E43" s="89"/>
      <c r="F43" s="89"/>
      <c r="G43" s="112"/>
      <c r="H43" s="112"/>
      <c r="I43" s="87"/>
      <c r="J43" s="158"/>
      <c r="K43" s="155"/>
      <c r="L43" s="156"/>
      <c r="M43" s="155"/>
      <c r="N43" s="156"/>
      <c r="O43" s="155"/>
      <c r="P43" s="156"/>
      <c r="Q43" s="155"/>
      <c r="R43" s="156"/>
      <c r="S43" s="155"/>
      <c r="T43" s="156"/>
      <c r="U43" s="155"/>
      <c r="V43" s="157"/>
    </row>
    <row r="44" spans="1:22" ht="15" hidden="1" customHeight="1" x14ac:dyDescent="0.25">
      <c r="A44" s="144"/>
      <c r="B44" s="88"/>
      <c r="C44" s="149"/>
      <c r="D44" s="87"/>
      <c r="E44" s="89"/>
      <c r="F44" s="89"/>
      <c r="G44" s="112"/>
      <c r="H44" s="112"/>
      <c r="I44" s="87"/>
      <c r="J44" s="158"/>
      <c r="K44" s="155"/>
      <c r="L44" s="156"/>
      <c r="M44" s="155"/>
      <c r="N44" s="156"/>
      <c r="O44" s="155"/>
      <c r="P44" s="156"/>
      <c r="Q44" s="155"/>
      <c r="R44" s="156"/>
      <c r="S44" s="155"/>
      <c r="T44" s="156"/>
      <c r="U44" s="155"/>
      <c r="V44" s="157"/>
    </row>
    <row r="45" spans="1:22" ht="15" hidden="1" customHeight="1" thickBot="1" x14ac:dyDescent="0.3">
      <c r="A45" s="143"/>
      <c r="B45" s="114"/>
      <c r="C45" s="150"/>
      <c r="D45" s="116"/>
      <c r="E45" s="117"/>
      <c r="F45" s="117"/>
      <c r="G45" s="118"/>
      <c r="H45" s="118"/>
      <c r="I45" s="116"/>
      <c r="J45" s="159"/>
      <c r="K45" s="160"/>
      <c r="L45" s="161"/>
      <c r="M45" s="160"/>
      <c r="N45" s="161"/>
      <c r="O45" s="160"/>
      <c r="P45" s="161"/>
      <c r="Q45" s="160"/>
      <c r="R45" s="161"/>
      <c r="S45" s="160"/>
      <c r="T45" s="161"/>
      <c r="U45" s="160"/>
      <c r="V45" s="162"/>
    </row>
    <row r="46" spans="1:22" ht="15" hidden="1" customHeight="1" thickTop="1" x14ac:dyDescent="0.25">
      <c r="A46" s="144"/>
      <c r="B46" s="259"/>
      <c r="C46" s="151"/>
      <c r="D46" s="261"/>
      <c r="E46" s="124"/>
      <c r="F46" s="124"/>
      <c r="G46" s="125"/>
      <c r="H46" s="125"/>
      <c r="I46" s="261"/>
      <c r="J46" s="163"/>
      <c r="K46" s="164"/>
      <c r="L46" s="165"/>
      <c r="M46" s="164"/>
      <c r="N46" s="165"/>
      <c r="O46" s="164"/>
      <c r="P46" s="165"/>
      <c r="Q46" s="164"/>
      <c r="R46" s="165"/>
      <c r="S46" s="164"/>
      <c r="T46" s="165"/>
      <c r="U46" s="164"/>
      <c r="V46" s="166"/>
    </row>
    <row r="47" spans="1:22" ht="15" hidden="1" customHeight="1" x14ac:dyDescent="0.25">
      <c r="A47" s="144"/>
      <c r="B47" s="88"/>
      <c r="C47" s="149"/>
      <c r="D47" s="87"/>
      <c r="E47" s="89"/>
      <c r="F47" s="89"/>
      <c r="G47" s="112"/>
      <c r="H47" s="112"/>
      <c r="I47" s="87"/>
      <c r="J47" s="158"/>
      <c r="K47" s="155"/>
      <c r="L47" s="156"/>
      <c r="M47" s="155"/>
      <c r="N47" s="156"/>
      <c r="O47" s="155"/>
      <c r="P47" s="156"/>
      <c r="Q47" s="155"/>
      <c r="R47" s="156"/>
      <c r="S47" s="155"/>
      <c r="T47" s="156"/>
      <c r="U47" s="155"/>
      <c r="V47" s="157"/>
    </row>
    <row r="48" spans="1:22" ht="15" hidden="1" customHeight="1" x14ac:dyDescent="0.25">
      <c r="A48" s="144"/>
      <c r="B48" s="88"/>
      <c r="C48" s="149"/>
      <c r="D48" s="87"/>
      <c r="E48" s="89"/>
      <c r="F48" s="89"/>
      <c r="G48" s="112"/>
      <c r="H48" s="112"/>
      <c r="I48" s="87"/>
      <c r="J48" s="158"/>
      <c r="K48" s="155"/>
      <c r="L48" s="156"/>
      <c r="M48" s="155"/>
      <c r="N48" s="156"/>
      <c r="O48" s="155"/>
      <c r="P48" s="156"/>
      <c r="Q48" s="155"/>
      <c r="R48" s="156"/>
      <c r="S48" s="155"/>
      <c r="T48" s="156"/>
      <c r="U48" s="155"/>
      <c r="V48" s="157"/>
    </row>
    <row r="49" spans="1:22" ht="15" hidden="1" customHeight="1" thickBot="1" x14ac:dyDescent="0.3">
      <c r="A49" s="143"/>
      <c r="B49" s="114"/>
      <c r="C49" s="150"/>
      <c r="D49" s="116"/>
      <c r="E49" s="117"/>
      <c r="F49" s="117"/>
      <c r="G49" s="118"/>
      <c r="H49" s="118"/>
      <c r="I49" s="116"/>
      <c r="J49" s="159"/>
      <c r="K49" s="160"/>
      <c r="L49" s="161"/>
      <c r="M49" s="160"/>
      <c r="N49" s="161"/>
      <c r="O49" s="160"/>
      <c r="P49" s="161"/>
      <c r="Q49" s="160"/>
      <c r="R49" s="161"/>
      <c r="S49" s="160"/>
      <c r="T49" s="161"/>
      <c r="U49" s="160"/>
      <c r="V49" s="162"/>
    </row>
    <row r="50" spans="1:22" ht="15" hidden="1" customHeight="1" thickTop="1" x14ac:dyDescent="0.25">
      <c r="A50" s="144"/>
      <c r="B50" s="259"/>
      <c r="C50" s="151"/>
      <c r="D50" s="261"/>
      <c r="E50" s="124"/>
      <c r="F50" s="124"/>
      <c r="G50" s="125"/>
      <c r="H50" s="125"/>
      <c r="I50" s="261"/>
      <c r="J50" s="163"/>
      <c r="K50" s="164"/>
      <c r="L50" s="165"/>
      <c r="M50" s="164"/>
      <c r="N50" s="165"/>
      <c r="O50" s="164"/>
      <c r="P50" s="165"/>
      <c r="Q50" s="164"/>
      <c r="R50" s="165"/>
      <c r="S50" s="164"/>
      <c r="T50" s="165"/>
      <c r="U50" s="164"/>
      <c r="V50" s="166"/>
    </row>
    <row r="51" spans="1:22" ht="15" hidden="1" customHeight="1" x14ac:dyDescent="0.25">
      <c r="A51" s="144"/>
      <c r="B51" s="88"/>
      <c r="C51" s="149"/>
      <c r="D51" s="87"/>
      <c r="E51" s="89"/>
      <c r="F51" s="89"/>
      <c r="G51" s="112"/>
      <c r="H51" s="112"/>
      <c r="I51" s="87"/>
      <c r="J51" s="158"/>
      <c r="K51" s="155"/>
      <c r="L51" s="156"/>
      <c r="M51" s="155"/>
      <c r="N51" s="156"/>
      <c r="O51" s="155"/>
      <c r="P51" s="156"/>
      <c r="Q51" s="155"/>
      <c r="R51" s="156"/>
      <c r="S51" s="155"/>
      <c r="T51" s="156"/>
      <c r="U51" s="155"/>
      <c r="V51" s="157"/>
    </row>
    <row r="52" spans="1:22" ht="15" hidden="1" customHeight="1" x14ac:dyDescent="0.25">
      <c r="A52" s="144"/>
      <c r="B52" s="88"/>
      <c r="C52" s="149"/>
      <c r="D52" s="87"/>
      <c r="E52" s="89"/>
      <c r="F52" s="89"/>
      <c r="G52" s="112"/>
      <c r="H52" s="112"/>
      <c r="I52" s="87"/>
      <c r="J52" s="158"/>
      <c r="K52" s="155"/>
      <c r="L52" s="156"/>
      <c r="M52" s="155"/>
      <c r="N52" s="156"/>
      <c r="O52" s="155"/>
      <c r="P52" s="156"/>
      <c r="Q52" s="155"/>
      <c r="R52" s="156"/>
      <c r="S52" s="155"/>
      <c r="T52" s="156"/>
      <c r="U52" s="155"/>
      <c r="V52" s="157"/>
    </row>
    <row r="53" spans="1:22" ht="15" hidden="1" customHeight="1" thickBot="1" x14ac:dyDescent="0.3">
      <c r="A53" s="143"/>
      <c r="B53" s="114"/>
      <c r="C53" s="150"/>
      <c r="D53" s="116"/>
      <c r="E53" s="117"/>
      <c r="F53" s="117"/>
      <c r="G53" s="118"/>
      <c r="H53" s="118"/>
      <c r="I53" s="116"/>
      <c r="J53" s="159"/>
      <c r="K53" s="160"/>
      <c r="L53" s="161"/>
      <c r="M53" s="160"/>
      <c r="N53" s="161"/>
      <c r="O53" s="160"/>
      <c r="P53" s="161"/>
      <c r="Q53" s="160"/>
      <c r="R53" s="161"/>
      <c r="S53" s="160"/>
      <c r="T53" s="161"/>
      <c r="U53" s="160"/>
      <c r="V53" s="162"/>
    </row>
    <row r="54" spans="1:22" ht="15" hidden="1" customHeight="1" thickTop="1" x14ac:dyDescent="0.25">
      <c r="A54" s="144"/>
      <c r="B54" s="259"/>
      <c r="C54" s="151"/>
      <c r="D54" s="261"/>
      <c r="E54" s="124"/>
      <c r="F54" s="124"/>
      <c r="G54" s="125"/>
      <c r="H54" s="125"/>
      <c r="I54" s="261"/>
      <c r="J54" s="163"/>
      <c r="K54" s="164"/>
      <c r="L54" s="165"/>
      <c r="M54" s="164"/>
      <c r="N54" s="165"/>
      <c r="O54" s="164"/>
      <c r="P54" s="165"/>
      <c r="Q54" s="164"/>
      <c r="R54" s="165"/>
      <c r="S54" s="164"/>
      <c r="T54" s="165"/>
      <c r="U54" s="164"/>
      <c r="V54" s="166"/>
    </row>
    <row r="55" spans="1:22" ht="15" hidden="1" customHeight="1" x14ac:dyDescent="0.25">
      <c r="A55" s="144"/>
      <c r="B55" s="88"/>
      <c r="C55" s="149"/>
      <c r="D55" s="87"/>
      <c r="E55" s="89"/>
      <c r="F55" s="89"/>
      <c r="G55" s="112"/>
      <c r="H55" s="112"/>
      <c r="I55" s="87"/>
      <c r="J55" s="158"/>
      <c r="K55" s="155"/>
      <c r="L55" s="156"/>
      <c r="M55" s="155"/>
      <c r="N55" s="156"/>
      <c r="O55" s="155"/>
      <c r="P55" s="156"/>
      <c r="Q55" s="155"/>
      <c r="R55" s="156"/>
      <c r="S55" s="155"/>
      <c r="T55" s="156"/>
      <c r="U55" s="155"/>
      <c r="V55" s="157"/>
    </row>
    <row r="56" spans="1:22" ht="15" hidden="1" customHeight="1" x14ac:dyDescent="0.25">
      <c r="A56" s="144"/>
      <c r="B56" s="88"/>
      <c r="C56" s="149"/>
      <c r="D56" s="87"/>
      <c r="E56" s="89"/>
      <c r="F56" s="89"/>
      <c r="G56" s="112"/>
      <c r="H56" s="112"/>
      <c r="I56" s="87"/>
      <c r="J56" s="158"/>
      <c r="K56" s="155"/>
      <c r="L56" s="156"/>
      <c r="M56" s="155"/>
      <c r="N56" s="156"/>
      <c r="O56" s="155"/>
      <c r="P56" s="156"/>
      <c r="Q56" s="155"/>
      <c r="R56" s="156"/>
      <c r="S56" s="155"/>
      <c r="T56" s="156"/>
      <c r="U56" s="155"/>
      <c r="V56" s="157"/>
    </row>
    <row r="57" spans="1:22" ht="15" hidden="1" customHeight="1" thickBot="1" x14ac:dyDescent="0.3">
      <c r="A57" s="143"/>
      <c r="B57" s="114"/>
      <c r="C57" s="150"/>
      <c r="D57" s="116"/>
      <c r="E57" s="117"/>
      <c r="F57" s="117"/>
      <c r="G57" s="118"/>
      <c r="H57" s="118"/>
      <c r="I57" s="116"/>
      <c r="J57" s="159"/>
      <c r="K57" s="160"/>
      <c r="L57" s="161"/>
      <c r="M57" s="160"/>
      <c r="N57" s="161"/>
      <c r="O57" s="160"/>
      <c r="P57" s="161"/>
      <c r="Q57" s="160"/>
      <c r="R57" s="161"/>
      <c r="S57" s="160"/>
      <c r="T57" s="161"/>
      <c r="U57" s="160"/>
      <c r="V57" s="162"/>
    </row>
    <row r="58" spans="1:22" ht="15" hidden="1" customHeight="1" thickTop="1" x14ac:dyDescent="0.25">
      <c r="A58" s="144"/>
      <c r="B58" s="259"/>
      <c r="C58" s="151"/>
      <c r="D58" s="261"/>
      <c r="E58" s="124"/>
      <c r="F58" s="124"/>
      <c r="G58" s="125"/>
      <c r="H58" s="125"/>
      <c r="I58" s="261"/>
      <c r="J58" s="163"/>
      <c r="K58" s="164"/>
      <c r="L58" s="165"/>
      <c r="M58" s="164"/>
      <c r="N58" s="165"/>
      <c r="O58" s="164"/>
      <c r="P58" s="165"/>
      <c r="Q58" s="164"/>
      <c r="R58" s="165"/>
      <c r="S58" s="164"/>
      <c r="T58" s="165"/>
      <c r="U58" s="164"/>
      <c r="V58" s="166"/>
    </row>
    <row r="59" spans="1:22" ht="27.75" hidden="1" customHeight="1" x14ac:dyDescent="0.25">
      <c r="A59" s="144"/>
      <c r="B59" s="134"/>
      <c r="C59" s="149"/>
      <c r="D59" s="87"/>
      <c r="E59" s="89"/>
      <c r="F59" s="89"/>
      <c r="G59" s="112"/>
      <c r="H59" s="112"/>
      <c r="I59" s="87"/>
      <c r="J59" s="158"/>
      <c r="K59" s="155"/>
      <c r="L59" s="156"/>
      <c r="M59" s="155"/>
      <c r="N59" s="156"/>
      <c r="O59" s="155"/>
      <c r="P59" s="156"/>
      <c r="Q59" s="155"/>
      <c r="R59" s="156"/>
      <c r="S59" s="155"/>
      <c r="T59" s="156"/>
      <c r="U59" s="155"/>
      <c r="V59" s="157"/>
    </row>
    <row r="60" spans="1:22" ht="28.5" hidden="1" customHeight="1" x14ac:dyDescent="0.25">
      <c r="A60" s="139" t="s">
        <v>9</v>
      </c>
      <c r="B60" s="88" t="s">
        <v>4</v>
      </c>
      <c r="C60" s="147" t="s">
        <v>3</v>
      </c>
      <c r="D60" s="87" t="s">
        <v>2</v>
      </c>
      <c r="E60" s="89" t="s">
        <v>1</v>
      </c>
      <c r="F60" s="89" t="s">
        <v>0</v>
      </c>
      <c r="G60" s="112" t="s">
        <v>7</v>
      </c>
      <c r="H60" s="87" t="s">
        <v>6</v>
      </c>
      <c r="I60" s="87" t="s">
        <v>5</v>
      </c>
      <c r="J60" s="158" t="s">
        <v>8</v>
      </c>
      <c r="K60" s="277" t="s">
        <v>59</v>
      </c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9"/>
    </row>
    <row r="61" spans="1:22" ht="28.5" hidden="1" customHeight="1" x14ac:dyDescent="0.25">
      <c r="A61" s="139" t="s">
        <v>9</v>
      </c>
      <c r="B61" s="88" t="s">
        <v>4</v>
      </c>
      <c r="C61" s="147" t="s">
        <v>3</v>
      </c>
      <c r="D61" s="87" t="s">
        <v>2</v>
      </c>
      <c r="E61" s="89" t="s">
        <v>1</v>
      </c>
      <c r="F61" s="89" t="s">
        <v>0</v>
      </c>
      <c r="G61" s="112" t="s">
        <v>7</v>
      </c>
      <c r="H61" s="87" t="s">
        <v>6</v>
      </c>
      <c r="I61" s="87" t="s">
        <v>5</v>
      </c>
      <c r="J61" s="158" t="s">
        <v>8</v>
      </c>
      <c r="K61" s="255" t="s">
        <v>59</v>
      </c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7"/>
    </row>
    <row r="62" spans="1:22" ht="28.5" customHeight="1" x14ac:dyDescent="0.25">
      <c r="A62" s="139" t="s">
        <v>9</v>
      </c>
      <c r="B62" s="88" t="s">
        <v>4</v>
      </c>
      <c r="C62" s="147" t="s">
        <v>3</v>
      </c>
      <c r="D62" s="87" t="s">
        <v>2</v>
      </c>
      <c r="E62" s="89" t="s">
        <v>1</v>
      </c>
      <c r="F62" s="89" t="s">
        <v>0</v>
      </c>
      <c r="G62" s="112" t="s">
        <v>7</v>
      </c>
      <c r="H62" s="87" t="s">
        <v>6</v>
      </c>
      <c r="I62" s="87" t="s">
        <v>5</v>
      </c>
      <c r="J62" s="158" t="s">
        <v>8</v>
      </c>
      <c r="K62" s="173" t="s">
        <v>187</v>
      </c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5"/>
    </row>
    <row r="63" spans="1:22" ht="15" customHeight="1" x14ac:dyDescent="0.25">
      <c r="A63" s="141" t="s">
        <v>156</v>
      </c>
      <c r="B63" s="258"/>
      <c r="C63" s="148" t="str">
        <f t="shared" ref="C63:C120" si="0">IF(B63="","",EDATE(B63,6))</f>
        <v/>
      </c>
      <c r="D63" s="87"/>
      <c r="E63" s="89"/>
      <c r="F63" s="103"/>
      <c r="G63" s="176"/>
      <c r="H63" s="176"/>
      <c r="I63" s="260"/>
      <c r="J63" s="178"/>
      <c r="K63" s="107"/>
      <c r="L63" s="108"/>
      <c r="M63" s="109"/>
      <c r="N63" s="110"/>
      <c r="O63" s="109"/>
      <c r="P63" s="110"/>
      <c r="Q63" s="109"/>
      <c r="R63" s="110"/>
      <c r="S63" s="109"/>
      <c r="T63" s="110"/>
      <c r="U63" s="109"/>
      <c r="V63" s="110"/>
    </row>
    <row r="64" spans="1:22" ht="15" customHeight="1" x14ac:dyDescent="0.25">
      <c r="A64" s="142" t="s">
        <v>157</v>
      </c>
      <c r="B64" s="111"/>
      <c r="C64" s="149" t="str">
        <f t="shared" si="0"/>
        <v/>
      </c>
      <c r="D64" s="87"/>
      <c r="E64" s="89"/>
      <c r="F64" s="89"/>
      <c r="G64" s="112"/>
      <c r="H64" s="112"/>
      <c r="I64" s="87"/>
      <c r="J64" s="158"/>
      <c r="K64" s="107"/>
      <c r="L64" s="108"/>
      <c r="M64" s="109"/>
      <c r="N64" s="110"/>
      <c r="O64" s="109"/>
      <c r="P64" s="110"/>
      <c r="Q64" s="109"/>
      <c r="R64" s="110"/>
      <c r="S64" s="109"/>
      <c r="T64" s="110"/>
      <c r="U64" s="109"/>
      <c r="V64" s="110"/>
    </row>
    <row r="65" spans="1:22" ht="15" customHeight="1" thickBot="1" x14ac:dyDescent="0.3">
      <c r="A65" s="143" t="s">
        <v>158</v>
      </c>
      <c r="B65" s="114"/>
      <c r="C65" s="150" t="str">
        <f t="shared" si="0"/>
        <v/>
      </c>
      <c r="D65" s="116"/>
      <c r="E65" s="117"/>
      <c r="F65" s="117"/>
      <c r="G65" s="118"/>
      <c r="H65" s="118"/>
      <c r="I65" s="116"/>
      <c r="J65" s="159"/>
      <c r="K65" s="120"/>
      <c r="L65" s="108"/>
      <c r="M65" s="109"/>
      <c r="N65" s="110"/>
      <c r="O65" s="109"/>
      <c r="P65" s="110"/>
      <c r="Q65" s="109"/>
      <c r="R65" s="110"/>
      <c r="S65" s="109"/>
      <c r="T65" s="110"/>
      <c r="U65" s="109"/>
      <c r="V65" s="110"/>
    </row>
    <row r="66" spans="1:22" ht="15" customHeight="1" thickTop="1" x14ac:dyDescent="0.25">
      <c r="A66" s="144" t="s">
        <v>159</v>
      </c>
      <c r="B66" s="259"/>
      <c r="C66" s="151" t="str">
        <f t="shared" si="0"/>
        <v/>
      </c>
      <c r="D66" s="261"/>
      <c r="E66" s="124"/>
      <c r="F66" s="124"/>
      <c r="G66" s="125"/>
      <c r="H66" s="125"/>
      <c r="I66" s="261"/>
      <c r="J66" s="163"/>
      <c r="K66" s="127"/>
      <c r="L66" s="108"/>
      <c r="M66" s="109"/>
      <c r="N66" s="110"/>
      <c r="O66" s="109"/>
      <c r="P66" s="110"/>
      <c r="Q66" s="109"/>
      <c r="R66" s="110"/>
      <c r="S66" s="109"/>
      <c r="T66" s="110"/>
      <c r="U66" s="109"/>
      <c r="V66" s="110"/>
    </row>
    <row r="67" spans="1:22" ht="15" customHeight="1" x14ac:dyDescent="0.25">
      <c r="A67" s="142" t="s">
        <v>160</v>
      </c>
      <c r="B67" s="88"/>
      <c r="C67" s="149" t="str">
        <f>IF(B67="","",EDATE(B67,6))</f>
        <v/>
      </c>
      <c r="D67" s="87"/>
      <c r="E67" s="89"/>
      <c r="F67" s="89"/>
      <c r="G67" s="112"/>
      <c r="H67" s="112"/>
      <c r="I67" s="87"/>
      <c r="J67" s="158"/>
      <c r="K67" s="107"/>
      <c r="L67" s="108"/>
      <c r="M67" s="109"/>
      <c r="N67" s="110"/>
      <c r="O67" s="109"/>
      <c r="P67" s="110"/>
      <c r="Q67" s="109"/>
      <c r="R67" s="110"/>
      <c r="S67" s="109"/>
      <c r="T67" s="110"/>
      <c r="U67" s="109"/>
      <c r="V67" s="110"/>
    </row>
    <row r="68" spans="1:22" ht="15" customHeight="1" x14ac:dyDescent="0.25">
      <c r="A68" s="142" t="s">
        <v>161</v>
      </c>
      <c r="B68" s="88"/>
      <c r="C68" s="149" t="str">
        <f>IF(B68="","",EDATE(B68,6))</f>
        <v/>
      </c>
      <c r="D68" s="87"/>
      <c r="E68" s="89"/>
      <c r="F68" s="89"/>
      <c r="G68" s="112"/>
      <c r="H68" s="112"/>
      <c r="I68" s="87"/>
      <c r="J68" s="158"/>
      <c r="K68" s="107"/>
      <c r="L68" s="108"/>
      <c r="M68" s="109"/>
      <c r="N68" s="110"/>
      <c r="O68" s="109"/>
      <c r="P68" s="110"/>
      <c r="Q68" s="109"/>
      <c r="R68" s="110"/>
      <c r="S68" s="109"/>
      <c r="T68" s="110"/>
      <c r="U68" s="109"/>
      <c r="V68" s="110"/>
    </row>
    <row r="69" spans="1:22" ht="15" customHeight="1" thickBot="1" x14ac:dyDescent="0.3">
      <c r="A69" s="143" t="s">
        <v>162</v>
      </c>
      <c r="B69" s="114"/>
      <c r="C69" s="150" t="str">
        <f t="shared" si="0"/>
        <v/>
      </c>
      <c r="D69" s="116"/>
      <c r="E69" s="117"/>
      <c r="F69" s="117"/>
      <c r="G69" s="118"/>
      <c r="H69" s="118"/>
      <c r="I69" s="116"/>
      <c r="J69" s="159"/>
      <c r="K69" s="120"/>
      <c r="L69" s="108"/>
      <c r="M69" s="109"/>
      <c r="N69" s="110"/>
      <c r="O69" s="109"/>
      <c r="P69" s="110"/>
      <c r="Q69" s="109"/>
      <c r="R69" s="110"/>
      <c r="S69" s="109"/>
      <c r="T69" s="110"/>
      <c r="U69" s="109"/>
      <c r="V69" s="110"/>
    </row>
    <row r="70" spans="1:22" ht="15" customHeight="1" thickTop="1" x14ac:dyDescent="0.25">
      <c r="A70" s="144" t="s">
        <v>163</v>
      </c>
      <c r="B70" s="259">
        <v>42186</v>
      </c>
      <c r="C70" s="151">
        <f t="shared" si="0"/>
        <v>42370</v>
      </c>
      <c r="D70" s="261">
        <v>180</v>
      </c>
      <c r="E70" s="124">
        <v>11</v>
      </c>
      <c r="F70" s="124" t="s">
        <v>189</v>
      </c>
      <c r="G70" s="125">
        <v>13.19</v>
      </c>
      <c r="H70" s="125">
        <v>0.34</v>
      </c>
      <c r="I70" s="261">
        <v>74</v>
      </c>
      <c r="J70" s="163" t="s">
        <v>234</v>
      </c>
      <c r="K70" s="127" t="s">
        <v>188</v>
      </c>
      <c r="L70" s="108"/>
      <c r="M70" s="109"/>
      <c r="N70" s="110"/>
      <c r="O70" s="109"/>
      <c r="P70" s="110"/>
      <c r="Q70" s="109"/>
      <c r="R70" s="110"/>
      <c r="S70" s="109"/>
      <c r="T70" s="110"/>
      <c r="U70" s="109"/>
      <c r="V70" s="110"/>
    </row>
    <row r="71" spans="1:22" ht="15" customHeight="1" x14ac:dyDescent="0.25">
      <c r="A71" s="142" t="s">
        <v>164</v>
      </c>
      <c r="B71" s="88"/>
      <c r="C71" s="149" t="str">
        <f t="shared" si="0"/>
        <v/>
      </c>
      <c r="D71" s="87"/>
      <c r="E71" s="89"/>
      <c r="F71" s="89"/>
      <c r="G71" s="112"/>
      <c r="H71" s="112"/>
      <c r="I71" s="87"/>
      <c r="J71" s="158"/>
      <c r="K71" s="107"/>
      <c r="L71" s="108"/>
      <c r="M71" s="109"/>
      <c r="N71" s="110"/>
      <c r="O71" s="109"/>
      <c r="P71" s="110"/>
      <c r="Q71" s="109"/>
      <c r="R71" s="110"/>
      <c r="S71" s="109"/>
      <c r="T71" s="110"/>
      <c r="U71" s="109"/>
      <c r="V71" s="110"/>
    </row>
    <row r="72" spans="1:22" ht="15" customHeight="1" x14ac:dyDescent="0.25">
      <c r="A72" s="142" t="s">
        <v>60</v>
      </c>
      <c r="B72" s="88"/>
      <c r="C72" s="149" t="str">
        <f t="shared" si="0"/>
        <v/>
      </c>
      <c r="D72" s="87"/>
      <c r="E72" s="89"/>
      <c r="F72" s="89"/>
      <c r="G72" s="112"/>
      <c r="H72" s="112"/>
      <c r="I72" s="87"/>
      <c r="J72" s="158"/>
      <c r="K72" s="107"/>
      <c r="L72" s="108"/>
      <c r="M72" s="109"/>
      <c r="N72" s="110"/>
      <c r="O72" s="109"/>
      <c r="P72" s="110"/>
      <c r="Q72" s="109"/>
      <c r="R72" s="110"/>
      <c r="S72" s="109"/>
      <c r="T72" s="110"/>
      <c r="U72" s="109"/>
      <c r="V72" s="110"/>
    </row>
    <row r="73" spans="1:22" ht="15" customHeight="1" thickBot="1" x14ac:dyDescent="0.3">
      <c r="A73" s="143" t="s">
        <v>61</v>
      </c>
      <c r="B73" s="114"/>
      <c r="C73" s="150" t="str">
        <f t="shared" si="0"/>
        <v/>
      </c>
      <c r="D73" s="116"/>
      <c r="E73" s="117"/>
      <c r="F73" s="117"/>
      <c r="G73" s="118"/>
      <c r="H73" s="118"/>
      <c r="I73" s="116"/>
      <c r="J73" s="159"/>
      <c r="K73" s="120"/>
      <c r="L73" s="108"/>
      <c r="M73" s="109"/>
      <c r="N73" s="110"/>
      <c r="O73" s="109"/>
      <c r="P73" s="110"/>
      <c r="Q73" s="109"/>
      <c r="R73" s="110"/>
      <c r="S73" s="109"/>
      <c r="T73" s="110"/>
      <c r="U73" s="109"/>
      <c r="V73" s="110"/>
    </row>
    <row r="74" spans="1:22" ht="15" customHeight="1" thickTop="1" x14ac:dyDescent="0.25">
      <c r="A74" s="144" t="s">
        <v>62</v>
      </c>
      <c r="B74" s="259"/>
      <c r="C74" s="151" t="str">
        <f t="shared" si="0"/>
        <v/>
      </c>
      <c r="D74" s="261"/>
      <c r="E74" s="124"/>
      <c r="F74" s="124"/>
      <c r="G74" s="125"/>
      <c r="H74" s="125"/>
      <c r="I74" s="261"/>
      <c r="J74" s="163"/>
      <c r="K74" s="127"/>
      <c r="L74" s="108"/>
      <c r="M74" s="109"/>
      <c r="N74" s="110"/>
      <c r="O74" s="109"/>
      <c r="P74" s="110"/>
      <c r="Q74" s="109"/>
      <c r="R74" s="110"/>
      <c r="S74" s="109"/>
      <c r="T74" s="110"/>
      <c r="U74" s="109"/>
      <c r="V74" s="110"/>
    </row>
    <row r="75" spans="1:22" ht="15" customHeight="1" x14ac:dyDescent="0.25">
      <c r="A75" s="142" t="s">
        <v>63</v>
      </c>
      <c r="B75" s="88"/>
      <c r="C75" s="149" t="str">
        <f t="shared" si="0"/>
        <v/>
      </c>
      <c r="D75" s="87"/>
      <c r="E75" s="89"/>
      <c r="F75" s="89"/>
      <c r="G75" s="112"/>
      <c r="H75" s="112"/>
      <c r="I75" s="87"/>
      <c r="J75" s="158"/>
      <c r="K75" s="107"/>
      <c r="L75" s="108"/>
      <c r="M75" s="109"/>
      <c r="N75" s="110"/>
      <c r="O75" s="109"/>
      <c r="P75" s="110"/>
      <c r="Q75" s="109"/>
      <c r="R75" s="110"/>
      <c r="S75" s="109"/>
      <c r="T75" s="110"/>
      <c r="U75" s="109"/>
      <c r="V75" s="110"/>
    </row>
    <row r="76" spans="1:22" ht="15" customHeight="1" thickBot="1" x14ac:dyDescent="0.3">
      <c r="A76" s="143" t="s">
        <v>64</v>
      </c>
      <c r="B76" s="114"/>
      <c r="C76" s="150" t="str">
        <f t="shared" si="0"/>
        <v/>
      </c>
      <c r="D76" s="116"/>
      <c r="E76" s="117"/>
      <c r="F76" s="117"/>
      <c r="G76" s="118"/>
      <c r="H76" s="118"/>
      <c r="I76" s="116"/>
      <c r="J76" s="159"/>
      <c r="K76" s="120"/>
      <c r="L76" s="108"/>
      <c r="M76" s="109"/>
      <c r="N76" s="110"/>
      <c r="O76" s="109"/>
      <c r="P76" s="110"/>
      <c r="Q76" s="109"/>
      <c r="R76" s="110"/>
      <c r="S76" s="109"/>
      <c r="T76" s="110"/>
      <c r="U76" s="109"/>
      <c r="V76" s="110"/>
    </row>
    <row r="77" spans="1:22" ht="15" customHeight="1" thickTop="1" x14ac:dyDescent="0.25">
      <c r="A77" s="144" t="s">
        <v>65</v>
      </c>
      <c r="B77" s="259"/>
      <c r="C77" s="151" t="str">
        <f t="shared" si="0"/>
        <v/>
      </c>
      <c r="D77" s="261"/>
      <c r="E77" s="124"/>
      <c r="F77" s="124"/>
      <c r="G77" s="125"/>
      <c r="H77" s="125"/>
      <c r="I77" s="261"/>
      <c r="J77" s="163"/>
      <c r="K77" s="127"/>
      <c r="L77" s="108"/>
      <c r="M77" s="109"/>
      <c r="N77" s="110"/>
      <c r="O77" s="109"/>
      <c r="P77" s="110"/>
      <c r="Q77" s="109"/>
      <c r="R77" s="110"/>
      <c r="S77" s="109"/>
      <c r="T77" s="110"/>
      <c r="U77" s="109"/>
      <c r="V77" s="110"/>
    </row>
    <row r="78" spans="1:22" ht="15" customHeight="1" x14ac:dyDescent="0.25">
      <c r="A78" s="142" t="s">
        <v>66</v>
      </c>
      <c r="B78" s="88"/>
      <c r="C78" s="149" t="str">
        <f t="shared" si="0"/>
        <v/>
      </c>
      <c r="D78" s="87"/>
      <c r="E78" s="89"/>
      <c r="F78" s="89"/>
      <c r="G78" s="112"/>
      <c r="H78" s="112"/>
      <c r="I78" s="87"/>
      <c r="J78" s="158"/>
      <c r="K78" s="107"/>
      <c r="L78" s="108"/>
      <c r="M78" s="109"/>
      <c r="N78" s="110"/>
      <c r="O78" s="109"/>
      <c r="P78" s="110"/>
      <c r="Q78" s="109"/>
      <c r="R78" s="110"/>
      <c r="S78" s="109"/>
      <c r="T78" s="110"/>
      <c r="U78" s="109"/>
      <c r="V78" s="110"/>
    </row>
    <row r="79" spans="1:22" ht="15" customHeight="1" x14ac:dyDescent="0.25">
      <c r="A79" s="142" t="s">
        <v>67</v>
      </c>
      <c r="B79" s="111"/>
      <c r="C79" s="149" t="str">
        <f t="shared" si="0"/>
        <v/>
      </c>
      <c r="D79" s="87"/>
      <c r="E79" s="89"/>
      <c r="F79" s="89"/>
      <c r="G79" s="112"/>
      <c r="H79" s="112"/>
      <c r="I79" s="87"/>
      <c r="J79" s="158"/>
      <c r="K79" s="107"/>
      <c r="L79" s="108"/>
      <c r="M79" s="109"/>
      <c r="N79" s="110"/>
      <c r="O79" s="109"/>
      <c r="P79" s="110"/>
      <c r="Q79" s="109"/>
      <c r="R79" s="110"/>
      <c r="S79" s="109"/>
      <c r="T79" s="110"/>
      <c r="U79" s="109"/>
      <c r="V79" s="110"/>
    </row>
    <row r="80" spans="1:22" ht="15" customHeight="1" thickBot="1" x14ac:dyDescent="0.3">
      <c r="A80" s="143" t="s">
        <v>68</v>
      </c>
      <c r="B80" s="114"/>
      <c r="C80" s="150" t="str">
        <f t="shared" si="0"/>
        <v/>
      </c>
      <c r="D80" s="116"/>
      <c r="E80" s="117"/>
      <c r="F80" s="117"/>
      <c r="G80" s="118"/>
      <c r="H80" s="118"/>
      <c r="I80" s="116"/>
      <c r="J80" s="159"/>
      <c r="K80" s="120"/>
      <c r="L80" s="108"/>
      <c r="M80" s="109"/>
      <c r="N80" s="110"/>
      <c r="O80" s="109"/>
      <c r="P80" s="110"/>
      <c r="Q80" s="109"/>
      <c r="R80" s="110"/>
      <c r="S80" s="109"/>
      <c r="T80" s="110"/>
      <c r="U80" s="109"/>
      <c r="V80" s="110"/>
    </row>
    <row r="81" spans="1:22" ht="15" customHeight="1" thickTop="1" x14ac:dyDescent="0.25">
      <c r="A81" s="144" t="s">
        <v>69</v>
      </c>
      <c r="B81" s="259"/>
      <c r="C81" s="151" t="str">
        <f t="shared" si="0"/>
        <v/>
      </c>
      <c r="D81" s="261"/>
      <c r="E81" s="124"/>
      <c r="F81" s="124"/>
      <c r="G81" s="125"/>
      <c r="H81" s="125"/>
      <c r="I81" s="261"/>
      <c r="J81" s="163"/>
      <c r="K81" s="127"/>
      <c r="L81" s="108"/>
      <c r="M81" s="109"/>
      <c r="N81" s="110"/>
      <c r="O81" s="109"/>
      <c r="P81" s="110"/>
      <c r="Q81" s="109"/>
      <c r="R81" s="110"/>
      <c r="S81" s="109"/>
      <c r="T81" s="110"/>
      <c r="U81" s="109"/>
      <c r="V81" s="110"/>
    </row>
    <row r="82" spans="1:22" ht="15" customHeight="1" x14ac:dyDescent="0.25">
      <c r="A82" s="142" t="s">
        <v>70</v>
      </c>
      <c r="B82" s="88"/>
      <c r="C82" s="149" t="str">
        <f t="shared" si="0"/>
        <v/>
      </c>
      <c r="D82" s="87"/>
      <c r="E82" s="89"/>
      <c r="F82" s="89"/>
      <c r="G82" s="112"/>
      <c r="H82" s="112"/>
      <c r="I82" s="87"/>
      <c r="J82" s="158"/>
      <c r="K82" s="107"/>
      <c r="L82" s="108"/>
      <c r="M82" s="109"/>
      <c r="N82" s="110"/>
      <c r="O82" s="109"/>
      <c r="P82" s="110"/>
      <c r="Q82" s="109"/>
      <c r="R82" s="110"/>
      <c r="S82" s="109"/>
      <c r="T82" s="110"/>
      <c r="U82" s="109"/>
      <c r="V82" s="110"/>
    </row>
    <row r="83" spans="1:22" ht="15" customHeight="1" x14ac:dyDescent="0.25">
      <c r="A83" s="142" t="s">
        <v>71</v>
      </c>
      <c r="B83" s="88"/>
      <c r="C83" s="149" t="str">
        <f t="shared" si="0"/>
        <v/>
      </c>
      <c r="D83" s="87"/>
      <c r="E83" s="89"/>
      <c r="F83" s="89"/>
      <c r="G83" s="112"/>
      <c r="H83" s="112"/>
      <c r="I83" s="87"/>
      <c r="J83" s="158"/>
      <c r="K83" s="107"/>
      <c r="L83" s="108"/>
      <c r="M83" s="109"/>
      <c r="N83" s="110"/>
      <c r="O83" s="109"/>
      <c r="P83" s="110"/>
      <c r="Q83" s="109"/>
      <c r="R83" s="110"/>
      <c r="S83" s="109"/>
      <c r="T83" s="110"/>
      <c r="U83" s="109"/>
      <c r="V83" s="110"/>
    </row>
    <row r="84" spans="1:22" ht="15" customHeight="1" thickBot="1" x14ac:dyDescent="0.3">
      <c r="A84" s="143" t="s">
        <v>72</v>
      </c>
      <c r="B84" s="114"/>
      <c r="C84" s="150" t="str">
        <f t="shared" si="0"/>
        <v/>
      </c>
      <c r="D84" s="116"/>
      <c r="E84" s="117"/>
      <c r="F84" s="117"/>
      <c r="G84" s="118"/>
      <c r="H84" s="118"/>
      <c r="I84" s="116"/>
      <c r="J84" s="159"/>
      <c r="K84" s="120"/>
      <c r="L84" s="108"/>
      <c r="M84" s="109"/>
      <c r="N84" s="110"/>
      <c r="O84" s="109"/>
      <c r="P84" s="110"/>
      <c r="Q84" s="109"/>
      <c r="R84" s="110"/>
      <c r="S84" s="109"/>
      <c r="T84" s="110"/>
      <c r="U84" s="109"/>
      <c r="V84" s="110"/>
    </row>
    <row r="85" spans="1:22" ht="15" customHeight="1" thickTop="1" x14ac:dyDescent="0.25">
      <c r="A85" s="144" t="s">
        <v>73</v>
      </c>
      <c r="B85" s="259"/>
      <c r="C85" s="151" t="str">
        <f t="shared" si="0"/>
        <v/>
      </c>
      <c r="D85" s="261"/>
      <c r="E85" s="124"/>
      <c r="F85" s="124"/>
      <c r="G85" s="125"/>
      <c r="H85" s="125"/>
      <c r="I85" s="261"/>
      <c r="J85" s="163"/>
      <c r="K85" s="127"/>
      <c r="L85" s="108"/>
      <c r="M85" s="109"/>
      <c r="N85" s="110"/>
      <c r="O85" s="109"/>
      <c r="P85" s="110"/>
      <c r="Q85" s="109"/>
      <c r="R85" s="110"/>
      <c r="S85" s="109"/>
      <c r="T85" s="110"/>
      <c r="U85" s="109"/>
      <c r="V85" s="110"/>
    </row>
    <row r="86" spans="1:22" ht="15" customHeight="1" x14ac:dyDescent="0.25">
      <c r="A86" s="142" t="s">
        <v>74</v>
      </c>
      <c r="B86" s="88"/>
      <c r="C86" s="149" t="str">
        <f t="shared" si="0"/>
        <v/>
      </c>
      <c r="D86" s="87"/>
      <c r="E86" s="89"/>
      <c r="F86" s="89"/>
      <c r="G86" s="112"/>
      <c r="H86" s="112"/>
      <c r="I86" s="87"/>
      <c r="J86" s="158"/>
      <c r="K86" s="107"/>
      <c r="L86" s="108"/>
      <c r="M86" s="109"/>
      <c r="N86" s="110"/>
      <c r="O86" s="109"/>
      <c r="P86" s="110"/>
      <c r="Q86" s="109"/>
      <c r="R86" s="110"/>
      <c r="S86" s="109"/>
      <c r="T86" s="110"/>
      <c r="U86" s="109"/>
      <c r="V86" s="110"/>
    </row>
    <row r="87" spans="1:22" ht="15" customHeight="1" thickBot="1" x14ac:dyDescent="0.3">
      <c r="A87" s="145" t="s">
        <v>108</v>
      </c>
      <c r="B87" s="128"/>
      <c r="C87" s="152" t="str">
        <f t="shared" si="0"/>
        <v/>
      </c>
      <c r="D87" s="129"/>
      <c r="E87" s="130"/>
      <c r="F87" s="130"/>
      <c r="G87" s="131"/>
      <c r="H87" s="131"/>
      <c r="I87" s="129"/>
      <c r="J87" s="168"/>
      <c r="K87" s="133"/>
      <c r="L87" s="108"/>
      <c r="M87" s="109"/>
      <c r="N87" s="110"/>
      <c r="O87" s="109"/>
      <c r="P87" s="110"/>
      <c r="Q87" s="109"/>
      <c r="R87" s="110"/>
      <c r="S87" s="109"/>
      <c r="T87" s="110"/>
      <c r="U87" s="109"/>
      <c r="V87" s="110"/>
    </row>
    <row r="88" spans="1:22" ht="15" customHeight="1" thickTop="1" x14ac:dyDescent="0.25">
      <c r="A88" s="144" t="s">
        <v>75</v>
      </c>
      <c r="B88" s="259"/>
      <c r="C88" s="151" t="str">
        <f t="shared" si="0"/>
        <v/>
      </c>
      <c r="D88" s="261"/>
      <c r="E88" s="124"/>
      <c r="F88" s="124"/>
      <c r="G88" s="125"/>
      <c r="H88" s="125"/>
      <c r="I88" s="261"/>
      <c r="J88" s="163"/>
      <c r="K88" s="127"/>
      <c r="L88" s="108"/>
      <c r="M88" s="109"/>
      <c r="N88" s="110"/>
      <c r="O88" s="109"/>
      <c r="P88" s="110"/>
      <c r="Q88" s="109"/>
      <c r="R88" s="110"/>
      <c r="S88" s="109"/>
      <c r="T88" s="110"/>
      <c r="U88" s="109"/>
      <c r="V88" s="110"/>
    </row>
    <row r="89" spans="1:22" ht="15" customHeight="1" thickBot="1" x14ac:dyDescent="0.3">
      <c r="A89" s="143" t="s">
        <v>76</v>
      </c>
      <c r="B89" s="114"/>
      <c r="C89" s="150" t="str">
        <f t="shared" si="0"/>
        <v/>
      </c>
      <c r="D89" s="116"/>
      <c r="E89" s="117"/>
      <c r="F89" s="117"/>
      <c r="G89" s="118"/>
      <c r="H89" s="118"/>
      <c r="I89" s="116"/>
      <c r="J89" s="159"/>
      <c r="K89" s="120"/>
      <c r="L89" s="108"/>
      <c r="M89" s="109"/>
      <c r="N89" s="110"/>
      <c r="O89" s="109"/>
      <c r="P89" s="110"/>
      <c r="Q89" s="109"/>
      <c r="R89" s="110"/>
      <c r="S89" s="109"/>
      <c r="T89" s="110"/>
      <c r="U89" s="109"/>
      <c r="V89" s="110"/>
    </row>
    <row r="90" spans="1:22" ht="15" customHeight="1" thickTop="1" x14ac:dyDescent="0.25">
      <c r="A90" s="144" t="s">
        <v>77</v>
      </c>
      <c r="B90" s="259"/>
      <c r="C90" s="151" t="str">
        <f t="shared" si="0"/>
        <v/>
      </c>
      <c r="D90" s="261"/>
      <c r="E90" s="124"/>
      <c r="F90" s="124"/>
      <c r="G90" s="125"/>
      <c r="H90" s="125"/>
      <c r="I90" s="261"/>
      <c r="J90" s="163"/>
      <c r="K90" s="127"/>
      <c r="L90" s="108"/>
      <c r="M90" s="109"/>
      <c r="N90" s="110"/>
      <c r="O90" s="109"/>
      <c r="P90" s="110"/>
      <c r="Q90" s="109"/>
      <c r="R90" s="110"/>
      <c r="S90" s="109"/>
      <c r="T90" s="110"/>
      <c r="U90" s="109"/>
      <c r="V90" s="110"/>
    </row>
    <row r="91" spans="1:22" ht="15" customHeight="1" x14ac:dyDescent="0.25">
      <c r="A91" s="144" t="s">
        <v>78</v>
      </c>
      <c r="B91" s="88"/>
      <c r="C91" s="149" t="str">
        <f t="shared" si="0"/>
        <v/>
      </c>
      <c r="D91" s="87"/>
      <c r="E91" s="89"/>
      <c r="F91" s="89"/>
      <c r="G91" s="112"/>
      <c r="H91" s="112"/>
      <c r="I91" s="87"/>
      <c r="J91" s="158"/>
      <c r="K91" s="107"/>
      <c r="L91" s="108"/>
      <c r="M91" s="109"/>
      <c r="N91" s="110"/>
      <c r="O91" s="109"/>
      <c r="P91" s="110"/>
      <c r="Q91" s="109"/>
      <c r="R91" s="110"/>
      <c r="S91" s="109"/>
      <c r="T91" s="110"/>
      <c r="U91" s="109"/>
      <c r="V91" s="110"/>
    </row>
    <row r="92" spans="1:22" ht="15" customHeight="1" x14ac:dyDescent="0.25">
      <c r="A92" s="144" t="s">
        <v>79</v>
      </c>
      <c r="B92" s="88"/>
      <c r="C92" s="149" t="str">
        <f t="shared" si="0"/>
        <v/>
      </c>
      <c r="D92" s="87"/>
      <c r="E92" s="89"/>
      <c r="F92" s="89"/>
      <c r="G92" s="112"/>
      <c r="H92" s="112"/>
      <c r="I92" s="87"/>
      <c r="J92" s="158"/>
      <c r="K92" s="107"/>
      <c r="L92" s="108"/>
      <c r="M92" s="109"/>
      <c r="N92" s="110"/>
      <c r="O92" s="109"/>
      <c r="P92" s="110"/>
      <c r="Q92" s="109"/>
      <c r="R92" s="110"/>
      <c r="S92" s="109"/>
      <c r="T92" s="110"/>
      <c r="U92" s="109"/>
      <c r="V92" s="110"/>
    </row>
    <row r="93" spans="1:22" ht="15" customHeight="1" thickBot="1" x14ac:dyDescent="0.3">
      <c r="A93" s="143" t="s">
        <v>80</v>
      </c>
      <c r="B93" s="114"/>
      <c r="C93" s="150" t="str">
        <f t="shared" si="0"/>
        <v/>
      </c>
      <c r="D93" s="116"/>
      <c r="E93" s="117"/>
      <c r="F93" s="117"/>
      <c r="G93" s="118"/>
      <c r="H93" s="118"/>
      <c r="I93" s="116"/>
      <c r="J93" s="159"/>
      <c r="K93" s="120"/>
      <c r="L93" s="108"/>
      <c r="M93" s="109"/>
      <c r="N93" s="110"/>
      <c r="O93" s="109"/>
      <c r="P93" s="110"/>
      <c r="Q93" s="109"/>
      <c r="R93" s="110"/>
      <c r="S93" s="109"/>
      <c r="T93" s="110"/>
      <c r="U93" s="109"/>
      <c r="V93" s="110"/>
    </row>
    <row r="94" spans="1:22" ht="15" customHeight="1" thickTop="1" x14ac:dyDescent="0.25">
      <c r="A94" s="144" t="s">
        <v>81</v>
      </c>
      <c r="B94" s="259"/>
      <c r="C94" s="151" t="str">
        <f t="shared" si="0"/>
        <v/>
      </c>
      <c r="D94" s="261"/>
      <c r="E94" s="124"/>
      <c r="F94" s="124"/>
      <c r="G94" s="125"/>
      <c r="H94" s="125"/>
      <c r="I94" s="261"/>
      <c r="J94" s="163"/>
      <c r="K94" s="127"/>
      <c r="L94" s="108"/>
      <c r="M94" s="109"/>
      <c r="N94" s="110"/>
      <c r="O94" s="109"/>
      <c r="P94" s="110"/>
      <c r="Q94" s="109"/>
      <c r="R94" s="110"/>
      <c r="S94" s="109"/>
      <c r="T94" s="110"/>
      <c r="U94" s="109"/>
      <c r="V94" s="110"/>
    </row>
    <row r="95" spans="1:22" ht="15" customHeight="1" x14ac:dyDescent="0.25">
      <c r="A95" s="144" t="s">
        <v>82</v>
      </c>
      <c r="B95" s="88"/>
      <c r="C95" s="149" t="str">
        <f t="shared" si="0"/>
        <v/>
      </c>
      <c r="D95" s="87"/>
      <c r="E95" s="89"/>
      <c r="F95" s="89"/>
      <c r="G95" s="112"/>
      <c r="H95" s="112"/>
      <c r="I95" s="87"/>
      <c r="J95" s="158"/>
      <c r="K95" s="107"/>
      <c r="L95" s="108"/>
      <c r="M95" s="109"/>
      <c r="N95" s="110"/>
      <c r="O95" s="109"/>
      <c r="P95" s="110"/>
      <c r="Q95" s="109"/>
      <c r="R95" s="110"/>
      <c r="S95" s="109"/>
      <c r="T95" s="110"/>
      <c r="U95" s="109"/>
      <c r="V95" s="110"/>
    </row>
    <row r="96" spans="1:22" ht="15" customHeight="1" x14ac:dyDescent="0.25">
      <c r="A96" s="144" t="s">
        <v>83</v>
      </c>
      <c r="B96" s="88"/>
      <c r="C96" s="149" t="str">
        <f t="shared" si="0"/>
        <v/>
      </c>
      <c r="D96" s="87"/>
      <c r="E96" s="89"/>
      <c r="F96" s="89"/>
      <c r="G96" s="112"/>
      <c r="H96" s="112"/>
      <c r="I96" s="87"/>
      <c r="J96" s="158"/>
      <c r="K96" s="107"/>
      <c r="L96" s="108"/>
      <c r="M96" s="109"/>
      <c r="N96" s="110"/>
      <c r="O96" s="109"/>
      <c r="P96" s="110"/>
      <c r="Q96" s="109"/>
      <c r="R96" s="110"/>
      <c r="S96" s="109"/>
      <c r="T96" s="110"/>
      <c r="U96" s="109"/>
      <c r="V96" s="110"/>
    </row>
    <row r="97" spans="1:22" ht="15" customHeight="1" thickBot="1" x14ac:dyDescent="0.3">
      <c r="A97" s="143" t="s">
        <v>84</v>
      </c>
      <c r="B97" s="114"/>
      <c r="C97" s="150" t="str">
        <f t="shared" si="0"/>
        <v/>
      </c>
      <c r="D97" s="116"/>
      <c r="E97" s="117"/>
      <c r="F97" s="117"/>
      <c r="G97" s="118"/>
      <c r="H97" s="118"/>
      <c r="I97" s="116"/>
      <c r="J97" s="159"/>
      <c r="K97" s="120"/>
      <c r="L97" s="108"/>
      <c r="M97" s="109"/>
      <c r="N97" s="110"/>
      <c r="O97" s="109"/>
      <c r="P97" s="110"/>
      <c r="Q97" s="109"/>
      <c r="R97" s="110"/>
      <c r="S97" s="109"/>
      <c r="T97" s="110"/>
      <c r="U97" s="109"/>
      <c r="V97" s="110"/>
    </row>
    <row r="98" spans="1:22" ht="15" customHeight="1" thickTop="1" x14ac:dyDescent="0.25">
      <c r="A98" s="144" t="s">
        <v>85</v>
      </c>
      <c r="B98" s="259"/>
      <c r="C98" s="151" t="str">
        <f t="shared" si="0"/>
        <v/>
      </c>
      <c r="D98" s="261"/>
      <c r="E98" s="124"/>
      <c r="F98" s="124"/>
      <c r="G98" s="125"/>
      <c r="H98" s="125"/>
      <c r="I98" s="261"/>
      <c r="J98" s="163"/>
      <c r="K98" s="127"/>
      <c r="L98" s="108"/>
      <c r="M98" s="109"/>
      <c r="N98" s="110"/>
      <c r="O98" s="109"/>
      <c r="P98" s="110"/>
      <c r="Q98" s="109"/>
      <c r="R98" s="110"/>
      <c r="S98" s="109"/>
      <c r="T98" s="110"/>
      <c r="U98" s="109"/>
      <c r="V98" s="110"/>
    </row>
    <row r="99" spans="1:22" ht="15" customHeight="1" x14ac:dyDescent="0.25">
      <c r="A99" s="144" t="s">
        <v>86</v>
      </c>
      <c r="B99" s="88"/>
      <c r="C99" s="149" t="str">
        <f t="shared" si="0"/>
        <v/>
      </c>
      <c r="D99" s="87"/>
      <c r="E99" s="89"/>
      <c r="F99" s="89"/>
      <c r="G99" s="112"/>
      <c r="H99" s="112"/>
      <c r="I99" s="87"/>
      <c r="J99" s="158"/>
      <c r="K99" s="107"/>
      <c r="L99" s="108"/>
      <c r="M99" s="109"/>
      <c r="N99" s="110"/>
      <c r="O99" s="109"/>
      <c r="P99" s="110"/>
      <c r="Q99" s="109"/>
      <c r="R99" s="110"/>
      <c r="S99" s="109"/>
      <c r="T99" s="110"/>
      <c r="U99" s="109"/>
      <c r="V99" s="110"/>
    </row>
    <row r="100" spans="1:22" ht="15" customHeight="1" x14ac:dyDescent="0.25">
      <c r="A100" s="144" t="s">
        <v>87</v>
      </c>
      <c r="B100" s="88"/>
      <c r="C100" s="149" t="str">
        <f t="shared" si="0"/>
        <v/>
      </c>
      <c r="D100" s="87"/>
      <c r="E100" s="89"/>
      <c r="F100" s="89"/>
      <c r="G100" s="112"/>
      <c r="H100" s="112"/>
      <c r="I100" s="87"/>
      <c r="J100" s="158"/>
      <c r="K100" s="107"/>
      <c r="L100" s="108"/>
      <c r="M100" s="109"/>
      <c r="N100" s="110"/>
      <c r="O100" s="109"/>
      <c r="P100" s="110"/>
      <c r="Q100" s="109"/>
      <c r="R100" s="110"/>
      <c r="S100" s="109"/>
      <c r="T100" s="110"/>
      <c r="U100" s="109"/>
      <c r="V100" s="110"/>
    </row>
    <row r="101" spans="1:22" ht="15" customHeight="1" thickBot="1" x14ac:dyDescent="0.3">
      <c r="A101" s="143" t="s">
        <v>88</v>
      </c>
      <c r="B101" s="114"/>
      <c r="C101" s="150" t="str">
        <f t="shared" si="0"/>
        <v/>
      </c>
      <c r="D101" s="116"/>
      <c r="E101" s="117"/>
      <c r="F101" s="117"/>
      <c r="G101" s="118"/>
      <c r="H101" s="118"/>
      <c r="I101" s="116"/>
      <c r="J101" s="159"/>
      <c r="K101" s="120"/>
      <c r="L101" s="108"/>
      <c r="M101" s="109"/>
      <c r="N101" s="110"/>
      <c r="O101" s="109"/>
      <c r="P101" s="110"/>
      <c r="Q101" s="109"/>
      <c r="R101" s="110"/>
      <c r="S101" s="109"/>
      <c r="T101" s="110"/>
      <c r="U101" s="109"/>
      <c r="V101" s="110"/>
    </row>
    <row r="102" spans="1:22" ht="15" customHeight="1" thickTop="1" x14ac:dyDescent="0.25">
      <c r="A102" s="144" t="s">
        <v>89</v>
      </c>
      <c r="B102" s="259"/>
      <c r="C102" s="151" t="str">
        <f t="shared" si="0"/>
        <v/>
      </c>
      <c r="D102" s="261"/>
      <c r="E102" s="124"/>
      <c r="F102" s="124"/>
      <c r="G102" s="125"/>
      <c r="H102" s="125"/>
      <c r="I102" s="261"/>
      <c r="J102" s="163"/>
      <c r="K102" s="127"/>
      <c r="L102" s="108"/>
      <c r="M102" s="109"/>
      <c r="N102" s="110"/>
      <c r="O102" s="109"/>
      <c r="P102" s="110"/>
      <c r="Q102" s="109"/>
      <c r="R102" s="110"/>
      <c r="S102" s="109"/>
      <c r="T102" s="110"/>
      <c r="U102" s="109"/>
      <c r="V102" s="110"/>
    </row>
    <row r="103" spans="1:22" ht="15" customHeight="1" x14ac:dyDescent="0.25">
      <c r="A103" s="144" t="s">
        <v>90</v>
      </c>
      <c r="B103" s="88"/>
      <c r="C103" s="149" t="str">
        <f t="shared" si="0"/>
        <v/>
      </c>
      <c r="D103" s="87"/>
      <c r="E103" s="89"/>
      <c r="F103" s="89"/>
      <c r="G103" s="112"/>
      <c r="H103" s="112"/>
      <c r="I103" s="87"/>
      <c r="J103" s="158"/>
      <c r="K103" s="107"/>
      <c r="L103" s="108"/>
      <c r="M103" s="109"/>
      <c r="N103" s="110"/>
      <c r="O103" s="109"/>
      <c r="P103" s="110"/>
      <c r="Q103" s="109"/>
      <c r="R103" s="110"/>
      <c r="S103" s="109"/>
      <c r="T103" s="110"/>
      <c r="U103" s="109"/>
      <c r="V103" s="110"/>
    </row>
    <row r="104" spans="1:22" ht="15" customHeight="1" x14ac:dyDescent="0.25">
      <c r="A104" s="144" t="s">
        <v>91</v>
      </c>
      <c r="B104" s="88"/>
      <c r="C104" s="149" t="str">
        <f t="shared" si="0"/>
        <v/>
      </c>
      <c r="D104" s="87"/>
      <c r="E104" s="89"/>
      <c r="F104" s="89"/>
      <c r="G104" s="112"/>
      <c r="H104" s="112"/>
      <c r="I104" s="87"/>
      <c r="J104" s="158"/>
      <c r="K104" s="107"/>
      <c r="L104" s="108"/>
      <c r="M104" s="109"/>
      <c r="N104" s="110"/>
      <c r="O104" s="109"/>
      <c r="P104" s="110"/>
      <c r="Q104" s="109"/>
      <c r="R104" s="110"/>
      <c r="S104" s="109"/>
      <c r="T104" s="110"/>
      <c r="U104" s="109"/>
      <c r="V104" s="110"/>
    </row>
    <row r="105" spans="1:22" ht="15" customHeight="1" thickBot="1" x14ac:dyDescent="0.3">
      <c r="A105" s="143" t="s">
        <v>92</v>
      </c>
      <c r="B105" s="114"/>
      <c r="C105" s="150" t="str">
        <f t="shared" si="0"/>
        <v/>
      </c>
      <c r="D105" s="116"/>
      <c r="E105" s="117"/>
      <c r="F105" s="117"/>
      <c r="G105" s="118"/>
      <c r="H105" s="118"/>
      <c r="I105" s="116"/>
      <c r="J105" s="159"/>
      <c r="K105" s="120"/>
      <c r="L105" s="108"/>
      <c r="M105" s="109"/>
      <c r="N105" s="110"/>
      <c r="O105" s="109"/>
      <c r="P105" s="110"/>
      <c r="Q105" s="109"/>
      <c r="R105" s="110"/>
      <c r="S105" s="109"/>
      <c r="T105" s="110"/>
      <c r="U105" s="109"/>
      <c r="V105" s="110"/>
    </row>
    <row r="106" spans="1:22" ht="15" customHeight="1" thickTop="1" x14ac:dyDescent="0.25">
      <c r="A106" s="144" t="s">
        <v>93</v>
      </c>
      <c r="B106" s="259"/>
      <c r="C106" s="151" t="str">
        <f t="shared" si="0"/>
        <v/>
      </c>
      <c r="D106" s="261"/>
      <c r="E106" s="124"/>
      <c r="F106" s="124"/>
      <c r="G106" s="125"/>
      <c r="H106" s="125"/>
      <c r="I106" s="261"/>
      <c r="J106" s="163"/>
      <c r="K106" s="127"/>
      <c r="L106" s="108"/>
      <c r="M106" s="109"/>
      <c r="N106" s="110"/>
      <c r="O106" s="109"/>
      <c r="P106" s="110"/>
      <c r="Q106" s="109"/>
      <c r="R106" s="110"/>
      <c r="S106" s="109"/>
      <c r="T106" s="110"/>
      <c r="U106" s="109"/>
      <c r="V106" s="110"/>
    </row>
    <row r="107" spans="1:22" ht="15" customHeight="1" x14ac:dyDescent="0.25">
      <c r="A107" s="144" t="s">
        <v>94</v>
      </c>
      <c r="B107" s="88"/>
      <c r="C107" s="149" t="str">
        <f t="shared" si="0"/>
        <v/>
      </c>
      <c r="D107" s="87"/>
      <c r="E107" s="89"/>
      <c r="F107" s="89"/>
      <c r="G107" s="112"/>
      <c r="H107" s="112"/>
      <c r="I107" s="87"/>
      <c r="J107" s="158"/>
      <c r="K107" s="107"/>
      <c r="L107" s="108"/>
      <c r="M107" s="109"/>
      <c r="N107" s="110"/>
      <c r="O107" s="109"/>
      <c r="P107" s="110"/>
      <c r="Q107" s="109"/>
      <c r="R107" s="110"/>
      <c r="S107" s="109"/>
      <c r="T107" s="110"/>
      <c r="U107" s="109"/>
      <c r="V107" s="110"/>
    </row>
    <row r="108" spans="1:22" ht="15" customHeight="1" x14ac:dyDescent="0.25">
      <c r="A108" s="144" t="s">
        <v>95</v>
      </c>
      <c r="B108" s="88"/>
      <c r="C108" s="149" t="str">
        <f t="shared" si="0"/>
        <v/>
      </c>
      <c r="D108" s="87"/>
      <c r="E108" s="89"/>
      <c r="F108" s="89"/>
      <c r="G108" s="112"/>
      <c r="H108" s="112"/>
      <c r="I108" s="87"/>
      <c r="J108" s="158"/>
      <c r="K108" s="107"/>
      <c r="L108" s="108"/>
      <c r="M108" s="109"/>
      <c r="N108" s="110"/>
      <c r="O108" s="109"/>
      <c r="P108" s="110"/>
      <c r="Q108" s="109"/>
      <c r="R108" s="110"/>
      <c r="S108" s="109"/>
      <c r="T108" s="110"/>
      <c r="U108" s="109"/>
      <c r="V108" s="110"/>
    </row>
    <row r="109" spans="1:22" ht="15" customHeight="1" thickBot="1" x14ac:dyDescent="0.3">
      <c r="A109" s="143" t="s">
        <v>96</v>
      </c>
      <c r="B109" s="114"/>
      <c r="C109" s="150" t="str">
        <f t="shared" si="0"/>
        <v/>
      </c>
      <c r="D109" s="116"/>
      <c r="E109" s="117"/>
      <c r="F109" s="117"/>
      <c r="G109" s="118"/>
      <c r="H109" s="118"/>
      <c r="I109" s="116"/>
      <c r="J109" s="159"/>
      <c r="K109" s="120"/>
      <c r="L109" s="108"/>
      <c r="M109" s="109"/>
      <c r="N109" s="110"/>
      <c r="O109" s="109"/>
      <c r="P109" s="110"/>
      <c r="Q109" s="109"/>
      <c r="R109" s="110"/>
      <c r="S109" s="109"/>
      <c r="T109" s="110"/>
      <c r="U109" s="109"/>
      <c r="V109" s="110"/>
    </row>
    <row r="110" spans="1:22" ht="15" customHeight="1" thickTop="1" x14ac:dyDescent="0.25">
      <c r="A110" s="144" t="s">
        <v>97</v>
      </c>
      <c r="B110" s="259"/>
      <c r="C110" s="151" t="str">
        <f t="shared" si="0"/>
        <v/>
      </c>
      <c r="D110" s="261"/>
      <c r="E110" s="124"/>
      <c r="F110" s="124"/>
      <c r="G110" s="125"/>
      <c r="H110" s="125"/>
      <c r="I110" s="261"/>
      <c r="J110" s="163"/>
      <c r="K110" s="127"/>
      <c r="L110" s="108"/>
      <c r="M110" s="109"/>
      <c r="N110" s="110"/>
      <c r="O110" s="109"/>
      <c r="P110" s="110"/>
      <c r="Q110" s="109"/>
      <c r="R110" s="110"/>
      <c r="S110" s="109"/>
      <c r="T110" s="110"/>
      <c r="U110" s="109"/>
      <c r="V110" s="110"/>
    </row>
    <row r="111" spans="1:22" ht="15" customHeight="1" x14ac:dyDescent="0.25">
      <c r="A111" s="144" t="s">
        <v>98</v>
      </c>
      <c r="B111" s="88"/>
      <c r="C111" s="149" t="str">
        <f t="shared" si="0"/>
        <v/>
      </c>
      <c r="D111" s="87"/>
      <c r="E111" s="89"/>
      <c r="F111" s="89"/>
      <c r="G111" s="112"/>
      <c r="H111" s="112"/>
      <c r="I111" s="87"/>
      <c r="J111" s="158"/>
      <c r="K111" s="107"/>
      <c r="L111" s="108"/>
      <c r="M111" s="109"/>
      <c r="N111" s="110"/>
      <c r="O111" s="109"/>
      <c r="P111" s="110"/>
      <c r="Q111" s="109"/>
      <c r="R111" s="110"/>
      <c r="S111" s="109"/>
      <c r="T111" s="110"/>
      <c r="U111" s="109"/>
      <c r="V111" s="110"/>
    </row>
    <row r="112" spans="1:22" ht="15" customHeight="1" x14ac:dyDescent="0.25">
      <c r="A112" s="144" t="s">
        <v>99</v>
      </c>
      <c r="B112" s="88"/>
      <c r="C112" s="149" t="str">
        <f t="shared" si="0"/>
        <v/>
      </c>
      <c r="D112" s="87"/>
      <c r="E112" s="89"/>
      <c r="F112" s="89"/>
      <c r="G112" s="112"/>
      <c r="H112" s="112"/>
      <c r="I112" s="87"/>
      <c r="J112" s="158"/>
      <c r="K112" s="107"/>
      <c r="L112" s="108"/>
      <c r="M112" s="109"/>
      <c r="N112" s="110"/>
      <c r="O112" s="109"/>
      <c r="P112" s="110"/>
      <c r="Q112" s="109"/>
      <c r="R112" s="110"/>
      <c r="S112" s="109"/>
      <c r="T112" s="110"/>
      <c r="U112" s="109"/>
      <c r="V112" s="110"/>
    </row>
    <row r="113" spans="1:22" ht="15" customHeight="1" thickBot="1" x14ac:dyDescent="0.3">
      <c r="A113" s="143" t="s">
        <v>100</v>
      </c>
      <c r="B113" s="114"/>
      <c r="C113" s="150" t="str">
        <f t="shared" si="0"/>
        <v/>
      </c>
      <c r="D113" s="116"/>
      <c r="E113" s="117"/>
      <c r="F113" s="117"/>
      <c r="G113" s="118"/>
      <c r="H113" s="118"/>
      <c r="I113" s="116"/>
      <c r="J113" s="159"/>
      <c r="K113" s="120"/>
      <c r="L113" s="108"/>
      <c r="M113" s="109"/>
      <c r="N113" s="110"/>
      <c r="O113" s="109"/>
      <c r="P113" s="110"/>
      <c r="Q113" s="109"/>
      <c r="R113" s="110"/>
      <c r="S113" s="109"/>
      <c r="T113" s="110"/>
      <c r="U113" s="109"/>
      <c r="V113" s="110"/>
    </row>
    <row r="114" spans="1:22" ht="15" customHeight="1" thickTop="1" x14ac:dyDescent="0.25">
      <c r="A114" s="144" t="s">
        <v>101</v>
      </c>
      <c r="B114" s="259"/>
      <c r="C114" s="151" t="str">
        <f t="shared" si="0"/>
        <v/>
      </c>
      <c r="D114" s="261"/>
      <c r="E114" s="124"/>
      <c r="F114" s="124"/>
      <c r="G114" s="125"/>
      <c r="H114" s="125"/>
      <c r="I114" s="261"/>
      <c r="J114" s="163"/>
      <c r="K114" s="127"/>
      <c r="L114" s="108"/>
      <c r="M114" s="109"/>
      <c r="N114" s="110"/>
      <c r="O114" s="109"/>
      <c r="P114" s="110"/>
      <c r="Q114" s="109"/>
      <c r="R114" s="110"/>
      <c r="S114" s="109"/>
      <c r="T114" s="110"/>
      <c r="U114" s="109"/>
      <c r="V114" s="110"/>
    </row>
    <row r="115" spans="1:22" ht="15" customHeight="1" x14ac:dyDescent="0.25">
      <c r="A115" s="144" t="s">
        <v>102</v>
      </c>
      <c r="B115" s="88"/>
      <c r="C115" s="149" t="str">
        <f t="shared" si="0"/>
        <v/>
      </c>
      <c r="D115" s="87"/>
      <c r="E115" s="89"/>
      <c r="F115" s="89"/>
      <c r="G115" s="112"/>
      <c r="H115" s="112"/>
      <c r="I115" s="87"/>
      <c r="J115" s="158"/>
      <c r="K115" s="107"/>
      <c r="L115" s="108"/>
      <c r="M115" s="109"/>
      <c r="N115" s="110"/>
      <c r="O115" s="109"/>
      <c r="P115" s="110"/>
      <c r="Q115" s="109"/>
      <c r="R115" s="110"/>
      <c r="S115" s="109"/>
      <c r="T115" s="110"/>
      <c r="U115" s="109"/>
      <c r="V115" s="110"/>
    </row>
    <row r="116" spans="1:22" ht="15" customHeight="1" x14ac:dyDescent="0.25">
      <c r="A116" s="144" t="s">
        <v>103</v>
      </c>
      <c r="B116" s="88"/>
      <c r="C116" s="149" t="str">
        <f t="shared" si="0"/>
        <v/>
      </c>
      <c r="D116" s="87"/>
      <c r="E116" s="89"/>
      <c r="F116" s="89"/>
      <c r="G116" s="112"/>
      <c r="H116" s="112"/>
      <c r="I116" s="87"/>
      <c r="J116" s="158"/>
      <c r="K116" s="107"/>
      <c r="L116" s="108"/>
      <c r="M116" s="109"/>
      <c r="N116" s="110"/>
      <c r="O116" s="109"/>
      <c r="P116" s="110"/>
      <c r="Q116" s="109"/>
      <c r="R116" s="110"/>
      <c r="S116" s="109"/>
      <c r="T116" s="110"/>
      <c r="U116" s="109"/>
      <c r="V116" s="110"/>
    </row>
    <row r="117" spans="1:22" ht="15" customHeight="1" thickBot="1" x14ac:dyDescent="0.3">
      <c r="A117" s="143" t="s">
        <v>104</v>
      </c>
      <c r="B117" s="114"/>
      <c r="C117" s="150" t="str">
        <f t="shared" si="0"/>
        <v/>
      </c>
      <c r="D117" s="116"/>
      <c r="E117" s="117"/>
      <c r="F117" s="117"/>
      <c r="G117" s="118"/>
      <c r="H117" s="118"/>
      <c r="I117" s="116"/>
      <c r="J117" s="159"/>
      <c r="K117" s="120"/>
      <c r="L117" s="108"/>
      <c r="M117" s="109"/>
      <c r="N117" s="110"/>
      <c r="O117" s="109"/>
      <c r="P117" s="110"/>
      <c r="Q117" s="109"/>
      <c r="R117" s="110"/>
      <c r="S117" s="109"/>
      <c r="T117" s="110"/>
      <c r="U117" s="109"/>
      <c r="V117" s="110"/>
    </row>
    <row r="118" spans="1:22" ht="15" customHeight="1" thickTop="1" x14ac:dyDescent="0.25">
      <c r="A118" s="144" t="s">
        <v>105</v>
      </c>
      <c r="B118" s="259"/>
      <c r="C118" s="151" t="str">
        <f t="shared" si="0"/>
        <v/>
      </c>
      <c r="D118" s="261"/>
      <c r="E118" s="124"/>
      <c r="F118" s="124"/>
      <c r="G118" s="125"/>
      <c r="H118" s="125"/>
      <c r="I118" s="261"/>
      <c r="J118" s="163"/>
      <c r="K118" s="127"/>
      <c r="L118" s="108"/>
      <c r="M118" s="109"/>
      <c r="N118" s="110"/>
      <c r="O118" s="109"/>
      <c r="P118" s="110"/>
      <c r="Q118" s="109"/>
      <c r="R118" s="110"/>
      <c r="S118" s="109"/>
      <c r="T118" s="110"/>
      <c r="U118" s="109"/>
      <c r="V118" s="110"/>
    </row>
    <row r="119" spans="1:22" ht="15" customHeight="1" x14ac:dyDescent="0.25">
      <c r="A119" s="144" t="s">
        <v>106</v>
      </c>
      <c r="B119" s="134"/>
      <c r="C119" s="149" t="str">
        <f t="shared" si="0"/>
        <v/>
      </c>
      <c r="D119" s="87"/>
      <c r="E119" s="89"/>
      <c r="F119" s="89"/>
      <c r="G119" s="112"/>
      <c r="H119" s="112"/>
      <c r="I119" s="87"/>
      <c r="J119" s="158"/>
      <c r="K119" s="107"/>
      <c r="L119" s="108"/>
      <c r="M119" s="109"/>
      <c r="N119" s="110"/>
      <c r="O119" s="109"/>
      <c r="P119" s="110"/>
      <c r="Q119" s="109"/>
      <c r="R119" s="110"/>
      <c r="S119" s="109"/>
      <c r="T119" s="110"/>
      <c r="U119" s="109"/>
      <c r="V119" s="110"/>
    </row>
    <row r="120" spans="1:22" ht="15" customHeight="1" x14ac:dyDescent="0.25">
      <c r="A120" s="144" t="s">
        <v>107</v>
      </c>
      <c r="B120" s="134"/>
      <c r="C120" s="149" t="str">
        <f t="shared" si="0"/>
        <v/>
      </c>
      <c r="D120" s="87"/>
      <c r="E120" s="89"/>
      <c r="F120" s="89"/>
      <c r="G120" s="112"/>
      <c r="H120" s="112"/>
      <c r="I120" s="87"/>
      <c r="J120" s="158"/>
      <c r="K120" s="107"/>
      <c r="L120" s="108"/>
      <c r="M120" s="109"/>
      <c r="N120" s="110"/>
      <c r="O120" s="109"/>
      <c r="P120" s="110"/>
      <c r="Q120" s="109"/>
      <c r="R120" s="110"/>
      <c r="S120" s="109"/>
      <c r="T120" s="110"/>
      <c r="U120" s="109"/>
      <c r="V120" s="110"/>
    </row>
    <row r="121" spans="1:22" ht="15" customHeight="1" x14ac:dyDescent="0.25">
      <c r="L121" s="179"/>
      <c r="M121" s="180"/>
      <c r="N121" s="179"/>
      <c r="O121" s="180"/>
      <c r="P121" s="179"/>
      <c r="Q121" s="180"/>
      <c r="R121" s="179"/>
      <c r="S121" s="180"/>
      <c r="T121" s="179"/>
      <c r="U121" s="180"/>
      <c r="V121" s="179"/>
    </row>
    <row r="122" spans="1:22" ht="15" customHeight="1" x14ac:dyDescent="0.25">
      <c r="L122" s="179"/>
      <c r="M122" s="180"/>
      <c r="N122" s="179"/>
      <c r="O122" s="180"/>
      <c r="P122" s="179"/>
      <c r="Q122" s="180"/>
      <c r="R122" s="179"/>
      <c r="S122" s="180"/>
      <c r="T122" s="179"/>
      <c r="U122" s="180"/>
      <c r="V122" s="179"/>
    </row>
  </sheetData>
  <sheetProtection sheet="1" objects="1" scenarios="1" selectLockedCells="1" sort="0" autoFilter="0"/>
  <mergeCells count="12">
    <mergeCell ref="K60:V60"/>
    <mergeCell ref="K1:V2"/>
    <mergeCell ref="A1:A2"/>
    <mergeCell ref="B1:B2"/>
    <mergeCell ref="C1:C2"/>
    <mergeCell ref="D1:D2"/>
    <mergeCell ref="E1:E2"/>
    <mergeCell ref="F1:F2"/>
    <mergeCell ref="J1:J2"/>
    <mergeCell ref="I1:I2"/>
    <mergeCell ref="H1:H2"/>
    <mergeCell ref="G1:G2"/>
  </mergeCells>
  <conditionalFormatting sqref="A3:A59 A63:A120">
    <cfRule type="expression" dxfId="55" priority="5">
      <formula>AND($B3&lt;&gt;"",$C3&lt;&gt;"",EDATE($C3,3)&lt;TODAY())</formula>
    </cfRule>
    <cfRule type="expression" dxfId="54" priority="6">
      <formula>AND($B3&lt;&gt;"",$C3&lt;&gt;"",EDATE($C3,2)&lt;TODAY())</formula>
    </cfRule>
    <cfRule type="expression" dxfId="53" priority="7">
      <formula>AND($B3&lt;&gt;"",$C3&lt;&gt;"",EDATE($C3,1)&lt;TODAY())</formula>
    </cfRule>
    <cfRule type="expression" dxfId="52" priority="8">
      <formula>AND($B3&lt;&gt;"",$C3&lt;&gt;"",$C3&lt;TODAY())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W144"/>
  <sheetViews>
    <sheetView showZeros="0" topLeftCell="A121" workbookViewId="0">
      <pane ySplit="2" topLeftCell="A123" activePane="bottomLeft" state="frozen"/>
      <selection activeCell="I65" sqref="I65:J65"/>
      <selection pane="bottomLeft" activeCell="I65" sqref="I65:J65"/>
    </sheetView>
  </sheetViews>
  <sheetFormatPr baseColWidth="10" defaultRowHeight="15" x14ac:dyDescent="0.25"/>
  <cols>
    <col min="1" max="1" width="6.140625" style="146" bestFit="1" customWidth="1"/>
    <col min="2" max="2" width="11" style="135" bestFit="1" customWidth="1"/>
    <col min="3" max="3" width="10.7109375" style="153" bestFit="1" customWidth="1"/>
    <col min="4" max="4" width="11" style="95" bestFit="1" customWidth="1"/>
    <col min="5" max="5" width="9" style="136" customWidth="1"/>
    <col min="6" max="6" width="13.140625" style="136" customWidth="1"/>
    <col min="7" max="7" width="6.7109375" style="137" bestFit="1" customWidth="1"/>
    <col min="8" max="8" width="5.42578125" style="137" customWidth="1"/>
    <col min="9" max="9" width="5.28515625" style="95" bestFit="1" customWidth="1"/>
    <col min="10" max="10" width="9.28515625" style="95" customWidth="1"/>
    <col min="11" max="11" width="52.85546875" style="95" customWidth="1"/>
    <col min="12" max="12" width="4.85546875" style="138" customWidth="1"/>
    <col min="13" max="13" width="4" style="95" customWidth="1"/>
    <col min="14" max="14" width="4.85546875" style="138" customWidth="1"/>
    <col min="15" max="15" width="4" style="95" customWidth="1"/>
    <col min="16" max="16" width="4.85546875" style="138" customWidth="1"/>
    <col min="17" max="17" width="4" style="95" customWidth="1"/>
    <col min="18" max="18" width="4.85546875" style="138" customWidth="1"/>
    <col min="19" max="19" width="4" style="95" customWidth="1"/>
    <col min="20" max="20" width="4.85546875" style="138" customWidth="1"/>
    <col min="21" max="21" width="4" style="95" customWidth="1"/>
    <col min="22" max="22" width="4.85546875" style="138" customWidth="1"/>
    <col min="23" max="16384" width="11.42578125" style="95"/>
  </cols>
  <sheetData>
    <row r="1" spans="1:23" ht="30" hidden="1" customHeight="1" x14ac:dyDescent="0.25">
      <c r="A1" s="210"/>
      <c r="B1" s="182"/>
      <c r="C1" s="214"/>
      <c r="D1" s="181"/>
      <c r="E1" s="183"/>
      <c r="F1" s="183"/>
      <c r="G1" s="298" t="s">
        <v>7</v>
      </c>
      <c r="H1" s="296" t="s">
        <v>6</v>
      </c>
      <c r="I1" s="296" t="s">
        <v>5</v>
      </c>
      <c r="J1" s="295" t="s">
        <v>8</v>
      </c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4"/>
    </row>
    <row r="2" spans="1:23" ht="15" hidden="1" customHeight="1" x14ac:dyDescent="0.25">
      <c r="A2" s="210"/>
      <c r="B2" s="182"/>
      <c r="C2" s="214"/>
      <c r="D2" s="184"/>
      <c r="E2" s="183"/>
      <c r="F2" s="183"/>
      <c r="G2" s="299"/>
      <c r="H2" s="297"/>
      <c r="I2" s="297"/>
      <c r="J2" s="295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4"/>
    </row>
    <row r="3" spans="1:23" hidden="1" x14ac:dyDescent="0.25">
      <c r="A3" s="211"/>
      <c r="B3" s="185"/>
      <c r="C3" s="215"/>
      <c r="D3" s="187"/>
      <c r="E3" s="188"/>
      <c r="F3" s="188"/>
      <c r="G3" s="189"/>
      <c r="H3" s="189"/>
      <c r="I3" s="187"/>
      <c r="J3" s="187"/>
      <c r="K3" s="190"/>
      <c r="L3" s="191"/>
      <c r="M3" s="190"/>
      <c r="N3" s="191"/>
      <c r="O3" s="190"/>
      <c r="P3" s="191"/>
      <c r="Q3" s="190"/>
      <c r="R3" s="191"/>
      <c r="S3" s="190"/>
      <c r="T3" s="191"/>
      <c r="U3" s="190"/>
      <c r="V3" s="191"/>
      <c r="W3" s="184"/>
    </row>
    <row r="4" spans="1:23" hidden="1" x14ac:dyDescent="0.25">
      <c r="A4" s="211"/>
      <c r="B4" s="186"/>
      <c r="C4" s="215"/>
      <c r="D4" s="187"/>
      <c r="E4" s="188"/>
      <c r="F4" s="188"/>
      <c r="G4" s="189"/>
      <c r="H4" s="189"/>
      <c r="I4" s="187"/>
      <c r="J4" s="187"/>
      <c r="K4" s="190"/>
      <c r="L4" s="191"/>
      <c r="M4" s="190"/>
      <c r="N4" s="191"/>
      <c r="O4" s="190"/>
      <c r="P4" s="191"/>
      <c r="Q4" s="190"/>
      <c r="R4" s="191"/>
      <c r="S4" s="190"/>
      <c r="T4" s="191"/>
      <c r="U4" s="190"/>
      <c r="V4" s="191"/>
      <c r="W4" s="184"/>
    </row>
    <row r="5" spans="1:23" hidden="1" x14ac:dyDescent="0.25">
      <c r="A5" s="211"/>
      <c r="B5" s="185"/>
      <c r="C5" s="215"/>
      <c r="D5" s="187"/>
      <c r="E5" s="188"/>
      <c r="F5" s="188"/>
      <c r="G5" s="189"/>
      <c r="H5" s="189"/>
      <c r="I5" s="187"/>
      <c r="J5" s="187"/>
      <c r="K5" s="190"/>
      <c r="L5" s="191"/>
      <c r="M5" s="190"/>
      <c r="N5" s="191"/>
      <c r="O5" s="190"/>
      <c r="P5" s="191"/>
      <c r="Q5" s="190"/>
      <c r="R5" s="191"/>
      <c r="S5" s="190"/>
      <c r="T5" s="191"/>
      <c r="U5" s="190"/>
      <c r="V5" s="191"/>
      <c r="W5" s="184"/>
    </row>
    <row r="6" spans="1:23" hidden="1" x14ac:dyDescent="0.25">
      <c r="A6" s="211"/>
      <c r="B6" s="185"/>
      <c r="C6" s="215"/>
      <c r="D6" s="187"/>
      <c r="E6" s="188"/>
      <c r="F6" s="188"/>
      <c r="G6" s="189"/>
      <c r="H6" s="189"/>
      <c r="I6" s="187"/>
      <c r="J6" s="187"/>
      <c r="K6" s="190"/>
      <c r="L6" s="191"/>
      <c r="M6" s="190"/>
      <c r="N6" s="191"/>
      <c r="O6" s="190"/>
      <c r="P6" s="191"/>
      <c r="Q6" s="190"/>
      <c r="R6" s="191"/>
      <c r="S6" s="190"/>
      <c r="T6" s="191"/>
      <c r="U6" s="190"/>
      <c r="V6" s="191"/>
      <c r="W6" s="184"/>
    </row>
    <row r="7" spans="1:23" hidden="1" x14ac:dyDescent="0.25">
      <c r="A7" s="211"/>
      <c r="B7" s="185"/>
      <c r="C7" s="215"/>
      <c r="D7" s="187"/>
      <c r="E7" s="188"/>
      <c r="F7" s="188"/>
      <c r="G7" s="189"/>
      <c r="H7" s="189"/>
      <c r="I7" s="187"/>
      <c r="J7" s="187"/>
      <c r="K7" s="190"/>
      <c r="L7" s="191"/>
      <c r="M7" s="190"/>
      <c r="N7" s="191"/>
      <c r="O7" s="190"/>
      <c r="P7" s="191"/>
      <c r="Q7" s="190"/>
      <c r="R7" s="191"/>
      <c r="S7" s="190"/>
      <c r="T7" s="191"/>
      <c r="U7" s="190"/>
      <c r="V7" s="191"/>
      <c r="W7" s="184"/>
    </row>
    <row r="8" spans="1:23" hidden="1" x14ac:dyDescent="0.25">
      <c r="A8" s="211"/>
      <c r="B8" s="185"/>
      <c r="C8" s="215"/>
      <c r="D8" s="187"/>
      <c r="E8" s="188"/>
      <c r="F8" s="188"/>
      <c r="G8" s="189"/>
      <c r="H8" s="189"/>
      <c r="I8" s="187"/>
      <c r="J8" s="187"/>
      <c r="K8" s="190"/>
      <c r="L8" s="191"/>
      <c r="M8" s="190"/>
      <c r="N8" s="191"/>
      <c r="O8" s="190"/>
      <c r="P8" s="191"/>
      <c r="Q8" s="190"/>
      <c r="R8" s="191"/>
      <c r="S8" s="190"/>
      <c r="T8" s="191"/>
      <c r="U8" s="190"/>
      <c r="V8" s="191"/>
      <c r="W8" s="184"/>
    </row>
    <row r="9" spans="1:23" hidden="1" x14ac:dyDescent="0.25">
      <c r="A9" s="211"/>
      <c r="B9" s="185"/>
      <c r="C9" s="215"/>
      <c r="D9" s="187"/>
      <c r="E9" s="188"/>
      <c r="F9" s="188"/>
      <c r="G9" s="189"/>
      <c r="H9" s="189"/>
      <c r="I9" s="187"/>
      <c r="J9" s="187"/>
      <c r="K9" s="190"/>
      <c r="L9" s="191"/>
      <c r="M9" s="190"/>
      <c r="N9" s="191"/>
      <c r="O9" s="190"/>
      <c r="P9" s="191"/>
      <c r="Q9" s="190"/>
      <c r="R9" s="191"/>
      <c r="S9" s="190"/>
      <c r="T9" s="191"/>
      <c r="U9" s="190"/>
      <c r="V9" s="191"/>
      <c r="W9" s="184"/>
    </row>
    <row r="10" spans="1:23" hidden="1" x14ac:dyDescent="0.25">
      <c r="A10" s="211"/>
      <c r="B10" s="185"/>
      <c r="C10" s="215"/>
      <c r="D10" s="187"/>
      <c r="E10" s="188"/>
      <c r="F10" s="188"/>
      <c r="G10" s="189"/>
      <c r="H10" s="189"/>
      <c r="I10" s="187"/>
      <c r="J10" s="187"/>
      <c r="K10" s="190"/>
      <c r="L10" s="191"/>
      <c r="M10" s="190"/>
      <c r="N10" s="191"/>
      <c r="O10" s="190"/>
      <c r="P10" s="191"/>
      <c r="Q10" s="190"/>
      <c r="R10" s="191"/>
      <c r="S10" s="190"/>
      <c r="T10" s="191"/>
      <c r="U10" s="190"/>
      <c r="V10" s="191"/>
      <c r="W10" s="184"/>
    </row>
    <row r="11" spans="1:23" hidden="1" x14ac:dyDescent="0.25">
      <c r="A11" s="211"/>
      <c r="B11" s="185"/>
      <c r="C11" s="215"/>
      <c r="D11" s="187"/>
      <c r="E11" s="188"/>
      <c r="F11" s="188"/>
      <c r="G11" s="189"/>
      <c r="H11" s="189"/>
      <c r="I11" s="187"/>
      <c r="J11" s="187"/>
      <c r="K11" s="190"/>
      <c r="L11" s="191"/>
      <c r="M11" s="190"/>
      <c r="N11" s="191"/>
      <c r="O11" s="190"/>
      <c r="P11" s="191"/>
      <c r="Q11" s="190"/>
      <c r="R11" s="191"/>
      <c r="S11" s="190"/>
      <c r="T11" s="191"/>
      <c r="U11" s="190"/>
      <c r="V11" s="191"/>
      <c r="W11" s="184"/>
    </row>
    <row r="12" spans="1:23" hidden="1" x14ac:dyDescent="0.25">
      <c r="A12" s="211"/>
      <c r="B12" s="185"/>
      <c r="C12" s="215"/>
      <c r="D12" s="187"/>
      <c r="E12" s="188"/>
      <c r="F12" s="188"/>
      <c r="G12" s="189"/>
      <c r="H12" s="189"/>
      <c r="I12" s="187"/>
      <c r="J12" s="187"/>
      <c r="K12" s="190"/>
      <c r="L12" s="191"/>
      <c r="M12" s="190"/>
      <c r="N12" s="191"/>
      <c r="O12" s="190"/>
      <c r="P12" s="191"/>
      <c r="Q12" s="190"/>
      <c r="R12" s="191"/>
      <c r="S12" s="190"/>
      <c r="T12" s="191"/>
      <c r="U12" s="190"/>
      <c r="V12" s="191"/>
      <c r="W12" s="184"/>
    </row>
    <row r="13" spans="1:23" hidden="1" x14ac:dyDescent="0.25">
      <c r="A13" s="211"/>
      <c r="B13" s="185"/>
      <c r="C13" s="215"/>
      <c r="D13" s="187"/>
      <c r="E13" s="188"/>
      <c r="F13" s="188"/>
      <c r="G13" s="189"/>
      <c r="H13" s="189"/>
      <c r="I13" s="187"/>
      <c r="J13" s="187"/>
      <c r="K13" s="190"/>
      <c r="L13" s="191"/>
      <c r="M13" s="190"/>
      <c r="N13" s="191"/>
      <c r="O13" s="190"/>
      <c r="P13" s="191"/>
      <c r="Q13" s="190"/>
      <c r="R13" s="191"/>
      <c r="S13" s="190"/>
      <c r="T13" s="191"/>
      <c r="U13" s="190"/>
      <c r="V13" s="191"/>
      <c r="W13" s="184"/>
    </row>
    <row r="14" spans="1:23" hidden="1" x14ac:dyDescent="0.25">
      <c r="A14" s="211"/>
      <c r="B14" s="185"/>
      <c r="C14" s="215"/>
      <c r="D14" s="187"/>
      <c r="E14" s="188"/>
      <c r="F14" s="188"/>
      <c r="G14" s="189"/>
      <c r="H14" s="189"/>
      <c r="I14" s="187"/>
      <c r="J14" s="187"/>
      <c r="K14" s="190"/>
      <c r="L14" s="191"/>
      <c r="M14" s="190"/>
      <c r="N14" s="191"/>
      <c r="O14" s="190"/>
      <c r="P14" s="191"/>
      <c r="Q14" s="190"/>
      <c r="R14" s="191"/>
      <c r="S14" s="190"/>
      <c r="T14" s="191"/>
      <c r="U14" s="190"/>
      <c r="V14" s="191"/>
      <c r="W14" s="184"/>
    </row>
    <row r="15" spans="1:23" hidden="1" x14ac:dyDescent="0.25">
      <c r="A15" s="211"/>
      <c r="B15" s="185"/>
      <c r="C15" s="215"/>
      <c r="D15" s="187"/>
      <c r="E15" s="188"/>
      <c r="F15" s="188"/>
      <c r="G15" s="189"/>
      <c r="H15" s="189"/>
      <c r="I15" s="187"/>
      <c r="J15" s="187"/>
      <c r="K15" s="190"/>
      <c r="L15" s="191"/>
      <c r="M15" s="190"/>
      <c r="N15" s="191"/>
      <c r="O15" s="190"/>
      <c r="P15" s="191"/>
      <c r="Q15" s="190"/>
      <c r="R15" s="191"/>
      <c r="S15" s="190"/>
      <c r="T15" s="191"/>
      <c r="U15" s="190"/>
      <c r="V15" s="191"/>
      <c r="W15" s="184"/>
    </row>
    <row r="16" spans="1:23" hidden="1" x14ac:dyDescent="0.25">
      <c r="A16" s="211"/>
      <c r="B16" s="185"/>
      <c r="C16" s="215"/>
      <c r="D16" s="187"/>
      <c r="E16" s="188"/>
      <c r="F16" s="188"/>
      <c r="G16" s="189"/>
      <c r="H16" s="189"/>
      <c r="I16" s="187"/>
      <c r="J16" s="187"/>
      <c r="K16" s="190"/>
      <c r="L16" s="191"/>
      <c r="M16" s="190"/>
      <c r="N16" s="191"/>
      <c r="O16" s="190"/>
      <c r="P16" s="191"/>
      <c r="Q16" s="190"/>
      <c r="R16" s="191"/>
      <c r="S16" s="190"/>
      <c r="T16" s="191"/>
      <c r="U16" s="190"/>
      <c r="V16" s="191"/>
      <c r="W16" s="184"/>
    </row>
    <row r="17" spans="1:23" hidden="1" x14ac:dyDescent="0.25">
      <c r="A17" s="211"/>
      <c r="B17" s="185"/>
      <c r="C17" s="215"/>
      <c r="D17" s="187"/>
      <c r="E17" s="188"/>
      <c r="F17" s="188"/>
      <c r="G17" s="189"/>
      <c r="H17" s="189"/>
      <c r="I17" s="187"/>
      <c r="J17" s="187"/>
      <c r="K17" s="190"/>
      <c r="L17" s="191"/>
      <c r="M17" s="190"/>
      <c r="N17" s="191"/>
      <c r="O17" s="190"/>
      <c r="P17" s="191"/>
      <c r="Q17" s="190"/>
      <c r="R17" s="191"/>
      <c r="S17" s="190"/>
      <c r="T17" s="191"/>
      <c r="U17" s="190"/>
      <c r="V17" s="191"/>
      <c r="W17" s="184"/>
    </row>
    <row r="18" spans="1:23" hidden="1" x14ac:dyDescent="0.25">
      <c r="A18" s="211"/>
      <c r="B18" s="185"/>
      <c r="C18" s="215"/>
      <c r="D18" s="187"/>
      <c r="E18" s="188"/>
      <c r="F18" s="188"/>
      <c r="G18" s="189"/>
      <c r="H18" s="189"/>
      <c r="I18" s="187"/>
      <c r="J18" s="187"/>
      <c r="K18" s="190"/>
      <c r="L18" s="191"/>
      <c r="M18" s="190"/>
      <c r="N18" s="191"/>
      <c r="O18" s="190"/>
      <c r="P18" s="191"/>
      <c r="Q18" s="190"/>
      <c r="R18" s="191"/>
      <c r="S18" s="190"/>
      <c r="T18" s="191"/>
      <c r="U18" s="190"/>
      <c r="V18" s="191"/>
      <c r="W18" s="184"/>
    </row>
    <row r="19" spans="1:23" hidden="1" x14ac:dyDescent="0.25">
      <c r="A19" s="211"/>
      <c r="B19" s="186"/>
      <c r="C19" s="215"/>
      <c r="D19" s="187"/>
      <c r="E19" s="188"/>
      <c r="F19" s="188"/>
      <c r="G19" s="189"/>
      <c r="H19" s="189"/>
      <c r="I19" s="187"/>
      <c r="J19" s="187"/>
      <c r="K19" s="190"/>
      <c r="L19" s="191"/>
      <c r="M19" s="190"/>
      <c r="N19" s="191"/>
      <c r="O19" s="190"/>
      <c r="P19" s="191"/>
      <c r="Q19" s="190"/>
      <c r="R19" s="191"/>
      <c r="S19" s="190"/>
      <c r="T19" s="191"/>
      <c r="U19" s="190"/>
      <c r="V19" s="191"/>
      <c r="W19" s="184"/>
    </row>
    <row r="20" spans="1:23" hidden="1" x14ac:dyDescent="0.25">
      <c r="A20" s="211"/>
      <c r="B20" s="185"/>
      <c r="C20" s="215"/>
      <c r="D20" s="187"/>
      <c r="E20" s="188"/>
      <c r="F20" s="188"/>
      <c r="G20" s="189"/>
      <c r="H20" s="189"/>
      <c r="I20" s="187"/>
      <c r="J20" s="187"/>
      <c r="K20" s="190"/>
      <c r="L20" s="191"/>
      <c r="M20" s="190"/>
      <c r="N20" s="191"/>
      <c r="O20" s="190"/>
      <c r="P20" s="191"/>
      <c r="Q20" s="190"/>
      <c r="R20" s="191"/>
      <c r="S20" s="190"/>
      <c r="T20" s="191"/>
      <c r="U20" s="190"/>
      <c r="V20" s="191"/>
      <c r="W20" s="184"/>
    </row>
    <row r="21" spans="1:23" hidden="1" x14ac:dyDescent="0.25">
      <c r="A21" s="211"/>
      <c r="B21" s="185"/>
      <c r="C21" s="215"/>
      <c r="D21" s="187"/>
      <c r="E21" s="188"/>
      <c r="F21" s="188"/>
      <c r="G21" s="189"/>
      <c r="H21" s="189"/>
      <c r="I21" s="187"/>
      <c r="J21" s="187"/>
      <c r="K21" s="190"/>
      <c r="L21" s="191"/>
      <c r="M21" s="190"/>
      <c r="N21" s="191"/>
      <c r="O21" s="190"/>
      <c r="P21" s="191"/>
      <c r="Q21" s="190"/>
      <c r="R21" s="191"/>
      <c r="S21" s="190"/>
      <c r="T21" s="191"/>
      <c r="U21" s="190"/>
      <c r="V21" s="191"/>
      <c r="W21" s="184"/>
    </row>
    <row r="22" spans="1:23" hidden="1" x14ac:dyDescent="0.25">
      <c r="A22" s="211"/>
      <c r="B22" s="185"/>
      <c r="C22" s="215"/>
      <c r="D22" s="187"/>
      <c r="E22" s="188"/>
      <c r="F22" s="188"/>
      <c r="G22" s="189"/>
      <c r="H22" s="189"/>
      <c r="I22" s="187"/>
      <c r="J22" s="187"/>
      <c r="K22" s="190"/>
      <c r="L22" s="191"/>
      <c r="M22" s="190"/>
      <c r="N22" s="191"/>
      <c r="O22" s="190"/>
      <c r="P22" s="191"/>
      <c r="Q22" s="190"/>
      <c r="R22" s="191"/>
      <c r="S22" s="190"/>
      <c r="T22" s="191"/>
      <c r="U22" s="190"/>
      <c r="V22" s="191"/>
      <c r="W22" s="184"/>
    </row>
    <row r="23" spans="1:23" hidden="1" x14ac:dyDescent="0.25">
      <c r="A23" s="211"/>
      <c r="B23" s="185"/>
      <c r="C23" s="215"/>
      <c r="D23" s="187"/>
      <c r="E23" s="188"/>
      <c r="F23" s="188"/>
      <c r="G23" s="189"/>
      <c r="H23" s="189"/>
      <c r="I23" s="187"/>
      <c r="J23" s="187"/>
      <c r="K23" s="190"/>
      <c r="L23" s="191"/>
      <c r="M23" s="190"/>
      <c r="N23" s="191"/>
      <c r="O23" s="190"/>
      <c r="P23" s="191"/>
      <c r="Q23" s="190"/>
      <c r="R23" s="191"/>
      <c r="S23" s="190"/>
      <c r="T23" s="191"/>
      <c r="U23" s="190"/>
      <c r="V23" s="191"/>
      <c r="W23" s="184"/>
    </row>
    <row r="24" spans="1:23" hidden="1" x14ac:dyDescent="0.25">
      <c r="A24" s="211"/>
      <c r="B24" s="185"/>
      <c r="C24" s="215"/>
      <c r="D24" s="187"/>
      <c r="E24" s="188"/>
      <c r="F24" s="188"/>
      <c r="G24" s="189"/>
      <c r="H24" s="189"/>
      <c r="I24" s="187"/>
      <c r="J24" s="187"/>
      <c r="K24" s="190"/>
      <c r="L24" s="191"/>
      <c r="M24" s="190"/>
      <c r="N24" s="191"/>
      <c r="O24" s="190"/>
      <c r="P24" s="191"/>
      <c r="Q24" s="190"/>
      <c r="R24" s="191"/>
      <c r="S24" s="190"/>
      <c r="T24" s="191"/>
      <c r="U24" s="190"/>
      <c r="V24" s="191"/>
      <c r="W24" s="184"/>
    </row>
    <row r="25" spans="1:23" hidden="1" x14ac:dyDescent="0.25">
      <c r="A25" s="211"/>
      <c r="B25" s="185"/>
      <c r="C25" s="215"/>
      <c r="D25" s="187"/>
      <c r="E25" s="188"/>
      <c r="F25" s="188"/>
      <c r="G25" s="189"/>
      <c r="H25" s="189"/>
      <c r="I25" s="187"/>
      <c r="J25" s="187"/>
      <c r="K25" s="190"/>
      <c r="L25" s="191"/>
      <c r="M25" s="190"/>
      <c r="N25" s="191"/>
      <c r="O25" s="190"/>
      <c r="P25" s="191"/>
      <c r="Q25" s="190"/>
      <c r="R25" s="191"/>
      <c r="S25" s="190"/>
      <c r="T25" s="191"/>
      <c r="U25" s="190"/>
      <c r="V25" s="191"/>
      <c r="W25" s="184"/>
    </row>
    <row r="26" spans="1:23" hidden="1" x14ac:dyDescent="0.25">
      <c r="A26" s="211"/>
      <c r="B26" s="185"/>
      <c r="C26" s="215"/>
      <c r="D26" s="187"/>
      <c r="E26" s="188"/>
      <c r="F26" s="188"/>
      <c r="G26" s="189"/>
      <c r="H26" s="189"/>
      <c r="I26" s="187"/>
      <c r="J26" s="187"/>
      <c r="K26" s="190"/>
      <c r="L26" s="191"/>
      <c r="M26" s="190"/>
      <c r="N26" s="191"/>
      <c r="O26" s="190"/>
      <c r="P26" s="191"/>
      <c r="Q26" s="190"/>
      <c r="R26" s="191"/>
      <c r="S26" s="190"/>
      <c r="T26" s="191"/>
      <c r="U26" s="190"/>
      <c r="V26" s="191"/>
      <c r="W26" s="184"/>
    </row>
    <row r="27" spans="1:23" hidden="1" x14ac:dyDescent="0.25">
      <c r="A27" s="211"/>
      <c r="B27" s="185"/>
      <c r="C27" s="215"/>
      <c r="D27" s="187"/>
      <c r="E27" s="188"/>
      <c r="F27" s="188"/>
      <c r="G27" s="189"/>
      <c r="H27" s="189"/>
      <c r="I27" s="187"/>
      <c r="J27" s="187"/>
      <c r="K27" s="190"/>
      <c r="L27" s="191"/>
      <c r="M27" s="190"/>
      <c r="N27" s="191"/>
      <c r="O27" s="190"/>
      <c r="P27" s="191"/>
      <c r="Q27" s="190"/>
      <c r="R27" s="191"/>
      <c r="S27" s="190"/>
      <c r="T27" s="191"/>
      <c r="U27" s="190"/>
      <c r="V27" s="191"/>
      <c r="W27" s="184"/>
    </row>
    <row r="28" spans="1:23" hidden="1" x14ac:dyDescent="0.25">
      <c r="A28" s="211"/>
      <c r="B28" s="185"/>
      <c r="C28" s="215"/>
      <c r="D28" s="187"/>
      <c r="E28" s="188"/>
      <c r="F28" s="188"/>
      <c r="G28" s="189"/>
      <c r="H28" s="189"/>
      <c r="I28" s="187"/>
      <c r="J28" s="187"/>
      <c r="K28" s="190"/>
      <c r="L28" s="191"/>
      <c r="M28" s="190"/>
      <c r="N28" s="191"/>
      <c r="O28" s="190"/>
      <c r="P28" s="191"/>
      <c r="Q28" s="190"/>
      <c r="R28" s="191"/>
      <c r="S28" s="190"/>
      <c r="T28" s="191"/>
      <c r="U28" s="190"/>
      <c r="V28" s="191"/>
      <c r="W28" s="184"/>
    </row>
    <row r="29" spans="1:23" hidden="1" x14ac:dyDescent="0.25">
      <c r="A29" s="212"/>
      <c r="B29" s="192"/>
      <c r="C29" s="216"/>
      <c r="D29" s="193"/>
      <c r="E29" s="194"/>
      <c r="F29" s="194"/>
      <c r="G29" s="195"/>
      <c r="H29" s="195"/>
      <c r="I29" s="193"/>
      <c r="J29" s="193"/>
      <c r="K29" s="196"/>
      <c r="L29" s="197"/>
      <c r="M29" s="196"/>
      <c r="N29" s="197"/>
      <c r="O29" s="196"/>
      <c r="P29" s="197"/>
      <c r="Q29" s="196"/>
      <c r="R29" s="197"/>
      <c r="S29" s="196"/>
      <c r="T29" s="197"/>
      <c r="U29" s="196"/>
      <c r="V29" s="197"/>
    </row>
    <row r="30" spans="1:23" hidden="1" x14ac:dyDescent="0.25">
      <c r="A30" s="212"/>
      <c r="B30" s="192"/>
      <c r="C30" s="216"/>
      <c r="D30" s="193"/>
      <c r="E30" s="194"/>
      <c r="F30" s="194"/>
      <c r="G30" s="195"/>
      <c r="H30" s="195"/>
      <c r="I30" s="193"/>
      <c r="J30" s="193"/>
      <c r="K30" s="196"/>
      <c r="L30" s="197"/>
      <c r="M30" s="196"/>
      <c r="N30" s="197"/>
      <c r="O30" s="196"/>
      <c r="P30" s="197"/>
      <c r="Q30" s="196"/>
      <c r="R30" s="197"/>
      <c r="S30" s="196"/>
      <c r="T30" s="197"/>
      <c r="U30" s="196"/>
      <c r="V30" s="197"/>
    </row>
    <row r="31" spans="1:23" hidden="1" x14ac:dyDescent="0.25">
      <c r="A31" s="212"/>
      <c r="B31" s="192"/>
      <c r="C31" s="216"/>
      <c r="D31" s="193"/>
      <c r="E31" s="194"/>
      <c r="F31" s="194"/>
      <c r="G31" s="195"/>
      <c r="H31" s="195"/>
      <c r="I31" s="193"/>
      <c r="J31" s="193"/>
      <c r="K31" s="196"/>
      <c r="L31" s="197"/>
      <c r="M31" s="196"/>
      <c r="N31" s="197"/>
      <c r="O31" s="196"/>
      <c r="P31" s="197"/>
      <c r="Q31" s="196"/>
      <c r="R31" s="197"/>
      <c r="S31" s="196"/>
      <c r="T31" s="197"/>
      <c r="U31" s="196"/>
      <c r="V31" s="197"/>
    </row>
    <row r="32" spans="1:23" hidden="1" x14ac:dyDescent="0.25">
      <c r="A32" s="212"/>
      <c r="B32" s="192"/>
      <c r="C32" s="216"/>
      <c r="D32" s="193"/>
      <c r="E32" s="194"/>
      <c r="F32" s="194"/>
      <c r="G32" s="195"/>
      <c r="H32" s="195"/>
      <c r="I32" s="193"/>
      <c r="J32" s="193"/>
      <c r="K32" s="196"/>
      <c r="L32" s="197"/>
      <c r="M32" s="196"/>
      <c r="N32" s="197"/>
      <c r="O32" s="196"/>
      <c r="P32" s="197"/>
      <c r="Q32" s="196"/>
      <c r="R32" s="197"/>
      <c r="S32" s="196"/>
      <c r="T32" s="197"/>
      <c r="U32" s="196"/>
      <c r="V32" s="197"/>
    </row>
    <row r="33" spans="1:22" hidden="1" x14ac:dyDescent="0.25">
      <c r="A33" s="212"/>
      <c r="B33" s="192"/>
      <c r="C33" s="216"/>
      <c r="D33" s="193"/>
      <c r="E33" s="194"/>
      <c r="F33" s="194"/>
      <c r="G33" s="195"/>
      <c r="H33" s="195"/>
      <c r="I33" s="193"/>
      <c r="J33" s="193"/>
      <c r="K33" s="196"/>
      <c r="L33" s="197"/>
      <c r="M33" s="196"/>
      <c r="N33" s="197"/>
      <c r="O33" s="196"/>
      <c r="P33" s="197"/>
      <c r="Q33" s="196"/>
      <c r="R33" s="197"/>
      <c r="S33" s="196"/>
      <c r="T33" s="197"/>
      <c r="U33" s="196"/>
      <c r="V33" s="197"/>
    </row>
    <row r="34" spans="1:22" hidden="1" x14ac:dyDescent="0.25">
      <c r="A34" s="212"/>
      <c r="B34" s="192"/>
      <c r="C34" s="216"/>
      <c r="D34" s="193"/>
      <c r="E34" s="194"/>
      <c r="F34" s="194"/>
      <c r="G34" s="195"/>
      <c r="H34" s="195"/>
      <c r="I34" s="193"/>
      <c r="J34" s="193"/>
      <c r="K34" s="196"/>
      <c r="L34" s="197"/>
      <c r="M34" s="196"/>
      <c r="N34" s="197"/>
      <c r="O34" s="196"/>
      <c r="P34" s="197"/>
      <c r="Q34" s="196"/>
      <c r="R34" s="197"/>
      <c r="S34" s="196"/>
      <c r="T34" s="197"/>
      <c r="U34" s="196"/>
      <c r="V34" s="197"/>
    </row>
    <row r="35" spans="1:22" hidden="1" x14ac:dyDescent="0.25">
      <c r="A35" s="212"/>
      <c r="B35" s="192"/>
      <c r="C35" s="216"/>
      <c r="D35" s="193"/>
      <c r="E35" s="194"/>
      <c r="F35" s="194"/>
      <c r="G35" s="195"/>
      <c r="H35" s="195"/>
      <c r="I35" s="193"/>
      <c r="J35" s="193"/>
      <c r="K35" s="196"/>
      <c r="L35" s="197"/>
      <c r="M35" s="196"/>
      <c r="N35" s="197"/>
      <c r="O35" s="196"/>
      <c r="P35" s="197"/>
      <c r="Q35" s="196"/>
      <c r="R35" s="197"/>
      <c r="S35" s="196"/>
      <c r="T35" s="197"/>
      <c r="U35" s="196"/>
      <c r="V35" s="197"/>
    </row>
    <row r="36" spans="1:22" hidden="1" x14ac:dyDescent="0.25">
      <c r="A36" s="212"/>
      <c r="B36" s="192"/>
      <c r="C36" s="216"/>
      <c r="D36" s="193"/>
      <c r="E36" s="194"/>
      <c r="F36" s="194"/>
      <c r="G36" s="195"/>
      <c r="H36" s="195"/>
      <c r="I36" s="193"/>
      <c r="J36" s="193"/>
      <c r="K36" s="196"/>
      <c r="L36" s="197"/>
      <c r="M36" s="196"/>
      <c r="N36" s="197"/>
      <c r="O36" s="196"/>
      <c r="P36" s="197"/>
      <c r="Q36" s="196"/>
      <c r="R36" s="197"/>
      <c r="S36" s="196"/>
      <c r="T36" s="197"/>
      <c r="U36" s="196"/>
      <c r="V36" s="197"/>
    </row>
    <row r="37" spans="1:22" hidden="1" x14ac:dyDescent="0.25">
      <c r="A37" s="212"/>
      <c r="B37" s="192"/>
      <c r="C37" s="216"/>
      <c r="D37" s="193"/>
      <c r="E37" s="194"/>
      <c r="F37" s="194"/>
      <c r="G37" s="195"/>
      <c r="H37" s="195"/>
      <c r="I37" s="193"/>
      <c r="J37" s="193"/>
      <c r="K37" s="196"/>
      <c r="L37" s="197"/>
      <c r="M37" s="196"/>
      <c r="N37" s="197"/>
      <c r="O37" s="196"/>
      <c r="P37" s="197"/>
      <c r="Q37" s="196"/>
      <c r="R37" s="197"/>
      <c r="S37" s="196"/>
      <c r="T37" s="197"/>
      <c r="U37" s="196"/>
      <c r="V37" s="197"/>
    </row>
    <row r="38" spans="1:22" hidden="1" x14ac:dyDescent="0.25">
      <c r="A38" s="212"/>
      <c r="B38" s="192"/>
      <c r="C38" s="216"/>
      <c r="D38" s="193"/>
      <c r="E38" s="194"/>
      <c r="F38" s="194"/>
      <c r="G38" s="195"/>
      <c r="H38" s="195"/>
      <c r="I38" s="193"/>
      <c r="J38" s="193"/>
      <c r="K38" s="196"/>
      <c r="L38" s="197"/>
      <c r="M38" s="196"/>
      <c r="N38" s="197"/>
      <c r="O38" s="196"/>
      <c r="P38" s="197"/>
      <c r="Q38" s="196"/>
      <c r="R38" s="197"/>
      <c r="S38" s="196"/>
      <c r="T38" s="197"/>
      <c r="U38" s="196"/>
      <c r="V38" s="197"/>
    </row>
    <row r="39" spans="1:22" hidden="1" x14ac:dyDescent="0.25">
      <c r="A39" s="212"/>
      <c r="B39" s="192"/>
      <c r="C39" s="216"/>
      <c r="D39" s="193"/>
      <c r="E39" s="194"/>
      <c r="F39" s="194"/>
      <c r="G39" s="195"/>
      <c r="H39" s="195"/>
      <c r="I39" s="193"/>
      <c r="J39" s="193"/>
      <c r="K39" s="196"/>
      <c r="L39" s="197"/>
      <c r="M39" s="196"/>
      <c r="N39" s="197"/>
      <c r="O39" s="196"/>
      <c r="P39" s="197"/>
      <c r="Q39" s="196"/>
      <c r="R39" s="197"/>
      <c r="S39" s="196"/>
      <c r="T39" s="197"/>
      <c r="U39" s="196"/>
      <c r="V39" s="197"/>
    </row>
    <row r="40" spans="1:22" hidden="1" x14ac:dyDescent="0.25">
      <c r="A40" s="212"/>
      <c r="B40" s="192"/>
      <c r="C40" s="216"/>
      <c r="D40" s="193"/>
      <c r="E40" s="194"/>
      <c r="F40" s="194"/>
      <c r="G40" s="195"/>
      <c r="H40" s="195"/>
      <c r="I40" s="193"/>
      <c r="J40" s="193"/>
      <c r="K40" s="196"/>
      <c r="L40" s="197"/>
      <c r="M40" s="196"/>
      <c r="N40" s="197"/>
      <c r="O40" s="196"/>
      <c r="P40" s="197"/>
      <c r="Q40" s="196"/>
      <c r="R40" s="197"/>
      <c r="S40" s="196"/>
      <c r="T40" s="197"/>
      <c r="U40" s="196"/>
      <c r="V40" s="197"/>
    </row>
    <row r="41" spans="1:22" hidden="1" x14ac:dyDescent="0.25">
      <c r="A41" s="212"/>
      <c r="B41" s="192"/>
      <c r="C41" s="216"/>
      <c r="D41" s="193"/>
      <c r="E41" s="194"/>
      <c r="F41" s="194"/>
      <c r="G41" s="195"/>
      <c r="H41" s="195"/>
      <c r="I41" s="193"/>
      <c r="J41" s="193"/>
      <c r="K41" s="196"/>
      <c r="L41" s="197"/>
      <c r="M41" s="196"/>
      <c r="N41" s="197"/>
      <c r="O41" s="196"/>
      <c r="P41" s="197"/>
      <c r="Q41" s="196"/>
      <c r="R41" s="197"/>
      <c r="S41" s="196"/>
      <c r="T41" s="197"/>
      <c r="U41" s="196"/>
      <c r="V41" s="197"/>
    </row>
    <row r="42" spans="1:22" hidden="1" x14ac:dyDescent="0.25">
      <c r="A42" s="212"/>
      <c r="B42" s="192"/>
      <c r="C42" s="216"/>
      <c r="D42" s="193"/>
      <c r="E42" s="194"/>
      <c r="F42" s="194"/>
      <c r="G42" s="195"/>
      <c r="H42" s="195"/>
      <c r="I42" s="193"/>
      <c r="J42" s="193"/>
      <c r="K42" s="196"/>
      <c r="L42" s="197"/>
      <c r="M42" s="196"/>
      <c r="N42" s="197"/>
      <c r="O42" s="196"/>
      <c r="P42" s="197"/>
      <c r="Q42" s="196"/>
      <c r="R42" s="197"/>
      <c r="S42" s="196"/>
      <c r="T42" s="197"/>
      <c r="U42" s="196"/>
      <c r="V42" s="197"/>
    </row>
    <row r="43" spans="1:22" hidden="1" x14ac:dyDescent="0.25">
      <c r="A43" s="212"/>
      <c r="B43" s="192"/>
      <c r="C43" s="216"/>
      <c r="D43" s="193"/>
      <c r="E43" s="194"/>
      <c r="F43" s="194"/>
      <c r="G43" s="195"/>
      <c r="H43" s="195"/>
      <c r="I43" s="193"/>
      <c r="J43" s="193"/>
      <c r="K43" s="196"/>
      <c r="L43" s="197"/>
      <c r="M43" s="196"/>
      <c r="N43" s="197"/>
      <c r="O43" s="196"/>
      <c r="P43" s="197"/>
      <c r="Q43" s="196"/>
      <c r="R43" s="197"/>
      <c r="S43" s="196"/>
      <c r="T43" s="197"/>
      <c r="U43" s="196"/>
      <c r="V43" s="197"/>
    </row>
    <row r="44" spans="1:22" hidden="1" x14ac:dyDescent="0.25">
      <c r="A44" s="212"/>
      <c r="B44" s="192"/>
      <c r="C44" s="216"/>
      <c r="D44" s="193"/>
      <c r="E44" s="194"/>
      <c r="F44" s="194"/>
      <c r="G44" s="195"/>
      <c r="H44" s="195"/>
      <c r="I44" s="193"/>
      <c r="J44" s="193"/>
      <c r="K44" s="196"/>
      <c r="L44" s="197"/>
      <c r="M44" s="196"/>
      <c r="N44" s="197"/>
      <c r="O44" s="196"/>
      <c r="P44" s="197"/>
      <c r="Q44" s="196"/>
      <c r="R44" s="197"/>
      <c r="S44" s="196"/>
      <c r="T44" s="197"/>
      <c r="U44" s="196"/>
      <c r="V44" s="197"/>
    </row>
    <row r="45" spans="1:22" hidden="1" x14ac:dyDescent="0.25">
      <c r="A45" s="212"/>
      <c r="B45" s="192"/>
      <c r="C45" s="216"/>
      <c r="D45" s="193"/>
      <c r="E45" s="194"/>
      <c r="F45" s="194"/>
      <c r="G45" s="195"/>
      <c r="H45" s="195"/>
      <c r="I45" s="193"/>
      <c r="J45" s="193"/>
      <c r="K45" s="196"/>
      <c r="L45" s="197"/>
      <c r="M45" s="196"/>
      <c r="N45" s="197"/>
      <c r="O45" s="196"/>
      <c r="P45" s="197"/>
      <c r="Q45" s="196"/>
      <c r="R45" s="197"/>
      <c r="S45" s="196"/>
      <c r="T45" s="197"/>
      <c r="U45" s="196"/>
      <c r="V45" s="197"/>
    </row>
    <row r="46" spans="1:22" hidden="1" x14ac:dyDescent="0.25">
      <c r="A46" s="212"/>
      <c r="B46" s="192"/>
      <c r="C46" s="216"/>
      <c r="D46" s="193"/>
      <c r="E46" s="194"/>
      <c r="F46" s="194"/>
      <c r="G46" s="195"/>
      <c r="H46" s="195"/>
      <c r="I46" s="193"/>
      <c r="J46" s="193"/>
      <c r="K46" s="196"/>
      <c r="L46" s="197"/>
      <c r="M46" s="196"/>
      <c r="N46" s="197"/>
      <c r="O46" s="196"/>
      <c r="P46" s="197"/>
      <c r="Q46" s="196"/>
      <c r="R46" s="197"/>
      <c r="S46" s="196"/>
      <c r="T46" s="197"/>
      <c r="U46" s="196"/>
      <c r="V46" s="197"/>
    </row>
    <row r="47" spans="1:22" hidden="1" x14ac:dyDescent="0.25">
      <c r="A47" s="212"/>
      <c r="B47" s="192"/>
      <c r="C47" s="216"/>
      <c r="D47" s="193"/>
      <c r="E47" s="194"/>
      <c r="F47" s="194"/>
      <c r="G47" s="195"/>
      <c r="H47" s="195"/>
      <c r="I47" s="193"/>
      <c r="J47" s="193"/>
      <c r="K47" s="196"/>
      <c r="L47" s="197"/>
      <c r="M47" s="196"/>
      <c r="N47" s="197"/>
      <c r="O47" s="196"/>
      <c r="P47" s="197"/>
      <c r="Q47" s="196"/>
      <c r="R47" s="197"/>
      <c r="S47" s="196"/>
      <c r="T47" s="197"/>
      <c r="U47" s="196"/>
      <c r="V47" s="197"/>
    </row>
    <row r="48" spans="1:22" hidden="1" x14ac:dyDescent="0.25">
      <c r="A48" s="212"/>
      <c r="B48" s="192"/>
      <c r="C48" s="216"/>
      <c r="D48" s="193"/>
      <c r="E48" s="194"/>
      <c r="F48" s="194"/>
      <c r="G48" s="195"/>
      <c r="H48" s="195"/>
      <c r="I48" s="193"/>
      <c r="J48" s="193"/>
      <c r="K48" s="196"/>
      <c r="L48" s="197"/>
      <c r="M48" s="196"/>
      <c r="N48" s="197"/>
      <c r="O48" s="196"/>
      <c r="P48" s="197"/>
      <c r="Q48" s="196"/>
      <c r="R48" s="197"/>
      <c r="S48" s="196"/>
      <c r="T48" s="197"/>
      <c r="U48" s="196"/>
      <c r="V48" s="197"/>
    </row>
    <row r="49" spans="1:22" hidden="1" x14ac:dyDescent="0.25">
      <c r="A49" s="212"/>
      <c r="B49" s="192"/>
      <c r="C49" s="216"/>
      <c r="D49" s="193"/>
      <c r="E49" s="194"/>
      <c r="F49" s="194"/>
      <c r="G49" s="195"/>
      <c r="H49" s="195"/>
      <c r="I49" s="193"/>
      <c r="J49" s="193"/>
      <c r="K49" s="196"/>
      <c r="L49" s="197"/>
      <c r="M49" s="196"/>
      <c r="N49" s="197"/>
      <c r="O49" s="196"/>
      <c r="P49" s="197"/>
      <c r="Q49" s="196"/>
      <c r="R49" s="197"/>
      <c r="S49" s="196"/>
      <c r="T49" s="197"/>
      <c r="U49" s="196"/>
      <c r="V49" s="197"/>
    </row>
    <row r="50" spans="1:22" hidden="1" x14ac:dyDescent="0.25">
      <c r="A50" s="212"/>
      <c r="B50" s="192"/>
      <c r="C50" s="216"/>
      <c r="D50" s="193"/>
      <c r="E50" s="194"/>
      <c r="F50" s="194"/>
      <c r="G50" s="195"/>
      <c r="H50" s="195"/>
      <c r="I50" s="193"/>
      <c r="J50" s="193"/>
      <c r="K50" s="196"/>
      <c r="L50" s="197"/>
      <c r="M50" s="196"/>
      <c r="N50" s="197"/>
      <c r="O50" s="196"/>
      <c r="P50" s="197"/>
      <c r="Q50" s="196"/>
      <c r="R50" s="197"/>
      <c r="S50" s="196"/>
      <c r="T50" s="197"/>
      <c r="U50" s="196"/>
      <c r="V50" s="197"/>
    </row>
    <row r="51" spans="1:22" hidden="1" x14ac:dyDescent="0.25">
      <c r="A51" s="212"/>
      <c r="B51" s="192"/>
      <c r="C51" s="216"/>
      <c r="D51" s="193"/>
      <c r="E51" s="194"/>
      <c r="F51" s="194"/>
      <c r="G51" s="195"/>
      <c r="H51" s="195"/>
      <c r="I51" s="193"/>
      <c r="J51" s="193"/>
      <c r="K51" s="196"/>
      <c r="L51" s="197"/>
      <c r="M51" s="196"/>
      <c r="N51" s="197"/>
      <c r="O51" s="196"/>
      <c r="P51" s="197"/>
      <c r="Q51" s="196"/>
      <c r="R51" s="197"/>
      <c r="S51" s="196"/>
      <c r="T51" s="197"/>
      <c r="U51" s="196"/>
      <c r="V51" s="197"/>
    </row>
    <row r="52" spans="1:22" hidden="1" x14ac:dyDescent="0.25">
      <c r="A52" s="212"/>
      <c r="B52" s="192"/>
      <c r="C52" s="216"/>
      <c r="D52" s="193"/>
      <c r="E52" s="194"/>
      <c r="F52" s="194"/>
      <c r="G52" s="195"/>
      <c r="H52" s="195"/>
      <c r="I52" s="193"/>
      <c r="J52" s="193"/>
      <c r="K52" s="196"/>
      <c r="L52" s="197"/>
      <c r="M52" s="196"/>
      <c r="N52" s="197"/>
      <c r="O52" s="196"/>
      <c r="P52" s="197"/>
      <c r="Q52" s="196"/>
      <c r="R52" s="197"/>
      <c r="S52" s="196"/>
      <c r="T52" s="197"/>
      <c r="U52" s="196"/>
      <c r="V52" s="197"/>
    </row>
    <row r="53" spans="1:22" hidden="1" x14ac:dyDescent="0.25">
      <c r="A53" s="212"/>
      <c r="B53" s="192"/>
      <c r="C53" s="216"/>
      <c r="D53" s="193"/>
      <c r="E53" s="194"/>
      <c r="F53" s="194"/>
      <c r="G53" s="195"/>
      <c r="H53" s="195"/>
      <c r="I53" s="193"/>
      <c r="J53" s="193"/>
      <c r="K53" s="196"/>
      <c r="L53" s="197"/>
      <c r="M53" s="196"/>
      <c r="N53" s="197"/>
      <c r="O53" s="196"/>
      <c r="P53" s="197"/>
      <c r="Q53" s="196"/>
      <c r="R53" s="197"/>
      <c r="S53" s="196"/>
      <c r="T53" s="197"/>
      <c r="U53" s="196"/>
      <c r="V53" s="197"/>
    </row>
    <row r="54" spans="1:22" hidden="1" x14ac:dyDescent="0.25">
      <c r="A54" s="212"/>
      <c r="B54" s="192"/>
      <c r="C54" s="216"/>
      <c r="D54" s="193"/>
      <c r="E54" s="194"/>
      <c r="F54" s="194"/>
      <c r="G54" s="195"/>
      <c r="H54" s="195"/>
      <c r="I54" s="193"/>
      <c r="J54" s="193"/>
      <c r="K54" s="196"/>
      <c r="L54" s="197"/>
      <c r="M54" s="196"/>
      <c r="N54" s="197"/>
      <c r="O54" s="196"/>
      <c r="P54" s="197"/>
      <c r="Q54" s="196"/>
      <c r="R54" s="197"/>
      <c r="S54" s="196"/>
      <c r="T54" s="197"/>
      <c r="U54" s="196"/>
      <c r="V54" s="197"/>
    </row>
    <row r="55" spans="1:22" hidden="1" x14ac:dyDescent="0.25">
      <c r="A55" s="212"/>
      <c r="B55" s="192"/>
      <c r="C55" s="216"/>
      <c r="D55" s="193"/>
      <c r="E55" s="194"/>
      <c r="F55" s="194"/>
      <c r="G55" s="195"/>
      <c r="H55" s="195"/>
      <c r="I55" s="193"/>
      <c r="J55" s="193"/>
      <c r="K55" s="196"/>
      <c r="L55" s="197"/>
      <c r="M55" s="196"/>
      <c r="N55" s="197"/>
      <c r="O55" s="196"/>
      <c r="P55" s="197"/>
      <c r="Q55" s="196"/>
      <c r="R55" s="197"/>
      <c r="S55" s="196"/>
      <c r="T55" s="197"/>
      <c r="U55" s="196"/>
      <c r="V55" s="197"/>
    </row>
    <row r="56" spans="1:22" hidden="1" x14ac:dyDescent="0.25">
      <c r="A56" s="212"/>
      <c r="B56" s="192"/>
      <c r="C56" s="216"/>
      <c r="D56" s="193"/>
      <c r="E56" s="194"/>
      <c r="F56" s="194"/>
      <c r="G56" s="195"/>
      <c r="H56" s="195"/>
      <c r="I56" s="193"/>
      <c r="J56" s="193"/>
      <c r="K56" s="196"/>
      <c r="L56" s="197"/>
      <c r="M56" s="196"/>
      <c r="N56" s="197"/>
      <c r="O56" s="196"/>
      <c r="P56" s="197"/>
      <c r="Q56" s="196"/>
      <c r="R56" s="197"/>
      <c r="S56" s="196"/>
      <c r="T56" s="197"/>
      <c r="U56" s="196"/>
      <c r="V56" s="197"/>
    </row>
    <row r="57" spans="1:22" hidden="1" x14ac:dyDescent="0.25">
      <c r="A57" s="212"/>
      <c r="B57" s="192"/>
      <c r="C57" s="216"/>
      <c r="D57" s="193"/>
      <c r="E57" s="194"/>
      <c r="F57" s="194"/>
      <c r="G57" s="195"/>
      <c r="H57" s="195"/>
      <c r="I57" s="193"/>
      <c r="J57" s="193"/>
      <c r="K57" s="196"/>
      <c r="L57" s="197"/>
      <c r="M57" s="196"/>
      <c r="N57" s="197"/>
      <c r="O57" s="196"/>
      <c r="P57" s="197"/>
      <c r="Q57" s="196"/>
      <c r="R57" s="197"/>
      <c r="S57" s="196"/>
      <c r="T57" s="197"/>
      <c r="U57" s="196"/>
      <c r="V57" s="197"/>
    </row>
    <row r="58" spans="1:22" hidden="1" x14ac:dyDescent="0.25">
      <c r="A58" s="212"/>
      <c r="B58" s="192"/>
      <c r="C58" s="216"/>
      <c r="D58" s="193"/>
      <c r="E58" s="194"/>
      <c r="F58" s="194"/>
      <c r="G58" s="195"/>
      <c r="H58" s="195"/>
      <c r="I58" s="193"/>
      <c r="J58" s="193"/>
      <c r="K58" s="196"/>
      <c r="L58" s="197"/>
      <c r="M58" s="196"/>
      <c r="N58" s="197"/>
      <c r="O58" s="196"/>
      <c r="P58" s="197"/>
      <c r="Q58" s="196"/>
      <c r="R58" s="197"/>
      <c r="S58" s="196"/>
      <c r="T58" s="197"/>
      <c r="U58" s="196"/>
      <c r="V58" s="197"/>
    </row>
    <row r="59" spans="1:22" hidden="1" x14ac:dyDescent="0.25">
      <c r="A59" s="212"/>
      <c r="B59" s="185"/>
      <c r="C59" s="216"/>
      <c r="D59" s="193"/>
      <c r="E59" s="194"/>
      <c r="F59" s="194"/>
      <c r="G59" s="195"/>
      <c r="H59" s="195"/>
      <c r="I59" s="193"/>
      <c r="J59" s="193"/>
      <c r="K59" s="196"/>
      <c r="L59" s="197"/>
      <c r="M59" s="196"/>
      <c r="N59" s="197"/>
      <c r="O59" s="196"/>
      <c r="P59" s="197"/>
      <c r="Q59" s="196"/>
      <c r="R59" s="197"/>
      <c r="S59" s="196"/>
      <c r="T59" s="197"/>
      <c r="U59" s="196"/>
      <c r="V59" s="197"/>
    </row>
    <row r="60" spans="1:22" hidden="1" x14ac:dyDescent="0.25">
      <c r="A60" s="212"/>
      <c r="B60" s="185"/>
      <c r="C60" s="216"/>
      <c r="D60" s="193"/>
      <c r="E60" s="194"/>
      <c r="F60" s="194"/>
      <c r="G60" s="195"/>
      <c r="H60" s="195"/>
      <c r="I60" s="193"/>
      <c r="J60" s="193"/>
      <c r="K60" s="196"/>
      <c r="L60" s="197"/>
      <c r="M60" s="196"/>
      <c r="N60" s="197"/>
      <c r="O60" s="196"/>
      <c r="P60" s="197"/>
      <c r="Q60" s="196"/>
      <c r="R60" s="197"/>
      <c r="S60" s="196"/>
      <c r="T60" s="197"/>
      <c r="U60" s="196"/>
      <c r="V60" s="197"/>
    </row>
    <row r="61" spans="1:22" ht="30" hidden="1" customHeight="1" x14ac:dyDescent="0.25"/>
    <row r="62" spans="1:22" ht="15" hidden="1" customHeight="1" x14ac:dyDescent="0.25"/>
    <row r="63" spans="1:22" hidden="1" x14ac:dyDescent="0.25"/>
    <row r="64" spans="1:22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spans="1:22" hidden="1" x14ac:dyDescent="0.25"/>
    <row r="114" spans="1:22" hidden="1" x14ac:dyDescent="0.25"/>
    <row r="115" spans="1:22" hidden="1" x14ac:dyDescent="0.25"/>
    <row r="116" spans="1:22" hidden="1" x14ac:dyDescent="0.25"/>
    <row r="117" spans="1:22" hidden="1" x14ac:dyDescent="0.25"/>
    <row r="118" spans="1:22" hidden="1" x14ac:dyDescent="0.25"/>
    <row r="119" spans="1:22" hidden="1" x14ac:dyDescent="0.25"/>
    <row r="120" spans="1:22" hidden="1" x14ac:dyDescent="0.25"/>
    <row r="121" spans="1:22" ht="28.5" hidden="1" customHeight="1" x14ac:dyDescent="0.25">
      <c r="A121" s="213" t="s">
        <v>9</v>
      </c>
      <c r="B121" s="102" t="s">
        <v>4</v>
      </c>
      <c r="C121" s="217" t="s">
        <v>3</v>
      </c>
      <c r="D121" s="177" t="s">
        <v>2</v>
      </c>
      <c r="E121" s="103" t="s">
        <v>1</v>
      </c>
      <c r="F121" s="103" t="s">
        <v>0</v>
      </c>
      <c r="G121" s="112" t="s">
        <v>7</v>
      </c>
      <c r="H121" s="112" t="s">
        <v>6</v>
      </c>
      <c r="I121" s="112" t="s">
        <v>5</v>
      </c>
      <c r="J121" s="198" t="s">
        <v>8</v>
      </c>
      <c r="K121" s="199" t="s">
        <v>59</v>
      </c>
      <c r="L121" s="174"/>
      <c r="M121" s="174"/>
      <c r="N121" s="174"/>
      <c r="O121" s="174"/>
      <c r="P121" s="174"/>
      <c r="Q121" s="174"/>
      <c r="R121" s="174"/>
      <c r="S121" s="174"/>
      <c r="T121" s="174"/>
      <c r="U121" s="174"/>
      <c r="V121" s="175"/>
    </row>
    <row r="122" spans="1:22" ht="28.5" customHeight="1" x14ac:dyDescent="0.25">
      <c r="A122" s="213" t="s">
        <v>9</v>
      </c>
      <c r="B122" s="102" t="s">
        <v>4</v>
      </c>
      <c r="C122" s="217" t="s">
        <v>3</v>
      </c>
      <c r="D122" s="177" t="s">
        <v>2</v>
      </c>
      <c r="E122" s="103" t="s">
        <v>1</v>
      </c>
      <c r="F122" s="103" t="s">
        <v>0</v>
      </c>
      <c r="G122" s="112" t="s">
        <v>7</v>
      </c>
      <c r="H122" s="112" t="s">
        <v>6</v>
      </c>
      <c r="I122" s="112" t="s">
        <v>5</v>
      </c>
      <c r="J122" s="158" t="s">
        <v>8</v>
      </c>
      <c r="K122" s="173" t="s">
        <v>187</v>
      </c>
      <c r="L122" s="200"/>
      <c r="M122" s="200"/>
      <c r="N122" s="200"/>
      <c r="O122" s="200"/>
      <c r="P122" s="200"/>
      <c r="Q122" s="200"/>
      <c r="R122" s="200"/>
      <c r="S122" s="200"/>
      <c r="T122" s="200"/>
      <c r="U122" s="201"/>
      <c r="V122" s="201"/>
    </row>
    <row r="123" spans="1:22" ht="15.75" thickBot="1" x14ac:dyDescent="0.3">
      <c r="A123" s="143" t="s">
        <v>165</v>
      </c>
      <c r="B123" s="114"/>
      <c r="C123" s="150" t="str">
        <f>IF(B123="","",EDATE(B123,6))</f>
        <v/>
      </c>
      <c r="D123" s="116"/>
      <c r="E123" s="117"/>
      <c r="F123" s="117"/>
      <c r="G123" s="118"/>
      <c r="H123" s="118"/>
      <c r="I123" s="116"/>
      <c r="J123" s="159"/>
      <c r="K123" s="120"/>
      <c r="L123" s="202"/>
      <c r="M123" s="203"/>
      <c r="N123" s="204"/>
      <c r="O123" s="203"/>
      <c r="P123" s="204"/>
      <c r="Q123" s="203"/>
      <c r="R123" s="204"/>
      <c r="S123" s="203"/>
      <c r="T123" s="205"/>
      <c r="U123" s="203"/>
      <c r="V123" s="204"/>
    </row>
    <row r="124" spans="1:22" ht="15.75" thickTop="1" x14ac:dyDescent="0.25">
      <c r="A124" s="144" t="s">
        <v>166</v>
      </c>
      <c r="B124" s="122"/>
      <c r="C124" s="151" t="str">
        <f t="shared" ref="C124" si="0">IF(B124="","",EDATE(B124,6))</f>
        <v/>
      </c>
      <c r="D124" s="177"/>
      <c r="E124" s="124"/>
      <c r="F124" s="124"/>
      <c r="G124" s="125"/>
      <c r="H124" s="125"/>
      <c r="I124" s="123"/>
      <c r="J124" s="163"/>
      <c r="K124" s="127"/>
      <c r="L124" s="202"/>
      <c r="M124" s="203"/>
      <c r="N124" s="204"/>
      <c r="O124" s="203"/>
      <c r="P124" s="204"/>
      <c r="Q124" s="203"/>
      <c r="R124" s="204"/>
      <c r="S124" s="203"/>
      <c r="T124" s="205"/>
      <c r="U124" s="203"/>
      <c r="V124" s="204"/>
    </row>
    <row r="125" spans="1:22" x14ac:dyDescent="0.25">
      <c r="A125" s="142" t="s">
        <v>167</v>
      </c>
      <c r="B125" s="88"/>
      <c r="C125" s="149" t="str">
        <f>IF(B125="","",EDATE(B125,6))</f>
        <v/>
      </c>
      <c r="D125" s="87"/>
      <c r="E125" s="89"/>
      <c r="F125" s="89"/>
      <c r="G125" s="112"/>
      <c r="H125" s="112"/>
      <c r="I125" s="87"/>
      <c r="J125" s="158"/>
      <c r="K125" s="107"/>
      <c r="L125" s="202"/>
      <c r="M125" s="203"/>
      <c r="N125" s="204"/>
      <c r="O125" s="203"/>
      <c r="P125" s="204"/>
      <c r="Q125" s="203"/>
      <c r="R125" s="204"/>
      <c r="S125" s="203"/>
      <c r="T125" s="205"/>
      <c r="U125" s="203"/>
      <c r="V125" s="204"/>
    </row>
    <row r="126" spans="1:22" x14ac:dyDescent="0.25">
      <c r="A126" s="142" t="s">
        <v>168</v>
      </c>
      <c r="B126" s="88"/>
      <c r="C126" s="149" t="str">
        <f t="shared" ref="C126:C143" si="1">IF(B126="","",EDATE(B126,6))</f>
        <v/>
      </c>
      <c r="D126" s="87"/>
      <c r="E126" s="89"/>
      <c r="F126" s="89"/>
      <c r="G126" s="112"/>
      <c r="H126" s="112"/>
      <c r="I126" s="87"/>
      <c r="J126" s="158"/>
      <c r="K126" s="107"/>
      <c r="L126" s="202"/>
      <c r="M126" s="203"/>
      <c r="N126" s="204"/>
      <c r="O126" s="203"/>
      <c r="P126" s="204"/>
      <c r="Q126" s="203"/>
      <c r="R126" s="204"/>
      <c r="S126" s="203"/>
      <c r="T126" s="205"/>
      <c r="U126" s="203"/>
      <c r="V126" s="204"/>
    </row>
    <row r="127" spans="1:22" ht="15.75" thickBot="1" x14ac:dyDescent="0.3">
      <c r="A127" s="143" t="s">
        <v>169</v>
      </c>
      <c r="B127" s="114"/>
      <c r="C127" s="150" t="str">
        <f t="shared" si="1"/>
        <v/>
      </c>
      <c r="D127" s="206"/>
      <c r="E127" s="117"/>
      <c r="F127" s="117"/>
      <c r="G127" s="118"/>
      <c r="H127" s="118"/>
      <c r="I127" s="116"/>
      <c r="J127" s="159"/>
      <c r="K127" s="120"/>
      <c r="L127" s="202"/>
      <c r="M127" s="203"/>
      <c r="N127" s="204"/>
      <c r="O127" s="203"/>
      <c r="P127" s="204"/>
      <c r="Q127" s="203"/>
      <c r="R127" s="204"/>
      <c r="S127" s="203"/>
      <c r="T127" s="205"/>
      <c r="U127" s="203"/>
      <c r="V127" s="204"/>
    </row>
    <row r="128" spans="1:22" ht="15.75" thickTop="1" x14ac:dyDescent="0.25">
      <c r="A128" s="144" t="s">
        <v>170</v>
      </c>
      <c r="B128" s="121"/>
      <c r="C128" s="151" t="str">
        <f t="shared" si="1"/>
        <v/>
      </c>
      <c r="D128" s="177"/>
      <c r="E128" s="124"/>
      <c r="F128" s="124"/>
      <c r="G128" s="125"/>
      <c r="H128" s="125"/>
      <c r="I128" s="123"/>
      <c r="J128" s="163"/>
      <c r="K128" s="127"/>
      <c r="L128" s="202"/>
      <c r="M128" s="203"/>
      <c r="N128" s="204"/>
      <c r="O128" s="203"/>
      <c r="P128" s="204"/>
      <c r="Q128" s="203"/>
      <c r="R128" s="204"/>
      <c r="S128" s="203"/>
      <c r="T128" s="205"/>
      <c r="U128" s="203"/>
      <c r="V128" s="204"/>
    </row>
    <row r="129" spans="1:22" x14ac:dyDescent="0.25">
      <c r="A129" s="142" t="s">
        <v>171</v>
      </c>
      <c r="B129" s="88"/>
      <c r="C129" s="149" t="str">
        <f t="shared" si="1"/>
        <v/>
      </c>
      <c r="D129" s="87"/>
      <c r="E129" s="89"/>
      <c r="F129" s="89"/>
      <c r="G129" s="112"/>
      <c r="H129" s="112"/>
      <c r="I129" s="87"/>
      <c r="J129" s="158"/>
      <c r="K129" s="107"/>
      <c r="L129" s="202"/>
      <c r="M129" s="203"/>
      <c r="N129" s="204"/>
      <c r="O129" s="203"/>
      <c r="P129" s="204"/>
      <c r="Q129" s="203"/>
      <c r="R129" s="204"/>
      <c r="S129" s="203"/>
      <c r="T129" s="205"/>
      <c r="U129" s="203"/>
      <c r="V129" s="204"/>
    </row>
    <row r="130" spans="1:22" x14ac:dyDescent="0.25">
      <c r="A130" s="142" t="s">
        <v>172</v>
      </c>
      <c r="B130" s="88"/>
      <c r="C130" s="149" t="str">
        <f t="shared" si="1"/>
        <v/>
      </c>
      <c r="D130" s="87"/>
      <c r="E130" s="89"/>
      <c r="F130" s="89"/>
      <c r="G130" s="112"/>
      <c r="H130" s="112"/>
      <c r="I130" s="87"/>
      <c r="J130" s="158"/>
      <c r="K130" s="107"/>
      <c r="L130" s="202"/>
      <c r="M130" s="203"/>
      <c r="N130" s="204"/>
      <c r="O130" s="203"/>
      <c r="P130" s="204"/>
      <c r="Q130" s="203"/>
      <c r="R130" s="204"/>
      <c r="S130" s="203"/>
      <c r="T130" s="205"/>
      <c r="U130" s="203"/>
      <c r="V130" s="204"/>
    </row>
    <row r="131" spans="1:22" ht="15.75" thickBot="1" x14ac:dyDescent="0.3">
      <c r="A131" s="143" t="s">
        <v>173</v>
      </c>
      <c r="B131" s="114"/>
      <c r="C131" s="150" t="str">
        <f t="shared" si="1"/>
        <v/>
      </c>
      <c r="D131" s="206"/>
      <c r="E131" s="117"/>
      <c r="F131" s="117"/>
      <c r="G131" s="118"/>
      <c r="H131" s="118"/>
      <c r="I131" s="116"/>
      <c r="J131" s="159"/>
      <c r="K131" s="120"/>
      <c r="L131" s="202"/>
      <c r="M131" s="203"/>
      <c r="N131" s="204"/>
      <c r="O131" s="203"/>
      <c r="P131" s="204"/>
      <c r="Q131" s="203"/>
      <c r="R131" s="204"/>
      <c r="S131" s="203"/>
      <c r="T131" s="205"/>
      <c r="U131" s="203"/>
      <c r="V131" s="204"/>
    </row>
    <row r="132" spans="1:22" ht="15.75" thickTop="1" x14ac:dyDescent="0.25">
      <c r="A132" s="144" t="s">
        <v>109</v>
      </c>
      <c r="B132" s="121"/>
      <c r="C132" s="151" t="str">
        <f t="shared" si="1"/>
        <v/>
      </c>
      <c r="D132" s="177"/>
      <c r="E132" s="124"/>
      <c r="F132" s="124"/>
      <c r="G132" s="125"/>
      <c r="H132" s="125"/>
      <c r="I132" s="123"/>
      <c r="J132" s="163"/>
      <c r="K132" s="127"/>
      <c r="L132" s="202"/>
      <c r="M132" s="203"/>
      <c r="N132" s="204"/>
      <c r="O132" s="203"/>
      <c r="P132" s="204"/>
      <c r="Q132" s="203"/>
      <c r="R132" s="204"/>
      <c r="S132" s="203"/>
      <c r="T132" s="205"/>
      <c r="U132" s="203"/>
      <c r="V132" s="204"/>
    </row>
    <row r="133" spans="1:22" x14ac:dyDescent="0.25">
      <c r="A133" s="142" t="s">
        <v>110</v>
      </c>
      <c r="B133" s="88"/>
      <c r="C133" s="149" t="str">
        <f t="shared" si="1"/>
        <v/>
      </c>
      <c r="D133" s="87"/>
      <c r="E133" s="89"/>
      <c r="F133" s="89"/>
      <c r="G133" s="112"/>
      <c r="H133" s="112"/>
      <c r="I133" s="87"/>
      <c r="J133" s="158"/>
      <c r="K133" s="107"/>
      <c r="L133" s="202"/>
      <c r="M133" s="203"/>
      <c r="N133" s="204"/>
      <c r="O133" s="203"/>
      <c r="P133" s="204"/>
      <c r="Q133" s="203"/>
      <c r="R133" s="204"/>
      <c r="S133" s="203"/>
      <c r="T133" s="205"/>
      <c r="U133" s="203"/>
      <c r="V133" s="204"/>
    </row>
    <row r="134" spans="1:22" ht="15.75" thickBot="1" x14ac:dyDescent="0.3">
      <c r="A134" s="143" t="s">
        <v>111</v>
      </c>
      <c r="B134" s="114"/>
      <c r="C134" s="150" t="str">
        <f t="shared" si="1"/>
        <v/>
      </c>
      <c r="D134" s="206"/>
      <c r="E134" s="117"/>
      <c r="F134" s="117"/>
      <c r="G134" s="118"/>
      <c r="H134" s="118"/>
      <c r="I134" s="116"/>
      <c r="J134" s="159"/>
      <c r="K134" s="120"/>
      <c r="L134" s="202"/>
      <c r="M134" s="203"/>
      <c r="N134" s="204"/>
      <c r="O134" s="203"/>
      <c r="P134" s="204"/>
      <c r="Q134" s="203"/>
      <c r="R134" s="204"/>
      <c r="S134" s="203"/>
      <c r="T134" s="205"/>
      <c r="U134" s="203"/>
      <c r="V134" s="204"/>
    </row>
    <row r="135" spans="1:22" ht="15.75" thickTop="1" x14ac:dyDescent="0.25">
      <c r="A135" s="144" t="s">
        <v>112</v>
      </c>
      <c r="B135" s="121"/>
      <c r="C135" s="151" t="str">
        <f t="shared" si="1"/>
        <v/>
      </c>
      <c r="D135" s="177"/>
      <c r="E135" s="124"/>
      <c r="F135" s="124"/>
      <c r="G135" s="125"/>
      <c r="H135" s="125"/>
      <c r="I135" s="123"/>
      <c r="J135" s="163"/>
      <c r="K135" s="127"/>
      <c r="L135" s="202"/>
      <c r="M135" s="203"/>
      <c r="N135" s="204"/>
      <c r="O135" s="203"/>
      <c r="P135" s="204"/>
      <c r="Q135" s="203"/>
      <c r="R135" s="204"/>
      <c r="S135" s="203"/>
      <c r="T135" s="205"/>
      <c r="U135" s="203"/>
      <c r="V135" s="204"/>
    </row>
    <row r="136" spans="1:22" x14ac:dyDescent="0.25">
      <c r="A136" s="142" t="s">
        <v>113</v>
      </c>
      <c r="B136" s="88"/>
      <c r="C136" s="149" t="str">
        <f t="shared" si="1"/>
        <v/>
      </c>
      <c r="D136" s="87"/>
      <c r="E136" s="89"/>
      <c r="F136" s="89"/>
      <c r="G136" s="112"/>
      <c r="H136" s="112"/>
      <c r="I136" s="87"/>
      <c r="J136" s="158"/>
      <c r="K136" s="107"/>
      <c r="L136" s="202"/>
      <c r="M136" s="203"/>
      <c r="N136" s="204"/>
      <c r="O136" s="203"/>
      <c r="P136" s="204"/>
      <c r="Q136" s="203"/>
      <c r="R136" s="204"/>
      <c r="S136" s="203"/>
      <c r="T136" s="205"/>
      <c r="U136" s="203"/>
      <c r="V136" s="204"/>
    </row>
    <row r="137" spans="1:22" x14ac:dyDescent="0.25">
      <c r="A137" s="142" t="s">
        <v>114</v>
      </c>
      <c r="B137" s="88"/>
      <c r="C137" s="149" t="str">
        <f t="shared" si="1"/>
        <v/>
      </c>
      <c r="D137" s="87"/>
      <c r="E137" s="89"/>
      <c r="F137" s="89"/>
      <c r="G137" s="112"/>
      <c r="H137" s="112"/>
      <c r="I137" s="87"/>
      <c r="J137" s="158"/>
      <c r="K137" s="107"/>
      <c r="L137" s="202"/>
      <c r="M137" s="203"/>
      <c r="N137" s="204"/>
      <c r="O137" s="203"/>
      <c r="P137" s="204"/>
      <c r="Q137" s="203"/>
      <c r="R137" s="204"/>
      <c r="S137" s="203"/>
      <c r="T137" s="205"/>
      <c r="U137" s="203"/>
      <c r="V137" s="204"/>
    </row>
    <row r="138" spans="1:22" ht="15.75" thickBot="1" x14ac:dyDescent="0.3">
      <c r="A138" s="143" t="s">
        <v>115</v>
      </c>
      <c r="B138" s="114"/>
      <c r="C138" s="150" t="str">
        <f t="shared" si="1"/>
        <v/>
      </c>
      <c r="D138" s="206"/>
      <c r="E138" s="117"/>
      <c r="F138" s="117"/>
      <c r="G138" s="118"/>
      <c r="H138" s="118"/>
      <c r="I138" s="116"/>
      <c r="J138" s="159"/>
      <c r="K138" s="120"/>
      <c r="L138" s="202"/>
      <c r="M138" s="203"/>
      <c r="N138" s="204"/>
      <c r="O138" s="203"/>
      <c r="P138" s="204"/>
      <c r="Q138" s="203"/>
      <c r="R138" s="204"/>
      <c r="S138" s="203"/>
      <c r="T138" s="205"/>
      <c r="U138" s="203"/>
      <c r="V138" s="204"/>
    </row>
    <row r="139" spans="1:22" ht="15.75" thickTop="1" x14ac:dyDescent="0.25">
      <c r="A139" s="144" t="s">
        <v>116</v>
      </c>
      <c r="B139" s="122"/>
      <c r="C139" s="151" t="str">
        <f t="shared" si="1"/>
        <v/>
      </c>
      <c r="D139" s="177"/>
      <c r="E139" s="124"/>
      <c r="F139" s="124"/>
      <c r="G139" s="125"/>
      <c r="H139" s="125"/>
      <c r="I139" s="123"/>
      <c r="J139" s="163"/>
      <c r="K139" s="127"/>
      <c r="L139" s="202"/>
      <c r="M139" s="203"/>
      <c r="N139" s="204"/>
      <c r="O139" s="203"/>
      <c r="P139" s="204"/>
      <c r="Q139" s="203"/>
      <c r="R139" s="204"/>
      <c r="S139" s="203"/>
      <c r="T139" s="205"/>
      <c r="U139" s="203"/>
      <c r="V139" s="204"/>
    </row>
    <row r="140" spans="1:22" x14ac:dyDescent="0.25">
      <c r="A140" s="142" t="s">
        <v>117</v>
      </c>
      <c r="B140" s="88"/>
      <c r="C140" s="149" t="str">
        <f t="shared" si="1"/>
        <v/>
      </c>
      <c r="D140" s="87"/>
      <c r="E140" s="89"/>
      <c r="F140" s="89"/>
      <c r="G140" s="112"/>
      <c r="H140" s="112"/>
      <c r="I140" s="87"/>
      <c r="J140" s="158"/>
      <c r="K140" s="107"/>
      <c r="L140" s="202"/>
      <c r="M140" s="203"/>
      <c r="N140" s="204"/>
      <c r="O140" s="203"/>
      <c r="P140" s="204"/>
      <c r="Q140" s="203"/>
      <c r="R140" s="204"/>
      <c r="S140" s="203"/>
      <c r="T140" s="205"/>
      <c r="U140" s="203"/>
      <c r="V140" s="204"/>
    </row>
    <row r="141" spans="1:22" x14ac:dyDescent="0.25">
      <c r="A141" s="142" t="s">
        <v>118</v>
      </c>
      <c r="B141" s="88"/>
      <c r="C141" s="149" t="str">
        <f t="shared" si="1"/>
        <v/>
      </c>
      <c r="D141" s="87"/>
      <c r="E141" s="89"/>
      <c r="F141" s="89"/>
      <c r="G141" s="112"/>
      <c r="H141" s="112"/>
      <c r="I141" s="87"/>
      <c r="J141" s="158"/>
      <c r="K141" s="107"/>
      <c r="L141" s="202"/>
      <c r="M141" s="203"/>
      <c r="N141" s="204"/>
      <c r="O141" s="203"/>
      <c r="P141" s="204"/>
      <c r="Q141" s="203"/>
      <c r="R141" s="204"/>
      <c r="S141" s="203"/>
      <c r="T141" s="205"/>
      <c r="U141" s="203"/>
      <c r="V141" s="204"/>
    </row>
    <row r="142" spans="1:22" ht="15.75" thickBot="1" x14ac:dyDescent="0.3">
      <c r="A142" s="143" t="s">
        <v>119</v>
      </c>
      <c r="B142" s="114"/>
      <c r="C142" s="150" t="str">
        <f t="shared" si="1"/>
        <v/>
      </c>
      <c r="D142" s="206"/>
      <c r="E142" s="117"/>
      <c r="F142" s="117"/>
      <c r="G142" s="118"/>
      <c r="H142" s="118"/>
      <c r="I142" s="116"/>
      <c r="J142" s="159"/>
      <c r="K142" s="120"/>
      <c r="L142" s="202"/>
      <c r="M142" s="203"/>
      <c r="N142" s="204"/>
      <c r="O142" s="203"/>
      <c r="P142" s="204"/>
      <c r="Q142" s="203"/>
      <c r="R142" s="204"/>
      <c r="S142" s="203"/>
      <c r="T142" s="205"/>
      <c r="U142" s="203"/>
      <c r="V142" s="204"/>
    </row>
    <row r="143" spans="1:22" ht="15.75" thickTop="1" x14ac:dyDescent="0.25">
      <c r="A143" s="144" t="s">
        <v>120</v>
      </c>
      <c r="B143" s="121"/>
      <c r="C143" s="151" t="str">
        <f t="shared" si="1"/>
        <v/>
      </c>
      <c r="D143" s="105"/>
      <c r="E143" s="124"/>
      <c r="F143" s="124"/>
      <c r="G143" s="125"/>
      <c r="H143" s="125"/>
      <c r="I143" s="123"/>
      <c r="J143" s="163"/>
      <c r="K143" s="127"/>
      <c r="L143" s="202"/>
      <c r="M143" s="203"/>
      <c r="N143" s="204"/>
      <c r="O143" s="203"/>
      <c r="P143" s="204"/>
      <c r="Q143" s="203"/>
      <c r="R143" s="204"/>
      <c r="S143" s="203"/>
      <c r="T143" s="205"/>
      <c r="U143" s="207"/>
      <c r="V143" s="208"/>
    </row>
    <row r="144" spans="1:22" x14ac:dyDescent="0.25">
      <c r="D144" s="209"/>
    </row>
  </sheetData>
  <sheetProtection sheet="1" objects="1" scenarios="1" formatCells="0" formatColumns="0" formatRows="0" selectLockedCells="1" sort="0" autoFilter="0"/>
  <mergeCells count="4">
    <mergeCell ref="J1:J2"/>
    <mergeCell ref="I1:I2"/>
    <mergeCell ref="H1:H2"/>
    <mergeCell ref="G1:G2"/>
  </mergeCells>
  <conditionalFormatting sqref="A3:A60">
    <cfRule type="expression" dxfId="51" priority="5">
      <formula>AND($B3&lt;&gt;"",$C3&lt;&gt;"",EDATE($C3,3)&lt;TODAY())</formula>
    </cfRule>
    <cfRule type="expression" dxfId="50" priority="6">
      <formula>AND($B3&lt;&gt;"",$C3&lt;&gt;"",EDATE($C3,2)&lt;TODAY())</formula>
    </cfRule>
    <cfRule type="expression" dxfId="49" priority="7">
      <formula>AND($B3&lt;&gt;"",$C3&lt;&gt;"",EDATE($C3,1)&lt;TODAY())</formula>
    </cfRule>
    <cfRule type="expression" dxfId="48" priority="8">
      <formula>AND($B3&lt;&gt;"",$C3&lt;&gt;"",$C3&lt;TODAY())</formula>
    </cfRule>
  </conditionalFormatting>
  <conditionalFormatting sqref="A123:A143">
    <cfRule type="expression" dxfId="47" priority="1">
      <formula>AND($B123&lt;&gt;"",$C123&lt;&gt;"",EDATE($C123,3)&lt;TODAY())</formula>
    </cfRule>
    <cfRule type="expression" dxfId="46" priority="2">
      <formula>AND($B123&lt;&gt;"",$C123&lt;&gt;"",EDATE($C123,2)&lt;TODAY())</formula>
    </cfRule>
    <cfRule type="expression" dxfId="45" priority="3">
      <formula>AND($B123&lt;&gt;"",$C123&lt;&gt;"",EDATE($C123,1)&lt;TODAY())</formula>
    </cfRule>
    <cfRule type="expression" dxfId="44" priority="4">
      <formula>AND($B123&lt;&gt;"",$C123&lt;&gt;"",$C123&lt;TODAY())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72"/>
  <sheetViews>
    <sheetView showZeros="0" topLeftCell="A144" workbookViewId="0">
      <pane ySplit="2" topLeftCell="A146" activePane="bottomLeft" state="frozen"/>
      <selection activeCell="I65" sqref="I65:J65"/>
      <selection pane="bottomLeft" activeCell="E175" sqref="E175"/>
    </sheetView>
  </sheetViews>
  <sheetFormatPr baseColWidth="10" defaultRowHeight="15" x14ac:dyDescent="0.25"/>
  <cols>
    <col min="1" max="1" width="7.42578125" style="146" customWidth="1"/>
    <col min="2" max="2" width="11" style="135" bestFit="1" customWidth="1"/>
    <col min="3" max="3" width="10.7109375" style="153" bestFit="1" customWidth="1"/>
    <col min="4" max="4" width="11" style="95" bestFit="1" customWidth="1"/>
    <col min="5" max="5" width="9" style="136" customWidth="1"/>
    <col min="6" max="6" width="13.140625" style="136" customWidth="1"/>
    <col min="7" max="7" width="6.7109375" style="137" bestFit="1" customWidth="1"/>
    <col min="8" max="8" width="5.42578125" style="137" customWidth="1"/>
    <col min="9" max="9" width="5.28515625" style="95" bestFit="1" customWidth="1"/>
    <col min="10" max="10" width="9.28515625" style="95" customWidth="1"/>
    <col min="11" max="11" width="52.85546875" style="95" customWidth="1"/>
    <col min="12" max="12" width="4.85546875" style="138" customWidth="1"/>
    <col min="13" max="13" width="4" style="95" customWidth="1"/>
    <col min="14" max="14" width="4.85546875" style="138" customWidth="1"/>
    <col min="15" max="15" width="4" style="95" customWidth="1"/>
    <col min="16" max="16" width="4.85546875" style="138" customWidth="1"/>
    <col min="17" max="17" width="4" style="95" customWidth="1"/>
    <col min="18" max="18" width="4.85546875" style="138" customWidth="1"/>
    <col min="19" max="19" width="4" style="95" customWidth="1"/>
    <col min="20" max="20" width="4.85546875" style="138" customWidth="1"/>
    <col min="21" max="21" width="4" style="95" customWidth="1"/>
    <col min="22" max="22" width="4.85546875" style="138" customWidth="1"/>
    <col min="23" max="16384" width="11.42578125" style="95"/>
  </cols>
  <sheetData>
    <row r="1" spans="1:22" ht="30" hidden="1" customHeight="1" x14ac:dyDescent="0.25">
      <c r="A1" s="242"/>
      <c r="B1" s="218"/>
      <c r="C1" s="250"/>
      <c r="D1" s="184"/>
      <c r="E1" s="219"/>
      <c r="F1" s="219"/>
      <c r="G1" s="298" t="s">
        <v>7</v>
      </c>
      <c r="H1" s="296" t="s">
        <v>6</v>
      </c>
      <c r="I1" s="296" t="s">
        <v>5</v>
      </c>
      <c r="J1" s="295" t="s">
        <v>8</v>
      </c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</row>
    <row r="2" spans="1:22" ht="15" hidden="1" customHeight="1" x14ac:dyDescent="0.25">
      <c r="A2" s="242"/>
      <c r="B2" s="218"/>
      <c r="C2" s="250"/>
      <c r="D2" s="184"/>
      <c r="E2" s="219"/>
      <c r="F2" s="219"/>
      <c r="G2" s="299"/>
      <c r="H2" s="297"/>
      <c r="I2" s="297"/>
      <c r="J2" s="295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</row>
    <row r="3" spans="1:22" hidden="1" x14ac:dyDescent="0.25">
      <c r="A3" s="243" t="s">
        <v>147</v>
      </c>
      <c r="B3" s="220"/>
      <c r="C3" s="251"/>
      <c r="D3" s="222"/>
      <c r="E3" s="223"/>
      <c r="F3" s="223"/>
      <c r="G3" s="224"/>
      <c r="H3" s="224"/>
      <c r="I3" s="222"/>
      <c r="J3" s="222"/>
      <c r="K3" s="225"/>
      <c r="L3" s="226"/>
      <c r="M3" s="225"/>
      <c r="N3" s="226"/>
      <c r="O3" s="225"/>
      <c r="P3" s="226"/>
      <c r="Q3" s="225"/>
      <c r="R3" s="226"/>
      <c r="S3" s="225"/>
      <c r="T3" s="226"/>
      <c r="U3" s="225"/>
      <c r="V3" s="226"/>
    </row>
    <row r="4" spans="1:22" hidden="1" x14ac:dyDescent="0.25">
      <c r="A4" s="244"/>
      <c r="B4" s="221"/>
      <c r="C4" s="251"/>
      <c r="D4" s="222"/>
      <c r="E4" s="223"/>
      <c r="F4" s="223"/>
      <c r="G4" s="224"/>
      <c r="H4" s="224"/>
      <c r="I4" s="222"/>
      <c r="J4" s="222"/>
      <c r="K4" s="225"/>
      <c r="L4" s="226"/>
      <c r="M4" s="225"/>
      <c r="N4" s="226"/>
      <c r="O4" s="225"/>
      <c r="P4" s="226"/>
      <c r="Q4" s="225"/>
      <c r="R4" s="226"/>
      <c r="S4" s="225"/>
      <c r="T4" s="226"/>
      <c r="U4" s="225"/>
      <c r="V4" s="226"/>
    </row>
    <row r="5" spans="1:22" hidden="1" x14ac:dyDescent="0.25">
      <c r="A5" s="244"/>
      <c r="B5" s="220"/>
      <c r="C5" s="251"/>
      <c r="D5" s="222"/>
      <c r="E5" s="223"/>
      <c r="F5" s="223"/>
      <c r="G5" s="224"/>
      <c r="H5" s="224"/>
      <c r="I5" s="222"/>
      <c r="J5" s="222"/>
      <c r="K5" s="225"/>
      <c r="L5" s="226"/>
      <c r="M5" s="225"/>
      <c r="N5" s="226"/>
      <c r="O5" s="225"/>
      <c r="P5" s="226"/>
      <c r="Q5" s="225"/>
      <c r="R5" s="226"/>
      <c r="S5" s="225"/>
      <c r="T5" s="226"/>
      <c r="U5" s="225"/>
      <c r="V5" s="226"/>
    </row>
    <row r="6" spans="1:22" hidden="1" x14ac:dyDescent="0.25">
      <c r="A6" s="244"/>
      <c r="B6" s="220"/>
      <c r="C6" s="251"/>
      <c r="D6" s="222"/>
      <c r="E6" s="223"/>
      <c r="F6" s="223"/>
      <c r="G6" s="224"/>
      <c r="H6" s="224"/>
      <c r="I6" s="222"/>
      <c r="J6" s="222"/>
      <c r="K6" s="225"/>
      <c r="L6" s="226"/>
      <c r="M6" s="225"/>
      <c r="N6" s="226"/>
      <c r="O6" s="225"/>
      <c r="P6" s="226"/>
      <c r="Q6" s="225"/>
      <c r="R6" s="226"/>
      <c r="S6" s="225"/>
      <c r="T6" s="226"/>
      <c r="U6" s="225"/>
      <c r="V6" s="226"/>
    </row>
    <row r="7" spans="1:22" hidden="1" x14ac:dyDescent="0.25">
      <c r="A7" s="244"/>
      <c r="B7" s="220"/>
      <c r="C7" s="251"/>
      <c r="D7" s="222"/>
      <c r="E7" s="223"/>
      <c r="F7" s="223"/>
      <c r="G7" s="224"/>
      <c r="H7" s="224"/>
      <c r="I7" s="222"/>
      <c r="J7" s="222"/>
      <c r="K7" s="225"/>
      <c r="L7" s="226"/>
      <c r="M7" s="225"/>
      <c r="N7" s="226"/>
      <c r="O7" s="225"/>
      <c r="P7" s="226"/>
      <c r="Q7" s="225"/>
      <c r="R7" s="226"/>
      <c r="S7" s="225"/>
      <c r="T7" s="226"/>
      <c r="U7" s="225"/>
      <c r="V7" s="226"/>
    </row>
    <row r="8" spans="1:22" hidden="1" x14ac:dyDescent="0.25">
      <c r="A8" s="244"/>
      <c r="B8" s="220"/>
      <c r="C8" s="251"/>
      <c r="D8" s="222"/>
      <c r="E8" s="223"/>
      <c r="F8" s="223"/>
      <c r="G8" s="224"/>
      <c r="H8" s="224"/>
      <c r="I8" s="222"/>
      <c r="J8" s="222"/>
      <c r="K8" s="225"/>
      <c r="L8" s="226"/>
      <c r="M8" s="225"/>
      <c r="N8" s="226"/>
      <c r="O8" s="225"/>
      <c r="P8" s="226"/>
      <c r="Q8" s="225"/>
      <c r="R8" s="226"/>
      <c r="S8" s="225"/>
      <c r="T8" s="226"/>
      <c r="U8" s="225"/>
      <c r="V8" s="226"/>
    </row>
    <row r="9" spans="1:22" hidden="1" x14ac:dyDescent="0.25">
      <c r="A9" s="244"/>
      <c r="B9" s="220"/>
      <c r="C9" s="251"/>
      <c r="D9" s="222"/>
      <c r="E9" s="223"/>
      <c r="F9" s="223"/>
      <c r="G9" s="224"/>
      <c r="H9" s="224"/>
      <c r="I9" s="222"/>
      <c r="J9" s="222"/>
      <c r="K9" s="225"/>
      <c r="L9" s="226"/>
      <c r="M9" s="225"/>
      <c r="N9" s="226"/>
      <c r="O9" s="225"/>
      <c r="P9" s="226"/>
      <c r="Q9" s="225"/>
      <c r="R9" s="226"/>
      <c r="S9" s="225"/>
      <c r="T9" s="226"/>
      <c r="U9" s="225"/>
      <c r="V9" s="226"/>
    </row>
    <row r="10" spans="1:22" hidden="1" x14ac:dyDescent="0.25">
      <c r="A10" s="244"/>
      <c r="B10" s="220"/>
      <c r="C10" s="251"/>
      <c r="D10" s="222"/>
      <c r="E10" s="223"/>
      <c r="F10" s="223"/>
      <c r="G10" s="224"/>
      <c r="H10" s="224"/>
      <c r="I10" s="222"/>
      <c r="J10" s="222"/>
      <c r="K10" s="225"/>
      <c r="L10" s="226"/>
      <c r="M10" s="225"/>
      <c r="N10" s="226"/>
      <c r="O10" s="225"/>
      <c r="P10" s="226"/>
      <c r="Q10" s="225"/>
      <c r="R10" s="226"/>
      <c r="S10" s="225"/>
      <c r="T10" s="226"/>
      <c r="U10" s="225"/>
      <c r="V10" s="226"/>
    </row>
    <row r="11" spans="1:22" hidden="1" x14ac:dyDescent="0.25">
      <c r="A11" s="244"/>
      <c r="B11" s="220"/>
      <c r="C11" s="251"/>
      <c r="D11" s="222"/>
      <c r="E11" s="223"/>
      <c r="F11" s="223"/>
      <c r="G11" s="224"/>
      <c r="H11" s="224"/>
      <c r="I11" s="222"/>
      <c r="J11" s="222"/>
      <c r="K11" s="225"/>
      <c r="L11" s="226"/>
      <c r="M11" s="225"/>
      <c r="N11" s="226"/>
      <c r="O11" s="225"/>
      <c r="P11" s="226"/>
      <c r="Q11" s="225"/>
      <c r="R11" s="226"/>
      <c r="S11" s="225"/>
      <c r="T11" s="226"/>
      <c r="U11" s="225"/>
      <c r="V11" s="226"/>
    </row>
    <row r="12" spans="1:22" hidden="1" x14ac:dyDescent="0.25">
      <c r="A12" s="244"/>
      <c r="B12" s="220"/>
      <c r="C12" s="251"/>
      <c r="D12" s="222"/>
      <c r="E12" s="223"/>
      <c r="F12" s="223"/>
      <c r="G12" s="224"/>
      <c r="H12" s="224"/>
      <c r="I12" s="222"/>
      <c r="J12" s="222"/>
      <c r="K12" s="225"/>
      <c r="L12" s="226"/>
      <c r="M12" s="225"/>
      <c r="N12" s="226"/>
      <c r="O12" s="225"/>
      <c r="P12" s="226"/>
      <c r="Q12" s="225"/>
      <c r="R12" s="226"/>
      <c r="S12" s="225"/>
      <c r="T12" s="226"/>
      <c r="U12" s="225"/>
      <c r="V12" s="226"/>
    </row>
    <row r="13" spans="1:22" hidden="1" x14ac:dyDescent="0.25">
      <c r="A13" s="244"/>
      <c r="B13" s="220"/>
      <c r="C13" s="251"/>
      <c r="D13" s="222"/>
      <c r="E13" s="223"/>
      <c r="F13" s="223"/>
      <c r="G13" s="224"/>
      <c r="H13" s="224"/>
      <c r="I13" s="222"/>
      <c r="J13" s="222"/>
      <c r="K13" s="225"/>
      <c r="L13" s="226"/>
      <c r="M13" s="225"/>
      <c r="N13" s="226"/>
      <c r="O13" s="225"/>
      <c r="P13" s="226"/>
      <c r="Q13" s="225"/>
      <c r="R13" s="226"/>
      <c r="S13" s="225"/>
      <c r="T13" s="226"/>
      <c r="U13" s="225"/>
      <c r="V13" s="226"/>
    </row>
    <row r="14" spans="1:22" hidden="1" x14ac:dyDescent="0.25">
      <c r="A14" s="243" t="s">
        <v>148</v>
      </c>
      <c r="B14" s="220"/>
      <c r="C14" s="251"/>
      <c r="D14" s="222"/>
      <c r="E14" s="223"/>
      <c r="F14" s="223"/>
      <c r="G14" s="224"/>
      <c r="H14" s="224"/>
      <c r="I14" s="222"/>
      <c r="J14" s="222"/>
      <c r="K14" s="225"/>
      <c r="L14" s="226"/>
      <c r="M14" s="225"/>
      <c r="N14" s="226"/>
      <c r="O14" s="225"/>
      <c r="P14" s="226"/>
      <c r="Q14" s="225"/>
      <c r="R14" s="226"/>
      <c r="S14" s="225"/>
      <c r="T14" s="226"/>
      <c r="U14" s="225"/>
      <c r="V14" s="226"/>
    </row>
    <row r="15" spans="1:22" hidden="1" x14ac:dyDescent="0.25">
      <c r="A15" s="244"/>
      <c r="B15" s="220"/>
      <c r="C15" s="251"/>
      <c r="D15" s="222"/>
      <c r="E15" s="223"/>
      <c r="F15" s="223"/>
      <c r="G15" s="224"/>
      <c r="H15" s="224"/>
      <c r="I15" s="222"/>
      <c r="J15" s="222"/>
      <c r="K15" s="225"/>
      <c r="L15" s="226"/>
      <c r="M15" s="225"/>
      <c r="N15" s="226"/>
      <c r="O15" s="225"/>
      <c r="P15" s="226"/>
      <c r="Q15" s="225"/>
      <c r="R15" s="226"/>
      <c r="S15" s="225"/>
      <c r="T15" s="226"/>
      <c r="U15" s="225"/>
      <c r="V15" s="226"/>
    </row>
    <row r="16" spans="1:22" hidden="1" x14ac:dyDescent="0.25">
      <c r="A16" s="244"/>
      <c r="B16" s="220"/>
      <c r="C16" s="251"/>
      <c r="D16" s="222"/>
      <c r="E16" s="223"/>
      <c r="F16" s="223"/>
      <c r="G16" s="224"/>
      <c r="H16" s="224"/>
      <c r="I16" s="222"/>
      <c r="J16" s="222"/>
      <c r="K16" s="225"/>
      <c r="L16" s="226"/>
      <c r="M16" s="225"/>
      <c r="N16" s="226"/>
      <c r="O16" s="225"/>
      <c r="P16" s="226"/>
      <c r="Q16" s="225"/>
      <c r="R16" s="226"/>
      <c r="S16" s="225"/>
      <c r="T16" s="226"/>
      <c r="U16" s="225"/>
      <c r="V16" s="226"/>
    </row>
    <row r="17" spans="1:22" hidden="1" x14ac:dyDescent="0.25">
      <c r="A17" s="244"/>
      <c r="B17" s="220"/>
      <c r="C17" s="251"/>
      <c r="D17" s="222"/>
      <c r="E17" s="223"/>
      <c r="F17" s="223"/>
      <c r="G17" s="224"/>
      <c r="H17" s="224"/>
      <c r="I17" s="222"/>
      <c r="J17" s="222"/>
      <c r="K17" s="225"/>
      <c r="L17" s="226"/>
      <c r="M17" s="225"/>
      <c r="N17" s="226"/>
      <c r="O17" s="225"/>
      <c r="P17" s="226"/>
      <c r="Q17" s="225"/>
      <c r="R17" s="226"/>
      <c r="S17" s="225"/>
      <c r="T17" s="226"/>
      <c r="U17" s="225"/>
      <c r="V17" s="226"/>
    </row>
    <row r="18" spans="1:22" hidden="1" x14ac:dyDescent="0.25">
      <c r="A18" s="244"/>
      <c r="B18" s="220"/>
      <c r="C18" s="251"/>
      <c r="D18" s="222"/>
      <c r="E18" s="223"/>
      <c r="F18" s="223"/>
      <c r="G18" s="224"/>
      <c r="H18" s="224"/>
      <c r="I18" s="222"/>
      <c r="J18" s="222"/>
      <c r="K18" s="225"/>
      <c r="L18" s="226"/>
      <c r="M18" s="225"/>
      <c r="N18" s="226"/>
      <c r="O18" s="225"/>
      <c r="P18" s="226"/>
      <c r="Q18" s="225"/>
      <c r="R18" s="226"/>
      <c r="S18" s="225"/>
      <c r="T18" s="226"/>
      <c r="U18" s="225"/>
      <c r="V18" s="226"/>
    </row>
    <row r="19" spans="1:22" hidden="1" x14ac:dyDescent="0.25">
      <c r="A19" s="244"/>
      <c r="B19" s="221"/>
      <c r="C19" s="251"/>
      <c r="D19" s="222"/>
      <c r="E19" s="223"/>
      <c r="F19" s="223"/>
      <c r="G19" s="224"/>
      <c r="H19" s="224"/>
      <c r="I19" s="222"/>
      <c r="J19" s="222"/>
      <c r="K19" s="225"/>
      <c r="L19" s="226"/>
      <c r="M19" s="225"/>
      <c r="N19" s="226"/>
      <c r="O19" s="225"/>
      <c r="P19" s="226"/>
      <c r="Q19" s="225"/>
      <c r="R19" s="226"/>
      <c r="S19" s="225"/>
      <c r="T19" s="226"/>
      <c r="U19" s="225"/>
      <c r="V19" s="226"/>
    </row>
    <row r="20" spans="1:22" hidden="1" x14ac:dyDescent="0.25">
      <c r="A20" s="244"/>
      <c r="B20" s="220"/>
      <c r="C20" s="251"/>
      <c r="D20" s="222"/>
      <c r="E20" s="223"/>
      <c r="F20" s="223"/>
      <c r="G20" s="224"/>
      <c r="H20" s="224"/>
      <c r="I20" s="222"/>
      <c r="J20" s="222"/>
      <c r="K20" s="225"/>
      <c r="L20" s="226"/>
      <c r="M20" s="225"/>
      <c r="N20" s="226"/>
      <c r="O20" s="225"/>
      <c r="P20" s="226"/>
      <c r="Q20" s="225"/>
      <c r="R20" s="226"/>
      <c r="S20" s="225"/>
      <c r="T20" s="226"/>
      <c r="U20" s="225"/>
      <c r="V20" s="226"/>
    </row>
    <row r="21" spans="1:22" hidden="1" x14ac:dyDescent="0.25">
      <c r="A21" s="244"/>
      <c r="B21" s="220"/>
      <c r="C21" s="251"/>
      <c r="D21" s="222"/>
      <c r="E21" s="223"/>
      <c r="F21" s="223"/>
      <c r="G21" s="224"/>
      <c r="H21" s="224"/>
      <c r="I21" s="222"/>
      <c r="J21" s="222"/>
      <c r="K21" s="225"/>
      <c r="L21" s="226"/>
      <c r="M21" s="225"/>
      <c r="N21" s="226"/>
      <c r="O21" s="225"/>
      <c r="P21" s="226"/>
      <c r="Q21" s="225"/>
      <c r="R21" s="226"/>
      <c r="S21" s="225"/>
      <c r="T21" s="226"/>
      <c r="U21" s="225"/>
      <c r="V21" s="226"/>
    </row>
    <row r="22" spans="1:22" hidden="1" x14ac:dyDescent="0.25">
      <c r="A22" s="244"/>
      <c r="B22" s="220"/>
      <c r="C22" s="251"/>
      <c r="D22" s="222"/>
      <c r="E22" s="223"/>
      <c r="F22" s="223"/>
      <c r="G22" s="224"/>
      <c r="H22" s="224"/>
      <c r="I22" s="222"/>
      <c r="J22" s="222"/>
      <c r="K22" s="225"/>
      <c r="L22" s="226"/>
      <c r="M22" s="225"/>
      <c r="N22" s="226"/>
      <c r="O22" s="225"/>
      <c r="P22" s="226"/>
      <c r="Q22" s="225"/>
      <c r="R22" s="226"/>
      <c r="S22" s="225"/>
      <c r="T22" s="226"/>
      <c r="U22" s="225"/>
      <c r="V22" s="226"/>
    </row>
    <row r="23" spans="1:22" hidden="1" x14ac:dyDescent="0.25">
      <c r="A23" s="244"/>
      <c r="B23" s="220"/>
      <c r="C23" s="251"/>
      <c r="D23" s="222"/>
      <c r="E23" s="223"/>
      <c r="F23" s="223"/>
      <c r="G23" s="224"/>
      <c r="H23" s="224"/>
      <c r="I23" s="222"/>
      <c r="J23" s="222"/>
      <c r="K23" s="225"/>
      <c r="L23" s="226"/>
      <c r="M23" s="225"/>
      <c r="N23" s="226"/>
      <c r="O23" s="225"/>
      <c r="P23" s="226"/>
      <c r="Q23" s="225"/>
      <c r="R23" s="226"/>
      <c r="S23" s="225"/>
      <c r="T23" s="226"/>
      <c r="U23" s="225"/>
      <c r="V23" s="226"/>
    </row>
    <row r="24" spans="1:22" hidden="1" x14ac:dyDescent="0.25">
      <c r="A24" s="244"/>
      <c r="B24" s="220"/>
      <c r="C24" s="251"/>
      <c r="D24" s="222"/>
      <c r="E24" s="223"/>
      <c r="F24" s="223"/>
      <c r="G24" s="224"/>
      <c r="H24" s="224"/>
      <c r="I24" s="222"/>
      <c r="J24" s="222"/>
      <c r="K24" s="225"/>
      <c r="L24" s="226"/>
      <c r="M24" s="225"/>
      <c r="N24" s="226"/>
      <c r="O24" s="225"/>
      <c r="P24" s="226"/>
      <c r="Q24" s="225"/>
      <c r="R24" s="226"/>
      <c r="S24" s="225"/>
      <c r="T24" s="226"/>
      <c r="U24" s="225"/>
      <c r="V24" s="226"/>
    </row>
    <row r="25" spans="1:22" hidden="1" x14ac:dyDescent="0.25">
      <c r="A25" s="244"/>
      <c r="B25" s="220"/>
      <c r="C25" s="251"/>
      <c r="D25" s="222"/>
      <c r="E25" s="223"/>
      <c r="F25" s="223"/>
      <c r="G25" s="224"/>
      <c r="H25" s="224"/>
      <c r="I25" s="222"/>
      <c r="J25" s="222"/>
      <c r="K25" s="225"/>
      <c r="L25" s="226"/>
      <c r="M25" s="225"/>
      <c r="N25" s="226"/>
      <c r="O25" s="225"/>
      <c r="P25" s="226"/>
      <c r="Q25" s="225"/>
      <c r="R25" s="226"/>
      <c r="S25" s="225"/>
      <c r="T25" s="226"/>
      <c r="U25" s="225"/>
      <c r="V25" s="226"/>
    </row>
    <row r="26" spans="1:22" hidden="1" x14ac:dyDescent="0.25">
      <c r="A26" s="243" t="s">
        <v>149</v>
      </c>
      <c r="B26" s="220"/>
      <c r="C26" s="251"/>
      <c r="D26" s="222"/>
      <c r="E26" s="223"/>
      <c r="F26" s="223"/>
      <c r="G26" s="224"/>
      <c r="H26" s="224"/>
      <c r="I26" s="222"/>
      <c r="J26" s="222"/>
      <c r="K26" s="225"/>
      <c r="L26" s="226"/>
      <c r="M26" s="225"/>
      <c r="N26" s="226"/>
      <c r="O26" s="225"/>
      <c r="P26" s="226"/>
      <c r="Q26" s="225"/>
      <c r="R26" s="226"/>
      <c r="S26" s="225"/>
      <c r="T26" s="226"/>
      <c r="U26" s="225"/>
      <c r="V26" s="226"/>
    </row>
    <row r="27" spans="1:22" hidden="1" x14ac:dyDescent="0.25">
      <c r="A27" s="244"/>
      <c r="B27" s="220"/>
      <c r="C27" s="251"/>
      <c r="D27" s="222"/>
      <c r="E27" s="223"/>
      <c r="F27" s="223"/>
      <c r="G27" s="224"/>
      <c r="H27" s="224"/>
      <c r="I27" s="222"/>
      <c r="J27" s="222"/>
      <c r="K27" s="225"/>
      <c r="L27" s="226"/>
      <c r="M27" s="225"/>
      <c r="N27" s="226"/>
      <c r="O27" s="225"/>
      <c r="P27" s="226"/>
      <c r="Q27" s="225"/>
      <c r="R27" s="226"/>
      <c r="S27" s="225"/>
      <c r="T27" s="226"/>
      <c r="U27" s="225"/>
      <c r="V27" s="226"/>
    </row>
    <row r="28" spans="1:22" hidden="1" x14ac:dyDescent="0.25">
      <c r="A28" s="244"/>
      <c r="B28" s="227"/>
      <c r="C28" s="251"/>
      <c r="D28" s="222"/>
      <c r="E28" s="223"/>
      <c r="F28" s="223"/>
      <c r="G28" s="224"/>
      <c r="H28" s="224"/>
      <c r="I28" s="222"/>
      <c r="J28" s="222"/>
      <c r="K28" s="225"/>
      <c r="L28" s="226"/>
      <c r="M28" s="225"/>
      <c r="N28" s="226"/>
      <c r="O28" s="225"/>
      <c r="P28" s="226"/>
      <c r="Q28" s="225"/>
      <c r="R28" s="226"/>
      <c r="S28" s="225"/>
      <c r="T28" s="226"/>
      <c r="U28" s="225"/>
      <c r="V28" s="226"/>
    </row>
    <row r="29" spans="1:22" hidden="1" x14ac:dyDescent="0.25">
      <c r="A29" s="244"/>
      <c r="B29" s="220"/>
      <c r="C29" s="251"/>
      <c r="D29" s="222"/>
      <c r="E29" s="223"/>
      <c r="F29" s="223"/>
      <c r="G29" s="224"/>
      <c r="H29" s="224"/>
      <c r="I29" s="222"/>
      <c r="J29" s="222"/>
      <c r="K29" s="225"/>
      <c r="L29" s="226"/>
      <c r="M29" s="225"/>
      <c r="N29" s="226"/>
      <c r="O29" s="225"/>
      <c r="P29" s="226"/>
      <c r="Q29" s="225"/>
      <c r="R29" s="226"/>
      <c r="S29" s="225"/>
      <c r="T29" s="226"/>
      <c r="U29" s="225"/>
      <c r="V29" s="226"/>
    </row>
    <row r="30" spans="1:22" hidden="1" x14ac:dyDescent="0.25">
      <c r="A30" s="212"/>
      <c r="B30" s="192"/>
      <c r="C30" s="216"/>
      <c r="D30" s="193"/>
      <c r="E30" s="194"/>
      <c r="F30" s="194"/>
      <c r="G30" s="195"/>
      <c r="H30" s="195"/>
      <c r="I30" s="193"/>
      <c r="J30" s="193"/>
      <c r="K30" s="196"/>
      <c r="L30" s="197"/>
      <c r="M30" s="196"/>
      <c r="N30" s="197"/>
      <c r="O30" s="196"/>
      <c r="P30" s="197"/>
      <c r="Q30" s="196"/>
      <c r="R30" s="197"/>
      <c r="S30" s="196"/>
      <c r="T30" s="197"/>
      <c r="U30" s="196"/>
      <c r="V30" s="197"/>
    </row>
    <row r="31" spans="1:22" hidden="1" x14ac:dyDescent="0.25">
      <c r="A31" s="212"/>
      <c r="B31" s="192"/>
      <c r="C31" s="216"/>
      <c r="D31" s="193"/>
      <c r="E31" s="194"/>
      <c r="F31" s="194"/>
      <c r="G31" s="195"/>
      <c r="H31" s="195"/>
      <c r="I31" s="193"/>
      <c r="J31" s="193"/>
      <c r="K31" s="196"/>
      <c r="L31" s="197"/>
      <c r="M31" s="196"/>
      <c r="N31" s="197"/>
      <c r="O31" s="196"/>
      <c r="P31" s="197"/>
      <c r="Q31" s="196"/>
      <c r="R31" s="197"/>
      <c r="S31" s="196"/>
      <c r="T31" s="197"/>
      <c r="U31" s="196"/>
      <c r="V31" s="197"/>
    </row>
    <row r="32" spans="1:22" hidden="1" x14ac:dyDescent="0.25">
      <c r="A32" s="212"/>
      <c r="B32" s="192"/>
      <c r="C32" s="216"/>
      <c r="D32" s="193"/>
      <c r="E32" s="194"/>
      <c r="F32" s="194"/>
      <c r="G32" s="195"/>
      <c r="H32" s="195"/>
      <c r="I32" s="193"/>
      <c r="J32" s="193"/>
      <c r="K32" s="196"/>
      <c r="L32" s="197"/>
      <c r="M32" s="196"/>
      <c r="N32" s="197"/>
      <c r="O32" s="196"/>
      <c r="P32" s="197"/>
      <c r="Q32" s="196"/>
      <c r="R32" s="197"/>
      <c r="S32" s="196"/>
      <c r="T32" s="197"/>
      <c r="U32" s="196"/>
      <c r="V32" s="197"/>
    </row>
    <row r="33" spans="1:22" hidden="1" x14ac:dyDescent="0.25">
      <c r="A33" s="212"/>
      <c r="B33" s="192"/>
      <c r="C33" s="216"/>
      <c r="D33" s="193"/>
      <c r="E33" s="194"/>
      <c r="F33" s="194"/>
      <c r="G33" s="195"/>
      <c r="H33" s="195"/>
      <c r="I33" s="193"/>
      <c r="J33" s="193"/>
      <c r="K33" s="196"/>
      <c r="L33" s="197"/>
      <c r="M33" s="196"/>
      <c r="N33" s="197"/>
      <c r="O33" s="196"/>
      <c r="P33" s="197"/>
      <c r="Q33" s="196"/>
      <c r="R33" s="197"/>
      <c r="S33" s="196"/>
      <c r="T33" s="197"/>
      <c r="U33" s="196"/>
      <c r="V33" s="197"/>
    </row>
    <row r="34" spans="1:22" hidden="1" x14ac:dyDescent="0.25">
      <c r="A34" s="212"/>
      <c r="B34" s="192"/>
      <c r="C34" s="216"/>
      <c r="D34" s="193"/>
      <c r="E34" s="194"/>
      <c r="F34" s="194"/>
      <c r="G34" s="195"/>
      <c r="H34" s="195"/>
      <c r="I34" s="193"/>
      <c r="J34" s="193"/>
      <c r="K34" s="196"/>
      <c r="L34" s="197"/>
      <c r="M34" s="196"/>
      <c r="N34" s="197"/>
      <c r="O34" s="196"/>
      <c r="P34" s="197"/>
      <c r="Q34" s="196"/>
      <c r="R34" s="197"/>
      <c r="S34" s="196"/>
      <c r="T34" s="197"/>
      <c r="U34" s="196"/>
      <c r="V34" s="197"/>
    </row>
    <row r="35" spans="1:22" hidden="1" x14ac:dyDescent="0.25">
      <c r="A35" s="212"/>
      <c r="B35" s="192"/>
      <c r="C35" s="216"/>
      <c r="D35" s="193"/>
      <c r="E35" s="194"/>
      <c r="F35" s="194"/>
      <c r="G35" s="195"/>
      <c r="H35" s="195"/>
      <c r="I35" s="193"/>
      <c r="J35" s="193"/>
      <c r="K35" s="196"/>
      <c r="L35" s="197"/>
      <c r="M35" s="196"/>
      <c r="N35" s="197"/>
      <c r="O35" s="196"/>
      <c r="P35" s="197"/>
      <c r="Q35" s="196"/>
      <c r="R35" s="197"/>
      <c r="S35" s="196"/>
      <c r="T35" s="197"/>
      <c r="U35" s="196"/>
      <c r="V35" s="197"/>
    </row>
    <row r="36" spans="1:22" hidden="1" x14ac:dyDescent="0.25">
      <c r="A36" s="212"/>
      <c r="B36" s="192"/>
      <c r="C36" s="216"/>
      <c r="D36" s="193"/>
      <c r="E36" s="194"/>
      <c r="F36" s="194"/>
      <c r="G36" s="195"/>
      <c r="H36" s="195"/>
      <c r="I36" s="193"/>
      <c r="J36" s="193"/>
      <c r="K36" s="196"/>
      <c r="L36" s="197"/>
      <c r="M36" s="196"/>
      <c r="N36" s="197"/>
      <c r="O36" s="196"/>
      <c r="P36" s="197"/>
      <c r="Q36" s="196"/>
      <c r="R36" s="197"/>
      <c r="S36" s="196"/>
      <c r="T36" s="197"/>
      <c r="U36" s="196"/>
      <c r="V36" s="197"/>
    </row>
    <row r="37" spans="1:22" hidden="1" x14ac:dyDescent="0.25">
      <c r="A37" s="245" t="s">
        <v>150</v>
      </c>
      <c r="B37" s="192"/>
      <c r="C37" s="216"/>
      <c r="D37" s="193"/>
      <c r="E37" s="194"/>
      <c r="F37" s="194"/>
      <c r="G37" s="195"/>
      <c r="H37" s="195"/>
      <c r="I37" s="193"/>
      <c r="J37" s="193"/>
      <c r="K37" s="196"/>
      <c r="L37" s="197"/>
      <c r="M37" s="196"/>
      <c r="N37" s="197"/>
      <c r="O37" s="196"/>
      <c r="P37" s="197"/>
      <c r="Q37" s="196"/>
      <c r="R37" s="197"/>
      <c r="S37" s="196"/>
      <c r="T37" s="197"/>
      <c r="U37" s="196"/>
      <c r="V37" s="197"/>
    </row>
    <row r="38" spans="1:22" hidden="1" x14ac:dyDescent="0.25">
      <c r="A38" s="212"/>
      <c r="B38" s="192"/>
      <c r="C38" s="216"/>
      <c r="D38" s="193"/>
      <c r="E38" s="194"/>
      <c r="F38" s="194"/>
      <c r="G38" s="195"/>
      <c r="H38" s="195"/>
      <c r="I38" s="193"/>
      <c r="J38" s="193"/>
      <c r="K38" s="196"/>
      <c r="L38" s="197"/>
      <c r="M38" s="196"/>
      <c r="N38" s="197"/>
      <c r="O38" s="196"/>
      <c r="P38" s="197"/>
      <c r="Q38" s="196"/>
      <c r="R38" s="197"/>
      <c r="S38" s="196"/>
      <c r="T38" s="197"/>
      <c r="U38" s="196"/>
      <c r="V38" s="197"/>
    </row>
    <row r="39" spans="1:22" hidden="1" x14ac:dyDescent="0.25">
      <c r="A39" s="212"/>
      <c r="B39" s="192"/>
      <c r="C39" s="216"/>
      <c r="D39" s="193"/>
      <c r="E39" s="194"/>
      <c r="F39" s="194"/>
      <c r="G39" s="195"/>
      <c r="H39" s="195"/>
      <c r="I39" s="193"/>
      <c r="J39" s="193"/>
      <c r="K39" s="196"/>
      <c r="L39" s="197"/>
      <c r="M39" s="196"/>
      <c r="N39" s="197"/>
      <c r="O39" s="196"/>
      <c r="P39" s="197"/>
      <c r="Q39" s="196"/>
      <c r="R39" s="197"/>
      <c r="S39" s="196"/>
      <c r="T39" s="197"/>
      <c r="U39" s="196"/>
      <c r="V39" s="197"/>
    </row>
    <row r="40" spans="1:22" hidden="1" x14ac:dyDescent="0.25">
      <c r="A40" s="212"/>
      <c r="B40" s="192"/>
      <c r="C40" s="216"/>
      <c r="D40" s="193"/>
      <c r="E40" s="194"/>
      <c r="F40" s="194"/>
      <c r="G40" s="195"/>
      <c r="H40" s="195"/>
      <c r="I40" s="193"/>
      <c r="J40" s="193"/>
      <c r="K40" s="196"/>
      <c r="L40" s="197"/>
      <c r="M40" s="196"/>
      <c r="N40" s="197"/>
      <c r="O40" s="196"/>
      <c r="P40" s="197"/>
      <c r="Q40" s="196"/>
      <c r="R40" s="197"/>
      <c r="S40" s="196"/>
      <c r="T40" s="197"/>
      <c r="U40" s="196"/>
      <c r="V40" s="197"/>
    </row>
    <row r="41" spans="1:22" hidden="1" x14ac:dyDescent="0.25">
      <c r="A41" s="212"/>
      <c r="B41" s="192"/>
      <c r="C41" s="216"/>
      <c r="D41" s="193"/>
      <c r="E41" s="194"/>
      <c r="F41" s="194"/>
      <c r="G41" s="195"/>
      <c r="H41" s="195"/>
      <c r="I41" s="193"/>
      <c r="J41" s="193"/>
      <c r="K41" s="196"/>
      <c r="L41" s="197"/>
      <c r="M41" s="196"/>
      <c r="N41" s="197"/>
      <c r="O41" s="196"/>
      <c r="P41" s="197"/>
      <c r="Q41" s="196"/>
      <c r="R41" s="197"/>
      <c r="S41" s="196"/>
      <c r="T41" s="197"/>
      <c r="U41" s="196"/>
      <c r="V41" s="197"/>
    </row>
    <row r="42" spans="1:22" hidden="1" x14ac:dyDescent="0.25">
      <c r="A42" s="212"/>
      <c r="B42" s="192"/>
      <c r="C42" s="216"/>
      <c r="D42" s="193"/>
      <c r="E42" s="194"/>
      <c r="F42" s="194"/>
      <c r="G42" s="195"/>
      <c r="H42" s="195"/>
      <c r="I42" s="193"/>
      <c r="J42" s="193"/>
      <c r="K42" s="196"/>
      <c r="L42" s="197"/>
      <c r="M42" s="196"/>
      <c r="N42" s="197"/>
      <c r="O42" s="196"/>
      <c r="P42" s="197"/>
      <c r="Q42" s="196"/>
      <c r="R42" s="197"/>
      <c r="S42" s="196"/>
      <c r="T42" s="197"/>
      <c r="U42" s="196"/>
      <c r="V42" s="197"/>
    </row>
    <row r="43" spans="1:22" hidden="1" x14ac:dyDescent="0.25">
      <c r="A43" s="212"/>
      <c r="B43" s="192"/>
      <c r="C43" s="216"/>
      <c r="D43" s="193"/>
      <c r="E43" s="194"/>
      <c r="F43" s="194"/>
      <c r="G43" s="195"/>
      <c r="H43" s="195"/>
      <c r="I43" s="193"/>
      <c r="J43" s="193"/>
      <c r="K43" s="196"/>
      <c r="L43" s="197"/>
      <c r="M43" s="196"/>
      <c r="N43" s="197"/>
      <c r="O43" s="196"/>
      <c r="P43" s="197"/>
      <c r="Q43" s="196"/>
      <c r="R43" s="197"/>
      <c r="S43" s="196"/>
      <c r="T43" s="197"/>
      <c r="U43" s="196"/>
      <c r="V43" s="197"/>
    </row>
    <row r="44" spans="1:22" hidden="1" x14ac:dyDescent="0.25">
      <c r="A44" s="212"/>
      <c r="B44" s="192"/>
      <c r="C44" s="216"/>
      <c r="D44" s="193"/>
      <c r="E44" s="194"/>
      <c r="F44" s="194"/>
      <c r="G44" s="195"/>
      <c r="H44" s="195"/>
      <c r="I44" s="193"/>
      <c r="J44" s="193"/>
      <c r="K44" s="196"/>
      <c r="L44" s="197"/>
      <c r="M44" s="196"/>
      <c r="N44" s="197"/>
      <c r="O44" s="196"/>
      <c r="P44" s="197"/>
      <c r="Q44" s="196"/>
      <c r="R44" s="197"/>
      <c r="S44" s="196"/>
      <c r="T44" s="197"/>
      <c r="U44" s="196"/>
      <c r="V44" s="197"/>
    </row>
    <row r="45" spans="1:22" hidden="1" x14ac:dyDescent="0.25">
      <c r="A45" s="212"/>
      <c r="B45" s="192"/>
      <c r="C45" s="216"/>
      <c r="D45" s="193"/>
      <c r="E45" s="194"/>
      <c r="F45" s="194"/>
      <c r="G45" s="195"/>
      <c r="H45" s="195"/>
      <c r="I45" s="193"/>
      <c r="J45" s="193"/>
      <c r="K45" s="196"/>
      <c r="L45" s="197"/>
      <c r="M45" s="196"/>
      <c r="N45" s="197"/>
      <c r="O45" s="196"/>
      <c r="P45" s="197"/>
      <c r="Q45" s="196"/>
      <c r="R45" s="197"/>
      <c r="S45" s="196"/>
      <c r="T45" s="197"/>
      <c r="U45" s="196"/>
      <c r="V45" s="197"/>
    </row>
    <row r="46" spans="1:22" hidden="1" x14ac:dyDescent="0.25">
      <c r="A46" s="212"/>
      <c r="B46" s="192"/>
      <c r="C46" s="216"/>
      <c r="D46" s="193"/>
      <c r="E46" s="194"/>
      <c r="F46" s="194"/>
      <c r="G46" s="195"/>
      <c r="H46" s="195"/>
      <c r="I46" s="193"/>
      <c r="J46" s="193"/>
      <c r="K46" s="196"/>
      <c r="L46" s="197"/>
      <c r="M46" s="196"/>
      <c r="N46" s="197"/>
      <c r="O46" s="196"/>
      <c r="P46" s="197"/>
      <c r="Q46" s="196"/>
      <c r="R46" s="197"/>
      <c r="S46" s="196"/>
      <c r="T46" s="197"/>
      <c r="U46" s="196"/>
      <c r="V46" s="197"/>
    </row>
    <row r="47" spans="1:22" hidden="1" x14ac:dyDescent="0.25">
      <c r="A47" s="212"/>
      <c r="B47" s="192"/>
      <c r="C47" s="216"/>
      <c r="D47" s="193"/>
      <c r="E47" s="194"/>
      <c r="F47" s="194"/>
      <c r="G47" s="195"/>
      <c r="H47" s="195"/>
      <c r="I47" s="193"/>
      <c r="J47" s="193"/>
      <c r="K47" s="196"/>
      <c r="L47" s="197"/>
      <c r="M47" s="196"/>
      <c r="N47" s="197"/>
      <c r="O47" s="196"/>
      <c r="P47" s="197"/>
      <c r="Q47" s="196"/>
      <c r="R47" s="197"/>
      <c r="S47" s="196"/>
      <c r="T47" s="197"/>
      <c r="U47" s="196"/>
      <c r="V47" s="197"/>
    </row>
    <row r="48" spans="1:22" hidden="1" x14ac:dyDescent="0.25">
      <c r="A48" s="245" t="s">
        <v>151</v>
      </c>
      <c r="B48" s="192"/>
      <c r="C48" s="216"/>
      <c r="D48" s="193"/>
      <c r="E48" s="194"/>
      <c r="F48" s="194"/>
      <c r="G48" s="195"/>
      <c r="H48" s="195"/>
      <c r="I48" s="193"/>
      <c r="J48" s="193"/>
      <c r="K48" s="196"/>
      <c r="L48" s="197"/>
      <c r="M48" s="196"/>
      <c r="N48" s="197"/>
      <c r="O48" s="196"/>
      <c r="P48" s="197"/>
      <c r="Q48" s="196"/>
      <c r="R48" s="197"/>
      <c r="S48" s="196"/>
      <c r="T48" s="197"/>
      <c r="U48" s="196"/>
      <c r="V48" s="197"/>
    </row>
    <row r="49" spans="1:22" hidden="1" x14ac:dyDescent="0.25">
      <c r="A49" s="212"/>
      <c r="B49" s="192"/>
      <c r="C49" s="216"/>
      <c r="D49" s="193"/>
      <c r="E49" s="194"/>
      <c r="F49" s="194"/>
      <c r="G49" s="195"/>
      <c r="H49" s="195"/>
      <c r="I49" s="193"/>
      <c r="J49" s="193"/>
      <c r="K49" s="196"/>
      <c r="L49" s="197"/>
      <c r="M49" s="196"/>
      <c r="N49" s="197"/>
      <c r="O49" s="196"/>
      <c r="P49" s="197"/>
      <c r="Q49" s="196"/>
      <c r="R49" s="197"/>
      <c r="S49" s="196"/>
      <c r="T49" s="197"/>
      <c r="U49" s="196"/>
      <c r="V49" s="197"/>
    </row>
    <row r="50" spans="1:22" hidden="1" x14ac:dyDescent="0.25">
      <c r="A50" s="212"/>
      <c r="B50" s="192"/>
      <c r="C50" s="216"/>
      <c r="D50" s="193"/>
      <c r="E50" s="194"/>
      <c r="F50" s="194"/>
      <c r="G50" s="195"/>
      <c r="H50" s="195"/>
      <c r="I50" s="193"/>
      <c r="J50" s="193"/>
      <c r="K50" s="196"/>
      <c r="L50" s="197"/>
      <c r="M50" s="196"/>
      <c r="N50" s="197"/>
      <c r="O50" s="196"/>
      <c r="P50" s="197"/>
      <c r="Q50" s="196"/>
      <c r="R50" s="197"/>
      <c r="S50" s="196"/>
      <c r="T50" s="197"/>
      <c r="U50" s="196"/>
      <c r="V50" s="197"/>
    </row>
    <row r="51" spans="1:22" hidden="1" x14ac:dyDescent="0.25">
      <c r="A51" s="212"/>
      <c r="B51" s="192"/>
      <c r="C51" s="216"/>
      <c r="D51" s="193"/>
      <c r="E51" s="194"/>
      <c r="F51" s="194"/>
      <c r="G51" s="195"/>
      <c r="H51" s="195"/>
      <c r="I51" s="193"/>
      <c r="J51" s="193"/>
      <c r="K51" s="196"/>
      <c r="L51" s="197"/>
      <c r="M51" s="196"/>
      <c r="N51" s="197"/>
      <c r="O51" s="196"/>
      <c r="P51" s="197"/>
      <c r="Q51" s="196"/>
      <c r="R51" s="197"/>
      <c r="S51" s="196"/>
      <c r="T51" s="197"/>
      <c r="U51" s="196"/>
      <c r="V51" s="197"/>
    </row>
    <row r="52" spans="1:22" hidden="1" x14ac:dyDescent="0.25">
      <c r="A52" s="212"/>
      <c r="B52" s="192"/>
      <c r="C52" s="216"/>
      <c r="D52" s="193"/>
      <c r="E52" s="194"/>
      <c r="F52" s="194"/>
      <c r="G52" s="195"/>
      <c r="H52" s="195"/>
      <c r="I52" s="193"/>
      <c r="J52" s="193"/>
      <c r="K52" s="196"/>
      <c r="L52" s="197"/>
      <c r="M52" s="196"/>
      <c r="N52" s="197"/>
      <c r="O52" s="196"/>
      <c r="P52" s="197"/>
      <c r="Q52" s="196"/>
      <c r="R52" s="197"/>
      <c r="S52" s="196"/>
      <c r="T52" s="197"/>
      <c r="U52" s="196"/>
      <c r="V52" s="197"/>
    </row>
    <row r="53" spans="1:22" hidden="1" x14ac:dyDescent="0.25">
      <c r="A53" s="212"/>
      <c r="B53" s="192"/>
      <c r="C53" s="216"/>
      <c r="D53" s="193"/>
      <c r="E53" s="194"/>
      <c r="F53" s="194"/>
      <c r="G53" s="195"/>
      <c r="H53" s="195"/>
      <c r="I53" s="193"/>
      <c r="J53" s="193"/>
      <c r="K53" s="196"/>
      <c r="L53" s="197"/>
      <c r="M53" s="196"/>
      <c r="N53" s="197"/>
      <c r="O53" s="196"/>
      <c r="P53" s="197"/>
      <c r="Q53" s="196"/>
      <c r="R53" s="197"/>
      <c r="S53" s="196"/>
      <c r="T53" s="197"/>
      <c r="U53" s="196"/>
      <c r="V53" s="197"/>
    </row>
    <row r="54" spans="1:22" hidden="1" x14ac:dyDescent="0.25">
      <c r="A54" s="212"/>
      <c r="B54" s="192"/>
      <c r="C54" s="216"/>
      <c r="D54" s="193"/>
      <c r="E54" s="194"/>
      <c r="F54" s="194"/>
      <c r="G54" s="195"/>
      <c r="H54" s="195"/>
      <c r="I54" s="193"/>
      <c r="J54" s="193"/>
      <c r="K54" s="196"/>
      <c r="L54" s="197"/>
      <c r="M54" s="196"/>
      <c r="N54" s="197"/>
      <c r="O54" s="196"/>
      <c r="P54" s="197"/>
      <c r="Q54" s="196"/>
      <c r="R54" s="197"/>
      <c r="S54" s="196"/>
      <c r="T54" s="197"/>
      <c r="U54" s="196"/>
      <c r="V54" s="197"/>
    </row>
    <row r="55" spans="1:22" hidden="1" x14ac:dyDescent="0.25">
      <c r="A55" s="212"/>
      <c r="B55" s="192"/>
      <c r="C55" s="216"/>
      <c r="D55" s="193"/>
      <c r="E55" s="194"/>
      <c r="F55" s="194"/>
      <c r="G55" s="195"/>
      <c r="H55" s="195"/>
      <c r="I55" s="193"/>
      <c r="J55" s="193"/>
      <c r="K55" s="196"/>
      <c r="L55" s="197"/>
      <c r="M55" s="196"/>
      <c r="N55" s="197"/>
      <c r="O55" s="196"/>
      <c r="P55" s="197"/>
      <c r="Q55" s="196"/>
      <c r="R55" s="197"/>
      <c r="S55" s="196"/>
      <c r="T55" s="197"/>
      <c r="U55" s="196"/>
      <c r="V55" s="197"/>
    </row>
    <row r="56" spans="1:22" hidden="1" x14ac:dyDescent="0.25">
      <c r="A56" s="212"/>
      <c r="B56" s="192"/>
      <c r="C56" s="216"/>
      <c r="D56" s="193"/>
      <c r="E56" s="194"/>
      <c r="F56" s="194"/>
      <c r="G56" s="195"/>
      <c r="H56" s="195"/>
      <c r="I56" s="193"/>
      <c r="J56" s="193"/>
      <c r="K56" s="196"/>
      <c r="L56" s="197"/>
      <c r="M56" s="196"/>
      <c r="N56" s="197"/>
      <c r="O56" s="196"/>
      <c r="P56" s="197"/>
      <c r="Q56" s="196"/>
      <c r="R56" s="197"/>
      <c r="S56" s="196"/>
      <c r="T56" s="197"/>
      <c r="U56" s="196"/>
      <c r="V56" s="197"/>
    </row>
    <row r="57" spans="1:22" hidden="1" x14ac:dyDescent="0.25">
      <c r="A57" s="245" t="s">
        <v>152</v>
      </c>
      <c r="B57" s="192"/>
      <c r="C57" s="216"/>
      <c r="D57" s="193"/>
      <c r="E57" s="194"/>
      <c r="F57" s="194"/>
      <c r="G57" s="195"/>
      <c r="H57" s="195"/>
      <c r="I57" s="193"/>
      <c r="J57" s="193"/>
      <c r="K57" s="196"/>
      <c r="L57" s="197"/>
      <c r="M57" s="196"/>
      <c r="N57" s="197"/>
      <c r="O57" s="196"/>
      <c r="P57" s="197"/>
      <c r="Q57" s="196"/>
      <c r="R57" s="197"/>
      <c r="S57" s="196"/>
      <c r="T57" s="197"/>
      <c r="U57" s="196"/>
      <c r="V57" s="197"/>
    </row>
    <row r="58" spans="1:22" hidden="1" x14ac:dyDescent="0.25">
      <c r="A58" s="245" t="s">
        <v>153</v>
      </c>
      <c r="B58" s="192"/>
      <c r="C58" s="216"/>
      <c r="D58" s="193"/>
      <c r="E58" s="194"/>
      <c r="F58" s="194"/>
      <c r="G58" s="195"/>
      <c r="H58" s="195"/>
      <c r="I58" s="193"/>
      <c r="J58" s="193"/>
      <c r="K58" s="196"/>
      <c r="L58" s="197"/>
      <c r="M58" s="196"/>
      <c r="N58" s="197"/>
      <c r="O58" s="196"/>
      <c r="P58" s="197"/>
      <c r="Q58" s="196"/>
      <c r="R58" s="197"/>
      <c r="S58" s="196"/>
      <c r="T58" s="197"/>
      <c r="U58" s="196"/>
      <c r="V58" s="197"/>
    </row>
    <row r="59" spans="1:22" hidden="1" x14ac:dyDescent="0.25">
      <c r="A59" s="245" t="s">
        <v>154</v>
      </c>
      <c r="B59" s="185"/>
      <c r="C59" s="216"/>
      <c r="D59" s="193"/>
      <c r="E59" s="194"/>
      <c r="F59" s="194"/>
      <c r="G59" s="195"/>
      <c r="H59" s="195"/>
      <c r="I59" s="193"/>
      <c r="J59" s="193"/>
      <c r="K59" s="196"/>
      <c r="L59" s="197"/>
      <c r="M59" s="196"/>
      <c r="N59" s="197"/>
      <c r="O59" s="196"/>
      <c r="P59" s="197"/>
      <c r="Q59" s="196"/>
      <c r="R59" s="197"/>
      <c r="S59" s="196"/>
      <c r="T59" s="197"/>
      <c r="U59" s="196"/>
      <c r="V59" s="197"/>
    </row>
    <row r="60" spans="1:22" hidden="1" x14ac:dyDescent="0.25">
      <c r="A60" s="245" t="s">
        <v>155</v>
      </c>
      <c r="B60" s="185"/>
      <c r="C60" s="216"/>
      <c r="D60" s="193"/>
      <c r="E60" s="194"/>
      <c r="F60" s="194"/>
      <c r="G60" s="195"/>
      <c r="H60" s="195"/>
      <c r="I60" s="193"/>
      <c r="J60" s="193"/>
      <c r="K60" s="196"/>
      <c r="L60" s="197"/>
      <c r="M60" s="196"/>
      <c r="N60" s="197"/>
      <c r="O60" s="196"/>
      <c r="P60" s="197"/>
      <c r="Q60" s="196"/>
      <c r="R60" s="197"/>
      <c r="S60" s="196"/>
      <c r="T60" s="197"/>
      <c r="U60" s="196"/>
      <c r="V60" s="197"/>
    </row>
    <row r="61" spans="1:22" ht="30" hidden="1" customHeight="1" x14ac:dyDescent="0.25">
      <c r="A61" s="246" t="s">
        <v>9</v>
      </c>
    </row>
    <row r="62" spans="1:22" ht="15" hidden="1" customHeight="1" x14ac:dyDescent="0.25"/>
    <row r="63" spans="1:22" hidden="1" x14ac:dyDescent="0.25"/>
    <row r="64" spans="1:22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t="28.5" hidden="1" customHeight="1" x14ac:dyDescent="0.25"/>
    <row r="122" ht="15" hidden="1" customHeight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1:22" hidden="1" x14ac:dyDescent="0.25"/>
    <row r="130" spans="1:22" hidden="1" x14ac:dyDescent="0.25"/>
    <row r="131" spans="1:22" hidden="1" x14ac:dyDescent="0.25"/>
    <row r="132" spans="1:22" hidden="1" x14ac:dyDescent="0.25"/>
    <row r="133" spans="1:22" hidden="1" x14ac:dyDescent="0.25"/>
    <row r="134" spans="1:22" hidden="1" x14ac:dyDescent="0.25"/>
    <row r="135" spans="1:22" hidden="1" x14ac:dyDescent="0.25"/>
    <row r="136" spans="1:22" hidden="1" x14ac:dyDescent="0.25"/>
    <row r="137" spans="1:22" hidden="1" x14ac:dyDescent="0.25"/>
    <row r="138" spans="1:22" hidden="1" x14ac:dyDescent="0.25"/>
    <row r="139" spans="1:22" hidden="1" x14ac:dyDescent="0.25"/>
    <row r="140" spans="1:22" hidden="1" x14ac:dyDescent="0.25"/>
    <row r="141" spans="1:22" hidden="1" x14ac:dyDescent="0.25"/>
    <row r="142" spans="1:22" hidden="1" x14ac:dyDescent="0.25"/>
    <row r="143" spans="1:22" hidden="1" x14ac:dyDescent="0.25"/>
    <row r="144" spans="1:22" ht="14.25" hidden="1" customHeight="1" x14ac:dyDescent="0.25">
      <c r="A144" s="247" t="s">
        <v>9</v>
      </c>
      <c r="B144" s="229" t="s">
        <v>4</v>
      </c>
      <c r="C144" s="252" t="s">
        <v>3</v>
      </c>
      <c r="D144" s="228" t="s">
        <v>2</v>
      </c>
      <c r="E144" s="230" t="s">
        <v>1</v>
      </c>
      <c r="F144" s="230" t="s">
        <v>0</v>
      </c>
      <c r="G144" s="112" t="s">
        <v>7</v>
      </c>
      <c r="H144" s="112" t="s">
        <v>6</v>
      </c>
      <c r="I144" s="112" t="s">
        <v>5</v>
      </c>
      <c r="J144" s="198" t="s">
        <v>8</v>
      </c>
      <c r="K144" s="199" t="s">
        <v>59</v>
      </c>
      <c r="L144" s="174"/>
      <c r="M144" s="174"/>
      <c r="N144" s="174"/>
      <c r="O144" s="174"/>
      <c r="P144" s="174"/>
      <c r="Q144" s="174"/>
      <c r="R144" s="174"/>
      <c r="S144" s="174"/>
      <c r="T144" s="174"/>
      <c r="U144" s="174"/>
      <c r="V144" s="175"/>
    </row>
    <row r="145" spans="1:23" ht="28.5" customHeight="1" x14ac:dyDescent="0.25">
      <c r="A145" s="213" t="s">
        <v>9</v>
      </c>
      <c r="B145" s="102" t="s">
        <v>4</v>
      </c>
      <c r="C145" s="217" t="s">
        <v>3</v>
      </c>
      <c r="D145" s="177" t="s">
        <v>2</v>
      </c>
      <c r="E145" s="103" t="s">
        <v>1</v>
      </c>
      <c r="F145" s="103" t="s">
        <v>0</v>
      </c>
      <c r="G145" s="112" t="s">
        <v>7</v>
      </c>
      <c r="H145" s="112" t="s">
        <v>6</v>
      </c>
      <c r="I145" s="112" t="s">
        <v>5</v>
      </c>
      <c r="J145" s="158" t="s">
        <v>8</v>
      </c>
      <c r="K145" s="92" t="s">
        <v>187</v>
      </c>
      <c r="L145" s="231"/>
      <c r="M145" s="232"/>
      <c r="N145" s="232"/>
      <c r="O145" s="232"/>
      <c r="P145" s="232"/>
      <c r="Q145" s="232"/>
      <c r="R145" s="232"/>
      <c r="S145" s="232"/>
      <c r="T145" s="232"/>
      <c r="U145" s="232"/>
      <c r="V145" s="232"/>
      <c r="W145" s="180"/>
    </row>
    <row r="146" spans="1:23" ht="15.75" thickBot="1" x14ac:dyDescent="0.3">
      <c r="A146" s="143" t="s">
        <v>174</v>
      </c>
      <c r="B146" s="114"/>
      <c r="C146" s="150" t="str">
        <f t="shared" ref="C146:C167" si="0">IF(B146="","",EDATE(B146,6))</f>
        <v/>
      </c>
      <c r="D146" s="116">
        <f t="shared" ref="D146:D151" si="1">SUM(K146+M146+O146+Q146+S146+U146)</f>
        <v>0</v>
      </c>
      <c r="E146" s="117"/>
      <c r="F146" s="117"/>
      <c r="G146" s="118"/>
      <c r="H146" s="118"/>
      <c r="I146" s="116"/>
      <c r="J146" s="159"/>
      <c r="K146" s="233"/>
      <c r="L146" s="234"/>
      <c r="M146" s="235"/>
      <c r="N146" s="236"/>
      <c r="O146" s="235"/>
      <c r="P146" s="236"/>
      <c r="Q146" s="235"/>
      <c r="R146" s="236"/>
      <c r="S146" s="235"/>
      <c r="T146" s="236"/>
      <c r="U146" s="235"/>
      <c r="V146" s="236"/>
    </row>
    <row r="147" spans="1:23" ht="15.75" thickTop="1" x14ac:dyDescent="0.25">
      <c r="A147" s="248" t="s">
        <v>175</v>
      </c>
      <c r="B147" s="122"/>
      <c r="C147" s="151" t="str">
        <f t="shared" si="0"/>
        <v/>
      </c>
      <c r="D147" s="177">
        <f t="shared" si="1"/>
        <v>0</v>
      </c>
      <c r="E147" s="124"/>
      <c r="F147" s="124"/>
      <c r="G147" s="125"/>
      <c r="H147" s="125"/>
      <c r="I147" s="123"/>
      <c r="J147" s="163"/>
      <c r="K147" s="237"/>
      <c r="L147" s="108"/>
      <c r="M147" s="109"/>
      <c r="N147" s="110"/>
      <c r="O147" s="109"/>
      <c r="P147" s="110"/>
      <c r="Q147" s="109"/>
      <c r="R147" s="110"/>
      <c r="S147" s="109"/>
      <c r="T147" s="110"/>
      <c r="U147" s="109"/>
      <c r="V147" s="110"/>
    </row>
    <row r="148" spans="1:23" x14ac:dyDescent="0.25">
      <c r="A148" s="141" t="s">
        <v>176</v>
      </c>
      <c r="B148" s="88"/>
      <c r="C148" s="149" t="str">
        <f t="shared" si="0"/>
        <v/>
      </c>
      <c r="D148" s="87">
        <f t="shared" si="1"/>
        <v>0</v>
      </c>
      <c r="E148" s="89"/>
      <c r="F148" s="89"/>
      <c r="G148" s="112"/>
      <c r="H148" s="112"/>
      <c r="I148" s="87"/>
      <c r="J148" s="158"/>
      <c r="K148" s="238"/>
      <c r="L148" s="108"/>
      <c r="M148" s="109"/>
      <c r="N148" s="110"/>
      <c r="O148" s="109"/>
      <c r="P148" s="110"/>
      <c r="Q148" s="109"/>
      <c r="R148" s="110"/>
      <c r="S148" s="109"/>
      <c r="T148" s="110"/>
      <c r="U148" s="109"/>
      <c r="V148" s="110"/>
    </row>
    <row r="149" spans="1:23" x14ac:dyDescent="0.25">
      <c r="A149" s="141" t="s">
        <v>177</v>
      </c>
      <c r="B149" s="88"/>
      <c r="C149" s="149" t="str">
        <f t="shared" si="0"/>
        <v/>
      </c>
      <c r="D149" s="87">
        <f t="shared" si="1"/>
        <v>0</v>
      </c>
      <c r="E149" s="89"/>
      <c r="F149" s="89"/>
      <c r="G149" s="112"/>
      <c r="H149" s="112"/>
      <c r="I149" s="87"/>
      <c r="J149" s="158"/>
      <c r="K149" s="238"/>
      <c r="L149" s="108"/>
      <c r="M149" s="109"/>
      <c r="N149" s="110"/>
      <c r="O149" s="109"/>
      <c r="P149" s="110"/>
      <c r="Q149" s="109"/>
      <c r="R149" s="110"/>
      <c r="S149" s="109"/>
      <c r="T149" s="110"/>
      <c r="U149" s="109"/>
      <c r="V149" s="110"/>
    </row>
    <row r="150" spans="1:23" ht="15.75" thickBot="1" x14ac:dyDescent="0.3">
      <c r="A150" s="143" t="s">
        <v>178</v>
      </c>
      <c r="B150" s="114"/>
      <c r="C150" s="150" t="str">
        <f t="shared" si="0"/>
        <v/>
      </c>
      <c r="D150" s="206">
        <f t="shared" si="1"/>
        <v>0</v>
      </c>
      <c r="E150" s="117"/>
      <c r="F150" s="117"/>
      <c r="G150" s="118"/>
      <c r="H150" s="118"/>
      <c r="I150" s="116"/>
      <c r="J150" s="159"/>
      <c r="K150" s="233"/>
      <c r="L150" s="108"/>
      <c r="M150" s="109"/>
      <c r="N150" s="110"/>
      <c r="O150" s="109"/>
      <c r="P150" s="110"/>
      <c r="Q150" s="109"/>
      <c r="R150" s="110"/>
      <c r="S150" s="109"/>
      <c r="T150" s="110"/>
      <c r="U150" s="109"/>
      <c r="V150" s="110"/>
    </row>
    <row r="151" spans="1:23" ht="15.75" thickTop="1" x14ac:dyDescent="0.25">
      <c r="A151" s="248" t="s">
        <v>179</v>
      </c>
      <c r="B151" s="121"/>
      <c r="C151" s="151" t="str">
        <f t="shared" si="0"/>
        <v/>
      </c>
      <c r="D151" s="177">
        <f t="shared" si="1"/>
        <v>0</v>
      </c>
      <c r="E151" s="124"/>
      <c r="F151" s="124"/>
      <c r="G151" s="125"/>
      <c r="H151" s="125"/>
      <c r="I151" s="123"/>
      <c r="J151" s="163"/>
      <c r="K151" s="237"/>
      <c r="L151" s="108"/>
      <c r="M151" s="109"/>
      <c r="N151" s="110"/>
      <c r="O151" s="109"/>
      <c r="P151" s="110"/>
      <c r="Q151" s="109"/>
      <c r="R151" s="110"/>
      <c r="S151" s="109"/>
      <c r="T151" s="110"/>
      <c r="U151" s="109"/>
      <c r="V151" s="110"/>
    </row>
    <row r="152" spans="1:23" x14ac:dyDescent="0.25">
      <c r="A152" s="141" t="s">
        <v>180</v>
      </c>
      <c r="B152" s="88"/>
      <c r="C152" s="149" t="str">
        <f t="shared" si="0"/>
        <v/>
      </c>
      <c r="D152" s="87"/>
      <c r="E152" s="89"/>
      <c r="F152" s="89"/>
      <c r="G152" s="112"/>
      <c r="H152" s="112"/>
      <c r="I152" s="87"/>
      <c r="J152" s="158"/>
      <c r="K152" s="238"/>
      <c r="L152" s="108"/>
      <c r="M152" s="109"/>
      <c r="N152" s="110"/>
      <c r="O152" s="109"/>
      <c r="P152" s="110"/>
      <c r="Q152" s="109"/>
      <c r="R152" s="110"/>
      <c r="S152" s="109"/>
      <c r="T152" s="110"/>
      <c r="U152" s="109"/>
      <c r="V152" s="110"/>
    </row>
    <row r="153" spans="1:23" x14ac:dyDescent="0.25">
      <c r="A153" s="141" t="s">
        <v>181</v>
      </c>
      <c r="B153" s="88"/>
      <c r="C153" s="149" t="str">
        <f t="shared" si="0"/>
        <v/>
      </c>
      <c r="D153" s="87"/>
      <c r="E153" s="89"/>
      <c r="F153" s="89"/>
      <c r="G153" s="112"/>
      <c r="H153" s="112"/>
      <c r="I153" s="87"/>
      <c r="J153" s="158"/>
      <c r="K153" s="238"/>
      <c r="L153" s="108"/>
      <c r="M153" s="109"/>
      <c r="N153" s="110"/>
      <c r="O153" s="109"/>
      <c r="P153" s="110"/>
      <c r="Q153" s="109"/>
      <c r="R153" s="110"/>
      <c r="S153" s="109"/>
      <c r="T153" s="110"/>
      <c r="U153" s="109"/>
      <c r="V153" s="110"/>
    </row>
    <row r="154" spans="1:23" ht="15.75" thickBot="1" x14ac:dyDescent="0.3">
      <c r="A154" s="143" t="s">
        <v>182</v>
      </c>
      <c r="B154" s="114"/>
      <c r="C154" s="150" t="str">
        <f t="shared" si="0"/>
        <v/>
      </c>
      <c r="D154" s="206"/>
      <c r="E154" s="117"/>
      <c r="F154" s="117"/>
      <c r="G154" s="118"/>
      <c r="H154" s="118"/>
      <c r="I154" s="116"/>
      <c r="J154" s="159"/>
      <c r="K154" s="233"/>
      <c r="L154" s="108"/>
      <c r="M154" s="109"/>
      <c r="N154" s="110"/>
      <c r="O154" s="109"/>
      <c r="P154" s="110"/>
      <c r="Q154" s="109"/>
      <c r="R154" s="110"/>
      <c r="S154" s="109"/>
      <c r="T154" s="110"/>
      <c r="U154" s="109"/>
      <c r="V154" s="110"/>
    </row>
    <row r="155" spans="1:23" ht="15.75" thickTop="1" x14ac:dyDescent="0.25">
      <c r="A155" s="248" t="s">
        <v>121</v>
      </c>
      <c r="B155" s="121"/>
      <c r="C155" s="151" t="str">
        <f t="shared" si="0"/>
        <v/>
      </c>
      <c r="D155" s="177"/>
      <c r="E155" s="124"/>
      <c r="F155" s="124"/>
      <c r="G155" s="125"/>
      <c r="H155" s="125"/>
      <c r="I155" s="123"/>
      <c r="J155" s="163"/>
      <c r="K155" s="237"/>
      <c r="L155" s="108"/>
      <c r="M155" s="109"/>
      <c r="N155" s="110"/>
      <c r="O155" s="109"/>
      <c r="P155" s="110"/>
      <c r="Q155" s="109"/>
      <c r="R155" s="110"/>
      <c r="S155" s="109"/>
      <c r="T155" s="110"/>
      <c r="U155" s="109"/>
      <c r="V155" s="110"/>
    </row>
    <row r="156" spans="1:23" x14ac:dyDescent="0.25">
      <c r="A156" s="141" t="s">
        <v>122</v>
      </c>
      <c r="B156" s="88"/>
      <c r="C156" s="149" t="str">
        <f t="shared" si="0"/>
        <v/>
      </c>
      <c r="D156" s="87"/>
      <c r="E156" s="89"/>
      <c r="F156" s="89"/>
      <c r="G156" s="112"/>
      <c r="H156" s="112"/>
      <c r="I156" s="87"/>
      <c r="J156" s="158"/>
      <c r="K156" s="238"/>
      <c r="L156" s="108"/>
      <c r="M156" s="109"/>
      <c r="N156" s="110"/>
      <c r="O156" s="109"/>
      <c r="P156" s="110"/>
      <c r="Q156" s="109"/>
      <c r="R156" s="110"/>
      <c r="S156" s="109"/>
      <c r="T156" s="110"/>
      <c r="U156" s="109"/>
      <c r="V156" s="110"/>
    </row>
    <row r="157" spans="1:23" x14ac:dyDescent="0.25">
      <c r="A157" s="141" t="s">
        <v>123</v>
      </c>
      <c r="B157" s="88"/>
      <c r="C157" s="149" t="str">
        <f t="shared" si="0"/>
        <v/>
      </c>
      <c r="D157" s="87"/>
      <c r="E157" s="89"/>
      <c r="F157" s="89"/>
      <c r="G157" s="112"/>
      <c r="H157" s="112"/>
      <c r="I157" s="87"/>
      <c r="J157" s="158"/>
      <c r="K157" s="238"/>
      <c r="L157" s="108"/>
      <c r="M157" s="109"/>
      <c r="N157" s="110"/>
      <c r="O157" s="109"/>
      <c r="P157" s="110"/>
      <c r="Q157" s="109"/>
      <c r="R157" s="110"/>
      <c r="S157" s="109"/>
      <c r="T157" s="110"/>
      <c r="U157" s="109"/>
      <c r="V157" s="110"/>
    </row>
    <row r="158" spans="1:23" ht="15.75" thickBot="1" x14ac:dyDescent="0.3">
      <c r="A158" s="143" t="s">
        <v>124</v>
      </c>
      <c r="B158" s="114"/>
      <c r="C158" s="150" t="str">
        <f t="shared" si="0"/>
        <v/>
      </c>
      <c r="D158" s="206"/>
      <c r="E158" s="117"/>
      <c r="F158" s="117"/>
      <c r="G158" s="118"/>
      <c r="H158" s="118"/>
      <c r="I158" s="116"/>
      <c r="J158" s="159"/>
      <c r="K158" s="233"/>
      <c r="L158" s="108"/>
      <c r="M158" s="109"/>
      <c r="N158" s="110"/>
      <c r="O158" s="109"/>
      <c r="P158" s="110"/>
      <c r="Q158" s="109"/>
      <c r="R158" s="110"/>
      <c r="S158" s="109"/>
      <c r="T158" s="110"/>
      <c r="U158" s="109"/>
      <c r="V158" s="110"/>
    </row>
    <row r="159" spans="1:23" ht="15.75" thickTop="1" x14ac:dyDescent="0.25">
      <c r="A159" s="248" t="s">
        <v>125</v>
      </c>
      <c r="B159" s="121"/>
      <c r="C159" s="151" t="str">
        <f t="shared" si="0"/>
        <v/>
      </c>
      <c r="D159" s="177"/>
      <c r="E159" s="124"/>
      <c r="F159" s="124"/>
      <c r="G159" s="125"/>
      <c r="H159" s="125"/>
      <c r="I159" s="123"/>
      <c r="J159" s="163"/>
      <c r="K159" s="237"/>
      <c r="L159" s="108"/>
      <c r="M159" s="109"/>
      <c r="N159" s="110"/>
      <c r="O159" s="109"/>
      <c r="P159" s="110"/>
      <c r="Q159" s="109"/>
      <c r="R159" s="110"/>
      <c r="S159" s="109"/>
      <c r="T159" s="110"/>
      <c r="U159" s="109"/>
      <c r="V159" s="110"/>
    </row>
    <row r="160" spans="1:23" ht="15.75" customHeight="1" x14ac:dyDescent="0.25">
      <c r="A160" s="141" t="s">
        <v>126</v>
      </c>
      <c r="B160" s="88"/>
      <c r="C160" s="149" t="str">
        <f t="shared" si="0"/>
        <v/>
      </c>
      <c r="D160" s="87"/>
      <c r="E160" s="89"/>
      <c r="F160" s="89"/>
      <c r="G160" s="112"/>
      <c r="H160" s="112"/>
      <c r="I160" s="87"/>
      <c r="J160" s="158"/>
      <c r="K160" s="238"/>
      <c r="L160" s="108"/>
      <c r="M160" s="109"/>
      <c r="N160" s="110"/>
      <c r="O160" s="109"/>
      <c r="P160" s="110"/>
      <c r="Q160" s="109"/>
      <c r="R160" s="110"/>
      <c r="S160" s="109"/>
      <c r="T160" s="110"/>
      <c r="U160" s="109"/>
      <c r="V160" s="110"/>
    </row>
    <row r="161" spans="1:22" x14ac:dyDescent="0.25">
      <c r="A161" s="141" t="s">
        <v>127</v>
      </c>
      <c r="B161" s="88"/>
      <c r="C161" s="149" t="str">
        <f t="shared" si="0"/>
        <v/>
      </c>
      <c r="D161" s="87"/>
      <c r="E161" s="89"/>
      <c r="F161" s="89"/>
      <c r="G161" s="112"/>
      <c r="H161" s="112"/>
      <c r="I161" s="87"/>
      <c r="J161" s="158"/>
      <c r="K161" s="238"/>
      <c r="L161" s="108"/>
      <c r="M161" s="109"/>
      <c r="N161" s="110"/>
      <c r="O161" s="109"/>
      <c r="P161" s="110"/>
      <c r="Q161" s="109"/>
      <c r="R161" s="110"/>
      <c r="S161" s="109"/>
      <c r="T161" s="110"/>
      <c r="U161" s="109"/>
      <c r="V161" s="110"/>
    </row>
    <row r="162" spans="1:22" ht="15.75" thickBot="1" x14ac:dyDescent="0.3">
      <c r="A162" s="143" t="s">
        <v>128</v>
      </c>
      <c r="B162" s="115"/>
      <c r="C162" s="150" t="str">
        <f t="shared" si="0"/>
        <v/>
      </c>
      <c r="D162" s="206"/>
      <c r="E162" s="117"/>
      <c r="F162" s="117"/>
      <c r="G162" s="118"/>
      <c r="H162" s="118"/>
      <c r="I162" s="116"/>
      <c r="J162" s="159"/>
      <c r="K162" s="233"/>
      <c r="L162" s="108"/>
      <c r="M162" s="109"/>
      <c r="N162" s="110"/>
      <c r="O162" s="109"/>
      <c r="P162" s="110"/>
      <c r="Q162" s="109"/>
      <c r="R162" s="110"/>
      <c r="S162" s="109"/>
      <c r="T162" s="110"/>
      <c r="U162" s="109"/>
      <c r="V162" s="110"/>
    </row>
    <row r="163" spans="1:22" ht="15.75" thickTop="1" x14ac:dyDescent="0.25">
      <c r="A163" s="248" t="s">
        <v>129</v>
      </c>
      <c r="B163" s="121"/>
      <c r="C163" s="151" t="str">
        <f t="shared" si="0"/>
        <v/>
      </c>
      <c r="D163" s="177"/>
      <c r="E163" s="124"/>
      <c r="F163" s="124"/>
      <c r="G163" s="125"/>
      <c r="H163" s="125"/>
      <c r="I163" s="123"/>
      <c r="J163" s="163"/>
      <c r="K163" s="237"/>
      <c r="L163" s="108"/>
      <c r="M163" s="109"/>
      <c r="N163" s="110"/>
      <c r="O163" s="109"/>
      <c r="P163" s="110"/>
      <c r="Q163" s="109"/>
      <c r="R163" s="110"/>
      <c r="S163" s="109"/>
      <c r="T163" s="110"/>
      <c r="U163" s="109"/>
      <c r="V163" s="110"/>
    </row>
    <row r="164" spans="1:22" x14ac:dyDescent="0.25">
      <c r="A164" s="141" t="s">
        <v>130</v>
      </c>
      <c r="B164" s="88"/>
      <c r="C164" s="149" t="str">
        <f t="shared" si="0"/>
        <v/>
      </c>
      <c r="D164" s="87"/>
      <c r="E164" s="89"/>
      <c r="F164" s="89"/>
      <c r="G164" s="112"/>
      <c r="H164" s="112"/>
      <c r="I164" s="87"/>
      <c r="J164" s="158"/>
      <c r="K164" s="238"/>
      <c r="L164" s="108"/>
      <c r="M164" s="109"/>
      <c r="N164" s="110"/>
      <c r="O164" s="109"/>
      <c r="P164" s="110"/>
      <c r="Q164" s="109"/>
      <c r="R164" s="110"/>
      <c r="S164" s="109"/>
      <c r="T164" s="110"/>
      <c r="U164" s="109"/>
      <c r="V164" s="110"/>
    </row>
    <row r="165" spans="1:22" x14ac:dyDescent="0.25">
      <c r="A165" s="141" t="s">
        <v>131</v>
      </c>
      <c r="B165" s="88"/>
      <c r="C165" s="149" t="str">
        <f t="shared" si="0"/>
        <v/>
      </c>
      <c r="D165" s="87"/>
      <c r="E165" s="89"/>
      <c r="F165" s="89"/>
      <c r="G165" s="112"/>
      <c r="H165" s="112"/>
      <c r="I165" s="87"/>
      <c r="J165" s="158"/>
      <c r="K165" s="238"/>
      <c r="L165" s="108"/>
      <c r="M165" s="109"/>
      <c r="N165" s="110"/>
      <c r="O165" s="109"/>
      <c r="P165" s="110"/>
      <c r="Q165" s="109"/>
      <c r="R165" s="110"/>
      <c r="S165" s="109"/>
      <c r="T165" s="110"/>
      <c r="U165" s="109"/>
      <c r="V165" s="110"/>
    </row>
    <row r="166" spans="1:22" ht="15.75" thickBot="1" x14ac:dyDescent="0.3">
      <c r="A166" s="143" t="s">
        <v>132</v>
      </c>
      <c r="B166" s="114"/>
      <c r="C166" s="150" t="str">
        <f t="shared" si="0"/>
        <v/>
      </c>
      <c r="D166" s="116"/>
      <c r="E166" s="117"/>
      <c r="F166" s="117"/>
      <c r="G166" s="118"/>
      <c r="H166" s="118"/>
      <c r="I166" s="116"/>
      <c r="J166" s="159"/>
      <c r="K166" s="233"/>
      <c r="L166" s="108"/>
      <c r="M166" s="109"/>
      <c r="N166" s="110"/>
      <c r="O166" s="109"/>
      <c r="P166" s="110"/>
      <c r="Q166" s="109"/>
      <c r="R166" s="110"/>
      <c r="S166" s="109"/>
      <c r="T166" s="110"/>
      <c r="U166" s="109"/>
      <c r="V166" s="110"/>
    </row>
    <row r="167" spans="1:22" ht="15.75" thickTop="1" x14ac:dyDescent="0.25">
      <c r="A167" s="249" t="s">
        <v>133</v>
      </c>
      <c r="B167" s="121"/>
      <c r="C167" s="253" t="str">
        <f t="shared" si="0"/>
        <v/>
      </c>
      <c r="D167" s="105"/>
      <c r="E167" s="124"/>
      <c r="F167" s="124"/>
      <c r="G167" s="125"/>
      <c r="H167" s="125"/>
      <c r="I167" s="123"/>
      <c r="J167" s="163"/>
      <c r="K167" s="237"/>
      <c r="L167" s="108"/>
      <c r="M167" s="109"/>
      <c r="N167" s="110"/>
      <c r="O167" s="109"/>
      <c r="P167" s="110"/>
      <c r="Q167" s="109"/>
      <c r="R167" s="110"/>
      <c r="S167" s="109"/>
      <c r="T167" s="110"/>
      <c r="U167" s="109"/>
      <c r="V167" s="110"/>
    </row>
    <row r="168" spans="1:22" x14ac:dyDescent="0.25">
      <c r="A168" s="212"/>
      <c r="B168" s="192"/>
      <c r="C168" s="254"/>
      <c r="D168" s="172"/>
      <c r="E168" s="194"/>
      <c r="F168" s="194"/>
      <c r="G168" s="195"/>
      <c r="H168" s="195"/>
      <c r="I168" s="193"/>
      <c r="J168" s="193"/>
      <c r="K168" s="239"/>
      <c r="L168" s="108"/>
      <c r="M168" s="109"/>
      <c r="N168" s="110"/>
      <c r="O168" s="109"/>
      <c r="P168" s="110"/>
      <c r="Q168" s="109"/>
      <c r="R168" s="110"/>
      <c r="S168" s="109"/>
      <c r="T168" s="110"/>
      <c r="U168" s="109"/>
      <c r="V168" s="110"/>
    </row>
    <row r="169" spans="1:22" x14ac:dyDescent="0.25">
      <c r="A169" s="142" t="s">
        <v>183</v>
      </c>
      <c r="B169" s="240"/>
      <c r="C169" s="149" t="str">
        <f t="shared" ref="C169:C172" si="2">IF(B169="","",EDATE(B169,6))</f>
        <v/>
      </c>
      <c r="D169" s="87"/>
      <c r="E169" s="89"/>
      <c r="F169" s="89"/>
      <c r="G169" s="112"/>
      <c r="H169" s="112"/>
      <c r="I169" s="87"/>
      <c r="J169" s="158"/>
      <c r="K169" s="238"/>
      <c r="L169" s="108"/>
      <c r="M169" s="109"/>
      <c r="N169" s="110"/>
      <c r="O169" s="109"/>
      <c r="P169" s="110"/>
      <c r="Q169" s="109"/>
      <c r="R169" s="110"/>
      <c r="S169" s="109"/>
      <c r="T169" s="110"/>
      <c r="U169" s="109"/>
      <c r="V169" s="110"/>
    </row>
    <row r="170" spans="1:22" x14ac:dyDescent="0.25">
      <c r="A170" s="142" t="s">
        <v>184</v>
      </c>
      <c r="B170" s="88"/>
      <c r="C170" s="151" t="str">
        <f t="shared" si="2"/>
        <v/>
      </c>
      <c r="D170" s="87"/>
      <c r="E170" s="89"/>
      <c r="F170" s="89"/>
      <c r="G170" s="112"/>
      <c r="H170" s="112"/>
      <c r="I170" s="87"/>
      <c r="J170" s="158"/>
      <c r="K170" s="238"/>
      <c r="L170" s="108"/>
      <c r="M170" s="109"/>
      <c r="N170" s="110"/>
      <c r="O170" s="109"/>
      <c r="P170" s="110"/>
      <c r="Q170" s="109"/>
      <c r="R170" s="110"/>
      <c r="S170" s="109"/>
      <c r="T170" s="110"/>
      <c r="U170" s="109"/>
      <c r="V170" s="110"/>
    </row>
    <row r="171" spans="1:22" x14ac:dyDescent="0.25">
      <c r="A171" s="142" t="s">
        <v>185</v>
      </c>
      <c r="B171" s="241"/>
      <c r="C171" s="149" t="str">
        <f t="shared" si="2"/>
        <v/>
      </c>
      <c r="D171" s="87"/>
      <c r="E171" s="89"/>
      <c r="F171" s="89"/>
      <c r="G171" s="112"/>
      <c r="H171" s="112"/>
      <c r="I171" s="87"/>
      <c r="J171" s="158"/>
      <c r="K171" s="238"/>
      <c r="L171" s="108"/>
      <c r="M171" s="109"/>
      <c r="N171" s="110"/>
      <c r="O171" s="109"/>
      <c r="P171" s="110"/>
      <c r="Q171" s="109"/>
      <c r="R171" s="110"/>
      <c r="S171" s="109"/>
      <c r="T171" s="110"/>
      <c r="U171" s="109"/>
      <c r="V171" s="110"/>
    </row>
    <row r="172" spans="1:22" x14ac:dyDescent="0.25">
      <c r="A172" s="142" t="s">
        <v>186</v>
      </c>
      <c r="B172" s="88"/>
      <c r="C172" s="149" t="str">
        <f t="shared" si="2"/>
        <v/>
      </c>
      <c r="D172" s="87"/>
      <c r="E172" s="89"/>
      <c r="F172" s="89"/>
      <c r="G172" s="112"/>
      <c r="H172" s="112"/>
      <c r="I172" s="87"/>
      <c r="J172" s="158"/>
      <c r="K172" s="238"/>
      <c r="L172" s="108"/>
      <c r="M172" s="109"/>
      <c r="N172" s="110"/>
      <c r="O172" s="109"/>
      <c r="P172" s="110"/>
      <c r="Q172" s="109"/>
      <c r="R172" s="110"/>
      <c r="S172" s="109"/>
      <c r="T172" s="110"/>
      <c r="U172" s="109"/>
      <c r="V172" s="110"/>
    </row>
  </sheetData>
  <sheetProtection sheet="1" objects="1" scenarios="1" formatCells="0" formatColumns="0" formatRows="0" selectLockedCells="1" sort="0" autoFilter="0"/>
  <mergeCells count="4">
    <mergeCell ref="J1:J2"/>
    <mergeCell ref="I1:I2"/>
    <mergeCell ref="H1:H2"/>
    <mergeCell ref="G1:G2"/>
  </mergeCells>
  <conditionalFormatting sqref="A3:A60">
    <cfRule type="expression" dxfId="43" priority="5">
      <formula>AND($B3&lt;&gt;"",$C3&lt;&gt;"",EDATE($C3,3)&lt;TODAY())</formula>
    </cfRule>
    <cfRule type="expression" dxfId="42" priority="6">
      <formula>AND($B3&lt;&gt;"",$C3&lt;&gt;"",EDATE($C3,2)&lt;TODAY())</formula>
    </cfRule>
    <cfRule type="expression" dxfId="41" priority="7">
      <formula>AND($B3&lt;&gt;"",$C3&lt;&gt;"",EDATE($C3,1)&lt;TODAY())</formula>
    </cfRule>
    <cfRule type="expression" dxfId="40" priority="8">
      <formula>AND($B3&lt;&gt;"",$C3&lt;&gt;"",$C3&lt;TODAY())</formula>
    </cfRule>
  </conditionalFormatting>
  <conditionalFormatting sqref="A146:A172">
    <cfRule type="expression" dxfId="39" priority="1">
      <formula>AND($B146&lt;&gt;"",$C146&lt;&gt;"",EDATE($C146,3)&lt;TODAY())</formula>
    </cfRule>
    <cfRule type="expression" dxfId="38" priority="2">
      <formula>AND($B146&lt;&gt;"",$C146&lt;&gt;"",EDATE($C146,2)&lt;TODAY())</formula>
    </cfRule>
    <cfRule type="expression" dxfId="37" priority="3">
      <formula>AND($B146&lt;&gt;"",$C146&lt;&gt;"",EDATE($C146,1)&lt;TODAY())</formula>
    </cfRule>
    <cfRule type="expression" dxfId="36" priority="4">
      <formula>AND($B146&lt;&gt;"",$C146&lt;&gt;"",$C146&lt;TODAY())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E36"/>
  <sheetViews>
    <sheetView showZeros="0" topLeftCell="A14" workbookViewId="0">
      <selection activeCell="H16" sqref="H16"/>
    </sheetView>
  </sheetViews>
  <sheetFormatPr baseColWidth="10" defaultRowHeight="15" x14ac:dyDescent="0.25"/>
  <cols>
    <col min="1" max="1" width="5.140625" customWidth="1"/>
    <col min="2" max="2" width="26.28515625" customWidth="1"/>
    <col min="3" max="3" width="36.28515625" customWidth="1"/>
    <col min="4" max="4" width="24.85546875" customWidth="1"/>
  </cols>
  <sheetData>
    <row r="2" spans="2:5" ht="15" customHeight="1" x14ac:dyDescent="0.25">
      <c r="B2" s="300" t="s">
        <v>141</v>
      </c>
      <c r="C2" s="300"/>
      <c r="D2" s="300"/>
    </row>
    <row r="3" spans="2:5" ht="15" customHeight="1" x14ac:dyDescent="0.25">
      <c r="B3" s="300"/>
      <c r="C3" s="300"/>
      <c r="D3" s="300"/>
      <c r="E3" s="33"/>
    </row>
    <row r="4" spans="2:5" ht="15" customHeight="1" x14ac:dyDescent="0.25">
      <c r="B4" s="300"/>
      <c r="C4" s="300"/>
      <c r="D4" s="300"/>
      <c r="E4" s="33"/>
    </row>
    <row r="5" spans="2:5" ht="15" customHeight="1" x14ac:dyDescent="0.7">
      <c r="B5" s="40"/>
      <c r="C5" s="45" t="s">
        <v>144</v>
      </c>
      <c r="D5" s="40"/>
      <c r="E5" s="33"/>
    </row>
    <row r="6" spans="2:5" x14ac:dyDescent="0.25">
      <c r="B6" s="43" t="s">
        <v>142</v>
      </c>
      <c r="C6" s="33"/>
      <c r="D6" s="34"/>
      <c r="E6" s="33"/>
    </row>
    <row r="7" spans="2:5" x14ac:dyDescent="0.25">
      <c r="B7" s="34"/>
      <c r="C7" s="33"/>
      <c r="D7" s="34"/>
      <c r="E7" s="33"/>
    </row>
    <row r="8" spans="2:5" ht="46.5" x14ac:dyDescent="0.25">
      <c r="B8" s="35" t="s">
        <v>2</v>
      </c>
      <c r="C8" s="35" t="s">
        <v>138</v>
      </c>
      <c r="D8" s="35" t="s">
        <v>136</v>
      </c>
      <c r="E8" s="33"/>
    </row>
    <row r="9" spans="2:5" ht="23.25" customHeight="1" x14ac:dyDescent="0.35">
      <c r="B9" s="46">
        <f>SUMIF(A!F3:F180,"BX 2014",A!D3:D180)+SUMIF(B!F3:F180,"BX 2014",B!D3:D180)+SUMIF('C'!F3:F180,"BX 2014",'C'!D3:D180)+SUMIF(D!F3:F180,"BX 2014",D!D3:D180)</f>
        <v>7710</v>
      </c>
      <c r="C9" s="44" t="s">
        <v>189</v>
      </c>
      <c r="D9" s="46">
        <f>B9*2.25</f>
        <v>17347.5</v>
      </c>
      <c r="E9" s="33"/>
    </row>
    <row r="10" spans="2:5" ht="23.25" customHeight="1" x14ac:dyDescent="0.35">
      <c r="B10" s="46">
        <f>SUMIF(A!F3:F180,"BDL 2013",A!D3:D180)+SUMIF(B!F3:F180,"BDL 2013",B!D3:D180)+SUMIF('C'!F3:F180,"BDL 2013",'C'!D3:D180)+SUMIF(D!F3:F180,"BDL 2013",D!D3:D180)</f>
        <v>0</v>
      </c>
      <c r="C10" s="44" t="s">
        <v>145</v>
      </c>
      <c r="D10" s="46">
        <f>B10*2.25</f>
        <v>0</v>
      </c>
    </row>
    <row r="11" spans="2:5" ht="23.25" customHeight="1" x14ac:dyDescent="0.35">
      <c r="B11" s="46">
        <f>SUMIF(A!F3:F180,"CAHORS 2012",A!D3:D180)+SUMIF(B!F3:F180,"CAHORS 2012",B!D3:D180)+SUMIF('C'!F3:F180,"CAHORS 2012",'C'!D3:D180)+SUMIF(D!F3:F180,"CAHORS 2012",D!D3:D180)</f>
        <v>0</v>
      </c>
      <c r="C11" s="44" t="s">
        <v>134</v>
      </c>
      <c r="D11" s="46">
        <f>B11*2.25</f>
        <v>0</v>
      </c>
    </row>
    <row r="12" spans="2:5" ht="23.25" customHeight="1" x14ac:dyDescent="0.35">
      <c r="B12" s="46">
        <f>SUMIF(A!F3:F180,"HAUT MEDOC 2014",A!D3:D180)+SUMIF(B!F3:F180,"HAUT MEDOC 2014",B!D3:D180)+SUMIF('C'!F3:F180,"HAUT MEDOC 2014",'C'!D3:D180)+SUMIF(D!F3:F180,"HAUT MEDOC 2014",D!D3:D180)</f>
        <v>991</v>
      </c>
      <c r="C12" s="44" t="s">
        <v>261</v>
      </c>
      <c r="D12" s="46">
        <f t="shared" ref="D12:D16" si="0">B12*2.25</f>
        <v>2229.75</v>
      </c>
    </row>
    <row r="13" spans="2:5" ht="23.25" customHeight="1" x14ac:dyDescent="0.35">
      <c r="B13" s="46">
        <f>SUMIF(A!F3:F180,"CAHORS 2013",A!D3:D180)+SUMIF(B!F3:F180,"CAHORS 2013",B!D3:D180)+SUMIF('C'!F3:F180,"CAHORS 2013",'C'!D3:D180)+SUMIF(D!F3:F180,"CAHORS 2013",D!D3:D180)</f>
        <v>0</v>
      </c>
      <c r="C13" s="44" t="s">
        <v>143</v>
      </c>
      <c r="D13" s="46">
        <f t="shared" si="0"/>
        <v>0</v>
      </c>
    </row>
    <row r="14" spans="2:5" ht="23.25" customHeight="1" x14ac:dyDescent="0.35">
      <c r="B14" s="46">
        <f>SUMIF(A!F3:F180,"BDL 2014",A!D3:D180)+SUMIF(B!F3:F180,"BDL 2014",B!D3:D180)+SUMIF('C'!F3:F180,"BDL 2014",'C'!D3:D180)+SUMIF(D!F3:F180,"BDL 2014",D!D3:D180)</f>
        <v>0</v>
      </c>
      <c r="C14" s="44" t="s">
        <v>146</v>
      </c>
      <c r="D14" s="46">
        <f>B14*2.25</f>
        <v>0</v>
      </c>
    </row>
    <row r="15" spans="2:5" ht="23.25" customHeight="1" x14ac:dyDescent="0.35">
      <c r="B15" s="46">
        <f>SUMIF(A!F3:F180,"2014",A!D3:D180)+SUMIF(B!F3:F180,"2014",B!D3:D180)+SUMIF('C'!F3:F180,"2014",'C'!D3:D180)+SUMIF(D!F3:F180,"2014",D!D3:D180)</f>
        <v>0</v>
      </c>
      <c r="C15" s="44"/>
      <c r="D15" s="46">
        <f t="shared" si="0"/>
        <v>0</v>
      </c>
    </row>
    <row r="16" spans="2:5" ht="23.25" customHeight="1" x14ac:dyDescent="0.35">
      <c r="B16" s="46">
        <f>SUMIF(A!F3:F180,"2014",A!D3:D180)+SUMIF(B!F3:F180," 2014",B!D3:D180)+SUMIF('C'!F3:F180,"2014",'C'!D3:D180)+SUMIF(D!F3:F180," 2014",D!D3:D180)</f>
        <v>0</v>
      </c>
      <c r="C16" s="44"/>
      <c r="D16" s="46">
        <f t="shared" si="0"/>
        <v>0</v>
      </c>
    </row>
    <row r="17" spans="2:4" ht="23.25" customHeight="1" x14ac:dyDescent="0.35">
      <c r="B17" s="46">
        <f>B9+B10+B11+B12+B13+B14+B15+B16</f>
        <v>8701</v>
      </c>
      <c r="C17" s="38" t="s">
        <v>137</v>
      </c>
      <c r="D17" s="46">
        <f>D9+D10+D11+D12+D13+D14+D15+D16</f>
        <v>19577.25</v>
      </c>
    </row>
    <row r="18" spans="2:4" ht="24.75" customHeight="1" x14ac:dyDescent="0.35">
      <c r="B18" s="42"/>
      <c r="C18" s="41"/>
      <c r="D18" s="42"/>
    </row>
    <row r="19" spans="2:4" ht="24.75" customHeight="1" x14ac:dyDescent="0.25"/>
    <row r="20" spans="2:4" ht="46.5" x14ac:dyDescent="0.25">
      <c r="B20" s="35" t="s">
        <v>2</v>
      </c>
      <c r="C20" s="35" t="s">
        <v>138</v>
      </c>
      <c r="D20" s="35" t="s">
        <v>136</v>
      </c>
    </row>
    <row r="21" spans="2:4" ht="23.25" x14ac:dyDescent="0.35">
      <c r="B21" s="46">
        <f>SUMIF(A!F3:F180,"P.PEYSSARD 2014 A20",A!D3:D180)+SUMIF(B!F3:F180,"P.PEYSSARD 2014 A20",B!D3:D180)+SUMIF('C'!F3:F180,"P.PEYSSARD 2014 A20",'C'!D3:D180)+SUMIF(D!F3:F180,"P.PEYSSARD 2014 A20",D!D3:D180)</f>
        <v>538</v>
      </c>
      <c r="C21" s="44" t="s">
        <v>233</v>
      </c>
      <c r="D21" s="46">
        <f>B21*2.25</f>
        <v>1210.5</v>
      </c>
    </row>
    <row r="22" spans="2:4" ht="23.25" x14ac:dyDescent="0.35">
      <c r="B22" s="46">
        <f>SUMIF(A!F3:F180,"P.PEYSSARD 2014 B38",A!D3:D180)+SUMIF(B!F3:F180,"P.PEYSSARD 2014 B38",B!D3:D180)+SUMIF('C'!F3:F180,"P.PEYSSARD 2014 B38",'C'!D3:D180)+SUMIF(D!F3:F180,"P.PEYSSARD 2014 B38",D!D3:D180)</f>
        <v>560</v>
      </c>
      <c r="C22" s="44" t="s">
        <v>249</v>
      </c>
      <c r="D22" s="46">
        <f>B22*2.25</f>
        <v>1260</v>
      </c>
    </row>
    <row r="23" spans="2:4" ht="23.25" x14ac:dyDescent="0.35">
      <c r="B23" s="46">
        <f>SUMIF(A!F3:F180,"PEYSSARD 2012 A17",A!D3:D180)+SUMIF(B!F3:F180,"PEYSSARD 2012 A17",B!D3:D180)+SUMIF('C'!F3:F180,"PEYSSARD 2012 A17",'C'!D3:D180)+SUMIF(D!F3:F180,"PEYSSARD 2012 A17",D!D3:D180)</f>
        <v>0</v>
      </c>
      <c r="C23" s="44" t="s">
        <v>289</v>
      </c>
      <c r="D23" s="46">
        <f t="shared" ref="D23:D26" si="1">B23*2.25</f>
        <v>0</v>
      </c>
    </row>
    <row r="24" spans="2:4" ht="23.25" x14ac:dyDescent="0.35">
      <c r="B24" s="46">
        <f>SUMIF(A!F3:F180,"PEYSSARD 2012",A!D3:D180)+SUMIF(B!F3:F180,"PEYSSARD 2012",B!D3:D180)+SUMIF('C'!F3:F180,"PEYSSARD 2012",'C'!D3:D180)+SUMIF(D!F3:F180,"PEYSSARD 2012",D!D3:D180)</f>
        <v>0</v>
      </c>
      <c r="C24" s="44"/>
      <c r="D24" s="46">
        <f t="shared" si="1"/>
        <v>0</v>
      </c>
    </row>
    <row r="25" spans="2:4" ht="23.25" x14ac:dyDescent="0.35">
      <c r="B25" s="46">
        <f>SUMIF(A!F3:F180,"PEYSSARD 2012",A!D3:D180)+SUMIF(B!F3:F180,"PEYSSARD 2012",B!D3:D180)+SUMIF('C'!F3:F180,"PEYSSARD 2012",'C'!D3:D180)+SUMIF(D!F3:F180,"PEYSSARD 2012",D!D3:D180)</f>
        <v>0</v>
      </c>
      <c r="C25" s="44"/>
      <c r="D25" s="46">
        <f t="shared" si="1"/>
        <v>0</v>
      </c>
    </row>
    <row r="26" spans="2:4" ht="23.25" x14ac:dyDescent="0.35">
      <c r="B26" s="46">
        <f>SUMIF(A!F3:F180,"PEYSSARD 2012",A!D3:D180)+SUMIF(B!F3:F180,"PEYSSARD 2012",B!D3:D180)+SUMIF('C'!F3:F180,"PEYSSARD 2012",'C'!D3:D180)+SUMIF(D!F3:F180,"PEYSSARD 2012",D!D3:D180)</f>
        <v>0</v>
      </c>
      <c r="C26" s="44"/>
      <c r="D26" s="46">
        <f t="shared" si="1"/>
        <v>0</v>
      </c>
    </row>
    <row r="27" spans="2:4" ht="23.25" x14ac:dyDescent="0.35">
      <c r="B27" s="46">
        <f>B21+B22+B23+B24+B25+B26</f>
        <v>1098</v>
      </c>
      <c r="C27" s="38" t="s">
        <v>137</v>
      </c>
      <c r="D27" s="46">
        <f>D21+D22+D23+D24+D25+D26</f>
        <v>2470.5</v>
      </c>
    </row>
    <row r="28" spans="2:4" ht="24.75" customHeight="1" x14ac:dyDescent="0.25"/>
    <row r="29" spans="2:4" ht="24.75" customHeight="1" x14ac:dyDescent="0.25"/>
    <row r="30" spans="2:4" ht="23.25" x14ac:dyDescent="0.25">
      <c r="B30" s="35" t="s">
        <v>139</v>
      </c>
      <c r="C30" s="35" t="s">
        <v>138</v>
      </c>
      <c r="D30" s="35" t="s">
        <v>136</v>
      </c>
    </row>
    <row r="31" spans="2:4" ht="23.25" x14ac:dyDescent="0.35">
      <c r="B31" s="39">
        <v>122</v>
      </c>
      <c r="C31" s="36"/>
      <c r="D31" s="37"/>
    </row>
    <row r="32" spans="2:4" ht="23.25" x14ac:dyDescent="0.35">
      <c r="B32" s="39">
        <v>123</v>
      </c>
      <c r="C32" s="36"/>
      <c r="D32" s="37"/>
    </row>
    <row r="33" spans="2:4" ht="23.25" x14ac:dyDescent="0.35">
      <c r="B33" s="39">
        <v>124</v>
      </c>
      <c r="C33" s="36"/>
      <c r="D33" s="37"/>
    </row>
    <row r="34" spans="2:4" ht="23.25" x14ac:dyDescent="0.35">
      <c r="B34" s="39"/>
      <c r="C34" s="36"/>
      <c r="D34" s="37"/>
    </row>
    <row r="35" spans="2:4" ht="23.25" x14ac:dyDescent="0.35">
      <c r="B35" s="39">
        <v>125</v>
      </c>
      <c r="C35" s="38" t="s">
        <v>140</v>
      </c>
      <c r="D35" s="37"/>
    </row>
    <row r="36" spans="2:4" ht="23.25" x14ac:dyDescent="0.35">
      <c r="B36" s="39">
        <v>126</v>
      </c>
      <c r="C36" s="38" t="s">
        <v>140</v>
      </c>
      <c r="D36" s="37"/>
    </row>
  </sheetData>
  <mergeCells count="1">
    <mergeCell ref="B2:D4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V174"/>
  <sheetViews>
    <sheetView tabSelected="1" workbookViewId="0">
      <selection activeCell="P11" sqref="P11"/>
    </sheetView>
  </sheetViews>
  <sheetFormatPr baseColWidth="10" defaultRowHeight="15" x14ac:dyDescent="0.25"/>
  <cols>
    <col min="1" max="1" width="7.42578125" customWidth="1"/>
    <col min="2" max="3" width="10.7109375" customWidth="1"/>
    <col min="4" max="4" width="11" customWidth="1"/>
    <col min="5" max="5" width="10.5703125" bestFit="1" customWidth="1"/>
    <col min="6" max="6" width="19.85546875" bestFit="1" customWidth="1"/>
    <col min="7" max="7" width="11" style="4" bestFit="1" customWidth="1"/>
    <col min="8" max="8" width="9" bestFit="1" customWidth="1"/>
    <col min="9" max="9" width="5.85546875" bestFit="1" customWidth="1"/>
    <col min="10" max="10" width="18" bestFit="1" customWidth="1"/>
    <col min="11" max="11" width="46.28515625" bestFit="1" customWidth="1"/>
    <col min="12" max="12" width="4.85546875" customWidth="1"/>
    <col min="13" max="13" width="4" customWidth="1"/>
    <col min="14" max="14" width="4.85546875" customWidth="1"/>
    <col min="15" max="15" width="4" customWidth="1"/>
    <col min="16" max="16" width="4.85546875" customWidth="1"/>
    <col min="17" max="17" width="4" customWidth="1"/>
    <col min="18" max="18" width="4.85546875" customWidth="1"/>
    <col min="19" max="19" width="4" customWidth="1"/>
    <col min="20" max="20" width="4.85546875" customWidth="1"/>
    <col min="21" max="21" width="4" customWidth="1"/>
    <col min="22" max="22" width="4.85546875" customWidth="1"/>
  </cols>
  <sheetData>
    <row r="2" spans="1:22" ht="30" x14ac:dyDescent="0.25">
      <c r="A2" s="57" t="s">
        <v>9</v>
      </c>
      <c r="B2" s="48" t="s">
        <v>4</v>
      </c>
      <c r="C2" s="1" t="s">
        <v>3</v>
      </c>
      <c r="D2" s="57" t="s">
        <v>2</v>
      </c>
      <c r="E2" s="57" t="s">
        <v>1</v>
      </c>
      <c r="F2" s="5" t="s">
        <v>0</v>
      </c>
      <c r="G2" s="58" t="s">
        <v>7</v>
      </c>
      <c r="H2" s="84" t="s">
        <v>6</v>
      </c>
      <c r="I2" s="85" t="s">
        <v>5</v>
      </c>
      <c r="J2" s="59" t="s">
        <v>8</v>
      </c>
      <c r="K2" s="69" t="s">
        <v>187</v>
      </c>
      <c r="L2" s="72"/>
      <c r="M2" s="70"/>
      <c r="N2" s="71"/>
      <c r="O2" s="70"/>
      <c r="P2" s="71"/>
      <c r="Q2" s="70"/>
      <c r="R2" s="71"/>
      <c r="S2" s="70"/>
      <c r="T2" s="71"/>
      <c r="U2" s="70"/>
      <c r="V2" s="71"/>
    </row>
    <row r="3" spans="1:22" x14ac:dyDescent="0.25">
      <c r="A3" s="27" t="s">
        <v>147</v>
      </c>
      <c r="B3" s="51" t="str">
        <f>IF(VLOOKUP($A3,A!$A$1:$K$60,2,FALSE)="","",VLOOKUP(A3,A!$A$1:$K$60,2,FALSE))</f>
        <v/>
      </c>
      <c r="C3" s="28" t="str">
        <f>IF(B3="","",EDATE(B3,6))</f>
        <v/>
      </c>
      <c r="D3" s="57" t="str">
        <f>IF($B3="","",VLOOKUP($A3,A!$A$1:$K$60,4,FALSE))</f>
        <v/>
      </c>
      <c r="E3" s="57" t="str">
        <f>IF($B3="","",VLOOKUP($A3,A!$A$1:$K$60,5,FALSE))</f>
        <v/>
      </c>
      <c r="F3" s="57" t="str">
        <f>IF($B3="","",VLOOKUP($A3,A!$A$1:$K$60,6,FALSE))</f>
        <v/>
      </c>
      <c r="G3" s="57" t="str">
        <f>IF($B3="","",VLOOKUP($A3,A!$A$1:$K$60,7,FALSE))</f>
        <v/>
      </c>
      <c r="H3" s="57" t="str">
        <f>IF($B3="","",VLOOKUP($A3,A!$A$1:$K$60,8,FALSE))</f>
        <v/>
      </c>
      <c r="I3" s="57" t="str">
        <f>IF($B3="","",VLOOKUP($A3,A!$A$1:$K$60,9,FALSE))</f>
        <v/>
      </c>
      <c r="J3" s="57" t="str">
        <f>IF($B3="","",VLOOKUP($A3,A!$A$1:$K$60,10,FALSE))</f>
        <v/>
      </c>
      <c r="K3" s="80" t="str">
        <f>IF($B3="","",VLOOKUP($A3,A!$A$1:$K$60,11,FALSE))</f>
        <v/>
      </c>
      <c r="L3" s="76"/>
      <c r="M3" s="75"/>
      <c r="N3" s="75"/>
      <c r="O3" s="75"/>
      <c r="P3" s="75"/>
      <c r="Q3" s="75"/>
      <c r="R3" s="75"/>
      <c r="S3" s="75"/>
      <c r="T3" s="75"/>
      <c r="U3" s="75"/>
      <c r="V3" s="75"/>
    </row>
    <row r="4" spans="1:22" x14ac:dyDescent="0.25">
      <c r="A4" s="27" t="s">
        <v>148</v>
      </c>
      <c r="B4" s="51" t="str">
        <f>IF(VLOOKUP($A4,A!$A$1:$K$60,2,FALSE)="","",VLOOKUP(A4,A!$A$1:$K$60,2,FALSE))</f>
        <v/>
      </c>
      <c r="C4" s="28" t="str">
        <f t="shared" ref="C4:C60" si="0">IF(B4="","",EDATE(B4,6))</f>
        <v/>
      </c>
      <c r="D4" s="57" t="str">
        <f>IF($B4="","",VLOOKUP($A4,A!$A$1:$K$60,4,FALSE))</f>
        <v/>
      </c>
      <c r="E4" s="57" t="str">
        <f>IF($B4="","",VLOOKUP($A4,A!$A$1:$K$60,5,FALSE))</f>
        <v/>
      </c>
      <c r="F4" s="57" t="str">
        <f>IF($B4="","",VLOOKUP($A4,A!$A$1:$K$60,6,FALSE))</f>
        <v/>
      </c>
      <c r="G4" s="57" t="str">
        <f>IF($B4="","",VLOOKUP($A4,A!$A$1:$K$60,7,FALSE))</f>
        <v/>
      </c>
      <c r="H4" s="57" t="str">
        <f>IF($B4="","",VLOOKUP($A4,A!$A$1:$K$60,8,FALSE))</f>
        <v/>
      </c>
      <c r="I4" s="57" t="str">
        <f>IF($B4="","",VLOOKUP($A4,A!$A$1:$K$60,9,FALSE))</f>
        <v/>
      </c>
      <c r="J4" s="57" t="str">
        <f>IF($B4="","",VLOOKUP($A4,A!$A$1:$K$60,10,FALSE))</f>
        <v/>
      </c>
      <c r="K4" s="80" t="str">
        <f>IF($B4="","",VLOOKUP($A4,A!$A$1:$K$60,11,FALSE))</f>
        <v/>
      </c>
      <c r="L4" s="72"/>
      <c r="M4" s="70"/>
      <c r="N4" s="71"/>
      <c r="O4" s="70"/>
      <c r="P4" s="71"/>
      <c r="Q4" s="70"/>
      <c r="R4" s="71"/>
      <c r="S4" s="70"/>
      <c r="T4" s="71"/>
      <c r="U4" s="70"/>
      <c r="V4" s="71"/>
    </row>
    <row r="5" spans="1:22" x14ac:dyDescent="0.25">
      <c r="A5" s="6" t="s">
        <v>149</v>
      </c>
      <c r="B5" s="51" t="str">
        <f>IF(VLOOKUP($A5,A!$A$1:$K$60,2,FALSE)="","",VLOOKUP(A5,A!$A$1:$K$60,2,FALSE))</f>
        <v/>
      </c>
      <c r="C5" s="28" t="str">
        <f t="shared" si="0"/>
        <v/>
      </c>
      <c r="D5" s="57" t="str">
        <f>IF($B5="","",VLOOKUP($A5,A!$A$1:$K$60,4,FALSE))</f>
        <v/>
      </c>
      <c r="E5" s="57" t="str">
        <f>IF($B5="","",VLOOKUP($A5,A!$A$1:$K$60,5,FALSE))</f>
        <v/>
      </c>
      <c r="F5" s="57" t="str">
        <f>IF($B5="","",VLOOKUP($A5,A!$A$1:$K$60,6,FALSE))</f>
        <v/>
      </c>
      <c r="G5" s="57" t="str">
        <f>IF($B5="","",VLOOKUP($A5,A!$A$1:$K$60,7,FALSE))</f>
        <v/>
      </c>
      <c r="H5" s="57" t="str">
        <f>IF($B5="","",VLOOKUP($A5,A!$A$1:$K$60,8,FALSE))</f>
        <v/>
      </c>
      <c r="I5" s="57" t="str">
        <f>IF($B5="","",VLOOKUP($A5,A!$A$1:$K$60,9,FALSE))</f>
        <v/>
      </c>
      <c r="J5" s="57" t="str">
        <f>IF($B5="","",VLOOKUP($A5,A!$A$1:$K$60,10,FALSE))</f>
        <v/>
      </c>
      <c r="K5" s="80" t="str">
        <f>IF($B5="","",VLOOKUP($A5,A!$A$1:$K$60,11,FALSE))</f>
        <v/>
      </c>
      <c r="L5" s="72"/>
      <c r="M5" s="70"/>
      <c r="N5" s="71"/>
      <c r="O5" s="70"/>
      <c r="P5" s="71"/>
      <c r="Q5" s="70"/>
      <c r="R5" s="71"/>
      <c r="S5" s="70"/>
      <c r="T5" s="71"/>
      <c r="U5" s="70"/>
      <c r="V5" s="71"/>
    </row>
    <row r="6" spans="1:22" ht="15.75" thickBot="1" x14ac:dyDescent="0.3">
      <c r="A6" s="10" t="s">
        <v>150</v>
      </c>
      <c r="B6" s="51" t="str">
        <f>IF(VLOOKUP($A6,A!$A$1:$K$60,2,FALSE)="","",VLOOKUP(A6,A!$A$1:$K$60,2,FALSE))</f>
        <v/>
      </c>
      <c r="C6" s="28" t="str">
        <f t="shared" si="0"/>
        <v/>
      </c>
      <c r="D6" s="57" t="str">
        <f>IF($B6="","",VLOOKUP($A6,A!$A$1:$K$60,4,FALSE))</f>
        <v/>
      </c>
      <c r="E6" s="57" t="str">
        <f>IF($B6="","",VLOOKUP($A6,A!$A$1:$K$60,5,FALSE))</f>
        <v/>
      </c>
      <c r="F6" s="57" t="str">
        <f>IF($B6="","",VLOOKUP($A6,A!$A$1:$K$60,6,FALSE))</f>
        <v/>
      </c>
      <c r="G6" s="57" t="str">
        <f>IF($B6="","",VLOOKUP($A6,A!$A$1:$K$60,7,FALSE))</f>
        <v/>
      </c>
      <c r="H6" s="57" t="str">
        <f>IF($B6="","",VLOOKUP($A6,A!$A$1:$K$60,8,FALSE))</f>
        <v/>
      </c>
      <c r="I6" s="57" t="str">
        <f>IF($B6="","",VLOOKUP($A6,A!$A$1:$K$60,9,FALSE))</f>
        <v/>
      </c>
      <c r="J6" s="57" t="str">
        <f>IF($B6="","",VLOOKUP($A6,A!$A$1:$K$60,10,FALSE))</f>
        <v/>
      </c>
      <c r="K6" s="80" t="str">
        <f>IF($B6="","",VLOOKUP($A6,A!$A$1:$K$60,11,FALSE))</f>
        <v/>
      </c>
      <c r="L6" s="72"/>
      <c r="M6" s="70"/>
      <c r="N6" s="71"/>
      <c r="O6" s="70"/>
      <c r="P6" s="71"/>
      <c r="Q6" s="70"/>
      <c r="R6" s="71"/>
      <c r="S6" s="70"/>
      <c r="T6" s="71"/>
      <c r="U6" s="70"/>
      <c r="V6" s="71"/>
    </row>
    <row r="7" spans="1:22" ht="15.75" thickTop="1" x14ac:dyDescent="0.25">
      <c r="A7" s="8" t="s">
        <v>151</v>
      </c>
      <c r="B7" s="51" t="str">
        <f>IF(VLOOKUP($A7,A!$A$1:$K$60,2,FALSE)="","",VLOOKUP(A7,A!$A$1:$K$60,2,FALSE))</f>
        <v/>
      </c>
      <c r="C7" s="28" t="str">
        <f t="shared" si="0"/>
        <v/>
      </c>
      <c r="D7" s="57" t="str">
        <f>IF($B7="","",VLOOKUP($A7,A!$A$1:$K$60,4,FALSE))</f>
        <v/>
      </c>
      <c r="E7" s="57" t="str">
        <f>IF($B7="","",VLOOKUP($A7,A!$A$1:$K$60,5,FALSE))</f>
        <v/>
      </c>
      <c r="F7" s="57" t="str">
        <f>IF($B7="","",VLOOKUP($A7,A!$A$1:$K$60,6,FALSE))</f>
        <v/>
      </c>
      <c r="G7" s="57" t="str">
        <f>IF($B7="","",VLOOKUP($A7,A!$A$1:$K$60,7,FALSE))</f>
        <v/>
      </c>
      <c r="H7" s="57" t="str">
        <f>IF($B7="","",VLOOKUP($A7,A!$A$1:$K$60,8,FALSE))</f>
        <v/>
      </c>
      <c r="I7" s="57" t="str">
        <f>IF($B7="","",VLOOKUP($A7,A!$A$1:$K$60,9,FALSE))</f>
        <v/>
      </c>
      <c r="J7" s="57" t="str">
        <f>IF($B7="","",VLOOKUP($A7,A!$A$1:$K$60,10,FALSE))</f>
        <v/>
      </c>
      <c r="K7" s="80" t="str">
        <f>IF($B7="","",VLOOKUP($A7,A!$A$1:$K$60,11,FALSE))</f>
        <v/>
      </c>
      <c r="L7" s="72"/>
      <c r="M7" s="70"/>
      <c r="N7" s="71"/>
      <c r="O7" s="70"/>
      <c r="P7" s="71"/>
      <c r="Q7" s="70"/>
      <c r="R7" s="71"/>
      <c r="S7" s="70"/>
      <c r="T7" s="71"/>
      <c r="U7" s="70"/>
      <c r="V7" s="71"/>
    </row>
    <row r="8" spans="1:22" x14ac:dyDescent="0.25">
      <c r="A8" s="6" t="s">
        <v>152</v>
      </c>
      <c r="B8" s="51" t="str">
        <f>IF(VLOOKUP($A8,A!$A$1:$K$60,2,FALSE)="","",VLOOKUP(A8,A!$A$1:$K$60,2,FALSE))</f>
        <v/>
      </c>
      <c r="C8" s="28" t="str">
        <f t="shared" si="0"/>
        <v/>
      </c>
      <c r="D8" s="57" t="str">
        <f>IF($B8="","",VLOOKUP($A8,A!$A$1:$K$60,4,FALSE))</f>
        <v/>
      </c>
      <c r="E8" s="57" t="str">
        <f>IF($B8="","",VLOOKUP($A8,A!$A$1:$K$60,5,FALSE))</f>
        <v/>
      </c>
      <c r="F8" s="57" t="str">
        <f>IF($B8="","",VLOOKUP($A8,A!$A$1:$K$60,6,FALSE))</f>
        <v/>
      </c>
      <c r="G8" s="57" t="str">
        <f>IF($B8="","",VLOOKUP($A8,A!$A$1:$K$60,7,FALSE))</f>
        <v/>
      </c>
      <c r="H8" s="57" t="str">
        <f>IF($B8="","",VLOOKUP($A8,A!$A$1:$K$60,8,FALSE))</f>
        <v/>
      </c>
      <c r="I8" s="57" t="str">
        <f>IF($B8="","",VLOOKUP($A8,A!$A$1:$K$60,9,FALSE))</f>
        <v/>
      </c>
      <c r="J8" s="57" t="str">
        <f>IF($B8="","",VLOOKUP($A8,A!$A$1:$K$60,10,FALSE))</f>
        <v/>
      </c>
      <c r="K8" s="80" t="str">
        <f>IF($B8="","",VLOOKUP($A8,A!$A$1:$K$60,11,FALSE))</f>
        <v/>
      </c>
      <c r="L8" s="72"/>
      <c r="M8" s="70"/>
      <c r="N8" s="71"/>
      <c r="O8" s="70"/>
      <c r="P8" s="71"/>
      <c r="Q8" s="70"/>
      <c r="R8" s="71"/>
      <c r="S8" s="70"/>
      <c r="T8" s="71"/>
      <c r="U8" s="70"/>
      <c r="V8" s="71"/>
    </row>
    <row r="9" spans="1:22" x14ac:dyDescent="0.25">
      <c r="A9" s="6" t="s">
        <v>153</v>
      </c>
      <c r="B9" s="51" t="str">
        <f>IF(VLOOKUP($A9,A!$A$1:$K$60,2,FALSE)="","",VLOOKUP(A9,A!$A$1:$K$60,2,FALSE))</f>
        <v/>
      </c>
      <c r="C9" s="28" t="str">
        <f t="shared" si="0"/>
        <v/>
      </c>
      <c r="D9" s="57" t="str">
        <f>IF($B9="","",VLOOKUP($A9,A!$A$1:$K$60,4,FALSE))</f>
        <v/>
      </c>
      <c r="E9" s="57" t="str">
        <f>IF($B9="","",VLOOKUP($A9,A!$A$1:$K$60,5,FALSE))</f>
        <v/>
      </c>
      <c r="F9" s="57" t="str">
        <f>IF($B9="","",VLOOKUP($A9,A!$A$1:$K$60,6,FALSE))</f>
        <v/>
      </c>
      <c r="G9" s="57" t="str">
        <f>IF($B9="","",VLOOKUP($A9,A!$A$1:$K$60,7,FALSE))</f>
        <v/>
      </c>
      <c r="H9" s="57" t="str">
        <f>IF($B9="","",VLOOKUP($A9,A!$A$1:$K$60,8,FALSE))</f>
        <v/>
      </c>
      <c r="I9" s="57" t="str">
        <f>IF($B9="","",VLOOKUP($A9,A!$A$1:$K$60,9,FALSE))</f>
        <v/>
      </c>
      <c r="J9" s="57" t="str">
        <f>IF($B9="","",VLOOKUP($A9,A!$A$1:$K$60,10,FALSE))</f>
        <v/>
      </c>
      <c r="K9" s="80" t="str">
        <f>IF($B9="","",VLOOKUP($A9,A!$A$1:$K$60,11,FALSE))</f>
        <v/>
      </c>
      <c r="L9" s="72"/>
      <c r="M9" s="70"/>
      <c r="N9" s="71"/>
      <c r="O9" s="70"/>
      <c r="P9" s="71"/>
      <c r="Q9" s="70"/>
      <c r="R9" s="71"/>
      <c r="S9" s="70"/>
      <c r="T9" s="71"/>
      <c r="U9" s="70"/>
      <c r="V9" s="71"/>
    </row>
    <row r="10" spans="1:22" ht="15.75" thickBot="1" x14ac:dyDescent="0.3">
      <c r="A10" s="10" t="s">
        <v>154</v>
      </c>
      <c r="B10" s="51" t="str">
        <f>IF(VLOOKUP($A10,A!$A$1:$K$60,2,FALSE)="","",VLOOKUP(A10,A!$A$1:$K$60,2,FALSE))</f>
        <v/>
      </c>
      <c r="C10" s="28" t="str">
        <f t="shared" si="0"/>
        <v/>
      </c>
      <c r="D10" s="57" t="str">
        <f>IF($B10="","",VLOOKUP($A10,A!$A$1:$K$60,4,FALSE))</f>
        <v/>
      </c>
      <c r="E10" s="57" t="str">
        <f>IF($B10="","",VLOOKUP($A10,A!$A$1:$K$60,5,FALSE))</f>
        <v/>
      </c>
      <c r="F10" s="57" t="str">
        <f>IF($B10="","",VLOOKUP($A10,A!$A$1:$K$60,6,FALSE))</f>
        <v/>
      </c>
      <c r="G10" s="57" t="str">
        <f>IF($B10="","",VLOOKUP($A10,A!$A$1:$K$60,7,FALSE))</f>
        <v/>
      </c>
      <c r="H10" s="57" t="str">
        <f>IF($B10="","",VLOOKUP($A10,A!$A$1:$K$60,8,FALSE))</f>
        <v/>
      </c>
      <c r="I10" s="57" t="str">
        <f>IF($B10="","",VLOOKUP($A10,A!$A$1:$K$60,9,FALSE))</f>
        <v/>
      </c>
      <c r="J10" s="57" t="str">
        <f>IF($B10="","",VLOOKUP($A10,A!$A$1:$K$60,10,FALSE))</f>
        <v/>
      </c>
      <c r="K10" s="80" t="str">
        <f>IF($B10="","",VLOOKUP($A10,A!$A$1:$K$60,11,FALSE))</f>
        <v/>
      </c>
      <c r="L10" s="72"/>
      <c r="M10" s="70"/>
      <c r="N10" s="71"/>
      <c r="O10" s="70"/>
      <c r="P10" s="71"/>
      <c r="Q10" s="70"/>
      <c r="R10" s="71"/>
      <c r="S10" s="70"/>
      <c r="T10" s="71"/>
      <c r="U10" s="70"/>
      <c r="V10" s="71"/>
    </row>
    <row r="11" spans="1:22" ht="15.75" thickTop="1" x14ac:dyDescent="0.25">
      <c r="A11" s="8" t="s">
        <v>155</v>
      </c>
      <c r="B11" s="51" t="str">
        <f>IF(VLOOKUP($A11,A!$A$1:$K$60,2,FALSE)="","",VLOOKUP(A11,A!$A$1:$K$60,2,FALSE))</f>
        <v/>
      </c>
      <c r="C11" s="28" t="str">
        <f t="shared" si="0"/>
        <v/>
      </c>
      <c r="D11" s="57" t="str">
        <f>IF($B11="","",VLOOKUP($A11,A!$A$1:$K$60,4,FALSE))</f>
        <v/>
      </c>
      <c r="E11" s="57" t="str">
        <f>IF($B11="","",VLOOKUP($A11,A!$A$1:$K$60,5,FALSE))</f>
        <v/>
      </c>
      <c r="F11" s="57" t="str">
        <f>IF($B11="","",VLOOKUP($A11,A!$A$1:$K$60,6,FALSE))</f>
        <v/>
      </c>
      <c r="G11" s="57" t="str">
        <f>IF($B11="","",VLOOKUP($A11,A!$A$1:$K$60,7,FALSE))</f>
        <v/>
      </c>
      <c r="H11" s="57" t="str">
        <f>IF($B11="","",VLOOKUP($A11,A!$A$1:$K$60,8,FALSE))</f>
        <v/>
      </c>
      <c r="I11" s="57" t="str">
        <f>IF($B11="","",VLOOKUP($A11,A!$A$1:$K$60,9,FALSE))</f>
        <v/>
      </c>
      <c r="J11" s="57" t="str">
        <f>IF($B11="","",VLOOKUP($A11,A!$A$1:$K$60,10,FALSE))</f>
        <v/>
      </c>
      <c r="K11" s="80" t="str">
        <f>IF($B11="","",VLOOKUP($A11,A!$A$1:$K$60,11,FALSE))</f>
        <v/>
      </c>
      <c r="L11" s="72"/>
      <c r="M11" s="70"/>
      <c r="N11" s="71"/>
      <c r="O11" s="70"/>
      <c r="P11" s="71"/>
      <c r="Q11" s="70"/>
      <c r="R11" s="71"/>
      <c r="S11" s="70"/>
      <c r="T11" s="71"/>
      <c r="U11" s="70"/>
      <c r="V11" s="71"/>
    </row>
    <row r="12" spans="1:22" x14ac:dyDescent="0.25">
      <c r="A12" s="6" t="s">
        <v>10</v>
      </c>
      <c r="B12" s="51">
        <f>IF(VLOOKUP($A12,A!$A$1:$K$60,2,FALSE)="","",VLOOKUP(A12,A!$A$1:$K$60,2,FALSE))</f>
        <v>42149</v>
      </c>
      <c r="C12" s="28">
        <f t="shared" si="0"/>
        <v>42333</v>
      </c>
      <c r="D12" s="57">
        <f>IF($B12="","",VLOOKUP($A12,A!$A$1:$K$60,4,FALSE))</f>
        <v>180</v>
      </c>
      <c r="E12" s="57">
        <f>IF($B12="","",VLOOKUP($A12,A!$A$1:$K$60,5,FALSE))</f>
        <v>8</v>
      </c>
      <c r="F12" s="57" t="str">
        <f>IF($B12="","",VLOOKUP($A12,A!$A$1:$K$60,6,FALSE))</f>
        <v>BX 2014</v>
      </c>
      <c r="G12" s="57">
        <f>IF($B12="","",VLOOKUP($A12,A!$A$1:$K$60,7,FALSE))</f>
        <v>12.94</v>
      </c>
      <c r="H12" s="57">
        <f>IF($B12="","",VLOOKUP($A12,A!$A$1:$K$60,8,FALSE))</f>
        <v>0.31</v>
      </c>
      <c r="I12" s="57">
        <f>IF($B12="","",VLOOKUP($A12,A!$A$1:$K$60,9,FALSE))</f>
        <v>48</v>
      </c>
      <c r="J12" s="57" t="str">
        <f>IF($B12="","",VLOOKUP($A12,A!$A$1:$K$60,10,FALSE))</f>
        <v>S19/C86</v>
      </c>
      <c r="K12" s="80" t="str">
        <f>IF($B12="","",VLOOKUP($A12,A!$A$1:$K$60,11,FALSE))</f>
        <v>ST</v>
      </c>
      <c r="L12" s="72"/>
      <c r="M12" s="70"/>
      <c r="N12" s="71"/>
      <c r="O12" s="70"/>
      <c r="P12" s="71"/>
      <c r="Q12" s="70"/>
      <c r="R12" s="71"/>
      <c r="S12" s="70"/>
      <c r="T12" s="71"/>
      <c r="U12" s="70"/>
      <c r="V12" s="71"/>
    </row>
    <row r="13" spans="1:22" x14ac:dyDescent="0.25">
      <c r="A13" s="6" t="s">
        <v>11</v>
      </c>
      <c r="B13" s="51">
        <f>IF(VLOOKUP($A13,A!$A$1:$K$60,2,FALSE)="","",VLOOKUP(A13,A!$A$1:$K$60,2,FALSE))</f>
        <v>42150</v>
      </c>
      <c r="C13" s="28">
        <f t="shared" si="0"/>
        <v>42334</v>
      </c>
      <c r="D13" s="57">
        <f>IF($B13="","",VLOOKUP($A13,A!$A$1:$K$60,4,FALSE))</f>
        <v>180</v>
      </c>
      <c r="E13" s="57">
        <f>IF($B13="","",VLOOKUP($A13,A!$A$1:$K$60,5,FALSE))</f>
        <v>10</v>
      </c>
      <c r="F13" s="57" t="str">
        <f>IF($B13="","",VLOOKUP($A13,A!$A$1:$K$60,6,FALSE))</f>
        <v>BX 2014</v>
      </c>
      <c r="G13" s="57">
        <f>IF($B13="","",VLOOKUP($A13,A!$A$1:$K$60,7,FALSE))</f>
        <v>12.94</v>
      </c>
      <c r="H13" s="57">
        <f>IF($B13="","",VLOOKUP($A13,A!$A$1:$K$60,8,FALSE))</f>
        <v>0.31</v>
      </c>
      <c r="I13" s="57">
        <f>IF($B13="","",VLOOKUP($A13,A!$A$1:$K$60,9,FALSE))</f>
        <v>48</v>
      </c>
      <c r="J13" s="57" t="str">
        <f>IF($B13="","",VLOOKUP($A13,A!$A$1:$K$60,10,FALSE))</f>
        <v>S19/C86</v>
      </c>
      <c r="K13" s="80" t="str">
        <f>IF($B13="","",VLOOKUP($A13,A!$A$1:$K$60,11,FALSE))</f>
        <v>ST</v>
      </c>
      <c r="L13" s="72"/>
      <c r="M13" s="70"/>
      <c r="N13" s="71"/>
      <c r="O13" s="70"/>
      <c r="P13" s="71"/>
      <c r="Q13" s="70"/>
      <c r="R13" s="71"/>
      <c r="S13" s="70"/>
      <c r="T13" s="71"/>
      <c r="U13" s="70"/>
      <c r="V13" s="71"/>
    </row>
    <row r="14" spans="1:22" ht="15.75" thickBot="1" x14ac:dyDescent="0.3">
      <c r="A14" s="10" t="s">
        <v>12</v>
      </c>
      <c r="B14" s="51">
        <f>IF(VLOOKUP($A14,A!$A$1:$K$60,2,FALSE)="","",VLOOKUP(A14,A!$A$1:$K$60,2,FALSE))</f>
        <v>42205</v>
      </c>
      <c r="C14" s="28">
        <f t="shared" si="0"/>
        <v>42389</v>
      </c>
      <c r="D14" s="57">
        <f>IF($B14="","",VLOOKUP($A14,A!$A$1:$K$60,4,FALSE))</f>
        <v>216</v>
      </c>
      <c r="E14" s="57">
        <f>IF($B14="","",VLOOKUP($A14,A!$A$1:$K$60,5,FALSE))</f>
        <v>4</v>
      </c>
      <c r="F14" s="57" t="str">
        <f>IF($B14="","",VLOOKUP($A14,A!$A$1:$K$60,6,FALSE))</f>
        <v>BX 2014</v>
      </c>
      <c r="G14" s="57" t="str">
        <f>IF($B14="","",VLOOKUP($A14,A!$A$1:$K$60,7,FALSE))</f>
        <v>13,30  12,76</v>
      </c>
      <c r="H14" s="57" t="str">
        <f>IF($B14="","",VLOOKUP($A14,A!$A$1:$K$60,8,FALSE))</f>
        <v>0,35  0,36</v>
      </c>
      <c r="I14" s="57" t="str">
        <f>IF($B14="","",VLOOKUP($A14,A!$A$1:$K$60,9,FALSE))</f>
        <v>54  51</v>
      </c>
      <c r="J14" s="57" t="str">
        <f>IF($B14="","",VLOOKUP($A14,A!$A$1:$K$60,10,FALSE))</f>
        <v>S28/C140  S30/C88</v>
      </c>
      <c r="K14" s="80">
        <f>IF($B14="","",VLOOKUP($A14,A!$A$1:$K$60,11,FALSE))</f>
        <v>0</v>
      </c>
      <c r="L14" s="72"/>
      <c r="M14" s="70"/>
      <c r="N14" s="71"/>
      <c r="O14" s="70"/>
      <c r="P14" s="71"/>
      <c r="Q14" s="70"/>
      <c r="R14" s="71"/>
      <c r="S14" s="70"/>
      <c r="T14" s="71"/>
      <c r="U14" s="70"/>
      <c r="V14" s="71"/>
    </row>
    <row r="15" spans="1:22" ht="15.75" thickTop="1" x14ac:dyDescent="0.25">
      <c r="A15" s="8" t="s">
        <v>13</v>
      </c>
      <c r="B15" s="51">
        <f>IF(VLOOKUP($A15,A!$A$1:$K$60,2,FALSE)="","",VLOOKUP(A15,A!$A$1:$K$60,2,FALSE))</f>
        <v>42200</v>
      </c>
      <c r="C15" s="28">
        <f t="shared" si="0"/>
        <v>42384</v>
      </c>
      <c r="D15" s="57">
        <f>IF($B15="","",VLOOKUP($A15,A!$A$1:$K$60,4,FALSE))</f>
        <v>228</v>
      </c>
      <c r="E15" s="57">
        <f>IF($B15="","",VLOOKUP($A15,A!$A$1:$K$60,5,FALSE))</f>
        <v>5</v>
      </c>
      <c r="F15" s="57" t="str">
        <f>IF($B15="","",VLOOKUP($A15,A!$A$1:$K$60,6,FALSE))</f>
        <v>BX 2014</v>
      </c>
      <c r="G15" s="57">
        <f>IF($B15="","",VLOOKUP($A15,A!$A$1:$K$60,7,FALSE))</f>
        <v>13.3</v>
      </c>
      <c r="H15" s="57">
        <f>IF($B15="","",VLOOKUP($A15,A!$A$1:$K$60,8,FALSE))</f>
        <v>0.35</v>
      </c>
      <c r="I15" s="57">
        <f>IF($B15="","",VLOOKUP($A15,A!$A$1:$K$60,9,FALSE))</f>
        <v>54</v>
      </c>
      <c r="J15" s="57" t="str">
        <f>IF($B15="","",VLOOKUP($A15,A!$A$1:$K$60,10,FALSE))</f>
        <v>S28/C140</v>
      </c>
      <c r="K15" s="80">
        <f>IF($B15="","",VLOOKUP($A15,A!$A$1:$K$60,11,FALSE))</f>
        <v>0</v>
      </c>
      <c r="L15" s="72"/>
      <c r="M15" s="70"/>
      <c r="N15" s="71"/>
      <c r="O15" s="70"/>
      <c r="P15" s="71"/>
      <c r="Q15" s="70"/>
      <c r="R15" s="71"/>
      <c r="S15" s="70"/>
      <c r="T15" s="71"/>
      <c r="U15" s="70"/>
      <c r="V15" s="71"/>
    </row>
    <row r="16" spans="1:22" x14ac:dyDescent="0.25">
      <c r="A16" s="6" t="s">
        <v>14</v>
      </c>
      <c r="B16" s="51">
        <f>IF(VLOOKUP($A16,A!$A$1:$K$60,2,FALSE)="","",VLOOKUP(A16,A!$A$1:$K$60,2,FALSE))</f>
        <v>42266</v>
      </c>
      <c r="C16" s="28">
        <f t="shared" si="0"/>
        <v>42448</v>
      </c>
      <c r="D16" s="57">
        <f>IF($B16="","",VLOOKUP($A16,A!$A$1:$K$60,4,FALSE))</f>
        <v>80</v>
      </c>
      <c r="E16" s="57">
        <f>IF($B16="","",VLOOKUP($A16,A!$A$1:$K$60,5,FALSE))</f>
        <v>2</v>
      </c>
      <c r="F16" s="57" t="str">
        <f>IF($B16="","",VLOOKUP($A16,A!$A$1:$K$60,6,FALSE))</f>
        <v>BX 2014</v>
      </c>
      <c r="G16" s="57">
        <f>IF($B16="","",VLOOKUP($A16,A!$A$1:$K$60,7,FALSE))</f>
        <v>12.99</v>
      </c>
      <c r="H16" s="57">
        <f>IF($B16="","",VLOOKUP($A16,A!$A$1:$K$60,8,FALSE))</f>
        <v>0.37</v>
      </c>
      <c r="I16" s="57">
        <f>IF($B16="","",VLOOKUP($A16,A!$A$1:$K$60,9,FALSE))</f>
        <v>50</v>
      </c>
      <c r="J16" s="57" t="str">
        <f>IF($B16="","",VLOOKUP($A16,A!$A$1:$K$60,10,FALSE))</f>
        <v>S34/C88</v>
      </c>
      <c r="K16" s="80">
        <f>IF($B16="","",VLOOKUP($A16,A!$A$1:$K$60,11,FALSE))</f>
        <v>0</v>
      </c>
      <c r="L16" s="72"/>
      <c r="M16" s="70"/>
      <c r="N16" s="71"/>
      <c r="O16" s="70"/>
      <c r="P16" s="71"/>
      <c r="Q16" s="70"/>
      <c r="R16" s="71"/>
      <c r="S16" s="70"/>
      <c r="T16" s="71"/>
      <c r="U16" s="70"/>
      <c r="V16" s="71"/>
    </row>
    <row r="17" spans="1:22" ht="15.75" thickBot="1" x14ac:dyDescent="0.3">
      <c r="A17" s="10" t="s">
        <v>15</v>
      </c>
      <c r="B17" s="51">
        <f>IF(VLOOKUP($A17,A!$A$1:$K$60,2,FALSE)="","",VLOOKUP(A17,A!$A$1:$K$60,2,FALSE))</f>
        <v>42089</v>
      </c>
      <c r="C17" s="28">
        <f t="shared" si="0"/>
        <v>42273</v>
      </c>
      <c r="D17" s="57">
        <f>IF($B17="","",VLOOKUP($A17,A!$A$1:$K$60,4,FALSE))</f>
        <v>228</v>
      </c>
      <c r="E17" s="57">
        <f>IF($B17="","",VLOOKUP($A17,A!$A$1:$K$60,5,FALSE))</f>
        <v>3</v>
      </c>
      <c r="F17" s="57" t="str">
        <f>IF($B17="","",VLOOKUP($A17,A!$A$1:$K$60,6,FALSE))</f>
        <v>BX 2014</v>
      </c>
      <c r="G17" s="57" t="str">
        <f>IF($B17="","",VLOOKUP($A17,A!$A$1:$K$60,7,FALSE))</f>
        <v>13,27  13,21</v>
      </c>
      <c r="H17" s="57" t="str">
        <f>IF($B17="","",VLOOKUP($A17,A!$A$1:$K$60,8,FALSE))</f>
        <v>0,24  0,30</v>
      </c>
      <c r="I17" s="57" t="str">
        <f>IF($B17="","",VLOOKUP($A17,A!$A$1:$K$60,9,FALSE))</f>
        <v>49  45</v>
      </c>
      <c r="J17" s="57" t="str">
        <f>IF($B17="","",VLOOKUP($A17,A!$A$1:$K$60,10,FALSE))</f>
        <v>S12/C85  S13/C88</v>
      </c>
      <c r="K17" s="80">
        <f>IF($B17="","",VLOOKUP($A17,A!$A$1:$K$60,11,FALSE))</f>
        <v>0</v>
      </c>
      <c r="L17" s="72"/>
      <c r="M17" s="70"/>
      <c r="N17" s="71"/>
      <c r="O17" s="70"/>
      <c r="P17" s="71"/>
      <c r="Q17" s="70"/>
      <c r="R17" s="71"/>
      <c r="S17" s="70"/>
      <c r="T17" s="71"/>
      <c r="U17" s="70"/>
      <c r="V17" s="71"/>
    </row>
    <row r="18" spans="1:22" ht="15.75" thickTop="1" x14ac:dyDescent="0.25">
      <c r="A18" s="8" t="s">
        <v>16</v>
      </c>
      <c r="B18" s="51">
        <f>IF(VLOOKUP($A18,A!$A$1:$K$60,2,FALSE)="","",VLOOKUP(A18,A!$A$1:$K$60,2,FALSE))</f>
        <v>42061</v>
      </c>
      <c r="C18" s="28">
        <f t="shared" si="0"/>
        <v>42242</v>
      </c>
      <c r="D18" s="57">
        <f>IF($B18="","",VLOOKUP($A18,A!$A$1:$K$60,4,FALSE))</f>
        <v>228</v>
      </c>
      <c r="E18" s="57">
        <f>IF($B18="","",VLOOKUP($A18,A!$A$1:$K$60,5,FALSE))</f>
        <v>6</v>
      </c>
      <c r="F18" s="57" t="str">
        <f>IF($B18="","",VLOOKUP($A18,A!$A$1:$K$60,6,FALSE))</f>
        <v>BX 2014</v>
      </c>
      <c r="G18" s="57">
        <f>IF($B18="","",VLOOKUP($A18,A!$A$1:$K$60,7,FALSE))</f>
        <v>12.94</v>
      </c>
      <c r="H18" s="57">
        <f>IF($B18="","",VLOOKUP($A18,A!$A$1:$K$60,8,FALSE))</f>
        <v>0.31</v>
      </c>
      <c r="I18" s="57">
        <f>IF($B18="","",VLOOKUP($A18,A!$A$1:$K$60,9,FALSE))</f>
        <v>48</v>
      </c>
      <c r="J18" s="57" t="str">
        <f>IF($B18="","",VLOOKUP($A18,A!$A$1:$K$60,10,FALSE))</f>
        <v>S19/C86</v>
      </c>
      <c r="K18" s="80">
        <f>IF($B18="","",VLOOKUP($A18,A!$A$1:$K$60,11,FALSE))</f>
        <v>0</v>
      </c>
      <c r="L18" s="72"/>
      <c r="M18" s="70"/>
      <c r="N18" s="71"/>
      <c r="O18" s="70"/>
      <c r="P18" s="71"/>
      <c r="Q18" s="70"/>
      <c r="R18" s="71"/>
      <c r="S18" s="70"/>
      <c r="T18" s="71"/>
      <c r="U18" s="70"/>
      <c r="V18" s="71"/>
    </row>
    <row r="19" spans="1:22" x14ac:dyDescent="0.25">
      <c r="A19" s="6" t="s">
        <v>17</v>
      </c>
      <c r="B19" s="51">
        <f>IF(VLOOKUP($A19,A!$A$1:$K$60,2,FALSE)="","",VLOOKUP(A19,A!$A$1:$K$60,2,FALSE))</f>
        <v>42030</v>
      </c>
      <c r="C19" s="28">
        <f t="shared" si="0"/>
        <v>42211</v>
      </c>
      <c r="D19" s="57">
        <f>IF($B19="","",VLOOKUP($A19,A!$A$1:$K$60,4,FALSE))</f>
        <v>228</v>
      </c>
      <c r="E19" s="57">
        <f>IF($B19="","",VLOOKUP($A19,A!$A$1:$K$60,5,FALSE))</f>
        <v>8</v>
      </c>
      <c r="F19" s="57" t="str">
        <f>IF($B19="","",VLOOKUP($A19,A!$A$1:$K$60,6,FALSE))</f>
        <v>BX 2014</v>
      </c>
      <c r="G19" s="57" t="str">
        <f>IF($B19="","",VLOOKUP($A19,A!$A$1:$K$60,7,FALSE))</f>
        <v>13,04  12,87</v>
      </c>
      <c r="H19" s="57" t="str">
        <f>IF($B19="","",VLOOKUP($A19,A!$A$1:$K$60,8,FALSE))</f>
        <v>0,29  0,35</v>
      </c>
      <c r="I19" s="57" t="str">
        <f>IF($B19="","",VLOOKUP($A19,A!$A$1:$K$60,9,FALSE))</f>
        <v xml:space="preserve">46  45 </v>
      </c>
      <c r="J19" s="57" t="str">
        <f>IF($B19="","",VLOOKUP($A19,A!$A$1:$K$60,10,FALSE))</f>
        <v>S18/C85  S23/C139</v>
      </c>
      <c r="K19" s="80" t="str">
        <f>IF($B19="","",VLOOKUP($A19,A!$A$1:$K$60,11,FALSE))</f>
        <v>ST</v>
      </c>
      <c r="L19" s="72"/>
      <c r="M19" s="70"/>
      <c r="N19" s="71"/>
      <c r="O19" s="70"/>
      <c r="P19" s="71"/>
      <c r="Q19" s="70"/>
      <c r="R19" s="71"/>
      <c r="S19" s="70"/>
      <c r="T19" s="71"/>
      <c r="U19" s="70"/>
      <c r="V19" s="71"/>
    </row>
    <row r="20" spans="1:22" x14ac:dyDescent="0.25">
      <c r="A20" s="6" t="s">
        <v>18</v>
      </c>
      <c r="B20" s="51">
        <f>IF(VLOOKUP($A20,A!$A$1:$K$60,2,FALSE)="","",VLOOKUP(A20,A!$A$1:$K$60,2,FALSE))</f>
        <v>41999</v>
      </c>
      <c r="C20" s="28">
        <f t="shared" si="0"/>
        <v>42181</v>
      </c>
      <c r="D20" s="57">
        <f>IF($B20="","",VLOOKUP($A20,A!$A$1:$K$60,4,FALSE))</f>
        <v>218</v>
      </c>
      <c r="E20" s="57">
        <f>IF($B20="","",VLOOKUP($A20,A!$A$1:$K$60,5,FALSE))</f>
        <v>7</v>
      </c>
      <c r="F20" s="57" t="str">
        <f>IF($B20="","",VLOOKUP($A20,A!$A$1:$K$60,6,FALSE))</f>
        <v>BX 2014</v>
      </c>
      <c r="G20" s="57">
        <f>IF($B20="","",VLOOKUP($A20,A!$A$1:$K$60,7,FALSE))</f>
        <v>13.2</v>
      </c>
      <c r="H20" s="57">
        <f>IF($B20="","",VLOOKUP($A20,A!$A$1:$K$60,8,FALSE))</f>
        <v>0.32</v>
      </c>
      <c r="I20" s="57">
        <f>IF($B20="","",VLOOKUP($A20,A!$A$1:$K$60,9,FALSE))</f>
        <v>47</v>
      </c>
      <c r="J20" s="57" t="str">
        <f>IF($B20="","",VLOOKUP($A20,A!$A$1:$K$60,10,FALSE))</f>
        <v>S21/C140</v>
      </c>
      <c r="K20" s="80" t="str">
        <f>IF($B20="","",VLOOKUP($A20,A!$A$1:$K$60,11,FALSE))</f>
        <v>ST</v>
      </c>
      <c r="L20" s="72"/>
      <c r="M20" s="70"/>
      <c r="N20" s="71"/>
      <c r="O20" s="70"/>
      <c r="P20" s="71"/>
      <c r="Q20" s="70"/>
      <c r="R20" s="71"/>
      <c r="S20" s="70"/>
      <c r="T20" s="71"/>
      <c r="U20" s="70"/>
      <c r="V20" s="71"/>
    </row>
    <row r="21" spans="1:22" ht="15.75" thickBot="1" x14ac:dyDescent="0.3">
      <c r="A21" s="10" t="s">
        <v>19</v>
      </c>
      <c r="B21" s="51">
        <f>IF(VLOOKUP($A21,A!$A$1:$K$60,2,FALSE)="","",VLOOKUP(A21,A!$A$1:$K$60,2,FALSE))</f>
        <v>42270</v>
      </c>
      <c r="C21" s="28">
        <f t="shared" si="0"/>
        <v>42452</v>
      </c>
      <c r="D21" s="57">
        <f>IF($B21="","",VLOOKUP($A21,A!$A$1:$K$60,4,FALSE))</f>
        <v>228</v>
      </c>
      <c r="E21" s="57">
        <f>IF($B21="","",VLOOKUP($A21,A!$A$1:$K$60,5,FALSE))</f>
        <v>4</v>
      </c>
      <c r="F21" s="57" t="str">
        <f>IF($B21="","",VLOOKUP($A21,A!$A$1:$K$60,6,FALSE))</f>
        <v>BX 2014</v>
      </c>
      <c r="G21" s="57" t="str">
        <f>IF($B21="","",VLOOKUP($A21,A!$A$1:$K$60,7,FALSE))</f>
        <v>12,99  12,55</v>
      </c>
      <c r="H21" s="57" t="str">
        <f>IF($B21="","",VLOOKUP($A21,A!$A$1:$K$60,8,FALSE))</f>
        <v>0,37  0,40</v>
      </c>
      <c r="I21" s="57" t="str">
        <f>IF($B21="","",VLOOKUP($A21,A!$A$1:$K$60,9,FALSE))</f>
        <v>50  47</v>
      </c>
      <c r="J21" s="57" t="str">
        <f>IF($B21="","",VLOOKUP($A21,A!$A$1:$K$60,10,FALSE))</f>
        <v>S34/C88  S35/C138</v>
      </c>
      <c r="K21" s="80">
        <f>IF($B21="","",VLOOKUP($A21,A!$A$1:$K$60,11,FALSE))</f>
        <v>0</v>
      </c>
      <c r="L21" s="72"/>
      <c r="M21" s="70"/>
      <c r="N21" s="71"/>
      <c r="O21" s="70"/>
      <c r="P21" s="71"/>
      <c r="Q21" s="70"/>
      <c r="R21" s="71"/>
      <c r="S21" s="70"/>
      <c r="T21" s="71"/>
      <c r="U21" s="70"/>
      <c r="V21" s="71"/>
    </row>
    <row r="22" spans="1:22" ht="15.75" thickTop="1" x14ac:dyDescent="0.25">
      <c r="A22" s="8" t="s">
        <v>20</v>
      </c>
      <c r="B22" s="51">
        <f>IF(VLOOKUP($A22,A!$A$1:$K$60,2,FALSE)="","",VLOOKUP(A22,A!$A$1:$K$60,2,FALSE))</f>
        <v>42271</v>
      </c>
      <c r="C22" s="28">
        <f t="shared" si="0"/>
        <v>42453</v>
      </c>
      <c r="D22" s="57">
        <f>IF($B22="","",VLOOKUP($A22,A!$A$1:$K$60,4,FALSE))</f>
        <v>216</v>
      </c>
      <c r="E22" s="57">
        <f>IF($B22="","",VLOOKUP($A22,A!$A$1:$K$60,5,FALSE))</f>
        <v>8</v>
      </c>
      <c r="F22" s="57" t="str">
        <f>IF($B22="","",VLOOKUP($A22,A!$A$1:$K$60,6,FALSE))</f>
        <v>BX 2014</v>
      </c>
      <c r="G22" s="57" t="str">
        <f>IF($B22="","",VLOOKUP($A22,A!$A$1:$K$60,7,FALSE))</f>
        <v>12,55  12,73</v>
      </c>
      <c r="H22" s="57" t="str">
        <f>IF($B22="","",VLOOKUP($A22,A!$A$1:$K$60,8,FALSE))</f>
        <v>0,40  0,43</v>
      </c>
      <c r="I22" s="57" t="str">
        <f>IF($B22="","",VLOOKUP($A22,A!$A$1:$K$60,9,FALSE))</f>
        <v>47  54</v>
      </c>
      <c r="J22" s="57" t="str">
        <f>IF($B22="","",VLOOKUP($A22,A!$A$1:$K$60,10,FALSE))</f>
        <v>S35/C138  S39/C86</v>
      </c>
      <c r="K22" s="80" t="str">
        <f>IF($B22="","",VLOOKUP($A22,A!$A$1:$K$60,11,FALSE))</f>
        <v>ST</v>
      </c>
      <c r="L22" s="72"/>
      <c r="M22" s="70"/>
      <c r="N22" s="71"/>
      <c r="O22" s="70"/>
      <c r="P22" s="71"/>
      <c r="Q22" s="70"/>
      <c r="R22" s="71"/>
      <c r="S22" s="70"/>
      <c r="T22" s="71"/>
      <c r="U22" s="70"/>
      <c r="V22" s="71"/>
    </row>
    <row r="23" spans="1:22" x14ac:dyDescent="0.25">
      <c r="A23" s="6" t="s">
        <v>21</v>
      </c>
      <c r="B23" s="51">
        <f>IF(VLOOKUP($A23,A!$A$1:$K$60,2,FALSE)="","",VLOOKUP(A23,A!$A$1:$K$60,2,FALSE))</f>
        <v>42263</v>
      </c>
      <c r="C23" s="28">
        <f t="shared" si="0"/>
        <v>42445</v>
      </c>
      <c r="D23" s="57">
        <f>IF($B23="","",VLOOKUP($A23,A!$A$1:$K$60,4,FALSE))</f>
        <v>196</v>
      </c>
      <c r="E23" s="57">
        <f>IF($B23="","",VLOOKUP($A23,A!$A$1:$K$60,5,FALSE))</f>
        <v>8</v>
      </c>
      <c r="F23" s="57" t="str">
        <f>IF($B23="","",VLOOKUP($A23,A!$A$1:$K$60,6,FALSE))</f>
        <v>BX 2014</v>
      </c>
      <c r="G23" s="57">
        <f>IF($B23="","",VLOOKUP($A23,A!$A$1:$K$60,7,FALSE))</f>
        <v>12.6</v>
      </c>
      <c r="H23" s="57">
        <f>IF($B23="","",VLOOKUP($A23,A!$A$1:$K$60,8,FALSE))</f>
        <v>0.44</v>
      </c>
      <c r="I23" s="57">
        <f>IF($B23="","",VLOOKUP($A23,A!$A$1:$K$60,9,FALSE))</f>
        <v>45</v>
      </c>
      <c r="J23" s="57" t="str">
        <f>IF($B23="","",VLOOKUP($A23,A!$A$1:$K$60,10,FALSE))</f>
        <v>S33/C85</v>
      </c>
      <c r="K23" s="80" t="str">
        <f>IF($B23="","",VLOOKUP($A23,A!$A$1:$K$60,11,FALSE))</f>
        <v>ST</v>
      </c>
      <c r="L23" s="72"/>
      <c r="M23" s="70"/>
      <c r="N23" s="71"/>
      <c r="O23" s="70"/>
      <c r="P23" s="71"/>
      <c r="Q23" s="70"/>
      <c r="R23" s="71"/>
      <c r="S23" s="70"/>
      <c r="T23" s="71"/>
      <c r="U23" s="70"/>
      <c r="V23" s="71"/>
    </row>
    <row r="24" spans="1:22" x14ac:dyDescent="0.25">
      <c r="A24" s="6" t="s">
        <v>22</v>
      </c>
      <c r="B24" s="51">
        <f>IF(VLOOKUP($A24,A!$A$1:$K$60,2,FALSE)="","",VLOOKUP(A24,A!$A$1:$K$60,2,FALSE))</f>
        <v>42235</v>
      </c>
      <c r="C24" s="28">
        <f t="shared" si="0"/>
        <v>42419</v>
      </c>
      <c r="D24" s="57">
        <f>IF($B24="","",VLOOKUP($A24,A!$A$1:$K$60,4,FALSE))</f>
        <v>192</v>
      </c>
      <c r="E24" s="57">
        <f>IF($B24="","",VLOOKUP($A24,A!$A$1:$K$60,5,FALSE))</f>
        <v>9</v>
      </c>
      <c r="F24" s="57" t="str">
        <f>IF($B24="","",VLOOKUP($A24,A!$A$1:$K$60,6,FALSE))</f>
        <v>BX 2014</v>
      </c>
      <c r="G24" s="57" t="str">
        <f>IF($B24="","",VLOOKUP($A24,A!$A$1:$K$60,7,FALSE))</f>
        <v>12,96  13,22</v>
      </c>
      <c r="H24" s="57" t="str">
        <f>IF($B24="","",VLOOKUP($A24,A!$A$1:$K$60,8,FALSE))</f>
        <v>0,37  0,32</v>
      </c>
      <c r="I24" s="57" t="str">
        <f>IF($B24="","",VLOOKUP($A24,A!$A$1:$K$60,9,FALSE))</f>
        <v>47  50</v>
      </c>
      <c r="J24" s="57" t="str">
        <f>IF($B24="","",VLOOKUP($A24,A!$A$1:$K$60,10,FALSE))</f>
        <v>S30/C139  S32/C140</v>
      </c>
      <c r="K24" s="80" t="str">
        <f>IF($B24="","",VLOOKUP($A24,A!$A$1:$K$60,11,FALSE))</f>
        <v>ST</v>
      </c>
      <c r="L24" s="72"/>
      <c r="M24" s="70"/>
      <c r="N24" s="71"/>
      <c r="O24" s="70"/>
      <c r="P24" s="71"/>
      <c r="Q24" s="70"/>
      <c r="R24" s="71"/>
      <c r="S24" s="70"/>
      <c r="T24" s="71"/>
      <c r="U24" s="70"/>
      <c r="V24" s="71"/>
    </row>
    <row r="25" spans="1:22" ht="15.75" thickBot="1" x14ac:dyDescent="0.3">
      <c r="A25" s="10" t="s">
        <v>23</v>
      </c>
      <c r="B25" s="51">
        <f>IF(VLOOKUP($A25,A!$A$1:$K$60,2,FALSE)="","",VLOOKUP(A25,A!$A$1:$K$60,2,FALSE))</f>
        <v>42104</v>
      </c>
      <c r="C25" s="28">
        <f t="shared" si="0"/>
        <v>42287</v>
      </c>
      <c r="D25" s="57">
        <f>IF($B25="","",VLOOKUP($A25,A!$A$1:$K$60,4,FALSE))</f>
        <v>228</v>
      </c>
      <c r="E25" s="57">
        <f>IF($B25="","",VLOOKUP($A25,A!$A$1:$K$60,5,FALSE))</f>
        <v>6</v>
      </c>
      <c r="F25" s="57" t="str">
        <f>IF($B25="","",VLOOKUP($A25,A!$A$1:$K$60,6,FALSE))</f>
        <v>BX 2014</v>
      </c>
      <c r="G25" s="57" t="str">
        <f>IF($B25="","",VLOOKUP($A25,A!$A$1:$K$60,7,FALSE))</f>
        <v>13,15  12,96</v>
      </c>
      <c r="H25" s="57" t="str">
        <f>IF($B25="","",VLOOKUP($A25,A!$A$1:$K$60,8,FALSE))</f>
        <v>0,34  0,24</v>
      </c>
      <c r="I25" s="57" t="str">
        <f>IF($B25="","",VLOOKUP($A25,A!$A$1:$K$60,9,FALSE))</f>
        <v>49  55</v>
      </c>
      <c r="J25" s="57" t="str">
        <f>IF($B25="","",VLOOKUP($A25,A!$A$1:$K$60,10,FALSE))</f>
        <v>S14/C85  S16/C139</v>
      </c>
      <c r="K25" s="80">
        <f>IF($B25="","",VLOOKUP($A25,A!$A$1:$K$60,11,FALSE))</f>
        <v>0</v>
      </c>
      <c r="L25" s="72"/>
      <c r="M25" s="70"/>
      <c r="N25" s="71"/>
      <c r="O25" s="70"/>
      <c r="P25" s="71"/>
      <c r="Q25" s="70"/>
      <c r="R25" s="71"/>
      <c r="S25" s="70"/>
      <c r="T25" s="71"/>
      <c r="U25" s="70"/>
      <c r="V25" s="71"/>
    </row>
    <row r="26" spans="1:22" ht="15.75" thickTop="1" x14ac:dyDescent="0.25">
      <c r="A26" s="8" t="s">
        <v>24</v>
      </c>
      <c r="B26" s="51">
        <f>IF(VLOOKUP($A26,A!$A$1:$K$60,2,FALSE)="","",VLOOKUP(A26,A!$A$1:$K$60,2,FALSE))</f>
        <v>42255</v>
      </c>
      <c r="C26" s="28">
        <f t="shared" si="0"/>
        <v>42437</v>
      </c>
      <c r="D26" s="57">
        <f>IF($B26="","",VLOOKUP($A26,A!$A$1:$K$60,4,FALSE))</f>
        <v>228</v>
      </c>
      <c r="E26" s="57">
        <f>IF($B26="","",VLOOKUP($A26,A!$A$1:$K$60,5,FALSE))</f>
        <v>1</v>
      </c>
      <c r="F26" s="57" t="str">
        <f>IF($B26="","",VLOOKUP($A26,A!$A$1:$K$60,6,FALSE))</f>
        <v>BX 2014</v>
      </c>
      <c r="G26" s="57" t="str">
        <f>IF($B26="","",VLOOKUP($A26,A!$A$1:$K$60,7,FALSE))</f>
        <v>13,22  12,73</v>
      </c>
      <c r="H26" s="57" t="str">
        <f>IF($B26="","",VLOOKUP($A26,A!$A$1:$K$60,8,FALSE))</f>
        <v>0,32  0,43</v>
      </c>
      <c r="I26" s="57" t="str">
        <f>IF($B26="","",VLOOKUP($A26,A!$A$1:$K$60,9,FALSE))</f>
        <v>50  54</v>
      </c>
      <c r="J26" s="57" t="str">
        <f>IF($B26="","",VLOOKUP($A26,A!$A$1:$K$60,10,FALSE))</f>
        <v>S32/C140  S39/C86</v>
      </c>
      <c r="K26" s="80">
        <f>IF($B26="","",VLOOKUP($A26,A!$A$1:$K$60,11,FALSE))</f>
        <v>0</v>
      </c>
      <c r="L26" s="72"/>
      <c r="M26" s="70"/>
      <c r="N26" s="71"/>
      <c r="O26" s="70"/>
      <c r="P26" s="71"/>
      <c r="Q26" s="70"/>
      <c r="R26" s="71"/>
      <c r="S26" s="70"/>
      <c r="T26" s="71"/>
      <c r="U26" s="70"/>
      <c r="V26" s="71"/>
    </row>
    <row r="27" spans="1:22" x14ac:dyDescent="0.25">
      <c r="A27" s="6" t="s">
        <v>58</v>
      </c>
      <c r="B27" s="51" t="str">
        <f>IF(VLOOKUP($A27,A!$A$1:$K$60,2,FALSE)="","",VLOOKUP(A27,A!$A$1:$K$60,2,FALSE))</f>
        <v/>
      </c>
      <c r="C27" s="28" t="str">
        <f t="shared" si="0"/>
        <v/>
      </c>
      <c r="D27" s="57" t="str">
        <f>IF($B27="","",VLOOKUP($A27,A!$A$1:$K$60,4,FALSE))</f>
        <v/>
      </c>
      <c r="E27" s="57" t="str">
        <f>IF($B27="","",VLOOKUP($A27,A!$A$1:$K$60,5,FALSE))</f>
        <v/>
      </c>
      <c r="F27" s="57" t="str">
        <f>IF($B27="","",VLOOKUP($A27,A!$A$1:$K$60,6,FALSE))</f>
        <v/>
      </c>
      <c r="G27" s="57" t="str">
        <f>IF($B27="","",VLOOKUP($A27,A!$A$1:$K$60,7,FALSE))</f>
        <v/>
      </c>
      <c r="H27" s="57" t="str">
        <f>IF($B27="","",VLOOKUP($A27,A!$A$1:$K$60,8,FALSE))</f>
        <v/>
      </c>
      <c r="I27" s="57" t="str">
        <f>IF($B27="","",VLOOKUP($A27,A!$A$1:$K$60,9,FALSE))</f>
        <v/>
      </c>
      <c r="J27" s="57" t="str">
        <f>IF($B27="","",VLOOKUP($A27,A!$A$1:$K$60,10,FALSE))</f>
        <v/>
      </c>
      <c r="K27" s="80" t="str">
        <f>IF($B27="","",VLOOKUP($A27,A!$A$1:$K$60,11,FALSE))</f>
        <v/>
      </c>
      <c r="L27" s="72"/>
      <c r="M27" s="70"/>
      <c r="N27" s="71"/>
      <c r="O27" s="70"/>
      <c r="P27" s="71"/>
      <c r="Q27" s="70"/>
      <c r="R27" s="71"/>
      <c r="S27" s="70"/>
      <c r="T27" s="71"/>
      <c r="U27" s="70"/>
      <c r="V27" s="71"/>
    </row>
    <row r="28" spans="1:22" ht="15.75" thickBot="1" x14ac:dyDescent="0.3">
      <c r="A28" s="15" t="s">
        <v>25</v>
      </c>
      <c r="B28" s="51">
        <f>IF(VLOOKUP($A28,A!$A$1:$K$60,2,FALSE)="","",VLOOKUP(A28,A!$A$1:$K$60,2,FALSE))</f>
        <v>42289</v>
      </c>
      <c r="C28" s="28">
        <f t="shared" si="0"/>
        <v>42472</v>
      </c>
      <c r="D28" s="57">
        <f>IF($B28="","",VLOOKUP($A28,A!$A$1:$K$60,4,FALSE))</f>
        <v>240</v>
      </c>
      <c r="E28" s="57">
        <f>IF($B28="","",VLOOKUP($A28,A!$A$1:$K$60,5,FALSE))</f>
        <v>9</v>
      </c>
      <c r="F28" s="57" t="str">
        <f>IF($B28="","",VLOOKUP($A28,A!$A$1:$K$60,6,FALSE))</f>
        <v>BX 2014</v>
      </c>
      <c r="G28" s="57">
        <f>IF($B28="","",VLOOKUP($A28,A!$A$1:$K$60,7,FALSE))</f>
        <v>12.73</v>
      </c>
      <c r="H28" s="57">
        <f>IF($B28="","",VLOOKUP($A28,A!$A$1:$K$60,8,FALSE))</f>
        <v>0.43</v>
      </c>
      <c r="I28" s="57">
        <f>IF($B28="","",VLOOKUP($A28,A!$A$1:$K$60,9,FALSE))</f>
        <v>54</v>
      </c>
      <c r="J28" s="57" t="str">
        <f>IF($B28="","",VLOOKUP($A28,A!$A$1:$K$60,10,FALSE))</f>
        <v>S39/C86</v>
      </c>
      <c r="K28" s="80" t="str">
        <f>IF($B28="","",VLOOKUP($A28,A!$A$1:$K$60,11,FALSE))</f>
        <v>ST</v>
      </c>
      <c r="L28" s="72"/>
      <c r="M28" s="70"/>
      <c r="N28" s="71"/>
      <c r="O28" s="70"/>
      <c r="P28" s="71"/>
      <c r="Q28" s="70"/>
      <c r="R28" s="71"/>
      <c r="S28" s="70"/>
      <c r="T28" s="71"/>
      <c r="U28" s="70"/>
      <c r="V28" s="71"/>
    </row>
    <row r="29" spans="1:22" ht="15.75" thickTop="1" x14ac:dyDescent="0.25">
      <c r="A29" s="8" t="s">
        <v>26</v>
      </c>
      <c r="B29" s="51">
        <f>IF(VLOOKUP($A29,A!$A$1:$K$60,2,FALSE)="","",VLOOKUP(A29,A!$A$1:$K$60,2,FALSE))</f>
        <v>42163</v>
      </c>
      <c r="C29" s="28">
        <f t="shared" si="0"/>
        <v>42346</v>
      </c>
      <c r="D29" s="57">
        <f>IF($B29="","",VLOOKUP($A29,A!$A$1:$K$60,4,FALSE))</f>
        <v>276</v>
      </c>
      <c r="E29" s="57">
        <f>IF($B29="","",VLOOKUP($A29,A!$A$1:$K$60,5,FALSE))</f>
        <v>1</v>
      </c>
      <c r="F29" s="57" t="str">
        <f>IF($B29="","",VLOOKUP($A29,A!$A$1:$K$60,6,FALSE))</f>
        <v>BX 2014</v>
      </c>
      <c r="G29" s="57" t="str">
        <f>IF($B29="","",VLOOKUP($A29,A!$A$1:$K$60,7,FALSE))</f>
        <v>13,04  13,20</v>
      </c>
      <c r="H29" s="57" t="str">
        <f>IF($B29="","",VLOOKUP($A29,A!$A$1:$K$60,8,FALSE))</f>
        <v>0,29  0,32</v>
      </c>
      <c r="I29" s="57" t="str">
        <f>IF($B29="","",VLOOKUP($A29,A!$A$1:$K$60,9,FALSE))</f>
        <v>46  47</v>
      </c>
      <c r="J29" s="57" t="str">
        <f>IF($B29="","",VLOOKUP($A29,A!$A$1:$K$60,10,FALSE))</f>
        <v>S18/C85  S21/C140</v>
      </c>
      <c r="K29" s="80">
        <f>IF($B29="","",VLOOKUP($A29,A!$A$1:$K$60,11,FALSE))</f>
        <v>0</v>
      </c>
      <c r="L29" s="72"/>
      <c r="M29" s="70"/>
      <c r="N29" s="71"/>
      <c r="O29" s="70"/>
      <c r="P29" s="71"/>
      <c r="Q29" s="70"/>
      <c r="R29" s="71"/>
      <c r="S29" s="70"/>
      <c r="T29" s="71"/>
      <c r="U29" s="70"/>
      <c r="V29" s="71"/>
    </row>
    <row r="30" spans="1:22" ht="15.75" thickBot="1" x14ac:dyDescent="0.3">
      <c r="A30" s="10" t="s">
        <v>27</v>
      </c>
      <c r="B30" s="51">
        <f>IF(VLOOKUP($A30,A!$A$1:$K$60,2,FALSE)="","",VLOOKUP(A30,A!$A$1:$K$60,2,FALSE))</f>
        <v>42144</v>
      </c>
      <c r="C30" s="28">
        <f t="shared" si="0"/>
        <v>42328</v>
      </c>
      <c r="D30" s="57">
        <f>IF($B30="","",VLOOKUP($A30,A!$A$1:$K$60,4,FALSE))</f>
        <v>276</v>
      </c>
      <c r="E30" s="57" t="str">
        <f>IF($B30="","",VLOOKUP($A30,A!$A$1:$K$60,5,FALSE))</f>
        <v>4-2-1</v>
      </c>
      <c r="F30" s="57" t="str">
        <f>IF($B30="","",VLOOKUP($A30,A!$A$1:$K$60,6,FALSE))</f>
        <v>P.PEYSSARD 2014 A20</v>
      </c>
      <c r="G30" s="57">
        <f>IF($B30="","",VLOOKUP($A30,A!$A$1:$K$60,7,FALSE))</f>
        <v>12.92</v>
      </c>
      <c r="H30" s="57">
        <f>IF($B30="","",VLOOKUP($A30,A!$A$1:$K$60,8,FALSE))</f>
        <v>0.32</v>
      </c>
      <c r="I30" s="57">
        <f>IF($B30="","",VLOOKUP($A30,A!$A$1:$K$60,9,FALSE))</f>
        <v>48</v>
      </c>
      <c r="J30" s="57" t="str">
        <f>IF($B30="","",VLOOKUP($A30,A!$A$1:$K$60,10,FALSE))</f>
        <v>S20/C99</v>
      </c>
      <c r="K30" s="80" t="str">
        <f>IF($B30="","",VLOOKUP($A30,A!$A$1:$K$60,11,FALSE))</f>
        <v>156 TM-60TM-60TM</v>
      </c>
      <c r="L30" s="72"/>
      <c r="M30" s="70"/>
      <c r="N30" s="71"/>
      <c r="O30" s="70"/>
      <c r="P30" s="71"/>
      <c r="Q30" s="70"/>
      <c r="R30" s="71"/>
      <c r="S30" s="70"/>
      <c r="T30" s="71"/>
      <c r="U30" s="70"/>
      <c r="V30" s="71"/>
    </row>
    <row r="31" spans="1:22" ht="15.75" thickTop="1" x14ac:dyDescent="0.25">
      <c r="A31" s="8" t="s">
        <v>28</v>
      </c>
      <c r="B31" s="51">
        <f>IF(VLOOKUP($A31,A!$A$1:$K$60,2,FALSE)="","",VLOOKUP(A31,A!$A$1:$K$60,2,FALSE))</f>
        <v>42144</v>
      </c>
      <c r="C31" s="28">
        <f t="shared" si="0"/>
        <v>42328</v>
      </c>
      <c r="D31" s="57">
        <f>IF($B31="","",VLOOKUP($A31,A!$A$1:$K$60,4,FALSE))</f>
        <v>262</v>
      </c>
      <c r="E31" s="57" t="str">
        <f>IF($B31="","",VLOOKUP($A31,A!$A$1:$K$60,5,FALSE))</f>
        <v>8-3-1-2-4</v>
      </c>
      <c r="F31" s="57" t="str">
        <f>IF($B31="","",VLOOKUP($A31,A!$A$1:$K$60,6,FALSE))</f>
        <v>P.PEYSSARD 2014 A20</v>
      </c>
      <c r="G31" s="57">
        <f>IF($B31="","",VLOOKUP($A31,A!$A$1:$K$60,7,FALSE))</f>
        <v>12.92</v>
      </c>
      <c r="H31" s="57">
        <f>IF($B31="","",VLOOKUP($A31,A!$A$1:$K$60,8,FALSE))</f>
        <v>0.32</v>
      </c>
      <c r="I31" s="57">
        <f>IF($B31="","",VLOOKUP($A31,A!$A$1:$K$60,9,FALSE))</f>
        <v>48</v>
      </c>
      <c r="J31" s="57" t="str">
        <f>IF($B31="","",VLOOKUP($A31,A!$A$1:$K$60,10,FALSE))</f>
        <v>S20/C99</v>
      </c>
      <c r="K31" s="80" t="str">
        <f>IF($B31="","",VLOOKUP($A31,A!$A$1:$K$60,11,FALSE))</f>
        <v>182TM/LAF-74TM-2TM-2TM-2TM</v>
      </c>
      <c r="L31" s="72"/>
      <c r="M31" s="70"/>
      <c r="N31" s="71"/>
      <c r="O31" s="70"/>
      <c r="P31" s="71"/>
      <c r="Q31" s="70"/>
      <c r="R31" s="71"/>
      <c r="S31" s="70"/>
      <c r="T31" s="71"/>
      <c r="U31" s="70"/>
      <c r="V31" s="71"/>
    </row>
    <row r="32" spans="1:22" x14ac:dyDescent="0.25">
      <c r="A32" s="6" t="s">
        <v>29</v>
      </c>
      <c r="B32" s="51">
        <f>IF(VLOOKUP($A32,A!$A$1:$K$60,2,FALSE)="","",VLOOKUP(A32,A!$A$1:$K$60,2,FALSE))</f>
        <v>42110</v>
      </c>
      <c r="C32" s="28">
        <f t="shared" si="0"/>
        <v>42293</v>
      </c>
      <c r="D32" s="57">
        <f>IF($B32="","",VLOOKUP($A32,A!$A$1:$K$60,4,FALSE))</f>
        <v>276</v>
      </c>
      <c r="E32" s="57" t="str">
        <f>IF($B32="","",VLOOKUP($A32,A!$A$1:$K$60,5,FALSE))</f>
        <v>9</v>
      </c>
      <c r="F32" s="57" t="str">
        <f>IF($B32="","",VLOOKUP($A32,A!$A$1:$K$60,6,FALSE))</f>
        <v>BX 2014</v>
      </c>
      <c r="G32" s="57">
        <f>IF($B32="","",VLOOKUP($A32,A!$A$1:$K$60,7,FALSE))</f>
        <v>12.96</v>
      </c>
      <c r="H32" s="57">
        <f>IF($B32="","",VLOOKUP($A32,A!$A$1:$K$60,8,FALSE))</f>
        <v>0.24</v>
      </c>
      <c r="I32" s="57">
        <f>IF($B32="","",VLOOKUP($A32,A!$A$1:$K$60,9,FALSE))</f>
        <v>55</v>
      </c>
      <c r="J32" s="57" t="str">
        <f>IF($B32="","",VLOOKUP($A32,A!$A$1:$K$60,10,FALSE))</f>
        <v>S16/C139</v>
      </c>
      <c r="K32" s="80" t="str">
        <f>IF($B32="","",VLOOKUP($A32,A!$A$1:$K$60,11,FALSE))</f>
        <v>ST</v>
      </c>
      <c r="L32" s="72"/>
      <c r="M32" s="70"/>
      <c r="N32" s="71"/>
      <c r="O32" s="70"/>
      <c r="P32" s="71"/>
      <c r="Q32" s="70"/>
      <c r="R32" s="71"/>
      <c r="S32" s="70"/>
      <c r="T32" s="71"/>
      <c r="U32" s="70"/>
      <c r="V32" s="71"/>
    </row>
    <row r="33" spans="1:22" x14ac:dyDescent="0.25">
      <c r="A33" s="6" t="s">
        <v>30</v>
      </c>
      <c r="B33" s="51">
        <f>IF(VLOOKUP($A33,A!$A$1:$K$60,2,FALSE)="","",VLOOKUP(A33,A!$A$1:$K$60,2,FALSE))</f>
        <v>42117</v>
      </c>
      <c r="C33" s="28">
        <f t="shared" si="0"/>
        <v>42300</v>
      </c>
      <c r="D33" s="57">
        <f>IF($B33="","",VLOOKUP($A33,A!$A$1:$K$60,4,FALSE))</f>
        <v>244</v>
      </c>
      <c r="E33" s="57" t="str">
        <f>IF($B33="","",VLOOKUP($A33,A!$A$1:$K$60,5,FALSE))</f>
        <v>4</v>
      </c>
      <c r="F33" s="57" t="str">
        <f>IF($B33="","",VLOOKUP($A33,A!$A$1:$K$60,6,FALSE))</f>
        <v>BX 2014</v>
      </c>
      <c r="G33" s="57">
        <f>IF($B33="","",VLOOKUP($A33,A!$A$1:$K$60,7,FALSE))</f>
        <v>12.96</v>
      </c>
      <c r="H33" s="57">
        <f>IF($B33="","",VLOOKUP($A33,A!$A$1:$K$60,8,FALSE))</f>
        <v>0.24</v>
      </c>
      <c r="I33" s="57">
        <f>IF($B33="","",VLOOKUP($A33,A!$A$1:$K$60,9,FALSE))</f>
        <v>55</v>
      </c>
      <c r="J33" s="57" t="str">
        <f>IF($B33="","",VLOOKUP($A33,A!$A$1:$K$60,10,FALSE))</f>
        <v>S16/C140</v>
      </c>
      <c r="K33" s="80">
        <f>IF($B33="","",VLOOKUP($A33,A!$A$1:$K$60,11,FALSE))</f>
        <v>0</v>
      </c>
      <c r="L33" s="72"/>
      <c r="M33" s="70"/>
      <c r="N33" s="71"/>
      <c r="O33" s="70"/>
      <c r="P33" s="71"/>
      <c r="Q33" s="70"/>
      <c r="R33" s="71"/>
      <c r="S33" s="70"/>
      <c r="T33" s="71"/>
      <c r="U33" s="70"/>
      <c r="V33" s="71"/>
    </row>
    <row r="34" spans="1:22" ht="15.75" thickBot="1" x14ac:dyDescent="0.3">
      <c r="A34" s="10" t="s">
        <v>31</v>
      </c>
      <c r="B34" s="51">
        <f>IF(VLOOKUP($A34,A!$A$1:$K$60,2,FALSE)="","",VLOOKUP(A34,A!$A$1:$K$60,2,FALSE))</f>
        <v>42178</v>
      </c>
      <c r="C34" s="28">
        <f t="shared" si="0"/>
        <v>42361</v>
      </c>
      <c r="D34" s="57">
        <f>IF($B34="","",VLOOKUP($A34,A!$A$1:$K$60,4,FALSE))</f>
        <v>276</v>
      </c>
      <c r="E34" s="57" t="str">
        <f>IF($B34="","",VLOOKUP($A34,A!$A$1:$K$60,5,FALSE))</f>
        <v>4</v>
      </c>
      <c r="F34" s="57" t="str">
        <f>IF($B34="","",VLOOKUP($A34,A!$A$1:$K$60,6,FALSE))</f>
        <v>BX 2014</v>
      </c>
      <c r="G34" s="57" t="str">
        <f>IF($B34="","",VLOOKUP($A34,A!$A$1:$K$60,7,FALSE))</f>
        <v>12,87  13,19</v>
      </c>
      <c r="H34" s="57" t="str">
        <f>IF($B34="","",VLOOKUP($A34,A!$A$1:$K$60,8,FALSE))</f>
        <v>0,35  0,34</v>
      </c>
      <c r="I34" s="57" t="str">
        <f>IF($B34="","",VLOOKUP($A34,A!$A$1:$K$60,9,FALSE))</f>
        <v>45  47</v>
      </c>
      <c r="J34" s="57" t="str">
        <f>IF($B34="","",VLOOKUP($A34,A!$A$1:$K$60,10,FALSE))</f>
        <v>S23/C138  S25/C137</v>
      </c>
      <c r="K34" s="80">
        <f>IF($B34="","",VLOOKUP($A34,A!$A$1:$K$60,11,FALSE))</f>
        <v>0</v>
      </c>
      <c r="L34" s="72"/>
      <c r="M34" s="70"/>
      <c r="N34" s="71"/>
      <c r="O34" s="70"/>
      <c r="P34" s="71"/>
      <c r="Q34" s="70"/>
      <c r="R34" s="71"/>
      <c r="S34" s="70"/>
      <c r="T34" s="71"/>
      <c r="U34" s="70"/>
      <c r="V34" s="71"/>
    </row>
    <row r="35" spans="1:22" ht="15.75" thickTop="1" x14ac:dyDescent="0.25">
      <c r="A35" s="8" t="s">
        <v>32</v>
      </c>
      <c r="B35" s="51">
        <f>IF(VLOOKUP($A35,A!$A$1:$K$60,2,FALSE)="","",VLOOKUP(A35,A!$A$1:$K$60,2,FALSE))</f>
        <v>42191</v>
      </c>
      <c r="C35" s="28">
        <f t="shared" si="0"/>
        <v>42375</v>
      </c>
      <c r="D35" s="57">
        <f>IF($B35="","",VLOOKUP($A35,A!$A$1:$K$60,4,FALSE))</f>
        <v>276</v>
      </c>
      <c r="E35" s="57" t="str">
        <f>IF($B35="","",VLOOKUP($A35,A!$A$1:$K$60,5,FALSE))</f>
        <v>4</v>
      </c>
      <c r="F35" s="57" t="str">
        <f>IF($B35="","",VLOOKUP($A35,A!$A$1:$K$60,6,FALSE))</f>
        <v>BX 2014</v>
      </c>
      <c r="G35" s="57" t="str">
        <f>IF($B35="","",VLOOKUP($A35,A!$A$1:$K$60,7,FALSE))</f>
        <v>13,01  13,30</v>
      </c>
      <c r="H35" s="57" t="str">
        <f>IF($B35="","",VLOOKUP($A35,A!$A$1:$K$60,8,FALSE))</f>
        <v>0,36  0,34</v>
      </c>
      <c r="I35" s="57" t="str">
        <f>IF($B35="","",VLOOKUP($A35,A!$A$1:$K$60,9,FALSE))</f>
        <v>50  54</v>
      </c>
      <c r="J35" s="57" t="str">
        <f>IF($B35="","",VLOOKUP($A35,A!$A$1:$K$60,10,FALSE))</f>
        <v>S26/C138  S28/C140</v>
      </c>
      <c r="K35" s="80">
        <f>IF($B35="","",VLOOKUP($A35,A!$A$1:$K$60,11,FALSE))</f>
        <v>0</v>
      </c>
      <c r="L35" s="72"/>
      <c r="M35" s="70"/>
      <c r="N35" s="71"/>
      <c r="O35" s="70"/>
      <c r="P35" s="71"/>
      <c r="Q35" s="70"/>
      <c r="R35" s="71"/>
      <c r="S35" s="70"/>
      <c r="T35" s="71"/>
      <c r="U35" s="70"/>
      <c r="V35" s="71"/>
    </row>
    <row r="36" spans="1:22" x14ac:dyDescent="0.25">
      <c r="A36" s="6" t="s">
        <v>33</v>
      </c>
      <c r="B36" s="51" t="str">
        <f>IF(VLOOKUP($A36,A!$A$1:$K$60,2,FALSE)="","",VLOOKUP(A36,A!$A$1:$K$60,2,FALSE))</f>
        <v/>
      </c>
      <c r="C36" s="28" t="str">
        <f t="shared" si="0"/>
        <v/>
      </c>
      <c r="D36" s="57" t="str">
        <f>IF($B36="","",VLOOKUP($A36,A!$A$1:$K$60,4,FALSE))</f>
        <v/>
      </c>
      <c r="E36" s="57" t="str">
        <f>IF($B36="","",VLOOKUP($A36,A!$A$1:$K$60,5,FALSE))</f>
        <v/>
      </c>
      <c r="F36" s="57" t="str">
        <f>IF($B36="","",VLOOKUP($A36,A!$A$1:$K$60,6,FALSE))</f>
        <v/>
      </c>
      <c r="G36" s="57" t="str">
        <f>IF($B36="","",VLOOKUP($A36,A!$A$1:$K$60,7,FALSE))</f>
        <v/>
      </c>
      <c r="H36" s="57" t="str">
        <f>IF($B36="","",VLOOKUP($A36,A!$A$1:$K$60,8,FALSE))</f>
        <v/>
      </c>
      <c r="I36" s="57" t="str">
        <f>IF($B36="","",VLOOKUP($A36,A!$A$1:$K$60,9,FALSE))</f>
        <v/>
      </c>
      <c r="J36" s="57" t="str">
        <f>IF($B36="","",VLOOKUP($A36,A!$A$1:$K$60,10,FALSE))</f>
        <v/>
      </c>
      <c r="K36" s="80" t="str">
        <f>IF($B36="","",VLOOKUP($A36,A!$A$1:$K$60,11,FALSE))</f>
        <v/>
      </c>
      <c r="L36" s="72"/>
      <c r="M36" s="70"/>
      <c r="N36" s="71"/>
      <c r="O36" s="70"/>
      <c r="P36" s="71"/>
      <c r="Q36" s="70"/>
      <c r="R36" s="71"/>
      <c r="S36" s="70"/>
      <c r="T36" s="71"/>
      <c r="U36" s="70"/>
      <c r="V36" s="71"/>
    </row>
    <row r="37" spans="1:22" x14ac:dyDescent="0.25">
      <c r="A37" s="6" t="s">
        <v>34</v>
      </c>
      <c r="B37" s="51" t="str">
        <f>IF(VLOOKUP($A37,A!$A$1:$K$60,2,FALSE)="","",VLOOKUP(A37,A!$A$1:$K$60,2,FALSE))</f>
        <v/>
      </c>
      <c r="C37" s="28" t="str">
        <f t="shared" si="0"/>
        <v/>
      </c>
      <c r="D37" s="57" t="str">
        <f>IF($B37="","",VLOOKUP($A37,A!$A$1:$K$60,4,FALSE))</f>
        <v/>
      </c>
      <c r="E37" s="57" t="str">
        <f>IF($B37="","",VLOOKUP($A37,A!$A$1:$K$60,5,FALSE))</f>
        <v/>
      </c>
      <c r="F37" s="57" t="str">
        <f>IF($B37="","",VLOOKUP($A37,A!$A$1:$K$60,6,FALSE))</f>
        <v/>
      </c>
      <c r="G37" s="57" t="str">
        <f>IF($B37="","",VLOOKUP($A37,A!$A$1:$K$60,7,FALSE))</f>
        <v/>
      </c>
      <c r="H37" s="57" t="str">
        <f>IF($B37="","",VLOOKUP($A37,A!$A$1:$K$60,8,FALSE))</f>
        <v/>
      </c>
      <c r="I37" s="57" t="str">
        <f>IF($B37="","",VLOOKUP($A37,A!$A$1:$K$60,9,FALSE))</f>
        <v/>
      </c>
      <c r="J37" s="57" t="str">
        <f>IF($B37="","",VLOOKUP($A37,A!$A$1:$K$60,10,FALSE))</f>
        <v/>
      </c>
      <c r="K37" s="80" t="str">
        <f>IF($B37="","",VLOOKUP($A37,A!$A$1:$K$60,11,FALSE))</f>
        <v/>
      </c>
      <c r="L37" s="72"/>
      <c r="M37" s="70"/>
      <c r="N37" s="71"/>
      <c r="O37" s="70"/>
      <c r="P37" s="71"/>
      <c r="Q37" s="70"/>
      <c r="R37" s="71"/>
      <c r="S37" s="70"/>
      <c r="T37" s="71"/>
      <c r="U37" s="70"/>
      <c r="V37" s="71"/>
    </row>
    <row r="38" spans="1:22" ht="15.75" thickBot="1" x14ac:dyDescent="0.3">
      <c r="A38" s="10" t="s">
        <v>35</v>
      </c>
      <c r="B38" s="51">
        <f>IF(VLOOKUP($A38,A!$A$1:$K$60,2,FALSE)="","",VLOOKUP(A38,A!$A$1:$K$60,2,FALSE))</f>
        <v>42282</v>
      </c>
      <c r="C38" s="28">
        <f t="shared" si="0"/>
        <v>42465</v>
      </c>
      <c r="D38" s="57">
        <f>IF($B38="","",VLOOKUP($A38,A!$A$1:$K$60,4,FALSE))</f>
        <v>276</v>
      </c>
      <c r="E38" s="57" t="str">
        <f>IF($B38="","",VLOOKUP($A38,A!$A$1:$K$60,5,FALSE))</f>
        <v>7-3-5-1-2-4</v>
      </c>
      <c r="F38" s="57" t="str">
        <f>IF($B38="","",VLOOKUP($A38,A!$A$1:$K$60,6,FALSE))</f>
        <v>P.PEYSSARD 2014 B38</v>
      </c>
      <c r="G38" s="57">
        <f>IF($B38="","",VLOOKUP($A38,A!$A$1:$K$60,7,FALSE))</f>
        <v>12.59</v>
      </c>
      <c r="H38" s="57">
        <f>IF($B38="","",VLOOKUP($A38,A!$A$1:$K$60,8,FALSE))</f>
        <v>0.38</v>
      </c>
      <c r="I38" s="57">
        <f>IF($B38="","",VLOOKUP($A38,A!$A$1:$K$60,9,FALSE))</f>
        <v>48</v>
      </c>
      <c r="J38" s="57" t="str">
        <f>IF($B38="","",VLOOKUP($A38,A!$A$1:$K$60,10,FALSE))</f>
        <v>S38/C132</v>
      </c>
      <c r="K38" s="80" t="str">
        <f>IF($B38="","",VLOOKUP($A38,A!$A$1:$K$60,11,FALSE))</f>
        <v>158 TM/LAF-86TM-26TM-2TM-2TM-2TM</v>
      </c>
      <c r="L38" s="72"/>
      <c r="M38" s="70"/>
      <c r="N38" s="71"/>
      <c r="O38" s="70"/>
      <c r="P38" s="71"/>
      <c r="Q38" s="70"/>
      <c r="R38" s="71"/>
      <c r="S38" s="70"/>
      <c r="T38" s="71"/>
      <c r="U38" s="70"/>
      <c r="V38" s="71"/>
    </row>
    <row r="39" spans="1:22" ht="15.75" thickTop="1" x14ac:dyDescent="0.25">
      <c r="A39" s="8" t="s">
        <v>36</v>
      </c>
      <c r="B39" s="51">
        <f>IF(VLOOKUP($A39,A!$A$1:$K$60,2,FALSE)="","",VLOOKUP(A39,A!$A$1:$K$60,2,FALSE))</f>
        <v>42283</v>
      </c>
      <c r="C39" s="28">
        <f t="shared" si="0"/>
        <v>42466</v>
      </c>
      <c r="D39" s="57">
        <f>IF($B39="","",VLOOKUP($A39,A!$A$1:$K$60,4,FALSE))</f>
        <v>276</v>
      </c>
      <c r="E39" s="57" t="str">
        <f>IF($B39="","",VLOOKUP($A39,A!$A$1:$K$60,5,FALSE))</f>
        <v>2-4-5-1</v>
      </c>
      <c r="F39" s="57" t="str">
        <f>IF($B39="","",VLOOKUP($A39,A!$A$1:$K$60,6,FALSE))</f>
        <v>P.PEYSSARD 2014 B38</v>
      </c>
      <c r="G39" s="57">
        <f>IF($B39="","",VLOOKUP($A39,A!$A$1:$K$60,7,FALSE))</f>
        <v>12.59</v>
      </c>
      <c r="H39" s="57">
        <f>IF($B39="","",VLOOKUP($A39,A!$A$1:$K$60,8,FALSE))</f>
        <v>0.38</v>
      </c>
      <c r="I39" s="57">
        <f>IF($B39="","",VLOOKUP($A39,A!$A$1:$K$60,9,FALSE))</f>
        <v>48</v>
      </c>
      <c r="J39" s="57" t="str">
        <f>IF($B39="","",VLOOKUP($A39,A!$A$1:$K$60,10,FALSE))</f>
        <v>S38/C132</v>
      </c>
      <c r="K39" s="80" t="str">
        <f>IF($B39="","",VLOOKUP($A39,A!$A$1:$K$60,11,FALSE))</f>
        <v>60TM-48TM-108TM-60TM</v>
      </c>
      <c r="L39" s="72"/>
      <c r="M39" s="70"/>
      <c r="N39" s="71"/>
      <c r="O39" s="70"/>
      <c r="P39" s="71"/>
      <c r="Q39" s="70"/>
      <c r="R39" s="71"/>
      <c r="S39" s="70"/>
      <c r="T39" s="71"/>
      <c r="U39" s="70"/>
      <c r="V39" s="71"/>
    </row>
    <row r="40" spans="1:22" x14ac:dyDescent="0.25">
      <c r="A40" s="6" t="s">
        <v>37</v>
      </c>
      <c r="B40" s="51">
        <f>IF(VLOOKUP($A40,A!$A$1:$K$60,2,FALSE)="","",VLOOKUP(A40,A!$A$1:$K$60,2,FALSE))</f>
        <v>42094</v>
      </c>
      <c r="C40" s="28">
        <f t="shared" si="0"/>
        <v>42277</v>
      </c>
      <c r="D40" s="57">
        <f>IF($B40="","",VLOOKUP($A40,A!$A$1:$K$60,4,FALSE))</f>
        <v>276</v>
      </c>
      <c r="E40" s="57" t="str">
        <f>IF($B40="","",VLOOKUP($A40,A!$A$1:$K$60,5,FALSE))</f>
        <v>8</v>
      </c>
      <c r="F40" s="57" t="str">
        <f>IF($B40="","",VLOOKUP($A40,A!$A$1:$K$60,6,FALSE))</f>
        <v>BX 2014</v>
      </c>
      <c r="G40" s="57">
        <f>IF($B40="","",VLOOKUP($A40,A!$A$1:$K$60,7,FALSE))</f>
        <v>13.21</v>
      </c>
      <c r="H40" s="57">
        <f>IF($B40="","",VLOOKUP($A40,A!$A$1:$K$60,8,FALSE))</f>
        <v>0.3</v>
      </c>
      <c r="I40" s="57">
        <f>IF($B40="","",VLOOKUP($A40,A!$A$1:$K$60,9,FALSE))</f>
        <v>45</v>
      </c>
      <c r="J40" s="57" t="str">
        <f>IF($B40="","",VLOOKUP($A40,A!$A$1:$K$60,10,FALSE))</f>
        <v>S13/C88</v>
      </c>
      <c r="K40" s="80" t="str">
        <f>IF($B40="","",VLOOKUP($A40,A!$A$1:$K$60,11,FALSE))</f>
        <v>ST</v>
      </c>
      <c r="L40" s="72"/>
      <c r="M40" s="70"/>
      <c r="N40" s="71"/>
      <c r="O40" s="70"/>
      <c r="P40" s="71"/>
      <c r="Q40" s="70"/>
      <c r="R40" s="71"/>
      <c r="S40" s="70"/>
      <c r="T40" s="71"/>
      <c r="U40" s="70"/>
      <c r="V40" s="71"/>
    </row>
    <row r="41" spans="1:22" x14ac:dyDescent="0.25">
      <c r="A41" s="6" t="s">
        <v>38</v>
      </c>
      <c r="B41" s="51">
        <f>IF(VLOOKUP($A41,A!$A$1:$K$60,2,FALSE)="","",VLOOKUP(A41,A!$A$1:$K$60,2,FALSE))</f>
        <v>42101</v>
      </c>
      <c r="C41" s="28">
        <f t="shared" si="0"/>
        <v>42284</v>
      </c>
      <c r="D41" s="57">
        <f>IF($B41="","",VLOOKUP($A41,A!$A$1:$K$60,4,FALSE))</f>
        <v>176</v>
      </c>
      <c r="E41" s="57" t="str">
        <f>IF($B41="","",VLOOKUP($A41,A!$A$1:$K$60,5,FALSE))</f>
        <v>6</v>
      </c>
      <c r="F41" s="57" t="str">
        <f>IF($B41="","",VLOOKUP($A41,A!$A$1:$K$60,6,FALSE))</f>
        <v>BX 2014</v>
      </c>
      <c r="G41" s="57">
        <f>IF($B41="","",VLOOKUP($A41,A!$A$1:$K$60,7,FALSE))</f>
        <v>13.15</v>
      </c>
      <c r="H41" s="57">
        <f>IF($B41="","",VLOOKUP($A41,A!$A$1:$K$60,8,FALSE))</f>
        <v>0.34</v>
      </c>
      <c r="I41" s="57">
        <f>IF($B41="","",VLOOKUP($A41,A!$A$1:$K$60,9,FALSE))</f>
        <v>49</v>
      </c>
      <c r="J41" s="57" t="str">
        <f>IF($B41="","",VLOOKUP($A41,A!$A$1:$K$60,10,FALSE))</f>
        <v>S14/S85</v>
      </c>
      <c r="K41" s="80">
        <f>IF($B41="","",VLOOKUP($A41,A!$A$1:$K$60,11,FALSE))</f>
        <v>0</v>
      </c>
      <c r="L41" s="72"/>
      <c r="M41" s="70"/>
      <c r="N41" s="71"/>
      <c r="O41" s="70"/>
      <c r="P41" s="71"/>
      <c r="Q41" s="70"/>
      <c r="R41" s="71"/>
      <c r="S41" s="70"/>
      <c r="T41" s="71"/>
      <c r="U41" s="70"/>
      <c r="V41" s="71"/>
    </row>
    <row r="42" spans="1:22" ht="15.75" thickBot="1" x14ac:dyDescent="0.3">
      <c r="A42" s="10" t="s">
        <v>39</v>
      </c>
      <c r="B42" s="51" t="str">
        <f>IF(VLOOKUP($A42,A!$A$1:$K$60,2,FALSE)="","",VLOOKUP(A42,A!$A$1:$K$60,2,FALSE))</f>
        <v/>
      </c>
      <c r="C42" s="28" t="str">
        <f t="shared" si="0"/>
        <v/>
      </c>
      <c r="D42" s="57" t="str">
        <f>IF($B42="","",VLOOKUP($A42,A!$A$1:$K$60,4,FALSE))</f>
        <v/>
      </c>
      <c r="E42" s="57" t="str">
        <f>IF($B42="","",VLOOKUP($A42,A!$A$1:$K$60,5,FALSE))</f>
        <v/>
      </c>
      <c r="F42" s="57" t="str">
        <f>IF($B42="","",VLOOKUP($A42,A!$A$1:$K$60,6,FALSE))</f>
        <v/>
      </c>
      <c r="G42" s="57" t="str">
        <f>IF($B42="","",VLOOKUP($A42,A!$A$1:$K$60,7,FALSE))</f>
        <v/>
      </c>
      <c r="H42" s="57" t="str">
        <f>IF($B42="","",VLOOKUP($A42,A!$A$1:$K$60,8,FALSE))</f>
        <v/>
      </c>
      <c r="I42" s="57" t="str">
        <f>IF($B42="","",VLOOKUP($A42,A!$A$1:$K$60,9,FALSE))</f>
        <v/>
      </c>
      <c r="J42" s="57" t="str">
        <f>IF($B42="","",VLOOKUP($A42,A!$A$1:$K$60,10,FALSE))</f>
        <v/>
      </c>
      <c r="K42" s="80" t="str">
        <f>IF($B42="","",VLOOKUP($A42,A!$A$1:$K$60,11,FALSE))</f>
        <v/>
      </c>
      <c r="L42" s="72"/>
      <c r="M42" s="70"/>
      <c r="N42" s="71"/>
      <c r="O42" s="70"/>
      <c r="P42" s="71"/>
      <c r="Q42" s="70"/>
      <c r="R42" s="71"/>
      <c r="S42" s="70"/>
      <c r="T42" s="71"/>
      <c r="U42" s="70"/>
      <c r="V42" s="71"/>
    </row>
    <row r="43" spans="1:22" ht="15.75" thickTop="1" x14ac:dyDescent="0.25">
      <c r="A43" s="8" t="s">
        <v>40</v>
      </c>
      <c r="B43" s="51">
        <f>IF(VLOOKUP($A43,A!$A$1:$K$60,2,FALSE)="","",VLOOKUP(A43,A!$A$1:$K$60,2,FALSE))</f>
        <v>42102</v>
      </c>
      <c r="C43" s="28">
        <f t="shared" si="0"/>
        <v>42285</v>
      </c>
      <c r="D43" s="57">
        <f>IF($B43="","",VLOOKUP($A43,A!$A$1:$K$60,4,FALSE))</f>
        <v>276</v>
      </c>
      <c r="E43" s="57" t="str">
        <f>IF($B43="","",VLOOKUP($A43,A!$A$1:$K$60,5,FALSE))</f>
        <v>8</v>
      </c>
      <c r="F43" s="57" t="str">
        <f>IF($B43="","",VLOOKUP($A43,A!$A$1:$K$60,6,FALSE))</f>
        <v>BX 2014</v>
      </c>
      <c r="G43" s="57" t="str">
        <f>IF($B43="","",VLOOKUP($A43,A!$A$1:$K$60,7,FALSE))</f>
        <v>13,15  12,96</v>
      </c>
      <c r="H43" s="57" t="str">
        <f>IF($B43="","",VLOOKUP($A43,A!$A$1:$K$60,8,FALSE))</f>
        <v>0,34  0,24</v>
      </c>
      <c r="I43" s="57" t="str">
        <f>IF($B43="","",VLOOKUP($A43,A!$A$1:$K$60,9,FALSE))</f>
        <v>49  55</v>
      </c>
      <c r="J43" s="57" t="str">
        <f>IF($B43="","",VLOOKUP($A43,A!$A$1:$K$60,10,FALSE))</f>
        <v>S14/C85  S16/C139</v>
      </c>
      <c r="K43" s="80" t="str">
        <f>IF($B43="","",VLOOKUP($A43,A!$A$1:$K$60,11,FALSE))</f>
        <v>ST</v>
      </c>
      <c r="L43" s="72"/>
      <c r="M43" s="70"/>
      <c r="N43" s="71"/>
      <c r="O43" s="70"/>
      <c r="P43" s="71"/>
      <c r="Q43" s="70"/>
      <c r="R43" s="71"/>
      <c r="S43" s="70"/>
      <c r="T43" s="71"/>
      <c r="U43" s="70"/>
      <c r="V43" s="71"/>
    </row>
    <row r="44" spans="1:22" x14ac:dyDescent="0.25">
      <c r="A44" s="6" t="s">
        <v>41</v>
      </c>
      <c r="B44" s="51">
        <f>IF(VLOOKUP($A44,A!$A$1:$K$60,2,FALSE)="","",VLOOKUP(A44,A!$A$1:$K$60,2,FALSE))</f>
        <v>42192</v>
      </c>
      <c r="C44" s="28">
        <f t="shared" si="0"/>
        <v>42376</v>
      </c>
      <c r="D44" s="57">
        <f>IF($B44="","",VLOOKUP($A44,A!$A$1:$K$60,4,FALSE))</f>
        <v>276</v>
      </c>
      <c r="E44" s="57" t="str">
        <f>IF($B44="","",VLOOKUP($A44,A!$A$1:$K$60,5,FALSE))</f>
        <v>6</v>
      </c>
      <c r="F44" s="57" t="str">
        <f>IF($B44="","",VLOOKUP($A44,A!$A$1:$K$60,6,FALSE))</f>
        <v>BX 2014</v>
      </c>
      <c r="G44" s="57">
        <f>IF($B44="","",VLOOKUP($A44,A!$A$1:$K$60,7,FALSE))</f>
        <v>13.07</v>
      </c>
      <c r="H44" s="57">
        <f>IF($B44="","",VLOOKUP($A44,A!$A$1:$K$60,8,FALSE))</f>
        <v>0.34</v>
      </c>
      <c r="I44" s="57">
        <f>IF($B44="","",VLOOKUP($A44,A!$A$1:$K$60,9,FALSE))</f>
        <v>51</v>
      </c>
      <c r="J44" s="57" t="str">
        <f>IF($B44="","",VLOOKUP($A44,A!$A$1:$K$60,10,FALSE))</f>
        <v>S28/C137</v>
      </c>
      <c r="K44" s="80">
        <f>IF($B44="","",VLOOKUP($A44,A!$A$1:$K$60,11,FALSE))</f>
        <v>0</v>
      </c>
      <c r="L44" s="72"/>
      <c r="M44" s="70"/>
      <c r="N44" s="71"/>
      <c r="O44" s="70"/>
      <c r="P44" s="71"/>
      <c r="Q44" s="70"/>
      <c r="R44" s="71"/>
      <c r="S44" s="70"/>
      <c r="T44" s="71"/>
      <c r="U44" s="70"/>
      <c r="V44" s="71"/>
    </row>
    <row r="45" spans="1:22" x14ac:dyDescent="0.25">
      <c r="A45" s="6" t="s">
        <v>42</v>
      </c>
      <c r="B45" s="51">
        <f>IF(VLOOKUP($A45,A!$A$1:$K$60,2,FALSE)="","",VLOOKUP(A45,A!$A$1:$K$60,2,FALSE))</f>
        <v>42193</v>
      </c>
      <c r="C45" s="28">
        <f t="shared" si="0"/>
        <v>42377</v>
      </c>
      <c r="D45" s="57">
        <f>IF($B45="","",VLOOKUP($A45,A!$A$1:$K$60,4,FALSE))</f>
        <v>276</v>
      </c>
      <c r="E45" s="57" t="str">
        <f>IF($B45="","",VLOOKUP($A45,A!$A$1:$K$60,5,FALSE))</f>
        <v>8</v>
      </c>
      <c r="F45" s="57" t="str">
        <f>IF($B45="","",VLOOKUP($A45,A!$A$1:$K$60,6,FALSE))</f>
        <v>BX 2014</v>
      </c>
      <c r="G45" s="57">
        <f>IF($B45="","",VLOOKUP($A45,A!$A$1:$K$60,7,FALSE))</f>
        <v>13.07</v>
      </c>
      <c r="H45" s="57">
        <f>IF($B45="","",VLOOKUP($A45,A!$A$1:$K$60,8,FALSE))</f>
        <v>0.34</v>
      </c>
      <c r="I45" s="57">
        <f>IF($B45="","",VLOOKUP($A45,A!$A$1:$K$60,9,FALSE))</f>
        <v>51</v>
      </c>
      <c r="J45" s="57" t="str">
        <f>IF($B45="","",VLOOKUP($A45,A!$A$1:$K$60,10,FALSE))</f>
        <v>S28/C137</v>
      </c>
      <c r="K45" s="80" t="str">
        <f>IF($B45="","",VLOOKUP($A45,A!$A$1:$K$60,11,FALSE))</f>
        <v>ST</v>
      </c>
      <c r="L45" s="72"/>
      <c r="M45" s="70"/>
      <c r="N45" s="71"/>
      <c r="O45" s="70"/>
      <c r="P45" s="71"/>
      <c r="Q45" s="70"/>
      <c r="R45" s="71"/>
      <c r="S45" s="70"/>
      <c r="T45" s="71"/>
      <c r="U45" s="70"/>
      <c r="V45" s="71"/>
    </row>
    <row r="46" spans="1:22" ht="15.75" thickBot="1" x14ac:dyDescent="0.3">
      <c r="A46" s="10" t="s">
        <v>43</v>
      </c>
      <c r="B46" s="51">
        <f>IF(VLOOKUP($A46,A!$A$1:$K$60,2,FALSE)="","",VLOOKUP(A46,A!$A$1:$K$60,2,FALSE))</f>
        <v>42249</v>
      </c>
      <c r="C46" s="28">
        <f t="shared" si="0"/>
        <v>42431</v>
      </c>
      <c r="D46" s="57">
        <f>IF($B46="","",VLOOKUP($A46,A!$A$1:$K$60,4,FALSE))</f>
        <v>253</v>
      </c>
      <c r="E46" s="57" t="str">
        <f>IF($B46="","",VLOOKUP($A46,A!$A$1:$K$60,5,FALSE))</f>
        <v>8</v>
      </c>
      <c r="F46" s="57" t="str">
        <f>IF($B46="","",VLOOKUP($A46,A!$A$1:$K$60,6,FALSE))</f>
        <v>HAUT MEDOC 2014</v>
      </c>
      <c r="G46" s="57">
        <f>IF($B46="","",VLOOKUP($A46,A!$A$1:$K$60,7,FALSE))</f>
        <v>12.87</v>
      </c>
      <c r="H46" s="57">
        <f>IF($B46="","",VLOOKUP($A46,A!$A$1:$K$60,8,FALSE))</f>
        <v>0.36</v>
      </c>
      <c r="I46" s="57">
        <f>IF($B46="","",VLOOKUP($A46,A!$A$1:$K$60,9,FALSE))</f>
        <v>47</v>
      </c>
      <c r="J46" s="57" t="str">
        <f>IF($B46="","",VLOOKUP($A46,A!$A$1:$K$60,10,FALSE))</f>
        <v>S35/C84</v>
      </c>
      <c r="K46" s="80" t="str">
        <f>IF($B46="","",VLOOKUP($A46,A!$A$1:$K$60,11,FALSE))</f>
        <v>ST      103TM-28N-58D-64FF</v>
      </c>
      <c r="L46" s="72"/>
      <c r="M46" s="70"/>
      <c r="N46" s="71"/>
      <c r="O46" s="70"/>
      <c r="P46" s="71"/>
      <c r="Q46" s="70"/>
      <c r="R46" s="71"/>
      <c r="S46" s="70"/>
      <c r="T46" s="71"/>
      <c r="U46" s="70"/>
      <c r="V46" s="71"/>
    </row>
    <row r="47" spans="1:22" ht="15.75" thickTop="1" x14ac:dyDescent="0.25">
      <c r="A47" s="8" t="s">
        <v>44</v>
      </c>
      <c r="B47" s="51">
        <f>IF(VLOOKUP($A47,A!$A$1:$K$60,2,FALSE)="","",VLOOKUP(A47,A!$A$1:$K$60,2,FALSE))</f>
        <v>42251</v>
      </c>
      <c r="C47" s="28">
        <f t="shared" si="0"/>
        <v>42433</v>
      </c>
      <c r="D47" s="57">
        <f>IF($B47="","",VLOOKUP($A47,A!$A$1:$K$60,4,FALSE))</f>
        <v>276</v>
      </c>
      <c r="E47" s="57" t="str">
        <f>IF($B47="","",VLOOKUP($A47,A!$A$1:$K$60,5,FALSE))</f>
        <v>5-4-3</v>
      </c>
      <c r="F47" s="57" t="str">
        <f>IF($B47="","",VLOOKUP($A47,A!$A$1:$K$60,6,FALSE))</f>
        <v>HAUT MEDOC 2014</v>
      </c>
      <c r="G47" s="57">
        <f>IF($B47="","",VLOOKUP($A47,A!$A$1:$K$60,7,FALSE))</f>
        <v>12.87</v>
      </c>
      <c r="H47" s="57">
        <f>IF($B47="","",VLOOKUP($A47,A!$A$1:$K$60,8,FALSE))</f>
        <v>0.36</v>
      </c>
      <c r="I47" s="57">
        <f>IF($B47="","",VLOOKUP($A47,A!$A$1:$K$60,9,FALSE))</f>
        <v>47</v>
      </c>
      <c r="J47" s="57" t="str">
        <f>IF($B47="","",VLOOKUP($A47,A!$A$1:$K$60,10,FALSE))</f>
        <v>S35/C84</v>
      </c>
      <c r="K47" s="80" t="str">
        <f>IF($B47="","",VLOOKUP($A47,A!$A$1:$K$60,11,FALSE))</f>
        <v>36N-30FF-30RE  //  30N-30D-30RE  //  30TB-30D-30N</v>
      </c>
      <c r="L47" s="72"/>
      <c r="M47" s="70"/>
      <c r="N47" s="71"/>
      <c r="O47" s="70"/>
      <c r="P47" s="71"/>
      <c r="Q47" s="70"/>
      <c r="R47" s="71"/>
      <c r="S47" s="70"/>
      <c r="T47" s="71"/>
      <c r="U47" s="70"/>
      <c r="V47" s="71"/>
    </row>
    <row r="48" spans="1:22" x14ac:dyDescent="0.25">
      <c r="A48" s="6" t="s">
        <v>45</v>
      </c>
      <c r="B48" s="51">
        <f>IF(VLOOKUP($A48,A!$A$1:$K$60,2,FALSE)="","",VLOOKUP(A48,A!$A$1:$K$60,2,FALSE))</f>
        <v>42254</v>
      </c>
      <c r="C48" s="28">
        <f t="shared" si="0"/>
        <v>42436</v>
      </c>
      <c r="D48" s="57">
        <f>IF($B48="","",VLOOKUP($A48,A!$A$1:$K$60,4,FALSE))</f>
        <v>194</v>
      </c>
      <c r="E48" s="57" t="str">
        <f>IF($B48="","",VLOOKUP($A48,A!$A$1:$K$60,5,FALSE))</f>
        <v>6-1</v>
      </c>
      <c r="F48" s="57" t="str">
        <f>IF($B48="","",VLOOKUP($A48,A!$A$1:$K$60,6,FALSE))</f>
        <v>HAUT MEDOC 2014</v>
      </c>
      <c r="G48" s="57">
        <f>IF($B48="","",VLOOKUP($A48,A!$A$1:$K$60,7,FALSE))</f>
        <v>12.87</v>
      </c>
      <c r="H48" s="57">
        <f>IF($B48="","",VLOOKUP($A48,A!$A$1:$K$60,8,FALSE))</f>
        <v>0.36</v>
      </c>
      <c r="I48" s="57">
        <f>IF($B48="","",VLOOKUP($A48,A!$A$1:$K$60,9,FALSE))</f>
        <v>47</v>
      </c>
      <c r="J48" s="57" t="str">
        <f>IF($B48="","",VLOOKUP($A48,A!$A$1:$K$60,10,FALSE))</f>
        <v>S35/C84</v>
      </c>
      <c r="K48" s="80" t="str">
        <f>IF($B48="","",VLOOKUP($A48,A!$A$1:$K$60,11,FALSE))</f>
        <v>46N-30RE-36FF-12D  //  20SA-20N-30D</v>
      </c>
      <c r="L48" s="72"/>
      <c r="M48" s="70"/>
      <c r="N48" s="71"/>
      <c r="O48" s="70"/>
      <c r="P48" s="71"/>
      <c r="Q48" s="70"/>
      <c r="R48" s="71"/>
      <c r="S48" s="70"/>
      <c r="T48" s="71"/>
      <c r="U48" s="70"/>
      <c r="V48" s="71"/>
    </row>
    <row r="49" spans="1:22" x14ac:dyDescent="0.25">
      <c r="A49" s="6" t="s">
        <v>46</v>
      </c>
      <c r="B49" s="51">
        <f>IF(VLOOKUP($A49,A!$A$1:$K$60,2,FALSE)="","",VLOOKUP(A49,A!$A$1:$K$60,2,FALSE))</f>
        <v>42255</v>
      </c>
      <c r="C49" s="28">
        <f t="shared" si="0"/>
        <v>42437</v>
      </c>
      <c r="D49" s="57">
        <f>IF($B49="","",VLOOKUP($A49,A!$A$1:$K$60,4,FALSE))</f>
        <v>268</v>
      </c>
      <c r="E49" s="57" t="str">
        <f>IF($B49="","",VLOOKUP($A49,A!$A$1:$K$60,5,FALSE))</f>
        <v>2-11</v>
      </c>
      <c r="F49" s="57" t="str">
        <f>IF($B49="","",VLOOKUP($A49,A!$A$1:$K$60,6,FALSE))</f>
        <v>HAUT MEDOC 2014</v>
      </c>
      <c r="G49" s="57">
        <f>IF($B49="","",VLOOKUP($A49,A!$A$1:$K$60,7,FALSE))</f>
        <v>12.87</v>
      </c>
      <c r="H49" s="57">
        <f>IF($B49="","",VLOOKUP($A49,A!$A$1:$K$60,8,FALSE))</f>
        <v>0.36</v>
      </c>
      <c r="I49" s="57">
        <f>IF($B49="","",VLOOKUP($A49,A!$A$1:$K$60,9,FALSE))</f>
        <v>47</v>
      </c>
      <c r="J49" s="57" t="str">
        <f>IF($B49="","",VLOOKUP($A49,A!$A$1:$K$60,10,FALSE))</f>
        <v>S35/C84</v>
      </c>
      <c r="K49" s="80" t="str">
        <f>IF($B49="","",VLOOKUP($A49,A!$A$1:$K$60,11,FALSE))</f>
        <v>30TB-30D-30N  //  ST    109N-3RE-6B-4TR-46R-10FF</v>
      </c>
      <c r="L49" s="72"/>
      <c r="M49" s="70"/>
      <c r="N49" s="71"/>
      <c r="O49" s="70"/>
      <c r="P49" s="71"/>
      <c r="Q49" s="70"/>
      <c r="R49" s="71"/>
      <c r="S49" s="70"/>
      <c r="T49" s="71"/>
      <c r="U49" s="70"/>
      <c r="V49" s="71"/>
    </row>
    <row r="50" spans="1:22" ht="15.75" thickBot="1" x14ac:dyDescent="0.3">
      <c r="A50" s="10" t="s">
        <v>47</v>
      </c>
      <c r="B50" s="51">
        <f>IF(VLOOKUP($A50,A!$A$1:$K$60,2,FALSE)="","",VLOOKUP(A50,A!$A$1:$K$60,2,FALSE))</f>
        <v>42167</v>
      </c>
      <c r="C50" s="28">
        <f t="shared" si="0"/>
        <v>42350</v>
      </c>
      <c r="D50" s="57">
        <f>IF($B50="","",VLOOKUP($A50,A!$A$1:$K$60,4,FALSE))</f>
        <v>264</v>
      </c>
      <c r="E50" s="57" t="str">
        <f>IF($B50="","",VLOOKUP($A50,A!$A$1:$K$60,5,FALSE))</f>
        <v>6</v>
      </c>
      <c r="F50" s="57" t="str">
        <f>IF($B50="","",VLOOKUP($A50,A!$A$1:$K$60,6,FALSE))</f>
        <v>BX 2014</v>
      </c>
      <c r="G50" s="57">
        <f>IF($B50="","",VLOOKUP($A50,A!$A$1:$K$60,7,FALSE))</f>
        <v>13.2</v>
      </c>
      <c r="H50" s="57">
        <f>IF($B50="","",VLOOKUP($A50,A!$A$1:$K$60,8,FALSE))</f>
        <v>0.32</v>
      </c>
      <c r="I50" s="57">
        <f>IF($B50="","",VLOOKUP($A50,A!$A$1:$K$60,9,FALSE))</f>
        <v>47</v>
      </c>
      <c r="J50" s="57" t="str">
        <f>IF($B50="","",VLOOKUP($A50,A!$A$1:$K$60,10,FALSE))</f>
        <v>S21/C140</v>
      </c>
      <c r="K50" s="80">
        <f>IF($B50="","",VLOOKUP($A50,A!$A$1:$K$60,11,FALSE))</f>
        <v>0</v>
      </c>
      <c r="L50" s="72"/>
      <c r="M50" s="70"/>
      <c r="N50" s="71"/>
      <c r="O50" s="70"/>
      <c r="P50" s="71"/>
      <c r="Q50" s="70"/>
      <c r="R50" s="71"/>
      <c r="S50" s="70"/>
      <c r="T50" s="71"/>
      <c r="U50" s="70"/>
      <c r="V50" s="71"/>
    </row>
    <row r="51" spans="1:22" ht="15.75" thickTop="1" x14ac:dyDescent="0.25">
      <c r="A51" s="8" t="s">
        <v>48</v>
      </c>
      <c r="B51" s="51">
        <f>IF(VLOOKUP($A51,A!$A$1:$K$60,2,FALSE)="","",VLOOKUP(A51,A!$A$1:$K$60,2,FALSE))</f>
        <v>42170</v>
      </c>
      <c r="C51" s="28">
        <f t="shared" si="0"/>
        <v>42353</v>
      </c>
      <c r="D51" s="57">
        <f>IF($B51="","",VLOOKUP($A51,A!$A$1:$K$60,4,FALSE))</f>
        <v>276</v>
      </c>
      <c r="E51" s="57" t="str">
        <f>IF($B51="","",VLOOKUP($A51,A!$A$1:$K$60,5,FALSE))</f>
        <v>10</v>
      </c>
      <c r="F51" s="57" t="str">
        <f>IF($B51="","",VLOOKUP($A51,A!$A$1:$K$60,6,FALSE))</f>
        <v>BX 2014</v>
      </c>
      <c r="G51" s="57" t="str">
        <f>IF($B51="","",VLOOKUP($A51,A!$A$1:$K$60,7,FALSE))</f>
        <v>13,20  12,87</v>
      </c>
      <c r="H51" s="57" t="str">
        <f>IF($B51="","",VLOOKUP($A51,A!$A$1:$K$60,8,FALSE))</f>
        <v>0,32  0,35</v>
      </c>
      <c r="I51" s="57" t="str">
        <f>IF($B51="","",VLOOKUP($A51,A!$A$1:$K$60,9,FALSE))</f>
        <v>47  45</v>
      </c>
      <c r="J51" s="57" t="str">
        <f>IF($B51="","",VLOOKUP($A51,A!$A$1:$K$60,10,FALSE))</f>
        <v>S21/C140  S23/C138</v>
      </c>
      <c r="K51" s="80" t="str">
        <f>IF($B51="","",VLOOKUP($A51,A!$A$1:$K$60,11,FALSE))</f>
        <v>ST</v>
      </c>
      <c r="L51" s="72"/>
      <c r="M51" s="70"/>
      <c r="N51" s="71"/>
      <c r="O51" s="70"/>
      <c r="P51" s="71"/>
      <c r="Q51" s="70"/>
      <c r="R51" s="71"/>
      <c r="S51" s="70"/>
      <c r="T51" s="71"/>
      <c r="U51" s="70"/>
      <c r="V51" s="71"/>
    </row>
    <row r="52" spans="1:22" x14ac:dyDescent="0.25">
      <c r="A52" s="6" t="s">
        <v>49</v>
      </c>
      <c r="B52" s="51">
        <f>IF(VLOOKUP($A52,A!$A$1:$K$60,2,FALSE)="","",VLOOKUP(A52,A!$A$1:$K$60,2,FALSE))</f>
        <v>42187</v>
      </c>
      <c r="C52" s="28">
        <f t="shared" si="0"/>
        <v>42371</v>
      </c>
      <c r="D52" s="57">
        <f>IF($B52="","",VLOOKUP($A52,A!$A$1:$K$60,4,FALSE))</f>
        <v>276</v>
      </c>
      <c r="E52" s="57" t="str">
        <f>IF($B52="","",VLOOKUP($A52,A!$A$1:$K$60,5,FALSE))</f>
        <v>9</v>
      </c>
      <c r="F52" s="57" t="str">
        <f>IF($B52="","",VLOOKUP($A52,A!$A$1:$K$60,6,FALSE))</f>
        <v>BX 2014</v>
      </c>
      <c r="G52" s="57" t="str">
        <f>IF($B52="","",VLOOKUP($A52,A!$A$1:$K$60,7,FALSE))</f>
        <v>13,19  13,14</v>
      </c>
      <c r="H52" s="57" t="str">
        <f>IF($B52="","",VLOOKUP($A52,A!$A$1:$K$60,8,FALSE))</f>
        <v>0,34  0,36</v>
      </c>
      <c r="I52" s="57" t="str">
        <f>IF($B52="","",VLOOKUP($A52,A!$A$1:$K$60,9,FALSE))</f>
        <v>47  49</v>
      </c>
      <c r="J52" s="57" t="str">
        <f>IF($B52="","",VLOOKUP($A52,A!$A$1:$K$60,10,FALSE))</f>
        <v>S25/C137  S26/C140</v>
      </c>
      <c r="K52" s="80" t="str">
        <f>IF($B52="","",VLOOKUP($A52,A!$A$1:$K$60,11,FALSE))</f>
        <v>ST</v>
      </c>
      <c r="L52" s="72"/>
      <c r="M52" s="70"/>
      <c r="N52" s="71"/>
      <c r="O52" s="70"/>
      <c r="P52" s="71"/>
      <c r="Q52" s="70"/>
      <c r="R52" s="71"/>
      <c r="S52" s="70"/>
      <c r="T52" s="71"/>
      <c r="U52" s="70"/>
      <c r="V52" s="71"/>
    </row>
    <row r="53" spans="1:22" x14ac:dyDescent="0.25">
      <c r="A53" s="6" t="s">
        <v>50</v>
      </c>
      <c r="B53" s="51">
        <f>IF(VLOOKUP($A53,A!$A$1:$K$60,2,FALSE)="","",VLOOKUP(A53,A!$A$1:$K$60,2,FALSE))</f>
        <v>42191</v>
      </c>
      <c r="C53" s="28">
        <f t="shared" si="0"/>
        <v>42375</v>
      </c>
      <c r="D53" s="57">
        <f>IF($B53="","",VLOOKUP($A53,A!$A$1:$K$60,4,FALSE))</f>
        <v>276</v>
      </c>
      <c r="E53" s="57" t="str">
        <f>IF($B53="","",VLOOKUP($A53,A!$A$1:$K$60,5,FALSE))</f>
        <v>2</v>
      </c>
      <c r="F53" s="57" t="str">
        <f>IF($B53="","",VLOOKUP($A53,A!$A$1:$K$60,6,FALSE))</f>
        <v>BX 2014</v>
      </c>
      <c r="G53" s="57" t="str">
        <f>IF($B53="","",VLOOKUP($A53,A!$A$1:$K$60,7,FALSE))</f>
        <v>13,14  12,76</v>
      </c>
      <c r="H53" s="57" t="str">
        <f>IF($B53="","",VLOOKUP($A53,A!$A$1:$K$60,8,FALSE))</f>
        <v>0,36  0,36</v>
      </c>
      <c r="I53" s="57" t="str">
        <f>IF($B53="","",VLOOKUP($A53,A!$A$1:$K$60,9,FALSE))</f>
        <v>49  51</v>
      </c>
      <c r="J53" s="57" t="str">
        <f>IF($B53="","",VLOOKUP($A53,A!$A$1:$K$60,10,FALSE))</f>
        <v>S26C140  S30/C88</v>
      </c>
      <c r="K53" s="80">
        <f>IF($B53="","",VLOOKUP($A53,A!$A$1:$K$60,11,FALSE))</f>
        <v>0</v>
      </c>
      <c r="L53" s="72"/>
      <c r="M53" s="70"/>
      <c r="N53" s="71"/>
      <c r="O53" s="70"/>
      <c r="P53" s="71"/>
      <c r="Q53" s="70"/>
      <c r="R53" s="71"/>
      <c r="S53" s="70"/>
      <c r="T53" s="71"/>
      <c r="U53" s="70"/>
      <c r="V53" s="71"/>
    </row>
    <row r="54" spans="1:22" ht="15.75" thickBot="1" x14ac:dyDescent="0.3">
      <c r="A54" s="10" t="s">
        <v>51</v>
      </c>
      <c r="B54" s="51">
        <f>IF(VLOOKUP($A54,A!$A$1:$K$60,2,FALSE)="","",VLOOKUP(A54,A!$A$1:$K$60,2,FALSE))</f>
        <v>42180</v>
      </c>
      <c r="C54" s="28">
        <f t="shared" si="0"/>
        <v>42363</v>
      </c>
      <c r="D54" s="57">
        <f>IF($B54="","",VLOOKUP($A54,A!$A$1:$K$60,4,FALSE))</f>
        <v>248</v>
      </c>
      <c r="E54" s="57" t="str">
        <f>IF($B54="","",VLOOKUP($A54,A!$A$1:$K$60,5,FALSE))</f>
        <v>9</v>
      </c>
      <c r="F54" s="57" t="str">
        <f>IF($B54="","",VLOOKUP($A54,A!$A$1:$K$60,6,FALSE))</f>
        <v>BX 2014</v>
      </c>
      <c r="G54" s="57">
        <f>IF($B54="","",VLOOKUP($A54,A!$A$1:$K$60,7,FALSE))</f>
        <v>13.19</v>
      </c>
      <c r="H54" s="57">
        <f>IF($B54="","",VLOOKUP($A54,A!$A$1:$K$60,8,FALSE))</f>
        <v>0.34</v>
      </c>
      <c r="I54" s="57">
        <f>IF($B54="","",VLOOKUP($A54,A!$A$1:$K$60,9,FALSE))</f>
        <v>47</v>
      </c>
      <c r="J54" s="57" t="str">
        <f>IF($B54="","",VLOOKUP($A54,A!$A$1:$K$60,10,FALSE))</f>
        <v xml:space="preserve">S25/C137  </v>
      </c>
      <c r="K54" s="80" t="str">
        <f>IF($B54="","",VLOOKUP($A54,A!$A$1:$K$60,11,FALSE))</f>
        <v>ST</v>
      </c>
      <c r="L54" s="72"/>
      <c r="M54" s="70"/>
      <c r="N54" s="71"/>
      <c r="O54" s="70"/>
      <c r="P54" s="71"/>
      <c r="Q54" s="70"/>
      <c r="R54" s="71"/>
      <c r="S54" s="70"/>
      <c r="T54" s="71"/>
      <c r="U54" s="70"/>
      <c r="V54" s="71"/>
    </row>
    <row r="55" spans="1:22" ht="15.75" thickTop="1" x14ac:dyDescent="0.25">
      <c r="A55" s="8" t="s">
        <v>52</v>
      </c>
      <c r="B55" s="51">
        <f>IF(VLOOKUP($A55,A!$A$1:$K$60,2,FALSE)="","",VLOOKUP(A55,A!$A$1:$K$60,2,FALSE))</f>
        <v>42181</v>
      </c>
      <c r="C55" s="28">
        <f t="shared" si="0"/>
        <v>42364</v>
      </c>
      <c r="D55" s="57">
        <f>IF($B55="","",VLOOKUP($A55,A!$A$1:$K$60,4,FALSE))</f>
        <v>248</v>
      </c>
      <c r="E55" s="57" t="str">
        <f>IF($B55="","",VLOOKUP($A55,A!$A$1:$K$60,5,FALSE))</f>
        <v>6</v>
      </c>
      <c r="F55" s="57" t="str">
        <f>IF($B55="","",VLOOKUP($A55,A!$A$1:$K$60,6,FALSE))</f>
        <v>BX 2014</v>
      </c>
      <c r="G55" s="57" t="str">
        <f>IF($B55="","",VLOOKUP($A55,A!$A$1:$K$60,7,FALSE))</f>
        <v>13,19  12,76</v>
      </c>
      <c r="H55" s="57" t="str">
        <f>IF($B55="","",VLOOKUP($A55,A!$A$1:$K$60,8,FALSE))</f>
        <v>0,34  0,36</v>
      </c>
      <c r="I55" s="57" t="str">
        <f>IF($B55="","",VLOOKUP($A55,A!$A$1:$K$60,9,FALSE))</f>
        <v>47  51</v>
      </c>
      <c r="J55" s="57" t="str">
        <f>IF($B55="","",VLOOKUP($A55,A!$A$1:$K$60,10,FALSE))</f>
        <v>S25/C137  S30/C88</v>
      </c>
      <c r="K55" s="80">
        <f>IF($B55="","",VLOOKUP($A55,A!$A$1:$K$60,11,FALSE))</f>
        <v>0</v>
      </c>
      <c r="L55" s="72"/>
      <c r="M55" s="70"/>
      <c r="N55" s="71"/>
      <c r="O55" s="70"/>
      <c r="P55" s="71"/>
      <c r="Q55" s="70"/>
      <c r="R55" s="71"/>
      <c r="S55" s="70"/>
      <c r="T55" s="71"/>
      <c r="U55" s="70"/>
      <c r="V55" s="71"/>
    </row>
    <row r="56" spans="1:22" x14ac:dyDescent="0.25">
      <c r="A56" s="6" t="s">
        <v>53</v>
      </c>
      <c r="B56" s="51" t="str">
        <f>IF(VLOOKUP($A56,A!$A$1:$K$60,2,FALSE)="","",VLOOKUP(A56,A!$A$1:$K$60,2,FALSE))</f>
        <v/>
      </c>
      <c r="C56" s="28" t="str">
        <f t="shared" si="0"/>
        <v/>
      </c>
      <c r="D56" s="57" t="str">
        <f>IF($B56="","",VLOOKUP($A56,A!$A$1:$K$60,4,FALSE))</f>
        <v/>
      </c>
      <c r="E56" s="57" t="str">
        <f>IF($B56="","",VLOOKUP($A56,A!$A$1:$K$60,5,FALSE))</f>
        <v/>
      </c>
      <c r="F56" s="57" t="str">
        <f>IF($B56="","",VLOOKUP($A56,A!$A$1:$K$60,6,FALSE))</f>
        <v/>
      </c>
      <c r="G56" s="57" t="str">
        <f>IF($B56="","",VLOOKUP($A56,A!$A$1:$K$60,7,FALSE))</f>
        <v/>
      </c>
      <c r="H56" s="57" t="str">
        <f>IF($B56="","",VLOOKUP($A56,A!$A$1:$K$60,8,FALSE))</f>
        <v/>
      </c>
      <c r="I56" s="57" t="str">
        <f>IF($B56="","",VLOOKUP($A56,A!$A$1:$K$60,9,FALSE))</f>
        <v/>
      </c>
      <c r="J56" s="57" t="str">
        <f>IF($B56="","",VLOOKUP($A56,A!$A$1:$K$60,10,FALSE))</f>
        <v/>
      </c>
      <c r="K56" s="80" t="str">
        <f>IF($B56="","",VLOOKUP($A56,A!$A$1:$K$60,11,FALSE))</f>
        <v/>
      </c>
      <c r="L56" s="72"/>
      <c r="M56" s="70"/>
      <c r="N56" s="71"/>
      <c r="O56" s="70"/>
      <c r="P56" s="71"/>
      <c r="Q56" s="70"/>
      <c r="R56" s="71"/>
      <c r="S56" s="70"/>
      <c r="T56" s="71"/>
      <c r="U56" s="70"/>
      <c r="V56" s="71"/>
    </row>
    <row r="57" spans="1:22" x14ac:dyDescent="0.25">
      <c r="A57" s="6" t="s">
        <v>54</v>
      </c>
      <c r="B57" s="51" t="str">
        <f>IF(VLOOKUP($A57,A!$A$1:$K$60,2,FALSE)="","",VLOOKUP(A57,A!$A$1:$K$60,2,FALSE))</f>
        <v/>
      </c>
      <c r="C57" s="28" t="str">
        <f t="shared" si="0"/>
        <v/>
      </c>
      <c r="D57" s="57" t="str">
        <f>IF($B57="","",VLOOKUP($A57,A!$A$1:$K$60,4,FALSE))</f>
        <v/>
      </c>
      <c r="E57" s="57" t="str">
        <f>IF($B57="","",VLOOKUP($A57,A!$A$1:$K$60,5,FALSE))</f>
        <v/>
      </c>
      <c r="F57" s="57" t="str">
        <f>IF($B57="","",VLOOKUP($A57,A!$A$1:$K$60,6,FALSE))</f>
        <v/>
      </c>
      <c r="G57" s="57" t="str">
        <f>IF($B57="","",VLOOKUP($A57,A!$A$1:$K$60,7,FALSE))</f>
        <v/>
      </c>
      <c r="H57" s="57" t="str">
        <f>IF($B57="","",VLOOKUP($A57,A!$A$1:$K$60,8,FALSE))</f>
        <v/>
      </c>
      <c r="I57" s="57" t="str">
        <f>IF($B57="","",VLOOKUP($A57,A!$A$1:$K$60,9,FALSE))</f>
        <v/>
      </c>
      <c r="J57" s="57" t="str">
        <f>IF($B57="","",VLOOKUP($A57,A!$A$1:$K$60,10,FALSE))</f>
        <v/>
      </c>
      <c r="K57" s="80" t="str">
        <f>IF($B57="","",VLOOKUP($A57,A!$A$1:$K$60,11,FALSE))</f>
        <v/>
      </c>
      <c r="L57" s="72"/>
      <c r="M57" s="70"/>
      <c r="N57" s="71"/>
      <c r="O57" s="70"/>
      <c r="P57" s="71"/>
      <c r="Q57" s="70"/>
      <c r="R57" s="71"/>
      <c r="S57" s="70"/>
      <c r="T57" s="71"/>
      <c r="U57" s="70"/>
      <c r="V57" s="71"/>
    </row>
    <row r="58" spans="1:22" ht="15.75" thickBot="1" x14ac:dyDescent="0.3">
      <c r="A58" s="10" t="s">
        <v>55</v>
      </c>
      <c r="B58" s="51" t="str">
        <f>IF(VLOOKUP($A58,A!$A$1:$K$60,2,FALSE)="","",VLOOKUP(A58,A!$A$1:$K$60,2,FALSE))</f>
        <v/>
      </c>
      <c r="C58" s="28" t="str">
        <f t="shared" si="0"/>
        <v/>
      </c>
      <c r="D58" s="57" t="str">
        <f>IF($B58="","",VLOOKUP($A58,A!$A$1:$K$60,4,FALSE))</f>
        <v/>
      </c>
      <c r="E58" s="57" t="str">
        <f>IF($B58="","",VLOOKUP($A58,A!$A$1:$K$60,5,FALSE))</f>
        <v/>
      </c>
      <c r="F58" s="57" t="str">
        <f>IF($B58="","",VLOOKUP($A58,A!$A$1:$K$60,6,FALSE))</f>
        <v/>
      </c>
      <c r="G58" s="57" t="str">
        <f>IF($B58="","",VLOOKUP($A58,A!$A$1:$K$60,7,FALSE))</f>
        <v/>
      </c>
      <c r="H58" s="57" t="str">
        <f>IF($B58="","",VLOOKUP($A58,A!$A$1:$K$60,8,FALSE))</f>
        <v/>
      </c>
      <c r="I58" s="57" t="str">
        <f>IF($B58="","",VLOOKUP($A58,A!$A$1:$K$60,9,FALSE))</f>
        <v/>
      </c>
      <c r="J58" s="57" t="str">
        <f>IF($B58="","",VLOOKUP($A58,A!$A$1:$K$60,10,FALSE))</f>
        <v/>
      </c>
      <c r="K58" s="80" t="str">
        <f>IF($B58="","",VLOOKUP($A58,A!$A$1:$K$60,11,FALSE))</f>
        <v/>
      </c>
      <c r="L58" s="72"/>
      <c r="M58" s="70"/>
      <c r="N58" s="71"/>
      <c r="O58" s="70"/>
      <c r="P58" s="71"/>
      <c r="Q58" s="70"/>
      <c r="R58" s="71"/>
      <c r="S58" s="70"/>
      <c r="T58" s="71"/>
      <c r="U58" s="70"/>
      <c r="V58" s="71"/>
    </row>
    <row r="59" spans="1:22" ht="15.75" thickTop="1" x14ac:dyDescent="0.25">
      <c r="A59" s="8" t="s">
        <v>56</v>
      </c>
      <c r="B59" s="51">
        <f>IF(VLOOKUP($A59,A!$A$1:$K$60,2,FALSE)="","",VLOOKUP(A59,A!$A$1:$K$60,2,FALSE))</f>
        <v>42282</v>
      </c>
      <c r="C59" s="28">
        <f t="shared" si="0"/>
        <v>42465</v>
      </c>
      <c r="D59" s="57">
        <f>IF($B59="","",VLOOKUP($A59,A!$A$1:$K$60,4,FALSE))</f>
        <v>8</v>
      </c>
      <c r="E59" s="57" t="str">
        <f>IF($B59="","",VLOOKUP($A59,A!$A$1:$K$60,5,FALSE))</f>
        <v>7</v>
      </c>
      <c r="F59" s="57" t="str">
        <f>IF($B59="","",VLOOKUP($A59,A!$A$1:$K$60,6,FALSE))</f>
        <v>P.PEYSSARD 2014 B38</v>
      </c>
      <c r="G59" s="57">
        <f>IF($B59="","",VLOOKUP($A59,A!$A$1:$K$60,7,FALSE))</f>
        <v>12.89</v>
      </c>
      <c r="H59" s="57">
        <f>IF($B59="","",VLOOKUP($A59,A!$A$1:$K$60,8,FALSE))</f>
        <v>0.38</v>
      </c>
      <c r="I59" s="57">
        <f>IF($B59="","",VLOOKUP($A59,A!$A$1:$K$60,9,FALSE))</f>
        <v>48</v>
      </c>
      <c r="J59" s="57" t="str">
        <f>IF($B59="","",VLOOKUP($A59,A!$A$1:$K$60,10,FALSE))</f>
        <v>S38/C132</v>
      </c>
      <c r="K59" s="80" t="str">
        <f>IF($B59="","",VLOOKUP($A59,A!$A$1:$K$60,11,FALSE))</f>
        <v>ST</v>
      </c>
      <c r="L59" s="72"/>
      <c r="M59" s="70"/>
      <c r="N59" s="71"/>
      <c r="O59" s="70"/>
      <c r="P59" s="71"/>
      <c r="Q59" s="70"/>
      <c r="R59" s="71"/>
      <c r="S59" s="70"/>
      <c r="T59" s="71"/>
      <c r="U59" s="70"/>
      <c r="V59" s="71"/>
    </row>
    <row r="60" spans="1:22" x14ac:dyDescent="0.25">
      <c r="A60" s="6" t="s">
        <v>57</v>
      </c>
      <c r="B60" s="51" t="str">
        <f>IF(VLOOKUP($A60,A!$A$1:$K$60,2,FALSE)="","",VLOOKUP(A60,A!$A$1:$K$60,2,FALSE))</f>
        <v/>
      </c>
      <c r="C60" s="28" t="str">
        <f t="shared" si="0"/>
        <v/>
      </c>
      <c r="D60" s="57" t="str">
        <f>IF($B60="","",VLOOKUP($A60,A!$A$1:$K$60,4,FALSE))</f>
        <v/>
      </c>
      <c r="E60" s="57" t="str">
        <f>IF($B60="","",VLOOKUP($A60,A!$A$1:$K$60,5,FALSE))</f>
        <v/>
      </c>
      <c r="F60" s="57" t="str">
        <f>IF($B60="","",VLOOKUP($A60,A!$A$1:$K$60,6,FALSE))</f>
        <v/>
      </c>
      <c r="G60" s="57" t="str">
        <f>IF($B60="","",VLOOKUP($A60,A!$A$1:$K$60,7,FALSE))</f>
        <v/>
      </c>
      <c r="H60" s="57" t="str">
        <f>IF($B60="","",VLOOKUP($A60,A!$A$1:$K$60,8,FALSE))</f>
        <v/>
      </c>
      <c r="I60" s="57" t="str">
        <f>IF($B60="","",VLOOKUP($A60,A!$A$1:$K$60,9,FALSE))</f>
        <v/>
      </c>
      <c r="J60" s="57" t="str">
        <f>IF($B60="","",VLOOKUP($A60,A!$A$1:$K$60,10,FALSE))</f>
        <v/>
      </c>
      <c r="K60" s="80" t="str">
        <f>IF($B60="","",VLOOKUP($A60,A!$A$1:$K$60,11,FALSE))</f>
        <v/>
      </c>
      <c r="L60" s="72"/>
      <c r="M60" s="70"/>
      <c r="N60" s="71"/>
      <c r="O60" s="70"/>
      <c r="P60" s="71"/>
      <c r="Q60" s="70"/>
      <c r="R60" s="71"/>
      <c r="S60" s="70"/>
      <c r="T60" s="71"/>
      <c r="U60" s="70"/>
      <c r="V60" s="71"/>
    </row>
    <row r="61" spans="1:22" x14ac:dyDescent="0.25">
      <c r="A61" s="6"/>
      <c r="B61" s="267"/>
      <c r="C61" s="2"/>
      <c r="D61" s="57"/>
      <c r="E61" s="57"/>
      <c r="F61" s="5"/>
      <c r="G61" s="58"/>
      <c r="H61" s="58"/>
      <c r="I61" s="57"/>
      <c r="J61" s="23"/>
      <c r="K61" s="21"/>
      <c r="L61" s="72"/>
      <c r="M61" s="70"/>
      <c r="N61" s="71"/>
      <c r="O61" s="70"/>
      <c r="P61" s="71"/>
      <c r="Q61" s="70"/>
      <c r="R61" s="71"/>
      <c r="S61" s="70"/>
      <c r="T61" s="71"/>
      <c r="U61" s="70"/>
      <c r="V61" s="71"/>
    </row>
    <row r="62" spans="1:22" ht="30" x14ac:dyDescent="0.25">
      <c r="A62" s="57" t="s">
        <v>9</v>
      </c>
      <c r="B62" s="48" t="s">
        <v>4</v>
      </c>
      <c r="C62" s="1" t="s">
        <v>3</v>
      </c>
      <c r="D62" s="57" t="s">
        <v>2</v>
      </c>
      <c r="E62" s="57" t="s">
        <v>1</v>
      </c>
      <c r="F62" s="5" t="s">
        <v>0</v>
      </c>
      <c r="G62" s="58" t="s">
        <v>7</v>
      </c>
      <c r="H62" s="84" t="s">
        <v>6</v>
      </c>
      <c r="I62" s="85" t="s">
        <v>5</v>
      </c>
      <c r="J62" s="59" t="s">
        <v>8</v>
      </c>
      <c r="K62" s="69" t="s">
        <v>187</v>
      </c>
      <c r="L62" s="72"/>
      <c r="M62" s="70"/>
      <c r="N62" s="71"/>
      <c r="O62" s="70"/>
      <c r="P62" s="71"/>
      <c r="Q62" s="70"/>
      <c r="R62" s="71"/>
      <c r="S62" s="70"/>
      <c r="T62" s="71"/>
      <c r="U62" s="70"/>
      <c r="V62" s="71"/>
    </row>
    <row r="63" spans="1:22" ht="17.25" customHeight="1" x14ac:dyDescent="0.25">
      <c r="A63" s="65" t="s">
        <v>156</v>
      </c>
      <c r="B63" s="1"/>
      <c r="C63" s="2" t="str">
        <f t="shared" ref="C36:C64" si="1">IF(B63="","",EDATE(B63,6))</f>
        <v/>
      </c>
      <c r="D63" s="57"/>
      <c r="E63" s="57"/>
      <c r="F63" s="5"/>
      <c r="G63" s="58"/>
      <c r="H63" s="58"/>
      <c r="I63" s="57"/>
      <c r="J63" s="23"/>
      <c r="K63" s="21"/>
      <c r="L63" s="72"/>
      <c r="M63" s="70"/>
      <c r="N63" s="71"/>
      <c r="O63" s="70"/>
      <c r="P63" s="71"/>
      <c r="Q63" s="70"/>
      <c r="R63" s="71"/>
      <c r="S63" s="70"/>
      <c r="T63" s="71"/>
      <c r="U63" s="70"/>
      <c r="V63" s="71"/>
    </row>
    <row r="64" spans="1:22" x14ac:dyDescent="0.25">
      <c r="A64" s="64" t="s">
        <v>157</v>
      </c>
      <c r="B64" s="28"/>
      <c r="C64" s="28" t="str">
        <f t="shared" si="1"/>
        <v/>
      </c>
      <c r="D64" s="50"/>
      <c r="E64" s="50"/>
      <c r="F64" s="52"/>
      <c r="G64" s="60"/>
      <c r="H64" s="60"/>
      <c r="I64" s="50"/>
      <c r="J64" s="29"/>
      <c r="K64" s="80"/>
      <c r="L64" s="73"/>
      <c r="M64" s="74"/>
      <c r="N64" s="74"/>
      <c r="O64" s="74"/>
      <c r="P64" s="74"/>
      <c r="Q64" s="74"/>
      <c r="R64" s="74"/>
      <c r="S64" s="74"/>
      <c r="T64" s="74"/>
      <c r="U64" s="74"/>
      <c r="V64" s="74"/>
    </row>
    <row r="65" spans="1:22" x14ac:dyDescent="0.25">
      <c r="A65" s="64" t="s">
        <v>158</v>
      </c>
      <c r="B65" s="51"/>
      <c r="C65" s="28" t="str">
        <f t="shared" ref="C65:C96" si="2">IF(B65="","",EDATE(B65,6))</f>
        <v/>
      </c>
      <c r="D65" s="57"/>
      <c r="E65" s="57"/>
      <c r="F65" s="52"/>
      <c r="G65" s="60"/>
      <c r="H65" s="60"/>
      <c r="I65" s="50"/>
      <c r="J65" s="29"/>
      <c r="K65" s="21"/>
      <c r="L65" s="72"/>
      <c r="M65" s="70"/>
      <c r="N65" s="71"/>
      <c r="O65" s="70"/>
      <c r="P65" s="71"/>
      <c r="Q65" s="70"/>
      <c r="R65" s="71"/>
      <c r="S65" s="70"/>
      <c r="T65" s="71"/>
      <c r="U65" s="70"/>
      <c r="V65" s="71"/>
    </row>
    <row r="66" spans="1:22" x14ac:dyDescent="0.25">
      <c r="A66" s="65" t="s">
        <v>159</v>
      </c>
      <c r="B66" s="1"/>
      <c r="C66" s="2" t="str">
        <f t="shared" si="2"/>
        <v/>
      </c>
      <c r="D66" s="57"/>
      <c r="E66" s="57"/>
      <c r="F66" s="5"/>
      <c r="G66" s="58"/>
      <c r="H66" s="58"/>
      <c r="I66" s="57"/>
      <c r="J66" s="23"/>
      <c r="K66" s="21"/>
      <c r="L66" s="72"/>
      <c r="M66" s="70"/>
      <c r="N66" s="71"/>
      <c r="O66" s="70"/>
      <c r="P66" s="71"/>
      <c r="Q66" s="70"/>
      <c r="R66" s="71"/>
      <c r="S66" s="70"/>
      <c r="T66" s="71"/>
      <c r="U66" s="70"/>
      <c r="V66" s="71"/>
    </row>
    <row r="67" spans="1:22" ht="15.75" thickBot="1" x14ac:dyDescent="0.3">
      <c r="A67" s="66" t="s">
        <v>160</v>
      </c>
      <c r="B67" s="11"/>
      <c r="C67" s="12" t="str">
        <f t="shared" si="2"/>
        <v/>
      </c>
      <c r="D67" s="13"/>
      <c r="E67" s="13"/>
      <c r="F67" s="14"/>
      <c r="G67" s="30"/>
      <c r="H67" s="30"/>
      <c r="I67" s="13"/>
      <c r="J67" s="24"/>
      <c r="K67" s="62"/>
      <c r="L67" s="72"/>
      <c r="M67" s="70"/>
      <c r="N67" s="71"/>
      <c r="O67" s="70"/>
      <c r="P67" s="71"/>
      <c r="Q67" s="70"/>
      <c r="R67" s="71"/>
      <c r="S67" s="70"/>
      <c r="T67" s="71"/>
      <c r="U67" s="70"/>
      <c r="V67" s="71"/>
    </row>
    <row r="68" spans="1:22" ht="15.75" thickTop="1" x14ac:dyDescent="0.25">
      <c r="A68" s="67" t="s">
        <v>161</v>
      </c>
      <c r="B68" s="79"/>
      <c r="C68" s="9" t="str">
        <f t="shared" si="2"/>
        <v/>
      </c>
      <c r="D68" s="53"/>
      <c r="E68" s="53"/>
      <c r="F68" s="55"/>
      <c r="G68" s="61"/>
      <c r="H68" s="61"/>
      <c r="I68" s="53"/>
      <c r="J68" s="25"/>
      <c r="K68" s="22"/>
      <c r="L68" s="72"/>
      <c r="M68" s="70"/>
      <c r="N68" s="71"/>
      <c r="O68" s="70"/>
      <c r="P68" s="71"/>
      <c r="Q68" s="70"/>
      <c r="R68" s="71"/>
      <c r="S68" s="70"/>
      <c r="T68" s="71"/>
      <c r="U68" s="70"/>
      <c r="V68" s="71"/>
    </row>
    <row r="69" spans="1:22" x14ac:dyDescent="0.25">
      <c r="A69" s="65" t="s">
        <v>162</v>
      </c>
      <c r="B69" s="1"/>
      <c r="C69" s="2" t="str">
        <f t="shared" si="2"/>
        <v/>
      </c>
      <c r="D69" s="57"/>
      <c r="E69" s="7"/>
      <c r="F69" s="5"/>
      <c r="G69" s="58"/>
      <c r="H69" s="58"/>
      <c r="I69" s="57"/>
      <c r="J69" s="23"/>
      <c r="K69" s="21"/>
      <c r="L69" s="72"/>
      <c r="M69" s="70"/>
      <c r="N69" s="71"/>
      <c r="O69" s="70"/>
      <c r="P69" s="71"/>
      <c r="Q69" s="70"/>
      <c r="R69" s="71"/>
      <c r="S69" s="70"/>
      <c r="T69" s="71"/>
      <c r="U69" s="70"/>
      <c r="V69" s="71"/>
    </row>
    <row r="70" spans="1:22" x14ac:dyDescent="0.25">
      <c r="A70" s="65" t="s">
        <v>163</v>
      </c>
      <c r="B70" s="32"/>
      <c r="C70" s="2" t="str">
        <f t="shared" si="2"/>
        <v/>
      </c>
      <c r="D70" s="57"/>
      <c r="E70" s="57"/>
      <c r="F70" s="5"/>
      <c r="G70" s="58"/>
      <c r="H70" s="58"/>
      <c r="I70" s="57"/>
      <c r="J70" s="23"/>
      <c r="K70" s="21"/>
      <c r="L70" s="72"/>
      <c r="M70" s="70"/>
      <c r="N70" s="71"/>
      <c r="O70" s="70"/>
      <c r="P70" s="71"/>
      <c r="Q70" s="70"/>
      <c r="R70" s="71"/>
      <c r="S70" s="70"/>
      <c r="T70" s="71"/>
      <c r="U70" s="70"/>
      <c r="V70" s="71"/>
    </row>
    <row r="71" spans="1:22" ht="15.75" thickBot="1" x14ac:dyDescent="0.3">
      <c r="A71" s="66" t="s">
        <v>164</v>
      </c>
      <c r="B71" s="11"/>
      <c r="C71" s="12" t="str">
        <f t="shared" si="2"/>
        <v/>
      </c>
      <c r="D71" s="13"/>
      <c r="E71" s="13"/>
      <c r="F71" s="14"/>
      <c r="G71" s="30"/>
      <c r="H71" s="30"/>
      <c r="I71" s="13"/>
      <c r="J71" s="24"/>
      <c r="K71" s="62"/>
      <c r="L71" s="72"/>
      <c r="M71" s="70"/>
      <c r="N71" s="71"/>
      <c r="O71" s="70"/>
      <c r="P71" s="71"/>
      <c r="Q71" s="70"/>
      <c r="R71" s="71"/>
      <c r="S71" s="70"/>
      <c r="T71" s="71"/>
      <c r="U71" s="70"/>
      <c r="V71" s="71"/>
    </row>
    <row r="72" spans="1:22" ht="15.75" thickTop="1" x14ac:dyDescent="0.25">
      <c r="A72" s="8" t="s">
        <v>60</v>
      </c>
      <c r="B72" s="54"/>
      <c r="C72" s="9" t="str">
        <f t="shared" si="2"/>
        <v/>
      </c>
      <c r="D72" s="53"/>
      <c r="E72" s="53"/>
      <c r="F72" s="55"/>
      <c r="G72" s="61"/>
      <c r="H72" s="61"/>
      <c r="I72" s="53"/>
      <c r="J72" s="25"/>
      <c r="K72" s="22"/>
      <c r="L72" s="72"/>
      <c r="M72" s="70"/>
      <c r="N72" s="71"/>
      <c r="O72" s="70"/>
      <c r="P72" s="71"/>
      <c r="Q72" s="70"/>
      <c r="R72" s="71"/>
      <c r="S72" s="70"/>
      <c r="T72" s="71"/>
      <c r="U72" s="70"/>
      <c r="V72" s="71"/>
    </row>
    <row r="73" spans="1:22" x14ac:dyDescent="0.25">
      <c r="A73" s="6" t="s">
        <v>61</v>
      </c>
      <c r="B73" s="1"/>
      <c r="C73" s="2" t="str">
        <f t="shared" si="2"/>
        <v/>
      </c>
      <c r="D73" s="57"/>
      <c r="E73" s="57"/>
      <c r="F73" s="5"/>
      <c r="G73" s="58"/>
      <c r="H73" s="58"/>
      <c r="I73" s="57"/>
      <c r="J73" s="23"/>
      <c r="K73" s="21"/>
      <c r="L73" s="72"/>
      <c r="M73" s="70"/>
      <c r="N73" s="71"/>
      <c r="O73" s="70"/>
      <c r="P73" s="71"/>
      <c r="Q73" s="70"/>
      <c r="R73" s="71"/>
      <c r="S73" s="70"/>
      <c r="T73" s="71"/>
      <c r="U73" s="70"/>
      <c r="V73" s="71"/>
    </row>
    <row r="74" spans="1:22" x14ac:dyDescent="0.25">
      <c r="A74" s="6" t="s">
        <v>62</v>
      </c>
      <c r="B74" s="1"/>
      <c r="C74" s="2" t="str">
        <f t="shared" si="2"/>
        <v/>
      </c>
      <c r="D74" s="57"/>
      <c r="E74" s="57"/>
      <c r="F74" s="5"/>
      <c r="G74" s="58"/>
      <c r="H74" s="58"/>
      <c r="I74" s="57"/>
      <c r="J74" s="23"/>
      <c r="K74" s="21"/>
      <c r="L74" s="72"/>
      <c r="M74" s="70"/>
      <c r="N74" s="71"/>
      <c r="O74" s="70"/>
      <c r="P74" s="71"/>
      <c r="Q74" s="70"/>
      <c r="R74" s="71"/>
      <c r="S74" s="70"/>
      <c r="T74" s="71"/>
      <c r="U74" s="70"/>
      <c r="V74" s="71"/>
    </row>
    <row r="75" spans="1:22" ht="15.75" thickBot="1" x14ac:dyDescent="0.3">
      <c r="A75" s="10" t="s">
        <v>63</v>
      </c>
      <c r="B75" s="11"/>
      <c r="C75" s="12" t="str">
        <f t="shared" si="2"/>
        <v/>
      </c>
      <c r="D75" s="13"/>
      <c r="E75" s="13"/>
      <c r="F75" s="14"/>
      <c r="G75" s="30"/>
      <c r="H75" s="30"/>
      <c r="I75" s="13"/>
      <c r="J75" s="24"/>
      <c r="K75" s="62"/>
      <c r="L75" s="72"/>
      <c r="M75" s="70"/>
      <c r="N75" s="71"/>
      <c r="O75" s="70"/>
      <c r="P75" s="71"/>
      <c r="Q75" s="70"/>
      <c r="R75" s="71"/>
      <c r="S75" s="70"/>
      <c r="T75" s="71"/>
      <c r="U75" s="70"/>
      <c r="V75" s="71"/>
    </row>
    <row r="76" spans="1:22" ht="15.75" thickTop="1" x14ac:dyDescent="0.25">
      <c r="A76" s="8" t="s">
        <v>64</v>
      </c>
      <c r="B76" s="54"/>
      <c r="C76" s="9" t="str">
        <f t="shared" si="2"/>
        <v/>
      </c>
      <c r="D76" s="53"/>
      <c r="E76" s="53"/>
      <c r="F76" s="55"/>
      <c r="G76" s="61"/>
      <c r="H76" s="61"/>
      <c r="I76" s="53"/>
      <c r="J76" s="25"/>
      <c r="K76" s="22"/>
      <c r="L76" s="72"/>
      <c r="M76" s="70"/>
      <c r="N76" s="71"/>
      <c r="O76" s="70"/>
      <c r="P76" s="71"/>
      <c r="Q76" s="70"/>
      <c r="R76" s="71"/>
      <c r="S76" s="70"/>
      <c r="T76" s="71"/>
      <c r="U76" s="70"/>
      <c r="V76" s="71"/>
    </row>
    <row r="77" spans="1:22" x14ac:dyDescent="0.25">
      <c r="A77" s="6" t="s">
        <v>65</v>
      </c>
      <c r="B77" s="1"/>
      <c r="C77" s="2" t="str">
        <f t="shared" si="2"/>
        <v/>
      </c>
      <c r="D77" s="57"/>
      <c r="E77" s="57"/>
      <c r="F77" s="5"/>
      <c r="G77" s="58"/>
      <c r="H77" s="58"/>
      <c r="I77" s="57"/>
      <c r="J77" s="23"/>
      <c r="K77" s="21"/>
      <c r="L77" s="72"/>
      <c r="M77" s="70"/>
      <c r="N77" s="71"/>
      <c r="O77" s="70"/>
      <c r="P77" s="71"/>
      <c r="Q77" s="70"/>
      <c r="R77" s="71"/>
      <c r="S77" s="70"/>
      <c r="T77" s="71"/>
      <c r="U77" s="70"/>
      <c r="V77" s="71"/>
    </row>
    <row r="78" spans="1:22" ht="15.75" thickBot="1" x14ac:dyDescent="0.3">
      <c r="A78" s="10" t="s">
        <v>66</v>
      </c>
      <c r="B78" s="11"/>
      <c r="C78" s="12" t="str">
        <f t="shared" si="2"/>
        <v/>
      </c>
      <c r="D78" s="13"/>
      <c r="E78" s="13"/>
      <c r="F78" s="14"/>
      <c r="G78" s="30"/>
      <c r="H78" s="30"/>
      <c r="I78" s="13"/>
      <c r="J78" s="24"/>
      <c r="K78" s="62"/>
      <c r="L78" s="72"/>
      <c r="M78" s="70"/>
      <c r="N78" s="71"/>
      <c r="O78" s="70"/>
      <c r="P78" s="71"/>
      <c r="Q78" s="70"/>
      <c r="R78" s="71"/>
      <c r="S78" s="70"/>
      <c r="T78" s="71"/>
      <c r="U78" s="70"/>
      <c r="V78" s="71"/>
    </row>
    <row r="79" spans="1:22" ht="15.75" thickTop="1" x14ac:dyDescent="0.25">
      <c r="A79" s="8" t="s">
        <v>67</v>
      </c>
      <c r="B79" s="9"/>
      <c r="C79" s="9" t="str">
        <f t="shared" si="2"/>
        <v/>
      </c>
      <c r="D79" s="53"/>
      <c r="E79" s="53"/>
      <c r="F79" s="55"/>
      <c r="G79" s="61"/>
      <c r="H79" s="61"/>
      <c r="I79" s="53"/>
      <c r="J79" s="25"/>
      <c r="K79" s="22"/>
      <c r="L79" s="72"/>
      <c r="M79" s="70"/>
      <c r="N79" s="71"/>
      <c r="O79" s="70"/>
      <c r="P79" s="71"/>
      <c r="Q79" s="70"/>
      <c r="R79" s="71"/>
      <c r="S79" s="70"/>
      <c r="T79" s="71"/>
      <c r="U79" s="70"/>
      <c r="V79" s="71"/>
    </row>
    <row r="80" spans="1:22" x14ac:dyDescent="0.25">
      <c r="A80" s="6" t="s">
        <v>68</v>
      </c>
      <c r="B80" s="1"/>
      <c r="C80" s="2" t="str">
        <f t="shared" si="2"/>
        <v/>
      </c>
      <c r="D80" s="57"/>
      <c r="E80" s="57"/>
      <c r="F80" s="5"/>
      <c r="G80" s="58"/>
      <c r="H80" s="58"/>
      <c r="I80" s="57"/>
      <c r="J80" s="23"/>
      <c r="K80" s="21"/>
      <c r="L80" s="72"/>
      <c r="M80" s="70"/>
      <c r="N80" s="71"/>
      <c r="O80" s="70"/>
      <c r="P80" s="71"/>
      <c r="Q80" s="70"/>
      <c r="R80" s="71"/>
      <c r="S80" s="70"/>
      <c r="T80" s="71"/>
      <c r="U80" s="70"/>
      <c r="V80" s="71"/>
    </row>
    <row r="81" spans="1:22" x14ac:dyDescent="0.25">
      <c r="A81" s="6" t="s">
        <v>69</v>
      </c>
      <c r="B81" s="1"/>
      <c r="C81" s="2" t="str">
        <f t="shared" si="2"/>
        <v/>
      </c>
      <c r="D81" s="57"/>
      <c r="E81" s="57"/>
      <c r="F81" s="5"/>
      <c r="G81" s="58"/>
      <c r="H81" s="58"/>
      <c r="I81" s="57"/>
      <c r="J81" s="23"/>
      <c r="K81" s="21"/>
      <c r="L81" s="72"/>
      <c r="M81" s="70"/>
      <c r="N81" s="71"/>
      <c r="O81" s="70"/>
      <c r="P81" s="71"/>
      <c r="Q81" s="70"/>
      <c r="R81" s="71"/>
      <c r="S81" s="70"/>
      <c r="T81" s="71"/>
      <c r="U81" s="70"/>
      <c r="V81" s="71"/>
    </row>
    <row r="82" spans="1:22" ht="15.75" thickBot="1" x14ac:dyDescent="0.3">
      <c r="A82" s="10" t="s">
        <v>70</v>
      </c>
      <c r="B82" s="11"/>
      <c r="C82" s="12" t="str">
        <f t="shared" si="2"/>
        <v/>
      </c>
      <c r="D82" s="13"/>
      <c r="E82" s="13"/>
      <c r="F82" s="14"/>
      <c r="G82" s="30"/>
      <c r="H82" s="30"/>
      <c r="I82" s="13"/>
      <c r="J82" s="24"/>
      <c r="K82" s="62"/>
      <c r="L82" s="72"/>
      <c r="M82" s="70"/>
      <c r="N82" s="71"/>
      <c r="O82" s="70"/>
      <c r="P82" s="71"/>
      <c r="Q82" s="70"/>
      <c r="R82" s="71"/>
      <c r="S82" s="70"/>
      <c r="T82" s="71"/>
      <c r="U82" s="70"/>
      <c r="V82" s="71"/>
    </row>
    <row r="83" spans="1:22" ht="15.75" thickTop="1" x14ac:dyDescent="0.25">
      <c r="A83" s="8" t="s">
        <v>71</v>
      </c>
      <c r="B83" s="54"/>
      <c r="C83" s="9" t="str">
        <f t="shared" si="2"/>
        <v/>
      </c>
      <c r="D83" s="53"/>
      <c r="E83" s="53"/>
      <c r="F83" s="55"/>
      <c r="G83" s="61"/>
      <c r="H83" s="61"/>
      <c r="I83" s="53"/>
      <c r="J83" s="25"/>
      <c r="K83" s="22"/>
      <c r="L83" s="72"/>
      <c r="M83" s="70"/>
      <c r="N83" s="71"/>
      <c r="O83" s="70"/>
      <c r="P83" s="71"/>
      <c r="Q83" s="70"/>
      <c r="R83" s="71"/>
      <c r="S83" s="70"/>
      <c r="T83" s="71"/>
      <c r="U83" s="70"/>
      <c r="V83" s="71"/>
    </row>
    <row r="84" spans="1:22" x14ac:dyDescent="0.25">
      <c r="A84" s="6" t="s">
        <v>72</v>
      </c>
      <c r="B84" s="1"/>
      <c r="C84" s="2" t="str">
        <f t="shared" si="2"/>
        <v/>
      </c>
      <c r="D84" s="57"/>
      <c r="E84" s="57"/>
      <c r="F84" s="5"/>
      <c r="G84" s="58"/>
      <c r="H84" s="58"/>
      <c r="I84" s="57"/>
      <c r="J84" s="23"/>
      <c r="K84" s="21"/>
      <c r="L84" s="72"/>
      <c r="M84" s="70"/>
      <c r="N84" s="71"/>
      <c r="O84" s="70"/>
      <c r="P84" s="71"/>
      <c r="Q84" s="70"/>
      <c r="R84" s="71"/>
      <c r="S84" s="70"/>
      <c r="T84" s="71"/>
      <c r="U84" s="70"/>
      <c r="V84" s="71"/>
    </row>
    <row r="85" spans="1:22" x14ac:dyDescent="0.25">
      <c r="A85" s="6" t="s">
        <v>73</v>
      </c>
      <c r="B85" s="1"/>
      <c r="C85" s="2" t="str">
        <f t="shared" si="2"/>
        <v/>
      </c>
      <c r="D85" s="7"/>
      <c r="E85" s="7"/>
      <c r="F85" s="5"/>
      <c r="G85" s="58"/>
      <c r="H85" s="58"/>
      <c r="I85" s="57"/>
      <c r="J85" s="23"/>
      <c r="K85" s="21"/>
      <c r="L85" s="72"/>
      <c r="M85" s="70"/>
      <c r="N85" s="71"/>
      <c r="O85" s="70"/>
      <c r="P85" s="71"/>
      <c r="Q85" s="70"/>
      <c r="R85" s="71"/>
      <c r="S85" s="70"/>
      <c r="T85" s="71"/>
      <c r="U85" s="70"/>
      <c r="V85" s="71"/>
    </row>
    <row r="86" spans="1:22" ht="15.75" thickBot="1" x14ac:dyDescent="0.3">
      <c r="A86" s="10" t="s">
        <v>74</v>
      </c>
      <c r="B86" s="11"/>
      <c r="C86" s="12" t="str">
        <f t="shared" si="2"/>
        <v/>
      </c>
      <c r="D86" s="13"/>
      <c r="E86" s="13"/>
      <c r="F86" s="14"/>
      <c r="G86" s="30"/>
      <c r="H86" s="30"/>
      <c r="I86" s="13"/>
      <c r="J86" s="24"/>
      <c r="K86" s="62"/>
      <c r="L86" s="72"/>
      <c r="M86" s="70"/>
      <c r="N86" s="71"/>
      <c r="O86" s="70"/>
      <c r="P86" s="71"/>
      <c r="Q86" s="70"/>
      <c r="R86" s="71"/>
      <c r="S86" s="70"/>
      <c r="T86" s="71"/>
      <c r="U86" s="70"/>
      <c r="V86" s="71"/>
    </row>
    <row r="87" spans="1:22" ht="15.75" thickTop="1" x14ac:dyDescent="0.25">
      <c r="A87" s="8" t="s">
        <v>108</v>
      </c>
      <c r="B87" s="54"/>
      <c r="C87" s="9" t="str">
        <f t="shared" si="2"/>
        <v/>
      </c>
      <c r="D87" s="53"/>
      <c r="E87" s="53"/>
      <c r="F87" s="55"/>
      <c r="G87" s="61"/>
      <c r="H87" s="61"/>
      <c r="I87" s="53"/>
      <c r="J87" s="25"/>
      <c r="K87" s="22"/>
      <c r="L87" s="72"/>
      <c r="M87" s="70"/>
      <c r="N87" s="71"/>
      <c r="O87" s="70"/>
      <c r="P87" s="71"/>
      <c r="Q87" s="70"/>
      <c r="R87" s="71"/>
      <c r="S87" s="70"/>
      <c r="T87" s="71"/>
      <c r="U87" s="70"/>
      <c r="V87" s="71"/>
    </row>
    <row r="88" spans="1:22" x14ac:dyDescent="0.25">
      <c r="A88" s="6" t="s">
        <v>75</v>
      </c>
      <c r="B88" s="1"/>
      <c r="C88" s="2" t="str">
        <f t="shared" si="2"/>
        <v/>
      </c>
      <c r="D88" s="57"/>
      <c r="E88" s="57"/>
      <c r="F88" s="5"/>
      <c r="G88" s="58"/>
      <c r="H88" s="58"/>
      <c r="I88" s="57"/>
      <c r="J88" s="23"/>
      <c r="K88" s="21"/>
      <c r="L88" s="72"/>
      <c r="M88" s="70"/>
      <c r="N88" s="71"/>
      <c r="O88" s="70"/>
      <c r="P88" s="71"/>
      <c r="Q88" s="70"/>
      <c r="R88" s="71"/>
      <c r="S88" s="70"/>
      <c r="T88" s="71"/>
      <c r="U88" s="70"/>
      <c r="V88" s="71"/>
    </row>
    <row r="89" spans="1:22" ht="15.75" thickBot="1" x14ac:dyDescent="0.3">
      <c r="A89" s="15" t="s">
        <v>76</v>
      </c>
      <c r="B89" s="16"/>
      <c r="C89" s="17" t="str">
        <f t="shared" si="2"/>
        <v/>
      </c>
      <c r="D89" s="18"/>
      <c r="E89" s="18"/>
      <c r="F89" s="19"/>
      <c r="G89" s="31"/>
      <c r="H89" s="31"/>
      <c r="I89" s="18"/>
      <c r="J89" s="26"/>
      <c r="K89" s="63"/>
      <c r="L89" s="72"/>
      <c r="M89" s="70"/>
      <c r="N89" s="71"/>
      <c r="O89" s="70"/>
      <c r="P89" s="71"/>
      <c r="Q89" s="70"/>
      <c r="R89" s="71"/>
      <c r="S89" s="70"/>
      <c r="T89" s="71"/>
      <c r="U89" s="70"/>
      <c r="V89" s="71"/>
    </row>
    <row r="90" spans="1:22" ht="15.75" thickTop="1" x14ac:dyDescent="0.25">
      <c r="A90" s="8" t="s">
        <v>77</v>
      </c>
      <c r="B90" s="54"/>
      <c r="C90" s="9" t="str">
        <f t="shared" si="2"/>
        <v/>
      </c>
      <c r="D90" s="53"/>
      <c r="E90" s="53"/>
      <c r="F90" s="55"/>
      <c r="G90" s="61"/>
      <c r="H90" s="61"/>
      <c r="I90" s="53"/>
      <c r="J90" s="25"/>
      <c r="K90" s="22"/>
      <c r="L90" s="72"/>
      <c r="M90" s="70"/>
      <c r="N90" s="71"/>
      <c r="O90" s="70"/>
      <c r="P90" s="71"/>
      <c r="Q90" s="70"/>
      <c r="R90" s="71"/>
      <c r="S90" s="70"/>
      <c r="T90" s="71"/>
      <c r="U90" s="70"/>
      <c r="V90" s="71"/>
    </row>
    <row r="91" spans="1:22" ht="15.75" thickBot="1" x14ac:dyDescent="0.3">
      <c r="A91" s="10" t="s">
        <v>78</v>
      </c>
      <c r="B91" s="11"/>
      <c r="C91" s="12" t="str">
        <f t="shared" si="2"/>
        <v/>
      </c>
      <c r="D91" s="13"/>
      <c r="E91" s="13"/>
      <c r="F91" s="14"/>
      <c r="G91" s="30"/>
      <c r="H91" s="30"/>
      <c r="I91" s="13"/>
      <c r="J91" s="24"/>
      <c r="K91" s="62"/>
      <c r="L91" s="72"/>
      <c r="M91" s="70"/>
      <c r="N91" s="71"/>
      <c r="O91" s="70"/>
      <c r="P91" s="71"/>
      <c r="Q91" s="70"/>
      <c r="R91" s="71"/>
      <c r="S91" s="70"/>
      <c r="T91" s="71"/>
      <c r="U91" s="70"/>
      <c r="V91" s="71"/>
    </row>
    <row r="92" spans="1:22" ht="15.75" thickTop="1" x14ac:dyDescent="0.25">
      <c r="A92" s="8" t="s">
        <v>79</v>
      </c>
      <c r="B92" s="54"/>
      <c r="C92" s="9" t="str">
        <f t="shared" si="2"/>
        <v/>
      </c>
      <c r="D92" s="53"/>
      <c r="E92" s="53"/>
      <c r="F92" s="55"/>
      <c r="G92" s="61"/>
      <c r="H92" s="61"/>
      <c r="I92" s="53"/>
      <c r="J92" s="25"/>
      <c r="K92" s="22"/>
      <c r="L92" s="72"/>
      <c r="M92" s="70"/>
      <c r="N92" s="71"/>
      <c r="O92" s="70"/>
      <c r="P92" s="71"/>
      <c r="Q92" s="70"/>
      <c r="R92" s="71"/>
      <c r="S92" s="70"/>
      <c r="T92" s="71"/>
      <c r="U92" s="70"/>
      <c r="V92" s="71"/>
    </row>
    <row r="93" spans="1:22" x14ac:dyDescent="0.25">
      <c r="A93" s="8" t="s">
        <v>80</v>
      </c>
      <c r="B93" s="1"/>
      <c r="C93" s="2" t="str">
        <f t="shared" si="2"/>
        <v/>
      </c>
      <c r="D93" s="57"/>
      <c r="E93" s="57"/>
      <c r="F93" s="5"/>
      <c r="G93" s="58"/>
      <c r="H93" s="58"/>
      <c r="I93" s="57"/>
      <c r="J93" s="23"/>
      <c r="K93" s="21"/>
      <c r="L93" s="72"/>
      <c r="M93" s="70"/>
      <c r="N93" s="71"/>
      <c r="O93" s="70"/>
      <c r="P93" s="71"/>
      <c r="Q93" s="70"/>
      <c r="R93" s="71"/>
      <c r="S93" s="70"/>
      <c r="T93" s="71"/>
      <c r="U93" s="70"/>
      <c r="V93" s="71"/>
    </row>
    <row r="94" spans="1:22" x14ac:dyDescent="0.25">
      <c r="A94" s="8" t="s">
        <v>81</v>
      </c>
      <c r="B94" s="1"/>
      <c r="C94" s="2" t="str">
        <f t="shared" si="2"/>
        <v/>
      </c>
      <c r="D94" s="7"/>
      <c r="E94" s="7"/>
      <c r="F94" s="5"/>
      <c r="G94" s="58"/>
      <c r="H94" s="58"/>
      <c r="I94" s="57"/>
      <c r="J94" s="23"/>
      <c r="K94" s="21"/>
      <c r="L94" s="72"/>
      <c r="M94" s="70"/>
      <c r="N94" s="71"/>
      <c r="O94" s="70"/>
      <c r="P94" s="71"/>
      <c r="Q94" s="70"/>
      <c r="R94" s="71"/>
      <c r="S94" s="70"/>
      <c r="T94" s="71"/>
      <c r="U94" s="70"/>
      <c r="V94" s="71"/>
    </row>
    <row r="95" spans="1:22" ht="15.75" thickBot="1" x14ac:dyDescent="0.3">
      <c r="A95" s="10" t="s">
        <v>82</v>
      </c>
      <c r="B95" s="11"/>
      <c r="C95" s="12" t="str">
        <f t="shared" si="2"/>
        <v/>
      </c>
      <c r="D95" s="13"/>
      <c r="E95" s="13"/>
      <c r="F95" s="14"/>
      <c r="G95" s="30"/>
      <c r="H95" s="30"/>
      <c r="I95" s="13"/>
      <c r="J95" s="24"/>
      <c r="K95" s="62"/>
      <c r="L95" s="72"/>
      <c r="M95" s="70"/>
      <c r="N95" s="71"/>
      <c r="O95" s="70"/>
      <c r="P95" s="71"/>
      <c r="Q95" s="70"/>
      <c r="R95" s="71"/>
      <c r="S95" s="70"/>
      <c r="T95" s="71"/>
      <c r="U95" s="70"/>
      <c r="V95" s="71"/>
    </row>
    <row r="96" spans="1:22" ht="15.75" thickTop="1" x14ac:dyDescent="0.25">
      <c r="A96" s="8" t="s">
        <v>83</v>
      </c>
      <c r="B96" s="54"/>
      <c r="C96" s="9" t="str">
        <f t="shared" si="2"/>
        <v/>
      </c>
      <c r="D96" s="53"/>
      <c r="E96" s="53"/>
      <c r="F96" s="55"/>
      <c r="G96" s="61"/>
      <c r="H96" s="61"/>
      <c r="I96" s="53"/>
      <c r="J96" s="25"/>
      <c r="K96" s="22"/>
      <c r="L96" s="72"/>
      <c r="M96" s="70"/>
      <c r="N96" s="71"/>
      <c r="O96" s="70"/>
      <c r="P96" s="71"/>
      <c r="Q96" s="70"/>
      <c r="R96" s="71"/>
      <c r="S96" s="70"/>
      <c r="T96" s="71"/>
      <c r="U96" s="70"/>
      <c r="V96" s="71"/>
    </row>
    <row r="97" spans="1:22" x14ac:dyDescent="0.25">
      <c r="A97" s="8" t="s">
        <v>84</v>
      </c>
      <c r="B97" s="1"/>
      <c r="C97" s="2" t="str">
        <f t="shared" ref="C97:C125" si="3">IF(B97="","",EDATE(B97,6))</f>
        <v/>
      </c>
      <c r="D97" s="57"/>
      <c r="E97" s="57"/>
      <c r="F97" s="5"/>
      <c r="G97" s="58"/>
      <c r="H97" s="58"/>
      <c r="I97" s="57"/>
      <c r="J97" s="23"/>
      <c r="K97" s="21"/>
      <c r="L97" s="72"/>
      <c r="M97" s="70"/>
      <c r="N97" s="71"/>
      <c r="O97" s="70"/>
      <c r="P97" s="71"/>
      <c r="Q97" s="70"/>
      <c r="R97" s="71"/>
      <c r="S97" s="70"/>
      <c r="T97" s="71"/>
      <c r="U97" s="70"/>
      <c r="V97" s="71"/>
    </row>
    <row r="98" spans="1:22" x14ac:dyDescent="0.25">
      <c r="A98" s="8" t="s">
        <v>85</v>
      </c>
      <c r="B98" s="1"/>
      <c r="C98" s="2" t="str">
        <f t="shared" si="3"/>
        <v/>
      </c>
      <c r="D98" s="57"/>
      <c r="E98" s="57"/>
      <c r="F98" s="5"/>
      <c r="G98" s="58"/>
      <c r="H98" s="58"/>
      <c r="I98" s="57"/>
      <c r="J98" s="23"/>
      <c r="K98" s="21"/>
      <c r="L98" s="72"/>
      <c r="M98" s="70"/>
      <c r="N98" s="71"/>
      <c r="O98" s="70"/>
      <c r="P98" s="71"/>
      <c r="Q98" s="70"/>
      <c r="R98" s="71"/>
      <c r="S98" s="70"/>
      <c r="T98" s="71"/>
      <c r="U98" s="70"/>
      <c r="V98" s="71"/>
    </row>
    <row r="99" spans="1:22" ht="15.75" thickBot="1" x14ac:dyDescent="0.3">
      <c r="A99" s="10" t="s">
        <v>86</v>
      </c>
      <c r="B99" s="11"/>
      <c r="C99" s="12" t="str">
        <f t="shared" si="3"/>
        <v/>
      </c>
      <c r="D99" s="13"/>
      <c r="E99" s="13"/>
      <c r="F99" s="14"/>
      <c r="G99" s="30"/>
      <c r="H99" s="30"/>
      <c r="I99" s="13"/>
      <c r="J99" s="24"/>
      <c r="K99" s="62"/>
      <c r="L99" s="72"/>
      <c r="M99" s="70"/>
      <c r="N99" s="71"/>
      <c r="O99" s="70"/>
      <c r="P99" s="71"/>
      <c r="Q99" s="70"/>
      <c r="R99" s="71"/>
      <c r="S99" s="70"/>
      <c r="T99" s="71"/>
      <c r="U99" s="70"/>
      <c r="V99" s="71"/>
    </row>
    <row r="100" spans="1:22" ht="15.75" thickTop="1" x14ac:dyDescent="0.25">
      <c r="A100" s="8" t="s">
        <v>87</v>
      </c>
      <c r="B100" s="54"/>
      <c r="C100" s="9" t="str">
        <f t="shared" si="3"/>
        <v/>
      </c>
      <c r="D100" s="53"/>
      <c r="E100" s="53"/>
      <c r="F100" s="55"/>
      <c r="G100" s="61"/>
      <c r="H100" s="61"/>
      <c r="I100" s="53"/>
      <c r="J100" s="25"/>
      <c r="K100" s="22"/>
      <c r="L100" s="72"/>
      <c r="M100" s="70"/>
      <c r="N100" s="71"/>
      <c r="O100" s="70"/>
      <c r="P100" s="71"/>
      <c r="Q100" s="70"/>
      <c r="R100" s="71"/>
      <c r="S100" s="70"/>
      <c r="T100" s="71"/>
      <c r="U100" s="70"/>
      <c r="V100" s="71"/>
    </row>
    <row r="101" spans="1:22" x14ac:dyDescent="0.25">
      <c r="A101" s="8" t="s">
        <v>88</v>
      </c>
      <c r="B101" s="1"/>
      <c r="C101" s="2" t="str">
        <f t="shared" si="3"/>
        <v/>
      </c>
      <c r="D101" s="57"/>
      <c r="E101" s="57"/>
      <c r="F101" s="5"/>
      <c r="G101" s="58"/>
      <c r="H101" s="58"/>
      <c r="I101" s="57"/>
      <c r="J101" s="23"/>
      <c r="K101" s="21"/>
      <c r="L101" s="72"/>
      <c r="M101" s="70"/>
      <c r="N101" s="71"/>
      <c r="O101" s="70"/>
      <c r="P101" s="71"/>
      <c r="Q101" s="70"/>
      <c r="R101" s="71"/>
      <c r="S101" s="70"/>
      <c r="T101" s="71"/>
      <c r="U101" s="70"/>
      <c r="V101" s="71"/>
    </row>
    <row r="102" spans="1:22" x14ac:dyDescent="0.25">
      <c r="A102" s="8" t="s">
        <v>89</v>
      </c>
      <c r="B102" s="1"/>
      <c r="C102" s="2" t="str">
        <f t="shared" si="3"/>
        <v/>
      </c>
      <c r="D102" s="57"/>
      <c r="E102" s="57"/>
      <c r="F102" s="5"/>
      <c r="G102" s="58"/>
      <c r="H102" s="58"/>
      <c r="I102" s="57"/>
      <c r="J102" s="23"/>
      <c r="K102" s="21"/>
      <c r="L102" s="72"/>
      <c r="M102" s="70"/>
      <c r="N102" s="71"/>
      <c r="O102" s="70"/>
      <c r="P102" s="71"/>
      <c r="Q102" s="70"/>
      <c r="R102" s="71"/>
      <c r="S102" s="70"/>
      <c r="T102" s="71"/>
      <c r="U102" s="70"/>
      <c r="V102" s="71"/>
    </row>
    <row r="103" spans="1:22" ht="15.75" thickBot="1" x14ac:dyDescent="0.3">
      <c r="A103" s="10" t="s">
        <v>90</v>
      </c>
      <c r="B103" s="11"/>
      <c r="C103" s="12" t="str">
        <f t="shared" si="3"/>
        <v/>
      </c>
      <c r="D103" s="13"/>
      <c r="E103" s="13"/>
      <c r="F103" s="14"/>
      <c r="G103" s="30"/>
      <c r="H103" s="30"/>
      <c r="I103" s="13"/>
      <c r="J103" s="24"/>
      <c r="K103" s="62"/>
      <c r="L103" s="72"/>
      <c r="M103" s="70"/>
      <c r="N103" s="71"/>
      <c r="O103" s="70"/>
      <c r="P103" s="71"/>
      <c r="Q103" s="70"/>
      <c r="R103" s="71"/>
      <c r="S103" s="70"/>
      <c r="T103" s="71"/>
      <c r="U103" s="70"/>
      <c r="V103" s="71"/>
    </row>
    <row r="104" spans="1:22" ht="15.75" thickTop="1" x14ac:dyDescent="0.25">
      <c r="A104" s="8" t="s">
        <v>91</v>
      </c>
      <c r="B104" s="54"/>
      <c r="C104" s="9" t="str">
        <f t="shared" si="3"/>
        <v/>
      </c>
      <c r="D104" s="53"/>
      <c r="E104" s="53"/>
      <c r="F104" s="55"/>
      <c r="G104" s="61"/>
      <c r="H104" s="61"/>
      <c r="I104" s="53"/>
      <c r="J104" s="25"/>
      <c r="K104" s="22"/>
      <c r="L104" s="72"/>
      <c r="M104" s="70"/>
      <c r="N104" s="71"/>
      <c r="O104" s="70"/>
      <c r="P104" s="71"/>
      <c r="Q104" s="70"/>
      <c r="R104" s="71"/>
      <c r="S104" s="70"/>
      <c r="T104" s="71"/>
      <c r="U104" s="70"/>
      <c r="V104" s="71"/>
    </row>
    <row r="105" spans="1:22" x14ac:dyDescent="0.25">
      <c r="A105" s="8" t="s">
        <v>92</v>
      </c>
      <c r="B105" s="1"/>
      <c r="C105" s="2" t="str">
        <f t="shared" si="3"/>
        <v/>
      </c>
      <c r="D105" s="57"/>
      <c r="E105" s="57"/>
      <c r="F105" s="5"/>
      <c r="G105" s="58"/>
      <c r="H105" s="58"/>
      <c r="I105" s="57"/>
      <c r="J105" s="23"/>
      <c r="K105" s="21"/>
      <c r="L105" s="72"/>
      <c r="M105" s="70"/>
      <c r="N105" s="71"/>
      <c r="O105" s="70"/>
      <c r="P105" s="71"/>
      <c r="Q105" s="70"/>
      <c r="R105" s="71"/>
      <c r="S105" s="70"/>
      <c r="T105" s="71"/>
      <c r="U105" s="70"/>
      <c r="V105" s="71"/>
    </row>
    <row r="106" spans="1:22" x14ac:dyDescent="0.25">
      <c r="A106" s="8" t="s">
        <v>93</v>
      </c>
      <c r="B106" s="1"/>
      <c r="C106" s="2" t="str">
        <f t="shared" si="3"/>
        <v/>
      </c>
      <c r="D106" s="57"/>
      <c r="E106" s="57"/>
      <c r="F106" s="5"/>
      <c r="G106" s="58"/>
      <c r="H106" s="58"/>
      <c r="I106" s="57"/>
      <c r="J106" s="23"/>
      <c r="K106" s="21"/>
      <c r="L106" s="72"/>
      <c r="M106" s="70"/>
      <c r="N106" s="71"/>
      <c r="O106" s="70"/>
      <c r="P106" s="71"/>
      <c r="Q106" s="70"/>
      <c r="R106" s="71"/>
      <c r="S106" s="70"/>
      <c r="T106" s="71"/>
      <c r="U106" s="70"/>
      <c r="V106" s="71"/>
    </row>
    <row r="107" spans="1:22" ht="15.75" thickBot="1" x14ac:dyDescent="0.3">
      <c r="A107" s="10" t="s">
        <v>94</v>
      </c>
      <c r="B107" s="11"/>
      <c r="C107" s="12" t="str">
        <f t="shared" si="3"/>
        <v/>
      </c>
      <c r="D107" s="13"/>
      <c r="E107" s="13"/>
      <c r="F107" s="14"/>
      <c r="G107" s="30"/>
      <c r="H107" s="30"/>
      <c r="I107" s="13"/>
      <c r="J107" s="24"/>
      <c r="K107" s="62"/>
      <c r="L107" s="72"/>
      <c r="M107" s="70"/>
      <c r="N107" s="71"/>
      <c r="O107" s="70"/>
      <c r="P107" s="71"/>
      <c r="Q107" s="70"/>
      <c r="R107" s="71"/>
      <c r="S107" s="70"/>
      <c r="T107" s="71"/>
      <c r="U107" s="70"/>
      <c r="V107" s="71"/>
    </row>
    <row r="108" spans="1:22" ht="15.75" thickTop="1" x14ac:dyDescent="0.25">
      <c r="A108" s="8" t="s">
        <v>95</v>
      </c>
      <c r="B108" s="54"/>
      <c r="C108" s="9" t="str">
        <f t="shared" si="3"/>
        <v/>
      </c>
      <c r="D108" s="53"/>
      <c r="E108" s="53"/>
      <c r="F108" s="55"/>
      <c r="G108" s="61"/>
      <c r="H108" s="61"/>
      <c r="I108" s="53"/>
      <c r="J108" s="25"/>
      <c r="K108" s="22"/>
      <c r="L108" s="72"/>
      <c r="M108" s="70"/>
      <c r="N108" s="71"/>
      <c r="O108" s="70"/>
      <c r="P108" s="71"/>
      <c r="Q108" s="70"/>
      <c r="R108" s="71"/>
      <c r="S108" s="70"/>
      <c r="T108" s="71"/>
      <c r="U108" s="70"/>
      <c r="V108" s="71"/>
    </row>
    <row r="109" spans="1:22" x14ac:dyDescent="0.25">
      <c r="A109" s="8" t="s">
        <v>96</v>
      </c>
      <c r="B109" s="1"/>
      <c r="C109" s="2" t="str">
        <f t="shared" si="3"/>
        <v/>
      </c>
      <c r="D109" s="7"/>
      <c r="E109" s="7"/>
      <c r="F109" s="5"/>
      <c r="G109" s="58"/>
      <c r="H109" s="58"/>
      <c r="I109" s="57"/>
      <c r="J109" s="23"/>
      <c r="K109" s="21"/>
      <c r="L109" s="72"/>
      <c r="M109" s="70"/>
      <c r="N109" s="71"/>
      <c r="O109" s="70"/>
      <c r="P109" s="71"/>
      <c r="Q109" s="70"/>
      <c r="R109" s="71"/>
      <c r="S109" s="70"/>
      <c r="T109" s="71"/>
      <c r="U109" s="70"/>
      <c r="V109" s="71"/>
    </row>
    <row r="110" spans="1:22" x14ac:dyDescent="0.25">
      <c r="A110" s="8" t="s">
        <v>97</v>
      </c>
      <c r="B110" s="1"/>
      <c r="C110" s="2" t="str">
        <f t="shared" si="3"/>
        <v/>
      </c>
      <c r="D110" s="57"/>
      <c r="E110" s="57"/>
      <c r="F110" s="5"/>
      <c r="G110" s="58"/>
      <c r="H110" s="58"/>
      <c r="I110" s="57"/>
      <c r="J110" s="23"/>
      <c r="K110" s="21"/>
      <c r="L110" s="72"/>
      <c r="M110" s="70"/>
      <c r="N110" s="71"/>
      <c r="O110" s="70"/>
      <c r="P110" s="71"/>
      <c r="Q110" s="70"/>
      <c r="R110" s="71"/>
      <c r="S110" s="70"/>
      <c r="T110" s="71"/>
      <c r="U110" s="70"/>
      <c r="V110" s="71"/>
    </row>
    <row r="111" spans="1:22" ht="15.75" thickBot="1" x14ac:dyDescent="0.3">
      <c r="A111" s="10" t="s">
        <v>98</v>
      </c>
      <c r="B111" s="11"/>
      <c r="C111" s="12" t="str">
        <f t="shared" si="3"/>
        <v/>
      </c>
      <c r="D111" s="13"/>
      <c r="E111" s="13"/>
      <c r="F111" s="14"/>
      <c r="G111" s="30"/>
      <c r="H111" s="30"/>
      <c r="I111" s="13"/>
      <c r="J111" s="24"/>
      <c r="K111" s="62"/>
      <c r="L111" s="72"/>
      <c r="M111" s="70"/>
      <c r="N111" s="71"/>
      <c r="O111" s="70"/>
      <c r="P111" s="71"/>
      <c r="Q111" s="70"/>
      <c r="R111" s="71"/>
      <c r="S111" s="70"/>
      <c r="T111" s="71"/>
      <c r="U111" s="70"/>
      <c r="V111" s="71"/>
    </row>
    <row r="112" spans="1:22" ht="15.75" thickTop="1" x14ac:dyDescent="0.25">
      <c r="A112" s="8" t="s">
        <v>99</v>
      </c>
      <c r="B112" s="54"/>
      <c r="C112" s="9" t="str">
        <f t="shared" si="3"/>
        <v/>
      </c>
      <c r="D112" s="53"/>
      <c r="E112" s="53"/>
      <c r="F112" s="55"/>
      <c r="G112" s="61"/>
      <c r="H112" s="61"/>
      <c r="I112" s="53"/>
      <c r="J112" s="25"/>
      <c r="K112" s="22"/>
      <c r="L112" s="72"/>
      <c r="M112" s="70"/>
      <c r="N112" s="71"/>
      <c r="O112" s="70"/>
      <c r="P112" s="71"/>
      <c r="Q112" s="70"/>
      <c r="R112" s="71"/>
      <c r="S112" s="70"/>
      <c r="T112" s="71"/>
      <c r="U112" s="70"/>
      <c r="V112" s="71"/>
    </row>
    <row r="113" spans="1:22" x14ac:dyDescent="0.25">
      <c r="A113" s="8" t="s">
        <v>100</v>
      </c>
      <c r="B113" s="1"/>
      <c r="C113" s="2" t="str">
        <f t="shared" si="3"/>
        <v/>
      </c>
      <c r="D113" s="57"/>
      <c r="E113" s="57"/>
      <c r="F113" s="5"/>
      <c r="G113" s="58"/>
      <c r="H113" s="58"/>
      <c r="I113" s="57"/>
      <c r="J113" s="23"/>
      <c r="K113" s="21"/>
      <c r="L113" s="72"/>
      <c r="M113" s="70"/>
      <c r="N113" s="71"/>
      <c r="O113" s="70"/>
      <c r="P113" s="71"/>
      <c r="Q113" s="70"/>
      <c r="R113" s="71"/>
      <c r="S113" s="70"/>
      <c r="T113" s="71"/>
      <c r="U113" s="70"/>
      <c r="V113" s="71"/>
    </row>
    <row r="114" spans="1:22" x14ac:dyDescent="0.25">
      <c r="A114" s="8" t="s">
        <v>101</v>
      </c>
      <c r="B114" s="1"/>
      <c r="C114" s="2" t="str">
        <f t="shared" si="3"/>
        <v/>
      </c>
      <c r="D114" s="57"/>
      <c r="E114" s="57"/>
      <c r="F114" s="5"/>
      <c r="G114" s="58"/>
      <c r="H114" s="58"/>
      <c r="I114" s="57"/>
      <c r="J114" s="23"/>
      <c r="K114" s="21"/>
      <c r="L114" s="72"/>
      <c r="M114" s="70"/>
      <c r="N114" s="71"/>
      <c r="O114" s="70"/>
      <c r="P114" s="71"/>
      <c r="Q114" s="70"/>
      <c r="R114" s="71"/>
      <c r="S114" s="70"/>
      <c r="T114" s="71"/>
      <c r="U114" s="70"/>
      <c r="V114" s="71"/>
    </row>
    <row r="115" spans="1:22" ht="15.75" thickBot="1" x14ac:dyDescent="0.3">
      <c r="A115" s="10" t="s">
        <v>102</v>
      </c>
      <c r="B115" s="11"/>
      <c r="C115" s="12" t="str">
        <f t="shared" si="3"/>
        <v/>
      </c>
      <c r="D115" s="13"/>
      <c r="E115" s="13"/>
      <c r="F115" s="14"/>
      <c r="G115" s="30"/>
      <c r="H115" s="30"/>
      <c r="I115" s="13"/>
      <c r="J115" s="24"/>
      <c r="K115" s="62"/>
      <c r="L115" s="72"/>
      <c r="M115" s="70"/>
      <c r="N115" s="71"/>
      <c r="O115" s="70"/>
      <c r="P115" s="71"/>
      <c r="Q115" s="70"/>
      <c r="R115" s="71"/>
      <c r="S115" s="70"/>
      <c r="T115" s="71"/>
      <c r="U115" s="70"/>
      <c r="V115" s="71"/>
    </row>
    <row r="116" spans="1:22" ht="15.75" thickTop="1" x14ac:dyDescent="0.25">
      <c r="A116" s="8" t="s">
        <v>103</v>
      </c>
      <c r="B116" s="54"/>
      <c r="C116" s="9" t="str">
        <f t="shared" si="3"/>
        <v/>
      </c>
      <c r="D116" s="53"/>
      <c r="E116" s="53"/>
      <c r="F116" s="55"/>
      <c r="G116" s="61"/>
      <c r="H116" s="61"/>
      <c r="I116" s="53"/>
      <c r="J116" s="25"/>
      <c r="K116" s="22"/>
      <c r="L116" s="72"/>
      <c r="M116" s="70"/>
      <c r="N116" s="71"/>
      <c r="O116" s="70"/>
      <c r="P116" s="71"/>
      <c r="Q116" s="70"/>
      <c r="R116" s="71"/>
      <c r="S116" s="70"/>
      <c r="T116" s="71"/>
      <c r="U116" s="70"/>
      <c r="V116" s="71"/>
    </row>
    <row r="117" spans="1:22" x14ac:dyDescent="0.25">
      <c r="A117" s="8" t="s">
        <v>104</v>
      </c>
      <c r="B117" s="1"/>
      <c r="C117" s="2" t="str">
        <f t="shared" si="3"/>
        <v/>
      </c>
      <c r="D117" s="57"/>
      <c r="E117" s="57"/>
      <c r="F117" s="5"/>
      <c r="G117" s="58"/>
      <c r="H117" s="58"/>
      <c r="I117" s="57"/>
      <c r="J117" s="23"/>
      <c r="K117" s="21"/>
      <c r="L117" s="72"/>
      <c r="M117" s="70"/>
      <c r="N117" s="71"/>
      <c r="O117" s="70"/>
      <c r="P117" s="71"/>
      <c r="Q117" s="70"/>
      <c r="R117" s="71"/>
      <c r="S117" s="70"/>
      <c r="T117" s="71"/>
      <c r="U117" s="70"/>
      <c r="V117" s="71"/>
    </row>
    <row r="118" spans="1:22" x14ac:dyDescent="0.25">
      <c r="A118" s="8" t="s">
        <v>105</v>
      </c>
      <c r="B118" s="1"/>
      <c r="C118" s="2" t="str">
        <f t="shared" si="3"/>
        <v/>
      </c>
      <c r="D118" s="57"/>
      <c r="E118" s="57"/>
      <c r="F118" s="5"/>
      <c r="G118" s="58"/>
      <c r="H118" s="58"/>
      <c r="I118" s="57"/>
      <c r="J118" s="23"/>
      <c r="K118" s="21"/>
      <c r="L118" s="72"/>
      <c r="M118" s="70"/>
      <c r="N118" s="71"/>
      <c r="O118" s="70"/>
      <c r="P118" s="71"/>
      <c r="Q118" s="70"/>
      <c r="R118" s="71"/>
      <c r="S118" s="70"/>
      <c r="T118" s="71"/>
      <c r="U118" s="70"/>
      <c r="V118" s="71"/>
    </row>
    <row r="119" spans="1:22" ht="15.75" thickBot="1" x14ac:dyDescent="0.3">
      <c r="A119" s="10" t="s">
        <v>106</v>
      </c>
      <c r="B119" s="77"/>
      <c r="C119" s="12" t="str">
        <f t="shared" si="3"/>
        <v/>
      </c>
      <c r="D119" s="13"/>
      <c r="E119" s="13"/>
      <c r="F119" s="14"/>
      <c r="G119" s="30"/>
      <c r="H119" s="30"/>
      <c r="I119" s="13"/>
      <c r="J119" s="24"/>
      <c r="K119" s="62"/>
      <c r="L119" s="72"/>
      <c r="M119" s="70"/>
      <c r="N119" s="71"/>
      <c r="O119" s="70"/>
      <c r="P119" s="71"/>
      <c r="Q119" s="70"/>
      <c r="R119" s="71"/>
      <c r="S119" s="70"/>
      <c r="T119" s="71"/>
      <c r="U119" s="70"/>
      <c r="V119" s="71"/>
    </row>
    <row r="120" spans="1:22" ht="15.75" thickTop="1" x14ac:dyDescent="0.25">
      <c r="A120" s="8" t="s">
        <v>107</v>
      </c>
      <c r="B120" s="78"/>
      <c r="C120" s="9" t="str">
        <f t="shared" si="3"/>
        <v/>
      </c>
      <c r="D120" s="53"/>
      <c r="E120" s="53"/>
      <c r="F120" s="55"/>
      <c r="G120" s="61"/>
      <c r="H120" s="61"/>
      <c r="I120" s="53"/>
      <c r="J120" s="25"/>
      <c r="K120" s="22"/>
      <c r="L120" s="72"/>
      <c r="M120" s="70"/>
      <c r="N120" s="71"/>
      <c r="O120" s="70"/>
      <c r="P120" s="71"/>
      <c r="Q120" s="70"/>
      <c r="R120" s="71"/>
      <c r="S120" s="70"/>
      <c r="T120" s="71"/>
      <c r="U120" s="70"/>
      <c r="V120" s="71"/>
    </row>
    <row r="121" spans="1:22" x14ac:dyDescent="0.25">
      <c r="A121" s="8"/>
      <c r="B121" s="270"/>
      <c r="C121" s="9"/>
      <c r="D121" s="86"/>
      <c r="E121" s="86"/>
      <c r="F121" s="55"/>
      <c r="G121" s="61"/>
      <c r="H121" s="61"/>
      <c r="I121" s="86"/>
      <c r="J121" s="25"/>
      <c r="K121" s="22"/>
      <c r="L121" s="72"/>
      <c r="M121" s="70"/>
      <c r="N121" s="71"/>
      <c r="O121" s="70"/>
      <c r="P121" s="71"/>
      <c r="Q121" s="70"/>
      <c r="R121" s="71"/>
      <c r="S121" s="70"/>
      <c r="T121" s="71"/>
      <c r="U121" s="70"/>
      <c r="V121" s="71"/>
    </row>
    <row r="122" spans="1:22" ht="30" x14ac:dyDescent="0.25">
      <c r="A122" s="57" t="s">
        <v>9</v>
      </c>
      <c r="B122" s="48" t="s">
        <v>4</v>
      </c>
      <c r="C122" s="1" t="s">
        <v>3</v>
      </c>
      <c r="D122" s="57" t="s">
        <v>2</v>
      </c>
      <c r="E122" s="57" t="s">
        <v>1</v>
      </c>
      <c r="F122" s="5" t="s">
        <v>0</v>
      </c>
      <c r="G122" s="58" t="s">
        <v>7</v>
      </c>
      <c r="H122" s="84" t="s">
        <v>6</v>
      </c>
      <c r="I122" s="85" t="s">
        <v>5</v>
      </c>
      <c r="J122" s="59" t="s">
        <v>8</v>
      </c>
      <c r="K122" s="69" t="s">
        <v>187</v>
      </c>
      <c r="L122" s="72"/>
      <c r="M122" s="70"/>
      <c r="N122" s="71"/>
      <c r="O122" s="70"/>
      <c r="P122" s="71"/>
      <c r="Q122" s="70"/>
      <c r="R122" s="71"/>
      <c r="S122" s="70"/>
      <c r="T122" s="71"/>
      <c r="U122" s="70"/>
      <c r="V122" s="71"/>
    </row>
    <row r="123" spans="1:22" x14ac:dyDescent="0.25">
      <c r="A123" s="67" t="s">
        <v>165</v>
      </c>
      <c r="B123" s="1"/>
      <c r="C123" s="2" t="str">
        <f t="shared" si="3"/>
        <v/>
      </c>
      <c r="D123" s="57"/>
      <c r="E123" s="57"/>
      <c r="F123" s="5"/>
      <c r="G123" s="58"/>
      <c r="H123" s="58"/>
      <c r="I123" s="57"/>
      <c r="J123" s="23"/>
      <c r="K123" s="21"/>
      <c r="L123" s="72"/>
      <c r="M123" s="70"/>
      <c r="N123" s="71"/>
      <c r="O123" s="70"/>
      <c r="P123" s="71"/>
      <c r="Q123" s="70"/>
      <c r="R123" s="71"/>
      <c r="S123" s="70"/>
      <c r="T123" s="71"/>
      <c r="U123" s="70"/>
      <c r="V123" s="71"/>
    </row>
    <row r="124" spans="1:22" ht="15" customHeight="1" x14ac:dyDescent="0.25">
      <c r="A124" s="67" t="s">
        <v>166</v>
      </c>
      <c r="B124" s="2"/>
      <c r="C124" s="2" t="str">
        <f t="shared" si="3"/>
        <v/>
      </c>
      <c r="D124" s="57"/>
      <c r="E124" s="57"/>
      <c r="F124" s="5"/>
      <c r="G124" s="58"/>
      <c r="H124" s="58"/>
      <c r="I124" s="57"/>
      <c r="J124" s="23"/>
      <c r="K124" s="21"/>
      <c r="L124" s="72"/>
      <c r="M124" s="70"/>
      <c r="N124" s="71"/>
      <c r="O124" s="70"/>
      <c r="P124" s="71"/>
      <c r="Q124" s="70"/>
      <c r="R124" s="71"/>
      <c r="S124" s="70"/>
      <c r="T124" s="71"/>
      <c r="U124" s="70"/>
      <c r="V124" s="71"/>
    </row>
    <row r="125" spans="1:22" x14ac:dyDescent="0.25">
      <c r="A125" s="64" t="s">
        <v>167</v>
      </c>
      <c r="B125" s="51"/>
      <c r="C125" s="28" t="str">
        <f t="shared" si="3"/>
        <v/>
      </c>
      <c r="D125" s="50"/>
      <c r="E125" s="50"/>
      <c r="F125" s="52"/>
      <c r="G125" s="60"/>
      <c r="H125" s="60"/>
      <c r="I125" s="50"/>
      <c r="J125" s="29"/>
      <c r="K125" s="80"/>
      <c r="L125" s="73"/>
      <c r="M125" s="74"/>
      <c r="N125" s="74"/>
      <c r="O125" s="74"/>
      <c r="P125" s="74"/>
      <c r="Q125" s="74"/>
      <c r="R125" s="74"/>
      <c r="S125" s="74"/>
      <c r="T125" s="74"/>
      <c r="U125" s="74"/>
      <c r="V125" s="74"/>
    </row>
    <row r="126" spans="1:22" ht="15" customHeight="1" thickBot="1" x14ac:dyDescent="0.3">
      <c r="A126" s="66" t="s">
        <v>168</v>
      </c>
      <c r="B126" s="11"/>
      <c r="C126" s="12" t="str">
        <f t="shared" ref="C126:C149" si="4">IF(B126="","",EDATE(B126,6))</f>
        <v/>
      </c>
      <c r="D126" s="13"/>
      <c r="E126" s="13"/>
      <c r="F126" s="14"/>
      <c r="G126" s="30"/>
      <c r="H126" s="30"/>
      <c r="I126" s="13"/>
      <c r="J126" s="24"/>
      <c r="K126" s="62"/>
      <c r="L126" s="72"/>
      <c r="M126" s="70"/>
      <c r="N126" s="71"/>
      <c r="O126" s="70"/>
      <c r="P126" s="71"/>
      <c r="Q126" s="70"/>
      <c r="R126" s="71"/>
      <c r="S126" s="70"/>
      <c r="T126" s="71"/>
      <c r="U126" s="70"/>
      <c r="V126" s="71"/>
    </row>
    <row r="127" spans="1:22" ht="15.75" thickTop="1" x14ac:dyDescent="0.25">
      <c r="A127" s="67" t="s">
        <v>169</v>
      </c>
      <c r="B127" s="54"/>
      <c r="C127" s="9" t="str">
        <f t="shared" si="4"/>
        <v/>
      </c>
      <c r="D127" s="50"/>
      <c r="E127" s="53"/>
      <c r="F127" s="55"/>
      <c r="G127" s="61"/>
      <c r="H127" s="61"/>
      <c r="I127" s="53"/>
      <c r="J127" s="25"/>
      <c r="K127" s="22"/>
      <c r="L127" s="72"/>
      <c r="M127" s="70"/>
      <c r="N127" s="71"/>
      <c r="O127" s="70"/>
      <c r="P127" s="71"/>
      <c r="Q127" s="70"/>
      <c r="R127" s="71"/>
      <c r="S127" s="70"/>
      <c r="T127" s="71"/>
      <c r="U127" s="70"/>
      <c r="V127" s="71"/>
    </row>
    <row r="128" spans="1:22" x14ac:dyDescent="0.25">
      <c r="A128" s="65" t="s">
        <v>170</v>
      </c>
      <c r="B128" s="1"/>
      <c r="C128" s="2" t="str">
        <f t="shared" si="4"/>
        <v/>
      </c>
      <c r="D128" s="57"/>
      <c r="E128" s="57"/>
      <c r="F128" s="5"/>
      <c r="G128" s="58"/>
      <c r="H128" s="58"/>
      <c r="I128" s="57"/>
      <c r="J128" s="23"/>
      <c r="K128" s="21"/>
      <c r="L128" s="72"/>
      <c r="M128" s="70"/>
      <c r="N128" s="71"/>
      <c r="O128" s="70"/>
      <c r="P128" s="71"/>
      <c r="Q128" s="70"/>
      <c r="R128" s="71"/>
      <c r="S128" s="70"/>
      <c r="T128" s="71"/>
      <c r="U128" s="70"/>
      <c r="V128" s="71"/>
    </row>
    <row r="129" spans="1:22" x14ac:dyDescent="0.25">
      <c r="A129" s="65" t="s">
        <v>171</v>
      </c>
      <c r="B129" s="1"/>
      <c r="C129" s="2" t="str">
        <f t="shared" si="4"/>
        <v/>
      </c>
      <c r="D129" s="57"/>
      <c r="E129" s="57"/>
      <c r="F129" s="5"/>
      <c r="G129" s="58"/>
      <c r="H129" s="58"/>
      <c r="I129" s="57"/>
      <c r="J129" s="23"/>
      <c r="K129" s="21"/>
      <c r="L129" s="72"/>
      <c r="M129" s="70"/>
      <c r="N129" s="71"/>
      <c r="O129" s="70"/>
      <c r="P129" s="71"/>
      <c r="Q129" s="70"/>
      <c r="R129" s="71"/>
      <c r="S129" s="70"/>
      <c r="T129" s="71"/>
      <c r="U129" s="70"/>
      <c r="V129" s="71"/>
    </row>
    <row r="130" spans="1:22" ht="15.75" thickBot="1" x14ac:dyDescent="0.3">
      <c r="A130" s="66" t="s">
        <v>172</v>
      </c>
      <c r="B130" s="11"/>
      <c r="C130" s="12" t="str">
        <f t="shared" si="4"/>
        <v/>
      </c>
      <c r="D130" s="49"/>
      <c r="E130" s="13"/>
      <c r="F130" s="14"/>
      <c r="G130" s="30"/>
      <c r="H130" s="30"/>
      <c r="I130" s="13"/>
      <c r="J130" s="24"/>
      <c r="K130" s="62"/>
      <c r="L130" s="72"/>
      <c r="M130" s="70"/>
      <c r="N130" s="71"/>
      <c r="O130" s="70"/>
      <c r="P130" s="71"/>
      <c r="Q130" s="70"/>
      <c r="R130" s="71"/>
      <c r="S130" s="70"/>
      <c r="T130" s="71"/>
      <c r="U130" s="70"/>
      <c r="V130" s="71"/>
    </row>
    <row r="131" spans="1:22" ht="15.75" thickTop="1" x14ac:dyDescent="0.25">
      <c r="A131" s="67" t="s">
        <v>173</v>
      </c>
      <c r="B131" s="54"/>
      <c r="C131" s="9" t="str">
        <f t="shared" si="4"/>
        <v/>
      </c>
      <c r="D131" s="50"/>
      <c r="E131" s="53"/>
      <c r="F131" s="55"/>
      <c r="G131" s="61"/>
      <c r="H131" s="61"/>
      <c r="I131" s="53"/>
      <c r="J131" s="25"/>
      <c r="K131" s="22"/>
      <c r="L131" s="72"/>
      <c r="M131" s="70"/>
      <c r="N131" s="71"/>
      <c r="O131" s="70"/>
      <c r="P131" s="71"/>
      <c r="Q131" s="70"/>
      <c r="R131" s="71"/>
      <c r="S131" s="70"/>
      <c r="T131" s="71"/>
      <c r="U131" s="70"/>
      <c r="V131" s="71"/>
    </row>
    <row r="132" spans="1:22" x14ac:dyDescent="0.25">
      <c r="A132" s="6" t="s">
        <v>109</v>
      </c>
      <c r="B132" s="1"/>
      <c r="C132" s="2" t="str">
        <f t="shared" si="4"/>
        <v/>
      </c>
      <c r="D132" s="7"/>
      <c r="E132" s="7"/>
      <c r="F132" s="5"/>
      <c r="G132" s="58"/>
      <c r="H132" s="58"/>
      <c r="I132" s="57"/>
      <c r="J132" s="23"/>
      <c r="K132" s="21"/>
      <c r="L132" s="72"/>
      <c r="M132" s="70"/>
      <c r="N132" s="71"/>
      <c r="O132" s="70"/>
      <c r="P132" s="71"/>
      <c r="Q132" s="70"/>
      <c r="R132" s="71"/>
      <c r="S132" s="70"/>
      <c r="T132" s="71"/>
      <c r="U132" s="70"/>
      <c r="V132" s="71"/>
    </row>
    <row r="133" spans="1:22" x14ac:dyDescent="0.25">
      <c r="A133" s="6" t="s">
        <v>110</v>
      </c>
      <c r="B133" s="1"/>
      <c r="C133" s="2" t="str">
        <f t="shared" si="4"/>
        <v/>
      </c>
      <c r="D133" s="57"/>
      <c r="E133" s="57"/>
      <c r="F133" s="5"/>
      <c r="G133" s="58"/>
      <c r="H133" s="58"/>
      <c r="I133" s="57"/>
      <c r="J133" s="23"/>
      <c r="K133" s="21"/>
      <c r="L133" s="72"/>
      <c r="M133" s="70"/>
      <c r="N133" s="71"/>
      <c r="O133" s="70"/>
      <c r="P133" s="71"/>
      <c r="Q133" s="70"/>
      <c r="R133" s="71"/>
      <c r="S133" s="70"/>
      <c r="T133" s="71"/>
      <c r="U133" s="70"/>
      <c r="V133" s="71"/>
    </row>
    <row r="134" spans="1:22" ht="15.75" thickBot="1" x14ac:dyDescent="0.3">
      <c r="A134" s="10" t="s">
        <v>111</v>
      </c>
      <c r="B134" s="11"/>
      <c r="C134" s="12" t="str">
        <f t="shared" si="4"/>
        <v/>
      </c>
      <c r="D134" s="49"/>
      <c r="E134" s="13"/>
      <c r="F134" s="14"/>
      <c r="G134" s="30"/>
      <c r="H134" s="30"/>
      <c r="I134" s="13"/>
      <c r="J134" s="24"/>
      <c r="K134" s="62"/>
      <c r="L134" s="72"/>
      <c r="M134" s="70"/>
      <c r="N134" s="71"/>
      <c r="O134" s="70"/>
      <c r="P134" s="71"/>
      <c r="Q134" s="70"/>
      <c r="R134" s="71"/>
      <c r="S134" s="70"/>
      <c r="T134" s="71"/>
      <c r="U134" s="70"/>
      <c r="V134" s="71"/>
    </row>
    <row r="135" spans="1:22" ht="15.75" thickTop="1" x14ac:dyDescent="0.25">
      <c r="A135" s="8" t="s">
        <v>112</v>
      </c>
      <c r="B135" s="54"/>
      <c r="C135" s="9" t="str">
        <f t="shared" si="4"/>
        <v/>
      </c>
      <c r="D135" s="50"/>
      <c r="E135" s="53"/>
      <c r="F135" s="55"/>
      <c r="G135" s="61"/>
      <c r="H135" s="61"/>
      <c r="I135" s="53"/>
      <c r="J135" s="25"/>
      <c r="K135" s="22"/>
      <c r="L135" s="72"/>
      <c r="M135" s="70"/>
      <c r="N135" s="71"/>
      <c r="O135" s="70"/>
      <c r="P135" s="71"/>
      <c r="Q135" s="70"/>
      <c r="R135" s="71"/>
      <c r="S135" s="70"/>
      <c r="T135" s="71"/>
      <c r="U135" s="70"/>
      <c r="V135" s="71"/>
    </row>
    <row r="136" spans="1:22" x14ac:dyDescent="0.25">
      <c r="A136" s="6" t="s">
        <v>114</v>
      </c>
      <c r="B136" s="1"/>
      <c r="C136" s="2" t="str">
        <f t="shared" si="4"/>
        <v/>
      </c>
      <c r="D136" s="7"/>
      <c r="E136" s="7"/>
      <c r="F136" s="5"/>
      <c r="G136" s="58"/>
      <c r="H136" s="58"/>
      <c r="I136" s="57"/>
      <c r="J136" s="23"/>
      <c r="K136" s="21"/>
      <c r="L136" s="72"/>
      <c r="M136" s="70"/>
      <c r="N136" s="71"/>
      <c r="O136" s="70"/>
      <c r="P136" s="71"/>
      <c r="Q136" s="70"/>
      <c r="R136" s="71"/>
      <c r="S136" s="70"/>
      <c r="T136" s="71"/>
      <c r="U136" s="70"/>
      <c r="V136" s="71"/>
    </row>
    <row r="137" spans="1:22" ht="15.75" thickBot="1" x14ac:dyDescent="0.3">
      <c r="A137" s="10" t="s">
        <v>115</v>
      </c>
      <c r="B137" s="11"/>
      <c r="C137" s="12" t="str">
        <f t="shared" si="4"/>
        <v/>
      </c>
      <c r="D137" s="49"/>
      <c r="E137" s="13"/>
      <c r="F137" s="14"/>
      <c r="G137" s="30"/>
      <c r="H137" s="30"/>
      <c r="I137" s="13"/>
      <c r="J137" s="24"/>
      <c r="K137" s="62"/>
      <c r="L137" s="72"/>
      <c r="M137" s="70"/>
      <c r="N137" s="71"/>
      <c r="O137" s="70"/>
      <c r="P137" s="71"/>
      <c r="Q137" s="70"/>
      <c r="R137" s="71"/>
      <c r="S137" s="70"/>
      <c r="T137" s="71"/>
      <c r="U137" s="70"/>
      <c r="V137" s="71"/>
    </row>
    <row r="138" spans="1:22" ht="15.75" thickTop="1" x14ac:dyDescent="0.25">
      <c r="A138" s="8" t="s">
        <v>116</v>
      </c>
      <c r="B138" s="9"/>
      <c r="C138" s="9" t="str">
        <f t="shared" si="4"/>
        <v/>
      </c>
      <c r="D138" s="50"/>
      <c r="E138" s="53"/>
      <c r="F138" s="55"/>
      <c r="G138" s="61"/>
      <c r="H138" s="61"/>
      <c r="I138" s="53"/>
      <c r="J138" s="25"/>
      <c r="K138" s="22"/>
      <c r="L138" s="72"/>
      <c r="M138" s="70"/>
      <c r="N138" s="71"/>
      <c r="O138" s="70"/>
      <c r="P138" s="71"/>
      <c r="Q138" s="70"/>
      <c r="R138" s="71"/>
      <c r="S138" s="70"/>
      <c r="T138" s="71"/>
      <c r="U138" s="70"/>
      <c r="V138" s="71"/>
    </row>
    <row r="139" spans="1:22" ht="30" x14ac:dyDescent="0.25">
      <c r="A139" s="6" t="s">
        <v>113</v>
      </c>
      <c r="B139" s="1">
        <v>41862</v>
      </c>
      <c r="C139" s="2">
        <f t="shared" si="4"/>
        <v>42046</v>
      </c>
      <c r="D139" s="7"/>
      <c r="E139" s="7">
        <v>5</v>
      </c>
      <c r="F139" s="5" t="s">
        <v>135</v>
      </c>
      <c r="G139" s="3"/>
      <c r="H139" s="3"/>
      <c r="I139" s="7"/>
      <c r="J139" s="23"/>
      <c r="K139" s="21">
        <v>100</v>
      </c>
      <c r="L139" s="72"/>
      <c r="M139" s="70"/>
      <c r="N139" s="71"/>
      <c r="O139" s="70"/>
      <c r="P139" s="71"/>
      <c r="Q139" s="70"/>
      <c r="R139" s="71"/>
      <c r="S139" s="70"/>
      <c r="T139" s="71"/>
      <c r="U139" s="70"/>
      <c r="V139" s="71"/>
    </row>
    <row r="140" spans="1:22" x14ac:dyDescent="0.25">
      <c r="A140" s="6" t="s">
        <v>117</v>
      </c>
      <c r="B140" s="1"/>
      <c r="C140" s="2" t="str">
        <f t="shared" si="4"/>
        <v/>
      </c>
      <c r="D140" s="57"/>
      <c r="E140" s="57"/>
      <c r="F140" s="5"/>
      <c r="G140" s="58"/>
      <c r="H140" s="58"/>
      <c r="I140" s="57"/>
      <c r="J140" s="23"/>
      <c r="K140" s="21"/>
      <c r="L140" s="72"/>
      <c r="M140" s="70"/>
      <c r="N140" s="71"/>
      <c r="O140" s="70"/>
      <c r="P140" s="71"/>
      <c r="Q140" s="70"/>
      <c r="R140" s="71"/>
      <c r="S140" s="70"/>
      <c r="T140" s="71"/>
      <c r="U140" s="70"/>
      <c r="V140" s="71"/>
    </row>
    <row r="141" spans="1:22" ht="15.75" thickBot="1" x14ac:dyDescent="0.3">
      <c r="A141" s="10" t="s">
        <v>118</v>
      </c>
      <c r="B141" s="11"/>
      <c r="C141" s="12" t="str">
        <f t="shared" si="4"/>
        <v/>
      </c>
      <c r="D141" s="49"/>
      <c r="E141" s="13"/>
      <c r="F141" s="14"/>
      <c r="G141" s="30"/>
      <c r="H141" s="30"/>
      <c r="I141" s="13"/>
      <c r="J141" s="24"/>
      <c r="K141" s="62"/>
      <c r="L141" s="72"/>
      <c r="M141" s="70"/>
      <c r="N141" s="71"/>
      <c r="O141" s="70"/>
      <c r="P141" s="71"/>
      <c r="Q141" s="70"/>
      <c r="R141" s="71"/>
      <c r="S141" s="70"/>
      <c r="T141" s="71"/>
      <c r="U141" s="70"/>
      <c r="V141" s="71"/>
    </row>
    <row r="142" spans="1:22" ht="15.75" thickTop="1" x14ac:dyDescent="0.25">
      <c r="A142" s="8" t="s">
        <v>119</v>
      </c>
      <c r="B142" s="54"/>
      <c r="C142" s="9" t="str">
        <f t="shared" si="4"/>
        <v/>
      </c>
      <c r="D142" s="50"/>
      <c r="E142" s="53"/>
      <c r="F142" s="55"/>
      <c r="G142" s="61"/>
      <c r="H142" s="61"/>
      <c r="I142" s="53"/>
      <c r="J142" s="25"/>
      <c r="K142" s="22"/>
      <c r="L142" s="72"/>
      <c r="M142" s="70"/>
      <c r="N142" s="71"/>
      <c r="O142" s="70"/>
      <c r="P142" s="71"/>
      <c r="Q142" s="70"/>
      <c r="R142" s="71"/>
      <c r="S142" s="70"/>
      <c r="T142" s="71"/>
      <c r="U142" s="70"/>
      <c r="V142" s="71"/>
    </row>
    <row r="143" spans="1:22" x14ac:dyDescent="0.25">
      <c r="A143" s="8" t="s">
        <v>120</v>
      </c>
      <c r="B143" s="268"/>
      <c r="C143" s="9" t="str">
        <f t="shared" si="4"/>
        <v/>
      </c>
      <c r="D143" s="50"/>
      <c r="E143" s="86"/>
      <c r="F143" s="55"/>
      <c r="G143" s="61"/>
      <c r="H143" s="61"/>
      <c r="I143" s="86"/>
      <c r="J143" s="25"/>
      <c r="K143" s="22"/>
      <c r="L143" s="72"/>
      <c r="M143" s="70"/>
      <c r="N143" s="71"/>
      <c r="O143" s="70"/>
      <c r="P143" s="71"/>
      <c r="Q143" s="70"/>
      <c r="R143" s="71"/>
      <c r="S143" s="70"/>
      <c r="T143" s="71"/>
      <c r="U143" s="70"/>
      <c r="V143" s="71"/>
    </row>
    <row r="144" spans="1:22" x14ac:dyDescent="0.25">
      <c r="A144" s="8"/>
      <c r="B144" s="268"/>
      <c r="C144" s="9"/>
      <c r="D144" s="50"/>
      <c r="E144" s="86"/>
      <c r="F144" s="55"/>
      <c r="G144" s="61"/>
      <c r="H144" s="61"/>
      <c r="I144" s="86"/>
      <c r="J144" s="25"/>
      <c r="K144" s="22"/>
      <c r="L144" s="72"/>
      <c r="M144" s="70"/>
      <c r="N144" s="71"/>
      <c r="O144" s="70"/>
      <c r="P144" s="71"/>
      <c r="Q144" s="70"/>
      <c r="R144" s="71"/>
      <c r="S144" s="70"/>
      <c r="T144" s="71"/>
      <c r="U144" s="70"/>
      <c r="V144" s="71"/>
    </row>
    <row r="145" spans="1:22" ht="30" x14ac:dyDescent="0.25">
      <c r="A145" s="57" t="s">
        <v>9</v>
      </c>
      <c r="B145" s="48" t="s">
        <v>4</v>
      </c>
      <c r="C145" s="1" t="s">
        <v>3</v>
      </c>
      <c r="D145" s="57" t="s">
        <v>2</v>
      </c>
      <c r="E145" s="57" t="s">
        <v>1</v>
      </c>
      <c r="F145" s="5" t="s">
        <v>0</v>
      </c>
      <c r="G145" s="58" t="s">
        <v>7</v>
      </c>
      <c r="H145" s="84" t="s">
        <v>6</v>
      </c>
      <c r="I145" s="85" t="s">
        <v>5</v>
      </c>
      <c r="J145" s="59" t="s">
        <v>8</v>
      </c>
      <c r="K145" s="69" t="s">
        <v>187</v>
      </c>
      <c r="L145" s="72"/>
      <c r="M145" s="70"/>
      <c r="N145" s="71"/>
      <c r="O145" s="70"/>
      <c r="P145" s="71"/>
      <c r="Q145" s="70"/>
      <c r="R145" s="71"/>
      <c r="S145" s="70"/>
      <c r="T145" s="71"/>
      <c r="U145" s="70"/>
      <c r="V145" s="71"/>
    </row>
    <row r="146" spans="1:22" x14ac:dyDescent="0.25">
      <c r="A146" s="65" t="s">
        <v>174</v>
      </c>
      <c r="B146" s="1"/>
      <c r="C146" s="2" t="str">
        <f t="shared" si="4"/>
        <v/>
      </c>
      <c r="D146" s="57"/>
      <c r="E146" s="57"/>
      <c r="F146" s="5"/>
      <c r="G146" s="58"/>
      <c r="H146" s="58"/>
      <c r="I146" s="57"/>
      <c r="J146" s="23"/>
      <c r="K146" s="21"/>
      <c r="L146" s="72"/>
      <c r="M146" s="70"/>
      <c r="N146" s="71"/>
      <c r="O146" s="70"/>
      <c r="P146" s="71"/>
      <c r="Q146" s="70"/>
      <c r="R146" s="71"/>
      <c r="S146" s="70"/>
      <c r="T146" s="71"/>
      <c r="U146" s="70"/>
      <c r="V146" s="71"/>
    </row>
    <row r="147" spans="1:22" ht="15" customHeight="1" thickBot="1" x14ac:dyDescent="0.3">
      <c r="A147" s="66" t="s">
        <v>175</v>
      </c>
      <c r="B147" s="12"/>
      <c r="C147" s="12" t="str">
        <f t="shared" si="4"/>
        <v/>
      </c>
      <c r="D147" s="49"/>
      <c r="E147" s="13"/>
      <c r="F147" s="14"/>
      <c r="G147" s="30"/>
      <c r="H147" s="30"/>
      <c r="I147" s="13"/>
      <c r="J147" s="24"/>
      <c r="K147" s="62"/>
      <c r="L147" s="72"/>
      <c r="M147" s="70"/>
      <c r="N147" s="71"/>
      <c r="O147" s="70"/>
      <c r="P147" s="71"/>
      <c r="Q147" s="70"/>
      <c r="R147" s="71"/>
      <c r="S147" s="70"/>
      <c r="T147" s="71"/>
      <c r="U147" s="70"/>
      <c r="V147" s="71"/>
    </row>
    <row r="148" spans="1:22" ht="15" customHeight="1" thickTop="1" x14ac:dyDescent="0.25">
      <c r="A148" s="67" t="s">
        <v>176</v>
      </c>
      <c r="B148" s="54"/>
      <c r="C148" s="9" t="str">
        <f t="shared" si="4"/>
        <v/>
      </c>
      <c r="D148" s="56"/>
      <c r="E148" s="53"/>
      <c r="F148" s="55"/>
      <c r="G148" s="61"/>
      <c r="H148" s="61"/>
      <c r="I148" s="53"/>
      <c r="J148" s="25"/>
      <c r="K148" s="22"/>
      <c r="L148" s="72"/>
      <c r="M148" s="70"/>
      <c r="N148" s="71"/>
      <c r="O148" s="70"/>
      <c r="P148" s="71"/>
      <c r="Q148" s="70"/>
      <c r="R148" s="71"/>
      <c r="S148" s="70"/>
      <c r="T148" s="71"/>
      <c r="U148" s="70"/>
      <c r="V148" s="71"/>
    </row>
    <row r="149" spans="1:22" x14ac:dyDescent="0.25">
      <c r="A149" s="64" t="s">
        <v>177</v>
      </c>
      <c r="B149" s="51"/>
      <c r="C149" s="28" t="str">
        <f t="shared" si="4"/>
        <v/>
      </c>
      <c r="D149" s="50"/>
      <c r="E149" s="50"/>
      <c r="F149" s="52"/>
      <c r="G149" s="60"/>
      <c r="H149" s="60"/>
      <c r="I149" s="50"/>
      <c r="J149" s="29"/>
      <c r="K149" s="80"/>
      <c r="L149" s="73"/>
      <c r="M149" s="74"/>
      <c r="N149" s="74"/>
      <c r="O149" s="74"/>
      <c r="P149" s="74"/>
      <c r="Q149" s="74"/>
      <c r="R149" s="74"/>
      <c r="S149" s="74"/>
      <c r="T149" s="74"/>
      <c r="U149" s="74"/>
      <c r="V149" s="74"/>
    </row>
    <row r="150" spans="1:22" ht="15" customHeight="1" thickBot="1" x14ac:dyDescent="0.3">
      <c r="A150" s="66" t="s">
        <v>178</v>
      </c>
      <c r="B150" s="11"/>
      <c r="C150" s="12" t="str">
        <f t="shared" ref="C150:C172" si="5">IF(B150="","",EDATE(B150,6))</f>
        <v/>
      </c>
      <c r="D150" s="13"/>
      <c r="E150" s="13"/>
      <c r="F150" s="14"/>
      <c r="G150" s="30"/>
      <c r="H150" s="30"/>
      <c r="I150" s="13"/>
      <c r="J150" s="24"/>
      <c r="K150" s="62"/>
      <c r="L150" s="72"/>
      <c r="M150" s="70"/>
      <c r="N150" s="71"/>
      <c r="O150" s="70"/>
      <c r="P150" s="71"/>
      <c r="Q150" s="70"/>
      <c r="R150" s="71"/>
      <c r="S150" s="70"/>
      <c r="T150" s="71"/>
      <c r="U150" s="70"/>
      <c r="V150" s="71"/>
    </row>
    <row r="151" spans="1:22" ht="15.75" thickTop="1" x14ac:dyDescent="0.25">
      <c r="A151" s="68" t="s">
        <v>179</v>
      </c>
      <c r="B151" s="54"/>
      <c r="C151" s="9" t="str">
        <f t="shared" si="5"/>
        <v/>
      </c>
      <c r="D151" s="50"/>
      <c r="E151" s="53"/>
      <c r="F151" s="55"/>
      <c r="G151" s="61"/>
      <c r="H151" s="61"/>
      <c r="I151" s="53"/>
      <c r="J151" s="25"/>
      <c r="K151" s="22"/>
      <c r="L151" s="72"/>
      <c r="M151" s="70"/>
      <c r="N151" s="71"/>
      <c r="O151" s="70"/>
      <c r="P151" s="71"/>
      <c r="Q151" s="70"/>
      <c r="R151" s="71"/>
      <c r="S151" s="70"/>
      <c r="T151" s="71"/>
      <c r="U151" s="70"/>
      <c r="V151" s="71"/>
    </row>
    <row r="152" spans="1:22" x14ac:dyDescent="0.25">
      <c r="A152" s="64" t="s">
        <v>180</v>
      </c>
      <c r="B152" s="1"/>
      <c r="C152" s="2" t="str">
        <f t="shared" si="5"/>
        <v/>
      </c>
      <c r="D152" s="57"/>
      <c r="E152" s="57"/>
      <c r="F152" s="5"/>
      <c r="G152" s="58"/>
      <c r="H152" s="58"/>
      <c r="I152" s="57"/>
      <c r="J152" s="23"/>
      <c r="K152" s="21"/>
      <c r="L152" s="72"/>
      <c r="M152" s="70"/>
      <c r="N152" s="71"/>
      <c r="O152" s="70"/>
      <c r="P152" s="71"/>
      <c r="Q152" s="70"/>
      <c r="R152" s="71"/>
      <c r="S152" s="70"/>
      <c r="T152" s="71"/>
      <c r="U152" s="70"/>
      <c r="V152" s="71"/>
    </row>
    <row r="153" spans="1:22" x14ac:dyDescent="0.25">
      <c r="A153" s="64" t="s">
        <v>181</v>
      </c>
      <c r="B153" s="1"/>
      <c r="C153" s="2" t="str">
        <f t="shared" si="5"/>
        <v/>
      </c>
      <c r="D153" s="57"/>
      <c r="E153" s="57"/>
      <c r="F153" s="5"/>
      <c r="G153" s="58"/>
      <c r="H153" s="58"/>
      <c r="I153" s="57"/>
      <c r="J153" s="23"/>
      <c r="K153" s="21"/>
      <c r="L153" s="72"/>
      <c r="M153" s="70"/>
      <c r="N153" s="71"/>
      <c r="O153" s="70"/>
      <c r="P153" s="71"/>
      <c r="Q153" s="70"/>
      <c r="R153" s="71"/>
      <c r="S153" s="70"/>
      <c r="T153" s="71"/>
      <c r="U153" s="70"/>
      <c r="V153" s="71"/>
    </row>
    <row r="154" spans="1:22" ht="15.75" thickBot="1" x14ac:dyDescent="0.3">
      <c r="A154" s="66" t="s">
        <v>182</v>
      </c>
      <c r="B154" s="11"/>
      <c r="C154" s="12" t="str">
        <f t="shared" si="5"/>
        <v/>
      </c>
      <c r="D154" s="49"/>
      <c r="E154" s="13"/>
      <c r="F154" s="14"/>
      <c r="G154" s="30"/>
      <c r="H154" s="30"/>
      <c r="I154" s="13"/>
      <c r="J154" s="24"/>
      <c r="K154" s="62"/>
      <c r="L154" s="72"/>
      <c r="M154" s="70"/>
      <c r="N154" s="71"/>
      <c r="O154" s="70"/>
      <c r="P154" s="71"/>
      <c r="Q154" s="70"/>
      <c r="R154" s="71"/>
      <c r="S154" s="70"/>
      <c r="T154" s="71"/>
      <c r="U154" s="70"/>
      <c r="V154" s="71"/>
    </row>
    <row r="155" spans="1:22" ht="15.75" thickTop="1" x14ac:dyDescent="0.25">
      <c r="A155" s="20" t="s">
        <v>121</v>
      </c>
      <c r="B155" s="54"/>
      <c r="C155" s="9" t="str">
        <f t="shared" si="5"/>
        <v/>
      </c>
      <c r="D155" s="50"/>
      <c r="E155" s="53"/>
      <c r="F155" s="55"/>
      <c r="G155" s="61"/>
      <c r="H155" s="61"/>
      <c r="I155" s="53"/>
      <c r="J155" s="25"/>
      <c r="K155" s="22"/>
      <c r="L155" s="72"/>
      <c r="M155" s="70"/>
      <c r="N155" s="71"/>
      <c r="O155" s="70"/>
      <c r="P155" s="71"/>
      <c r="Q155" s="70"/>
      <c r="R155" s="71"/>
      <c r="S155" s="70"/>
      <c r="T155" s="71"/>
      <c r="U155" s="70"/>
      <c r="V155" s="71"/>
    </row>
    <row r="156" spans="1:22" x14ac:dyDescent="0.25">
      <c r="A156" s="27" t="s">
        <v>122</v>
      </c>
      <c r="B156" s="1"/>
      <c r="C156" s="2" t="str">
        <f t="shared" si="5"/>
        <v/>
      </c>
      <c r="D156" s="57"/>
      <c r="E156" s="57"/>
      <c r="F156" s="5"/>
      <c r="G156" s="58"/>
      <c r="H156" s="58"/>
      <c r="I156" s="57"/>
      <c r="J156" s="23"/>
      <c r="K156" s="21"/>
      <c r="L156" s="72"/>
      <c r="M156" s="70"/>
      <c r="N156" s="71"/>
      <c r="O156" s="70"/>
      <c r="P156" s="71"/>
      <c r="Q156" s="70"/>
      <c r="R156" s="71"/>
      <c r="S156" s="70"/>
      <c r="T156" s="71"/>
      <c r="U156" s="70"/>
      <c r="V156" s="71"/>
    </row>
    <row r="157" spans="1:22" x14ac:dyDescent="0.25">
      <c r="A157" s="27" t="s">
        <v>123</v>
      </c>
      <c r="B157" s="1"/>
      <c r="C157" s="2" t="str">
        <f t="shared" si="5"/>
        <v/>
      </c>
      <c r="D157" s="57"/>
      <c r="E157" s="57"/>
      <c r="F157" s="5"/>
      <c r="G157" s="58"/>
      <c r="H157" s="58"/>
      <c r="I157" s="57"/>
      <c r="J157" s="23"/>
      <c r="K157" s="21"/>
      <c r="L157" s="72"/>
      <c r="M157" s="70"/>
      <c r="N157" s="71"/>
      <c r="O157" s="70"/>
      <c r="P157" s="71"/>
      <c r="Q157" s="70"/>
      <c r="R157" s="71"/>
      <c r="S157" s="70"/>
      <c r="T157" s="71"/>
      <c r="U157" s="70"/>
      <c r="V157" s="71"/>
    </row>
    <row r="158" spans="1:22" ht="15.75" thickBot="1" x14ac:dyDescent="0.3">
      <c r="A158" s="10" t="s">
        <v>124</v>
      </c>
      <c r="B158" s="11"/>
      <c r="C158" s="12" t="str">
        <f t="shared" si="5"/>
        <v/>
      </c>
      <c r="D158" s="49"/>
      <c r="E158" s="13"/>
      <c r="F158" s="14"/>
      <c r="G158" s="30"/>
      <c r="H158" s="30"/>
      <c r="I158" s="13"/>
      <c r="J158" s="24"/>
      <c r="K158" s="62"/>
      <c r="L158" s="72"/>
      <c r="M158" s="70"/>
      <c r="N158" s="71"/>
      <c r="O158" s="70"/>
      <c r="P158" s="71"/>
      <c r="Q158" s="70"/>
      <c r="R158" s="71"/>
      <c r="S158" s="70"/>
      <c r="T158" s="71"/>
      <c r="U158" s="70"/>
      <c r="V158" s="71"/>
    </row>
    <row r="159" spans="1:22" ht="15.75" thickTop="1" x14ac:dyDescent="0.25">
      <c r="A159" s="20" t="s">
        <v>125</v>
      </c>
      <c r="B159" s="54"/>
      <c r="C159" s="9" t="str">
        <f t="shared" si="5"/>
        <v/>
      </c>
      <c r="D159" s="50"/>
      <c r="E159" s="53"/>
      <c r="F159" s="55"/>
      <c r="G159" s="61"/>
      <c r="H159" s="61"/>
      <c r="I159" s="53"/>
      <c r="J159" s="25"/>
      <c r="K159" s="22"/>
      <c r="L159" s="72"/>
      <c r="M159" s="70"/>
      <c r="N159" s="71"/>
      <c r="O159" s="70"/>
      <c r="P159" s="71"/>
      <c r="Q159" s="70"/>
      <c r="R159" s="71"/>
      <c r="S159" s="70"/>
      <c r="T159" s="71"/>
      <c r="U159" s="70"/>
      <c r="V159" s="71"/>
    </row>
    <row r="160" spans="1:22" x14ac:dyDescent="0.25">
      <c r="A160" s="27" t="s">
        <v>126</v>
      </c>
      <c r="B160" s="1"/>
      <c r="C160" s="2" t="str">
        <f t="shared" si="5"/>
        <v/>
      </c>
      <c r="D160" s="57"/>
      <c r="E160" s="57"/>
      <c r="F160" s="5"/>
      <c r="G160" s="58"/>
      <c r="H160" s="58"/>
      <c r="I160" s="57"/>
      <c r="J160" s="23"/>
      <c r="K160" s="21"/>
      <c r="L160" s="72"/>
      <c r="M160" s="70"/>
      <c r="N160" s="71"/>
      <c r="O160" s="70"/>
      <c r="P160" s="71"/>
      <c r="Q160" s="70"/>
      <c r="R160" s="71"/>
      <c r="S160" s="70"/>
      <c r="T160" s="71"/>
      <c r="U160" s="70"/>
      <c r="V160" s="71"/>
    </row>
    <row r="161" spans="1:22" x14ac:dyDescent="0.25">
      <c r="A161" s="27" t="s">
        <v>127</v>
      </c>
      <c r="B161" s="1"/>
      <c r="C161" s="2" t="str">
        <f t="shared" si="5"/>
        <v/>
      </c>
      <c r="D161" s="57"/>
      <c r="E161" s="57"/>
      <c r="F161" s="5"/>
      <c r="G161" s="58"/>
      <c r="H161" s="58"/>
      <c r="I161" s="57"/>
      <c r="J161" s="23"/>
      <c r="K161" s="21"/>
      <c r="L161" s="72"/>
      <c r="M161" s="70"/>
      <c r="N161" s="71"/>
      <c r="O161" s="70"/>
      <c r="P161" s="71"/>
      <c r="Q161" s="70"/>
      <c r="R161" s="71"/>
      <c r="S161" s="70"/>
      <c r="T161" s="71"/>
      <c r="U161" s="70"/>
      <c r="V161" s="71"/>
    </row>
    <row r="162" spans="1:22" ht="15.75" thickBot="1" x14ac:dyDescent="0.3">
      <c r="A162" s="10" t="s">
        <v>128</v>
      </c>
      <c r="B162" s="12"/>
      <c r="C162" s="12" t="str">
        <f t="shared" si="5"/>
        <v/>
      </c>
      <c r="D162" s="49"/>
      <c r="E162" s="13"/>
      <c r="F162" s="14"/>
      <c r="G162" s="30"/>
      <c r="H162" s="30"/>
      <c r="I162" s="13"/>
      <c r="J162" s="24"/>
      <c r="K162" s="62"/>
      <c r="L162" s="72"/>
      <c r="M162" s="70"/>
      <c r="N162" s="71"/>
      <c r="O162" s="70"/>
      <c r="P162" s="71"/>
      <c r="Q162" s="70"/>
      <c r="R162" s="71"/>
      <c r="S162" s="70"/>
      <c r="T162" s="71"/>
      <c r="U162" s="70"/>
      <c r="V162" s="71"/>
    </row>
    <row r="163" spans="1:22" ht="15.75" thickTop="1" x14ac:dyDescent="0.25">
      <c r="A163" s="20" t="s">
        <v>129</v>
      </c>
      <c r="B163" s="54"/>
      <c r="C163" s="9" t="str">
        <f t="shared" si="5"/>
        <v/>
      </c>
      <c r="D163" s="50"/>
      <c r="E163" s="53"/>
      <c r="F163" s="55"/>
      <c r="G163" s="61"/>
      <c r="H163" s="61"/>
      <c r="I163" s="53"/>
      <c r="J163" s="25"/>
      <c r="K163" s="22"/>
      <c r="L163" s="72"/>
      <c r="M163" s="70"/>
      <c r="N163" s="71"/>
      <c r="O163" s="70"/>
      <c r="P163" s="71"/>
      <c r="Q163" s="70"/>
      <c r="R163" s="71"/>
      <c r="S163" s="70"/>
      <c r="T163" s="71"/>
      <c r="U163" s="70"/>
      <c r="V163" s="71"/>
    </row>
    <row r="164" spans="1:22" x14ac:dyDescent="0.25">
      <c r="A164" s="27" t="s">
        <v>130</v>
      </c>
      <c r="B164" s="1"/>
      <c r="C164" s="2" t="str">
        <f t="shared" si="5"/>
        <v/>
      </c>
      <c r="D164" s="57"/>
      <c r="E164" s="57"/>
      <c r="F164" s="5"/>
      <c r="G164" s="58"/>
      <c r="H164" s="58"/>
      <c r="I164" s="57"/>
      <c r="J164" s="23"/>
      <c r="K164" s="21"/>
      <c r="L164" s="72"/>
      <c r="M164" s="70"/>
      <c r="N164" s="71"/>
      <c r="O164" s="70"/>
      <c r="P164" s="71"/>
      <c r="Q164" s="70"/>
      <c r="R164" s="71"/>
      <c r="S164" s="70"/>
      <c r="T164" s="71"/>
      <c r="U164" s="70"/>
      <c r="V164" s="71"/>
    </row>
    <row r="165" spans="1:22" x14ac:dyDescent="0.25">
      <c r="A165" s="27" t="s">
        <v>131</v>
      </c>
      <c r="B165" s="1"/>
      <c r="C165" s="2" t="str">
        <f t="shared" si="5"/>
        <v/>
      </c>
      <c r="D165" s="57"/>
      <c r="E165" s="57"/>
      <c r="F165" s="5"/>
      <c r="G165" s="58"/>
      <c r="H165" s="58"/>
      <c r="I165" s="57"/>
      <c r="J165" s="23"/>
      <c r="K165" s="21"/>
      <c r="L165" s="72"/>
      <c r="M165" s="70"/>
      <c r="N165" s="71"/>
      <c r="O165" s="70"/>
      <c r="P165" s="71"/>
      <c r="Q165" s="70"/>
      <c r="R165" s="71"/>
      <c r="S165" s="70"/>
      <c r="T165" s="71"/>
      <c r="U165" s="70"/>
      <c r="V165" s="71"/>
    </row>
    <row r="166" spans="1:22" ht="15.75" thickBot="1" x14ac:dyDescent="0.3">
      <c r="A166" s="10" t="s">
        <v>132</v>
      </c>
      <c r="B166" s="11"/>
      <c r="C166" s="12" t="str">
        <f t="shared" si="5"/>
        <v/>
      </c>
      <c r="D166" s="49"/>
      <c r="E166" s="13"/>
      <c r="F166" s="14"/>
      <c r="G166" s="30"/>
      <c r="H166" s="30"/>
      <c r="I166" s="13"/>
      <c r="J166" s="24"/>
      <c r="K166" s="62"/>
      <c r="L166" s="72"/>
      <c r="M166" s="70"/>
      <c r="N166" s="71"/>
      <c r="O166" s="70"/>
      <c r="P166" s="71"/>
      <c r="Q166" s="70"/>
      <c r="R166" s="71"/>
      <c r="S166" s="70"/>
      <c r="T166" s="71"/>
      <c r="U166" s="70"/>
      <c r="V166" s="71"/>
    </row>
    <row r="167" spans="1:22" ht="15.75" thickTop="1" x14ac:dyDescent="0.25">
      <c r="A167" s="20" t="s">
        <v>133</v>
      </c>
      <c r="B167" s="54"/>
      <c r="C167" s="9" t="str">
        <f t="shared" si="5"/>
        <v/>
      </c>
      <c r="D167" s="57"/>
      <c r="E167" s="53"/>
      <c r="F167" s="55"/>
      <c r="G167" s="61"/>
      <c r="H167" s="61"/>
      <c r="I167" s="53"/>
      <c r="J167" s="25"/>
      <c r="K167" s="22"/>
      <c r="L167" s="72"/>
      <c r="M167" s="70"/>
      <c r="N167" s="71"/>
      <c r="O167" s="70"/>
      <c r="P167" s="71"/>
      <c r="Q167" s="70"/>
      <c r="R167" s="71"/>
      <c r="S167" s="70"/>
      <c r="T167" s="71"/>
      <c r="U167" s="70"/>
      <c r="V167" s="71"/>
    </row>
    <row r="168" spans="1:22" x14ac:dyDescent="0.25">
      <c r="A168" s="272"/>
      <c r="B168" s="83"/>
      <c r="C168" s="273"/>
      <c r="D168" s="274"/>
      <c r="E168" s="274"/>
      <c r="F168" s="275"/>
      <c r="G168" s="276"/>
      <c r="H168" s="276"/>
      <c r="I168" s="274"/>
      <c r="J168" s="274"/>
      <c r="K168" s="271"/>
      <c r="L168" s="72"/>
      <c r="M168" s="70"/>
      <c r="N168" s="71"/>
      <c r="O168" s="70"/>
      <c r="P168" s="71"/>
      <c r="Q168" s="70"/>
      <c r="R168" s="71"/>
      <c r="S168" s="70"/>
      <c r="T168" s="71"/>
      <c r="U168" s="70"/>
      <c r="V168" s="71"/>
    </row>
    <row r="169" spans="1:22" x14ac:dyDescent="0.25">
      <c r="A169" s="64" t="s">
        <v>183</v>
      </c>
      <c r="B169" s="1"/>
      <c r="C169" s="2" t="str">
        <f t="shared" si="5"/>
        <v/>
      </c>
      <c r="D169" s="57"/>
      <c r="E169" s="57"/>
      <c r="F169" s="5"/>
      <c r="G169" s="58"/>
      <c r="H169" s="58"/>
      <c r="I169" s="57"/>
      <c r="J169" s="23"/>
      <c r="K169" s="21"/>
      <c r="L169" s="72"/>
      <c r="M169" s="70"/>
      <c r="N169" s="71"/>
      <c r="O169" s="70"/>
      <c r="P169" s="71"/>
      <c r="Q169" s="70"/>
      <c r="R169" s="71"/>
      <c r="S169" s="70"/>
      <c r="T169" s="71"/>
      <c r="U169" s="70"/>
      <c r="V169" s="71"/>
    </row>
    <row r="170" spans="1:22" x14ac:dyDescent="0.25">
      <c r="A170" s="64" t="s">
        <v>184</v>
      </c>
      <c r="B170" s="1"/>
      <c r="C170" s="2" t="str">
        <f t="shared" si="5"/>
        <v/>
      </c>
      <c r="D170" s="57"/>
      <c r="E170" s="57"/>
      <c r="F170" s="5"/>
      <c r="G170" s="58"/>
      <c r="H170" s="58"/>
      <c r="I170" s="57"/>
      <c r="J170" s="23"/>
      <c r="K170" s="21"/>
      <c r="L170" s="72"/>
      <c r="M170" s="70"/>
      <c r="N170" s="71"/>
      <c r="O170" s="70"/>
      <c r="P170" s="71"/>
      <c r="Q170" s="70"/>
      <c r="R170" s="71"/>
      <c r="S170" s="70"/>
      <c r="T170" s="71"/>
      <c r="U170" s="70"/>
      <c r="V170" s="71"/>
    </row>
    <row r="171" spans="1:22" ht="15.75" thickBot="1" x14ac:dyDescent="0.3">
      <c r="A171" s="66" t="s">
        <v>185</v>
      </c>
      <c r="B171" s="82"/>
      <c r="C171" s="12" t="str">
        <f t="shared" si="5"/>
        <v/>
      </c>
      <c r="D171" s="13"/>
      <c r="E171" s="13"/>
      <c r="F171" s="14"/>
      <c r="G171" s="30"/>
      <c r="H171" s="30"/>
      <c r="I171" s="13"/>
      <c r="J171" s="24"/>
      <c r="K171" s="62"/>
      <c r="L171" s="72"/>
      <c r="M171" s="70"/>
      <c r="N171" s="71"/>
      <c r="O171" s="70"/>
      <c r="P171" s="71"/>
      <c r="Q171" s="70"/>
      <c r="R171" s="71"/>
      <c r="S171" s="70"/>
      <c r="T171" s="71"/>
      <c r="U171" s="70"/>
      <c r="V171" s="71"/>
    </row>
    <row r="172" spans="1:22" ht="15.75" thickTop="1" x14ac:dyDescent="0.25">
      <c r="A172" s="81" t="s">
        <v>186</v>
      </c>
      <c r="B172" s="54"/>
      <c r="C172" s="47" t="str">
        <f t="shared" si="5"/>
        <v/>
      </c>
      <c r="D172" s="56"/>
      <c r="E172" s="53"/>
      <c r="F172" s="55"/>
      <c r="G172" s="61"/>
      <c r="H172" s="61"/>
      <c r="I172" s="53"/>
      <c r="J172" s="25"/>
      <c r="K172" s="22"/>
      <c r="L172" s="72"/>
      <c r="M172" s="70"/>
      <c r="N172" s="71"/>
      <c r="O172" s="70"/>
      <c r="P172" s="71"/>
      <c r="Q172" s="70"/>
      <c r="R172" s="71"/>
      <c r="S172" s="70"/>
      <c r="T172" s="71"/>
      <c r="U172" s="70"/>
      <c r="V172" s="71"/>
    </row>
    <row r="173" spans="1:22" x14ac:dyDescent="0.25">
      <c r="C173" s="269"/>
      <c r="D173" s="269"/>
    </row>
    <row r="174" spans="1:22" x14ac:dyDescent="0.25">
      <c r="N174" s="33"/>
    </row>
  </sheetData>
  <sortState ref="A1:K172">
    <sortCondition ref="A1:A172"/>
  </sortState>
  <conditionalFormatting sqref="A150:A172 A4:A63 A126:A145">
    <cfRule type="expression" dxfId="35" priority="37">
      <formula>AND($B4&lt;&gt;"",$C4&lt;&gt;"",EDATE($C4,3)&lt;TODAY())</formula>
    </cfRule>
    <cfRule type="expression" dxfId="34" priority="38">
      <formula>AND($B4&lt;&gt;"",$C4&lt;&gt;"",EDATE($C4,2)&lt;TODAY())</formula>
    </cfRule>
    <cfRule type="expression" dxfId="33" priority="39">
      <formula>AND($B4&lt;&gt;"",$C4&lt;&gt;"",EDATE($C4,1)&lt;TODAY())</formula>
    </cfRule>
    <cfRule type="expression" dxfId="32" priority="40">
      <formula>AND($B4&lt;&gt;"",$C4&lt;&gt;"",$C4&lt;TODAY())</formula>
    </cfRule>
  </conditionalFormatting>
  <conditionalFormatting sqref="A65:A124">
    <cfRule type="expression" dxfId="31" priority="33">
      <formula>AND($B65&lt;&gt;"",$C65&lt;&gt;"",EDATE($C65,3)&lt;TODAY())</formula>
    </cfRule>
    <cfRule type="expression" dxfId="30" priority="34">
      <formula>AND($B65&lt;&gt;"",$C65&lt;&gt;"",EDATE($C65,2)&lt;TODAY())</formula>
    </cfRule>
    <cfRule type="expression" dxfId="29" priority="35">
      <formula>AND($B65&lt;&gt;"",$C65&lt;&gt;"",EDATE($C65,1)&lt;TODAY())</formula>
    </cfRule>
    <cfRule type="expression" dxfId="28" priority="36">
      <formula>AND($B65&lt;&gt;"",$C65&lt;&gt;"",$C65&lt;TODAY())</formula>
    </cfRule>
  </conditionalFormatting>
  <conditionalFormatting sqref="A146:A148">
    <cfRule type="expression" dxfId="27" priority="29">
      <formula>AND($B146&lt;&gt;"",$C146&lt;&gt;"",EDATE($C146,3)&lt;TODAY())</formula>
    </cfRule>
    <cfRule type="expression" dxfId="26" priority="30">
      <formula>AND($B146&lt;&gt;"",$C146&lt;&gt;"",EDATE($C146,2)&lt;TODAY())</formula>
    </cfRule>
    <cfRule type="expression" dxfId="25" priority="31">
      <formula>AND($B146&lt;&gt;"",$C146&lt;&gt;"",EDATE($C146,1)&lt;TODAY())</formula>
    </cfRule>
    <cfRule type="expression" dxfId="24" priority="32">
      <formula>AND($B146&lt;&gt;"",$C146&lt;&gt;"",$C146&lt;TODAY())</formula>
    </cfRule>
  </conditionalFormatting>
  <conditionalFormatting sqref="A122">
    <cfRule type="expression" dxfId="23" priority="21">
      <formula>AND($B122&lt;&gt;"",$C122&lt;&gt;"",EDATE($C122,3)&lt;TODAY())</formula>
    </cfRule>
    <cfRule type="expression" dxfId="22" priority="22">
      <formula>AND($B122&lt;&gt;"",$C122&lt;&gt;"",EDATE($C122,2)&lt;TODAY())</formula>
    </cfRule>
    <cfRule type="expression" dxfId="21" priority="23">
      <formula>AND($B122&lt;&gt;"",$C122&lt;&gt;"",EDATE($C122,1)&lt;TODAY())</formula>
    </cfRule>
    <cfRule type="expression" dxfId="20" priority="24">
      <formula>AND($B122&lt;&gt;"",$C122&lt;&gt;"",$C122&lt;TODAY())</formula>
    </cfRule>
  </conditionalFormatting>
  <conditionalFormatting sqref="A62">
    <cfRule type="expression" dxfId="19" priority="17">
      <formula>AND($B62&lt;&gt;"",$C62&lt;&gt;"",EDATE($C62,3)&lt;TODAY())</formula>
    </cfRule>
    <cfRule type="expression" dxfId="18" priority="18">
      <formula>AND($B62&lt;&gt;"",$C62&lt;&gt;"",EDATE($C62,2)&lt;TODAY())</formula>
    </cfRule>
    <cfRule type="expression" dxfId="17" priority="19">
      <formula>AND($B62&lt;&gt;"",$C62&lt;&gt;"",EDATE($C62,1)&lt;TODAY())</formula>
    </cfRule>
    <cfRule type="expression" dxfId="16" priority="20">
      <formula>AND($B62&lt;&gt;"",$C62&lt;&gt;"",$C62&lt;TODAY())</formula>
    </cfRule>
  </conditionalFormatting>
  <conditionalFormatting sqref="A62">
    <cfRule type="expression" dxfId="15" priority="13">
      <formula>AND($B62&lt;&gt;"",$C62&lt;&gt;"",EDATE($C62,3)&lt;TODAY())</formula>
    </cfRule>
    <cfRule type="expression" dxfId="14" priority="14">
      <formula>AND($B62&lt;&gt;"",$C62&lt;&gt;"",EDATE($C62,2)&lt;TODAY())</formula>
    </cfRule>
    <cfRule type="expression" dxfId="13" priority="15">
      <formula>AND($B62&lt;&gt;"",$C62&lt;&gt;"",EDATE($C62,1)&lt;TODAY())</formula>
    </cfRule>
    <cfRule type="expression" dxfId="12" priority="16">
      <formula>AND($B62&lt;&gt;"",$C62&lt;&gt;"",$C62&lt;TODAY())</formula>
    </cfRule>
  </conditionalFormatting>
  <conditionalFormatting sqref="A2">
    <cfRule type="expression" dxfId="11" priority="9">
      <formula>AND($B2&lt;&gt;"",$C2&lt;&gt;"",EDATE($C2,3)&lt;TODAY())</formula>
    </cfRule>
    <cfRule type="expression" dxfId="10" priority="10">
      <formula>AND($B2&lt;&gt;"",$C2&lt;&gt;"",EDATE($C2,2)&lt;TODAY())</formula>
    </cfRule>
    <cfRule type="expression" dxfId="9" priority="11">
      <formula>AND($B2&lt;&gt;"",$C2&lt;&gt;"",EDATE($C2,1)&lt;TODAY())</formula>
    </cfRule>
    <cfRule type="expression" dxfId="8" priority="12">
      <formula>AND($B2&lt;&gt;"",$C2&lt;&gt;"",$C2&lt;TODAY())</formula>
    </cfRule>
  </conditionalFormatting>
  <conditionalFormatting sqref="A2">
    <cfRule type="expression" dxfId="7" priority="5">
      <formula>AND($B2&lt;&gt;"",$C2&lt;&gt;"",EDATE($C2,3)&lt;TODAY())</formula>
    </cfRule>
    <cfRule type="expression" dxfId="6" priority="6">
      <formula>AND($B2&lt;&gt;"",$C2&lt;&gt;"",EDATE($C2,2)&lt;TODAY())</formula>
    </cfRule>
    <cfRule type="expression" dxfId="5" priority="7">
      <formula>AND($B2&lt;&gt;"",$C2&lt;&gt;"",EDATE($C2,1)&lt;TODAY())</formula>
    </cfRule>
    <cfRule type="expression" dxfId="4" priority="8">
      <formula>AND($B2&lt;&gt;"",$C2&lt;&gt;"",$C2&lt;TODAY())</formula>
    </cfRule>
  </conditionalFormatting>
  <conditionalFormatting sqref="A2">
    <cfRule type="expression" dxfId="3" priority="1">
      <formula>AND($B2&lt;&gt;"",$C2&lt;&gt;"",EDATE($C2,3)&lt;TODAY())</formula>
    </cfRule>
    <cfRule type="expression" dxfId="2" priority="2">
      <formula>AND($B2&lt;&gt;"",$C2&lt;&gt;"",EDATE($C2,2)&lt;TODAY())</formula>
    </cfRule>
    <cfRule type="expression" dxfId="1" priority="3">
      <formula>AND($B2&lt;&gt;"",$C2&lt;&gt;"",EDATE($C2,1)&lt;TODAY())</formula>
    </cfRule>
    <cfRule type="expression" dxfId="0" priority="4">
      <formula>AND($B2&lt;&gt;"",$C2&lt;&gt;"",$C2&lt;TODAY())</formula>
    </cfRule>
  </conditionalFormatting>
  <pageMargins left="0.19685039370078741" right="0.19685039370078741" top="0.19685039370078741" bottom="0.19685039370078741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</vt:lpstr>
      <vt:lpstr>B</vt:lpstr>
      <vt:lpstr>C</vt:lpstr>
      <vt:lpstr>D</vt:lpstr>
      <vt:lpstr>INVENTAIRE</vt:lpstr>
      <vt:lpstr>FEUILLE DE CLASSEMENT</vt:lpstr>
      <vt:lpstr>A!Zone_d_impression</vt:lpstr>
      <vt:lpstr>B!Zone_d_impression</vt:lpstr>
      <vt:lpstr>'C'!Zone_d_impression</vt:lpstr>
      <vt:lpstr>D!Zone_d_impression</vt:lpstr>
      <vt:lpstr>'FEUILLE DE CLASSEMENT'!Zone_d_impression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7109093A</cp:lastModifiedBy>
  <cp:lastPrinted>2015-10-16T17:03:26Z</cp:lastPrinted>
  <dcterms:created xsi:type="dcterms:W3CDTF">2013-09-19T16:57:21Z</dcterms:created>
  <dcterms:modified xsi:type="dcterms:W3CDTF">2015-10-21T23:14:16Z</dcterms:modified>
</cp:coreProperties>
</file>