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8616" activeTab="1"/>
  </bookViews>
  <sheets>
    <sheet name="bases" sheetId="2" r:id="rId1"/>
    <sheet name="TCD" sheetId="8" r:id="rId2"/>
    <sheet name="Dépenses" sheetId="5" r:id="rId3"/>
    <sheet name="Recettes" sheetId="6" r:id="rId4"/>
    <sheet name="MDP FEUILLE" sheetId="7" r:id="rId5"/>
  </sheets>
  <definedNames>
    <definedName name="_xlnm._FilterDatabase" localSheetId="2" hidden="1">Dépenses!$A$1:$G$243</definedName>
    <definedName name="_xlnm._FilterDatabase" localSheetId="3" hidden="1">Recettes!$A$1:$M$1</definedName>
    <definedName name="_xlnm.Print_Area" localSheetId="0">bases!$A$1:$G$31</definedName>
    <definedName name="_xlnm.Print_Area" localSheetId="2">Dépenses!$A$1:$G$27</definedName>
  </definedNames>
  <calcPr calcId="145621"/>
  <pivotCaches>
    <pivotCache cacheId="8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5" l="1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4" i="2"/>
  <c r="F244" i="5" l="1"/>
  <c r="G244" i="5" s="1"/>
  <c r="F245" i="5"/>
  <c r="G245" i="5" s="1"/>
  <c r="F246" i="5"/>
  <c r="G246" i="5" s="1"/>
  <c r="F247" i="5"/>
  <c r="G247" i="5" s="1"/>
  <c r="F248" i="5"/>
  <c r="G248" i="5" s="1"/>
  <c r="F249" i="5"/>
  <c r="G249" i="5" s="1"/>
  <c r="F250" i="5"/>
  <c r="G250" i="5" s="1"/>
  <c r="F251" i="5"/>
  <c r="G251" i="5" s="1"/>
  <c r="F252" i="5"/>
  <c r="G252" i="5" s="1"/>
  <c r="F253" i="5"/>
  <c r="G253" i="5" s="1"/>
  <c r="F254" i="5"/>
  <c r="G254" i="5" s="1"/>
  <c r="F255" i="5"/>
  <c r="G255" i="5" s="1"/>
  <c r="F256" i="5"/>
  <c r="G256" i="5" s="1"/>
  <c r="F257" i="5"/>
  <c r="G257" i="5" s="1"/>
  <c r="F258" i="5"/>
  <c r="G258" i="5" s="1"/>
  <c r="F259" i="5"/>
  <c r="G259" i="5" s="1"/>
  <c r="F260" i="5"/>
  <c r="G260" i="5" s="1"/>
  <c r="F261" i="5"/>
  <c r="G261" i="5" s="1"/>
  <c r="F262" i="5"/>
  <c r="G262" i="5" s="1"/>
  <c r="F263" i="5"/>
  <c r="G263" i="5" s="1"/>
  <c r="F264" i="5"/>
  <c r="G264" i="5" s="1"/>
  <c r="F265" i="5"/>
  <c r="G265" i="5" s="1"/>
  <c r="F266" i="5"/>
  <c r="G266" i="5" s="1"/>
  <c r="F267" i="5"/>
  <c r="G267" i="5" s="1"/>
  <c r="F268" i="5"/>
  <c r="G268" i="5" s="1"/>
  <c r="F269" i="5"/>
  <c r="G269" i="5" s="1"/>
  <c r="F270" i="5"/>
  <c r="G270" i="5" s="1"/>
  <c r="F271" i="5"/>
  <c r="G271" i="5" s="1"/>
  <c r="F272" i="5"/>
  <c r="G272" i="5" s="1"/>
  <c r="F273" i="5"/>
  <c r="G273" i="5" s="1"/>
  <c r="F274" i="5"/>
  <c r="G274" i="5" s="1"/>
  <c r="F275" i="5"/>
  <c r="G275" i="5" s="1"/>
  <c r="F276" i="5"/>
  <c r="G276" i="5" s="1"/>
  <c r="F277" i="5"/>
  <c r="G277" i="5" s="1"/>
  <c r="F278" i="5"/>
  <c r="G278" i="5" s="1"/>
  <c r="F279" i="5"/>
  <c r="G279" i="5" s="1"/>
  <c r="F280" i="5"/>
  <c r="G280" i="5" s="1"/>
  <c r="F281" i="5"/>
  <c r="G281" i="5" s="1"/>
  <c r="F282" i="5"/>
  <c r="G282" i="5" s="1"/>
  <c r="F283" i="5"/>
  <c r="G283" i="5" s="1"/>
  <c r="F284" i="5"/>
  <c r="G284" i="5" s="1"/>
  <c r="F285" i="5"/>
  <c r="G285" i="5" s="1"/>
  <c r="F286" i="5"/>
  <c r="G286" i="5" s="1"/>
  <c r="F287" i="5"/>
  <c r="G287" i="5" s="1"/>
  <c r="F288" i="5"/>
  <c r="G288" i="5" s="1"/>
  <c r="F289" i="5"/>
  <c r="G289" i="5" s="1"/>
  <c r="F290" i="5"/>
  <c r="G290" i="5" s="1"/>
  <c r="F291" i="5"/>
  <c r="G291" i="5" s="1"/>
  <c r="F292" i="5"/>
  <c r="G292" i="5" s="1"/>
  <c r="F293" i="5"/>
  <c r="G293" i="5" s="1"/>
  <c r="F294" i="5"/>
  <c r="G294" i="5" s="1"/>
  <c r="F295" i="5"/>
  <c r="G295" i="5" s="1"/>
  <c r="F296" i="5"/>
  <c r="G296" i="5" s="1"/>
  <c r="F297" i="5"/>
  <c r="G297" i="5" s="1"/>
  <c r="F298" i="5"/>
  <c r="G298" i="5" s="1"/>
  <c r="F299" i="5"/>
  <c r="G299" i="5" s="1"/>
  <c r="F300" i="5"/>
  <c r="G300" i="5" s="1"/>
  <c r="F301" i="5"/>
  <c r="G301" i="5" s="1"/>
  <c r="F302" i="5"/>
  <c r="G302" i="5" s="1"/>
  <c r="F303" i="5"/>
  <c r="G303" i="5" s="1"/>
  <c r="F304" i="5"/>
  <c r="G304" i="5" s="1"/>
  <c r="F305" i="5"/>
  <c r="G305" i="5" s="1"/>
  <c r="F306" i="5"/>
  <c r="G306" i="5" s="1"/>
  <c r="F307" i="5"/>
  <c r="G307" i="5" s="1"/>
  <c r="F308" i="5"/>
  <c r="G308" i="5" s="1"/>
  <c r="F309" i="5"/>
  <c r="G309" i="5" s="1"/>
  <c r="F310" i="5"/>
  <c r="G310" i="5" s="1"/>
  <c r="F311" i="5"/>
  <c r="G311" i="5" s="1"/>
  <c r="F312" i="5"/>
  <c r="G312" i="5" s="1"/>
  <c r="F313" i="5"/>
  <c r="G313" i="5" s="1"/>
  <c r="F314" i="5"/>
  <c r="G314" i="5" s="1"/>
  <c r="F315" i="5"/>
  <c r="G315" i="5" s="1"/>
  <c r="F316" i="5"/>
  <c r="G316" i="5" s="1"/>
  <c r="F317" i="5"/>
  <c r="G317" i="5" s="1"/>
  <c r="F318" i="5"/>
  <c r="G318" i="5" s="1"/>
  <c r="F319" i="5"/>
  <c r="G319" i="5" s="1"/>
  <c r="F320" i="5"/>
  <c r="G320" i="5" s="1"/>
  <c r="F321" i="5"/>
  <c r="G321" i="5" s="1"/>
  <c r="F322" i="5"/>
  <c r="G322" i="5" s="1"/>
  <c r="F323" i="5"/>
  <c r="G323" i="5" s="1"/>
  <c r="F324" i="5"/>
  <c r="G324" i="5" s="1"/>
  <c r="F325" i="5"/>
  <c r="G325" i="5" s="1"/>
  <c r="F326" i="5"/>
  <c r="G326" i="5" s="1"/>
  <c r="F327" i="5"/>
  <c r="G327" i="5" s="1"/>
  <c r="F328" i="5"/>
  <c r="G328" i="5" s="1"/>
  <c r="F329" i="5"/>
  <c r="G329" i="5" s="1"/>
  <c r="F330" i="5"/>
  <c r="G330" i="5" s="1"/>
  <c r="F331" i="5"/>
  <c r="G331" i="5" s="1"/>
  <c r="F332" i="5"/>
  <c r="G332" i="5" s="1"/>
  <c r="F333" i="5"/>
  <c r="G333" i="5" s="1"/>
  <c r="F334" i="5"/>
  <c r="G334" i="5" s="1"/>
  <c r="F335" i="5"/>
  <c r="G335" i="5" s="1"/>
  <c r="F336" i="5"/>
  <c r="G336" i="5" s="1"/>
  <c r="F337" i="5"/>
  <c r="G337" i="5" s="1"/>
  <c r="F338" i="5"/>
  <c r="G338" i="5" s="1"/>
  <c r="F339" i="5"/>
  <c r="G339" i="5" s="1"/>
  <c r="F340" i="5"/>
  <c r="G340" i="5" s="1"/>
  <c r="F341" i="5"/>
  <c r="G341" i="5" s="1"/>
  <c r="F342" i="5"/>
  <c r="G342" i="5" s="1"/>
  <c r="F343" i="5"/>
  <c r="G343" i="5" s="1"/>
  <c r="F344" i="5"/>
  <c r="G344" i="5" s="1"/>
  <c r="F345" i="5"/>
  <c r="G345" i="5" s="1"/>
  <c r="F346" i="5"/>
  <c r="G346" i="5" s="1"/>
  <c r="F347" i="5"/>
  <c r="G347" i="5" s="1"/>
  <c r="F348" i="5"/>
  <c r="G348" i="5" s="1"/>
  <c r="F349" i="5"/>
  <c r="G349" i="5" s="1"/>
  <c r="F350" i="5"/>
  <c r="G350" i="5" s="1"/>
  <c r="F351" i="5"/>
  <c r="G351" i="5" s="1"/>
  <c r="F352" i="5"/>
  <c r="G352" i="5" s="1"/>
  <c r="F353" i="5"/>
  <c r="G353" i="5" s="1"/>
  <c r="F354" i="5"/>
  <c r="G354" i="5" s="1"/>
  <c r="F355" i="5"/>
  <c r="G355" i="5" s="1"/>
  <c r="F356" i="5"/>
  <c r="G356" i="5" s="1"/>
  <c r="F357" i="5"/>
  <c r="G357" i="5" s="1"/>
  <c r="F358" i="5"/>
  <c r="G358" i="5" s="1"/>
  <c r="F359" i="5"/>
  <c r="G359" i="5" s="1"/>
  <c r="F360" i="5"/>
  <c r="G360" i="5" s="1"/>
  <c r="F361" i="5"/>
  <c r="G361" i="5" s="1"/>
  <c r="F362" i="5"/>
  <c r="G362" i="5" s="1"/>
  <c r="F363" i="5"/>
  <c r="G363" i="5" s="1"/>
  <c r="F364" i="5"/>
  <c r="G364" i="5" s="1"/>
  <c r="F365" i="5"/>
  <c r="G365" i="5" s="1"/>
  <c r="F366" i="5"/>
  <c r="G366" i="5" s="1"/>
  <c r="F367" i="5"/>
  <c r="G367" i="5" s="1"/>
  <c r="F368" i="5"/>
  <c r="G368" i="5" s="1"/>
  <c r="F369" i="5"/>
  <c r="G369" i="5" s="1"/>
  <c r="F370" i="5"/>
  <c r="G370" i="5" s="1"/>
  <c r="F371" i="5"/>
  <c r="G371" i="5" s="1"/>
  <c r="F372" i="5"/>
  <c r="G372" i="5" s="1"/>
  <c r="F373" i="5"/>
  <c r="G373" i="5" s="1"/>
  <c r="F374" i="5"/>
  <c r="G374" i="5" s="1"/>
  <c r="F375" i="5"/>
  <c r="G375" i="5" s="1"/>
  <c r="F376" i="5"/>
  <c r="G376" i="5" s="1"/>
  <c r="F377" i="5"/>
  <c r="G377" i="5" s="1"/>
  <c r="F378" i="5"/>
  <c r="G378" i="5" s="1"/>
  <c r="F379" i="5"/>
  <c r="G379" i="5" s="1"/>
  <c r="F380" i="5"/>
  <c r="G380" i="5" s="1"/>
  <c r="F381" i="5"/>
  <c r="G381" i="5" s="1"/>
  <c r="F382" i="5"/>
  <c r="G382" i="5" s="1"/>
  <c r="F242" i="5"/>
  <c r="G242" i="5" s="1"/>
  <c r="F243" i="5"/>
  <c r="G243" i="5" s="1"/>
  <c r="M14" i="6" l="1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L3" i="6"/>
  <c r="M3" i="6" s="1"/>
  <c r="L4" i="6"/>
  <c r="M4" i="6" s="1"/>
  <c r="L5" i="6"/>
  <c r="M5" i="6" s="1"/>
  <c r="L6" i="6"/>
  <c r="M6" i="6" s="1"/>
  <c r="L7" i="6"/>
  <c r="M7" i="6" s="1"/>
  <c r="L8" i="6"/>
  <c r="M8" i="6" s="1"/>
  <c r="L9" i="6"/>
  <c r="M9" i="6" s="1"/>
  <c r="L10" i="6"/>
  <c r="M10" i="6" s="1"/>
  <c r="L11" i="6"/>
  <c r="M11" i="6" s="1"/>
  <c r="L12" i="6"/>
  <c r="M12" i="6" s="1"/>
  <c r="L13" i="6"/>
  <c r="M13" i="6" s="1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F27" i="5" l="1"/>
  <c r="G27" i="5" s="1"/>
  <c r="F28" i="5"/>
  <c r="G28" i="5" s="1"/>
  <c r="F29" i="5"/>
  <c r="G29" i="5" s="1"/>
  <c r="F30" i="5"/>
  <c r="G30" i="5" s="1"/>
  <c r="F31" i="5"/>
  <c r="G31" i="5" s="1"/>
  <c r="F32" i="5"/>
  <c r="G32" i="5" s="1"/>
  <c r="F33" i="5"/>
  <c r="G33" i="5" s="1"/>
  <c r="F34" i="5"/>
  <c r="G34" i="5" s="1"/>
  <c r="F35" i="5"/>
  <c r="G35" i="5" s="1"/>
  <c r="F36" i="5"/>
  <c r="G36" i="5" s="1"/>
  <c r="F37" i="5"/>
  <c r="G37" i="5" s="1"/>
  <c r="F38" i="5"/>
  <c r="G38" i="5" s="1"/>
  <c r="F39" i="5"/>
  <c r="G39" i="5" s="1"/>
  <c r="F40" i="5"/>
  <c r="G40" i="5" s="1"/>
  <c r="F41" i="5"/>
  <c r="G41" i="5" s="1"/>
  <c r="F42" i="5"/>
  <c r="G42" i="5" s="1"/>
  <c r="F43" i="5"/>
  <c r="G43" i="5" s="1"/>
  <c r="F44" i="5"/>
  <c r="G44" i="5" s="1"/>
  <c r="F45" i="5"/>
  <c r="G45" i="5" s="1"/>
  <c r="F46" i="5"/>
  <c r="G46" i="5" s="1"/>
  <c r="F47" i="5"/>
  <c r="G47" i="5" s="1"/>
  <c r="F48" i="5"/>
  <c r="G48" i="5" s="1"/>
  <c r="F49" i="5"/>
  <c r="G49" i="5" s="1"/>
  <c r="F50" i="5"/>
  <c r="G50" i="5" s="1"/>
  <c r="F51" i="5"/>
  <c r="G51" i="5" s="1"/>
  <c r="F52" i="5"/>
  <c r="G52" i="5" s="1"/>
  <c r="F53" i="5"/>
  <c r="G53" i="5" s="1"/>
  <c r="F54" i="5"/>
  <c r="G54" i="5" s="1"/>
  <c r="F55" i="5"/>
  <c r="G55" i="5" s="1"/>
  <c r="F56" i="5"/>
  <c r="G56" i="5" s="1"/>
  <c r="F57" i="5"/>
  <c r="G57" i="5" s="1"/>
  <c r="F58" i="5"/>
  <c r="G58" i="5" s="1"/>
  <c r="F59" i="5"/>
  <c r="G59" i="5" s="1"/>
  <c r="F60" i="5"/>
  <c r="G60" i="5" s="1"/>
  <c r="F61" i="5"/>
  <c r="G61" i="5" s="1"/>
  <c r="F62" i="5"/>
  <c r="G62" i="5" s="1"/>
  <c r="F63" i="5"/>
  <c r="G63" i="5" s="1"/>
  <c r="F64" i="5"/>
  <c r="G64" i="5" s="1"/>
  <c r="F65" i="5"/>
  <c r="G65" i="5" s="1"/>
  <c r="F66" i="5"/>
  <c r="G66" i="5" s="1"/>
  <c r="F67" i="5"/>
  <c r="G67" i="5" s="1"/>
  <c r="F68" i="5"/>
  <c r="G68" i="5" s="1"/>
  <c r="F69" i="5"/>
  <c r="G69" i="5" s="1"/>
  <c r="F70" i="5"/>
  <c r="G70" i="5" s="1"/>
  <c r="F71" i="5"/>
  <c r="G71" i="5" s="1"/>
  <c r="F72" i="5"/>
  <c r="G72" i="5" s="1"/>
  <c r="F73" i="5"/>
  <c r="G73" i="5" s="1"/>
  <c r="F74" i="5"/>
  <c r="G74" i="5" s="1"/>
  <c r="F75" i="5"/>
  <c r="G75" i="5" s="1"/>
  <c r="F76" i="5"/>
  <c r="G76" i="5" s="1"/>
  <c r="F77" i="5"/>
  <c r="G77" i="5" s="1"/>
  <c r="F78" i="5"/>
  <c r="G78" i="5" s="1"/>
  <c r="F79" i="5"/>
  <c r="G79" i="5" s="1"/>
  <c r="F80" i="5"/>
  <c r="G80" i="5" s="1"/>
  <c r="F81" i="5"/>
  <c r="G81" i="5" s="1"/>
  <c r="F82" i="5"/>
  <c r="G82" i="5" s="1"/>
  <c r="F83" i="5"/>
  <c r="G83" i="5" s="1"/>
  <c r="F84" i="5"/>
  <c r="G84" i="5" s="1"/>
  <c r="F85" i="5"/>
  <c r="G85" i="5" s="1"/>
  <c r="F86" i="5"/>
  <c r="G86" i="5" s="1"/>
  <c r="F87" i="5"/>
  <c r="G87" i="5" s="1"/>
  <c r="F88" i="5"/>
  <c r="G88" i="5" s="1"/>
  <c r="F89" i="5"/>
  <c r="G89" i="5" s="1"/>
  <c r="F90" i="5"/>
  <c r="G90" i="5" s="1"/>
  <c r="F91" i="5"/>
  <c r="G91" i="5" s="1"/>
  <c r="F92" i="5"/>
  <c r="G92" i="5" s="1"/>
  <c r="F93" i="5"/>
  <c r="G93" i="5" s="1"/>
  <c r="F94" i="5"/>
  <c r="G94" i="5" s="1"/>
  <c r="F95" i="5"/>
  <c r="G95" i="5" s="1"/>
  <c r="F96" i="5"/>
  <c r="G96" i="5" s="1"/>
  <c r="F97" i="5"/>
  <c r="G97" i="5" s="1"/>
  <c r="F98" i="5"/>
  <c r="G98" i="5" s="1"/>
  <c r="F99" i="5"/>
  <c r="G99" i="5" s="1"/>
  <c r="F100" i="5"/>
  <c r="G100" i="5" s="1"/>
  <c r="F101" i="5"/>
  <c r="G101" i="5" s="1"/>
  <c r="F102" i="5"/>
  <c r="G102" i="5" s="1"/>
  <c r="F103" i="5"/>
  <c r="G103" i="5" s="1"/>
  <c r="F104" i="5"/>
  <c r="G104" i="5" s="1"/>
  <c r="F105" i="5"/>
  <c r="G105" i="5" s="1"/>
  <c r="F106" i="5"/>
  <c r="G106" i="5" s="1"/>
  <c r="F107" i="5"/>
  <c r="G107" i="5" s="1"/>
  <c r="F108" i="5"/>
  <c r="G108" i="5" s="1"/>
  <c r="F109" i="5"/>
  <c r="G109" i="5" s="1"/>
  <c r="F110" i="5"/>
  <c r="G110" i="5" s="1"/>
  <c r="F111" i="5"/>
  <c r="G111" i="5" s="1"/>
  <c r="F112" i="5"/>
  <c r="G112" i="5" s="1"/>
  <c r="F113" i="5"/>
  <c r="G113" i="5" s="1"/>
  <c r="F114" i="5"/>
  <c r="G114" i="5" s="1"/>
  <c r="F115" i="5"/>
  <c r="G115" i="5" s="1"/>
  <c r="F116" i="5"/>
  <c r="G116" i="5" s="1"/>
  <c r="F117" i="5"/>
  <c r="G117" i="5" s="1"/>
  <c r="F118" i="5"/>
  <c r="G118" i="5" s="1"/>
  <c r="F119" i="5"/>
  <c r="G119" i="5" s="1"/>
  <c r="F120" i="5"/>
  <c r="G120" i="5" s="1"/>
  <c r="F121" i="5"/>
  <c r="G121" i="5" s="1"/>
  <c r="F122" i="5"/>
  <c r="G122" i="5" s="1"/>
  <c r="F123" i="5"/>
  <c r="G123" i="5" s="1"/>
  <c r="F124" i="5"/>
  <c r="G124" i="5" s="1"/>
  <c r="F125" i="5"/>
  <c r="G125" i="5" s="1"/>
  <c r="F126" i="5"/>
  <c r="G126" i="5" s="1"/>
  <c r="F127" i="5"/>
  <c r="G127" i="5" s="1"/>
  <c r="F128" i="5"/>
  <c r="G128" i="5" s="1"/>
  <c r="F129" i="5"/>
  <c r="G129" i="5" s="1"/>
  <c r="F130" i="5"/>
  <c r="G130" i="5" s="1"/>
  <c r="F131" i="5"/>
  <c r="G131" i="5" s="1"/>
  <c r="F132" i="5"/>
  <c r="G132" i="5" s="1"/>
  <c r="F133" i="5"/>
  <c r="G133" i="5" s="1"/>
  <c r="F134" i="5"/>
  <c r="G134" i="5" s="1"/>
  <c r="F135" i="5"/>
  <c r="G135" i="5" s="1"/>
  <c r="F136" i="5"/>
  <c r="G136" i="5" s="1"/>
  <c r="F137" i="5"/>
  <c r="G137" i="5" s="1"/>
  <c r="F138" i="5"/>
  <c r="G138" i="5" s="1"/>
  <c r="F139" i="5"/>
  <c r="G139" i="5" s="1"/>
  <c r="F140" i="5"/>
  <c r="G140" i="5" s="1"/>
  <c r="F141" i="5"/>
  <c r="G141" i="5" s="1"/>
  <c r="F142" i="5"/>
  <c r="G142" i="5" s="1"/>
  <c r="F143" i="5"/>
  <c r="G143" i="5" s="1"/>
  <c r="F144" i="5"/>
  <c r="G144" i="5" s="1"/>
  <c r="F145" i="5"/>
  <c r="G145" i="5" s="1"/>
  <c r="F146" i="5"/>
  <c r="G146" i="5" s="1"/>
  <c r="F147" i="5"/>
  <c r="G147" i="5" s="1"/>
  <c r="F148" i="5"/>
  <c r="G148" i="5" s="1"/>
  <c r="F149" i="5"/>
  <c r="G149" i="5" s="1"/>
  <c r="F150" i="5"/>
  <c r="G150" i="5" s="1"/>
  <c r="F151" i="5"/>
  <c r="G151" i="5" s="1"/>
  <c r="F152" i="5"/>
  <c r="G152" i="5" s="1"/>
  <c r="F153" i="5"/>
  <c r="G153" i="5" s="1"/>
  <c r="F154" i="5"/>
  <c r="G154" i="5" s="1"/>
  <c r="F155" i="5"/>
  <c r="G155" i="5" s="1"/>
  <c r="F156" i="5"/>
  <c r="G156" i="5" s="1"/>
  <c r="F157" i="5"/>
  <c r="G157" i="5" s="1"/>
  <c r="F158" i="5"/>
  <c r="G158" i="5" s="1"/>
  <c r="F159" i="5"/>
  <c r="G159" i="5" s="1"/>
  <c r="F160" i="5"/>
  <c r="G160" i="5" s="1"/>
  <c r="F161" i="5"/>
  <c r="G161" i="5" s="1"/>
  <c r="F162" i="5"/>
  <c r="G162" i="5" s="1"/>
  <c r="F163" i="5"/>
  <c r="G163" i="5" s="1"/>
  <c r="F164" i="5"/>
  <c r="G164" i="5" s="1"/>
  <c r="F165" i="5"/>
  <c r="G165" i="5" s="1"/>
  <c r="F166" i="5"/>
  <c r="G166" i="5" s="1"/>
  <c r="F167" i="5"/>
  <c r="G167" i="5" s="1"/>
  <c r="F168" i="5"/>
  <c r="G168" i="5" s="1"/>
  <c r="F169" i="5"/>
  <c r="G169" i="5" s="1"/>
  <c r="F170" i="5"/>
  <c r="G170" i="5" s="1"/>
  <c r="F171" i="5"/>
  <c r="G171" i="5" s="1"/>
  <c r="F172" i="5"/>
  <c r="G172" i="5" s="1"/>
  <c r="F173" i="5"/>
  <c r="G173" i="5" s="1"/>
  <c r="F174" i="5"/>
  <c r="G174" i="5" s="1"/>
  <c r="F175" i="5"/>
  <c r="G175" i="5" s="1"/>
  <c r="F176" i="5"/>
  <c r="G176" i="5" s="1"/>
  <c r="F177" i="5"/>
  <c r="G177" i="5" s="1"/>
  <c r="F178" i="5"/>
  <c r="G178" i="5" s="1"/>
  <c r="F179" i="5"/>
  <c r="G179" i="5" s="1"/>
  <c r="F180" i="5"/>
  <c r="G180" i="5" s="1"/>
  <c r="F181" i="5"/>
  <c r="G181" i="5" s="1"/>
  <c r="F182" i="5"/>
  <c r="G182" i="5" s="1"/>
  <c r="F183" i="5"/>
  <c r="G183" i="5" s="1"/>
  <c r="F184" i="5"/>
  <c r="G184" i="5" s="1"/>
  <c r="F185" i="5"/>
  <c r="G185" i="5" s="1"/>
  <c r="F186" i="5"/>
  <c r="G186" i="5" s="1"/>
  <c r="F187" i="5"/>
  <c r="G187" i="5" s="1"/>
  <c r="F188" i="5"/>
  <c r="G188" i="5" s="1"/>
  <c r="F189" i="5"/>
  <c r="G189" i="5" s="1"/>
  <c r="F190" i="5"/>
  <c r="G190" i="5" s="1"/>
  <c r="F191" i="5"/>
  <c r="G191" i="5" s="1"/>
  <c r="F192" i="5"/>
  <c r="G192" i="5" s="1"/>
  <c r="F193" i="5"/>
  <c r="G193" i="5" s="1"/>
  <c r="F194" i="5"/>
  <c r="G194" i="5" s="1"/>
  <c r="F195" i="5"/>
  <c r="G195" i="5" s="1"/>
  <c r="F196" i="5"/>
  <c r="G196" i="5" s="1"/>
  <c r="F197" i="5"/>
  <c r="G197" i="5" s="1"/>
  <c r="F198" i="5"/>
  <c r="G198" i="5" s="1"/>
  <c r="F199" i="5"/>
  <c r="G199" i="5" s="1"/>
  <c r="F200" i="5"/>
  <c r="G200" i="5" s="1"/>
  <c r="F201" i="5"/>
  <c r="G201" i="5" s="1"/>
  <c r="F202" i="5"/>
  <c r="G202" i="5" s="1"/>
  <c r="F203" i="5"/>
  <c r="G203" i="5" s="1"/>
  <c r="F204" i="5"/>
  <c r="G204" i="5" s="1"/>
  <c r="F205" i="5"/>
  <c r="G205" i="5" s="1"/>
  <c r="F206" i="5"/>
  <c r="G206" i="5" s="1"/>
  <c r="F207" i="5"/>
  <c r="G207" i="5" s="1"/>
  <c r="F208" i="5"/>
  <c r="G208" i="5" s="1"/>
  <c r="F209" i="5"/>
  <c r="G209" i="5" s="1"/>
  <c r="F210" i="5"/>
  <c r="G210" i="5" s="1"/>
  <c r="F211" i="5"/>
  <c r="G211" i="5" s="1"/>
  <c r="F212" i="5"/>
  <c r="G212" i="5" s="1"/>
  <c r="F213" i="5"/>
  <c r="G213" i="5" s="1"/>
  <c r="F214" i="5"/>
  <c r="G214" i="5" s="1"/>
  <c r="F215" i="5"/>
  <c r="G215" i="5" s="1"/>
  <c r="F216" i="5"/>
  <c r="G216" i="5" s="1"/>
  <c r="F217" i="5"/>
  <c r="G217" i="5" s="1"/>
  <c r="F218" i="5"/>
  <c r="G218" i="5" s="1"/>
  <c r="F219" i="5"/>
  <c r="G219" i="5" s="1"/>
  <c r="F220" i="5"/>
  <c r="G220" i="5" s="1"/>
  <c r="F221" i="5"/>
  <c r="G221" i="5" s="1"/>
  <c r="F222" i="5"/>
  <c r="G222" i="5" s="1"/>
  <c r="F223" i="5"/>
  <c r="G223" i="5" s="1"/>
  <c r="F224" i="5"/>
  <c r="G224" i="5" s="1"/>
  <c r="F225" i="5"/>
  <c r="G225" i="5" s="1"/>
  <c r="F226" i="5"/>
  <c r="G226" i="5" s="1"/>
  <c r="F227" i="5"/>
  <c r="G227" i="5" s="1"/>
  <c r="F228" i="5"/>
  <c r="G228" i="5" s="1"/>
  <c r="F229" i="5"/>
  <c r="G229" i="5" s="1"/>
  <c r="F230" i="5"/>
  <c r="G230" i="5" s="1"/>
  <c r="F231" i="5"/>
  <c r="G231" i="5" s="1"/>
  <c r="F232" i="5"/>
  <c r="G232" i="5" s="1"/>
  <c r="F233" i="5"/>
  <c r="G233" i="5" s="1"/>
  <c r="F234" i="5"/>
  <c r="G234" i="5" s="1"/>
  <c r="F235" i="5"/>
  <c r="G235" i="5" s="1"/>
  <c r="F236" i="5"/>
  <c r="G236" i="5" s="1"/>
  <c r="F237" i="5"/>
  <c r="G237" i="5" s="1"/>
  <c r="F238" i="5"/>
  <c r="G238" i="5" s="1"/>
  <c r="F239" i="5"/>
  <c r="G239" i="5" s="1"/>
  <c r="L2" i="6" l="1"/>
  <c r="M2" i="6" s="1"/>
  <c r="F2" i="5"/>
  <c r="G2" i="5" s="1"/>
  <c r="F3" i="5"/>
  <c r="G3" i="5" s="1"/>
  <c r="F4" i="5"/>
  <c r="G4" i="5" s="1"/>
  <c r="F5" i="5"/>
  <c r="G5" i="5" s="1"/>
  <c r="F6" i="5"/>
  <c r="G6" i="5" s="1"/>
  <c r="F7" i="5"/>
  <c r="G7" i="5" s="1"/>
  <c r="F8" i="5"/>
  <c r="G8" i="5" s="1"/>
  <c r="F9" i="5"/>
  <c r="G9" i="5" s="1"/>
  <c r="F10" i="5"/>
  <c r="G10" i="5" s="1"/>
  <c r="F11" i="5"/>
  <c r="G11" i="5" s="1"/>
  <c r="F12" i="5"/>
  <c r="G12" i="5" s="1"/>
  <c r="F13" i="5"/>
  <c r="G13" i="5" s="1"/>
  <c r="F14" i="5"/>
  <c r="G14" i="5" s="1"/>
  <c r="F15" i="5"/>
  <c r="G15" i="5" s="1"/>
  <c r="F16" i="5"/>
  <c r="G16" i="5" s="1"/>
  <c r="F17" i="5"/>
  <c r="G17" i="5" s="1"/>
  <c r="F18" i="5"/>
  <c r="G18" i="5" s="1"/>
  <c r="F19" i="5"/>
  <c r="G19" i="5" s="1"/>
  <c r="F20" i="5"/>
  <c r="G20" i="5" s="1"/>
  <c r="F21" i="5"/>
  <c r="G21" i="5" s="1"/>
  <c r="F22" i="5"/>
  <c r="G22" i="5" s="1"/>
  <c r="F23" i="5"/>
  <c r="F24" i="5"/>
  <c r="G24" i="5" s="1"/>
  <c r="F25" i="5"/>
  <c r="G25" i="5" s="1"/>
  <c r="F26" i="5"/>
  <c r="G26" i="5" s="1"/>
  <c r="F240" i="5"/>
  <c r="G240" i="5" s="1"/>
  <c r="F241" i="5"/>
  <c r="G241" i="5" s="1"/>
  <c r="F28" i="2" l="1"/>
  <c r="G23" i="5"/>
  <c r="F9" i="2"/>
  <c r="F12" i="2"/>
  <c r="F18" i="2"/>
  <c r="F24" i="2"/>
  <c r="E5" i="2"/>
  <c r="E9" i="2"/>
  <c r="E12" i="2"/>
  <c r="E13" i="2"/>
  <c r="E18" i="2"/>
  <c r="E19" i="2"/>
  <c r="E21" i="2"/>
  <c r="E22" i="2"/>
  <c r="E24" i="2"/>
  <c r="E25" i="2"/>
  <c r="E27" i="2"/>
  <c r="E29" i="2"/>
  <c r="E30" i="2"/>
  <c r="E23" i="2" l="1"/>
  <c r="E28" i="2"/>
  <c r="E20" i="2"/>
  <c r="E16" i="2"/>
  <c r="E15" i="2"/>
  <c r="E14" i="2"/>
  <c r="E17" i="2"/>
  <c r="E7" i="2" l="1"/>
  <c r="F30" i="2" l="1"/>
  <c r="F22" i="2"/>
  <c r="F29" i="2"/>
  <c r="F25" i="2"/>
  <c r="F23" i="2"/>
  <c r="F17" i="2"/>
  <c r="F16" i="2"/>
  <c r="F13" i="2"/>
  <c r="F21" i="2"/>
  <c r="F20" i="2"/>
  <c r="F19" i="2"/>
  <c r="F7" i="2"/>
  <c r="F5" i="2"/>
  <c r="F27" i="2"/>
  <c r="F15" i="2"/>
  <c r="F31" i="2"/>
  <c r="F14" i="2"/>
  <c r="F26" i="2"/>
  <c r="F10" i="2"/>
  <c r="E31" i="2"/>
  <c r="E26" i="2"/>
  <c r="E10" i="2"/>
  <c r="E4" i="2"/>
  <c r="E11" i="2"/>
  <c r="E8" i="2"/>
  <c r="E6" i="2"/>
  <c r="F8" i="2"/>
  <c r="F6" i="2"/>
  <c r="F11" i="2" l="1"/>
  <c r="F4" i="2" l="1"/>
  <c r="D3" i="2" l="1"/>
  <c r="C3" i="2" l="1"/>
  <c r="E3" i="2" l="1"/>
  <c r="F3" i="2" l="1"/>
</calcChain>
</file>

<file path=xl/sharedStrings.xml><?xml version="1.0" encoding="utf-8"?>
<sst xmlns="http://schemas.openxmlformats.org/spreadsheetml/2006/main" count="526" uniqueCount="99">
  <si>
    <t>H.T.</t>
  </si>
  <si>
    <t>T.T.C.</t>
  </si>
  <si>
    <t>A</t>
  </si>
  <si>
    <t>B</t>
  </si>
  <si>
    <t>C</t>
  </si>
  <si>
    <t>E</t>
  </si>
  <si>
    <t>F</t>
  </si>
  <si>
    <t>G</t>
  </si>
  <si>
    <t>H</t>
  </si>
  <si>
    <t>TVA</t>
  </si>
  <si>
    <t>total TTC</t>
  </si>
  <si>
    <t>DEPENSES DE FONCTIONNEMENT</t>
  </si>
  <si>
    <t>O11</t>
  </si>
  <si>
    <t>Date</t>
  </si>
  <si>
    <t>Libellé Tiers</t>
  </si>
  <si>
    <t>Libellé Pièce</t>
  </si>
  <si>
    <t>Mdt/Titre</t>
  </si>
  <si>
    <t>Bord</t>
  </si>
  <si>
    <t>Compte</t>
  </si>
  <si>
    <t>Réalisé HT</t>
  </si>
  <si>
    <t>En Cours HT</t>
  </si>
  <si>
    <t>Taux TVA</t>
  </si>
  <si>
    <t>Montant TVA</t>
  </si>
  <si>
    <t>Montant TTC</t>
  </si>
  <si>
    <t>REALISE</t>
  </si>
  <si>
    <t>CHARGES A CARACTERE GENERAL - TOTAL</t>
  </si>
  <si>
    <t>PREVISIONNEL TTC</t>
  </si>
  <si>
    <t>Achats études prestat° service</t>
  </si>
  <si>
    <t>Fournitures non stockables</t>
  </si>
  <si>
    <t>Carburant</t>
  </si>
  <si>
    <t>Fournitures administratives</t>
  </si>
  <si>
    <t>604         D</t>
  </si>
  <si>
    <t>Ordi</t>
  </si>
  <si>
    <t>Jo</t>
  </si>
  <si>
    <t>6061        D</t>
  </si>
  <si>
    <t>6064        D</t>
  </si>
  <si>
    <t>6066        D</t>
  </si>
  <si>
    <t>6068        D</t>
  </si>
  <si>
    <t>6132        D</t>
  </si>
  <si>
    <t>6135        D</t>
  </si>
  <si>
    <t>6156        D</t>
  </si>
  <si>
    <t>Autres matières et fournitures</t>
  </si>
  <si>
    <t>Locations immobilières</t>
  </si>
  <si>
    <t>Locations mobilières</t>
  </si>
  <si>
    <t>Maintenance</t>
  </si>
  <si>
    <t>Assurances</t>
  </si>
  <si>
    <t>Honoraires &amp; divers</t>
  </si>
  <si>
    <t>Annonces &amp; insertions</t>
  </si>
  <si>
    <t>Echantillons</t>
  </si>
  <si>
    <t>Foires &amp; expositions</t>
  </si>
  <si>
    <t>Catalogues &amp; imprimés</t>
  </si>
  <si>
    <t>Divers pub</t>
  </si>
  <si>
    <t>Divers transports</t>
  </si>
  <si>
    <t>Voyages &amp; déplacements</t>
  </si>
  <si>
    <t>Réceptions</t>
  </si>
  <si>
    <t>Téléphone</t>
  </si>
  <si>
    <t>Frais bancaires</t>
  </si>
  <si>
    <t>Cotisations</t>
  </si>
  <si>
    <t>Gardiennage</t>
  </si>
  <si>
    <t>Frais de nettoyages</t>
  </si>
  <si>
    <t>Autres</t>
  </si>
  <si>
    <t>Impôts &amp; taxes</t>
  </si>
  <si>
    <t>706         R</t>
  </si>
  <si>
    <t>7083        R</t>
  </si>
  <si>
    <t>7718        R</t>
  </si>
  <si>
    <t>627         D</t>
  </si>
  <si>
    <t>637         D</t>
  </si>
  <si>
    <t>6161        D</t>
  </si>
  <si>
    <t>6226        D</t>
  </si>
  <si>
    <t>6231        D</t>
  </si>
  <si>
    <t>6232        D</t>
  </si>
  <si>
    <t>6236        D</t>
  </si>
  <si>
    <t>6238        D</t>
  </si>
  <si>
    <t>6248        D</t>
  </si>
  <si>
    <t>6251        D</t>
  </si>
  <si>
    <t>6257        D</t>
  </si>
  <si>
    <t>6262        D</t>
  </si>
  <si>
    <t>6281        D</t>
  </si>
  <si>
    <t>6282        D</t>
  </si>
  <si>
    <t>6283        D</t>
  </si>
  <si>
    <t>6288        D</t>
  </si>
  <si>
    <t>6411        D</t>
  </si>
  <si>
    <t>6451        D</t>
  </si>
  <si>
    <t>6452        D</t>
  </si>
  <si>
    <t>6453        D</t>
  </si>
  <si>
    <t>6454        D</t>
  </si>
  <si>
    <t>6458        D</t>
  </si>
  <si>
    <t>6718        D</t>
  </si>
  <si>
    <t>6233        D</t>
  </si>
  <si>
    <t>7082        R</t>
  </si>
  <si>
    <t>774         R</t>
  </si>
  <si>
    <t>IL N'Y A PAS DE MOT DE PASSE: CLIQUER SUR "REVISION" PUIS "OTER LA PROTECTION"</t>
  </si>
  <si>
    <t>NE RIEN MODIFIER CAR IL Y A DES FORMULES</t>
  </si>
  <si>
    <t>????????MODIFIER LE HT POUR AJOUTE AUSSI LE "EN COURS" SI LE MANDAT N4EST PAS ENCORE FAIT</t>
  </si>
  <si>
    <t>Étiquettes de lignes</t>
  </si>
  <si>
    <t>Total général</t>
  </si>
  <si>
    <t>Total HT</t>
  </si>
  <si>
    <t>Somme de Montant TTC</t>
  </si>
  <si>
    <t>Somme de Montant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</si>
</sst>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icrosoft Sans Serif"/>
      <family val="2"/>
    </font>
    <font>
      <sz val="10"/>
      <color indexed="18"/>
      <name val="Microsoft Sans Serif"/>
      <family val="2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Microsoft Sans Serif"/>
      <family val="2"/>
    </font>
    <font>
      <sz val="10"/>
      <color rgb="FFFF0000"/>
      <name val="Microsoft Sans Serif"/>
      <family val="2"/>
    </font>
    <font>
      <b/>
      <sz val="10"/>
      <color indexed="18"/>
      <name val="Microsoft Sans Serif"/>
      <family val="2"/>
    </font>
    <font>
      <b/>
      <sz val="10"/>
      <color indexed="17"/>
      <name val="Microsoft Sans Serif"/>
      <family val="2"/>
    </font>
    <font>
      <b/>
      <sz val="10"/>
      <color indexed="16"/>
      <name val="Microsoft Sans Serif"/>
      <family val="2"/>
    </font>
    <font>
      <b/>
      <sz val="10"/>
      <color rgb="FFFF0000"/>
      <name val="Microsoft Sans Serif"/>
      <family val="2"/>
    </font>
    <font>
      <sz val="10"/>
      <color theme="1"/>
      <name val="Microsoft Sans Serif"/>
      <family val="2"/>
    </font>
    <font>
      <b/>
      <i/>
      <sz val="10"/>
      <color indexed="18"/>
      <name val="Microsoft Sans Serif"/>
      <family val="2"/>
    </font>
    <font>
      <sz val="10"/>
      <color theme="5" tint="-0.499984740745262"/>
      <name val="Microsoft Sans Serif"/>
      <family val="2"/>
    </font>
    <font>
      <sz val="10"/>
      <color theme="9" tint="-0.499984740745262"/>
      <name val="Microsoft Sans Serif"/>
      <family val="2"/>
    </font>
    <font>
      <sz val="10"/>
      <color rgb="FF800080"/>
      <name val="Microsoft Sans Serif"/>
      <family val="2"/>
    </font>
    <font>
      <b/>
      <sz val="10"/>
      <color rgb="FF002060"/>
      <name val="Microsoft Sans Serif"/>
      <family val="2"/>
    </font>
    <font>
      <sz val="10"/>
      <color theme="8" tint="-0.499984740745262"/>
      <name val="Microsoft Sans Serif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4506668294322"/>
        <bgColor theme="4" tint="0.599963377788628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EAF3FA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6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2" applyFont="1"/>
    <xf numFmtId="4" fontId="3" fillId="0" borderId="0" xfId="2" applyNumberFormat="1" applyFont="1"/>
    <xf numFmtId="0" fontId="9" fillId="0" borderId="0" xfId="0" applyFont="1"/>
    <xf numFmtId="0" fontId="10" fillId="0" borderId="0" xfId="2" applyFont="1"/>
    <xf numFmtId="0" fontId="10" fillId="0" borderId="0" xfId="2" applyFont="1" applyAlignment="1">
      <alignment horizontal="left"/>
    </xf>
    <xf numFmtId="0" fontId="4" fillId="0" borderId="6" xfId="2" applyFont="1" applyBorder="1" applyAlignment="1">
      <alignment horizontal="left"/>
    </xf>
    <xf numFmtId="0" fontId="11" fillId="0" borderId="0" xfId="2" applyFont="1"/>
    <xf numFmtId="0" fontId="10" fillId="0" borderId="0" xfId="2" applyFont="1" applyAlignment="1">
      <alignment horizontal="center"/>
    </xf>
    <xf numFmtId="0" fontId="14" fillId="0" borderId="0" xfId="2" applyFont="1" applyBorder="1" applyAlignment="1">
      <alignment horizontal="center"/>
    </xf>
    <xf numFmtId="2" fontId="14" fillId="0" borderId="0" xfId="2" applyNumberFormat="1" applyFont="1" applyBorder="1" applyAlignment="1">
      <alignment horizontal="center"/>
    </xf>
    <xf numFmtId="2" fontId="15" fillId="0" borderId="0" xfId="2" applyNumberFormat="1" applyFont="1" applyBorder="1" applyAlignment="1">
      <alignment horizontal="center"/>
    </xf>
    <xf numFmtId="3" fontId="15" fillId="0" borderId="0" xfId="2" applyNumberFormat="1" applyFont="1" applyAlignment="1">
      <alignment horizontal="center"/>
    </xf>
    <xf numFmtId="3" fontId="13" fillId="0" borderId="0" xfId="2" applyNumberFormat="1" applyFont="1" applyBorder="1" applyAlignment="1">
      <alignment horizontal="center"/>
    </xf>
    <xf numFmtId="4" fontId="15" fillId="0" borderId="0" xfId="2" applyNumberFormat="1" applyFont="1"/>
    <xf numFmtId="4" fontId="15" fillId="0" borderId="0" xfId="2" applyNumberFormat="1" applyFont="1" applyAlignment="1">
      <alignment horizontal="center"/>
    </xf>
    <xf numFmtId="3" fontId="15" fillId="0" borderId="0" xfId="2" applyNumberFormat="1" applyFont="1"/>
    <xf numFmtId="3" fontId="15" fillId="0" borderId="0" xfId="2" applyNumberFormat="1" applyFont="1" applyAlignment="1">
      <alignment horizontal="right"/>
    </xf>
    <xf numFmtId="4" fontId="15" fillId="0" borderId="0" xfId="2" applyNumberFormat="1" applyFont="1" applyAlignment="1">
      <alignment horizontal="right"/>
    </xf>
    <xf numFmtId="3" fontId="14" fillId="0" borderId="0" xfId="2" applyNumberFormat="1" applyFont="1" applyBorder="1" applyAlignment="1">
      <alignment horizontal="center" vertical="center"/>
    </xf>
    <xf numFmtId="3" fontId="15" fillId="0" borderId="0" xfId="2" applyNumberFormat="1" applyFont="1" applyAlignment="1">
      <alignment horizontal="center" vertical="center"/>
    </xf>
    <xf numFmtId="0" fontId="15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22" fillId="0" borderId="2" xfId="2" applyFont="1" applyBorder="1" applyAlignment="1"/>
    <xf numFmtId="0" fontId="22" fillId="0" borderId="6" xfId="2" applyFont="1" applyBorder="1" applyAlignment="1"/>
    <xf numFmtId="0" fontId="10" fillId="0" borderId="0" xfId="2" applyFont="1" applyAlignment="1"/>
    <xf numFmtId="0" fontId="6" fillId="0" borderId="0" xfId="0" applyFont="1" applyBorder="1" applyProtection="1"/>
    <xf numFmtId="0" fontId="0" fillId="0" borderId="0" xfId="0" applyFont="1" applyBorder="1" applyProtection="1"/>
    <xf numFmtId="44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44" fontId="0" fillId="0" borderId="0" xfId="0" applyNumberFormat="1" applyFont="1" applyBorder="1" applyAlignment="1" applyProtection="1">
      <alignment horizontal="center" vertical="center"/>
    </xf>
    <xf numFmtId="10" fontId="0" fillId="0" borderId="0" xfId="1" applyNumberFormat="1" applyFont="1" applyBorder="1" applyAlignment="1" applyProtection="1">
      <alignment horizontal="right" vertical="center"/>
    </xf>
    <xf numFmtId="44" fontId="7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44" fontId="0" fillId="0" borderId="0" xfId="0" applyNumberFormat="1" applyFont="1" applyBorder="1" applyAlignment="1" applyProtection="1">
      <alignment horizontal="center" vertical="center"/>
      <protection locked="0"/>
    </xf>
    <xf numFmtId="49" fontId="8" fillId="2" borderId="3" xfId="0" applyNumberFormat="1" applyFont="1" applyFill="1" applyBorder="1" applyAlignment="1" applyProtection="1">
      <alignment horizontal="center" vertical="center"/>
    </xf>
    <xf numFmtId="49" fontId="8" fillId="2" borderId="4" xfId="0" applyNumberFormat="1" applyFont="1" applyFill="1" applyBorder="1" applyAlignment="1" applyProtection="1">
      <alignment horizontal="center" vertical="center"/>
    </xf>
    <xf numFmtId="49" fontId="8" fillId="2" borderId="4" xfId="0" applyNumberFormat="1" applyFont="1" applyFill="1" applyBorder="1" applyAlignment="1" applyProtection="1">
      <alignment horizontal="left" vertical="center"/>
    </xf>
    <xf numFmtId="44" fontId="8" fillId="2" borderId="4" xfId="0" applyNumberFormat="1" applyFont="1" applyFill="1" applyBorder="1" applyAlignment="1" applyProtection="1">
      <alignment horizontal="center" vertical="center"/>
    </xf>
    <xf numFmtId="44" fontId="8" fillId="2" borderId="5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1" fontId="0" fillId="0" borderId="0" xfId="0" applyNumberFormat="1" applyFont="1" applyBorder="1" applyAlignment="1" applyProtection="1">
      <alignment horizontal="center"/>
    </xf>
    <xf numFmtId="14" fontId="0" fillId="0" borderId="0" xfId="0" applyNumberFormat="1" applyFont="1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left"/>
      <protection locked="0"/>
    </xf>
    <xf numFmtId="1" fontId="0" fillId="0" borderId="0" xfId="0" applyNumberFormat="1" applyFont="1" applyBorder="1" applyAlignment="1" applyProtection="1">
      <alignment horizontal="center"/>
      <protection locked="0"/>
    </xf>
    <xf numFmtId="9" fontId="8" fillId="2" borderId="4" xfId="1" applyFont="1" applyFill="1" applyBorder="1" applyAlignment="1" applyProtection="1">
      <alignment horizontal="center" vertical="center"/>
    </xf>
    <xf numFmtId="9" fontId="7" fillId="0" borderId="0" xfId="1" applyFont="1" applyFill="1" applyBorder="1" applyAlignment="1" applyProtection="1">
      <alignment horizontal="center" vertical="center"/>
      <protection locked="0"/>
    </xf>
    <xf numFmtId="9" fontId="0" fillId="0" borderId="0" xfId="1" applyFont="1" applyBorder="1" applyAlignment="1" applyProtection="1">
      <alignment horizontal="center" vertical="center"/>
      <protection locked="0"/>
    </xf>
    <xf numFmtId="9" fontId="0" fillId="0" borderId="0" xfId="1" applyFont="1" applyBorder="1" applyAlignment="1" applyProtection="1">
      <alignment horizontal="center" vertical="center"/>
    </xf>
    <xf numFmtId="10" fontId="7" fillId="0" borderId="0" xfId="1" applyNumberFormat="1" applyFont="1" applyFill="1" applyBorder="1" applyAlignment="1" applyProtection="1">
      <alignment horizontal="center" vertical="center"/>
      <protection locked="0"/>
    </xf>
    <xf numFmtId="43" fontId="4" fillId="0" borderId="6" xfId="2" applyNumberFormat="1" applyFont="1" applyBorder="1" applyAlignment="1" applyProtection="1">
      <alignment horizontal="right" vertical="center"/>
      <protection locked="0"/>
    </xf>
    <xf numFmtId="43" fontId="20" fillId="0" borderId="6" xfId="2" applyNumberFormat="1" applyFont="1" applyBorder="1" applyAlignment="1">
      <alignment horizontal="right" vertical="center"/>
    </xf>
    <xf numFmtId="43" fontId="19" fillId="0" borderId="6" xfId="2" applyNumberFormat="1" applyFont="1" applyBorder="1" applyAlignment="1">
      <alignment horizontal="right" vertical="center"/>
    </xf>
    <xf numFmtId="43" fontId="18" fillId="0" borderId="6" xfId="2" applyNumberFormat="1" applyFont="1" applyBorder="1" applyAlignment="1">
      <alignment horizontal="right" vertical="center"/>
    </xf>
    <xf numFmtId="3" fontId="20" fillId="4" borderId="6" xfId="2" applyNumberFormat="1" applyFont="1" applyFill="1" applyBorder="1" applyAlignment="1">
      <alignment horizontal="center"/>
    </xf>
    <xf numFmtId="3" fontId="19" fillId="4" borderId="6" xfId="2" applyNumberFormat="1" applyFont="1" applyFill="1" applyBorder="1" applyAlignment="1">
      <alignment horizontal="center"/>
    </xf>
    <xf numFmtId="3" fontId="18" fillId="4" borderId="6" xfId="2" applyNumberFormat="1" applyFont="1" applyFill="1" applyBorder="1" applyAlignment="1">
      <alignment horizontal="center"/>
    </xf>
    <xf numFmtId="2" fontId="17" fillId="4" borderId="6" xfId="2" applyNumberFormat="1" applyFont="1" applyFill="1" applyBorder="1" applyAlignment="1">
      <alignment horizontal="left" vertical="center"/>
    </xf>
    <xf numFmtId="43" fontId="12" fillId="4" borderId="6" xfId="2" applyNumberFormat="1" applyFont="1" applyFill="1" applyBorder="1" applyAlignment="1">
      <alignment horizontal="center" vertical="center"/>
    </xf>
    <xf numFmtId="43" fontId="21" fillId="4" borderId="6" xfId="2" applyNumberFormat="1" applyFont="1" applyFill="1" applyBorder="1" applyAlignment="1">
      <alignment horizontal="center" vertical="center"/>
    </xf>
    <xf numFmtId="0" fontId="22" fillId="4" borderId="6" xfId="2" applyFont="1" applyFill="1" applyBorder="1" applyAlignment="1"/>
    <xf numFmtId="0" fontId="16" fillId="0" borderId="0" xfId="0" applyFont="1" applyFill="1" applyAlignment="1"/>
    <xf numFmtId="43" fontId="0" fillId="0" borderId="0" xfId="0" applyNumberFormat="1" applyFont="1" applyBorder="1" applyAlignment="1" applyProtection="1">
      <alignment horizontal="center" vertical="center"/>
    </xf>
    <xf numFmtId="43" fontId="24" fillId="0" borderId="0" xfId="0" applyNumberFormat="1" applyFont="1" applyBorder="1" applyAlignment="1" applyProtection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10" fontId="0" fillId="3" borderId="12" xfId="1" applyNumberFormat="1" applyFont="1" applyFill="1" applyBorder="1" applyAlignment="1">
      <alignment horizontal="right" vertical="center"/>
    </xf>
    <xf numFmtId="43" fontId="24" fillId="3" borderId="12" xfId="0" applyNumberFormat="1" applyFont="1" applyFill="1" applyBorder="1" applyAlignment="1">
      <alignment horizontal="center" vertical="center"/>
    </xf>
    <xf numFmtId="43" fontId="0" fillId="3" borderId="13" xfId="0" applyNumberFormat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0" fontId="0" fillId="0" borderId="12" xfId="1" applyNumberFormat="1" applyFont="1" applyBorder="1" applyAlignment="1">
      <alignment horizontal="right" vertical="center"/>
    </xf>
    <xf numFmtId="43" fontId="24" fillId="0" borderId="12" xfId="0" applyNumberFormat="1" applyFont="1" applyBorder="1" applyAlignment="1">
      <alignment horizontal="center" vertical="center"/>
    </xf>
    <xf numFmtId="43" fontId="0" fillId="0" borderId="13" xfId="0" applyNumberFormat="1" applyFont="1" applyBorder="1" applyAlignment="1">
      <alignment horizontal="center" vertical="center"/>
    </xf>
    <xf numFmtId="2" fontId="0" fillId="3" borderId="12" xfId="0" applyNumberFormat="1" applyFont="1" applyFill="1" applyBorder="1" applyAlignment="1">
      <alignment horizontal="right" vertical="center"/>
    </xf>
    <xf numFmtId="2" fontId="0" fillId="0" borderId="12" xfId="0" applyNumberFormat="1" applyFont="1" applyBorder="1" applyAlignment="1">
      <alignment horizontal="right" vertical="center"/>
    </xf>
    <xf numFmtId="49" fontId="5" fillId="2" borderId="0" xfId="0" applyNumberFormat="1" applyFont="1" applyFill="1" applyBorder="1" applyAlignment="1">
      <alignment horizontal="center" vertical="center"/>
    </xf>
    <xf numFmtId="43" fontId="5" fillId="2" borderId="0" xfId="0" applyNumberFormat="1" applyFont="1" applyFill="1" applyBorder="1" applyAlignment="1">
      <alignment horizontal="center" vertical="center"/>
    </xf>
    <xf numFmtId="10" fontId="5" fillId="2" borderId="0" xfId="1" applyNumberFormat="1" applyFont="1" applyFill="1" applyBorder="1" applyAlignment="1">
      <alignment horizontal="right" vertical="center"/>
    </xf>
    <xf numFmtId="43" fontId="23" fillId="2" borderId="0" xfId="0" applyNumberFormat="1" applyFont="1" applyFill="1" applyBorder="1" applyAlignment="1">
      <alignment horizontal="center" vertical="center"/>
    </xf>
    <xf numFmtId="43" fontId="5" fillId="2" borderId="10" xfId="0" applyNumberFormat="1" applyFont="1" applyFill="1" applyBorder="1" applyAlignment="1">
      <alignment horizontal="center" vertical="center"/>
    </xf>
    <xf numFmtId="0" fontId="15" fillId="4" borderId="6" xfId="2" applyFont="1" applyFill="1" applyBorder="1" applyAlignment="1">
      <alignment horizontal="center" vertical="center" wrapText="1"/>
    </xf>
    <xf numFmtId="0" fontId="15" fillId="4" borderId="7" xfId="2" applyFont="1" applyFill="1" applyBorder="1" applyAlignment="1">
      <alignment horizontal="center" vertical="center" wrapText="1"/>
    </xf>
    <xf numFmtId="0" fontId="15" fillId="4" borderId="11" xfId="2" applyFont="1" applyFill="1" applyBorder="1" applyAlignment="1">
      <alignment horizontal="center" vertical="center" wrapText="1"/>
    </xf>
    <xf numFmtId="0" fontId="15" fillId="4" borderId="8" xfId="2" applyFont="1" applyFill="1" applyBorder="1" applyAlignment="1">
      <alignment horizontal="center" vertical="center" wrapText="1"/>
    </xf>
    <xf numFmtId="2" fontId="17" fillId="4" borderId="7" xfId="2" applyNumberFormat="1" applyFont="1" applyFill="1" applyBorder="1" applyAlignment="1">
      <alignment horizontal="center" vertical="center"/>
    </xf>
    <xf numFmtId="2" fontId="17" fillId="4" borderId="8" xfId="2" applyNumberFormat="1" applyFont="1" applyFill="1" applyBorder="1" applyAlignment="1">
      <alignment horizontal="center" vertical="center"/>
    </xf>
    <xf numFmtId="2" fontId="17" fillId="4" borderId="9" xfId="2" applyNumberFormat="1" applyFont="1" applyFill="1" applyBorder="1" applyAlignment="1">
      <alignment horizontal="center" vertical="center"/>
    </xf>
    <xf numFmtId="2" fontId="17" fillId="4" borderId="1" xfId="2" applyNumberFormat="1" applyFont="1" applyFill="1" applyBorder="1" applyAlignment="1">
      <alignment horizontal="center" vertical="center"/>
    </xf>
    <xf numFmtId="0" fontId="0" fillId="0" borderId="6" xfId="0" pivotButton="1" applyBorder="1"/>
    <xf numFmtId="0" fontId="0" fillId="0" borderId="6" xfId="0" applyBorder="1"/>
    <xf numFmtId="0" fontId="0" fillId="0" borderId="6" xfId="0" applyBorder="1" applyAlignment="1">
      <alignment horizontal="left"/>
    </xf>
    <xf numFmtId="0" fontId="0" fillId="0" borderId="6" xfId="0" applyNumberFormat="1" applyBorder="1"/>
  </cellXfs>
  <cellStyles count="4">
    <cellStyle name="Milliers 2" xfId="3"/>
    <cellStyle name="Normal" xfId="0" builtinId="0"/>
    <cellStyle name="Normal 2" xfId="2"/>
    <cellStyle name="Pourcentage" xfId="1" builtinId="5"/>
  </cellStyles>
  <dxfs count="2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color theme="0"/>
      </font>
    </dxf>
    <dxf>
      <font>
        <b/>
        <i/>
      </font>
      <fill>
        <patternFill>
          <bgColor theme="8" tint="0.79998168889431442"/>
        </patternFill>
      </fill>
    </dxf>
    <dxf>
      <font>
        <b/>
        <i/>
      </font>
      <fill>
        <patternFill>
          <bgColor theme="8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5" formatCode="_-* #,##0.00\ _€_-;\-* #,##0.0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6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5" formatCode="_-* #,##0.00\ _€_-;\-* #,##0.00\ _€_-;_-* &quot;-&quot;??\ _€_-;_-@_-"/>
      <fill>
        <patternFill patternType="solid">
          <fgColor theme="4" tint="0.59996337778862885"/>
          <bgColor theme="4" tint="0.39994506668294322"/>
        </patternFill>
      </fill>
      <alignment horizontal="center" vertical="center" textRotation="0" wrapText="0" indent="0" justifyLastLine="0" shrinkToFit="0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 tint="0.59996337778862885"/>
          <bgColor theme="4" tint="0.39994506668294322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TableStyleLight9 2" pivot="0" count="9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secondRowStripe" dxfId="21"/>
      <tableStyleElement type="firstColumnStripe" dxfId="20"/>
      <tableStyleElement type="secondColumnStripe" dxfId="19"/>
    </tableStyle>
  </tableStyles>
  <colors>
    <mruColors>
      <color rgb="FFEAF3FA"/>
      <color rgb="FF8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10</xdr:col>
      <xdr:colOff>1248834</xdr:colOff>
      <xdr:row>9</xdr:row>
      <xdr:rowOff>141111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428111" y="663222"/>
          <a:ext cx="2490612" cy="111477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Dans la feuille BASE en D4 à 31, je cherche à faire la somme des colonnes B et C de la feuille DEPENSE mais avec comme critére le N°de compte en A4 à 31 sur la feuille BASE.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or" refreshedDate="43182.481937962963" createdVersion="4" refreshedVersion="4" minRefreshableVersion="3" recordCount="381">
  <cacheSource type="worksheet">
    <worksheetSource name="Tableau3"/>
  </cacheSource>
  <cacheFields count="8">
    <cacheField name="Compte" numFmtId="0">
      <sharedItems count="31">
        <s v="604         D"/>
        <s v="6061        D"/>
        <s v="6064        D"/>
        <s v="6066        D"/>
        <s v="6068        D"/>
        <s v="6132        D"/>
        <s v="6135        D"/>
        <s v="6156        D"/>
        <s v="6161        D"/>
        <s v="6226        D"/>
        <s v="6231        D"/>
        <s v="6232        D"/>
        <s v="6236        D"/>
        <s v="6238        D"/>
        <s v="6248        D"/>
        <s v="6251        D"/>
        <s v="6257        D"/>
        <s v="6262        D"/>
        <s v="627         D"/>
        <s v="6281        D"/>
        <s v="6282        D"/>
        <s v="6283        D"/>
        <s v="6288        D"/>
        <s v="637         D"/>
        <s v="6411        D"/>
        <s v="6451        D"/>
        <s v="6452        D"/>
        <s v="6453        D"/>
        <s v="6454        D"/>
        <s v="6458        D"/>
        <s v="6718        D"/>
      </sharedItems>
    </cacheField>
    <cacheField name="CHARGES A CARACTERE GENERAL - TOTAL" numFmtId="0">
      <sharedItems count="24">
        <s v="Achats études prestat° service"/>
        <s v="Fournitures non stockables"/>
        <s v="Fournitures administratives"/>
        <s v="Carburant"/>
        <s v="Autres matières et fournitures"/>
        <s v="Locations immobilières"/>
        <s v="Locations mobilières"/>
        <s v="Maintenance"/>
        <s v="Assurances"/>
        <s v="Honoraires &amp; divers"/>
        <s v="Annonces &amp; insertions"/>
        <s v="Echantillons"/>
        <s v="Catalogues &amp; imprimés"/>
        <s v="Divers pub"/>
        <s v="Divers transports"/>
        <s v="Voyages &amp; déplacements"/>
        <s v="Réceptions"/>
        <s v="Téléphone"/>
        <s v="Frais bancaires"/>
        <s v="Cotisations"/>
        <s v="Gardiennage"/>
        <s v="Frais de nettoyages"/>
        <s v="Autres"/>
        <s v="Impôts &amp; taxes"/>
      </sharedItems>
    </cacheField>
    <cacheField name="Réalisé HT" numFmtId="2">
      <sharedItems containsString="0" containsBlank="1" containsNumber="1" minValue="0" maxValue="107426.91"/>
    </cacheField>
    <cacheField name="En Cours HT" numFmtId="2">
      <sharedItems containsSemiMixedTypes="0" containsString="0" containsNumber="1" containsInteger="1" minValue="0" maxValue="10000"/>
    </cacheField>
    <cacheField name="Taux TVA" numFmtId="10">
      <sharedItems containsString="0" containsBlank="1" containsNumber="1" minValue="5.5E-2" maxValue="0.2"/>
    </cacheField>
    <cacheField name="Montant TVA" numFmtId="43">
      <sharedItems containsSemiMixedTypes="0" containsString="0" containsNumber="1" minValue="0" maxValue="21485.382000000001"/>
    </cacheField>
    <cacheField name="Montant TTC" numFmtId="43">
      <sharedItems containsSemiMixedTypes="0" containsString="0" containsNumber="1" minValue="8.4000000000000005E-2" maxValue="128912.292"/>
    </cacheField>
    <cacheField name="Champ1" numFmtId="0" formula="'Réalisé HT' +'En Cours H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1">
  <r>
    <x v="0"/>
    <x v="0"/>
    <n v="0"/>
    <n v="10000"/>
    <n v="5.5E-2"/>
    <n v="550"/>
    <n v="10550"/>
  </r>
  <r>
    <x v="0"/>
    <x v="0"/>
    <n v="0"/>
    <n v="10000"/>
    <n v="5.5E-2"/>
    <n v="550"/>
    <n v="10550"/>
  </r>
  <r>
    <x v="0"/>
    <x v="0"/>
    <n v="0"/>
    <n v="10000"/>
    <n v="5.5E-2"/>
    <n v="550"/>
    <n v="10550"/>
  </r>
  <r>
    <x v="0"/>
    <x v="0"/>
    <n v="0"/>
    <n v="10000"/>
    <n v="5.5E-2"/>
    <n v="550"/>
    <n v="10550"/>
  </r>
  <r>
    <x v="0"/>
    <x v="0"/>
    <n v="0"/>
    <n v="10000"/>
    <n v="5.5E-2"/>
    <n v="550"/>
    <n v="10550"/>
  </r>
  <r>
    <x v="0"/>
    <x v="0"/>
    <n v="0"/>
    <n v="10000"/>
    <n v="5.5E-2"/>
    <n v="550"/>
    <n v="10550"/>
  </r>
  <r>
    <x v="0"/>
    <x v="0"/>
    <n v="0"/>
    <n v="10000"/>
    <n v="0.2"/>
    <n v="2000"/>
    <n v="12000"/>
  </r>
  <r>
    <x v="0"/>
    <x v="0"/>
    <n v="0"/>
    <n v="10000"/>
    <n v="5.5E-2"/>
    <n v="550"/>
    <n v="10550"/>
  </r>
  <r>
    <x v="0"/>
    <x v="0"/>
    <n v="0"/>
    <n v="10000"/>
    <n v="5.5E-2"/>
    <n v="550"/>
    <n v="10550"/>
  </r>
  <r>
    <x v="0"/>
    <x v="0"/>
    <n v="0"/>
    <n v="10000"/>
    <n v="5.5E-2"/>
    <n v="550"/>
    <n v="10550"/>
  </r>
  <r>
    <x v="0"/>
    <x v="0"/>
    <n v="0"/>
    <n v="10000"/>
    <n v="5.5E-2"/>
    <n v="550"/>
    <n v="10550"/>
  </r>
  <r>
    <x v="0"/>
    <x v="0"/>
    <n v="0"/>
    <n v="10000"/>
    <n v="5.5E-2"/>
    <n v="550"/>
    <n v="10550"/>
  </r>
  <r>
    <x v="0"/>
    <x v="0"/>
    <n v="0"/>
    <n v="10000"/>
    <n v="5.5E-2"/>
    <n v="550"/>
    <n v="10550"/>
  </r>
  <r>
    <x v="0"/>
    <x v="0"/>
    <n v="16000"/>
    <n v="0"/>
    <n v="5.5E-2"/>
    <n v="880"/>
    <n v="16880"/>
  </r>
  <r>
    <x v="0"/>
    <x v="0"/>
    <n v="16000"/>
    <n v="0"/>
    <n v="5.5E-2"/>
    <n v="880"/>
    <n v="16880"/>
  </r>
  <r>
    <x v="0"/>
    <x v="0"/>
    <n v="40000"/>
    <n v="0"/>
    <n v="5.5E-2"/>
    <n v="2200"/>
    <n v="42200"/>
  </r>
  <r>
    <x v="0"/>
    <x v="0"/>
    <n v="40000"/>
    <n v="0"/>
    <n v="5.5E-2"/>
    <n v="2200"/>
    <n v="42200"/>
  </r>
  <r>
    <x v="0"/>
    <x v="0"/>
    <n v="750"/>
    <n v="0"/>
    <n v="5.5E-2"/>
    <n v="41.25"/>
    <n v="791.25"/>
  </r>
  <r>
    <x v="0"/>
    <x v="0"/>
    <n v="8125"/>
    <n v="0"/>
    <n v="5.5E-2"/>
    <n v="446.875"/>
    <n v="8571.875"/>
  </r>
  <r>
    <x v="0"/>
    <x v="0"/>
    <n v="8125"/>
    <n v="0"/>
    <n v="5.5E-2"/>
    <n v="446.875"/>
    <n v="8571.875"/>
  </r>
  <r>
    <x v="0"/>
    <x v="0"/>
    <n v="27500"/>
    <n v="0"/>
    <n v="5.5E-2"/>
    <n v="1512.5"/>
    <n v="29012.5"/>
  </r>
  <r>
    <x v="0"/>
    <x v="0"/>
    <n v="3750"/>
    <n v="0"/>
    <n v="5.5E-2"/>
    <n v="206.25"/>
    <n v="3956.25"/>
  </r>
  <r>
    <x v="0"/>
    <x v="0"/>
    <n v="10000"/>
    <n v="0"/>
    <n v="5.5E-2"/>
    <n v="550"/>
    <n v="10550"/>
  </r>
  <r>
    <x v="0"/>
    <x v="0"/>
    <n v="11875"/>
    <n v="0"/>
    <n v="5.5E-2"/>
    <n v="653.125"/>
    <n v="12528.125"/>
  </r>
  <r>
    <x v="0"/>
    <x v="0"/>
    <n v="11875"/>
    <n v="0"/>
    <n v="5.5E-2"/>
    <n v="653.125"/>
    <n v="12528.125"/>
  </r>
  <r>
    <x v="0"/>
    <x v="0"/>
    <n v="56000"/>
    <n v="0"/>
    <n v="0.2"/>
    <n v="11200"/>
    <n v="67200"/>
  </r>
  <r>
    <x v="0"/>
    <x v="0"/>
    <n v="7000"/>
    <n v="0"/>
    <n v="0.2"/>
    <n v="1400"/>
    <n v="8400"/>
  </r>
  <r>
    <x v="0"/>
    <x v="0"/>
    <n v="28750"/>
    <n v="0"/>
    <n v="0.2"/>
    <n v="5750"/>
    <n v="34500"/>
  </r>
  <r>
    <x v="0"/>
    <x v="0"/>
    <n v="27500"/>
    <n v="0"/>
    <n v="0.2"/>
    <n v="5500"/>
    <n v="33000"/>
  </r>
  <r>
    <x v="0"/>
    <x v="0"/>
    <n v="23750"/>
    <n v="0"/>
    <n v="0.2"/>
    <n v="4750"/>
    <n v="28500"/>
  </r>
  <r>
    <x v="0"/>
    <x v="0"/>
    <n v="20000"/>
    <n v="0"/>
    <n v="0.2"/>
    <n v="4000"/>
    <n v="24000"/>
  </r>
  <r>
    <x v="0"/>
    <x v="0"/>
    <n v="20000"/>
    <n v="0"/>
    <n v="0.2"/>
    <n v="4000"/>
    <n v="24000"/>
  </r>
  <r>
    <x v="0"/>
    <x v="0"/>
    <n v="10250"/>
    <n v="0"/>
    <n v="0.2"/>
    <n v="2050"/>
    <n v="12300"/>
  </r>
  <r>
    <x v="0"/>
    <x v="0"/>
    <n v="3750"/>
    <n v="0"/>
    <n v="0.2"/>
    <n v="750"/>
    <n v="4500"/>
  </r>
  <r>
    <x v="0"/>
    <x v="0"/>
    <n v="10000"/>
    <n v="0"/>
    <n v="0.2"/>
    <n v="2000"/>
    <n v="12000"/>
  </r>
  <r>
    <x v="0"/>
    <x v="0"/>
    <n v="8000"/>
    <n v="0"/>
    <n v="0.2"/>
    <n v="1600"/>
    <n v="9600"/>
  </r>
  <r>
    <x v="0"/>
    <x v="0"/>
    <n v="17000"/>
    <n v="0"/>
    <n v="0.2"/>
    <n v="3400"/>
    <n v="20400"/>
  </r>
  <r>
    <x v="0"/>
    <x v="0"/>
    <n v="10000"/>
    <n v="0"/>
    <n v="0.2"/>
    <n v="2000"/>
    <n v="12000"/>
  </r>
  <r>
    <x v="0"/>
    <x v="0"/>
    <n v="4000"/>
    <n v="0"/>
    <n v="0.2"/>
    <n v="800"/>
    <n v="4800"/>
  </r>
  <r>
    <x v="0"/>
    <x v="0"/>
    <n v="1500"/>
    <n v="0"/>
    <n v="0.2"/>
    <n v="300"/>
    <n v="1800"/>
  </r>
  <r>
    <x v="0"/>
    <x v="0"/>
    <n v="1000"/>
    <n v="0"/>
    <n v="0.2"/>
    <n v="200"/>
    <n v="1200"/>
  </r>
  <r>
    <x v="0"/>
    <x v="0"/>
    <n v="1000"/>
    <n v="0"/>
    <n v="0.2"/>
    <n v="200"/>
    <n v="1200"/>
  </r>
  <r>
    <x v="0"/>
    <x v="0"/>
    <n v="7000"/>
    <n v="0"/>
    <n v="0.2"/>
    <n v="1400"/>
    <n v="8400"/>
  </r>
  <r>
    <x v="0"/>
    <x v="0"/>
    <n v="10000"/>
    <n v="0"/>
    <n v="0.2"/>
    <n v="2000"/>
    <n v="12000"/>
  </r>
  <r>
    <x v="0"/>
    <x v="0"/>
    <n v="4417"/>
    <n v="0"/>
    <n v="0.2"/>
    <n v="883.40000000000009"/>
    <n v="5300.4"/>
  </r>
  <r>
    <x v="0"/>
    <x v="0"/>
    <n v="4000"/>
    <n v="0"/>
    <n v="0.2"/>
    <n v="800"/>
    <n v="4800"/>
  </r>
  <r>
    <x v="0"/>
    <x v="0"/>
    <n v="12500"/>
    <n v="0"/>
    <n v="0.2"/>
    <n v="2500"/>
    <n v="15000"/>
  </r>
  <r>
    <x v="0"/>
    <x v="0"/>
    <n v="12500"/>
    <n v="0"/>
    <n v="0.2"/>
    <n v="2500"/>
    <n v="15000"/>
  </r>
  <r>
    <x v="0"/>
    <x v="0"/>
    <n v="1690"/>
    <n v="0"/>
    <n v="0.2"/>
    <n v="338"/>
    <n v="2028"/>
  </r>
  <r>
    <x v="0"/>
    <x v="0"/>
    <n v="420"/>
    <n v="0"/>
    <n v="0.2"/>
    <n v="84"/>
    <n v="504"/>
  </r>
  <r>
    <x v="0"/>
    <x v="0"/>
    <n v="3500"/>
    <n v="0"/>
    <n v="0.2"/>
    <n v="700"/>
    <n v="4200"/>
  </r>
  <r>
    <x v="0"/>
    <x v="0"/>
    <n v="2000"/>
    <n v="0"/>
    <n v="0.2"/>
    <n v="400"/>
    <n v="2400"/>
  </r>
  <r>
    <x v="0"/>
    <x v="0"/>
    <n v="4217.6499999999996"/>
    <n v="0"/>
    <n v="0.2"/>
    <n v="843.53"/>
    <n v="5061.1799999999994"/>
  </r>
  <r>
    <x v="1"/>
    <x v="1"/>
    <n v="2128.84"/>
    <n v="0"/>
    <n v="0.2"/>
    <n v="425.76800000000003"/>
    <n v="2554.6080000000002"/>
  </r>
  <r>
    <x v="1"/>
    <x v="1"/>
    <n v="319.07"/>
    <n v="0"/>
    <n v="0.2"/>
    <n v="63.814"/>
    <n v="382.88400000000001"/>
  </r>
  <r>
    <x v="2"/>
    <x v="2"/>
    <n v="106"/>
    <n v="0"/>
    <n v="0.2"/>
    <n v="21.200000000000003"/>
    <n v="127.2"/>
  </r>
  <r>
    <x v="2"/>
    <x v="2"/>
    <n v="175"/>
    <n v="0"/>
    <n v="0.2"/>
    <n v="35"/>
    <n v="210"/>
  </r>
  <r>
    <x v="3"/>
    <x v="3"/>
    <n v="889.9"/>
    <n v="0"/>
    <n v="0.2"/>
    <n v="177.98000000000002"/>
    <n v="1067.8800000000001"/>
  </r>
  <r>
    <x v="4"/>
    <x v="4"/>
    <n v="1357.2"/>
    <n v="0"/>
    <n v="0.2"/>
    <n v="271.44"/>
    <n v="1628.64"/>
  </r>
  <r>
    <x v="4"/>
    <x v="4"/>
    <n v="203.67"/>
    <n v="0"/>
    <n v="0.2"/>
    <n v="40.734000000000002"/>
    <n v="244.404"/>
  </r>
  <r>
    <x v="4"/>
    <x v="4"/>
    <n v="80.48"/>
    <n v="0"/>
    <n v="0.2"/>
    <n v="16.096"/>
    <n v="96.576000000000008"/>
  </r>
  <r>
    <x v="4"/>
    <x v="4"/>
    <n v="472.6"/>
    <n v="0"/>
    <n v="0.2"/>
    <n v="94.52000000000001"/>
    <n v="567.12"/>
  </r>
  <r>
    <x v="4"/>
    <x v="4"/>
    <n v="358"/>
    <n v="0"/>
    <n v="0.2"/>
    <n v="71.600000000000009"/>
    <n v="429.6"/>
  </r>
  <r>
    <x v="4"/>
    <x v="4"/>
    <n v="2539.1999999999998"/>
    <n v="0"/>
    <n v="0.2"/>
    <n v="507.84"/>
    <n v="3047.04"/>
  </r>
  <r>
    <x v="4"/>
    <x v="4"/>
    <n v="10.3"/>
    <n v="0"/>
    <n v="0.2"/>
    <n v="2.06"/>
    <n v="12.360000000000001"/>
  </r>
  <r>
    <x v="4"/>
    <x v="4"/>
    <n v="32.159999999999997"/>
    <n v="0"/>
    <n v="0.2"/>
    <n v="6.4319999999999995"/>
    <n v="38.591999999999999"/>
  </r>
  <r>
    <x v="4"/>
    <x v="4"/>
    <n v="34.56"/>
    <n v="0"/>
    <n v="0.2"/>
    <n v="6.9120000000000008"/>
    <n v="41.472000000000001"/>
  </r>
  <r>
    <x v="4"/>
    <x v="4"/>
    <n v="56"/>
    <n v="0"/>
    <n v="0.2"/>
    <n v="11.200000000000001"/>
    <n v="67.2"/>
  </r>
  <r>
    <x v="4"/>
    <x v="4"/>
    <n v="3020"/>
    <n v="0"/>
    <n v="0.2"/>
    <n v="604"/>
    <n v="3624"/>
  </r>
  <r>
    <x v="4"/>
    <x v="4"/>
    <n v="191"/>
    <n v="0"/>
    <n v="0.2"/>
    <n v="38.200000000000003"/>
    <n v="229.2"/>
  </r>
  <r>
    <x v="4"/>
    <x v="4"/>
    <n v="157"/>
    <n v="0"/>
    <n v="0.2"/>
    <n v="31.400000000000002"/>
    <n v="188.4"/>
  </r>
  <r>
    <x v="4"/>
    <x v="4"/>
    <n v="7.15"/>
    <n v="0"/>
    <n v="0.2"/>
    <n v="1.4300000000000002"/>
    <n v="8.58"/>
  </r>
  <r>
    <x v="5"/>
    <x v="5"/>
    <n v="68923.070000000007"/>
    <n v="0"/>
    <n v="0.2"/>
    <n v="13784.614000000001"/>
    <n v="82707.684000000008"/>
  </r>
  <r>
    <x v="6"/>
    <x v="6"/>
    <n v="5000"/>
    <n v="0"/>
    <n v="0.2"/>
    <n v="1000"/>
    <n v="6000"/>
  </r>
  <r>
    <x v="6"/>
    <x v="6"/>
    <n v="846.87"/>
    <n v="0"/>
    <n v="0.2"/>
    <n v="169.37400000000002"/>
    <n v="1016.244"/>
  </r>
  <r>
    <x v="6"/>
    <x v="6"/>
    <n v="8080"/>
    <n v="0"/>
    <n v="0.2"/>
    <n v="1616"/>
    <n v="9696"/>
  </r>
  <r>
    <x v="6"/>
    <x v="6"/>
    <n v="44459.27"/>
    <n v="0"/>
    <n v="0.2"/>
    <n v="8891.8539999999994"/>
    <n v="53351.123999999996"/>
  </r>
  <r>
    <x v="6"/>
    <x v="6"/>
    <n v="815"/>
    <n v="0"/>
    <n v="0.2"/>
    <n v="163"/>
    <n v="978"/>
  </r>
  <r>
    <x v="6"/>
    <x v="6"/>
    <n v="2841"/>
    <n v="0"/>
    <n v="0.2"/>
    <n v="568.20000000000005"/>
    <n v="3409.2"/>
  </r>
  <r>
    <x v="6"/>
    <x v="6"/>
    <n v="103287.08"/>
    <n v="0"/>
    <n v="0.2"/>
    <n v="20657.416000000001"/>
    <n v="123944.496"/>
  </r>
  <r>
    <x v="6"/>
    <x v="6"/>
    <n v="32510"/>
    <n v="0"/>
    <n v="0.2"/>
    <n v="6502"/>
    <n v="39012"/>
  </r>
  <r>
    <x v="6"/>
    <x v="6"/>
    <n v="53429"/>
    <n v="0"/>
    <n v="0.2"/>
    <n v="10685.800000000001"/>
    <n v="64114.8"/>
  </r>
  <r>
    <x v="6"/>
    <x v="6"/>
    <n v="533.15"/>
    <n v="0"/>
    <n v="0.2"/>
    <n v="106.63"/>
    <n v="639.78"/>
  </r>
  <r>
    <x v="6"/>
    <x v="6"/>
    <n v="680"/>
    <n v="0"/>
    <n v="0.2"/>
    <n v="136"/>
    <n v="816"/>
  </r>
  <r>
    <x v="6"/>
    <x v="6"/>
    <n v="58"/>
    <n v="0"/>
    <n v="0.2"/>
    <n v="11.600000000000001"/>
    <n v="69.599999999999994"/>
  </r>
  <r>
    <x v="6"/>
    <x v="6"/>
    <n v="689.66"/>
    <n v="0"/>
    <n v="0.2"/>
    <n v="137.93199999999999"/>
    <n v="827.59199999999998"/>
  </r>
  <r>
    <x v="6"/>
    <x v="6"/>
    <n v="330"/>
    <n v="0"/>
    <n v="0.2"/>
    <n v="66"/>
    <n v="396"/>
  </r>
  <r>
    <x v="6"/>
    <x v="6"/>
    <n v="2200"/>
    <n v="0"/>
    <n v="0.2"/>
    <n v="440"/>
    <n v="2640"/>
  </r>
  <r>
    <x v="6"/>
    <x v="6"/>
    <n v="1466"/>
    <n v="0"/>
    <n v="0.2"/>
    <n v="293.2"/>
    <n v="1759.2"/>
  </r>
  <r>
    <x v="6"/>
    <x v="6"/>
    <n v="930"/>
    <n v="0"/>
    <n v="0.2"/>
    <n v="186"/>
    <n v="1116"/>
  </r>
  <r>
    <x v="6"/>
    <x v="6"/>
    <n v="48837.25"/>
    <n v="0"/>
    <n v="0.2"/>
    <n v="9767.4500000000007"/>
    <n v="58604.7"/>
  </r>
  <r>
    <x v="6"/>
    <x v="6"/>
    <n v="51600"/>
    <n v="0"/>
    <n v="0.2"/>
    <n v="10320"/>
    <n v="61920"/>
  </r>
  <r>
    <x v="6"/>
    <x v="6"/>
    <n v="1560"/>
    <n v="0"/>
    <n v="0.2"/>
    <n v="312"/>
    <n v="1872"/>
  </r>
  <r>
    <x v="6"/>
    <x v="6"/>
    <n v="290"/>
    <n v="0"/>
    <n v="0.2"/>
    <n v="58"/>
    <n v="348"/>
  </r>
  <r>
    <x v="6"/>
    <x v="6"/>
    <n v="44336.6"/>
    <n v="0"/>
    <n v="0.2"/>
    <n v="8867.32"/>
    <n v="53203.92"/>
  </r>
  <r>
    <x v="6"/>
    <x v="6"/>
    <n v="26244.5"/>
    <n v="0"/>
    <n v="0.2"/>
    <n v="5248.9000000000005"/>
    <n v="31493.4"/>
  </r>
  <r>
    <x v="6"/>
    <x v="6"/>
    <n v="997.9"/>
    <n v="0"/>
    <n v="0.2"/>
    <n v="199.58"/>
    <n v="1197.48"/>
  </r>
  <r>
    <x v="6"/>
    <x v="6"/>
    <n v="550"/>
    <n v="0"/>
    <n v="0.2"/>
    <n v="110"/>
    <n v="660"/>
  </r>
  <r>
    <x v="7"/>
    <x v="7"/>
    <n v="300"/>
    <n v="0"/>
    <n v="0.2"/>
    <n v="60"/>
    <n v="360"/>
  </r>
  <r>
    <x v="7"/>
    <x v="7"/>
    <n v="272"/>
    <n v="0"/>
    <n v="0.2"/>
    <n v="54.400000000000006"/>
    <n v="326.39999999999998"/>
  </r>
  <r>
    <x v="7"/>
    <x v="7"/>
    <n v="600"/>
    <n v="0"/>
    <n v="0.2"/>
    <n v="120"/>
    <n v="720"/>
  </r>
  <r>
    <x v="7"/>
    <x v="7"/>
    <n v="160"/>
    <n v="0"/>
    <n v="0.2"/>
    <n v="32"/>
    <n v="192"/>
  </r>
  <r>
    <x v="7"/>
    <x v="7"/>
    <n v="191.05"/>
    <n v="0"/>
    <n v="0.2"/>
    <n v="38.21"/>
    <n v="229.26000000000002"/>
  </r>
  <r>
    <x v="7"/>
    <x v="7"/>
    <n v="600"/>
    <n v="0"/>
    <n v="0.2"/>
    <n v="120"/>
    <n v="720"/>
  </r>
  <r>
    <x v="7"/>
    <x v="7"/>
    <n v="71.81"/>
    <n v="0"/>
    <n v="0.2"/>
    <n v="14.362000000000002"/>
    <n v="86.171999999999997"/>
  </r>
  <r>
    <x v="7"/>
    <x v="7"/>
    <n v="1200"/>
    <n v="0"/>
    <n v="0.2"/>
    <n v="240"/>
    <n v="1440"/>
  </r>
  <r>
    <x v="7"/>
    <x v="7"/>
    <n v="400"/>
    <n v="0"/>
    <n v="0.2"/>
    <n v="80"/>
    <n v="480"/>
  </r>
  <r>
    <x v="7"/>
    <x v="7"/>
    <n v="7592.5"/>
    <n v="0"/>
    <n v="0.2"/>
    <n v="1518.5"/>
    <n v="9111"/>
  </r>
  <r>
    <x v="7"/>
    <x v="7"/>
    <n v="533.33000000000004"/>
    <n v="0"/>
    <n v="0.2"/>
    <n v="106.66600000000001"/>
    <n v="639.99600000000009"/>
  </r>
  <r>
    <x v="7"/>
    <x v="7"/>
    <n v="533.34"/>
    <n v="0"/>
    <n v="0.2"/>
    <n v="106.66800000000001"/>
    <n v="640.00800000000004"/>
  </r>
  <r>
    <x v="7"/>
    <x v="7"/>
    <n v="78.75"/>
    <n v="0"/>
    <n v="0.2"/>
    <n v="15.75"/>
    <n v="94.5"/>
  </r>
  <r>
    <x v="7"/>
    <x v="7"/>
    <n v="1156.4000000000001"/>
    <n v="0"/>
    <n v="0.2"/>
    <n v="231.28000000000003"/>
    <n v="1387.68"/>
  </r>
  <r>
    <x v="7"/>
    <x v="7"/>
    <n v="1644.3"/>
    <n v="0"/>
    <n v="0.2"/>
    <n v="328.86"/>
    <n v="1973.1599999999999"/>
  </r>
  <r>
    <x v="7"/>
    <x v="7"/>
    <n v="1423.1"/>
    <n v="0"/>
    <n v="0.2"/>
    <n v="284.62"/>
    <n v="1707.7199999999998"/>
  </r>
  <r>
    <x v="8"/>
    <x v="8"/>
    <n v="1860"/>
    <n v="0"/>
    <n v="0.2"/>
    <n v="372"/>
    <n v="2232"/>
  </r>
  <r>
    <x v="8"/>
    <x v="8"/>
    <n v="32700"/>
    <n v="0"/>
    <n v="0.2"/>
    <n v="6540"/>
    <n v="39240"/>
  </r>
  <r>
    <x v="8"/>
    <x v="8"/>
    <n v="130"/>
    <n v="0"/>
    <n v="0.2"/>
    <n v="26"/>
    <n v="156"/>
  </r>
  <r>
    <x v="9"/>
    <x v="9"/>
    <n v="36000"/>
    <n v="0"/>
    <n v="0.2"/>
    <n v="7200"/>
    <n v="43200"/>
  </r>
  <r>
    <x v="9"/>
    <x v="9"/>
    <n v="36000"/>
    <n v="0"/>
    <n v="0.2"/>
    <n v="7200"/>
    <n v="43200"/>
  </r>
  <r>
    <x v="9"/>
    <x v="9"/>
    <n v="9000"/>
    <n v="0"/>
    <n v="0.2"/>
    <n v="1800"/>
    <n v="10800"/>
  </r>
  <r>
    <x v="10"/>
    <x v="10"/>
    <n v="2632.55"/>
    <n v="0"/>
    <n v="0.2"/>
    <n v="526.5100000000001"/>
    <n v="3159.0600000000004"/>
  </r>
  <r>
    <x v="10"/>
    <x v="10"/>
    <n v="789.6"/>
    <n v="0"/>
    <n v="0.2"/>
    <n v="157.92000000000002"/>
    <n v="947.52"/>
  </r>
  <r>
    <x v="10"/>
    <x v="10"/>
    <n v="3381"/>
    <n v="0"/>
    <n v="0.2"/>
    <n v="676.2"/>
    <n v="4057.2"/>
  </r>
  <r>
    <x v="10"/>
    <x v="10"/>
    <n v="3376.34"/>
    <n v="0"/>
    <n v="0.2"/>
    <n v="675.26800000000003"/>
    <n v="4051.6080000000002"/>
  </r>
  <r>
    <x v="10"/>
    <x v="10"/>
    <n v="450"/>
    <n v="0"/>
    <n v="0.2"/>
    <n v="90"/>
    <n v="540"/>
  </r>
  <r>
    <x v="10"/>
    <x v="10"/>
    <n v="450"/>
    <n v="0"/>
    <n v="0.2"/>
    <n v="90"/>
    <n v="540"/>
  </r>
  <r>
    <x v="10"/>
    <x v="10"/>
    <n v="1180"/>
    <n v="0"/>
    <n v="0.2"/>
    <n v="236"/>
    <n v="1416"/>
  </r>
  <r>
    <x v="10"/>
    <x v="10"/>
    <n v="5580"/>
    <n v="0"/>
    <n v="0.2"/>
    <n v="1116"/>
    <n v="6696"/>
  </r>
  <r>
    <x v="10"/>
    <x v="10"/>
    <n v="23900"/>
    <n v="0"/>
    <n v="0.2"/>
    <n v="4780"/>
    <n v="28680"/>
  </r>
  <r>
    <x v="10"/>
    <x v="10"/>
    <n v="3500"/>
    <n v="0"/>
    <n v="0.2"/>
    <n v="700"/>
    <n v="4200"/>
  </r>
  <r>
    <x v="10"/>
    <x v="10"/>
    <n v="1800"/>
    <n v="0"/>
    <n v="0.2"/>
    <n v="360"/>
    <n v="2160"/>
  </r>
  <r>
    <x v="10"/>
    <x v="10"/>
    <n v="1920"/>
    <n v="0"/>
    <n v="0.2"/>
    <n v="384"/>
    <n v="2304"/>
  </r>
  <r>
    <x v="10"/>
    <x v="10"/>
    <n v="17640"/>
    <n v="0"/>
    <n v="0.2"/>
    <n v="3528"/>
    <n v="21168"/>
  </r>
  <r>
    <x v="10"/>
    <x v="10"/>
    <n v="2200"/>
    <n v="0"/>
    <n v="0.2"/>
    <n v="440"/>
    <n v="2640"/>
  </r>
  <r>
    <x v="10"/>
    <x v="10"/>
    <n v="5406"/>
    <n v="0"/>
    <n v="0.2"/>
    <n v="1081.2"/>
    <n v="6487.2"/>
  </r>
  <r>
    <x v="10"/>
    <x v="10"/>
    <n v="1500"/>
    <n v="0"/>
    <n v="0.2"/>
    <n v="300"/>
    <n v="1800"/>
  </r>
  <r>
    <x v="10"/>
    <x v="10"/>
    <n v="645"/>
    <n v="0"/>
    <n v="0.2"/>
    <n v="129"/>
    <n v="774"/>
  </r>
  <r>
    <x v="10"/>
    <x v="10"/>
    <n v="1922.7"/>
    <n v="0"/>
    <n v="0.2"/>
    <n v="384.54"/>
    <n v="2307.2400000000002"/>
  </r>
  <r>
    <x v="10"/>
    <x v="10"/>
    <n v="1790.1"/>
    <n v="0"/>
    <n v="0.2"/>
    <n v="358.02"/>
    <n v="2148.12"/>
  </r>
  <r>
    <x v="10"/>
    <x v="10"/>
    <n v="1963.5"/>
    <n v="0"/>
    <n v="0.2"/>
    <n v="392.70000000000005"/>
    <n v="2356.1999999999998"/>
  </r>
  <r>
    <x v="10"/>
    <x v="10"/>
    <n v="1927.8"/>
    <n v="0"/>
    <n v="0.2"/>
    <n v="385.56"/>
    <n v="2313.36"/>
  </r>
  <r>
    <x v="10"/>
    <x v="10"/>
    <n v="2019.6"/>
    <n v="0"/>
    <n v="0.2"/>
    <n v="403.92"/>
    <n v="2423.52"/>
  </r>
  <r>
    <x v="10"/>
    <x v="10"/>
    <n v="1878.5"/>
    <n v="0"/>
    <n v="0.2"/>
    <n v="375.70000000000005"/>
    <n v="2254.1999999999998"/>
  </r>
  <r>
    <x v="10"/>
    <x v="10"/>
    <n v="3384"/>
    <n v="0"/>
    <n v="0.2"/>
    <n v="676.80000000000007"/>
    <n v="4060.8"/>
  </r>
  <r>
    <x v="10"/>
    <x v="10"/>
    <n v="5970"/>
    <n v="0"/>
    <n v="0.2"/>
    <n v="1194"/>
    <n v="7164"/>
  </r>
  <r>
    <x v="10"/>
    <x v="10"/>
    <n v="3850"/>
    <n v="0"/>
    <n v="0.2"/>
    <n v="770"/>
    <n v="4620"/>
  </r>
  <r>
    <x v="10"/>
    <x v="10"/>
    <n v="1833"/>
    <n v="0"/>
    <n v="0.2"/>
    <n v="366.6"/>
    <n v="2199.6"/>
  </r>
  <r>
    <x v="10"/>
    <x v="10"/>
    <n v="500"/>
    <n v="0"/>
    <n v="0.2"/>
    <n v="100"/>
    <n v="600"/>
  </r>
  <r>
    <x v="10"/>
    <x v="10"/>
    <n v="20220"/>
    <n v="0"/>
    <n v="0.2"/>
    <n v="4044"/>
    <n v="24264"/>
  </r>
  <r>
    <x v="10"/>
    <x v="10"/>
    <n v="1500"/>
    <n v="0"/>
    <n v="0.2"/>
    <n v="300"/>
    <n v="1800"/>
  </r>
  <r>
    <x v="10"/>
    <x v="10"/>
    <n v="30515"/>
    <n v="0"/>
    <n v="0.2"/>
    <n v="6103"/>
    <n v="36618"/>
  </r>
  <r>
    <x v="10"/>
    <x v="10"/>
    <n v="5110"/>
    <n v="0"/>
    <n v="0.2"/>
    <n v="1022"/>
    <n v="6132"/>
  </r>
  <r>
    <x v="10"/>
    <x v="10"/>
    <n v="1965.2"/>
    <n v="0"/>
    <n v="0.2"/>
    <n v="393.04"/>
    <n v="2358.2400000000002"/>
  </r>
  <r>
    <x v="10"/>
    <x v="10"/>
    <n v="3121.2"/>
    <n v="0"/>
    <n v="0.2"/>
    <n v="624.24"/>
    <n v="3745.4399999999996"/>
  </r>
  <r>
    <x v="10"/>
    <x v="10"/>
    <n v="2880"/>
    <n v="0"/>
    <n v="0.2"/>
    <n v="576"/>
    <n v="3456"/>
  </r>
  <r>
    <x v="10"/>
    <x v="10"/>
    <n v="3990"/>
    <n v="0"/>
    <n v="0.2"/>
    <n v="798"/>
    <n v="4788"/>
  </r>
  <r>
    <x v="10"/>
    <x v="10"/>
    <n v="2000"/>
    <n v="0"/>
    <n v="0.2"/>
    <n v="400"/>
    <n v="2400"/>
  </r>
  <r>
    <x v="10"/>
    <x v="10"/>
    <n v="1080"/>
    <n v="0"/>
    <n v="0.2"/>
    <n v="216"/>
    <n v="1296"/>
  </r>
  <r>
    <x v="10"/>
    <x v="10"/>
    <n v="225"/>
    <n v="0"/>
    <n v="0.2"/>
    <n v="45"/>
    <n v="270"/>
  </r>
  <r>
    <x v="10"/>
    <x v="10"/>
    <n v="225"/>
    <n v="0"/>
    <n v="0.2"/>
    <n v="45"/>
    <n v="270"/>
  </r>
  <r>
    <x v="11"/>
    <x v="11"/>
    <n v="980"/>
    <n v="0"/>
    <n v="0.2"/>
    <n v="196"/>
    <n v="1176"/>
  </r>
  <r>
    <x v="11"/>
    <x v="11"/>
    <n v="2761"/>
    <n v="0"/>
    <n v="0.2"/>
    <n v="552.20000000000005"/>
    <n v="3313.2"/>
  </r>
  <r>
    <x v="11"/>
    <x v="11"/>
    <n v="5200"/>
    <n v="0"/>
    <n v="0.2"/>
    <n v="1040"/>
    <n v="6240"/>
  </r>
  <r>
    <x v="11"/>
    <x v="11"/>
    <n v="3600"/>
    <n v="0"/>
    <n v="0.2"/>
    <n v="720"/>
    <n v="4320"/>
  </r>
  <r>
    <x v="12"/>
    <x v="12"/>
    <n v="2824.4"/>
    <n v="0"/>
    <n v="0.2"/>
    <n v="564.88"/>
    <n v="3389.28"/>
  </r>
  <r>
    <x v="12"/>
    <x v="12"/>
    <n v="299"/>
    <n v="0"/>
    <n v="0.2"/>
    <n v="59.800000000000004"/>
    <n v="358.8"/>
  </r>
  <r>
    <x v="12"/>
    <x v="12"/>
    <n v="2600"/>
    <n v="0"/>
    <n v="0.2"/>
    <n v="520"/>
    <n v="3120"/>
  </r>
  <r>
    <x v="12"/>
    <x v="12"/>
    <n v="1970"/>
    <n v="0"/>
    <n v="0.2"/>
    <n v="394"/>
    <n v="2364"/>
  </r>
  <r>
    <x v="12"/>
    <x v="12"/>
    <n v="3400"/>
    <n v="0"/>
    <n v="0.2"/>
    <n v="680"/>
    <n v="4080"/>
  </r>
  <r>
    <x v="12"/>
    <x v="12"/>
    <n v="870"/>
    <n v="0"/>
    <n v="0.2"/>
    <n v="174"/>
    <n v="1044"/>
  </r>
  <r>
    <x v="12"/>
    <x v="12"/>
    <n v="525"/>
    <n v="0"/>
    <n v="0.2"/>
    <n v="105"/>
    <n v="630"/>
  </r>
  <r>
    <x v="12"/>
    <x v="12"/>
    <n v="3836"/>
    <n v="0"/>
    <n v="0.2"/>
    <n v="767.2"/>
    <n v="4603.2"/>
  </r>
  <r>
    <x v="12"/>
    <x v="12"/>
    <n v="671.5"/>
    <n v="0"/>
    <n v="0.2"/>
    <n v="134.30000000000001"/>
    <n v="805.8"/>
  </r>
  <r>
    <x v="12"/>
    <x v="12"/>
    <n v="200"/>
    <n v="0"/>
    <n v="0.2"/>
    <n v="40"/>
    <n v="240"/>
  </r>
  <r>
    <x v="12"/>
    <x v="12"/>
    <n v="1020"/>
    <n v="0"/>
    <n v="0.2"/>
    <n v="204"/>
    <n v="1224"/>
  </r>
  <r>
    <x v="12"/>
    <x v="12"/>
    <n v="1934"/>
    <n v="0"/>
    <n v="0.2"/>
    <n v="386.8"/>
    <n v="2320.8000000000002"/>
  </r>
  <r>
    <x v="12"/>
    <x v="12"/>
    <n v="2414.1999999999998"/>
    <n v="0"/>
    <n v="0.2"/>
    <n v="482.84"/>
    <n v="2897.04"/>
  </r>
  <r>
    <x v="12"/>
    <x v="12"/>
    <n v="256.5"/>
    <n v="0"/>
    <n v="0.2"/>
    <n v="51.300000000000004"/>
    <n v="307.8"/>
  </r>
  <r>
    <x v="12"/>
    <x v="12"/>
    <n v="152"/>
    <n v="0"/>
    <n v="0.2"/>
    <n v="30.400000000000002"/>
    <n v="182.4"/>
  </r>
  <r>
    <x v="12"/>
    <x v="12"/>
    <n v="2000"/>
    <n v="0"/>
    <n v="0.2"/>
    <n v="400"/>
    <n v="2400"/>
  </r>
  <r>
    <x v="12"/>
    <x v="12"/>
    <n v="1200"/>
    <n v="0"/>
    <n v="0.2"/>
    <n v="240"/>
    <n v="1440"/>
  </r>
  <r>
    <x v="12"/>
    <x v="12"/>
    <n v="120"/>
    <n v="0"/>
    <n v="0.2"/>
    <n v="24"/>
    <n v="144"/>
  </r>
  <r>
    <x v="12"/>
    <x v="12"/>
    <n v="150"/>
    <n v="0"/>
    <n v="0.2"/>
    <n v="30"/>
    <n v="180"/>
  </r>
  <r>
    <x v="12"/>
    <x v="12"/>
    <n v="1150"/>
    <n v="0"/>
    <n v="0.2"/>
    <n v="230"/>
    <n v="1380"/>
  </r>
  <r>
    <x v="12"/>
    <x v="12"/>
    <n v="3700"/>
    <n v="0"/>
    <n v="0.2"/>
    <n v="740"/>
    <n v="4440"/>
  </r>
  <r>
    <x v="12"/>
    <x v="12"/>
    <n v="190"/>
    <n v="0"/>
    <n v="0.2"/>
    <n v="38"/>
    <n v="228"/>
  </r>
  <r>
    <x v="12"/>
    <x v="12"/>
    <n v="318"/>
    <n v="0"/>
    <n v="0.2"/>
    <n v="63.6"/>
    <n v="381.6"/>
  </r>
  <r>
    <x v="12"/>
    <x v="12"/>
    <n v="2446"/>
    <n v="0"/>
    <n v="0.2"/>
    <n v="489.20000000000005"/>
    <n v="2935.2"/>
  </r>
  <r>
    <x v="12"/>
    <x v="12"/>
    <n v="215"/>
    <n v="0"/>
    <n v="0.2"/>
    <n v="43"/>
    <n v="258"/>
  </r>
  <r>
    <x v="12"/>
    <x v="12"/>
    <n v="3070"/>
    <n v="0"/>
    <n v="0.2"/>
    <n v="614"/>
    <n v="3684"/>
  </r>
  <r>
    <x v="12"/>
    <x v="12"/>
    <n v="1812"/>
    <n v="0"/>
    <n v="0.2"/>
    <n v="362.40000000000003"/>
    <n v="2174.4"/>
  </r>
  <r>
    <x v="12"/>
    <x v="12"/>
    <n v="7350"/>
    <n v="0"/>
    <n v="0.2"/>
    <n v="1470"/>
    <n v="8820"/>
  </r>
  <r>
    <x v="12"/>
    <x v="12"/>
    <n v="450"/>
    <n v="0"/>
    <n v="0.2"/>
    <n v="90"/>
    <n v="540"/>
  </r>
  <r>
    <x v="12"/>
    <x v="12"/>
    <n v="340"/>
    <n v="0"/>
    <n v="0.2"/>
    <n v="68"/>
    <n v="408"/>
  </r>
  <r>
    <x v="13"/>
    <x v="13"/>
    <n v="4.17"/>
    <n v="0"/>
    <n v="0.2"/>
    <n v="0.83400000000000007"/>
    <n v="5.0039999999999996"/>
  </r>
  <r>
    <x v="13"/>
    <x v="13"/>
    <n v="27.27"/>
    <n v="0"/>
    <n v="0.2"/>
    <n v="5.4540000000000006"/>
    <n v="32.724000000000004"/>
  </r>
  <r>
    <x v="13"/>
    <x v="13"/>
    <n v="4.17"/>
    <n v="0"/>
    <n v="0.2"/>
    <n v="0.83400000000000007"/>
    <n v="5.0039999999999996"/>
  </r>
  <r>
    <x v="13"/>
    <x v="13"/>
    <n v="27.27"/>
    <n v="0"/>
    <n v="0.2"/>
    <n v="5.4540000000000006"/>
    <n v="32.724000000000004"/>
  </r>
  <r>
    <x v="13"/>
    <x v="13"/>
    <n v="4.17"/>
    <n v="0"/>
    <n v="0.2"/>
    <n v="0.83400000000000007"/>
    <n v="5.0039999999999996"/>
  </r>
  <r>
    <x v="13"/>
    <x v="13"/>
    <n v="54.55"/>
    <n v="0"/>
    <n v="0.2"/>
    <n v="10.91"/>
    <n v="65.459999999999994"/>
  </r>
  <r>
    <x v="14"/>
    <x v="14"/>
    <n v="47.83"/>
    <n v="0"/>
    <n v="0.2"/>
    <n v="9.5660000000000007"/>
    <n v="57.396000000000001"/>
  </r>
  <r>
    <x v="15"/>
    <x v="15"/>
    <n v="52.05"/>
    <n v="0"/>
    <n v="0.2"/>
    <n v="10.41"/>
    <n v="62.459999999999994"/>
  </r>
  <r>
    <x v="15"/>
    <x v="15"/>
    <n v="53.87"/>
    <n v="0"/>
    <n v="0.2"/>
    <n v="10.774000000000001"/>
    <n v="64.644000000000005"/>
  </r>
  <r>
    <x v="15"/>
    <x v="15"/>
    <n v="2298.79"/>
    <n v="0"/>
    <n v="0.2"/>
    <n v="459.75800000000004"/>
    <n v="2758.5479999999998"/>
  </r>
  <r>
    <x v="15"/>
    <x v="15"/>
    <n v="446"/>
    <n v="0"/>
    <n v="0.2"/>
    <n v="89.2"/>
    <n v="535.20000000000005"/>
  </r>
  <r>
    <x v="15"/>
    <x v="15"/>
    <n v="51.4"/>
    <n v="0"/>
    <n v="0.2"/>
    <n v="10.280000000000001"/>
    <n v="61.68"/>
  </r>
  <r>
    <x v="15"/>
    <x v="15"/>
    <n v="282.5"/>
    <n v="0"/>
    <n v="0.2"/>
    <n v="56.5"/>
    <n v="339"/>
  </r>
  <r>
    <x v="15"/>
    <x v="15"/>
    <n v="287.5"/>
    <n v="0"/>
    <n v="0.2"/>
    <n v="57.5"/>
    <n v="345"/>
  </r>
  <r>
    <x v="15"/>
    <x v="15"/>
    <n v="189"/>
    <n v="0"/>
    <n v="0.2"/>
    <n v="37.800000000000004"/>
    <n v="226.8"/>
  </r>
  <r>
    <x v="15"/>
    <x v="15"/>
    <n v="232.1"/>
    <n v="0"/>
    <n v="0.2"/>
    <n v="46.42"/>
    <n v="278.52"/>
  </r>
  <r>
    <x v="15"/>
    <x v="15"/>
    <n v="223.8"/>
    <n v="0"/>
    <n v="0.2"/>
    <n v="44.760000000000005"/>
    <n v="268.56"/>
  </r>
  <r>
    <x v="15"/>
    <x v="15"/>
    <n v="487.73"/>
    <n v="0"/>
    <n v="0.2"/>
    <n v="97.546000000000006"/>
    <n v="585.27600000000007"/>
  </r>
  <r>
    <x v="15"/>
    <x v="15"/>
    <n v="381.82"/>
    <n v="0"/>
    <n v="0.2"/>
    <n v="76.364000000000004"/>
    <n v="458.18399999999997"/>
  </r>
  <r>
    <x v="15"/>
    <x v="15"/>
    <n v="1689.55"/>
    <n v="0"/>
    <n v="0.2"/>
    <n v="337.91"/>
    <n v="2027.46"/>
  </r>
  <r>
    <x v="15"/>
    <x v="15"/>
    <n v="233.18"/>
    <n v="0"/>
    <n v="0.2"/>
    <n v="46.636000000000003"/>
    <n v="279.81600000000003"/>
  </r>
  <r>
    <x v="15"/>
    <x v="15"/>
    <n v="233.18"/>
    <n v="0"/>
    <n v="0.2"/>
    <n v="46.636000000000003"/>
    <n v="279.81600000000003"/>
  </r>
  <r>
    <x v="15"/>
    <x v="15"/>
    <n v="51.4"/>
    <n v="0"/>
    <n v="0.2"/>
    <n v="10.280000000000001"/>
    <n v="61.68"/>
  </r>
  <r>
    <x v="15"/>
    <x v="15"/>
    <n v="52.57"/>
    <n v="0"/>
    <n v="0.2"/>
    <n v="10.514000000000001"/>
    <n v="63.084000000000003"/>
  </r>
  <r>
    <x v="15"/>
    <x v="15"/>
    <n v="52.57"/>
    <n v="0"/>
    <n v="0.2"/>
    <n v="10.514000000000001"/>
    <n v="63.084000000000003"/>
  </r>
  <r>
    <x v="15"/>
    <x v="15"/>
    <n v="51.4"/>
    <n v="0"/>
    <n v="0.2"/>
    <n v="10.280000000000001"/>
    <n v="61.68"/>
  </r>
  <r>
    <x v="15"/>
    <x v="15"/>
    <n v="51.4"/>
    <n v="0"/>
    <n v="0.2"/>
    <n v="10.280000000000001"/>
    <n v="61.68"/>
  </r>
  <r>
    <x v="15"/>
    <x v="15"/>
    <n v="51.41"/>
    <n v="0"/>
    <n v="0.2"/>
    <n v="10.282"/>
    <n v="61.691999999999993"/>
  </r>
  <r>
    <x v="15"/>
    <x v="15"/>
    <n v="154.55000000000001"/>
    <n v="0"/>
    <n v="0.2"/>
    <n v="30.910000000000004"/>
    <n v="185.46"/>
  </r>
  <r>
    <x v="15"/>
    <x v="15"/>
    <n v="59.09"/>
    <n v="0"/>
    <n v="0.2"/>
    <n v="11.818000000000001"/>
    <n v="70.908000000000001"/>
  </r>
  <r>
    <x v="15"/>
    <x v="15"/>
    <n v="2056.25"/>
    <n v="0"/>
    <n v="0.2"/>
    <n v="411.25"/>
    <n v="2467.5"/>
  </r>
  <r>
    <x v="15"/>
    <x v="15"/>
    <n v="59.09"/>
    <n v="0"/>
    <n v="0.2"/>
    <n v="11.818000000000001"/>
    <n v="70.908000000000001"/>
  </r>
  <r>
    <x v="15"/>
    <x v="15"/>
    <n v="477.34"/>
    <n v="0"/>
    <n v="0.2"/>
    <n v="95.468000000000004"/>
    <n v="572.80799999999999"/>
  </r>
  <r>
    <x v="15"/>
    <x v="15"/>
    <n v="49.33"/>
    <n v="0"/>
    <n v="0.2"/>
    <n v="9.8659999999999997"/>
    <n v="59.195999999999998"/>
  </r>
  <r>
    <x v="16"/>
    <x v="16"/>
    <n v="48.19"/>
    <n v="0"/>
    <n v="0.2"/>
    <n v="9.6379999999999999"/>
    <n v="57.827999999999996"/>
  </r>
  <r>
    <x v="16"/>
    <x v="16"/>
    <n v="15.78"/>
    <n v="0"/>
    <n v="0.2"/>
    <n v="3.1560000000000001"/>
    <n v="18.936"/>
  </r>
  <r>
    <x v="16"/>
    <x v="16"/>
    <n v="127.7"/>
    <n v="0"/>
    <n v="0.2"/>
    <n v="25.540000000000003"/>
    <n v="153.24"/>
  </r>
  <r>
    <x v="16"/>
    <x v="16"/>
    <n v="1305"/>
    <n v="0"/>
    <n v="0.2"/>
    <n v="261"/>
    <n v="1566"/>
  </r>
  <r>
    <x v="16"/>
    <x v="16"/>
    <n v="54.41"/>
    <n v="0"/>
    <n v="0.2"/>
    <n v="10.882"/>
    <n v="65.292000000000002"/>
  </r>
  <r>
    <x v="16"/>
    <x v="16"/>
    <n v="95.1"/>
    <n v="0"/>
    <n v="0.2"/>
    <n v="19.02"/>
    <n v="114.11999999999999"/>
  </r>
  <r>
    <x v="16"/>
    <x v="16"/>
    <n v="2"/>
    <n v="0"/>
    <n v="0.2"/>
    <n v="0.4"/>
    <n v="2.4"/>
  </r>
  <r>
    <x v="16"/>
    <x v="16"/>
    <n v="17.73"/>
    <n v="0"/>
    <n v="0.2"/>
    <n v="3.5460000000000003"/>
    <n v="21.276"/>
  </r>
  <r>
    <x v="16"/>
    <x v="16"/>
    <n v="49.08"/>
    <n v="0"/>
    <n v="0.2"/>
    <n v="9.8160000000000007"/>
    <n v="58.896000000000001"/>
  </r>
  <r>
    <x v="16"/>
    <x v="16"/>
    <n v="46.95"/>
    <n v="0"/>
    <n v="0.2"/>
    <n v="9.39"/>
    <n v="56.34"/>
  </r>
  <r>
    <x v="16"/>
    <x v="16"/>
    <n v="35.799999999999997"/>
    <n v="0"/>
    <n v="0.2"/>
    <n v="7.16"/>
    <n v="42.959999999999994"/>
  </r>
  <r>
    <x v="16"/>
    <x v="16"/>
    <n v="33.57"/>
    <n v="0"/>
    <n v="0.2"/>
    <n v="6.7140000000000004"/>
    <n v="40.283999999999999"/>
  </r>
  <r>
    <x v="16"/>
    <x v="16"/>
    <n v="2.73"/>
    <n v="0"/>
    <n v="0.2"/>
    <n v="0.54600000000000004"/>
    <n v="3.2759999999999998"/>
  </r>
  <r>
    <x v="16"/>
    <x v="16"/>
    <n v="10.24"/>
    <n v="0"/>
    <n v="0.2"/>
    <n v="2.048"/>
    <n v="12.288"/>
  </r>
  <r>
    <x v="16"/>
    <x v="16"/>
    <n v="202.5"/>
    <n v="0"/>
    <n v="0.2"/>
    <n v="40.5"/>
    <n v="243"/>
  </r>
  <r>
    <x v="16"/>
    <x v="16"/>
    <n v="65"/>
    <n v="0"/>
    <n v="0.2"/>
    <n v="13"/>
    <n v="78"/>
  </r>
  <r>
    <x v="16"/>
    <x v="16"/>
    <n v="397.73"/>
    <n v="0"/>
    <n v="0.2"/>
    <n v="79.546000000000006"/>
    <n v="477.27600000000001"/>
  </r>
  <r>
    <x v="16"/>
    <x v="16"/>
    <n v="1167.77"/>
    <n v="0"/>
    <n v="0.2"/>
    <n v="233.554"/>
    <n v="1401.3240000000001"/>
  </r>
  <r>
    <x v="16"/>
    <x v="16"/>
    <n v="13.5"/>
    <n v="0"/>
    <n v="0.2"/>
    <n v="2.7"/>
    <n v="16.2"/>
  </r>
  <r>
    <x v="16"/>
    <x v="16"/>
    <n v="559.11"/>
    <n v="0"/>
    <n v="0.2"/>
    <n v="111.822"/>
    <n v="670.93200000000002"/>
  </r>
  <r>
    <x v="16"/>
    <x v="16"/>
    <n v="1106.3800000000001"/>
    <n v="0"/>
    <n v="0.2"/>
    <n v="221.27600000000004"/>
    <n v="1327.6560000000002"/>
  </r>
  <r>
    <x v="16"/>
    <x v="16"/>
    <n v="15.75"/>
    <n v="0"/>
    <n v="0.2"/>
    <n v="3.1500000000000004"/>
    <n v="18.899999999999999"/>
  </r>
  <r>
    <x v="16"/>
    <x v="16"/>
    <n v="4.5"/>
    <n v="0"/>
    <n v="0.2"/>
    <n v="0.9"/>
    <n v="5.4"/>
  </r>
  <r>
    <x v="16"/>
    <x v="16"/>
    <n v="285.45999999999998"/>
    <n v="0"/>
    <n v="0.2"/>
    <n v="57.091999999999999"/>
    <n v="342.55199999999996"/>
  </r>
  <r>
    <x v="16"/>
    <x v="16"/>
    <n v="743.65"/>
    <n v="0"/>
    <n v="0.2"/>
    <n v="148.72999999999999"/>
    <n v="892.38"/>
  </r>
  <r>
    <x v="16"/>
    <x v="16"/>
    <n v="11.25"/>
    <n v="0"/>
    <n v="0.2"/>
    <n v="2.25"/>
    <n v="13.5"/>
  </r>
  <r>
    <x v="16"/>
    <x v="16"/>
    <n v="1249.1099999999999"/>
    <n v="0"/>
    <n v="0.2"/>
    <n v="249.822"/>
    <n v="1498.9319999999998"/>
  </r>
  <r>
    <x v="16"/>
    <x v="16"/>
    <n v="18"/>
    <n v="0"/>
    <n v="0.2"/>
    <n v="3.6"/>
    <n v="21.6"/>
  </r>
  <r>
    <x v="16"/>
    <x v="16"/>
    <n v="1029.1099999999999"/>
    <n v="0"/>
    <n v="0.2"/>
    <n v="205.822"/>
    <n v="1234.9319999999998"/>
  </r>
  <r>
    <x v="16"/>
    <x v="16"/>
    <n v="15.75"/>
    <n v="0"/>
    <n v="0.2"/>
    <n v="3.1500000000000004"/>
    <n v="18.899999999999999"/>
  </r>
  <r>
    <x v="16"/>
    <x v="16"/>
    <n v="1136.3800000000001"/>
    <n v="0"/>
    <n v="0.2"/>
    <n v="227.27600000000004"/>
    <n v="1363.6560000000002"/>
  </r>
  <r>
    <x v="16"/>
    <x v="16"/>
    <n v="20.25"/>
    <n v="0"/>
    <n v="0.2"/>
    <n v="4.05"/>
    <n v="24.3"/>
  </r>
  <r>
    <x v="16"/>
    <x v="16"/>
    <n v="18"/>
    <n v="0"/>
    <n v="0.2"/>
    <n v="3.6"/>
    <n v="21.6"/>
  </r>
  <r>
    <x v="16"/>
    <x v="16"/>
    <n v="1401.84"/>
    <n v="0"/>
    <n v="0.2"/>
    <n v="280.36799999999999"/>
    <n v="1682.2079999999999"/>
  </r>
  <r>
    <x v="16"/>
    <x v="16"/>
    <n v="2.25"/>
    <n v="0"/>
    <n v="0.2"/>
    <n v="0.45"/>
    <n v="2.7"/>
  </r>
  <r>
    <x v="16"/>
    <x v="16"/>
    <n v="172.73"/>
    <n v="0"/>
    <n v="0.2"/>
    <n v="34.545999999999999"/>
    <n v="207.27599999999998"/>
  </r>
  <r>
    <x v="16"/>
    <x v="16"/>
    <n v="22.5"/>
    <n v="0"/>
    <n v="0.2"/>
    <n v="4.5"/>
    <n v="27"/>
  </r>
  <r>
    <x v="16"/>
    <x v="16"/>
    <n v="1690.88"/>
    <n v="0"/>
    <n v="0.2"/>
    <n v="338.17600000000004"/>
    <n v="2029.056"/>
  </r>
  <r>
    <x v="16"/>
    <x v="16"/>
    <n v="38.25"/>
    <n v="0"/>
    <n v="0.2"/>
    <n v="7.65"/>
    <n v="45.9"/>
  </r>
  <r>
    <x v="16"/>
    <x v="16"/>
    <n v="2426.41"/>
    <n v="0"/>
    <n v="0.2"/>
    <n v="485.28199999999998"/>
    <n v="2911.692"/>
  </r>
  <r>
    <x v="16"/>
    <x v="16"/>
    <n v="15.75"/>
    <n v="0"/>
    <n v="0.2"/>
    <n v="3.1500000000000004"/>
    <n v="18.899999999999999"/>
  </r>
  <r>
    <x v="16"/>
    <x v="16"/>
    <n v="1059.1099999999999"/>
    <n v="0"/>
    <n v="0.2"/>
    <n v="211.822"/>
    <n v="1270.9319999999998"/>
  </r>
  <r>
    <x v="16"/>
    <x v="16"/>
    <n v="711.13"/>
    <n v="0"/>
    <n v="0.2"/>
    <n v="142.226"/>
    <n v="853.35599999999999"/>
  </r>
  <r>
    <x v="16"/>
    <x v="16"/>
    <n v="5.84"/>
    <n v="0"/>
    <n v="0.2"/>
    <n v="1.1679999999999999"/>
    <n v="7.008"/>
  </r>
  <r>
    <x v="16"/>
    <x v="16"/>
    <n v="65.25"/>
    <n v="0"/>
    <n v="0.2"/>
    <n v="13.05"/>
    <n v="78.3"/>
  </r>
  <r>
    <x v="16"/>
    <x v="16"/>
    <n v="5770.09"/>
    <n v="0"/>
    <n v="0.2"/>
    <n v="1154.018"/>
    <n v="6924.1080000000002"/>
  </r>
  <r>
    <x v="16"/>
    <x v="16"/>
    <n v="29.25"/>
    <n v="0"/>
    <n v="0.2"/>
    <n v="5.8500000000000005"/>
    <n v="35.1"/>
  </r>
  <r>
    <x v="16"/>
    <x v="16"/>
    <n v="2135.4899999999998"/>
    <n v="0"/>
    <n v="0.2"/>
    <n v="427.09799999999996"/>
    <n v="2562.5879999999997"/>
  </r>
  <r>
    <x v="16"/>
    <x v="16"/>
    <n v="13.5"/>
    <n v="0"/>
    <n v="0.2"/>
    <n v="2.7"/>
    <n v="16.2"/>
  </r>
  <r>
    <x v="16"/>
    <x v="16"/>
    <n v="562.74"/>
    <n v="0"/>
    <n v="0.2"/>
    <n v="112.548"/>
    <n v="675.28800000000001"/>
  </r>
  <r>
    <x v="16"/>
    <x v="16"/>
    <n v="800"/>
    <n v="0"/>
    <n v="0.2"/>
    <n v="160"/>
    <n v="960"/>
  </r>
  <r>
    <x v="16"/>
    <x v="16"/>
    <n v="18"/>
    <n v="0"/>
    <n v="0.2"/>
    <n v="3.6"/>
    <n v="21.6"/>
  </r>
  <r>
    <x v="16"/>
    <x v="16"/>
    <n v="625.48"/>
    <n v="0"/>
    <n v="0.2"/>
    <n v="125.096"/>
    <n v="750.57600000000002"/>
  </r>
  <r>
    <x v="16"/>
    <x v="16"/>
    <n v="85.5"/>
    <n v="0"/>
    <n v="0.2"/>
    <n v="17.100000000000001"/>
    <n v="102.6"/>
  </r>
  <r>
    <x v="16"/>
    <x v="16"/>
    <n v="5423.74"/>
    <n v="0"/>
    <n v="0.2"/>
    <n v="1084.748"/>
    <n v="6508.4879999999994"/>
  </r>
  <r>
    <x v="16"/>
    <x v="16"/>
    <n v="13.5"/>
    <n v="0"/>
    <n v="0.2"/>
    <n v="2.7"/>
    <n v="16.2"/>
  </r>
  <r>
    <x v="16"/>
    <x v="16"/>
    <n v="469.11"/>
    <n v="0"/>
    <n v="0.2"/>
    <n v="93.822000000000003"/>
    <n v="562.93200000000002"/>
  </r>
  <r>
    <x v="16"/>
    <x v="16"/>
    <n v="1814.57"/>
    <n v="0"/>
    <n v="0.2"/>
    <n v="362.91399999999999"/>
    <n v="2177.4839999999999"/>
  </r>
  <r>
    <x v="16"/>
    <x v="16"/>
    <n v="29.25"/>
    <n v="0"/>
    <n v="0.2"/>
    <n v="5.8500000000000005"/>
    <n v="35.1"/>
  </r>
  <r>
    <x v="16"/>
    <x v="16"/>
    <n v="12.91"/>
    <n v="0"/>
    <n v="0.2"/>
    <n v="2.5820000000000003"/>
    <n v="15.492000000000001"/>
  </r>
  <r>
    <x v="16"/>
    <x v="16"/>
    <n v="12.28"/>
    <n v="0"/>
    <n v="0.2"/>
    <n v="2.456"/>
    <n v="14.735999999999999"/>
  </r>
  <r>
    <x v="16"/>
    <x v="16"/>
    <n v="17.34"/>
    <n v="0"/>
    <n v="0.2"/>
    <n v="3.468"/>
    <n v="20.808"/>
  </r>
  <r>
    <x v="16"/>
    <x v="16"/>
    <n v="7.02"/>
    <n v="0"/>
    <n v="0.2"/>
    <n v="1.4039999999999999"/>
    <n v="8.4239999999999995"/>
  </r>
  <r>
    <x v="16"/>
    <x v="16"/>
    <n v="11.91"/>
    <n v="0"/>
    <n v="0.2"/>
    <n v="2.3820000000000001"/>
    <n v="14.292"/>
  </r>
  <r>
    <x v="16"/>
    <x v="16"/>
    <n v="101.14"/>
    <n v="0"/>
    <n v="0.2"/>
    <n v="20.228000000000002"/>
    <n v="121.36799999999999"/>
  </r>
  <r>
    <x v="16"/>
    <x v="16"/>
    <n v="17.579999999999998"/>
    <n v="0"/>
    <n v="0.2"/>
    <n v="3.516"/>
    <n v="21.095999999999997"/>
  </r>
  <r>
    <x v="16"/>
    <x v="16"/>
    <n v="733.9"/>
    <n v="0"/>
    <n v="0.2"/>
    <n v="146.78"/>
    <n v="880.68"/>
  </r>
  <r>
    <x v="16"/>
    <x v="16"/>
    <n v="28.75"/>
    <n v="0"/>
    <n v="0.2"/>
    <n v="5.75"/>
    <n v="34.5"/>
  </r>
  <r>
    <x v="16"/>
    <x v="16"/>
    <n v="547.23"/>
    <n v="0"/>
    <n v="0.2"/>
    <n v="109.44600000000001"/>
    <n v="656.67600000000004"/>
  </r>
  <r>
    <x v="16"/>
    <x v="16"/>
    <n v="328.56"/>
    <n v="0"/>
    <n v="0.2"/>
    <n v="65.712000000000003"/>
    <n v="394.27199999999999"/>
  </r>
  <r>
    <x v="16"/>
    <x v="16"/>
    <n v="270"/>
    <n v="0"/>
    <n v="0.2"/>
    <n v="54"/>
    <n v="324"/>
  </r>
  <r>
    <x v="16"/>
    <x v="16"/>
    <n v="598"/>
    <n v="0"/>
    <n v="0.2"/>
    <n v="119.60000000000001"/>
    <n v="717.6"/>
  </r>
  <r>
    <x v="16"/>
    <x v="16"/>
    <n v="94.12"/>
    <n v="0"/>
    <n v="0.2"/>
    <n v="18.824000000000002"/>
    <n v="112.944"/>
  </r>
  <r>
    <x v="16"/>
    <x v="16"/>
    <n v="23.77"/>
    <n v="0"/>
    <n v="0.2"/>
    <n v="4.7540000000000004"/>
    <n v="28.524000000000001"/>
  </r>
  <r>
    <x v="16"/>
    <x v="16"/>
    <n v="92.98"/>
    <n v="0"/>
    <n v="0.2"/>
    <n v="18.596"/>
    <n v="111.57600000000001"/>
  </r>
  <r>
    <x v="16"/>
    <x v="16"/>
    <n v="3.51"/>
    <n v="0"/>
    <n v="0.2"/>
    <n v="0.70199999999999996"/>
    <n v="4.2119999999999997"/>
  </r>
  <r>
    <x v="16"/>
    <x v="16"/>
    <n v="8.5"/>
    <n v="0"/>
    <n v="0.2"/>
    <n v="1.7000000000000002"/>
    <n v="10.199999999999999"/>
  </r>
  <r>
    <x v="16"/>
    <x v="16"/>
    <n v="974.55"/>
    <n v="0"/>
    <n v="0.2"/>
    <n v="194.91"/>
    <n v="1169.46"/>
  </r>
  <r>
    <x v="16"/>
    <x v="16"/>
    <n v="12.67"/>
    <n v="0"/>
    <n v="0.2"/>
    <n v="2.5340000000000003"/>
    <n v="15.204000000000001"/>
  </r>
  <r>
    <x v="16"/>
    <x v="16"/>
    <n v="359.27"/>
    <n v="0"/>
    <n v="0.2"/>
    <n v="71.853999999999999"/>
    <n v="431.12399999999997"/>
  </r>
  <r>
    <x v="16"/>
    <x v="16"/>
    <n v="771.64"/>
    <n v="0"/>
    <n v="0.2"/>
    <n v="154.328"/>
    <n v="925.96799999999996"/>
  </r>
  <r>
    <x v="16"/>
    <x v="16"/>
    <n v="398.73"/>
    <n v="0"/>
    <n v="0.2"/>
    <n v="79.746000000000009"/>
    <n v="478.476"/>
  </r>
  <r>
    <x v="16"/>
    <x v="16"/>
    <n v="1272.6600000000001"/>
    <n v="0"/>
    <n v="0.2"/>
    <n v="254.53200000000004"/>
    <n v="1527.192"/>
  </r>
  <r>
    <x v="16"/>
    <x v="16"/>
    <n v="7.0000000000000007E-2"/>
    <n v="0"/>
    <n v="0.2"/>
    <n v="1.4000000000000002E-2"/>
    <n v="8.4000000000000005E-2"/>
  </r>
  <r>
    <x v="16"/>
    <x v="16"/>
    <n v="18"/>
    <n v="0"/>
    <n v="0.2"/>
    <n v="3.6"/>
    <n v="21.6"/>
  </r>
  <r>
    <x v="16"/>
    <x v="16"/>
    <n v="1899.91"/>
    <n v="0"/>
    <n v="0.2"/>
    <n v="379.98200000000003"/>
    <n v="2279.8920000000003"/>
  </r>
  <r>
    <x v="16"/>
    <x v="16"/>
    <n v="0.09"/>
    <n v="0"/>
    <n v="0.2"/>
    <n v="1.7999999999999999E-2"/>
    <n v="0.108"/>
  </r>
  <r>
    <x v="16"/>
    <x v="16"/>
    <n v="24.75"/>
    <n v="0"/>
    <n v="0.2"/>
    <n v="4.95"/>
    <n v="29.7"/>
  </r>
  <r>
    <x v="16"/>
    <x v="16"/>
    <n v="2545.31"/>
    <n v="0"/>
    <n v="0.2"/>
    <n v="509.06200000000001"/>
    <n v="3054.3719999999998"/>
  </r>
  <r>
    <x v="16"/>
    <x v="16"/>
    <n v="0.13"/>
    <n v="0"/>
    <n v="0.2"/>
    <n v="2.6000000000000002E-2"/>
    <n v="0.156"/>
  </r>
  <r>
    <x v="16"/>
    <x v="16"/>
    <n v="386"/>
    <n v="0"/>
    <n v="0.2"/>
    <n v="77.2"/>
    <n v="463.2"/>
  </r>
  <r>
    <x v="16"/>
    <x v="16"/>
    <n v="1431.73"/>
    <n v="0"/>
    <n v="0.2"/>
    <n v="286.346"/>
    <n v="1718.076"/>
  </r>
  <r>
    <x v="16"/>
    <x v="16"/>
    <n v="0.08"/>
    <n v="0"/>
    <n v="0.2"/>
    <n v="1.6E-2"/>
    <n v="9.6000000000000002E-2"/>
  </r>
  <r>
    <x v="16"/>
    <x v="16"/>
    <n v="20.25"/>
    <n v="0"/>
    <n v="0.2"/>
    <n v="4.05"/>
    <n v="24.3"/>
  </r>
  <r>
    <x v="16"/>
    <x v="16"/>
    <n v="2908.99"/>
    <n v="0"/>
    <n v="0.2"/>
    <n v="581.798"/>
    <n v="3490.7879999999996"/>
  </r>
  <r>
    <x v="16"/>
    <x v="16"/>
    <n v="0.09"/>
    <n v="0"/>
    <n v="0.2"/>
    <n v="1.7999999999999999E-2"/>
    <n v="0.108"/>
  </r>
  <r>
    <x v="16"/>
    <x v="16"/>
    <n v="45"/>
    <n v="0"/>
    <n v="0.2"/>
    <n v="9"/>
    <n v="54"/>
  </r>
  <r>
    <x v="16"/>
    <x v="16"/>
    <n v="37342.82"/>
    <n v="0"/>
    <n v="0.2"/>
    <n v="7468.5640000000003"/>
    <n v="44811.383999999998"/>
  </r>
  <r>
    <x v="16"/>
    <x v="16"/>
    <n v="10232.1"/>
    <n v="0"/>
    <n v="0.2"/>
    <n v="2046.42"/>
    <n v="12278.52"/>
  </r>
  <r>
    <x v="16"/>
    <x v="16"/>
    <n v="204.75"/>
    <n v="0"/>
    <n v="0.2"/>
    <n v="40.950000000000003"/>
    <n v="245.7"/>
  </r>
  <r>
    <x v="16"/>
    <x v="16"/>
    <n v="3129.14"/>
    <n v="0"/>
    <n v="0.2"/>
    <n v="625.82799999999997"/>
    <n v="3754.9679999999998"/>
  </r>
  <r>
    <x v="16"/>
    <x v="16"/>
    <n v="58.5"/>
    <n v="0"/>
    <n v="0.2"/>
    <n v="11.700000000000001"/>
    <n v="70.2"/>
  </r>
  <r>
    <x v="16"/>
    <x v="16"/>
    <n v="25.82"/>
    <n v="0"/>
    <n v="0.2"/>
    <n v="5.1640000000000006"/>
    <n v="30.984000000000002"/>
  </r>
  <r>
    <x v="16"/>
    <x v="16"/>
    <n v="24210"/>
    <n v="0"/>
    <n v="0.2"/>
    <n v="4842"/>
    <n v="29052"/>
  </r>
  <r>
    <x v="16"/>
    <x v="16"/>
    <n v="44.61"/>
    <n v="0"/>
    <n v="0.2"/>
    <n v="8.9220000000000006"/>
    <n v="53.531999999999996"/>
  </r>
  <r>
    <x v="16"/>
    <x v="16"/>
    <n v="45.01"/>
    <n v="0"/>
    <n v="0.2"/>
    <n v="9.0020000000000007"/>
    <n v="54.012"/>
  </r>
  <r>
    <x v="16"/>
    <x v="16"/>
    <n v="1908.98"/>
    <n v="0"/>
    <n v="0.2"/>
    <n v="381.79600000000005"/>
    <n v="2290.7759999999998"/>
  </r>
  <r>
    <x v="16"/>
    <x v="16"/>
    <n v="0.1"/>
    <n v="0"/>
    <n v="0.2"/>
    <n v="2.0000000000000004E-2"/>
    <n v="0.12000000000000001"/>
  </r>
  <r>
    <x v="16"/>
    <x v="16"/>
    <n v="27"/>
    <n v="0"/>
    <n v="0.2"/>
    <n v="5.4"/>
    <n v="32.4"/>
  </r>
  <r>
    <x v="17"/>
    <x v="17"/>
    <n v="428.3"/>
    <n v="0"/>
    <n v="0.2"/>
    <n v="85.660000000000011"/>
    <n v="513.96"/>
  </r>
  <r>
    <x v="17"/>
    <x v="17"/>
    <n v="207.58"/>
    <n v="0"/>
    <n v="0.2"/>
    <n v="41.516000000000005"/>
    <n v="249.096"/>
  </r>
  <r>
    <x v="18"/>
    <x v="18"/>
    <n v="887.34"/>
    <n v="0"/>
    <n v="0.2"/>
    <n v="177.46800000000002"/>
    <n v="1064.808"/>
  </r>
  <r>
    <x v="18"/>
    <x v="18"/>
    <n v="683.95"/>
    <n v="0"/>
    <n v="0.2"/>
    <n v="136.79000000000002"/>
    <n v="820.74"/>
  </r>
  <r>
    <x v="18"/>
    <x v="18"/>
    <n v="439.8"/>
    <n v="0"/>
    <n v="0.2"/>
    <n v="87.960000000000008"/>
    <n v="527.76"/>
  </r>
  <r>
    <x v="18"/>
    <x v="18"/>
    <n v="395.84"/>
    <n v="0"/>
    <n v="0.2"/>
    <n v="79.168000000000006"/>
    <n v="475.00799999999998"/>
  </r>
  <r>
    <x v="19"/>
    <x v="19"/>
    <n v="2800"/>
    <n v="0"/>
    <n v="0.2"/>
    <n v="560"/>
    <n v="3360"/>
  </r>
  <r>
    <x v="20"/>
    <x v="20"/>
    <n v="6480"/>
    <n v="0"/>
    <n v="0.2"/>
    <n v="1296"/>
    <n v="7776"/>
  </r>
  <r>
    <x v="20"/>
    <x v="20"/>
    <n v="73046.149999999994"/>
    <n v="0"/>
    <n v="0.2"/>
    <n v="14609.23"/>
    <n v="87655.37999999999"/>
  </r>
  <r>
    <x v="21"/>
    <x v="21"/>
    <n v="1890"/>
    <n v="0"/>
    <n v="0.2"/>
    <n v="378"/>
    <n v="2268"/>
  </r>
  <r>
    <x v="21"/>
    <x v="21"/>
    <n v="432"/>
    <n v="0"/>
    <n v="0.2"/>
    <n v="86.4"/>
    <n v="518.4"/>
  </r>
  <r>
    <x v="21"/>
    <x v="21"/>
    <n v="216"/>
    <n v="0"/>
    <n v="0.2"/>
    <n v="43.2"/>
    <n v="259.2"/>
  </r>
  <r>
    <x v="21"/>
    <x v="21"/>
    <n v="405"/>
    <n v="0"/>
    <n v="0.2"/>
    <n v="81"/>
    <n v="486"/>
  </r>
  <r>
    <x v="22"/>
    <x v="22"/>
    <n v="3400"/>
    <n v="0"/>
    <n v="0.2"/>
    <n v="680"/>
    <n v="4080"/>
  </r>
  <r>
    <x v="22"/>
    <x v="22"/>
    <n v="4430"/>
    <n v="0"/>
    <n v="0.2"/>
    <n v="886"/>
    <n v="5316"/>
  </r>
  <r>
    <x v="23"/>
    <x v="23"/>
    <n v="107426.91"/>
    <n v="0"/>
    <n v="0.2"/>
    <n v="21485.382000000001"/>
    <n v="128912.292"/>
  </r>
  <r>
    <x v="23"/>
    <x v="23"/>
    <n v="1181.7"/>
    <n v="0"/>
    <n v="0.2"/>
    <n v="236.34000000000003"/>
    <n v="1418.04"/>
  </r>
  <r>
    <x v="23"/>
    <x v="23"/>
    <n v="37647.29"/>
    <n v="0"/>
    <n v="0.1"/>
    <n v="3764.7290000000003"/>
    <n v="41412.019"/>
  </r>
  <r>
    <x v="24"/>
    <x v="23"/>
    <m/>
    <n v="205"/>
    <m/>
    <n v="0"/>
    <n v="205"/>
  </r>
  <r>
    <x v="24"/>
    <x v="23"/>
    <n v="49.15"/>
    <n v="0"/>
    <m/>
    <n v="0"/>
    <n v="49.15"/>
  </r>
  <r>
    <x v="24"/>
    <x v="23"/>
    <n v="980"/>
    <n v="0"/>
    <m/>
    <n v="0"/>
    <n v="980"/>
  </r>
  <r>
    <x v="24"/>
    <x v="23"/>
    <n v="14300.28"/>
    <n v="0"/>
    <m/>
    <n v="0"/>
    <n v="14300.28"/>
  </r>
  <r>
    <x v="24"/>
    <x v="23"/>
    <n v="3268.41"/>
    <n v="0"/>
    <m/>
    <n v="0"/>
    <n v="3268.41"/>
  </r>
  <r>
    <x v="24"/>
    <x v="23"/>
    <n v="601.37"/>
    <n v="0"/>
    <m/>
    <n v="0"/>
    <n v="601.37"/>
  </r>
  <r>
    <x v="24"/>
    <x v="23"/>
    <n v="5287.3"/>
    <n v="0"/>
    <m/>
    <n v="0"/>
    <n v="5287.3"/>
  </r>
  <r>
    <x v="24"/>
    <x v="23"/>
    <n v="57461.62"/>
    <n v="0"/>
    <m/>
    <n v="0"/>
    <n v="57461.62"/>
  </r>
  <r>
    <x v="24"/>
    <x v="23"/>
    <n v="32.520000000000003"/>
    <n v="0"/>
    <m/>
    <n v="0"/>
    <n v="32.520000000000003"/>
  </r>
  <r>
    <x v="24"/>
    <x v="23"/>
    <n v="6.77"/>
    <n v="0"/>
    <m/>
    <n v="0"/>
    <n v="6.77"/>
  </r>
  <r>
    <x v="24"/>
    <x v="23"/>
    <n v="140"/>
    <n v="0"/>
    <m/>
    <n v="0"/>
    <n v="140"/>
  </r>
  <r>
    <x v="25"/>
    <x v="23"/>
    <n v="390.79"/>
    <n v="0"/>
    <m/>
    <n v="0"/>
    <n v="390.79"/>
  </r>
  <r>
    <x v="25"/>
    <x v="23"/>
    <n v="20798.77"/>
    <n v="0"/>
    <m/>
    <n v="0"/>
    <n v="20798.77"/>
  </r>
  <r>
    <x v="25"/>
    <x v="23"/>
    <n v="55.65"/>
    <n v="0"/>
    <m/>
    <n v="0"/>
    <n v="55.65"/>
  </r>
  <r>
    <x v="26"/>
    <x v="23"/>
    <n v="53"/>
    <n v="0"/>
    <m/>
    <n v="0"/>
    <n v="53"/>
  </r>
  <r>
    <x v="27"/>
    <x v="23"/>
    <n v="73.7"/>
    <n v="0"/>
    <m/>
    <n v="0"/>
    <n v="73.7"/>
  </r>
  <r>
    <x v="27"/>
    <x v="23"/>
    <n v="4629.1899999999996"/>
    <n v="0"/>
    <m/>
    <n v="0"/>
    <n v="4629.1899999999996"/>
  </r>
  <r>
    <x v="27"/>
    <x v="23"/>
    <n v="10.53"/>
    <n v="0"/>
    <m/>
    <n v="0"/>
    <n v="10.53"/>
  </r>
  <r>
    <x v="28"/>
    <x v="23"/>
    <n v="56.69"/>
    <n v="0"/>
    <m/>
    <n v="0"/>
    <n v="56.69"/>
  </r>
  <r>
    <x v="28"/>
    <x v="23"/>
    <n v="3095.35"/>
    <n v="0"/>
    <m/>
    <n v="0"/>
    <n v="3095.35"/>
  </r>
  <r>
    <x v="28"/>
    <x v="23"/>
    <n v="1190.6300000000001"/>
    <n v="0"/>
    <m/>
    <n v="0"/>
    <n v="1190.6300000000001"/>
  </r>
  <r>
    <x v="28"/>
    <x v="23"/>
    <n v="8.1"/>
    <n v="0"/>
    <m/>
    <n v="0"/>
    <n v="8.1"/>
  </r>
  <r>
    <x v="29"/>
    <x v="23"/>
    <n v="1842"/>
    <n v="0"/>
    <m/>
    <n v="0"/>
    <n v="1842"/>
  </r>
  <r>
    <x v="30"/>
    <x v="23"/>
    <n v="195.89"/>
    <n v="0"/>
    <m/>
    <n v="0"/>
    <n v="195.89"/>
  </r>
  <r>
    <x v="30"/>
    <x v="23"/>
    <n v="176.3"/>
    <n v="0"/>
    <m/>
    <n v="0"/>
    <n v="176.3"/>
  </r>
  <r>
    <x v="30"/>
    <x v="23"/>
    <n v="68.56"/>
    <n v="0"/>
    <m/>
    <n v="0"/>
    <n v="68.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28" firstHeaderRow="0" firstDataRow="1" firstDataCol="1"/>
  <pivotFields count="8">
    <pivotField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axis="axisRow" showAll="0" defaultSubtotal="0">
      <items count="24">
        <item x="0"/>
        <item x="10"/>
        <item x="8"/>
        <item x="22"/>
        <item x="4"/>
        <item x="3"/>
        <item x="12"/>
        <item x="19"/>
        <item x="13"/>
        <item x="14"/>
        <item x="11"/>
        <item x="2"/>
        <item x="1"/>
        <item x="18"/>
        <item x="21"/>
        <item x="20"/>
        <item x="9"/>
        <item x="23"/>
        <item x="5"/>
        <item x="6"/>
        <item x="7"/>
        <item x="16"/>
        <item x="17"/>
        <item x="15"/>
      </items>
    </pivotField>
    <pivotField showAll="0"/>
    <pivotField numFmtId="2" showAll="0"/>
    <pivotField showAll="0"/>
    <pivotField dataField="1" numFmtId="43" showAll="0"/>
    <pivotField dataField="1" numFmtId="43" showAll="0"/>
    <pivotField dataField="1" dragToRow="0" dragToCol="0" dragToPage="0" showAll="0" defaultSubtotal="0"/>
  </pivotFields>
  <rowFields count="1">
    <field x="1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HT" fld="7" baseField="0" baseItem="13"/>
    <dataField name="Somme de Montant TVA" fld="5" baseField="0" baseItem="0"/>
    <dataField name="Somme de Montant TTC" fld="6" baseField="0" baseItem="0"/>
  </dataFields>
  <formats count="1">
    <format dxfId="10">
      <pivotArea type="all" dataOnly="0" outline="0" fieldPosition="0"/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1:G382" totalsRowShown="0" headerRowDxfId="18" tableBorderDxfId="17">
  <autoFilter ref="A1:G382"/>
  <tableColumns count="7">
    <tableColumn id="8" name="Compte" dataDxfId="16"/>
    <tableColumn id="1" name="CHARGES A CARACTERE GENERAL - TOTAL" dataDxfId="6">
      <calculatedColumnFormula>VLOOKUP(Tableau3[[#This Row],[Compte]],bases!$A$3:$F$31,2)</calculatedColumnFormula>
    </tableColumn>
    <tableColumn id="9" name="Réalisé HT" dataDxfId="15"/>
    <tableColumn id="10" name="En Cours HT" dataDxfId="14"/>
    <tableColumn id="11" name="Taux TVA" dataDxfId="13" dataCellStyle="Pourcentage"/>
    <tableColumn id="12" name="Montant TVA" dataDxfId="12">
      <calculatedColumnFormula>IF(C2&lt;=0,D2*E2,C2*E2)</calculatedColumnFormula>
    </tableColumn>
    <tableColumn id="13" name="Montant TTC" dataDxfId="11">
      <calculatedColumnFormula>IF(Dépenses!$C2&gt;0,(Dépenses!$C2+Dépenses!$F2),IF(Dépenses!$D2&gt;0,(Dépenses!$D2+Dépenses!$F2),""))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\\Dc2012\compta\Casinos\Eden%20Beach%20Casino\2017%20Eden%20Beach%20Casino\2017%20JAZZ%20A%20JUAN_R&#233;capitulatif%20TTC_EDEN%20CASINO.xls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externalLinkPath" Target="file:///\\Dc2012\compta\Casinos\Eden%20Beach%20Casino\2017%20Eden%20Beach%20Casino\2017%20JAZZ%20A%20JUAN_R&#233;capitulatif%20TTC_EDEN%20CASINO.xls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zoomScale="90" zoomScaleNormal="90" workbookViewId="0">
      <selection activeCell="B3" sqref="B3"/>
    </sheetView>
  </sheetViews>
  <sheetFormatPr baseColWidth="10" defaultRowHeight="13.2" x14ac:dyDescent="0.25"/>
  <cols>
    <col min="1" max="1" width="10.21875" style="25" bestFit="1" customWidth="1"/>
    <col min="2" max="2" width="49.5546875" style="5" customWidth="1"/>
    <col min="3" max="3" width="26" style="4" customWidth="1"/>
    <col min="4" max="4" width="24.5546875" style="4" customWidth="1"/>
    <col min="5" max="6" width="18.77734375" style="4" customWidth="1"/>
    <col min="7" max="7" width="3.77734375" style="8" customWidth="1"/>
    <col min="8" max="8" width="12.77734375" style="1" customWidth="1"/>
    <col min="9" max="9" width="1.77734375" style="1" customWidth="1"/>
    <col min="10" max="10" width="3.21875" style="1" customWidth="1"/>
    <col min="11" max="11" width="22.77734375" style="1" customWidth="1"/>
    <col min="12" max="12" width="2.44140625" style="1" customWidth="1"/>
    <col min="13" max="13" width="11.44140625" style="1"/>
    <col min="14" max="14" width="38.21875" style="1" customWidth="1"/>
    <col min="15" max="255" width="11.44140625" style="1"/>
    <col min="256" max="256" width="6.21875" style="1" customWidth="1"/>
    <col min="257" max="257" width="34.44140625" style="1" customWidth="1"/>
    <col min="258" max="258" width="13.21875" style="1" customWidth="1"/>
    <col min="259" max="259" width="12.21875" style="1" customWidth="1"/>
    <col min="260" max="260" width="11.77734375" style="1" customWidth="1"/>
    <col min="261" max="261" width="11" style="1" customWidth="1"/>
    <col min="262" max="262" width="3.77734375" style="1" customWidth="1"/>
    <col min="263" max="263" width="12.77734375" style="1" customWidth="1"/>
    <col min="264" max="264" width="1.77734375" style="1" customWidth="1"/>
    <col min="265" max="265" width="11.44140625" style="1"/>
    <col min="266" max="266" width="3.21875" style="1" customWidth="1"/>
    <col min="267" max="267" width="11.44140625" style="1"/>
    <col min="268" max="268" width="2.44140625" style="1" customWidth="1"/>
    <col min="269" max="511" width="11.44140625" style="1"/>
    <col min="512" max="512" width="6.21875" style="1" customWidth="1"/>
    <col min="513" max="513" width="34.44140625" style="1" customWidth="1"/>
    <col min="514" max="514" width="13.21875" style="1" customWidth="1"/>
    <col min="515" max="515" width="12.21875" style="1" customWidth="1"/>
    <col min="516" max="516" width="11.77734375" style="1" customWidth="1"/>
    <col min="517" max="517" width="11" style="1" customWidth="1"/>
    <col min="518" max="518" width="3.77734375" style="1" customWidth="1"/>
    <col min="519" max="519" width="12.77734375" style="1" customWidth="1"/>
    <col min="520" max="520" width="1.77734375" style="1" customWidth="1"/>
    <col min="521" max="521" width="11.44140625" style="1"/>
    <col min="522" max="522" width="3.21875" style="1" customWidth="1"/>
    <col min="523" max="523" width="11.44140625" style="1"/>
    <col min="524" max="524" width="2.44140625" style="1" customWidth="1"/>
    <col min="525" max="767" width="11.44140625" style="1"/>
    <col min="768" max="768" width="6.21875" style="1" customWidth="1"/>
    <col min="769" max="769" width="34.44140625" style="1" customWidth="1"/>
    <col min="770" max="770" width="13.21875" style="1" customWidth="1"/>
    <col min="771" max="771" width="12.21875" style="1" customWidth="1"/>
    <col min="772" max="772" width="11.77734375" style="1" customWidth="1"/>
    <col min="773" max="773" width="11" style="1" customWidth="1"/>
    <col min="774" max="774" width="3.77734375" style="1" customWidth="1"/>
    <col min="775" max="775" width="12.77734375" style="1" customWidth="1"/>
    <col min="776" max="776" width="1.77734375" style="1" customWidth="1"/>
    <col min="777" max="777" width="11.44140625" style="1"/>
    <col min="778" max="778" width="3.21875" style="1" customWidth="1"/>
    <col min="779" max="779" width="11.44140625" style="1"/>
    <col min="780" max="780" width="2.44140625" style="1" customWidth="1"/>
    <col min="781" max="1023" width="11.44140625" style="1"/>
    <col min="1024" max="1024" width="6.21875" style="1" customWidth="1"/>
    <col min="1025" max="1025" width="34.44140625" style="1" customWidth="1"/>
    <col min="1026" max="1026" width="13.21875" style="1" customWidth="1"/>
    <col min="1027" max="1027" width="12.21875" style="1" customWidth="1"/>
    <col min="1028" max="1028" width="11.77734375" style="1" customWidth="1"/>
    <col min="1029" max="1029" width="11" style="1" customWidth="1"/>
    <col min="1030" max="1030" width="3.77734375" style="1" customWidth="1"/>
    <col min="1031" max="1031" width="12.77734375" style="1" customWidth="1"/>
    <col min="1032" max="1032" width="1.77734375" style="1" customWidth="1"/>
    <col min="1033" max="1033" width="11.44140625" style="1"/>
    <col min="1034" max="1034" width="3.21875" style="1" customWidth="1"/>
    <col min="1035" max="1035" width="11.44140625" style="1"/>
    <col min="1036" max="1036" width="2.44140625" style="1" customWidth="1"/>
    <col min="1037" max="1279" width="11.44140625" style="1"/>
    <col min="1280" max="1280" width="6.21875" style="1" customWidth="1"/>
    <col min="1281" max="1281" width="34.44140625" style="1" customWidth="1"/>
    <col min="1282" max="1282" width="13.21875" style="1" customWidth="1"/>
    <col min="1283" max="1283" width="12.21875" style="1" customWidth="1"/>
    <col min="1284" max="1284" width="11.77734375" style="1" customWidth="1"/>
    <col min="1285" max="1285" width="11" style="1" customWidth="1"/>
    <col min="1286" max="1286" width="3.77734375" style="1" customWidth="1"/>
    <col min="1287" max="1287" width="12.77734375" style="1" customWidth="1"/>
    <col min="1288" max="1288" width="1.77734375" style="1" customWidth="1"/>
    <col min="1289" max="1289" width="11.44140625" style="1"/>
    <col min="1290" max="1290" width="3.21875" style="1" customWidth="1"/>
    <col min="1291" max="1291" width="11.44140625" style="1"/>
    <col min="1292" max="1292" width="2.44140625" style="1" customWidth="1"/>
    <col min="1293" max="1535" width="11.44140625" style="1"/>
    <col min="1536" max="1536" width="6.21875" style="1" customWidth="1"/>
    <col min="1537" max="1537" width="34.44140625" style="1" customWidth="1"/>
    <col min="1538" max="1538" width="13.21875" style="1" customWidth="1"/>
    <col min="1539" max="1539" width="12.21875" style="1" customWidth="1"/>
    <col min="1540" max="1540" width="11.77734375" style="1" customWidth="1"/>
    <col min="1541" max="1541" width="11" style="1" customWidth="1"/>
    <col min="1542" max="1542" width="3.77734375" style="1" customWidth="1"/>
    <col min="1543" max="1543" width="12.77734375" style="1" customWidth="1"/>
    <col min="1544" max="1544" width="1.77734375" style="1" customWidth="1"/>
    <col min="1545" max="1545" width="11.44140625" style="1"/>
    <col min="1546" max="1546" width="3.21875" style="1" customWidth="1"/>
    <col min="1547" max="1547" width="11.44140625" style="1"/>
    <col min="1548" max="1548" width="2.44140625" style="1" customWidth="1"/>
    <col min="1549" max="1791" width="11.44140625" style="1"/>
    <col min="1792" max="1792" width="6.21875" style="1" customWidth="1"/>
    <col min="1793" max="1793" width="34.44140625" style="1" customWidth="1"/>
    <col min="1794" max="1794" width="13.21875" style="1" customWidth="1"/>
    <col min="1795" max="1795" width="12.21875" style="1" customWidth="1"/>
    <col min="1796" max="1796" width="11.77734375" style="1" customWidth="1"/>
    <col min="1797" max="1797" width="11" style="1" customWidth="1"/>
    <col min="1798" max="1798" width="3.77734375" style="1" customWidth="1"/>
    <col min="1799" max="1799" width="12.77734375" style="1" customWidth="1"/>
    <col min="1800" max="1800" width="1.77734375" style="1" customWidth="1"/>
    <col min="1801" max="1801" width="11.44140625" style="1"/>
    <col min="1802" max="1802" width="3.21875" style="1" customWidth="1"/>
    <col min="1803" max="1803" width="11.44140625" style="1"/>
    <col min="1804" max="1804" width="2.44140625" style="1" customWidth="1"/>
    <col min="1805" max="2047" width="11.44140625" style="1"/>
    <col min="2048" max="2048" width="6.21875" style="1" customWidth="1"/>
    <col min="2049" max="2049" width="34.44140625" style="1" customWidth="1"/>
    <col min="2050" max="2050" width="13.21875" style="1" customWidth="1"/>
    <col min="2051" max="2051" width="12.21875" style="1" customWidth="1"/>
    <col min="2052" max="2052" width="11.77734375" style="1" customWidth="1"/>
    <col min="2053" max="2053" width="11" style="1" customWidth="1"/>
    <col min="2054" max="2054" width="3.77734375" style="1" customWidth="1"/>
    <col min="2055" max="2055" width="12.77734375" style="1" customWidth="1"/>
    <col min="2056" max="2056" width="1.77734375" style="1" customWidth="1"/>
    <col min="2057" max="2057" width="11.44140625" style="1"/>
    <col min="2058" max="2058" width="3.21875" style="1" customWidth="1"/>
    <col min="2059" max="2059" width="11.44140625" style="1"/>
    <col min="2060" max="2060" width="2.44140625" style="1" customWidth="1"/>
    <col min="2061" max="2303" width="11.44140625" style="1"/>
    <col min="2304" max="2304" width="6.21875" style="1" customWidth="1"/>
    <col min="2305" max="2305" width="34.44140625" style="1" customWidth="1"/>
    <col min="2306" max="2306" width="13.21875" style="1" customWidth="1"/>
    <col min="2307" max="2307" width="12.21875" style="1" customWidth="1"/>
    <col min="2308" max="2308" width="11.77734375" style="1" customWidth="1"/>
    <col min="2309" max="2309" width="11" style="1" customWidth="1"/>
    <col min="2310" max="2310" width="3.77734375" style="1" customWidth="1"/>
    <col min="2311" max="2311" width="12.77734375" style="1" customWidth="1"/>
    <col min="2312" max="2312" width="1.77734375" style="1" customWidth="1"/>
    <col min="2313" max="2313" width="11.44140625" style="1"/>
    <col min="2314" max="2314" width="3.21875" style="1" customWidth="1"/>
    <col min="2315" max="2315" width="11.44140625" style="1"/>
    <col min="2316" max="2316" width="2.44140625" style="1" customWidth="1"/>
    <col min="2317" max="2559" width="11.44140625" style="1"/>
    <col min="2560" max="2560" width="6.21875" style="1" customWidth="1"/>
    <col min="2561" max="2561" width="34.44140625" style="1" customWidth="1"/>
    <col min="2562" max="2562" width="13.21875" style="1" customWidth="1"/>
    <col min="2563" max="2563" width="12.21875" style="1" customWidth="1"/>
    <col min="2564" max="2564" width="11.77734375" style="1" customWidth="1"/>
    <col min="2565" max="2565" width="11" style="1" customWidth="1"/>
    <col min="2566" max="2566" width="3.77734375" style="1" customWidth="1"/>
    <col min="2567" max="2567" width="12.77734375" style="1" customWidth="1"/>
    <col min="2568" max="2568" width="1.77734375" style="1" customWidth="1"/>
    <col min="2569" max="2569" width="11.44140625" style="1"/>
    <col min="2570" max="2570" width="3.21875" style="1" customWidth="1"/>
    <col min="2571" max="2571" width="11.44140625" style="1"/>
    <col min="2572" max="2572" width="2.44140625" style="1" customWidth="1"/>
    <col min="2573" max="2815" width="11.44140625" style="1"/>
    <col min="2816" max="2816" width="6.21875" style="1" customWidth="1"/>
    <col min="2817" max="2817" width="34.44140625" style="1" customWidth="1"/>
    <col min="2818" max="2818" width="13.21875" style="1" customWidth="1"/>
    <col min="2819" max="2819" width="12.21875" style="1" customWidth="1"/>
    <col min="2820" max="2820" width="11.77734375" style="1" customWidth="1"/>
    <col min="2821" max="2821" width="11" style="1" customWidth="1"/>
    <col min="2822" max="2822" width="3.77734375" style="1" customWidth="1"/>
    <col min="2823" max="2823" width="12.77734375" style="1" customWidth="1"/>
    <col min="2824" max="2824" width="1.77734375" style="1" customWidth="1"/>
    <col min="2825" max="2825" width="11.44140625" style="1"/>
    <col min="2826" max="2826" width="3.21875" style="1" customWidth="1"/>
    <col min="2827" max="2827" width="11.44140625" style="1"/>
    <col min="2828" max="2828" width="2.44140625" style="1" customWidth="1"/>
    <col min="2829" max="3071" width="11.44140625" style="1"/>
    <col min="3072" max="3072" width="6.21875" style="1" customWidth="1"/>
    <col min="3073" max="3073" width="34.44140625" style="1" customWidth="1"/>
    <col min="3074" max="3074" width="13.21875" style="1" customWidth="1"/>
    <col min="3075" max="3075" width="12.21875" style="1" customWidth="1"/>
    <col min="3076" max="3076" width="11.77734375" style="1" customWidth="1"/>
    <col min="3077" max="3077" width="11" style="1" customWidth="1"/>
    <col min="3078" max="3078" width="3.77734375" style="1" customWidth="1"/>
    <col min="3079" max="3079" width="12.77734375" style="1" customWidth="1"/>
    <col min="3080" max="3080" width="1.77734375" style="1" customWidth="1"/>
    <col min="3081" max="3081" width="11.44140625" style="1"/>
    <col min="3082" max="3082" width="3.21875" style="1" customWidth="1"/>
    <col min="3083" max="3083" width="11.44140625" style="1"/>
    <col min="3084" max="3084" width="2.44140625" style="1" customWidth="1"/>
    <col min="3085" max="3327" width="11.44140625" style="1"/>
    <col min="3328" max="3328" width="6.21875" style="1" customWidth="1"/>
    <col min="3329" max="3329" width="34.44140625" style="1" customWidth="1"/>
    <col min="3330" max="3330" width="13.21875" style="1" customWidth="1"/>
    <col min="3331" max="3331" width="12.21875" style="1" customWidth="1"/>
    <col min="3332" max="3332" width="11.77734375" style="1" customWidth="1"/>
    <col min="3333" max="3333" width="11" style="1" customWidth="1"/>
    <col min="3334" max="3334" width="3.77734375" style="1" customWidth="1"/>
    <col min="3335" max="3335" width="12.77734375" style="1" customWidth="1"/>
    <col min="3336" max="3336" width="1.77734375" style="1" customWidth="1"/>
    <col min="3337" max="3337" width="11.44140625" style="1"/>
    <col min="3338" max="3338" width="3.21875" style="1" customWidth="1"/>
    <col min="3339" max="3339" width="11.44140625" style="1"/>
    <col min="3340" max="3340" width="2.44140625" style="1" customWidth="1"/>
    <col min="3341" max="3583" width="11.44140625" style="1"/>
    <col min="3584" max="3584" width="6.21875" style="1" customWidth="1"/>
    <col min="3585" max="3585" width="34.44140625" style="1" customWidth="1"/>
    <col min="3586" max="3586" width="13.21875" style="1" customWidth="1"/>
    <col min="3587" max="3587" width="12.21875" style="1" customWidth="1"/>
    <col min="3588" max="3588" width="11.77734375" style="1" customWidth="1"/>
    <col min="3589" max="3589" width="11" style="1" customWidth="1"/>
    <col min="3590" max="3590" width="3.77734375" style="1" customWidth="1"/>
    <col min="3591" max="3591" width="12.77734375" style="1" customWidth="1"/>
    <col min="3592" max="3592" width="1.77734375" style="1" customWidth="1"/>
    <col min="3593" max="3593" width="11.44140625" style="1"/>
    <col min="3594" max="3594" width="3.21875" style="1" customWidth="1"/>
    <col min="3595" max="3595" width="11.44140625" style="1"/>
    <col min="3596" max="3596" width="2.44140625" style="1" customWidth="1"/>
    <col min="3597" max="3839" width="11.44140625" style="1"/>
    <col min="3840" max="3840" width="6.21875" style="1" customWidth="1"/>
    <col min="3841" max="3841" width="34.44140625" style="1" customWidth="1"/>
    <col min="3842" max="3842" width="13.21875" style="1" customWidth="1"/>
    <col min="3843" max="3843" width="12.21875" style="1" customWidth="1"/>
    <col min="3844" max="3844" width="11.77734375" style="1" customWidth="1"/>
    <col min="3845" max="3845" width="11" style="1" customWidth="1"/>
    <col min="3846" max="3846" width="3.77734375" style="1" customWidth="1"/>
    <col min="3847" max="3847" width="12.77734375" style="1" customWidth="1"/>
    <col min="3848" max="3848" width="1.77734375" style="1" customWidth="1"/>
    <col min="3849" max="3849" width="11.44140625" style="1"/>
    <col min="3850" max="3850" width="3.21875" style="1" customWidth="1"/>
    <col min="3851" max="3851" width="11.44140625" style="1"/>
    <col min="3852" max="3852" width="2.44140625" style="1" customWidth="1"/>
    <col min="3853" max="4095" width="11.44140625" style="1"/>
    <col min="4096" max="4096" width="6.21875" style="1" customWidth="1"/>
    <col min="4097" max="4097" width="34.44140625" style="1" customWidth="1"/>
    <col min="4098" max="4098" width="13.21875" style="1" customWidth="1"/>
    <col min="4099" max="4099" width="12.21875" style="1" customWidth="1"/>
    <col min="4100" max="4100" width="11.77734375" style="1" customWidth="1"/>
    <col min="4101" max="4101" width="11" style="1" customWidth="1"/>
    <col min="4102" max="4102" width="3.77734375" style="1" customWidth="1"/>
    <col min="4103" max="4103" width="12.77734375" style="1" customWidth="1"/>
    <col min="4104" max="4104" width="1.77734375" style="1" customWidth="1"/>
    <col min="4105" max="4105" width="11.44140625" style="1"/>
    <col min="4106" max="4106" width="3.21875" style="1" customWidth="1"/>
    <col min="4107" max="4107" width="11.44140625" style="1"/>
    <col min="4108" max="4108" width="2.44140625" style="1" customWidth="1"/>
    <col min="4109" max="4351" width="11.44140625" style="1"/>
    <col min="4352" max="4352" width="6.21875" style="1" customWidth="1"/>
    <col min="4353" max="4353" width="34.44140625" style="1" customWidth="1"/>
    <col min="4354" max="4354" width="13.21875" style="1" customWidth="1"/>
    <col min="4355" max="4355" width="12.21875" style="1" customWidth="1"/>
    <col min="4356" max="4356" width="11.77734375" style="1" customWidth="1"/>
    <col min="4357" max="4357" width="11" style="1" customWidth="1"/>
    <col min="4358" max="4358" width="3.77734375" style="1" customWidth="1"/>
    <col min="4359" max="4359" width="12.77734375" style="1" customWidth="1"/>
    <col min="4360" max="4360" width="1.77734375" style="1" customWidth="1"/>
    <col min="4361" max="4361" width="11.44140625" style="1"/>
    <col min="4362" max="4362" width="3.21875" style="1" customWidth="1"/>
    <col min="4363" max="4363" width="11.44140625" style="1"/>
    <col min="4364" max="4364" width="2.44140625" style="1" customWidth="1"/>
    <col min="4365" max="4607" width="11.44140625" style="1"/>
    <col min="4608" max="4608" width="6.21875" style="1" customWidth="1"/>
    <col min="4609" max="4609" width="34.44140625" style="1" customWidth="1"/>
    <col min="4610" max="4610" width="13.21875" style="1" customWidth="1"/>
    <col min="4611" max="4611" width="12.21875" style="1" customWidth="1"/>
    <col min="4612" max="4612" width="11.77734375" style="1" customWidth="1"/>
    <col min="4613" max="4613" width="11" style="1" customWidth="1"/>
    <col min="4614" max="4614" width="3.77734375" style="1" customWidth="1"/>
    <col min="4615" max="4615" width="12.77734375" style="1" customWidth="1"/>
    <col min="4616" max="4616" width="1.77734375" style="1" customWidth="1"/>
    <col min="4617" max="4617" width="11.44140625" style="1"/>
    <col min="4618" max="4618" width="3.21875" style="1" customWidth="1"/>
    <col min="4619" max="4619" width="11.44140625" style="1"/>
    <col min="4620" max="4620" width="2.44140625" style="1" customWidth="1"/>
    <col min="4621" max="4863" width="11.44140625" style="1"/>
    <col min="4864" max="4864" width="6.21875" style="1" customWidth="1"/>
    <col min="4865" max="4865" width="34.44140625" style="1" customWidth="1"/>
    <col min="4866" max="4866" width="13.21875" style="1" customWidth="1"/>
    <col min="4867" max="4867" width="12.21875" style="1" customWidth="1"/>
    <col min="4868" max="4868" width="11.77734375" style="1" customWidth="1"/>
    <col min="4869" max="4869" width="11" style="1" customWidth="1"/>
    <col min="4870" max="4870" width="3.77734375" style="1" customWidth="1"/>
    <col min="4871" max="4871" width="12.77734375" style="1" customWidth="1"/>
    <col min="4872" max="4872" width="1.77734375" style="1" customWidth="1"/>
    <col min="4873" max="4873" width="11.44140625" style="1"/>
    <col min="4874" max="4874" width="3.21875" style="1" customWidth="1"/>
    <col min="4875" max="4875" width="11.44140625" style="1"/>
    <col min="4876" max="4876" width="2.44140625" style="1" customWidth="1"/>
    <col min="4877" max="5119" width="11.44140625" style="1"/>
    <col min="5120" max="5120" width="6.21875" style="1" customWidth="1"/>
    <col min="5121" max="5121" width="34.44140625" style="1" customWidth="1"/>
    <col min="5122" max="5122" width="13.21875" style="1" customWidth="1"/>
    <col min="5123" max="5123" width="12.21875" style="1" customWidth="1"/>
    <col min="5124" max="5124" width="11.77734375" style="1" customWidth="1"/>
    <col min="5125" max="5125" width="11" style="1" customWidth="1"/>
    <col min="5126" max="5126" width="3.77734375" style="1" customWidth="1"/>
    <col min="5127" max="5127" width="12.77734375" style="1" customWidth="1"/>
    <col min="5128" max="5128" width="1.77734375" style="1" customWidth="1"/>
    <col min="5129" max="5129" width="11.44140625" style="1"/>
    <col min="5130" max="5130" width="3.21875" style="1" customWidth="1"/>
    <col min="5131" max="5131" width="11.44140625" style="1"/>
    <col min="5132" max="5132" width="2.44140625" style="1" customWidth="1"/>
    <col min="5133" max="5375" width="11.44140625" style="1"/>
    <col min="5376" max="5376" width="6.21875" style="1" customWidth="1"/>
    <col min="5377" max="5377" width="34.44140625" style="1" customWidth="1"/>
    <col min="5378" max="5378" width="13.21875" style="1" customWidth="1"/>
    <col min="5379" max="5379" width="12.21875" style="1" customWidth="1"/>
    <col min="5380" max="5380" width="11.77734375" style="1" customWidth="1"/>
    <col min="5381" max="5381" width="11" style="1" customWidth="1"/>
    <col min="5382" max="5382" width="3.77734375" style="1" customWidth="1"/>
    <col min="5383" max="5383" width="12.77734375" style="1" customWidth="1"/>
    <col min="5384" max="5384" width="1.77734375" style="1" customWidth="1"/>
    <col min="5385" max="5385" width="11.44140625" style="1"/>
    <col min="5386" max="5386" width="3.21875" style="1" customWidth="1"/>
    <col min="5387" max="5387" width="11.44140625" style="1"/>
    <col min="5388" max="5388" width="2.44140625" style="1" customWidth="1"/>
    <col min="5389" max="5631" width="11.44140625" style="1"/>
    <col min="5632" max="5632" width="6.21875" style="1" customWidth="1"/>
    <col min="5633" max="5633" width="34.44140625" style="1" customWidth="1"/>
    <col min="5634" max="5634" width="13.21875" style="1" customWidth="1"/>
    <col min="5635" max="5635" width="12.21875" style="1" customWidth="1"/>
    <col min="5636" max="5636" width="11.77734375" style="1" customWidth="1"/>
    <col min="5637" max="5637" width="11" style="1" customWidth="1"/>
    <col min="5638" max="5638" width="3.77734375" style="1" customWidth="1"/>
    <col min="5639" max="5639" width="12.77734375" style="1" customWidth="1"/>
    <col min="5640" max="5640" width="1.77734375" style="1" customWidth="1"/>
    <col min="5641" max="5641" width="11.44140625" style="1"/>
    <col min="5642" max="5642" width="3.21875" style="1" customWidth="1"/>
    <col min="5643" max="5643" width="11.44140625" style="1"/>
    <col min="5644" max="5644" width="2.44140625" style="1" customWidth="1"/>
    <col min="5645" max="5887" width="11.44140625" style="1"/>
    <col min="5888" max="5888" width="6.21875" style="1" customWidth="1"/>
    <col min="5889" max="5889" width="34.44140625" style="1" customWidth="1"/>
    <col min="5890" max="5890" width="13.21875" style="1" customWidth="1"/>
    <col min="5891" max="5891" width="12.21875" style="1" customWidth="1"/>
    <col min="5892" max="5892" width="11.77734375" style="1" customWidth="1"/>
    <col min="5893" max="5893" width="11" style="1" customWidth="1"/>
    <col min="5894" max="5894" width="3.77734375" style="1" customWidth="1"/>
    <col min="5895" max="5895" width="12.77734375" style="1" customWidth="1"/>
    <col min="5896" max="5896" width="1.77734375" style="1" customWidth="1"/>
    <col min="5897" max="5897" width="11.44140625" style="1"/>
    <col min="5898" max="5898" width="3.21875" style="1" customWidth="1"/>
    <col min="5899" max="5899" width="11.44140625" style="1"/>
    <col min="5900" max="5900" width="2.44140625" style="1" customWidth="1"/>
    <col min="5901" max="6143" width="11.44140625" style="1"/>
    <col min="6144" max="6144" width="6.21875" style="1" customWidth="1"/>
    <col min="6145" max="6145" width="34.44140625" style="1" customWidth="1"/>
    <col min="6146" max="6146" width="13.21875" style="1" customWidth="1"/>
    <col min="6147" max="6147" width="12.21875" style="1" customWidth="1"/>
    <col min="6148" max="6148" width="11.77734375" style="1" customWidth="1"/>
    <col min="6149" max="6149" width="11" style="1" customWidth="1"/>
    <col min="6150" max="6150" width="3.77734375" style="1" customWidth="1"/>
    <col min="6151" max="6151" width="12.77734375" style="1" customWidth="1"/>
    <col min="6152" max="6152" width="1.77734375" style="1" customWidth="1"/>
    <col min="6153" max="6153" width="11.44140625" style="1"/>
    <col min="6154" max="6154" width="3.21875" style="1" customWidth="1"/>
    <col min="6155" max="6155" width="11.44140625" style="1"/>
    <col min="6156" max="6156" width="2.44140625" style="1" customWidth="1"/>
    <col min="6157" max="6399" width="11.44140625" style="1"/>
    <col min="6400" max="6400" width="6.21875" style="1" customWidth="1"/>
    <col min="6401" max="6401" width="34.44140625" style="1" customWidth="1"/>
    <col min="6402" max="6402" width="13.21875" style="1" customWidth="1"/>
    <col min="6403" max="6403" width="12.21875" style="1" customWidth="1"/>
    <col min="6404" max="6404" width="11.77734375" style="1" customWidth="1"/>
    <col min="6405" max="6405" width="11" style="1" customWidth="1"/>
    <col min="6406" max="6406" width="3.77734375" style="1" customWidth="1"/>
    <col min="6407" max="6407" width="12.77734375" style="1" customWidth="1"/>
    <col min="6408" max="6408" width="1.77734375" style="1" customWidth="1"/>
    <col min="6409" max="6409" width="11.44140625" style="1"/>
    <col min="6410" max="6410" width="3.21875" style="1" customWidth="1"/>
    <col min="6411" max="6411" width="11.44140625" style="1"/>
    <col min="6412" max="6412" width="2.44140625" style="1" customWidth="1"/>
    <col min="6413" max="6655" width="11.44140625" style="1"/>
    <col min="6656" max="6656" width="6.21875" style="1" customWidth="1"/>
    <col min="6657" max="6657" width="34.44140625" style="1" customWidth="1"/>
    <col min="6658" max="6658" width="13.21875" style="1" customWidth="1"/>
    <col min="6659" max="6659" width="12.21875" style="1" customWidth="1"/>
    <col min="6660" max="6660" width="11.77734375" style="1" customWidth="1"/>
    <col min="6661" max="6661" width="11" style="1" customWidth="1"/>
    <col min="6662" max="6662" width="3.77734375" style="1" customWidth="1"/>
    <col min="6663" max="6663" width="12.77734375" style="1" customWidth="1"/>
    <col min="6664" max="6664" width="1.77734375" style="1" customWidth="1"/>
    <col min="6665" max="6665" width="11.44140625" style="1"/>
    <col min="6666" max="6666" width="3.21875" style="1" customWidth="1"/>
    <col min="6667" max="6667" width="11.44140625" style="1"/>
    <col min="6668" max="6668" width="2.44140625" style="1" customWidth="1"/>
    <col min="6669" max="6911" width="11.44140625" style="1"/>
    <col min="6912" max="6912" width="6.21875" style="1" customWidth="1"/>
    <col min="6913" max="6913" width="34.44140625" style="1" customWidth="1"/>
    <col min="6914" max="6914" width="13.21875" style="1" customWidth="1"/>
    <col min="6915" max="6915" width="12.21875" style="1" customWidth="1"/>
    <col min="6916" max="6916" width="11.77734375" style="1" customWidth="1"/>
    <col min="6917" max="6917" width="11" style="1" customWidth="1"/>
    <col min="6918" max="6918" width="3.77734375" style="1" customWidth="1"/>
    <col min="6919" max="6919" width="12.77734375" style="1" customWidth="1"/>
    <col min="6920" max="6920" width="1.77734375" style="1" customWidth="1"/>
    <col min="6921" max="6921" width="11.44140625" style="1"/>
    <col min="6922" max="6922" width="3.21875" style="1" customWidth="1"/>
    <col min="6923" max="6923" width="11.44140625" style="1"/>
    <col min="6924" max="6924" width="2.44140625" style="1" customWidth="1"/>
    <col min="6925" max="7167" width="11.44140625" style="1"/>
    <col min="7168" max="7168" width="6.21875" style="1" customWidth="1"/>
    <col min="7169" max="7169" width="34.44140625" style="1" customWidth="1"/>
    <col min="7170" max="7170" width="13.21875" style="1" customWidth="1"/>
    <col min="7171" max="7171" width="12.21875" style="1" customWidth="1"/>
    <col min="7172" max="7172" width="11.77734375" style="1" customWidth="1"/>
    <col min="7173" max="7173" width="11" style="1" customWidth="1"/>
    <col min="7174" max="7174" width="3.77734375" style="1" customWidth="1"/>
    <col min="7175" max="7175" width="12.77734375" style="1" customWidth="1"/>
    <col min="7176" max="7176" width="1.77734375" style="1" customWidth="1"/>
    <col min="7177" max="7177" width="11.44140625" style="1"/>
    <col min="7178" max="7178" width="3.21875" style="1" customWidth="1"/>
    <col min="7179" max="7179" width="11.44140625" style="1"/>
    <col min="7180" max="7180" width="2.44140625" style="1" customWidth="1"/>
    <col min="7181" max="7423" width="11.44140625" style="1"/>
    <col min="7424" max="7424" width="6.21875" style="1" customWidth="1"/>
    <col min="7425" max="7425" width="34.44140625" style="1" customWidth="1"/>
    <col min="7426" max="7426" width="13.21875" style="1" customWidth="1"/>
    <col min="7427" max="7427" width="12.21875" style="1" customWidth="1"/>
    <col min="7428" max="7428" width="11.77734375" style="1" customWidth="1"/>
    <col min="7429" max="7429" width="11" style="1" customWidth="1"/>
    <col min="7430" max="7430" width="3.77734375" style="1" customWidth="1"/>
    <col min="7431" max="7431" width="12.77734375" style="1" customWidth="1"/>
    <col min="7432" max="7432" width="1.77734375" style="1" customWidth="1"/>
    <col min="7433" max="7433" width="11.44140625" style="1"/>
    <col min="7434" max="7434" width="3.21875" style="1" customWidth="1"/>
    <col min="7435" max="7435" width="11.44140625" style="1"/>
    <col min="7436" max="7436" width="2.44140625" style="1" customWidth="1"/>
    <col min="7437" max="7679" width="11.44140625" style="1"/>
    <col min="7680" max="7680" width="6.21875" style="1" customWidth="1"/>
    <col min="7681" max="7681" width="34.44140625" style="1" customWidth="1"/>
    <col min="7682" max="7682" width="13.21875" style="1" customWidth="1"/>
    <col min="7683" max="7683" width="12.21875" style="1" customWidth="1"/>
    <col min="7684" max="7684" width="11.77734375" style="1" customWidth="1"/>
    <col min="7685" max="7685" width="11" style="1" customWidth="1"/>
    <col min="7686" max="7686" width="3.77734375" style="1" customWidth="1"/>
    <col min="7687" max="7687" width="12.77734375" style="1" customWidth="1"/>
    <col min="7688" max="7688" width="1.77734375" style="1" customWidth="1"/>
    <col min="7689" max="7689" width="11.44140625" style="1"/>
    <col min="7690" max="7690" width="3.21875" style="1" customWidth="1"/>
    <col min="7691" max="7691" width="11.44140625" style="1"/>
    <col min="7692" max="7692" width="2.44140625" style="1" customWidth="1"/>
    <col min="7693" max="7935" width="11.44140625" style="1"/>
    <col min="7936" max="7936" width="6.21875" style="1" customWidth="1"/>
    <col min="7937" max="7937" width="34.44140625" style="1" customWidth="1"/>
    <col min="7938" max="7938" width="13.21875" style="1" customWidth="1"/>
    <col min="7939" max="7939" width="12.21875" style="1" customWidth="1"/>
    <col min="7940" max="7940" width="11.77734375" style="1" customWidth="1"/>
    <col min="7941" max="7941" width="11" style="1" customWidth="1"/>
    <col min="7942" max="7942" width="3.77734375" style="1" customWidth="1"/>
    <col min="7943" max="7943" width="12.77734375" style="1" customWidth="1"/>
    <col min="7944" max="7944" width="1.77734375" style="1" customWidth="1"/>
    <col min="7945" max="7945" width="11.44140625" style="1"/>
    <col min="7946" max="7946" width="3.21875" style="1" customWidth="1"/>
    <col min="7947" max="7947" width="11.44140625" style="1"/>
    <col min="7948" max="7948" width="2.44140625" style="1" customWidth="1"/>
    <col min="7949" max="8191" width="11.44140625" style="1"/>
    <col min="8192" max="8192" width="6.21875" style="1" customWidth="1"/>
    <col min="8193" max="8193" width="34.44140625" style="1" customWidth="1"/>
    <col min="8194" max="8194" width="13.21875" style="1" customWidth="1"/>
    <col min="8195" max="8195" width="12.21875" style="1" customWidth="1"/>
    <col min="8196" max="8196" width="11.77734375" style="1" customWidth="1"/>
    <col min="8197" max="8197" width="11" style="1" customWidth="1"/>
    <col min="8198" max="8198" width="3.77734375" style="1" customWidth="1"/>
    <col min="8199" max="8199" width="12.77734375" style="1" customWidth="1"/>
    <col min="8200" max="8200" width="1.77734375" style="1" customWidth="1"/>
    <col min="8201" max="8201" width="11.44140625" style="1"/>
    <col min="8202" max="8202" width="3.21875" style="1" customWidth="1"/>
    <col min="8203" max="8203" width="11.44140625" style="1"/>
    <col min="8204" max="8204" width="2.44140625" style="1" customWidth="1"/>
    <col min="8205" max="8447" width="11.44140625" style="1"/>
    <col min="8448" max="8448" width="6.21875" style="1" customWidth="1"/>
    <col min="8449" max="8449" width="34.44140625" style="1" customWidth="1"/>
    <col min="8450" max="8450" width="13.21875" style="1" customWidth="1"/>
    <col min="8451" max="8451" width="12.21875" style="1" customWidth="1"/>
    <col min="8452" max="8452" width="11.77734375" style="1" customWidth="1"/>
    <col min="8453" max="8453" width="11" style="1" customWidth="1"/>
    <col min="8454" max="8454" width="3.77734375" style="1" customWidth="1"/>
    <col min="8455" max="8455" width="12.77734375" style="1" customWidth="1"/>
    <col min="8456" max="8456" width="1.77734375" style="1" customWidth="1"/>
    <col min="8457" max="8457" width="11.44140625" style="1"/>
    <col min="8458" max="8458" width="3.21875" style="1" customWidth="1"/>
    <col min="8459" max="8459" width="11.44140625" style="1"/>
    <col min="8460" max="8460" width="2.44140625" style="1" customWidth="1"/>
    <col min="8461" max="8703" width="11.44140625" style="1"/>
    <col min="8704" max="8704" width="6.21875" style="1" customWidth="1"/>
    <col min="8705" max="8705" width="34.44140625" style="1" customWidth="1"/>
    <col min="8706" max="8706" width="13.21875" style="1" customWidth="1"/>
    <col min="8707" max="8707" width="12.21875" style="1" customWidth="1"/>
    <col min="8708" max="8708" width="11.77734375" style="1" customWidth="1"/>
    <col min="8709" max="8709" width="11" style="1" customWidth="1"/>
    <col min="8710" max="8710" width="3.77734375" style="1" customWidth="1"/>
    <col min="8711" max="8711" width="12.77734375" style="1" customWidth="1"/>
    <col min="8712" max="8712" width="1.77734375" style="1" customWidth="1"/>
    <col min="8713" max="8713" width="11.44140625" style="1"/>
    <col min="8714" max="8714" width="3.21875" style="1" customWidth="1"/>
    <col min="8715" max="8715" width="11.44140625" style="1"/>
    <col min="8716" max="8716" width="2.44140625" style="1" customWidth="1"/>
    <col min="8717" max="8959" width="11.44140625" style="1"/>
    <col min="8960" max="8960" width="6.21875" style="1" customWidth="1"/>
    <col min="8961" max="8961" width="34.44140625" style="1" customWidth="1"/>
    <col min="8962" max="8962" width="13.21875" style="1" customWidth="1"/>
    <col min="8963" max="8963" width="12.21875" style="1" customWidth="1"/>
    <col min="8964" max="8964" width="11.77734375" style="1" customWidth="1"/>
    <col min="8965" max="8965" width="11" style="1" customWidth="1"/>
    <col min="8966" max="8966" width="3.77734375" style="1" customWidth="1"/>
    <col min="8967" max="8967" width="12.77734375" style="1" customWidth="1"/>
    <col min="8968" max="8968" width="1.77734375" style="1" customWidth="1"/>
    <col min="8969" max="8969" width="11.44140625" style="1"/>
    <col min="8970" max="8970" width="3.21875" style="1" customWidth="1"/>
    <col min="8971" max="8971" width="11.44140625" style="1"/>
    <col min="8972" max="8972" width="2.44140625" style="1" customWidth="1"/>
    <col min="8973" max="9215" width="11.44140625" style="1"/>
    <col min="9216" max="9216" width="6.21875" style="1" customWidth="1"/>
    <col min="9217" max="9217" width="34.44140625" style="1" customWidth="1"/>
    <col min="9218" max="9218" width="13.21875" style="1" customWidth="1"/>
    <col min="9219" max="9219" width="12.21875" style="1" customWidth="1"/>
    <col min="9220" max="9220" width="11.77734375" style="1" customWidth="1"/>
    <col min="9221" max="9221" width="11" style="1" customWidth="1"/>
    <col min="9222" max="9222" width="3.77734375" style="1" customWidth="1"/>
    <col min="9223" max="9223" width="12.77734375" style="1" customWidth="1"/>
    <col min="9224" max="9224" width="1.77734375" style="1" customWidth="1"/>
    <col min="9225" max="9225" width="11.44140625" style="1"/>
    <col min="9226" max="9226" width="3.21875" style="1" customWidth="1"/>
    <col min="9227" max="9227" width="11.44140625" style="1"/>
    <col min="9228" max="9228" width="2.44140625" style="1" customWidth="1"/>
    <col min="9229" max="9471" width="11.44140625" style="1"/>
    <col min="9472" max="9472" width="6.21875" style="1" customWidth="1"/>
    <col min="9473" max="9473" width="34.44140625" style="1" customWidth="1"/>
    <col min="9474" max="9474" width="13.21875" style="1" customWidth="1"/>
    <col min="9475" max="9475" width="12.21875" style="1" customWidth="1"/>
    <col min="9476" max="9476" width="11.77734375" style="1" customWidth="1"/>
    <col min="9477" max="9477" width="11" style="1" customWidth="1"/>
    <col min="9478" max="9478" width="3.77734375" style="1" customWidth="1"/>
    <col min="9479" max="9479" width="12.77734375" style="1" customWidth="1"/>
    <col min="9480" max="9480" width="1.77734375" style="1" customWidth="1"/>
    <col min="9481" max="9481" width="11.44140625" style="1"/>
    <col min="9482" max="9482" width="3.21875" style="1" customWidth="1"/>
    <col min="9483" max="9483" width="11.44140625" style="1"/>
    <col min="9484" max="9484" width="2.44140625" style="1" customWidth="1"/>
    <col min="9485" max="9727" width="11.44140625" style="1"/>
    <col min="9728" max="9728" width="6.21875" style="1" customWidth="1"/>
    <col min="9729" max="9729" width="34.44140625" style="1" customWidth="1"/>
    <col min="9730" max="9730" width="13.21875" style="1" customWidth="1"/>
    <col min="9731" max="9731" width="12.21875" style="1" customWidth="1"/>
    <col min="9732" max="9732" width="11.77734375" style="1" customWidth="1"/>
    <col min="9733" max="9733" width="11" style="1" customWidth="1"/>
    <col min="9734" max="9734" width="3.77734375" style="1" customWidth="1"/>
    <col min="9735" max="9735" width="12.77734375" style="1" customWidth="1"/>
    <col min="9736" max="9736" width="1.77734375" style="1" customWidth="1"/>
    <col min="9737" max="9737" width="11.44140625" style="1"/>
    <col min="9738" max="9738" width="3.21875" style="1" customWidth="1"/>
    <col min="9739" max="9739" width="11.44140625" style="1"/>
    <col min="9740" max="9740" width="2.44140625" style="1" customWidth="1"/>
    <col min="9741" max="9983" width="11.44140625" style="1"/>
    <col min="9984" max="9984" width="6.21875" style="1" customWidth="1"/>
    <col min="9985" max="9985" width="34.44140625" style="1" customWidth="1"/>
    <col min="9986" max="9986" width="13.21875" style="1" customWidth="1"/>
    <col min="9987" max="9987" width="12.21875" style="1" customWidth="1"/>
    <col min="9988" max="9988" width="11.77734375" style="1" customWidth="1"/>
    <col min="9989" max="9989" width="11" style="1" customWidth="1"/>
    <col min="9990" max="9990" width="3.77734375" style="1" customWidth="1"/>
    <col min="9991" max="9991" width="12.77734375" style="1" customWidth="1"/>
    <col min="9992" max="9992" width="1.77734375" style="1" customWidth="1"/>
    <col min="9993" max="9993" width="11.44140625" style="1"/>
    <col min="9994" max="9994" width="3.21875" style="1" customWidth="1"/>
    <col min="9995" max="9995" width="11.44140625" style="1"/>
    <col min="9996" max="9996" width="2.44140625" style="1" customWidth="1"/>
    <col min="9997" max="10239" width="11.44140625" style="1"/>
    <col min="10240" max="10240" width="6.21875" style="1" customWidth="1"/>
    <col min="10241" max="10241" width="34.44140625" style="1" customWidth="1"/>
    <col min="10242" max="10242" width="13.21875" style="1" customWidth="1"/>
    <col min="10243" max="10243" width="12.21875" style="1" customWidth="1"/>
    <col min="10244" max="10244" width="11.77734375" style="1" customWidth="1"/>
    <col min="10245" max="10245" width="11" style="1" customWidth="1"/>
    <col min="10246" max="10246" width="3.77734375" style="1" customWidth="1"/>
    <col min="10247" max="10247" width="12.77734375" style="1" customWidth="1"/>
    <col min="10248" max="10248" width="1.77734375" style="1" customWidth="1"/>
    <col min="10249" max="10249" width="11.44140625" style="1"/>
    <col min="10250" max="10250" width="3.21875" style="1" customWidth="1"/>
    <col min="10251" max="10251" width="11.44140625" style="1"/>
    <col min="10252" max="10252" width="2.44140625" style="1" customWidth="1"/>
    <col min="10253" max="10495" width="11.44140625" style="1"/>
    <col min="10496" max="10496" width="6.21875" style="1" customWidth="1"/>
    <col min="10497" max="10497" width="34.44140625" style="1" customWidth="1"/>
    <col min="10498" max="10498" width="13.21875" style="1" customWidth="1"/>
    <col min="10499" max="10499" width="12.21875" style="1" customWidth="1"/>
    <col min="10500" max="10500" width="11.77734375" style="1" customWidth="1"/>
    <col min="10501" max="10501" width="11" style="1" customWidth="1"/>
    <col min="10502" max="10502" width="3.77734375" style="1" customWidth="1"/>
    <col min="10503" max="10503" width="12.77734375" style="1" customWidth="1"/>
    <col min="10504" max="10504" width="1.77734375" style="1" customWidth="1"/>
    <col min="10505" max="10505" width="11.44140625" style="1"/>
    <col min="10506" max="10506" width="3.21875" style="1" customWidth="1"/>
    <col min="10507" max="10507" width="11.44140625" style="1"/>
    <col min="10508" max="10508" width="2.44140625" style="1" customWidth="1"/>
    <col min="10509" max="10751" width="11.44140625" style="1"/>
    <col min="10752" max="10752" width="6.21875" style="1" customWidth="1"/>
    <col min="10753" max="10753" width="34.44140625" style="1" customWidth="1"/>
    <col min="10754" max="10754" width="13.21875" style="1" customWidth="1"/>
    <col min="10755" max="10755" width="12.21875" style="1" customWidth="1"/>
    <col min="10756" max="10756" width="11.77734375" style="1" customWidth="1"/>
    <col min="10757" max="10757" width="11" style="1" customWidth="1"/>
    <col min="10758" max="10758" width="3.77734375" style="1" customWidth="1"/>
    <col min="10759" max="10759" width="12.77734375" style="1" customWidth="1"/>
    <col min="10760" max="10760" width="1.77734375" style="1" customWidth="1"/>
    <col min="10761" max="10761" width="11.44140625" style="1"/>
    <col min="10762" max="10762" width="3.21875" style="1" customWidth="1"/>
    <col min="10763" max="10763" width="11.44140625" style="1"/>
    <col min="10764" max="10764" width="2.44140625" style="1" customWidth="1"/>
    <col min="10765" max="11007" width="11.44140625" style="1"/>
    <col min="11008" max="11008" width="6.21875" style="1" customWidth="1"/>
    <col min="11009" max="11009" width="34.44140625" style="1" customWidth="1"/>
    <col min="11010" max="11010" width="13.21875" style="1" customWidth="1"/>
    <col min="11011" max="11011" width="12.21875" style="1" customWidth="1"/>
    <col min="11012" max="11012" width="11.77734375" style="1" customWidth="1"/>
    <col min="11013" max="11013" width="11" style="1" customWidth="1"/>
    <col min="11014" max="11014" width="3.77734375" style="1" customWidth="1"/>
    <col min="11015" max="11015" width="12.77734375" style="1" customWidth="1"/>
    <col min="11016" max="11016" width="1.77734375" style="1" customWidth="1"/>
    <col min="11017" max="11017" width="11.44140625" style="1"/>
    <col min="11018" max="11018" width="3.21875" style="1" customWidth="1"/>
    <col min="11019" max="11019" width="11.44140625" style="1"/>
    <col min="11020" max="11020" width="2.44140625" style="1" customWidth="1"/>
    <col min="11021" max="11263" width="11.44140625" style="1"/>
    <col min="11264" max="11264" width="6.21875" style="1" customWidth="1"/>
    <col min="11265" max="11265" width="34.44140625" style="1" customWidth="1"/>
    <col min="11266" max="11266" width="13.21875" style="1" customWidth="1"/>
    <col min="11267" max="11267" width="12.21875" style="1" customWidth="1"/>
    <col min="11268" max="11268" width="11.77734375" style="1" customWidth="1"/>
    <col min="11269" max="11269" width="11" style="1" customWidth="1"/>
    <col min="11270" max="11270" width="3.77734375" style="1" customWidth="1"/>
    <col min="11271" max="11271" width="12.77734375" style="1" customWidth="1"/>
    <col min="11272" max="11272" width="1.77734375" style="1" customWidth="1"/>
    <col min="11273" max="11273" width="11.44140625" style="1"/>
    <col min="11274" max="11274" width="3.21875" style="1" customWidth="1"/>
    <col min="11275" max="11275" width="11.44140625" style="1"/>
    <col min="11276" max="11276" width="2.44140625" style="1" customWidth="1"/>
    <col min="11277" max="11519" width="11.44140625" style="1"/>
    <col min="11520" max="11520" width="6.21875" style="1" customWidth="1"/>
    <col min="11521" max="11521" width="34.44140625" style="1" customWidth="1"/>
    <col min="11522" max="11522" width="13.21875" style="1" customWidth="1"/>
    <col min="11523" max="11523" width="12.21875" style="1" customWidth="1"/>
    <col min="11524" max="11524" width="11.77734375" style="1" customWidth="1"/>
    <col min="11525" max="11525" width="11" style="1" customWidth="1"/>
    <col min="11526" max="11526" width="3.77734375" style="1" customWidth="1"/>
    <col min="11527" max="11527" width="12.77734375" style="1" customWidth="1"/>
    <col min="11528" max="11528" width="1.77734375" style="1" customWidth="1"/>
    <col min="11529" max="11529" width="11.44140625" style="1"/>
    <col min="11530" max="11530" width="3.21875" style="1" customWidth="1"/>
    <col min="11531" max="11531" width="11.44140625" style="1"/>
    <col min="11532" max="11532" width="2.44140625" style="1" customWidth="1"/>
    <col min="11533" max="11775" width="11.44140625" style="1"/>
    <col min="11776" max="11776" width="6.21875" style="1" customWidth="1"/>
    <col min="11777" max="11777" width="34.44140625" style="1" customWidth="1"/>
    <col min="11778" max="11778" width="13.21875" style="1" customWidth="1"/>
    <col min="11779" max="11779" width="12.21875" style="1" customWidth="1"/>
    <col min="11780" max="11780" width="11.77734375" style="1" customWidth="1"/>
    <col min="11781" max="11781" width="11" style="1" customWidth="1"/>
    <col min="11782" max="11782" width="3.77734375" style="1" customWidth="1"/>
    <col min="11783" max="11783" width="12.77734375" style="1" customWidth="1"/>
    <col min="11784" max="11784" width="1.77734375" style="1" customWidth="1"/>
    <col min="11785" max="11785" width="11.44140625" style="1"/>
    <col min="11786" max="11786" width="3.21875" style="1" customWidth="1"/>
    <col min="11787" max="11787" width="11.44140625" style="1"/>
    <col min="11788" max="11788" width="2.44140625" style="1" customWidth="1"/>
    <col min="11789" max="12031" width="11.44140625" style="1"/>
    <col min="12032" max="12032" width="6.21875" style="1" customWidth="1"/>
    <col min="12033" max="12033" width="34.44140625" style="1" customWidth="1"/>
    <col min="12034" max="12034" width="13.21875" style="1" customWidth="1"/>
    <col min="12035" max="12035" width="12.21875" style="1" customWidth="1"/>
    <col min="12036" max="12036" width="11.77734375" style="1" customWidth="1"/>
    <col min="12037" max="12037" width="11" style="1" customWidth="1"/>
    <col min="12038" max="12038" width="3.77734375" style="1" customWidth="1"/>
    <col min="12039" max="12039" width="12.77734375" style="1" customWidth="1"/>
    <col min="12040" max="12040" width="1.77734375" style="1" customWidth="1"/>
    <col min="12041" max="12041" width="11.44140625" style="1"/>
    <col min="12042" max="12042" width="3.21875" style="1" customWidth="1"/>
    <col min="12043" max="12043" width="11.44140625" style="1"/>
    <col min="12044" max="12044" width="2.44140625" style="1" customWidth="1"/>
    <col min="12045" max="12287" width="11.44140625" style="1"/>
    <col min="12288" max="12288" width="6.21875" style="1" customWidth="1"/>
    <col min="12289" max="12289" width="34.44140625" style="1" customWidth="1"/>
    <col min="12290" max="12290" width="13.21875" style="1" customWidth="1"/>
    <col min="12291" max="12291" width="12.21875" style="1" customWidth="1"/>
    <col min="12292" max="12292" width="11.77734375" style="1" customWidth="1"/>
    <col min="12293" max="12293" width="11" style="1" customWidth="1"/>
    <col min="12294" max="12294" width="3.77734375" style="1" customWidth="1"/>
    <col min="12295" max="12295" width="12.77734375" style="1" customWidth="1"/>
    <col min="12296" max="12296" width="1.77734375" style="1" customWidth="1"/>
    <col min="12297" max="12297" width="11.44140625" style="1"/>
    <col min="12298" max="12298" width="3.21875" style="1" customWidth="1"/>
    <col min="12299" max="12299" width="11.44140625" style="1"/>
    <col min="12300" max="12300" width="2.44140625" style="1" customWidth="1"/>
    <col min="12301" max="12543" width="11.44140625" style="1"/>
    <col min="12544" max="12544" width="6.21875" style="1" customWidth="1"/>
    <col min="12545" max="12545" width="34.44140625" style="1" customWidth="1"/>
    <col min="12546" max="12546" width="13.21875" style="1" customWidth="1"/>
    <col min="12547" max="12547" width="12.21875" style="1" customWidth="1"/>
    <col min="12548" max="12548" width="11.77734375" style="1" customWidth="1"/>
    <col min="12549" max="12549" width="11" style="1" customWidth="1"/>
    <col min="12550" max="12550" width="3.77734375" style="1" customWidth="1"/>
    <col min="12551" max="12551" width="12.77734375" style="1" customWidth="1"/>
    <col min="12552" max="12552" width="1.77734375" style="1" customWidth="1"/>
    <col min="12553" max="12553" width="11.44140625" style="1"/>
    <col min="12554" max="12554" width="3.21875" style="1" customWidth="1"/>
    <col min="12555" max="12555" width="11.44140625" style="1"/>
    <col min="12556" max="12556" width="2.44140625" style="1" customWidth="1"/>
    <col min="12557" max="12799" width="11.44140625" style="1"/>
    <col min="12800" max="12800" width="6.21875" style="1" customWidth="1"/>
    <col min="12801" max="12801" width="34.44140625" style="1" customWidth="1"/>
    <col min="12802" max="12802" width="13.21875" style="1" customWidth="1"/>
    <col min="12803" max="12803" width="12.21875" style="1" customWidth="1"/>
    <col min="12804" max="12804" width="11.77734375" style="1" customWidth="1"/>
    <col min="12805" max="12805" width="11" style="1" customWidth="1"/>
    <col min="12806" max="12806" width="3.77734375" style="1" customWidth="1"/>
    <col min="12807" max="12807" width="12.77734375" style="1" customWidth="1"/>
    <col min="12808" max="12808" width="1.77734375" style="1" customWidth="1"/>
    <col min="12809" max="12809" width="11.44140625" style="1"/>
    <col min="12810" max="12810" width="3.21875" style="1" customWidth="1"/>
    <col min="12811" max="12811" width="11.44140625" style="1"/>
    <col min="12812" max="12812" width="2.44140625" style="1" customWidth="1"/>
    <col min="12813" max="13055" width="11.44140625" style="1"/>
    <col min="13056" max="13056" width="6.21875" style="1" customWidth="1"/>
    <col min="13057" max="13057" width="34.44140625" style="1" customWidth="1"/>
    <col min="13058" max="13058" width="13.21875" style="1" customWidth="1"/>
    <col min="13059" max="13059" width="12.21875" style="1" customWidth="1"/>
    <col min="13060" max="13060" width="11.77734375" style="1" customWidth="1"/>
    <col min="13061" max="13061" width="11" style="1" customWidth="1"/>
    <col min="13062" max="13062" width="3.77734375" style="1" customWidth="1"/>
    <col min="13063" max="13063" width="12.77734375" style="1" customWidth="1"/>
    <col min="13064" max="13064" width="1.77734375" style="1" customWidth="1"/>
    <col min="13065" max="13065" width="11.44140625" style="1"/>
    <col min="13066" max="13066" width="3.21875" style="1" customWidth="1"/>
    <col min="13067" max="13067" width="11.44140625" style="1"/>
    <col min="13068" max="13068" width="2.44140625" style="1" customWidth="1"/>
    <col min="13069" max="13311" width="11.44140625" style="1"/>
    <col min="13312" max="13312" width="6.21875" style="1" customWidth="1"/>
    <col min="13313" max="13313" width="34.44140625" style="1" customWidth="1"/>
    <col min="13314" max="13314" width="13.21875" style="1" customWidth="1"/>
    <col min="13315" max="13315" width="12.21875" style="1" customWidth="1"/>
    <col min="13316" max="13316" width="11.77734375" style="1" customWidth="1"/>
    <col min="13317" max="13317" width="11" style="1" customWidth="1"/>
    <col min="13318" max="13318" width="3.77734375" style="1" customWidth="1"/>
    <col min="13319" max="13319" width="12.77734375" style="1" customWidth="1"/>
    <col min="13320" max="13320" width="1.77734375" style="1" customWidth="1"/>
    <col min="13321" max="13321" width="11.44140625" style="1"/>
    <col min="13322" max="13322" width="3.21875" style="1" customWidth="1"/>
    <col min="13323" max="13323" width="11.44140625" style="1"/>
    <col min="13324" max="13324" width="2.44140625" style="1" customWidth="1"/>
    <col min="13325" max="13567" width="11.44140625" style="1"/>
    <col min="13568" max="13568" width="6.21875" style="1" customWidth="1"/>
    <col min="13569" max="13569" width="34.44140625" style="1" customWidth="1"/>
    <col min="13570" max="13570" width="13.21875" style="1" customWidth="1"/>
    <col min="13571" max="13571" width="12.21875" style="1" customWidth="1"/>
    <col min="13572" max="13572" width="11.77734375" style="1" customWidth="1"/>
    <col min="13573" max="13573" width="11" style="1" customWidth="1"/>
    <col min="13574" max="13574" width="3.77734375" style="1" customWidth="1"/>
    <col min="13575" max="13575" width="12.77734375" style="1" customWidth="1"/>
    <col min="13576" max="13576" width="1.77734375" style="1" customWidth="1"/>
    <col min="13577" max="13577" width="11.44140625" style="1"/>
    <col min="13578" max="13578" width="3.21875" style="1" customWidth="1"/>
    <col min="13579" max="13579" width="11.44140625" style="1"/>
    <col min="13580" max="13580" width="2.44140625" style="1" customWidth="1"/>
    <col min="13581" max="13823" width="11.44140625" style="1"/>
    <col min="13824" max="13824" width="6.21875" style="1" customWidth="1"/>
    <col min="13825" max="13825" width="34.44140625" style="1" customWidth="1"/>
    <col min="13826" max="13826" width="13.21875" style="1" customWidth="1"/>
    <col min="13827" max="13827" width="12.21875" style="1" customWidth="1"/>
    <col min="13828" max="13828" width="11.77734375" style="1" customWidth="1"/>
    <col min="13829" max="13829" width="11" style="1" customWidth="1"/>
    <col min="13830" max="13830" width="3.77734375" style="1" customWidth="1"/>
    <col min="13831" max="13831" width="12.77734375" style="1" customWidth="1"/>
    <col min="13832" max="13832" width="1.77734375" style="1" customWidth="1"/>
    <col min="13833" max="13833" width="11.44140625" style="1"/>
    <col min="13834" max="13834" width="3.21875" style="1" customWidth="1"/>
    <col min="13835" max="13835" width="11.44140625" style="1"/>
    <col min="13836" max="13836" width="2.44140625" style="1" customWidth="1"/>
    <col min="13837" max="14079" width="11.44140625" style="1"/>
    <col min="14080" max="14080" width="6.21875" style="1" customWidth="1"/>
    <col min="14081" max="14081" width="34.44140625" style="1" customWidth="1"/>
    <col min="14082" max="14082" width="13.21875" style="1" customWidth="1"/>
    <col min="14083" max="14083" width="12.21875" style="1" customWidth="1"/>
    <col min="14084" max="14084" width="11.77734375" style="1" customWidth="1"/>
    <col min="14085" max="14085" width="11" style="1" customWidth="1"/>
    <col min="14086" max="14086" width="3.77734375" style="1" customWidth="1"/>
    <col min="14087" max="14087" width="12.77734375" style="1" customWidth="1"/>
    <col min="14088" max="14088" width="1.77734375" style="1" customWidth="1"/>
    <col min="14089" max="14089" width="11.44140625" style="1"/>
    <col min="14090" max="14090" width="3.21875" style="1" customWidth="1"/>
    <col min="14091" max="14091" width="11.44140625" style="1"/>
    <col min="14092" max="14092" width="2.44140625" style="1" customWidth="1"/>
    <col min="14093" max="14335" width="11.44140625" style="1"/>
    <col min="14336" max="14336" width="6.21875" style="1" customWidth="1"/>
    <col min="14337" max="14337" width="34.44140625" style="1" customWidth="1"/>
    <col min="14338" max="14338" width="13.21875" style="1" customWidth="1"/>
    <col min="14339" max="14339" width="12.21875" style="1" customWidth="1"/>
    <col min="14340" max="14340" width="11.77734375" style="1" customWidth="1"/>
    <col min="14341" max="14341" width="11" style="1" customWidth="1"/>
    <col min="14342" max="14342" width="3.77734375" style="1" customWidth="1"/>
    <col min="14343" max="14343" width="12.77734375" style="1" customWidth="1"/>
    <col min="14344" max="14344" width="1.77734375" style="1" customWidth="1"/>
    <col min="14345" max="14345" width="11.44140625" style="1"/>
    <col min="14346" max="14346" width="3.21875" style="1" customWidth="1"/>
    <col min="14347" max="14347" width="11.44140625" style="1"/>
    <col min="14348" max="14348" width="2.44140625" style="1" customWidth="1"/>
    <col min="14349" max="14591" width="11.44140625" style="1"/>
    <col min="14592" max="14592" width="6.21875" style="1" customWidth="1"/>
    <col min="14593" max="14593" width="34.44140625" style="1" customWidth="1"/>
    <col min="14594" max="14594" width="13.21875" style="1" customWidth="1"/>
    <col min="14595" max="14595" width="12.21875" style="1" customWidth="1"/>
    <col min="14596" max="14596" width="11.77734375" style="1" customWidth="1"/>
    <col min="14597" max="14597" width="11" style="1" customWidth="1"/>
    <col min="14598" max="14598" width="3.77734375" style="1" customWidth="1"/>
    <col min="14599" max="14599" width="12.77734375" style="1" customWidth="1"/>
    <col min="14600" max="14600" width="1.77734375" style="1" customWidth="1"/>
    <col min="14601" max="14601" width="11.44140625" style="1"/>
    <col min="14602" max="14602" width="3.21875" style="1" customWidth="1"/>
    <col min="14603" max="14603" width="11.44140625" style="1"/>
    <col min="14604" max="14604" width="2.44140625" style="1" customWidth="1"/>
    <col min="14605" max="14847" width="11.44140625" style="1"/>
    <col min="14848" max="14848" width="6.21875" style="1" customWidth="1"/>
    <col min="14849" max="14849" width="34.44140625" style="1" customWidth="1"/>
    <col min="14850" max="14850" width="13.21875" style="1" customWidth="1"/>
    <col min="14851" max="14851" width="12.21875" style="1" customWidth="1"/>
    <col min="14852" max="14852" width="11.77734375" style="1" customWidth="1"/>
    <col min="14853" max="14853" width="11" style="1" customWidth="1"/>
    <col min="14854" max="14854" width="3.77734375" style="1" customWidth="1"/>
    <col min="14855" max="14855" width="12.77734375" style="1" customWidth="1"/>
    <col min="14856" max="14856" width="1.77734375" style="1" customWidth="1"/>
    <col min="14857" max="14857" width="11.44140625" style="1"/>
    <col min="14858" max="14858" width="3.21875" style="1" customWidth="1"/>
    <col min="14859" max="14859" width="11.44140625" style="1"/>
    <col min="14860" max="14860" width="2.44140625" style="1" customWidth="1"/>
    <col min="14861" max="15103" width="11.44140625" style="1"/>
    <col min="15104" max="15104" width="6.21875" style="1" customWidth="1"/>
    <col min="15105" max="15105" width="34.44140625" style="1" customWidth="1"/>
    <col min="15106" max="15106" width="13.21875" style="1" customWidth="1"/>
    <col min="15107" max="15107" width="12.21875" style="1" customWidth="1"/>
    <col min="15108" max="15108" width="11.77734375" style="1" customWidth="1"/>
    <col min="15109" max="15109" width="11" style="1" customWidth="1"/>
    <col min="15110" max="15110" width="3.77734375" style="1" customWidth="1"/>
    <col min="15111" max="15111" width="12.77734375" style="1" customWidth="1"/>
    <col min="15112" max="15112" width="1.77734375" style="1" customWidth="1"/>
    <col min="15113" max="15113" width="11.44140625" style="1"/>
    <col min="15114" max="15114" width="3.21875" style="1" customWidth="1"/>
    <col min="15115" max="15115" width="11.44140625" style="1"/>
    <col min="15116" max="15116" width="2.44140625" style="1" customWidth="1"/>
    <col min="15117" max="15359" width="11.44140625" style="1"/>
    <col min="15360" max="15360" width="6.21875" style="1" customWidth="1"/>
    <col min="15361" max="15361" width="34.44140625" style="1" customWidth="1"/>
    <col min="15362" max="15362" width="13.21875" style="1" customWidth="1"/>
    <col min="15363" max="15363" width="12.21875" style="1" customWidth="1"/>
    <col min="15364" max="15364" width="11.77734375" style="1" customWidth="1"/>
    <col min="15365" max="15365" width="11" style="1" customWidth="1"/>
    <col min="15366" max="15366" width="3.77734375" style="1" customWidth="1"/>
    <col min="15367" max="15367" width="12.77734375" style="1" customWidth="1"/>
    <col min="15368" max="15368" width="1.77734375" style="1" customWidth="1"/>
    <col min="15369" max="15369" width="11.44140625" style="1"/>
    <col min="15370" max="15370" width="3.21875" style="1" customWidth="1"/>
    <col min="15371" max="15371" width="11.44140625" style="1"/>
    <col min="15372" max="15372" width="2.44140625" style="1" customWidth="1"/>
    <col min="15373" max="15615" width="11.44140625" style="1"/>
    <col min="15616" max="15616" width="6.21875" style="1" customWidth="1"/>
    <col min="15617" max="15617" width="34.44140625" style="1" customWidth="1"/>
    <col min="15618" max="15618" width="13.21875" style="1" customWidth="1"/>
    <col min="15619" max="15619" width="12.21875" style="1" customWidth="1"/>
    <col min="15620" max="15620" width="11.77734375" style="1" customWidth="1"/>
    <col min="15621" max="15621" width="11" style="1" customWidth="1"/>
    <col min="15622" max="15622" width="3.77734375" style="1" customWidth="1"/>
    <col min="15623" max="15623" width="12.77734375" style="1" customWidth="1"/>
    <col min="15624" max="15624" width="1.77734375" style="1" customWidth="1"/>
    <col min="15625" max="15625" width="11.44140625" style="1"/>
    <col min="15626" max="15626" width="3.21875" style="1" customWidth="1"/>
    <col min="15627" max="15627" width="11.44140625" style="1"/>
    <col min="15628" max="15628" width="2.44140625" style="1" customWidth="1"/>
    <col min="15629" max="15871" width="11.44140625" style="1"/>
    <col min="15872" max="15872" width="6.21875" style="1" customWidth="1"/>
    <col min="15873" max="15873" width="34.44140625" style="1" customWidth="1"/>
    <col min="15874" max="15874" width="13.21875" style="1" customWidth="1"/>
    <col min="15875" max="15875" width="12.21875" style="1" customWidth="1"/>
    <col min="15876" max="15876" width="11.77734375" style="1" customWidth="1"/>
    <col min="15877" max="15877" width="11" style="1" customWidth="1"/>
    <col min="15878" max="15878" width="3.77734375" style="1" customWidth="1"/>
    <col min="15879" max="15879" width="12.77734375" style="1" customWidth="1"/>
    <col min="15880" max="15880" width="1.77734375" style="1" customWidth="1"/>
    <col min="15881" max="15881" width="11.44140625" style="1"/>
    <col min="15882" max="15882" width="3.21875" style="1" customWidth="1"/>
    <col min="15883" max="15883" width="11.44140625" style="1"/>
    <col min="15884" max="15884" width="2.44140625" style="1" customWidth="1"/>
    <col min="15885" max="16127" width="11.44140625" style="1"/>
    <col min="16128" max="16128" width="6.21875" style="1" customWidth="1"/>
    <col min="16129" max="16129" width="34.44140625" style="1" customWidth="1"/>
    <col min="16130" max="16130" width="13.21875" style="1" customWidth="1"/>
    <col min="16131" max="16131" width="12.21875" style="1" customWidth="1"/>
    <col min="16132" max="16132" width="11.77734375" style="1" customWidth="1"/>
    <col min="16133" max="16133" width="11" style="1" customWidth="1"/>
    <col min="16134" max="16134" width="3.77734375" style="1" customWidth="1"/>
    <col min="16135" max="16135" width="12.77734375" style="1" customWidth="1"/>
    <col min="16136" max="16136" width="1.77734375" style="1" customWidth="1"/>
    <col min="16137" max="16137" width="11.44140625" style="1"/>
    <col min="16138" max="16138" width="3.21875" style="1" customWidth="1"/>
    <col min="16139" max="16139" width="11.44140625" style="1"/>
    <col min="16140" max="16140" width="2.44140625" style="1" customWidth="1"/>
    <col min="16141" max="16384" width="11.44140625" style="1"/>
  </cols>
  <sheetData>
    <row r="1" spans="1:15" ht="17.25" customHeight="1" x14ac:dyDescent="0.25">
      <c r="A1" s="84" t="s">
        <v>11</v>
      </c>
      <c r="B1" s="85"/>
      <c r="C1" s="80" t="s">
        <v>26</v>
      </c>
      <c r="D1" s="81" t="s">
        <v>24</v>
      </c>
      <c r="E1" s="82" t="s">
        <v>9</v>
      </c>
      <c r="F1" s="83" t="s">
        <v>10</v>
      </c>
      <c r="G1" s="9"/>
      <c r="M1" s="2"/>
    </row>
    <row r="2" spans="1:15" ht="15" customHeight="1" x14ac:dyDescent="0.25">
      <c r="A2" s="86"/>
      <c r="B2" s="87"/>
      <c r="C2" s="80"/>
      <c r="D2" s="55" t="s">
        <v>0</v>
      </c>
      <c r="E2" s="56" t="s">
        <v>9</v>
      </c>
      <c r="F2" s="57" t="s">
        <v>1</v>
      </c>
      <c r="G2" s="10"/>
      <c r="H2" s="11"/>
      <c r="I2" s="7"/>
      <c r="J2" s="7"/>
      <c r="K2" s="7" t="s">
        <v>93</v>
      </c>
      <c r="L2" s="7"/>
      <c r="M2" s="7"/>
      <c r="N2" s="7"/>
      <c r="O2" s="7"/>
    </row>
    <row r="3" spans="1:15" s="22" customFormat="1" ht="20.100000000000001" customHeight="1" x14ac:dyDescent="0.35">
      <c r="A3" s="58" t="s">
        <v>12</v>
      </c>
      <c r="B3" s="58" t="s">
        <v>25</v>
      </c>
      <c r="C3" s="59">
        <f>SUM(C4:C31)</f>
        <v>2264390</v>
      </c>
      <c r="D3" s="60">
        <f>SUM(D4:D31)</f>
        <v>1899459.4500000004</v>
      </c>
      <c r="E3" s="60">
        <f>SUM(E4:E31)</f>
        <v>330597.16099999991</v>
      </c>
      <c r="F3" s="60">
        <f>SUM(F4:F31)</f>
        <v>2230056.611</v>
      </c>
      <c r="G3" s="19"/>
      <c r="H3" s="20"/>
      <c r="I3" s="21"/>
      <c r="J3" s="21"/>
      <c r="K3" s="21"/>
      <c r="L3" s="21"/>
      <c r="M3" s="21"/>
      <c r="N3" s="21"/>
      <c r="O3" s="21"/>
    </row>
    <row r="4" spans="1:15" x14ac:dyDescent="0.25">
      <c r="A4" s="61" t="s">
        <v>31</v>
      </c>
      <c r="B4" s="6" t="s">
        <v>27</v>
      </c>
      <c r="C4" s="51">
        <v>1005000</v>
      </c>
      <c r="D4" s="52">
        <f>SUMPRODUCT((Dépenses!$A$2:$A$1094=bases!A4)*(Dépenses!$C$2:$D$1094))</f>
        <v>635744.65</v>
      </c>
      <c r="E4" s="53">
        <f>SUMIF(Dépenses!$A:$A,$A4,Dépenses!$F:$F)</f>
        <v>81618.929999999993</v>
      </c>
      <c r="F4" s="54">
        <f>SUMIF(Dépenses!$A:$A,$A4,Dépenses!$G:$G)</f>
        <v>717363.58000000007</v>
      </c>
      <c r="G4" s="13" t="s">
        <v>2</v>
      </c>
      <c r="H4" s="12"/>
      <c r="I4" s="7"/>
      <c r="J4" s="7"/>
      <c r="K4" s="7"/>
      <c r="L4" s="7"/>
      <c r="M4" s="7"/>
      <c r="N4" s="7"/>
      <c r="O4" s="7"/>
    </row>
    <row r="5" spans="1:15" ht="13.05" x14ac:dyDescent="0.3">
      <c r="A5" s="61" t="s">
        <v>34</v>
      </c>
      <c r="B5" s="6" t="s">
        <v>28</v>
      </c>
      <c r="C5" s="51">
        <v>5000</v>
      </c>
      <c r="D5" s="52">
        <f>SUMPRODUCT((Dépenses!$A$2:$A$1094=bases!A5)*(Dépenses!$C$2:$D$1094))</f>
        <v>2447.9100000000003</v>
      </c>
      <c r="E5" s="53">
        <f>SUMIF(Dépenses!$A:$A,$A5,Dépenses!$F:$F)</f>
        <v>489.58200000000005</v>
      </c>
      <c r="F5" s="54">
        <f>SUMIF(Dépenses!$A:$A,$A5,Dépenses!$G:$G)</f>
        <v>2937.4920000000002</v>
      </c>
      <c r="G5" s="13" t="s">
        <v>6</v>
      </c>
      <c r="H5" s="7"/>
      <c r="I5" s="7"/>
      <c r="J5" s="7"/>
      <c r="K5" s="7"/>
      <c r="L5" s="7"/>
      <c r="M5" s="7"/>
      <c r="N5" s="7"/>
      <c r="O5" s="7"/>
    </row>
    <row r="6" spans="1:15" ht="13.05" x14ac:dyDescent="0.3">
      <c r="A6" s="61" t="s">
        <v>35</v>
      </c>
      <c r="B6" s="6" t="s">
        <v>30</v>
      </c>
      <c r="C6" s="51">
        <v>0</v>
      </c>
      <c r="D6" s="52">
        <f>SUMPRODUCT((Dépenses!$A$2:$A$1094=bases!A6)*(Dépenses!$C$2:$D$1094))</f>
        <v>281</v>
      </c>
      <c r="E6" s="53">
        <f>SUMIF(Dépenses!$A:$A,$A6,Dépenses!$F:$F)</f>
        <v>56.2</v>
      </c>
      <c r="F6" s="54">
        <f>SUMIF(Dépenses!$A:$A,$A6,Dépenses!$G:$G)</f>
        <v>337.2</v>
      </c>
      <c r="G6" s="13" t="s">
        <v>4</v>
      </c>
      <c r="H6" s="7"/>
      <c r="I6" s="7"/>
      <c r="J6" s="7"/>
      <c r="K6" s="7"/>
      <c r="L6" s="7"/>
      <c r="M6" s="7"/>
      <c r="N6" s="7"/>
      <c r="O6" s="7"/>
    </row>
    <row r="7" spans="1:15" ht="13.05" x14ac:dyDescent="0.3">
      <c r="A7" s="61" t="s">
        <v>36</v>
      </c>
      <c r="B7" s="6" t="s">
        <v>29</v>
      </c>
      <c r="C7" s="51">
        <v>1000</v>
      </c>
      <c r="D7" s="52">
        <f>SUMPRODUCT((Dépenses!$A$2:$A$1094=bases!A7)*(Dépenses!$C$2:$D$1094))</f>
        <v>889.9</v>
      </c>
      <c r="E7" s="53">
        <f>SUMIF(Dépenses!$A:$A,$A7,Dépenses!$F:$F)</f>
        <v>177.98000000000002</v>
      </c>
      <c r="F7" s="54">
        <f>SUMIF(Dépenses!$A:$A,$A7,Dépenses!$G:$G)</f>
        <v>1067.8800000000001</v>
      </c>
      <c r="G7" s="13" t="s">
        <v>3</v>
      </c>
      <c r="H7" s="7"/>
      <c r="I7" s="7"/>
      <c r="J7" s="7"/>
      <c r="K7" s="7"/>
      <c r="L7" s="7"/>
      <c r="M7" s="7"/>
      <c r="N7" s="7"/>
      <c r="O7" s="7"/>
    </row>
    <row r="8" spans="1:15" x14ac:dyDescent="0.25">
      <c r="A8" s="61" t="s">
        <v>37</v>
      </c>
      <c r="B8" s="6" t="s">
        <v>41</v>
      </c>
      <c r="C8" s="51">
        <v>16000</v>
      </c>
      <c r="D8" s="52">
        <f>SUMPRODUCT((Dépenses!$A$2:$A$1094=bases!A8)*(Dépenses!$C$2:$D$1094))</f>
        <v>8519.32</v>
      </c>
      <c r="E8" s="53">
        <f>SUMIF(Dépenses!$A:$A,$A8,Dépenses!$F:$F)</f>
        <v>1703.8640000000003</v>
      </c>
      <c r="F8" s="54">
        <f>SUMIF(Dépenses!$A:$A,$A8,Dépenses!$G:$G)</f>
        <v>10223.183999999999</v>
      </c>
      <c r="G8" s="13" t="s">
        <v>2</v>
      </c>
      <c r="H8" s="7"/>
      <c r="I8" s="7"/>
      <c r="J8" s="7"/>
      <c r="K8" s="7"/>
      <c r="L8" s="7"/>
      <c r="M8" s="7"/>
      <c r="N8" s="7"/>
      <c r="O8" s="7"/>
    </row>
    <row r="9" spans="1:15" ht="13.05" x14ac:dyDescent="0.3">
      <c r="A9" s="62"/>
      <c r="B9" s="6"/>
      <c r="C9" s="51">
        <v>0</v>
      </c>
      <c r="D9" s="52">
        <f>SUMPRODUCT((Dépenses!$A$2:$A$1094=bases!A9)*(Dépenses!$C$2:$D$1094))</f>
        <v>0</v>
      </c>
      <c r="E9" s="53">
        <f>SUMIF(Dépenses!$A:$A,$A9,Dépenses!$F:$F)</f>
        <v>0</v>
      </c>
      <c r="F9" s="54">
        <f>SUMIF(Dépenses!$A:$A,$A9,Dépenses!$G:$G)</f>
        <v>0</v>
      </c>
      <c r="G9" s="13" t="s">
        <v>2</v>
      </c>
      <c r="H9" s="14"/>
      <c r="I9" s="7"/>
      <c r="J9" s="7"/>
      <c r="K9" s="7"/>
      <c r="L9" s="7"/>
      <c r="M9" s="7"/>
      <c r="N9" s="7"/>
      <c r="O9" s="7"/>
    </row>
    <row r="10" spans="1:15" x14ac:dyDescent="0.25">
      <c r="A10" s="61" t="s">
        <v>38</v>
      </c>
      <c r="B10" s="6" t="s">
        <v>42</v>
      </c>
      <c r="C10" s="51">
        <v>70000</v>
      </c>
      <c r="D10" s="52">
        <f>SUMPRODUCT((Dépenses!$A$2:$A$1094=bases!A10)*(Dépenses!$C$2:$D$1094))</f>
        <v>68923.070000000007</v>
      </c>
      <c r="E10" s="53">
        <f>SUMIF(Dépenses!$A:$A,$A10,Dépenses!$F:$F)</f>
        <v>13784.614000000001</v>
      </c>
      <c r="F10" s="54">
        <f>SUMIF(Dépenses!$A:$A,$A10,Dépenses!$G:$G)</f>
        <v>82707.684000000008</v>
      </c>
      <c r="G10" s="13" t="s">
        <v>6</v>
      </c>
      <c r="H10" s="7"/>
      <c r="I10" s="7"/>
      <c r="J10" s="7"/>
      <c r="K10" s="7"/>
      <c r="L10" s="7"/>
      <c r="M10" s="7"/>
      <c r="N10" s="7"/>
      <c r="O10" s="7"/>
    </row>
    <row r="11" spans="1:15" x14ac:dyDescent="0.25">
      <c r="A11" s="61" t="s">
        <v>39</v>
      </c>
      <c r="B11" s="6" t="s">
        <v>43</v>
      </c>
      <c r="C11" s="51">
        <v>420000</v>
      </c>
      <c r="D11" s="52">
        <f>SUMPRODUCT((Dépenses!$A$2:$A$1094=bases!A11)*(Dépenses!$C$2:$D$1094))</f>
        <v>432571.28</v>
      </c>
      <c r="E11" s="53">
        <f>SUMIF(Dépenses!$A:$A,$A11,Dépenses!$F:$F)</f>
        <v>86514.255999999979</v>
      </c>
      <c r="F11" s="54">
        <f>SUMIF(Dépenses!$A:$A,$A11,Dépenses!$G:$G)</f>
        <v>519085.53600000002</v>
      </c>
      <c r="G11" s="13" t="s">
        <v>4</v>
      </c>
      <c r="H11" s="7"/>
      <c r="I11" s="7"/>
      <c r="J11" s="7"/>
      <c r="K11" s="7"/>
      <c r="L11" s="7"/>
      <c r="M11" s="7"/>
      <c r="N11" s="7"/>
      <c r="O11" s="7"/>
    </row>
    <row r="12" spans="1:15" ht="13.05" x14ac:dyDescent="0.3">
      <c r="A12" s="62"/>
      <c r="B12" s="6"/>
      <c r="C12" s="51">
        <v>0</v>
      </c>
      <c r="D12" s="52">
        <f>SUMPRODUCT((Dépenses!$A$2:$A$1094=bases!A12)*(Dépenses!$C$2:$D$1094))</f>
        <v>0</v>
      </c>
      <c r="E12" s="53">
        <f>SUMIF(Dépenses!$A:$A,$A12,Dépenses!$F:$F)</f>
        <v>0</v>
      </c>
      <c r="F12" s="54">
        <f>SUMIF(Dépenses!$A:$A,$A12,Dépenses!$G:$G)</f>
        <v>0</v>
      </c>
      <c r="G12" s="13" t="s">
        <v>4</v>
      </c>
      <c r="H12" s="7"/>
      <c r="I12" s="7"/>
      <c r="J12" s="7"/>
      <c r="K12" s="7"/>
      <c r="L12" s="7"/>
      <c r="M12" s="7"/>
      <c r="N12" s="7"/>
      <c r="O12" s="7"/>
    </row>
    <row r="13" spans="1:15" ht="13.05" x14ac:dyDescent="0.3">
      <c r="A13" s="61" t="s">
        <v>40</v>
      </c>
      <c r="B13" s="6" t="s">
        <v>44</v>
      </c>
      <c r="C13" s="51">
        <v>14000</v>
      </c>
      <c r="D13" s="52">
        <f>SUMPRODUCT((Dépenses!$A$2:$A$1094=bases!A13)*(Dépenses!$C$2:$D$1094))</f>
        <v>16756.579999999998</v>
      </c>
      <c r="E13" s="53">
        <f>SUMIF(Dépenses!$A:$A,$A13,Dépenses!$F:$F)</f>
        <v>3351.3160000000003</v>
      </c>
      <c r="F13" s="54">
        <f>SUMIF(Dépenses!$A:$A,$A13,Dépenses!$G:$G)</f>
        <v>20107.896000000001</v>
      </c>
      <c r="G13" s="13" t="s">
        <v>6</v>
      </c>
      <c r="H13" s="7"/>
      <c r="I13" s="7"/>
      <c r="J13" s="7"/>
      <c r="K13" s="7"/>
      <c r="L13" s="7"/>
      <c r="M13" s="7"/>
      <c r="N13" s="7"/>
      <c r="O13" s="7"/>
    </row>
    <row r="14" spans="1:15" ht="13.05" x14ac:dyDescent="0.3">
      <c r="A14" s="61" t="s">
        <v>67</v>
      </c>
      <c r="B14" s="6" t="s">
        <v>45</v>
      </c>
      <c r="C14" s="51">
        <v>35000</v>
      </c>
      <c r="D14" s="52">
        <f>SUMPRODUCT((Dépenses!$A$2:$A$1094=bases!A14)*(Dépenses!$C$2:$D$1094))</f>
        <v>34690</v>
      </c>
      <c r="E14" s="53">
        <f>SUMIF(Dépenses!$A:$A,$A14,Dépenses!$F:$F)</f>
        <v>6938</v>
      </c>
      <c r="F14" s="54">
        <f>SUMIF(Dépenses!$A:$A,$A14,Dépenses!$G:$G)</f>
        <v>41628</v>
      </c>
      <c r="G14" s="13" t="s">
        <v>6</v>
      </c>
      <c r="H14" s="14"/>
      <c r="I14" s="7"/>
      <c r="J14" s="7"/>
      <c r="K14" s="7"/>
      <c r="L14" s="7"/>
      <c r="M14" s="7"/>
      <c r="N14" s="7"/>
      <c r="O14" s="7"/>
    </row>
    <row r="15" spans="1:15" ht="13.05" x14ac:dyDescent="0.3">
      <c r="A15" s="61" t="s">
        <v>68</v>
      </c>
      <c r="B15" s="6" t="s">
        <v>46</v>
      </c>
      <c r="C15" s="51">
        <v>90000</v>
      </c>
      <c r="D15" s="52">
        <f>SUMPRODUCT((Dépenses!$A$2:$A$1094=bases!A15)*(Dépenses!$C$2:$D$1094))</f>
        <v>81000</v>
      </c>
      <c r="E15" s="53">
        <f>SUMIF(Dépenses!$A:$A,$A15,Dépenses!$F:$F)</f>
        <v>16200</v>
      </c>
      <c r="F15" s="54">
        <f>SUMIF(Dépenses!$A:$A,$A15,Dépenses!$G:$G)</f>
        <v>97200</v>
      </c>
      <c r="G15" s="13" t="s">
        <v>5</v>
      </c>
      <c r="H15" s="7"/>
      <c r="I15" s="7"/>
      <c r="J15" s="7"/>
      <c r="K15" s="7"/>
      <c r="L15" s="7"/>
      <c r="M15" s="7"/>
      <c r="N15" s="7"/>
      <c r="O15" s="7"/>
    </row>
    <row r="16" spans="1:15" ht="13.05" x14ac:dyDescent="0.3">
      <c r="A16" s="61" t="s">
        <v>69</v>
      </c>
      <c r="B16" s="6" t="s">
        <v>47</v>
      </c>
      <c r="C16" s="51">
        <v>172000</v>
      </c>
      <c r="D16" s="52">
        <f>SUMPRODUCT((Dépenses!$A$2:$A$1094=bases!A16)*(Dépenses!$C$2:$D$1094))</f>
        <v>176221.09000000003</v>
      </c>
      <c r="E16" s="53">
        <f>SUMIF(Dépenses!$A:$A,$A16,Dépenses!$F:$F)</f>
        <v>35244.218000000001</v>
      </c>
      <c r="F16" s="54">
        <f>SUMIF(Dépenses!$A:$A,$A16,Dépenses!$G:$G)</f>
        <v>211465.30800000002</v>
      </c>
      <c r="G16" s="13" t="s">
        <v>7</v>
      </c>
      <c r="H16" s="7"/>
      <c r="I16" s="7"/>
      <c r="J16" s="7"/>
      <c r="K16" s="7"/>
      <c r="L16" s="7"/>
      <c r="M16" s="7"/>
      <c r="N16" s="7"/>
      <c r="O16" s="7"/>
    </row>
    <row r="17" spans="1:15" ht="13.05" x14ac:dyDescent="0.3">
      <c r="A17" s="61" t="s">
        <v>70</v>
      </c>
      <c r="B17" s="6" t="s">
        <v>48</v>
      </c>
      <c r="C17" s="51">
        <v>9000</v>
      </c>
      <c r="D17" s="52">
        <f>SUMPRODUCT((Dépenses!$A$2:$A$1094=bases!A17)*(Dépenses!$C$2:$D$1094))</f>
        <v>12541</v>
      </c>
      <c r="E17" s="53">
        <f>SUMIF(Dépenses!$A:$A,$A17,Dépenses!$F:$F)</f>
        <v>2508.1999999999998</v>
      </c>
      <c r="F17" s="54">
        <f>SUMIF(Dépenses!$A:$A,$A17,Dépenses!$G:$G)</f>
        <v>15049.2</v>
      </c>
      <c r="G17" s="13" t="s">
        <v>7</v>
      </c>
      <c r="H17" s="7"/>
      <c r="I17" s="7"/>
      <c r="J17" s="7"/>
      <c r="K17" s="7"/>
      <c r="L17" s="7"/>
      <c r="M17" s="7"/>
      <c r="N17" s="7"/>
      <c r="O17" s="7"/>
    </row>
    <row r="18" spans="1:15" ht="13.05" x14ac:dyDescent="0.3">
      <c r="A18" s="61" t="s">
        <v>88</v>
      </c>
      <c r="B18" s="6" t="s">
        <v>49</v>
      </c>
      <c r="C18" s="51">
        <v>0</v>
      </c>
      <c r="D18" s="52">
        <f>SUMPRODUCT((Dépenses!$A$2:$A$1094=bases!A18)*(Dépenses!$C$2:$D$1094))</f>
        <v>0</v>
      </c>
      <c r="E18" s="53">
        <f>SUMIF(Dépenses!$A:$A,$A18,Dépenses!$F:$F)</f>
        <v>0</v>
      </c>
      <c r="F18" s="54">
        <f>SUMIF(Dépenses!$A:$A,$A18,Dépenses!$G:$G)</f>
        <v>0</v>
      </c>
      <c r="G18" s="13" t="s">
        <v>7</v>
      </c>
      <c r="H18" s="7"/>
      <c r="I18" s="7"/>
      <c r="J18" s="7"/>
      <c r="K18" s="7"/>
      <c r="L18" s="7"/>
      <c r="M18" s="7"/>
      <c r="N18" s="7"/>
      <c r="O18" s="7"/>
    </row>
    <row r="19" spans="1:15" x14ac:dyDescent="0.25">
      <c r="A19" s="61" t="s">
        <v>71</v>
      </c>
      <c r="B19" s="6" t="s">
        <v>50</v>
      </c>
      <c r="C19" s="51">
        <v>46190</v>
      </c>
      <c r="D19" s="52">
        <f>SUMPRODUCT((Dépenses!$A$2:$A$1094=bases!A19)*(Dépenses!$C$2:$D$1094))</f>
        <v>47483.600000000006</v>
      </c>
      <c r="E19" s="53">
        <f>SUMIF(Dépenses!$A:$A,$A19,Dépenses!$F:$F)</f>
        <v>9496.7200000000012</v>
      </c>
      <c r="F19" s="54">
        <f>SUMIF(Dépenses!$A:$A,$A19,Dépenses!$G:$G)</f>
        <v>56980.319999999992</v>
      </c>
      <c r="G19" s="13" t="s">
        <v>7</v>
      </c>
      <c r="H19" s="7"/>
      <c r="I19" s="7"/>
      <c r="J19" s="7"/>
      <c r="K19" s="7"/>
      <c r="L19" s="7"/>
      <c r="M19" s="7"/>
      <c r="N19" s="7"/>
      <c r="O19" s="7"/>
    </row>
    <row r="20" spans="1:15" ht="13.05" x14ac:dyDescent="0.3">
      <c r="A20" s="61" t="s">
        <v>72</v>
      </c>
      <c r="B20" s="6" t="s">
        <v>51</v>
      </c>
      <c r="C20" s="51">
        <v>0</v>
      </c>
      <c r="D20" s="52">
        <f>SUMPRODUCT((Dépenses!$A$2:$A$1094=bases!A20)*(Dépenses!$C$2:$D$1094))</f>
        <v>121.6</v>
      </c>
      <c r="E20" s="53">
        <f>SUMIF(Dépenses!$A:$A,$A20,Dépenses!$F:$F)</f>
        <v>24.32</v>
      </c>
      <c r="F20" s="54">
        <f>SUMIF(Dépenses!$A:$A,$A20,Dépenses!$G:$G)</f>
        <v>145.92000000000002</v>
      </c>
      <c r="G20" s="13" t="s">
        <v>7</v>
      </c>
      <c r="H20" s="7"/>
      <c r="I20" s="7"/>
      <c r="J20" s="7"/>
      <c r="K20" s="7"/>
      <c r="L20" s="7"/>
      <c r="M20" s="7"/>
      <c r="N20" s="7"/>
      <c r="O20" s="7"/>
    </row>
    <row r="21" spans="1:15" ht="13.05" x14ac:dyDescent="0.3">
      <c r="A21" s="61" t="s">
        <v>73</v>
      </c>
      <c r="B21" s="6" t="s">
        <v>52</v>
      </c>
      <c r="C21" s="51">
        <v>0</v>
      </c>
      <c r="D21" s="52">
        <f>SUMPRODUCT((Dépenses!$A$2:$A$1094=bases!A21)*(Dépenses!$C$2:$D$1094))</f>
        <v>47.83</v>
      </c>
      <c r="E21" s="53">
        <f>SUMIF(Dépenses!$A:$A,$A21,Dépenses!$F:$F)</f>
        <v>9.5660000000000007</v>
      </c>
      <c r="F21" s="54">
        <f>SUMIF(Dépenses!$A:$A,$A21,Dépenses!$G:$G)</f>
        <v>57.396000000000001</v>
      </c>
      <c r="G21" s="13" t="s">
        <v>7</v>
      </c>
      <c r="H21" s="15"/>
      <c r="I21" s="7"/>
      <c r="J21" s="7"/>
      <c r="K21" s="7"/>
      <c r="L21" s="7"/>
      <c r="M21" s="7"/>
      <c r="N21" s="7"/>
      <c r="O21" s="7"/>
    </row>
    <row r="22" spans="1:15" x14ac:dyDescent="0.25">
      <c r="A22" s="61" t="s">
        <v>74</v>
      </c>
      <c r="B22" s="6" t="s">
        <v>53</v>
      </c>
      <c r="C22" s="51">
        <v>10000</v>
      </c>
      <c r="D22" s="52">
        <f>SUMPRODUCT((Dépenses!$A$2:$A$1094=bases!A22)*(Dépenses!$C$2:$D$1094))</f>
        <v>10308.869999999999</v>
      </c>
      <c r="E22" s="53">
        <f>SUMIF(Dépenses!$A:$A,$A22,Dépenses!$F:$F)</f>
        <v>2061.7739999999994</v>
      </c>
      <c r="F22" s="54">
        <f>SUMIF(Dépenses!$A:$A,$A22,Dépenses!$G:$G)</f>
        <v>12370.644</v>
      </c>
      <c r="G22" s="13" t="s">
        <v>3</v>
      </c>
      <c r="H22" s="12"/>
      <c r="I22" s="7"/>
      <c r="J22" s="7"/>
      <c r="K22" s="7"/>
      <c r="L22" s="7"/>
      <c r="M22" s="7"/>
      <c r="N22" s="7"/>
      <c r="O22" s="7"/>
    </row>
    <row r="23" spans="1:15" x14ac:dyDescent="0.25">
      <c r="A23" s="61" t="s">
        <v>75</v>
      </c>
      <c r="B23" s="6" t="s">
        <v>54</v>
      </c>
      <c r="C23" s="51">
        <v>160000</v>
      </c>
      <c r="D23" s="52">
        <f>SUMPRODUCT((Dépenses!$A$2:$A$1094=bases!A23)*(Dépenses!$C$2:$D$1094))</f>
        <v>128513.89000000001</v>
      </c>
      <c r="E23" s="53">
        <f>SUMIF(Dépenses!$A:$A,$A23,Dépenses!$F:$F)</f>
        <v>25702.778000000002</v>
      </c>
      <c r="F23" s="54">
        <f>SUMIF(Dépenses!$A:$A,$A23,Dépenses!$G:$G)</f>
        <v>154216.66799999998</v>
      </c>
      <c r="G23" s="13" t="s">
        <v>3</v>
      </c>
      <c r="H23" s="12"/>
      <c r="I23" s="16"/>
      <c r="J23" s="7"/>
      <c r="K23" s="7"/>
      <c r="L23" s="7"/>
      <c r="M23" s="7"/>
      <c r="N23" s="7"/>
      <c r="O23" s="7"/>
    </row>
    <row r="24" spans="1:15" ht="13.05" x14ac:dyDescent="0.3">
      <c r="A24" s="62"/>
      <c r="B24" s="6"/>
      <c r="C24" s="51"/>
      <c r="D24" s="52">
        <f>SUMPRODUCT((Dépenses!$A$2:$A$1094=bases!A24)*(Dépenses!$C$2:$D$1094))</f>
        <v>0</v>
      </c>
      <c r="E24" s="53">
        <f>SUMIF(Dépenses!$A:$A,$A24,Dépenses!$F:$F)</f>
        <v>0</v>
      </c>
      <c r="F24" s="54">
        <f>SUMIF(Dépenses!$A:$A,$A24,Dépenses!$G:$G)</f>
        <v>0</v>
      </c>
      <c r="G24" s="13" t="s">
        <v>3</v>
      </c>
      <c r="H24" s="12"/>
      <c r="I24" s="16"/>
      <c r="J24" s="7"/>
      <c r="K24" s="7"/>
      <c r="L24" s="7"/>
      <c r="M24" s="7"/>
      <c r="N24" s="7"/>
      <c r="O24" s="7"/>
    </row>
    <row r="25" spans="1:15" x14ac:dyDescent="0.25">
      <c r="A25" s="61" t="s">
        <v>76</v>
      </c>
      <c r="B25" s="6" t="s">
        <v>55</v>
      </c>
      <c r="C25" s="51">
        <v>0</v>
      </c>
      <c r="D25" s="52">
        <f>SUMPRODUCT((Dépenses!$A$2:$A$1094=bases!A25)*(Dépenses!$C$2:$D$1094))</f>
        <v>635.88</v>
      </c>
      <c r="E25" s="53">
        <f>SUMIF(Dépenses!$A:$A,$A25,Dépenses!$F:$F)</f>
        <v>127.17600000000002</v>
      </c>
      <c r="F25" s="54">
        <f>SUMIF(Dépenses!$A:$A,$A25,Dépenses!$G:$G)</f>
        <v>763.05600000000004</v>
      </c>
      <c r="G25" s="13" t="s">
        <v>6</v>
      </c>
      <c r="H25" s="12"/>
      <c r="I25" s="16"/>
      <c r="J25" s="7"/>
      <c r="K25" s="7"/>
      <c r="L25" s="7"/>
      <c r="M25" s="7"/>
      <c r="N25" s="7"/>
      <c r="O25" s="7"/>
    </row>
    <row r="26" spans="1:15" ht="13.05" x14ac:dyDescent="0.3">
      <c r="A26" s="61" t="s">
        <v>65</v>
      </c>
      <c r="B26" s="6" t="s">
        <v>56</v>
      </c>
      <c r="C26" s="51">
        <v>2400</v>
      </c>
      <c r="D26" s="52">
        <f>SUMPRODUCT((Dépenses!$A$2:$A$1094=bases!A26)*(Dépenses!$C$2:$D$1094))</f>
        <v>2406.9299999999998</v>
      </c>
      <c r="E26" s="53">
        <f>SUMIF(Dépenses!$A:$A,$A26,Dépenses!$F:$F)</f>
        <v>481.38600000000008</v>
      </c>
      <c r="F26" s="54">
        <f>SUMIF(Dépenses!$A:$A,$A26,Dépenses!$G:$G)</f>
        <v>2888.3159999999998</v>
      </c>
      <c r="G26" s="13" t="s">
        <v>6</v>
      </c>
      <c r="H26" s="17"/>
      <c r="I26" s="16"/>
      <c r="J26" s="7"/>
      <c r="K26" s="7"/>
      <c r="L26" s="7"/>
      <c r="M26" s="7"/>
      <c r="N26" s="7"/>
      <c r="O26" s="7"/>
    </row>
    <row r="27" spans="1:15" ht="13.05" x14ac:dyDescent="0.3">
      <c r="A27" s="61" t="s">
        <v>77</v>
      </c>
      <c r="B27" s="6" t="s">
        <v>57</v>
      </c>
      <c r="C27" s="51">
        <v>0</v>
      </c>
      <c r="D27" s="52">
        <f>SUMPRODUCT((Dépenses!$A$2:$A$1094=bases!A27)*(Dépenses!$C$2:$D$1094))</f>
        <v>2800</v>
      </c>
      <c r="E27" s="53">
        <f>SUMIF(Dépenses!$A:$A,$A27,Dépenses!$F:$F)</f>
        <v>560</v>
      </c>
      <c r="F27" s="54">
        <f>SUMIF(Dépenses!$A:$A,$A27,Dépenses!$G:$G)</f>
        <v>3360</v>
      </c>
      <c r="G27" s="13" t="s">
        <v>6</v>
      </c>
      <c r="H27" s="17"/>
      <c r="I27" s="16"/>
      <c r="J27" s="7"/>
      <c r="K27" s="7"/>
      <c r="L27" s="7"/>
      <c r="M27" s="7"/>
      <c r="N27" s="7"/>
      <c r="O27" s="7"/>
    </row>
    <row r="28" spans="1:15" ht="13.05" x14ac:dyDescent="0.3">
      <c r="A28" s="61" t="s">
        <v>78</v>
      </c>
      <c r="B28" s="6" t="s">
        <v>58</v>
      </c>
      <c r="C28" s="51">
        <v>80000</v>
      </c>
      <c r="D28" s="52">
        <f>SUMPRODUCT((Dépenses!$A$2:$A$1094=bases!A28)*(Dépenses!$C$2:$D$1094))</f>
        <v>79526.149999999994</v>
      </c>
      <c r="E28" s="53">
        <f>SUMIF(Dépenses!$A:$A,$A28,Dépenses!$F:$F)</f>
        <v>15905.23</v>
      </c>
      <c r="F28" s="54">
        <f>SUMIF(Dépenses!$A:$A,$A28,Dépenses!$G:$G)</f>
        <v>95431.37999999999</v>
      </c>
      <c r="G28" s="13" t="s">
        <v>4</v>
      </c>
      <c r="H28" s="18"/>
      <c r="I28" s="16"/>
      <c r="J28" s="7"/>
      <c r="K28" s="7"/>
      <c r="L28" s="7"/>
      <c r="M28" s="7"/>
      <c r="N28" s="7"/>
      <c r="O28" s="7"/>
    </row>
    <row r="29" spans="1:15" ht="13.05" x14ac:dyDescent="0.3">
      <c r="A29" s="61" t="s">
        <v>79</v>
      </c>
      <c r="B29" s="6" t="s">
        <v>59</v>
      </c>
      <c r="C29" s="51">
        <v>4000</v>
      </c>
      <c r="D29" s="52">
        <f>SUMPRODUCT((Dépenses!$A$2:$A$1094=bases!A29)*(Dépenses!$C$2:$D$1094))</f>
        <v>2943</v>
      </c>
      <c r="E29" s="53">
        <f>SUMIF(Dépenses!$A:$A,$A29,Dépenses!$F:$F)</f>
        <v>588.59999999999991</v>
      </c>
      <c r="F29" s="54">
        <f>SUMIF(Dépenses!$A:$A,$A29,Dépenses!$G:$G)</f>
        <v>3531.6</v>
      </c>
      <c r="G29" s="13" t="s">
        <v>6</v>
      </c>
      <c r="H29" s="18"/>
      <c r="I29" s="16"/>
      <c r="J29" s="7"/>
      <c r="K29" s="7"/>
      <c r="L29" s="7"/>
      <c r="M29" s="7"/>
      <c r="N29" s="7"/>
      <c r="O29" s="7"/>
    </row>
    <row r="30" spans="1:15" ht="13.05" x14ac:dyDescent="0.3">
      <c r="A30" s="61" t="s">
        <v>80</v>
      </c>
      <c r="B30" s="6" t="s">
        <v>60</v>
      </c>
      <c r="C30" s="51">
        <v>14800</v>
      </c>
      <c r="D30" s="52">
        <f>SUMPRODUCT((Dépenses!$A$2:$A$1094=bases!A30)*(Dépenses!$C$2:$D$1094))</f>
        <v>7830</v>
      </c>
      <c r="E30" s="53">
        <f>SUMIF(Dépenses!$A:$A,$A30,Dépenses!$F:$F)</f>
        <v>1566</v>
      </c>
      <c r="F30" s="54">
        <f>SUMIF(Dépenses!$A:$A,$A30,Dépenses!$G:$G)</f>
        <v>9396</v>
      </c>
      <c r="G30" s="13" t="s">
        <v>4</v>
      </c>
      <c r="H30" s="18"/>
      <c r="I30" s="16"/>
      <c r="J30" s="7"/>
      <c r="K30" s="7"/>
      <c r="L30" s="7"/>
      <c r="M30" s="7"/>
      <c r="N30" s="7"/>
      <c r="O30" s="7"/>
    </row>
    <row r="31" spans="1:15" x14ac:dyDescent="0.25">
      <c r="A31" s="61" t="s">
        <v>66</v>
      </c>
      <c r="B31" s="6" t="s">
        <v>61</v>
      </c>
      <c r="C31" s="51">
        <v>110000</v>
      </c>
      <c r="D31" s="52">
        <f>SUMPRODUCT((Dépenses!$A$2:$A$1094=bases!A31)*(Dépenses!$C$2:$D$1094))</f>
        <v>146255.9</v>
      </c>
      <c r="E31" s="53">
        <f>SUMIF(Dépenses!$A:$A,$A31,Dépenses!$F:$F)</f>
        <v>25486.451000000001</v>
      </c>
      <c r="F31" s="54">
        <f>SUMIF(Dépenses!$A:$A,$A31,Dépenses!$G:$G)</f>
        <v>171742.351</v>
      </c>
      <c r="G31" s="13" t="s">
        <v>8</v>
      </c>
      <c r="H31" s="18"/>
      <c r="I31" s="16"/>
      <c r="J31" s="7"/>
      <c r="K31" s="7"/>
      <c r="L31" s="7"/>
      <c r="M31" s="7"/>
      <c r="N31" s="7"/>
      <c r="O31" s="7"/>
    </row>
  </sheetData>
  <sheetProtection sort="0"/>
  <mergeCells count="3">
    <mergeCell ref="C1:C2"/>
    <mergeCell ref="D1:F1"/>
    <mergeCell ref="A1:B2"/>
  </mergeCells>
  <printOptions horizontalCentered="1" verticalCentered="1"/>
  <pageMargins left="0.25" right="0.25" top="0.75" bottom="0.75" header="0.3" footer="0.3"/>
  <pageSetup paperSize="9" scale="64" orientation="portrait" r:id="rId1"/>
  <headerFooter alignWithMargins="0">
    <oddHeader>&amp;C&amp;F</oddHeader>
    <oddFooter>&amp;L&amp;D&amp;C&amp;A&amp;R&amp;P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8"/>
  <sheetViews>
    <sheetView tabSelected="1" workbookViewId="0">
      <selection activeCell="B5" sqref="B5"/>
    </sheetView>
  </sheetViews>
  <sheetFormatPr baseColWidth="10" defaultRowHeight="14.4" x14ac:dyDescent="0.3"/>
  <cols>
    <col min="1" max="1" width="25.5546875" customWidth="1"/>
    <col min="2" max="2" width="11" bestFit="1" customWidth="1"/>
    <col min="3" max="3" width="22" bestFit="1" customWidth="1"/>
    <col min="4" max="4" width="21.6640625" bestFit="1" customWidth="1"/>
    <col min="5" max="5" width="46.77734375" bestFit="1" customWidth="1"/>
  </cols>
  <sheetData>
    <row r="3" spans="1:4" x14ac:dyDescent="0.3">
      <c r="A3" s="88" t="s">
        <v>94</v>
      </c>
      <c r="B3" s="89" t="s">
        <v>96</v>
      </c>
      <c r="C3" s="89" t="s">
        <v>98</v>
      </c>
      <c r="D3" s="89" t="s">
        <v>97</v>
      </c>
    </row>
    <row r="4" spans="1:4" x14ac:dyDescent="0.3">
      <c r="A4" s="90" t="s">
        <v>27</v>
      </c>
      <c r="B4" s="91">
        <v>635744.65</v>
      </c>
      <c r="C4" s="91">
        <v>81618.929999999993</v>
      </c>
      <c r="D4" s="91">
        <v>717363.58000000007</v>
      </c>
    </row>
    <row r="5" spans="1:4" x14ac:dyDescent="0.3">
      <c r="A5" s="90" t="s">
        <v>47</v>
      </c>
      <c r="B5" s="91">
        <v>176221.09000000003</v>
      </c>
      <c r="C5" s="91">
        <v>35244.218000000001</v>
      </c>
      <c r="D5" s="91">
        <v>211465.30800000002</v>
      </c>
    </row>
    <row r="6" spans="1:4" x14ac:dyDescent="0.3">
      <c r="A6" s="90" t="s">
        <v>45</v>
      </c>
      <c r="B6" s="91">
        <v>34690</v>
      </c>
      <c r="C6" s="91">
        <v>6938</v>
      </c>
      <c r="D6" s="91">
        <v>41628</v>
      </c>
    </row>
    <row r="7" spans="1:4" x14ac:dyDescent="0.3">
      <c r="A7" s="90" t="s">
        <v>60</v>
      </c>
      <c r="B7" s="91">
        <v>7830</v>
      </c>
      <c r="C7" s="91">
        <v>1566</v>
      </c>
      <c r="D7" s="91">
        <v>9396</v>
      </c>
    </row>
    <row r="8" spans="1:4" x14ac:dyDescent="0.3">
      <c r="A8" s="90" t="s">
        <v>41</v>
      </c>
      <c r="B8" s="91">
        <v>8519.32</v>
      </c>
      <c r="C8" s="91">
        <v>1703.8640000000003</v>
      </c>
      <c r="D8" s="91">
        <v>10223.183999999999</v>
      </c>
    </row>
    <row r="9" spans="1:4" x14ac:dyDescent="0.3">
      <c r="A9" s="90" t="s">
        <v>29</v>
      </c>
      <c r="B9" s="91">
        <v>889.9</v>
      </c>
      <c r="C9" s="91">
        <v>177.98000000000002</v>
      </c>
      <c r="D9" s="91">
        <v>1067.8800000000001</v>
      </c>
    </row>
    <row r="10" spans="1:4" x14ac:dyDescent="0.3">
      <c r="A10" s="90" t="s">
        <v>50</v>
      </c>
      <c r="B10" s="91">
        <v>47483.600000000006</v>
      </c>
      <c r="C10" s="91">
        <v>9496.7200000000012</v>
      </c>
      <c r="D10" s="91">
        <v>56980.319999999992</v>
      </c>
    </row>
    <row r="11" spans="1:4" x14ac:dyDescent="0.3">
      <c r="A11" s="90" t="s">
        <v>57</v>
      </c>
      <c r="B11" s="91">
        <v>2800</v>
      </c>
      <c r="C11" s="91">
        <v>560</v>
      </c>
      <c r="D11" s="91">
        <v>3360</v>
      </c>
    </row>
    <row r="12" spans="1:4" x14ac:dyDescent="0.3">
      <c r="A12" s="90" t="s">
        <v>51</v>
      </c>
      <c r="B12" s="91">
        <v>121.6</v>
      </c>
      <c r="C12" s="91">
        <v>24.32</v>
      </c>
      <c r="D12" s="91">
        <v>145.92000000000002</v>
      </c>
    </row>
    <row r="13" spans="1:4" x14ac:dyDescent="0.3">
      <c r="A13" s="90" t="s">
        <v>52</v>
      </c>
      <c r="B13" s="91">
        <v>47.83</v>
      </c>
      <c r="C13" s="91">
        <v>9.5660000000000007</v>
      </c>
      <c r="D13" s="91">
        <v>57.396000000000001</v>
      </c>
    </row>
    <row r="14" spans="1:4" x14ac:dyDescent="0.3">
      <c r="A14" s="90" t="s">
        <v>48</v>
      </c>
      <c r="B14" s="91">
        <v>12541</v>
      </c>
      <c r="C14" s="91">
        <v>2508.1999999999998</v>
      </c>
      <c r="D14" s="91">
        <v>15049.2</v>
      </c>
    </row>
    <row r="15" spans="1:4" x14ac:dyDescent="0.3">
      <c r="A15" s="90" t="s">
        <v>30</v>
      </c>
      <c r="B15" s="91">
        <v>281</v>
      </c>
      <c r="C15" s="91">
        <v>56.2</v>
      </c>
      <c r="D15" s="91">
        <v>337.2</v>
      </c>
    </row>
    <row r="16" spans="1:4" x14ac:dyDescent="0.3">
      <c r="A16" s="90" t="s">
        <v>28</v>
      </c>
      <c r="B16" s="91">
        <v>2447.9100000000003</v>
      </c>
      <c r="C16" s="91">
        <v>489.58200000000005</v>
      </c>
      <c r="D16" s="91">
        <v>2937.4920000000002</v>
      </c>
    </row>
    <row r="17" spans="1:4" x14ac:dyDescent="0.3">
      <c r="A17" s="90" t="s">
        <v>56</v>
      </c>
      <c r="B17" s="91">
        <v>2406.9299999999998</v>
      </c>
      <c r="C17" s="91">
        <v>481.38600000000008</v>
      </c>
      <c r="D17" s="91">
        <v>2888.3159999999998</v>
      </c>
    </row>
    <row r="18" spans="1:4" x14ac:dyDescent="0.3">
      <c r="A18" s="90" t="s">
        <v>59</v>
      </c>
      <c r="B18" s="91">
        <v>2943</v>
      </c>
      <c r="C18" s="91">
        <v>588.59999999999991</v>
      </c>
      <c r="D18" s="91">
        <v>3531.6</v>
      </c>
    </row>
    <row r="19" spans="1:4" x14ac:dyDescent="0.3">
      <c r="A19" s="90" t="s">
        <v>58</v>
      </c>
      <c r="B19" s="91">
        <v>79526.149999999994</v>
      </c>
      <c r="C19" s="91">
        <v>15905.23</v>
      </c>
      <c r="D19" s="91">
        <v>95431.37999999999</v>
      </c>
    </row>
    <row r="20" spans="1:4" x14ac:dyDescent="0.3">
      <c r="A20" s="90" t="s">
        <v>46</v>
      </c>
      <c r="B20" s="91">
        <v>81000</v>
      </c>
      <c r="C20" s="91">
        <v>16200</v>
      </c>
      <c r="D20" s="91">
        <v>97200</v>
      </c>
    </row>
    <row r="21" spans="1:4" x14ac:dyDescent="0.3">
      <c r="A21" s="90" t="s">
        <v>61</v>
      </c>
      <c r="B21" s="91">
        <v>261233.46999999997</v>
      </c>
      <c r="C21" s="91">
        <v>25486.451000000001</v>
      </c>
      <c r="D21" s="91">
        <v>286719.92099999997</v>
      </c>
    </row>
    <row r="22" spans="1:4" x14ac:dyDescent="0.3">
      <c r="A22" s="90" t="s">
        <v>42</v>
      </c>
      <c r="B22" s="91">
        <v>68923.070000000007</v>
      </c>
      <c r="C22" s="91">
        <v>13784.614000000001</v>
      </c>
      <c r="D22" s="91">
        <v>82707.684000000008</v>
      </c>
    </row>
    <row r="23" spans="1:4" x14ac:dyDescent="0.3">
      <c r="A23" s="90" t="s">
        <v>43</v>
      </c>
      <c r="B23" s="91">
        <v>432571.28</v>
      </c>
      <c r="C23" s="91">
        <v>86514.255999999979</v>
      </c>
      <c r="D23" s="91">
        <v>519085.53600000002</v>
      </c>
    </row>
    <row r="24" spans="1:4" x14ac:dyDescent="0.3">
      <c r="A24" s="90" t="s">
        <v>44</v>
      </c>
      <c r="B24" s="91">
        <v>16756.579999999998</v>
      </c>
      <c r="C24" s="91">
        <v>3351.3160000000003</v>
      </c>
      <c r="D24" s="91">
        <v>20107.896000000001</v>
      </c>
    </row>
    <row r="25" spans="1:4" x14ac:dyDescent="0.3">
      <c r="A25" s="90" t="s">
        <v>54</v>
      </c>
      <c r="B25" s="91">
        <v>128513.89000000001</v>
      </c>
      <c r="C25" s="91">
        <v>25702.778000000002</v>
      </c>
      <c r="D25" s="91">
        <v>154216.66799999998</v>
      </c>
    </row>
    <row r="26" spans="1:4" x14ac:dyDescent="0.3">
      <c r="A26" s="90" t="s">
        <v>55</v>
      </c>
      <c r="B26" s="91">
        <v>635.88</v>
      </c>
      <c r="C26" s="91">
        <v>127.17600000000002</v>
      </c>
      <c r="D26" s="91">
        <v>763.05600000000004</v>
      </c>
    </row>
    <row r="27" spans="1:4" x14ac:dyDescent="0.3">
      <c r="A27" s="90" t="s">
        <v>53</v>
      </c>
      <c r="B27" s="91">
        <v>10308.869999999999</v>
      </c>
      <c r="C27" s="91">
        <v>2061.7739999999994</v>
      </c>
      <c r="D27" s="91">
        <v>12370.644</v>
      </c>
    </row>
    <row r="28" spans="1:4" x14ac:dyDescent="0.3">
      <c r="A28" s="90" t="s">
        <v>95</v>
      </c>
      <c r="B28" s="91">
        <v>2014437.0200000012</v>
      </c>
      <c r="C28" s="91">
        <v>330597.16099999996</v>
      </c>
      <c r="D28" s="91">
        <v>2345034.1809999994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382"/>
  <sheetViews>
    <sheetView zoomScale="85" zoomScaleNormal="85" workbookViewId="0">
      <pane ySplit="1" topLeftCell="A2" activePane="bottomLeft" state="frozen"/>
      <selection pane="bottomLeft" activeCell="B3" sqref="B3"/>
    </sheetView>
  </sheetViews>
  <sheetFormatPr baseColWidth="10" defaultColWidth="11.44140625" defaultRowHeight="14.4" x14ac:dyDescent="0.3"/>
  <cols>
    <col min="1" max="1" width="18.77734375" style="29" customWidth="1"/>
    <col min="2" max="2" width="45.44140625" style="29" bestFit="1" customWidth="1"/>
    <col min="3" max="3" width="19.77734375" style="63" customWidth="1"/>
    <col min="4" max="4" width="16.21875" style="63" customWidth="1"/>
    <col min="5" max="5" width="15.44140625" style="31" customWidth="1"/>
    <col min="6" max="6" width="24.21875" style="64" customWidth="1"/>
    <col min="7" max="7" width="24.5546875" style="63" customWidth="1"/>
    <col min="8" max="16384" width="11.44140625" style="27"/>
  </cols>
  <sheetData>
    <row r="1" spans="1:7" s="26" customFormat="1" ht="28.5" customHeight="1" x14ac:dyDescent="0.3">
      <c r="A1" s="75" t="s">
        <v>18</v>
      </c>
      <c r="B1" s="75" t="s">
        <v>25</v>
      </c>
      <c r="C1" s="76" t="s">
        <v>19</v>
      </c>
      <c r="D1" s="76" t="s">
        <v>20</v>
      </c>
      <c r="E1" s="77" t="s">
        <v>21</v>
      </c>
      <c r="F1" s="78" t="s">
        <v>22</v>
      </c>
      <c r="G1" s="79" t="s">
        <v>23</v>
      </c>
    </row>
    <row r="2" spans="1:7" x14ac:dyDescent="0.3">
      <c r="A2" s="65" t="s">
        <v>31</v>
      </c>
      <c r="B2" s="65" t="str">
        <f>VLOOKUP(Tableau3[[#This Row],[Compte]],bases!$A$3:$F$31,2)</f>
        <v>Achats études prestat° service</v>
      </c>
      <c r="C2" s="73">
        <v>0</v>
      </c>
      <c r="D2" s="73">
        <v>10000</v>
      </c>
      <c r="E2" s="66">
        <v>5.5E-2</v>
      </c>
      <c r="F2" s="67">
        <f>IF(D2&lt;=0,#REF!*E2,D2*E2)</f>
        <v>550</v>
      </c>
      <c r="G2" s="68">
        <f>IF(Dépenses!$C2&gt;0,(Dépenses!$C2+Dépenses!$F2),IF(Dépenses!$D2&gt;0,(Dépenses!$D2+Dépenses!$F2),""))</f>
        <v>10550</v>
      </c>
    </row>
    <row r="3" spans="1:7" x14ac:dyDescent="0.3">
      <c r="A3" s="69" t="s">
        <v>31</v>
      </c>
      <c r="B3" s="69" t="str">
        <f>VLOOKUP(Tableau3[[#This Row],[Compte]],bases!$A$3:$F$31,2)</f>
        <v>Achats études prestat° service</v>
      </c>
      <c r="C3" s="74">
        <v>0</v>
      </c>
      <c r="D3" s="74">
        <v>10000</v>
      </c>
      <c r="E3" s="70">
        <v>5.5E-2</v>
      </c>
      <c r="F3" s="71">
        <f>IF(D3&lt;=0,#REF!*E3,D3*E3)</f>
        <v>550</v>
      </c>
      <c r="G3" s="72">
        <f>IF(Dépenses!$C3&gt;0,(Dépenses!$C3+Dépenses!$F3),IF(Dépenses!$D3&gt;0,(Dépenses!$D3+Dépenses!$F3),""))</f>
        <v>10550</v>
      </c>
    </row>
    <row r="4" spans="1:7" x14ac:dyDescent="0.3">
      <c r="A4" s="65" t="s">
        <v>31</v>
      </c>
      <c r="B4" s="65" t="str">
        <f>VLOOKUP(Tableau3[[#This Row],[Compte]],bases!$A$3:$F$31,2)</f>
        <v>Achats études prestat° service</v>
      </c>
      <c r="C4" s="73">
        <v>0</v>
      </c>
      <c r="D4" s="73">
        <v>10000</v>
      </c>
      <c r="E4" s="66">
        <v>5.5E-2</v>
      </c>
      <c r="F4" s="67">
        <f>IF(D4&lt;=0,#REF!*E4,D4*E4)</f>
        <v>550</v>
      </c>
      <c r="G4" s="68">
        <f>IF(Dépenses!$C4&gt;0,(Dépenses!$C4+Dépenses!$F4),IF(Dépenses!$D4&gt;0,(Dépenses!$D4+Dépenses!$F4),""))</f>
        <v>10550</v>
      </c>
    </row>
    <row r="5" spans="1:7" x14ac:dyDescent="0.3">
      <c r="A5" s="69" t="s">
        <v>31</v>
      </c>
      <c r="B5" s="69" t="str">
        <f>VLOOKUP(Tableau3[[#This Row],[Compte]],bases!$A$3:$F$31,2)</f>
        <v>Achats études prestat° service</v>
      </c>
      <c r="C5" s="74">
        <v>0</v>
      </c>
      <c r="D5" s="74">
        <v>10000</v>
      </c>
      <c r="E5" s="70">
        <v>5.5E-2</v>
      </c>
      <c r="F5" s="71">
        <f>IF(D5&lt;=0,#REF!*E5,D5*E5)</f>
        <v>550</v>
      </c>
      <c r="G5" s="72">
        <f>IF(Dépenses!$C5&gt;0,(Dépenses!$C5+Dépenses!$F5),IF(Dépenses!$D5&gt;0,(Dépenses!$D5+Dépenses!$F5),""))</f>
        <v>10550</v>
      </c>
    </row>
    <row r="6" spans="1:7" x14ac:dyDescent="0.3">
      <c r="A6" s="65" t="s">
        <v>31</v>
      </c>
      <c r="B6" s="65" t="str">
        <f>VLOOKUP(Tableau3[[#This Row],[Compte]],bases!$A$3:$F$31,2)</f>
        <v>Achats études prestat° service</v>
      </c>
      <c r="C6" s="73">
        <v>0</v>
      </c>
      <c r="D6" s="73">
        <v>10000</v>
      </c>
      <c r="E6" s="66">
        <v>5.5E-2</v>
      </c>
      <c r="F6" s="67">
        <f>IF(D6&lt;=0,#REF!*E6,D6*E6)</f>
        <v>550</v>
      </c>
      <c r="G6" s="68">
        <f>IF(Dépenses!$C6&gt;0,(Dépenses!$C6+Dépenses!$F6),IF(Dépenses!$D6&gt;0,(Dépenses!$D6+Dépenses!$F6),""))</f>
        <v>10550</v>
      </c>
    </row>
    <row r="7" spans="1:7" x14ac:dyDescent="0.3">
      <c r="A7" s="69" t="s">
        <v>31</v>
      </c>
      <c r="B7" s="69" t="str">
        <f>VLOOKUP(Tableau3[[#This Row],[Compte]],bases!$A$3:$F$31,2)</f>
        <v>Achats études prestat° service</v>
      </c>
      <c r="C7" s="74">
        <v>0</v>
      </c>
      <c r="D7" s="74">
        <v>10000</v>
      </c>
      <c r="E7" s="70">
        <v>5.5E-2</v>
      </c>
      <c r="F7" s="71">
        <f>IF(D7&lt;=0,#REF!*E7,D7*E7)</f>
        <v>550</v>
      </c>
      <c r="G7" s="72">
        <f>IF(Dépenses!$C7&gt;0,(Dépenses!$C7+Dépenses!$F7),IF(Dépenses!$D7&gt;0,(Dépenses!$D7+Dépenses!$F7),""))</f>
        <v>10550</v>
      </c>
    </row>
    <row r="8" spans="1:7" x14ac:dyDescent="0.3">
      <c r="A8" s="65" t="s">
        <v>31</v>
      </c>
      <c r="B8" s="65" t="str">
        <f>VLOOKUP(Tableau3[[#This Row],[Compte]],bases!$A$3:$F$31,2)</f>
        <v>Achats études prestat° service</v>
      </c>
      <c r="C8" s="73">
        <v>0</v>
      </c>
      <c r="D8" s="73">
        <v>10000</v>
      </c>
      <c r="E8" s="66">
        <v>0.2</v>
      </c>
      <c r="F8" s="67">
        <f>IF(D8&lt;=0,#REF!*E8,D8*E8)</f>
        <v>2000</v>
      </c>
      <c r="G8" s="68">
        <f>IF(Dépenses!$C8&gt;0,(Dépenses!$C8+Dépenses!$F8),IF(Dépenses!$D8&gt;0,(Dépenses!$D8+Dépenses!$F8),""))</f>
        <v>12000</v>
      </c>
    </row>
    <row r="9" spans="1:7" x14ac:dyDescent="0.3">
      <c r="A9" s="69" t="s">
        <v>31</v>
      </c>
      <c r="B9" s="69" t="str">
        <f>VLOOKUP(Tableau3[[#This Row],[Compte]],bases!$A$3:$F$31,2)</f>
        <v>Achats études prestat° service</v>
      </c>
      <c r="C9" s="74">
        <v>0</v>
      </c>
      <c r="D9" s="74">
        <v>10000</v>
      </c>
      <c r="E9" s="70">
        <v>5.5E-2</v>
      </c>
      <c r="F9" s="71">
        <f>IF(D9&lt;=0,#REF!*E9,D9*E9)</f>
        <v>550</v>
      </c>
      <c r="G9" s="72">
        <f>IF(Dépenses!$C9&gt;0,(Dépenses!$C9+Dépenses!$F9),IF(Dépenses!$D9&gt;0,(Dépenses!$D9+Dépenses!$F9),""))</f>
        <v>10550</v>
      </c>
    </row>
    <row r="10" spans="1:7" x14ac:dyDescent="0.3">
      <c r="A10" s="65" t="s">
        <v>31</v>
      </c>
      <c r="B10" s="65" t="str">
        <f>VLOOKUP(Tableau3[[#This Row],[Compte]],bases!$A$3:$F$31,2)</f>
        <v>Achats études prestat° service</v>
      </c>
      <c r="C10" s="73">
        <v>0</v>
      </c>
      <c r="D10" s="73">
        <v>10000</v>
      </c>
      <c r="E10" s="66">
        <v>5.5E-2</v>
      </c>
      <c r="F10" s="67">
        <f>IF(D10&lt;=0,#REF!*E10,D10*E10)</f>
        <v>550</v>
      </c>
      <c r="G10" s="68">
        <f>IF(Dépenses!$C10&gt;0,(Dépenses!$C10+Dépenses!$F10),IF(Dépenses!$D10&gt;0,(Dépenses!$D10+Dépenses!$F10),""))</f>
        <v>10550</v>
      </c>
    </row>
    <row r="11" spans="1:7" x14ac:dyDescent="0.3">
      <c r="A11" s="69" t="s">
        <v>31</v>
      </c>
      <c r="B11" s="69" t="str">
        <f>VLOOKUP(Tableau3[[#This Row],[Compte]],bases!$A$3:$F$31,2)</f>
        <v>Achats études prestat° service</v>
      </c>
      <c r="C11" s="74">
        <v>0</v>
      </c>
      <c r="D11" s="74">
        <v>10000</v>
      </c>
      <c r="E11" s="70">
        <v>5.5E-2</v>
      </c>
      <c r="F11" s="71">
        <f>IF(D11&lt;=0,#REF!*E11,D11*E11)</f>
        <v>550</v>
      </c>
      <c r="G11" s="72">
        <f>IF(Dépenses!$C11&gt;0,(Dépenses!$C11+Dépenses!$F11),IF(Dépenses!$D11&gt;0,(Dépenses!$D11+Dépenses!$F11),""))</f>
        <v>10550</v>
      </c>
    </row>
    <row r="12" spans="1:7" x14ac:dyDescent="0.3">
      <c r="A12" s="65" t="s">
        <v>31</v>
      </c>
      <c r="B12" s="65" t="str">
        <f>VLOOKUP(Tableau3[[#This Row],[Compte]],bases!$A$3:$F$31,2)</f>
        <v>Achats études prestat° service</v>
      </c>
      <c r="C12" s="73">
        <v>0</v>
      </c>
      <c r="D12" s="73">
        <v>10000</v>
      </c>
      <c r="E12" s="66">
        <v>5.5E-2</v>
      </c>
      <c r="F12" s="67">
        <f>IF(D12&lt;=0,#REF!*E12,D12*E12)</f>
        <v>550</v>
      </c>
      <c r="G12" s="68">
        <f>IF(Dépenses!$C12&gt;0,(Dépenses!$C12+Dépenses!$F12),IF(Dépenses!$D12&gt;0,(Dépenses!$D12+Dépenses!$F12),""))</f>
        <v>10550</v>
      </c>
    </row>
    <row r="13" spans="1:7" x14ac:dyDescent="0.3">
      <c r="A13" s="69" t="s">
        <v>31</v>
      </c>
      <c r="B13" s="69" t="str">
        <f>VLOOKUP(Tableau3[[#This Row],[Compte]],bases!$A$3:$F$31,2)</f>
        <v>Achats études prestat° service</v>
      </c>
      <c r="C13" s="74">
        <v>0</v>
      </c>
      <c r="D13" s="74">
        <v>10000</v>
      </c>
      <c r="E13" s="70">
        <v>5.5E-2</v>
      </c>
      <c r="F13" s="71">
        <f>IF(D13&lt;=0,#REF!*E13,D13*E13)</f>
        <v>550</v>
      </c>
      <c r="G13" s="72">
        <f>IF(Dépenses!$C13&gt;0,(Dépenses!$C13+Dépenses!$F13),IF(Dépenses!$D13&gt;0,(Dépenses!$D13+Dépenses!$F13),""))</f>
        <v>10550</v>
      </c>
    </row>
    <row r="14" spans="1:7" x14ac:dyDescent="0.3">
      <c r="A14" s="65" t="s">
        <v>31</v>
      </c>
      <c r="B14" s="65" t="str">
        <f>VLOOKUP(Tableau3[[#This Row],[Compte]],bases!$A$3:$F$31,2)</f>
        <v>Achats études prestat° service</v>
      </c>
      <c r="C14" s="73">
        <v>0</v>
      </c>
      <c r="D14" s="73">
        <v>10000</v>
      </c>
      <c r="E14" s="66">
        <v>5.5E-2</v>
      </c>
      <c r="F14" s="67">
        <f>IF(D14&lt;=0,#REF!*E14,D14*E14)</f>
        <v>550</v>
      </c>
      <c r="G14" s="68">
        <f>IF(Dépenses!$C14&gt;0,(Dépenses!$C14+Dépenses!$F14),IF(Dépenses!$D14&gt;0,(Dépenses!$D14+Dépenses!$F14),""))</f>
        <v>10550</v>
      </c>
    </row>
    <row r="15" spans="1:7" x14ac:dyDescent="0.3">
      <c r="A15" s="69" t="s">
        <v>31</v>
      </c>
      <c r="B15" s="69" t="str">
        <f>VLOOKUP(Tableau3[[#This Row],[Compte]],bases!$A$3:$F$31,2)</f>
        <v>Achats études prestat° service</v>
      </c>
      <c r="C15" s="74">
        <v>16000</v>
      </c>
      <c r="D15" s="74">
        <v>0</v>
      </c>
      <c r="E15" s="70">
        <v>5.5E-2</v>
      </c>
      <c r="F15" s="71">
        <f t="shared" ref="F15:F61" si="0">IF(C15&lt;=0,D15*E15,C15*E15)</f>
        <v>880</v>
      </c>
      <c r="G15" s="72">
        <f>IF(Dépenses!$C15&gt;0,(Dépenses!$C15+Dépenses!$F15),IF(Dépenses!$D15&gt;0,(Dépenses!$D15+Dépenses!$F15),""))</f>
        <v>16880</v>
      </c>
    </row>
    <row r="16" spans="1:7" x14ac:dyDescent="0.3">
      <c r="A16" s="65" t="s">
        <v>31</v>
      </c>
      <c r="B16" s="65" t="str">
        <f>VLOOKUP(Tableau3[[#This Row],[Compte]],bases!$A$3:$F$31,2)</f>
        <v>Achats études prestat° service</v>
      </c>
      <c r="C16" s="73">
        <v>16000</v>
      </c>
      <c r="D16" s="73">
        <v>0</v>
      </c>
      <c r="E16" s="66">
        <v>5.5E-2</v>
      </c>
      <c r="F16" s="67">
        <f t="shared" si="0"/>
        <v>880</v>
      </c>
      <c r="G16" s="68">
        <f>IF(Dépenses!$C16&gt;0,(Dépenses!$C16+Dépenses!$F16),IF(Dépenses!$D16&gt;0,(Dépenses!$D16+Dépenses!$F16),""))</f>
        <v>16880</v>
      </c>
    </row>
    <row r="17" spans="1:7" x14ac:dyDescent="0.3">
      <c r="A17" s="69" t="s">
        <v>31</v>
      </c>
      <c r="B17" s="69" t="str">
        <f>VLOOKUP(Tableau3[[#This Row],[Compte]],bases!$A$3:$F$31,2)</f>
        <v>Achats études prestat° service</v>
      </c>
      <c r="C17" s="74">
        <v>40000</v>
      </c>
      <c r="D17" s="74">
        <v>0</v>
      </c>
      <c r="E17" s="70">
        <v>5.5E-2</v>
      </c>
      <c r="F17" s="71">
        <f t="shared" si="0"/>
        <v>2200</v>
      </c>
      <c r="G17" s="72">
        <f>IF(Dépenses!$C17&gt;0,(Dépenses!$C17+Dépenses!$F17),IF(Dépenses!$D17&gt;0,(Dépenses!$D17+Dépenses!$F17),""))</f>
        <v>42200</v>
      </c>
    </row>
    <row r="18" spans="1:7" x14ac:dyDescent="0.3">
      <c r="A18" s="65" t="s">
        <v>31</v>
      </c>
      <c r="B18" s="65" t="str">
        <f>VLOOKUP(Tableau3[[#This Row],[Compte]],bases!$A$3:$F$31,2)</f>
        <v>Achats études prestat° service</v>
      </c>
      <c r="C18" s="73">
        <v>40000</v>
      </c>
      <c r="D18" s="73">
        <v>0</v>
      </c>
      <c r="E18" s="66">
        <v>5.5E-2</v>
      </c>
      <c r="F18" s="67">
        <f t="shared" si="0"/>
        <v>2200</v>
      </c>
      <c r="G18" s="68">
        <f>IF(Dépenses!$C18&gt;0,(Dépenses!$C18+Dépenses!$F18),IF(Dépenses!$D18&gt;0,(Dépenses!$D18+Dépenses!$F18),""))</f>
        <v>42200</v>
      </c>
    </row>
    <row r="19" spans="1:7" x14ac:dyDescent="0.3">
      <c r="A19" s="69" t="s">
        <v>31</v>
      </c>
      <c r="B19" s="69" t="str">
        <f>VLOOKUP(Tableau3[[#This Row],[Compte]],bases!$A$3:$F$31,2)</f>
        <v>Achats études prestat° service</v>
      </c>
      <c r="C19" s="74">
        <v>750</v>
      </c>
      <c r="D19" s="74">
        <v>0</v>
      </c>
      <c r="E19" s="70">
        <v>5.5E-2</v>
      </c>
      <c r="F19" s="71">
        <f t="shared" si="0"/>
        <v>41.25</v>
      </c>
      <c r="G19" s="72">
        <f>IF(Dépenses!$C19&gt;0,(Dépenses!$C19+Dépenses!$F19),IF(Dépenses!$D19&gt;0,(Dépenses!$D19+Dépenses!$F19),""))</f>
        <v>791.25</v>
      </c>
    </row>
    <row r="20" spans="1:7" x14ac:dyDescent="0.3">
      <c r="A20" s="65" t="s">
        <v>31</v>
      </c>
      <c r="B20" s="65" t="str">
        <f>VLOOKUP(Tableau3[[#This Row],[Compte]],bases!$A$3:$F$31,2)</f>
        <v>Achats études prestat° service</v>
      </c>
      <c r="C20" s="73">
        <v>8125</v>
      </c>
      <c r="D20" s="73">
        <v>0</v>
      </c>
      <c r="E20" s="66">
        <v>5.5E-2</v>
      </c>
      <c r="F20" s="67">
        <f t="shared" si="0"/>
        <v>446.875</v>
      </c>
      <c r="G20" s="68">
        <f>IF(Dépenses!$C20&gt;0,(Dépenses!$C20+Dépenses!$F20),IF(Dépenses!$D20&gt;0,(Dépenses!$D20+Dépenses!$F20),""))</f>
        <v>8571.875</v>
      </c>
    </row>
    <row r="21" spans="1:7" x14ac:dyDescent="0.3">
      <c r="A21" s="69" t="s">
        <v>31</v>
      </c>
      <c r="B21" s="69" t="str">
        <f>VLOOKUP(Tableau3[[#This Row],[Compte]],bases!$A$3:$F$31,2)</f>
        <v>Achats études prestat° service</v>
      </c>
      <c r="C21" s="74">
        <v>8125</v>
      </c>
      <c r="D21" s="74">
        <v>0</v>
      </c>
      <c r="E21" s="70">
        <v>5.5E-2</v>
      </c>
      <c r="F21" s="71">
        <f t="shared" si="0"/>
        <v>446.875</v>
      </c>
      <c r="G21" s="72">
        <f>IF(Dépenses!$C21&gt;0,(Dépenses!$C21+Dépenses!$F21),IF(Dépenses!$D21&gt;0,(Dépenses!$D21+Dépenses!$F21),""))</f>
        <v>8571.875</v>
      </c>
    </row>
    <row r="22" spans="1:7" x14ac:dyDescent="0.3">
      <c r="A22" s="65" t="s">
        <v>31</v>
      </c>
      <c r="B22" s="65" t="str">
        <f>VLOOKUP(Tableau3[[#This Row],[Compte]],bases!$A$3:$F$31,2)</f>
        <v>Achats études prestat° service</v>
      </c>
      <c r="C22" s="73">
        <v>27500</v>
      </c>
      <c r="D22" s="73">
        <v>0</v>
      </c>
      <c r="E22" s="66">
        <v>5.5E-2</v>
      </c>
      <c r="F22" s="67">
        <f t="shared" si="0"/>
        <v>1512.5</v>
      </c>
      <c r="G22" s="68">
        <f>IF(Dépenses!$C22&gt;0,(Dépenses!$C22+Dépenses!$F22),IF(Dépenses!$D22&gt;0,(Dépenses!$D22+Dépenses!$F22),""))</f>
        <v>29012.5</v>
      </c>
    </row>
    <row r="23" spans="1:7" x14ac:dyDescent="0.3">
      <c r="A23" s="69" t="s">
        <v>31</v>
      </c>
      <c r="B23" s="69" t="str">
        <f>VLOOKUP(Tableau3[[#This Row],[Compte]],bases!$A$3:$F$31,2)</f>
        <v>Achats études prestat° service</v>
      </c>
      <c r="C23" s="74">
        <v>3750</v>
      </c>
      <c r="D23" s="74">
        <v>0</v>
      </c>
      <c r="E23" s="70">
        <v>5.5E-2</v>
      </c>
      <c r="F23" s="71">
        <f t="shared" si="0"/>
        <v>206.25</v>
      </c>
      <c r="G23" s="72">
        <f>IF(Dépenses!$C23&gt;0,(Dépenses!$C23+Dépenses!$F23),IF(Dépenses!$D23&gt;0,(Dépenses!$D23+Dépenses!$F23),""))</f>
        <v>3956.25</v>
      </c>
    </row>
    <row r="24" spans="1:7" x14ac:dyDescent="0.3">
      <c r="A24" s="65" t="s">
        <v>31</v>
      </c>
      <c r="B24" s="65" t="str">
        <f>VLOOKUP(Tableau3[[#This Row],[Compte]],bases!$A$3:$F$31,2)</f>
        <v>Achats études prestat° service</v>
      </c>
      <c r="C24" s="73">
        <v>10000</v>
      </c>
      <c r="D24" s="73">
        <v>0</v>
      </c>
      <c r="E24" s="66">
        <v>5.5E-2</v>
      </c>
      <c r="F24" s="67">
        <f t="shared" si="0"/>
        <v>550</v>
      </c>
      <c r="G24" s="68">
        <f>IF(Dépenses!$C24&gt;0,(Dépenses!$C24+Dépenses!$F24),IF(Dépenses!$D24&gt;0,(Dépenses!$D24+Dépenses!$F24),""))</f>
        <v>10550</v>
      </c>
    </row>
    <row r="25" spans="1:7" x14ac:dyDescent="0.3">
      <c r="A25" s="69" t="s">
        <v>31</v>
      </c>
      <c r="B25" s="69" t="str">
        <f>VLOOKUP(Tableau3[[#This Row],[Compte]],bases!$A$3:$F$31,2)</f>
        <v>Achats études prestat° service</v>
      </c>
      <c r="C25" s="74">
        <v>11875</v>
      </c>
      <c r="D25" s="74">
        <v>0</v>
      </c>
      <c r="E25" s="70">
        <v>5.5E-2</v>
      </c>
      <c r="F25" s="71">
        <f t="shared" si="0"/>
        <v>653.125</v>
      </c>
      <c r="G25" s="72">
        <f>IF(Dépenses!$C25&gt;0,(Dépenses!$C25+Dépenses!$F25),IF(Dépenses!$D25&gt;0,(Dépenses!$D25+Dépenses!$F25),""))</f>
        <v>12528.125</v>
      </c>
    </row>
    <row r="26" spans="1:7" x14ac:dyDescent="0.3">
      <c r="A26" s="65" t="s">
        <v>31</v>
      </c>
      <c r="B26" s="65" t="str">
        <f>VLOOKUP(Tableau3[[#This Row],[Compte]],bases!$A$3:$F$31,2)</f>
        <v>Achats études prestat° service</v>
      </c>
      <c r="C26" s="73">
        <v>11875</v>
      </c>
      <c r="D26" s="73">
        <v>0</v>
      </c>
      <c r="E26" s="66">
        <v>5.5E-2</v>
      </c>
      <c r="F26" s="67">
        <f t="shared" si="0"/>
        <v>653.125</v>
      </c>
      <c r="G26" s="68">
        <f>IF(Dépenses!$C26&gt;0,(Dépenses!$C26+Dépenses!$F26),IF(Dépenses!$D26&gt;0,(Dépenses!$D26+Dépenses!$F26),""))</f>
        <v>12528.125</v>
      </c>
    </row>
    <row r="27" spans="1:7" x14ac:dyDescent="0.3">
      <c r="A27" s="69" t="s">
        <v>31</v>
      </c>
      <c r="B27" s="69" t="str">
        <f>VLOOKUP(Tableau3[[#This Row],[Compte]],bases!$A$3:$F$31,2)</f>
        <v>Achats études prestat° service</v>
      </c>
      <c r="C27" s="74">
        <v>56000</v>
      </c>
      <c r="D27" s="74">
        <v>0</v>
      </c>
      <c r="E27" s="70">
        <v>0.2</v>
      </c>
      <c r="F27" s="71">
        <f t="shared" si="0"/>
        <v>11200</v>
      </c>
      <c r="G27" s="72">
        <f>IF(Dépenses!$C27&gt;0,(Dépenses!$C27+Dépenses!$F27),IF(Dépenses!$D27&gt;0,(Dépenses!$D27+Dépenses!$F27),""))</f>
        <v>67200</v>
      </c>
    </row>
    <row r="28" spans="1:7" x14ac:dyDescent="0.3">
      <c r="A28" s="65" t="s">
        <v>31</v>
      </c>
      <c r="B28" s="65" t="str">
        <f>VLOOKUP(Tableau3[[#This Row],[Compte]],bases!$A$3:$F$31,2)</f>
        <v>Achats études prestat° service</v>
      </c>
      <c r="C28" s="73">
        <v>7000</v>
      </c>
      <c r="D28" s="73">
        <v>0</v>
      </c>
      <c r="E28" s="66">
        <v>0.2</v>
      </c>
      <c r="F28" s="67">
        <f t="shared" si="0"/>
        <v>1400</v>
      </c>
      <c r="G28" s="68">
        <f>IF(Dépenses!$C28&gt;0,(Dépenses!$C28+Dépenses!$F28),IF(Dépenses!$D28&gt;0,(Dépenses!$D28+Dépenses!$F28),""))</f>
        <v>8400</v>
      </c>
    </row>
    <row r="29" spans="1:7" x14ac:dyDescent="0.3">
      <c r="A29" s="69" t="s">
        <v>31</v>
      </c>
      <c r="B29" s="69" t="str">
        <f>VLOOKUP(Tableau3[[#This Row],[Compte]],bases!$A$3:$F$31,2)</f>
        <v>Achats études prestat° service</v>
      </c>
      <c r="C29" s="74">
        <v>28750</v>
      </c>
      <c r="D29" s="74">
        <v>0</v>
      </c>
      <c r="E29" s="70">
        <v>0.2</v>
      </c>
      <c r="F29" s="71">
        <f t="shared" si="0"/>
        <v>5750</v>
      </c>
      <c r="G29" s="72">
        <f>IF(Dépenses!$C29&gt;0,(Dépenses!$C29+Dépenses!$F29),IF(Dépenses!$D29&gt;0,(Dépenses!$D29+Dépenses!$F29),""))</f>
        <v>34500</v>
      </c>
    </row>
    <row r="30" spans="1:7" x14ac:dyDescent="0.3">
      <c r="A30" s="65" t="s">
        <v>31</v>
      </c>
      <c r="B30" s="65" t="str">
        <f>VLOOKUP(Tableau3[[#This Row],[Compte]],bases!$A$3:$F$31,2)</f>
        <v>Achats études prestat° service</v>
      </c>
      <c r="C30" s="73">
        <v>27500</v>
      </c>
      <c r="D30" s="73">
        <v>0</v>
      </c>
      <c r="E30" s="66">
        <v>0.2</v>
      </c>
      <c r="F30" s="67">
        <f t="shared" si="0"/>
        <v>5500</v>
      </c>
      <c r="G30" s="68">
        <f>IF(Dépenses!$C30&gt;0,(Dépenses!$C30+Dépenses!$F30),IF(Dépenses!$D30&gt;0,(Dépenses!$D30+Dépenses!$F30),""))</f>
        <v>33000</v>
      </c>
    </row>
    <row r="31" spans="1:7" x14ac:dyDescent="0.3">
      <c r="A31" s="69" t="s">
        <v>31</v>
      </c>
      <c r="B31" s="69" t="str">
        <f>VLOOKUP(Tableau3[[#This Row],[Compte]],bases!$A$3:$F$31,2)</f>
        <v>Achats études prestat° service</v>
      </c>
      <c r="C31" s="74">
        <v>23750</v>
      </c>
      <c r="D31" s="74">
        <v>0</v>
      </c>
      <c r="E31" s="70">
        <v>0.2</v>
      </c>
      <c r="F31" s="71">
        <f t="shared" si="0"/>
        <v>4750</v>
      </c>
      <c r="G31" s="72">
        <f>IF(Dépenses!$C31&gt;0,(Dépenses!$C31+Dépenses!$F31),IF(Dépenses!$D31&gt;0,(Dépenses!$D31+Dépenses!$F31),""))</f>
        <v>28500</v>
      </c>
    </row>
    <row r="32" spans="1:7" x14ac:dyDescent="0.3">
      <c r="A32" s="65" t="s">
        <v>31</v>
      </c>
      <c r="B32" s="65" t="str">
        <f>VLOOKUP(Tableau3[[#This Row],[Compte]],bases!$A$3:$F$31,2)</f>
        <v>Achats études prestat° service</v>
      </c>
      <c r="C32" s="73">
        <v>20000</v>
      </c>
      <c r="D32" s="73">
        <v>0</v>
      </c>
      <c r="E32" s="66">
        <v>0.2</v>
      </c>
      <c r="F32" s="67">
        <f t="shared" si="0"/>
        <v>4000</v>
      </c>
      <c r="G32" s="68">
        <f>IF(Dépenses!$C32&gt;0,(Dépenses!$C32+Dépenses!$F32),IF(Dépenses!$D32&gt;0,(Dépenses!$D32+Dépenses!$F32),""))</f>
        <v>24000</v>
      </c>
    </row>
    <row r="33" spans="1:7" x14ac:dyDescent="0.3">
      <c r="A33" s="69" t="s">
        <v>31</v>
      </c>
      <c r="B33" s="69" t="str">
        <f>VLOOKUP(Tableau3[[#This Row],[Compte]],bases!$A$3:$F$31,2)</f>
        <v>Achats études prestat° service</v>
      </c>
      <c r="C33" s="74">
        <v>20000</v>
      </c>
      <c r="D33" s="74">
        <v>0</v>
      </c>
      <c r="E33" s="70">
        <v>0.2</v>
      </c>
      <c r="F33" s="71">
        <f t="shared" si="0"/>
        <v>4000</v>
      </c>
      <c r="G33" s="72">
        <f>IF(Dépenses!$C33&gt;0,(Dépenses!$C33+Dépenses!$F33),IF(Dépenses!$D33&gt;0,(Dépenses!$D33+Dépenses!$F33),""))</f>
        <v>24000</v>
      </c>
    </row>
    <row r="34" spans="1:7" x14ac:dyDescent="0.3">
      <c r="A34" s="65" t="s">
        <v>31</v>
      </c>
      <c r="B34" s="65" t="str">
        <f>VLOOKUP(Tableau3[[#This Row],[Compte]],bases!$A$3:$F$31,2)</f>
        <v>Achats études prestat° service</v>
      </c>
      <c r="C34" s="73">
        <v>10250</v>
      </c>
      <c r="D34" s="73">
        <v>0</v>
      </c>
      <c r="E34" s="66">
        <v>0.2</v>
      </c>
      <c r="F34" s="67">
        <f t="shared" si="0"/>
        <v>2050</v>
      </c>
      <c r="G34" s="68">
        <f>IF(Dépenses!$C34&gt;0,(Dépenses!$C34+Dépenses!$F34),IF(Dépenses!$D34&gt;0,(Dépenses!$D34+Dépenses!$F34),""))</f>
        <v>12300</v>
      </c>
    </row>
    <row r="35" spans="1:7" x14ac:dyDescent="0.3">
      <c r="A35" s="69" t="s">
        <v>31</v>
      </c>
      <c r="B35" s="69" t="str">
        <f>VLOOKUP(Tableau3[[#This Row],[Compte]],bases!$A$3:$F$31,2)</f>
        <v>Achats études prestat° service</v>
      </c>
      <c r="C35" s="74">
        <v>3750</v>
      </c>
      <c r="D35" s="74">
        <v>0</v>
      </c>
      <c r="E35" s="70">
        <v>0.2</v>
      </c>
      <c r="F35" s="71">
        <f t="shared" si="0"/>
        <v>750</v>
      </c>
      <c r="G35" s="72">
        <f>IF(Dépenses!$C35&gt;0,(Dépenses!$C35+Dépenses!$F35),IF(Dépenses!$D35&gt;0,(Dépenses!$D35+Dépenses!$F35),""))</f>
        <v>4500</v>
      </c>
    </row>
    <row r="36" spans="1:7" x14ac:dyDescent="0.3">
      <c r="A36" s="65" t="s">
        <v>31</v>
      </c>
      <c r="B36" s="65" t="str">
        <f>VLOOKUP(Tableau3[[#This Row],[Compte]],bases!$A$3:$F$31,2)</f>
        <v>Achats études prestat° service</v>
      </c>
      <c r="C36" s="73">
        <v>10000</v>
      </c>
      <c r="D36" s="73">
        <v>0</v>
      </c>
      <c r="E36" s="66">
        <v>0.2</v>
      </c>
      <c r="F36" s="67">
        <f t="shared" si="0"/>
        <v>2000</v>
      </c>
      <c r="G36" s="68">
        <f>IF(Dépenses!$C36&gt;0,(Dépenses!$C36+Dépenses!$F36),IF(Dépenses!$D36&gt;0,(Dépenses!$D36+Dépenses!$F36),""))</f>
        <v>12000</v>
      </c>
    </row>
    <row r="37" spans="1:7" x14ac:dyDescent="0.3">
      <c r="A37" s="69" t="s">
        <v>31</v>
      </c>
      <c r="B37" s="69" t="str">
        <f>VLOOKUP(Tableau3[[#This Row],[Compte]],bases!$A$3:$F$31,2)</f>
        <v>Achats études prestat° service</v>
      </c>
      <c r="C37" s="74">
        <v>8000</v>
      </c>
      <c r="D37" s="74">
        <v>0</v>
      </c>
      <c r="E37" s="70">
        <v>0.2</v>
      </c>
      <c r="F37" s="71">
        <f t="shared" si="0"/>
        <v>1600</v>
      </c>
      <c r="G37" s="72">
        <f>IF(Dépenses!$C37&gt;0,(Dépenses!$C37+Dépenses!$F37),IF(Dépenses!$D37&gt;0,(Dépenses!$D37+Dépenses!$F37),""))</f>
        <v>9600</v>
      </c>
    </row>
    <row r="38" spans="1:7" x14ac:dyDescent="0.3">
      <c r="A38" s="65" t="s">
        <v>31</v>
      </c>
      <c r="B38" s="65" t="str">
        <f>VLOOKUP(Tableau3[[#This Row],[Compte]],bases!$A$3:$F$31,2)</f>
        <v>Achats études prestat° service</v>
      </c>
      <c r="C38" s="73">
        <v>17000</v>
      </c>
      <c r="D38" s="73">
        <v>0</v>
      </c>
      <c r="E38" s="66">
        <v>0.2</v>
      </c>
      <c r="F38" s="67">
        <f t="shared" si="0"/>
        <v>3400</v>
      </c>
      <c r="G38" s="68">
        <f>IF(Dépenses!$C38&gt;0,(Dépenses!$C38+Dépenses!$F38),IF(Dépenses!$D38&gt;0,(Dépenses!$D38+Dépenses!$F38),""))</f>
        <v>20400</v>
      </c>
    </row>
    <row r="39" spans="1:7" x14ac:dyDescent="0.3">
      <c r="A39" s="69" t="s">
        <v>31</v>
      </c>
      <c r="B39" s="69" t="str">
        <f>VLOOKUP(Tableau3[[#This Row],[Compte]],bases!$A$3:$F$31,2)</f>
        <v>Achats études prestat° service</v>
      </c>
      <c r="C39" s="74">
        <v>10000</v>
      </c>
      <c r="D39" s="74">
        <v>0</v>
      </c>
      <c r="E39" s="70">
        <v>0.2</v>
      </c>
      <c r="F39" s="71">
        <f t="shared" si="0"/>
        <v>2000</v>
      </c>
      <c r="G39" s="72">
        <f>IF(Dépenses!$C39&gt;0,(Dépenses!$C39+Dépenses!$F39),IF(Dépenses!$D39&gt;0,(Dépenses!$D39+Dépenses!$F39),""))</f>
        <v>12000</v>
      </c>
    </row>
    <row r="40" spans="1:7" x14ac:dyDescent="0.3">
      <c r="A40" s="65" t="s">
        <v>31</v>
      </c>
      <c r="B40" s="65" t="str">
        <f>VLOOKUP(Tableau3[[#This Row],[Compte]],bases!$A$3:$F$31,2)</f>
        <v>Achats études prestat° service</v>
      </c>
      <c r="C40" s="73">
        <v>4000</v>
      </c>
      <c r="D40" s="73">
        <v>0</v>
      </c>
      <c r="E40" s="66">
        <v>0.2</v>
      </c>
      <c r="F40" s="67">
        <f t="shared" si="0"/>
        <v>800</v>
      </c>
      <c r="G40" s="68">
        <f>IF(Dépenses!$C40&gt;0,(Dépenses!$C40+Dépenses!$F40),IF(Dépenses!$D40&gt;0,(Dépenses!$D40+Dépenses!$F40),""))</f>
        <v>4800</v>
      </c>
    </row>
    <row r="41" spans="1:7" x14ac:dyDescent="0.3">
      <c r="A41" s="69" t="s">
        <v>31</v>
      </c>
      <c r="B41" s="69" t="str">
        <f>VLOOKUP(Tableau3[[#This Row],[Compte]],bases!$A$3:$F$31,2)</f>
        <v>Achats études prestat° service</v>
      </c>
      <c r="C41" s="74">
        <v>1500</v>
      </c>
      <c r="D41" s="74">
        <v>0</v>
      </c>
      <c r="E41" s="70">
        <v>0.2</v>
      </c>
      <c r="F41" s="71">
        <f t="shared" si="0"/>
        <v>300</v>
      </c>
      <c r="G41" s="72">
        <f>IF(Dépenses!$C41&gt;0,(Dépenses!$C41+Dépenses!$F41),IF(Dépenses!$D41&gt;0,(Dépenses!$D41+Dépenses!$F41),""))</f>
        <v>1800</v>
      </c>
    </row>
    <row r="42" spans="1:7" x14ac:dyDescent="0.3">
      <c r="A42" s="65" t="s">
        <v>31</v>
      </c>
      <c r="B42" s="65" t="str">
        <f>VLOOKUP(Tableau3[[#This Row],[Compte]],bases!$A$3:$F$31,2)</f>
        <v>Achats études prestat° service</v>
      </c>
      <c r="C42" s="73">
        <v>1000</v>
      </c>
      <c r="D42" s="73">
        <v>0</v>
      </c>
      <c r="E42" s="66">
        <v>0.2</v>
      </c>
      <c r="F42" s="67">
        <f t="shared" si="0"/>
        <v>200</v>
      </c>
      <c r="G42" s="68">
        <f>IF(Dépenses!$C42&gt;0,(Dépenses!$C42+Dépenses!$F42),IF(Dépenses!$D42&gt;0,(Dépenses!$D42+Dépenses!$F42),""))</f>
        <v>1200</v>
      </c>
    </row>
    <row r="43" spans="1:7" x14ac:dyDescent="0.3">
      <c r="A43" s="69" t="s">
        <v>31</v>
      </c>
      <c r="B43" s="69" t="str">
        <f>VLOOKUP(Tableau3[[#This Row],[Compte]],bases!$A$3:$F$31,2)</f>
        <v>Achats études prestat° service</v>
      </c>
      <c r="C43" s="74">
        <v>1000</v>
      </c>
      <c r="D43" s="74">
        <v>0</v>
      </c>
      <c r="E43" s="70">
        <v>0.2</v>
      </c>
      <c r="F43" s="71">
        <f t="shared" si="0"/>
        <v>200</v>
      </c>
      <c r="G43" s="72">
        <f>IF(Dépenses!$C43&gt;0,(Dépenses!$C43+Dépenses!$F43),IF(Dépenses!$D43&gt;0,(Dépenses!$D43+Dépenses!$F43),""))</f>
        <v>1200</v>
      </c>
    </row>
    <row r="44" spans="1:7" x14ac:dyDescent="0.3">
      <c r="A44" s="65" t="s">
        <v>31</v>
      </c>
      <c r="B44" s="65" t="str">
        <f>VLOOKUP(Tableau3[[#This Row],[Compte]],bases!$A$3:$F$31,2)</f>
        <v>Achats études prestat° service</v>
      </c>
      <c r="C44" s="73">
        <v>7000</v>
      </c>
      <c r="D44" s="73">
        <v>0</v>
      </c>
      <c r="E44" s="66">
        <v>0.2</v>
      </c>
      <c r="F44" s="67">
        <f t="shared" si="0"/>
        <v>1400</v>
      </c>
      <c r="G44" s="68">
        <f>IF(Dépenses!$C44&gt;0,(Dépenses!$C44+Dépenses!$F44),IF(Dépenses!$D44&gt;0,(Dépenses!$D44+Dépenses!$F44),""))</f>
        <v>8400</v>
      </c>
    </row>
    <row r="45" spans="1:7" x14ac:dyDescent="0.3">
      <c r="A45" s="69" t="s">
        <v>31</v>
      </c>
      <c r="B45" s="69" t="str">
        <f>VLOOKUP(Tableau3[[#This Row],[Compte]],bases!$A$3:$F$31,2)</f>
        <v>Achats études prestat° service</v>
      </c>
      <c r="C45" s="74">
        <v>10000</v>
      </c>
      <c r="D45" s="74">
        <v>0</v>
      </c>
      <c r="E45" s="70">
        <v>0.2</v>
      </c>
      <c r="F45" s="71">
        <f t="shared" si="0"/>
        <v>2000</v>
      </c>
      <c r="G45" s="72">
        <f>IF(Dépenses!$C45&gt;0,(Dépenses!$C45+Dépenses!$F45),IF(Dépenses!$D45&gt;0,(Dépenses!$D45+Dépenses!$F45),""))</f>
        <v>12000</v>
      </c>
    </row>
    <row r="46" spans="1:7" x14ac:dyDescent="0.3">
      <c r="A46" s="65" t="s">
        <v>31</v>
      </c>
      <c r="B46" s="65" t="str">
        <f>VLOOKUP(Tableau3[[#This Row],[Compte]],bases!$A$3:$F$31,2)</f>
        <v>Achats études prestat° service</v>
      </c>
      <c r="C46" s="73">
        <v>4417</v>
      </c>
      <c r="D46" s="73">
        <v>0</v>
      </c>
      <c r="E46" s="66">
        <v>0.2</v>
      </c>
      <c r="F46" s="67">
        <f t="shared" si="0"/>
        <v>883.40000000000009</v>
      </c>
      <c r="G46" s="68">
        <f>IF(Dépenses!$C46&gt;0,(Dépenses!$C46+Dépenses!$F46),IF(Dépenses!$D46&gt;0,(Dépenses!$D46+Dépenses!$F46),""))</f>
        <v>5300.4</v>
      </c>
    </row>
    <row r="47" spans="1:7" x14ac:dyDescent="0.3">
      <c r="A47" s="69" t="s">
        <v>31</v>
      </c>
      <c r="B47" s="69" t="str">
        <f>VLOOKUP(Tableau3[[#This Row],[Compte]],bases!$A$3:$F$31,2)</f>
        <v>Achats études prestat° service</v>
      </c>
      <c r="C47" s="74">
        <v>4000</v>
      </c>
      <c r="D47" s="74">
        <v>0</v>
      </c>
      <c r="E47" s="70">
        <v>0.2</v>
      </c>
      <c r="F47" s="71">
        <f t="shared" si="0"/>
        <v>800</v>
      </c>
      <c r="G47" s="72">
        <f>IF(Dépenses!$C47&gt;0,(Dépenses!$C47+Dépenses!$F47),IF(Dépenses!$D47&gt;0,(Dépenses!$D47+Dépenses!$F47),""))</f>
        <v>4800</v>
      </c>
    </row>
    <row r="48" spans="1:7" x14ac:dyDescent="0.3">
      <c r="A48" s="65" t="s">
        <v>31</v>
      </c>
      <c r="B48" s="65" t="str">
        <f>VLOOKUP(Tableau3[[#This Row],[Compte]],bases!$A$3:$F$31,2)</f>
        <v>Achats études prestat° service</v>
      </c>
      <c r="C48" s="73">
        <v>12500</v>
      </c>
      <c r="D48" s="73">
        <v>0</v>
      </c>
      <c r="E48" s="66">
        <v>0.2</v>
      </c>
      <c r="F48" s="67">
        <f t="shared" si="0"/>
        <v>2500</v>
      </c>
      <c r="G48" s="68">
        <f>IF(Dépenses!$C48&gt;0,(Dépenses!$C48+Dépenses!$F48),IF(Dépenses!$D48&gt;0,(Dépenses!$D48+Dépenses!$F48),""))</f>
        <v>15000</v>
      </c>
    </row>
    <row r="49" spans="1:7" x14ac:dyDescent="0.3">
      <c r="A49" s="69" t="s">
        <v>31</v>
      </c>
      <c r="B49" s="69" t="str">
        <f>VLOOKUP(Tableau3[[#This Row],[Compte]],bases!$A$3:$F$31,2)</f>
        <v>Achats études prestat° service</v>
      </c>
      <c r="C49" s="74">
        <v>12500</v>
      </c>
      <c r="D49" s="74">
        <v>0</v>
      </c>
      <c r="E49" s="70">
        <v>0.2</v>
      </c>
      <c r="F49" s="71">
        <f t="shared" si="0"/>
        <v>2500</v>
      </c>
      <c r="G49" s="72">
        <f>IF(Dépenses!$C49&gt;0,(Dépenses!$C49+Dépenses!$F49),IF(Dépenses!$D49&gt;0,(Dépenses!$D49+Dépenses!$F49),""))</f>
        <v>15000</v>
      </c>
    </row>
    <row r="50" spans="1:7" x14ac:dyDescent="0.3">
      <c r="A50" s="65" t="s">
        <v>31</v>
      </c>
      <c r="B50" s="65" t="str">
        <f>VLOOKUP(Tableau3[[#This Row],[Compte]],bases!$A$3:$F$31,2)</f>
        <v>Achats études prestat° service</v>
      </c>
      <c r="C50" s="73">
        <v>1690</v>
      </c>
      <c r="D50" s="73">
        <v>0</v>
      </c>
      <c r="E50" s="66">
        <v>0.2</v>
      </c>
      <c r="F50" s="67">
        <f t="shared" si="0"/>
        <v>338</v>
      </c>
      <c r="G50" s="68">
        <f>IF(Dépenses!$C50&gt;0,(Dépenses!$C50+Dépenses!$F50),IF(Dépenses!$D50&gt;0,(Dépenses!$D50+Dépenses!$F50),""))</f>
        <v>2028</v>
      </c>
    </row>
    <row r="51" spans="1:7" x14ac:dyDescent="0.3">
      <c r="A51" s="69" t="s">
        <v>31</v>
      </c>
      <c r="B51" s="69" t="str">
        <f>VLOOKUP(Tableau3[[#This Row],[Compte]],bases!$A$3:$F$31,2)</f>
        <v>Achats études prestat° service</v>
      </c>
      <c r="C51" s="74">
        <v>420</v>
      </c>
      <c r="D51" s="74">
        <v>0</v>
      </c>
      <c r="E51" s="70">
        <v>0.2</v>
      </c>
      <c r="F51" s="71">
        <f t="shared" si="0"/>
        <v>84</v>
      </c>
      <c r="G51" s="72">
        <f>IF(Dépenses!$C51&gt;0,(Dépenses!$C51+Dépenses!$F51),IF(Dépenses!$D51&gt;0,(Dépenses!$D51+Dépenses!$F51),""))</f>
        <v>504</v>
      </c>
    </row>
    <row r="52" spans="1:7" x14ac:dyDescent="0.3">
      <c r="A52" s="65" t="s">
        <v>31</v>
      </c>
      <c r="B52" s="65" t="str">
        <f>VLOOKUP(Tableau3[[#This Row],[Compte]],bases!$A$3:$F$31,2)</f>
        <v>Achats études prestat° service</v>
      </c>
      <c r="C52" s="73">
        <v>3500</v>
      </c>
      <c r="D52" s="73">
        <v>0</v>
      </c>
      <c r="E52" s="66">
        <v>0.2</v>
      </c>
      <c r="F52" s="67">
        <f t="shared" si="0"/>
        <v>700</v>
      </c>
      <c r="G52" s="68">
        <f>IF(Dépenses!$C52&gt;0,(Dépenses!$C52+Dépenses!$F52),IF(Dépenses!$D52&gt;0,(Dépenses!$D52+Dépenses!$F52),""))</f>
        <v>4200</v>
      </c>
    </row>
    <row r="53" spans="1:7" x14ac:dyDescent="0.3">
      <c r="A53" s="69" t="s">
        <v>31</v>
      </c>
      <c r="B53" s="69" t="str">
        <f>VLOOKUP(Tableau3[[#This Row],[Compte]],bases!$A$3:$F$31,2)</f>
        <v>Achats études prestat° service</v>
      </c>
      <c r="C53" s="74">
        <v>2000</v>
      </c>
      <c r="D53" s="74">
        <v>0</v>
      </c>
      <c r="E53" s="70">
        <v>0.2</v>
      </c>
      <c r="F53" s="71">
        <f t="shared" si="0"/>
        <v>400</v>
      </c>
      <c r="G53" s="72">
        <f>IF(Dépenses!$C53&gt;0,(Dépenses!$C53+Dépenses!$F53),IF(Dépenses!$D53&gt;0,(Dépenses!$D53+Dépenses!$F53),""))</f>
        <v>2400</v>
      </c>
    </row>
    <row r="54" spans="1:7" x14ac:dyDescent="0.3">
      <c r="A54" s="65" t="s">
        <v>31</v>
      </c>
      <c r="B54" s="65" t="str">
        <f>VLOOKUP(Tableau3[[#This Row],[Compte]],bases!$A$3:$F$31,2)</f>
        <v>Achats études prestat° service</v>
      </c>
      <c r="C54" s="73">
        <v>4217.6499999999996</v>
      </c>
      <c r="D54" s="73">
        <v>0</v>
      </c>
      <c r="E54" s="66">
        <v>0.2</v>
      </c>
      <c r="F54" s="67">
        <f t="shared" si="0"/>
        <v>843.53</v>
      </c>
      <c r="G54" s="68">
        <f>IF(Dépenses!$C54&gt;0,(Dépenses!$C54+Dépenses!$F54),IF(Dépenses!$D54&gt;0,(Dépenses!$D54+Dépenses!$F54),""))</f>
        <v>5061.1799999999994</v>
      </c>
    </row>
    <row r="55" spans="1:7" x14ac:dyDescent="0.3">
      <c r="A55" s="69" t="s">
        <v>34</v>
      </c>
      <c r="B55" s="69" t="str">
        <f>VLOOKUP(Tableau3[[#This Row],[Compte]],bases!$A$3:$F$31,2)</f>
        <v>Fournitures non stockables</v>
      </c>
      <c r="C55" s="74">
        <v>2128.84</v>
      </c>
      <c r="D55" s="74">
        <v>0</v>
      </c>
      <c r="E55" s="70">
        <v>0.2</v>
      </c>
      <c r="F55" s="71">
        <f t="shared" si="0"/>
        <v>425.76800000000003</v>
      </c>
      <c r="G55" s="72">
        <f>IF(Dépenses!$C55&gt;0,(Dépenses!$C55+Dépenses!$F55),IF(Dépenses!$D55&gt;0,(Dépenses!$D55+Dépenses!$F55),""))</f>
        <v>2554.6080000000002</v>
      </c>
    </row>
    <row r="56" spans="1:7" x14ac:dyDescent="0.3">
      <c r="A56" s="65" t="s">
        <v>34</v>
      </c>
      <c r="B56" s="65" t="str">
        <f>VLOOKUP(Tableau3[[#This Row],[Compte]],bases!$A$3:$F$31,2)</f>
        <v>Fournitures non stockables</v>
      </c>
      <c r="C56" s="73">
        <v>319.07</v>
      </c>
      <c r="D56" s="73">
        <v>0</v>
      </c>
      <c r="E56" s="66">
        <v>0.2</v>
      </c>
      <c r="F56" s="67">
        <f t="shared" si="0"/>
        <v>63.814</v>
      </c>
      <c r="G56" s="68">
        <f>IF(Dépenses!$C56&gt;0,(Dépenses!$C56+Dépenses!$F56),IF(Dépenses!$D56&gt;0,(Dépenses!$D56+Dépenses!$F56),""))</f>
        <v>382.88400000000001</v>
      </c>
    </row>
    <row r="57" spans="1:7" x14ac:dyDescent="0.3">
      <c r="A57" s="69" t="s">
        <v>35</v>
      </c>
      <c r="B57" s="69" t="str">
        <f>VLOOKUP(Tableau3[[#This Row],[Compte]],bases!$A$3:$F$31,2)</f>
        <v>Fournitures administratives</v>
      </c>
      <c r="C57" s="74">
        <v>106</v>
      </c>
      <c r="D57" s="74">
        <v>0</v>
      </c>
      <c r="E57" s="70">
        <v>0.2</v>
      </c>
      <c r="F57" s="71">
        <f t="shared" si="0"/>
        <v>21.200000000000003</v>
      </c>
      <c r="G57" s="72">
        <f>IF(Dépenses!$C57&gt;0,(Dépenses!$C57+Dépenses!$F57),IF(Dépenses!$D57&gt;0,(Dépenses!$D57+Dépenses!$F57),""))</f>
        <v>127.2</v>
      </c>
    </row>
    <row r="58" spans="1:7" x14ac:dyDescent="0.3">
      <c r="A58" s="65" t="s">
        <v>35</v>
      </c>
      <c r="B58" s="65" t="str">
        <f>VLOOKUP(Tableau3[[#This Row],[Compte]],bases!$A$3:$F$31,2)</f>
        <v>Fournitures administratives</v>
      </c>
      <c r="C58" s="73">
        <v>175</v>
      </c>
      <c r="D58" s="73">
        <v>0</v>
      </c>
      <c r="E58" s="66">
        <v>0.2</v>
      </c>
      <c r="F58" s="67">
        <f t="shared" si="0"/>
        <v>35</v>
      </c>
      <c r="G58" s="68">
        <f>IF(Dépenses!$C58&gt;0,(Dépenses!$C58+Dépenses!$F58),IF(Dépenses!$D58&gt;0,(Dépenses!$D58+Dépenses!$F58),""))</f>
        <v>210</v>
      </c>
    </row>
    <row r="59" spans="1:7" x14ac:dyDescent="0.3">
      <c r="A59" s="69" t="s">
        <v>36</v>
      </c>
      <c r="B59" s="69" t="str">
        <f>VLOOKUP(Tableau3[[#This Row],[Compte]],bases!$A$3:$F$31,2)</f>
        <v>Carburant</v>
      </c>
      <c r="C59" s="74">
        <v>889.9</v>
      </c>
      <c r="D59" s="74">
        <v>0</v>
      </c>
      <c r="E59" s="70">
        <v>0.2</v>
      </c>
      <c r="F59" s="71">
        <f t="shared" si="0"/>
        <v>177.98000000000002</v>
      </c>
      <c r="G59" s="72">
        <f>IF(Dépenses!$C59&gt;0,(Dépenses!$C59+Dépenses!$F59),IF(Dépenses!$D59&gt;0,(Dépenses!$D59+Dépenses!$F59),""))</f>
        <v>1067.8800000000001</v>
      </c>
    </row>
    <row r="60" spans="1:7" x14ac:dyDescent="0.3">
      <c r="A60" s="65" t="s">
        <v>37</v>
      </c>
      <c r="B60" s="65" t="str">
        <f>VLOOKUP(Tableau3[[#This Row],[Compte]],bases!$A$3:$F$31,2)</f>
        <v>Autres matières et fournitures</v>
      </c>
      <c r="C60" s="73">
        <v>1357.2</v>
      </c>
      <c r="D60" s="73">
        <v>0</v>
      </c>
      <c r="E60" s="66">
        <v>0.2</v>
      </c>
      <c r="F60" s="67">
        <f t="shared" si="0"/>
        <v>271.44</v>
      </c>
      <c r="G60" s="68">
        <f>IF(Dépenses!$C60&gt;0,(Dépenses!$C60+Dépenses!$F60),IF(Dépenses!$D60&gt;0,(Dépenses!$D60+Dépenses!$F60),""))</f>
        <v>1628.64</v>
      </c>
    </row>
    <row r="61" spans="1:7" x14ac:dyDescent="0.3">
      <c r="A61" s="69" t="s">
        <v>37</v>
      </c>
      <c r="B61" s="69" t="str">
        <f>VLOOKUP(Tableau3[[#This Row],[Compte]],bases!$A$3:$F$31,2)</f>
        <v>Autres matières et fournitures</v>
      </c>
      <c r="C61" s="74">
        <v>203.67</v>
      </c>
      <c r="D61" s="74">
        <v>0</v>
      </c>
      <c r="E61" s="70">
        <v>0.2</v>
      </c>
      <c r="F61" s="71">
        <f t="shared" si="0"/>
        <v>40.734000000000002</v>
      </c>
      <c r="G61" s="72">
        <f>IF(Dépenses!$C61&gt;0,(Dépenses!$C61+Dépenses!$F61),IF(Dépenses!$D61&gt;0,(Dépenses!$D61+Dépenses!$F61),""))</f>
        <v>244.404</v>
      </c>
    </row>
    <row r="62" spans="1:7" x14ac:dyDescent="0.3">
      <c r="A62" s="65" t="s">
        <v>37</v>
      </c>
      <c r="B62" s="65" t="str">
        <f>VLOOKUP(Tableau3[[#This Row],[Compte]],bases!$A$3:$F$31,2)</f>
        <v>Autres matières et fournitures</v>
      </c>
      <c r="C62" s="73">
        <v>80.48</v>
      </c>
      <c r="D62" s="73">
        <v>0</v>
      </c>
      <c r="E62" s="66">
        <v>0.2</v>
      </c>
      <c r="F62" s="67">
        <f t="shared" ref="F62:F125" si="1">IF(C62&lt;=0,D62*E62,C62*E62)</f>
        <v>16.096</v>
      </c>
      <c r="G62" s="68">
        <f>IF(Dépenses!$C62&gt;0,(Dépenses!$C62+Dépenses!$F62),IF(Dépenses!$D62&gt;0,(Dépenses!$D62+Dépenses!$F62),""))</f>
        <v>96.576000000000008</v>
      </c>
    </row>
    <row r="63" spans="1:7" x14ac:dyDescent="0.3">
      <c r="A63" s="69" t="s">
        <v>37</v>
      </c>
      <c r="B63" s="69" t="str">
        <f>VLOOKUP(Tableau3[[#This Row],[Compte]],bases!$A$3:$F$31,2)</f>
        <v>Autres matières et fournitures</v>
      </c>
      <c r="C63" s="74">
        <v>472.6</v>
      </c>
      <c r="D63" s="74">
        <v>0</v>
      </c>
      <c r="E63" s="70">
        <v>0.2</v>
      </c>
      <c r="F63" s="71">
        <f t="shared" si="1"/>
        <v>94.52000000000001</v>
      </c>
      <c r="G63" s="72">
        <f>IF(Dépenses!$C63&gt;0,(Dépenses!$C63+Dépenses!$F63),IF(Dépenses!$D63&gt;0,(Dépenses!$D63+Dépenses!$F63),""))</f>
        <v>567.12</v>
      </c>
    </row>
    <row r="64" spans="1:7" x14ac:dyDescent="0.3">
      <c r="A64" s="65" t="s">
        <v>37</v>
      </c>
      <c r="B64" s="65" t="str">
        <f>VLOOKUP(Tableau3[[#This Row],[Compte]],bases!$A$3:$F$31,2)</f>
        <v>Autres matières et fournitures</v>
      </c>
      <c r="C64" s="73">
        <v>358</v>
      </c>
      <c r="D64" s="73">
        <v>0</v>
      </c>
      <c r="E64" s="66">
        <v>0.2</v>
      </c>
      <c r="F64" s="67">
        <f t="shared" si="1"/>
        <v>71.600000000000009</v>
      </c>
      <c r="G64" s="68">
        <f>IF(Dépenses!$C64&gt;0,(Dépenses!$C64+Dépenses!$F64),IF(Dépenses!$D64&gt;0,(Dépenses!$D64+Dépenses!$F64),""))</f>
        <v>429.6</v>
      </c>
    </row>
    <row r="65" spans="1:7" x14ac:dyDescent="0.3">
      <c r="A65" s="69" t="s">
        <v>37</v>
      </c>
      <c r="B65" s="69" t="str">
        <f>VLOOKUP(Tableau3[[#This Row],[Compte]],bases!$A$3:$F$31,2)</f>
        <v>Autres matières et fournitures</v>
      </c>
      <c r="C65" s="74">
        <v>2539.1999999999998</v>
      </c>
      <c r="D65" s="74">
        <v>0</v>
      </c>
      <c r="E65" s="70">
        <v>0.2</v>
      </c>
      <c r="F65" s="71">
        <f t="shared" si="1"/>
        <v>507.84</v>
      </c>
      <c r="G65" s="72">
        <f>IF(Dépenses!$C65&gt;0,(Dépenses!$C65+Dépenses!$F65),IF(Dépenses!$D65&gt;0,(Dépenses!$D65+Dépenses!$F65),""))</f>
        <v>3047.04</v>
      </c>
    </row>
    <row r="66" spans="1:7" x14ac:dyDescent="0.3">
      <c r="A66" s="65" t="s">
        <v>37</v>
      </c>
      <c r="B66" s="65" t="str">
        <f>VLOOKUP(Tableau3[[#This Row],[Compte]],bases!$A$3:$F$31,2)</f>
        <v>Autres matières et fournitures</v>
      </c>
      <c r="C66" s="73">
        <v>10.3</v>
      </c>
      <c r="D66" s="73">
        <v>0</v>
      </c>
      <c r="E66" s="66">
        <v>0.2</v>
      </c>
      <c r="F66" s="67">
        <f t="shared" si="1"/>
        <v>2.06</v>
      </c>
      <c r="G66" s="68">
        <f>IF(Dépenses!$C66&gt;0,(Dépenses!$C66+Dépenses!$F66),IF(Dépenses!$D66&gt;0,(Dépenses!$D66+Dépenses!$F66),""))</f>
        <v>12.360000000000001</v>
      </c>
    </row>
    <row r="67" spans="1:7" x14ac:dyDescent="0.3">
      <c r="A67" s="69" t="s">
        <v>37</v>
      </c>
      <c r="B67" s="69" t="str">
        <f>VLOOKUP(Tableau3[[#This Row],[Compte]],bases!$A$3:$F$31,2)</f>
        <v>Autres matières et fournitures</v>
      </c>
      <c r="C67" s="74">
        <v>32.159999999999997</v>
      </c>
      <c r="D67" s="74">
        <v>0</v>
      </c>
      <c r="E67" s="70">
        <v>0.2</v>
      </c>
      <c r="F67" s="71">
        <f t="shared" si="1"/>
        <v>6.4319999999999995</v>
      </c>
      <c r="G67" s="72">
        <f>IF(Dépenses!$C67&gt;0,(Dépenses!$C67+Dépenses!$F67),IF(Dépenses!$D67&gt;0,(Dépenses!$D67+Dépenses!$F67),""))</f>
        <v>38.591999999999999</v>
      </c>
    </row>
    <row r="68" spans="1:7" x14ac:dyDescent="0.3">
      <c r="A68" s="65" t="s">
        <v>37</v>
      </c>
      <c r="B68" s="65" t="str">
        <f>VLOOKUP(Tableau3[[#This Row],[Compte]],bases!$A$3:$F$31,2)</f>
        <v>Autres matières et fournitures</v>
      </c>
      <c r="C68" s="73">
        <v>34.56</v>
      </c>
      <c r="D68" s="73">
        <v>0</v>
      </c>
      <c r="E68" s="66">
        <v>0.2</v>
      </c>
      <c r="F68" s="67">
        <f t="shared" si="1"/>
        <v>6.9120000000000008</v>
      </c>
      <c r="G68" s="68">
        <f>IF(Dépenses!$C68&gt;0,(Dépenses!$C68+Dépenses!$F68),IF(Dépenses!$D68&gt;0,(Dépenses!$D68+Dépenses!$F68),""))</f>
        <v>41.472000000000001</v>
      </c>
    </row>
    <row r="69" spans="1:7" x14ac:dyDescent="0.3">
      <c r="A69" s="69" t="s">
        <v>37</v>
      </c>
      <c r="B69" s="69" t="str">
        <f>VLOOKUP(Tableau3[[#This Row],[Compte]],bases!$A$3:$F$31,2)</f>
        <v>Autres matières et fournitures</v>
      </c>
      <c r="C69" s="74">
        <v>56</v>
      </c>
      <c r="D69" s="74">
        <v>0</v>
      </c>
      <c r="E69" s="70">
        <v>0.2</v>
      </c>
      <c r="F69" s="71">
        <f t="shared" si="1"/>
        <v>11.200000000000001</v>
      </c>
      <c r="G69" s="72">
        <f>IF(Dépenses!$C69&gt;0,(Dépenses!$C69+Dépenses!$F69),IF(Dépenses!$D69&gt;0,(Dépenses!$D69+Dépenses!$F69),""))</f>
        <v>67.2</v>
      </c>
    </row>
    <row r="70" spans="1:7" x14ac:dyDescent="0.3">
      <c r="A70" s="65" t="s">
        <v>37</v>
      </c>
      <c r="B70" s="65" t="str">
        <f>VLOOKUP(Tableau3[[#This Row],[Compte]],bases!$A$3:$F$31,2)</f>
        <v>Autres matières et fournitures</v>
      </c>
      <c r="C70" s="73">
        <v>3020</v>
      </c>
      <c r="D70" s="73">
        <v>0</v>
      </c>
      <c r="E70" s="66">
        <v>0.2</v>
      </c>
      <c r="F70" s="67">
        <f t="shared" si="1"/>
        <v>604</v>
      </c>
      <c r="G70" s="68">
        <f>IF(Dépenses!$C70&gt;0,(Dépenses!$C70+Dépenses!$F70),IF(Dépenses!$D70&gt;0,(Dépenses!$D70+Dépenses!$F70),""))</f>
        <v>3624</v>
      </c>
    </row>
    <row r="71" spans="1:7" x14ac:dyDescent="0.3">
      <c r="A71" s="69" t="s">
        <v>37</v>
      </c>
      <c r="B71" s="69" t="str">
        <f>VLOOKUP(Tableau3[[#This Row],[Compte]],bases!$A$3:$F$31,2)</f>
        <v>Autres matières et fournitures</v>
      </c>
      <c r="C71" s="74">
        <v>191</v>
      </c>
      <c r="D71" s="74">
        <v>0</v>
      </c>
      <c r="E71" s="70">
        <v>0.2</v>
      </c>
      <c r="F71" s="71">
        <f t="shared" si="1"/>
        <v>38.200000000000003</v>
      </c>
      <c r="G71" s="72">
        <f>IF(Dépenses!$C71&gt;0,(Dépenses!$C71+Dépenses!$F71),IF(Dépenses!$D71&gt;0,(Dépenses!$D71+Dépenses!$F71),""))</f>
        <v>229.2</v>
      </c>
    </row>
    <row r="72" spans="1:7" x14ac:dyDescent="0.3">
      <c r="A72" s="65" t="s">
        <v>37</v>
      </c>
      <c r="B72" s="65" t="str">
        <f>VLOOKUP(Tableau3[[#This Row],[Compte]],bases!$A$3:$F$31,2)</f>
        <v>Autres matières et fournitures</v>
      </c>
      <c r="C72" s="73">
        <v>157</v>
      </c>
      <c r="D72" s="73">
        <v>0</v>
      </c>
      <c r="E72" s="66">
        <v>0.2</v>
      </c>
      <c r="F72" s="67">
        <f t="shared" si="1"/>
        <v>31.400000000000002</v>
      </c>
      <c r="G72" s="68">
        <f>IF(Dépenses!$C72&gt;0,(Dépenses!$C72+Dépenses!$F72),IF(Dépenses!$D72&gt;0,(Dépenses!$D72+Dépenses!$F72),""))</f>
        <v>188.4</v>
      </c>
    </row>
    <row r="73" spans="1:7" x14ac:dyDescent="0.3">
      <c r="A73" s="69" t="s">
        <v>37</v>
      </c>
      <c r="B73" s="69" t="str">
        <f>VLOOKUP(Tableau3[[#This Row],[Compte]],bases!$A$3:$F$31,2)</f>
        <v>Autres matières et fournitures</v>
      </c>
      <c r="C73" s="74">
        <v>7.15</v>
      </c>
      <c r="D73" s="74">
        <v>0</v>
      </c>
      <c r="E73" s="70">
        <v>0.2</v>
      </c>
      <c r="F73" s="71">
        <f t="shared" si="1"/>
        <v>1.4300000000000002</v>
      </c>
      <c r="G73" s="72">
        <f>IF(Dépenses!$C73&gt;0,(Dépenses!$C73+Dépenses!$F73),IF(Dépenses!$D73&gt;0,(Dépenses!$D73+Dépenses!$F73),""))</f>
        <v>8.58</v>
      </c>
    </row>
    <row r="74" spans="1:7" x14ac:dyDescent="0.3">
      <c r="A74" s="65" t="s">
        <v>38</v>
      </c>
      <c r="B74" s="65" t="str">
        <f>VLOOKUP(Tableau3[[#This Row],[Compte]],bases!$A$3:$F$31,2)</f>
        <v>Locations immobilières</v>
      </c>
      <c r="C74" s="73">
        <v>68923.070000000007</v>
      </c>
      <c r="D74" s="73">
        <v>0</v>
      </c>
      <c r="E74" s="66">
        <v>0.2</v>
      </c>
      <c r="F74" s="67">
        <f t="shared" si="1"/>
        <v>13784.614000000001</v>
      </c>
      <c r="G74" s="68">
        <f>IF(Dépenses!$C74&gt;0,(Dépenses!$C74+Dépenses!$F74),IF(Dépenses!$D74&gt;0,(Dépenses!$D74+Dépenses!$F74),""))</f>
        <v>82707.684000000008</v>
      </c>
    </row>
    <row r="75" spans="1:7" x14ac:dyDescent="0.3">
      <c r="A75" s="69" t="s">
        <v>39</v>
      </c>
      <c r="B75" s="69" t="str">
        <f>VLOOKUP(Tableau3[[#This Row],[Compte]],bases!$A$3:$F$31,2)</f>
        <v>Locations mobilières</v>
      </c>
      <c r="C75" s="74">
        <v>5000</v>
      </c>
      <c r="D75" s="74">
        <v>0</v>
      </c>
      <c r="E75" s="70">
        <v>0.2</v>
      </c>
      <c r="F75" s="71">
        <f t="shared" si="1"/>
        <v>1000</v>
      </c>
      <c r="G75" s="72">
        <f>IF(Dépenses!$C75&gt;0,(Dépenses!$C75+Dépenses!$F75),IF(Dépenses!$D75&gt;0,(Dépenses!$D75+Dépenses!$F75),""))</f>
        <v>6000</v>
      </c>
    </row>
    <row r="76" spans="1:7" x14ac:dyDescent="0.3">
      <c r="A76" s="65" t="s">
        <v>39</v>
      </c>
      <c r="B76" s="65" t="str">
        <f>VLOOKUP(Tableau3[[#This Row],[Compte]],bases!$A$3:$F$31,2)</f>
        <v>Locations mobilières</v>
      </c>
      <c r="C76" s="73">
        <v>846.87</v>
      </c>
      <c r="D76" s="73">
        <v>0</v>
      </c>
      <c r="E76" s="66">
        <v>0.2</v>
      </c>
      <c r="F76" s="67">
        <f t="shared" si="1"/>
        <v>169.37400000000002</v>
      </c>
      <c r="G76" s="68">
        <f>IF(Dépenses!$C76&gt;0,(Dépenses!$C76+Dépenses!$F76),IF(Dépenses!$D76&gt;0,(Dépenses!$D76+Dépenses!$F76),""))</f>
        <v>1016.244</v>
      </c>
    </row>
    <row r="77" spans="1:7" x14ac:dyDescent="0.3">
      <c r="A77" s="69" t="s">
        <v>39</v>
      </c>
      <c r="B77" s="69" t="str">
        <f>VLOOKUP(Tableau3[[#This Row],[Compte]],bases!$A$3:$F$31,2)</f>
        <v>Locations mobilières</v>
      </c>
      <c r="C77" s="74">
        <v>8080</v>
      </c>
      <c r="D77" s="74">
        <v>0</v>
      </c>
      <c r="E77" s="70">
        <v>0.2</v>
      </c>
      <c r="F77" s="71">
        <f t="shared" si="1"/>
        <v>1616</v>
      </c>
      <c r="G77" s="72">
        <f>IF(Dépenses!$C77&gt;0,(Dépenses!$C77+Dépenses!$F77),IF(Dépenses!$D77&gt;0,(Dépenses!$D77+Dépenses!$F77),""))</f>
        <v>9696</v>
      </c>
    </row>
    <row r="78" spans="1:7" x14ac:dyDescent="0.3">
      <c r="A78" s="65" t="s">
        <v>39</v>
      </c>
      <c r="B78" s="65" t="str">
        <f>VLOOKUP(Tableau3[[#This Row],[Compte]],bases!$A$3:$F$31,2)</f>
        <v>Locations mobilières</v>
      </c>
      <c r="C78" s="73">
        <v>44459.27</v>
      </c>
      <c r="D78" s="73">
        <v>0</v>
      </c>
      <c r="E78" s="66">
        <v>0.2</v>
      </c>
      <c r="F78" s="67">
        <f t="shared" si="1"/>
        <v>8891.8539999999994</v>
      </c>
      <c r="G78" s="68">
        <f>IF(Dépenses!$C78&gt;0,(Dépenses!$C78+Dépenses!$F78),IF(Dépenses!$D78&gt;0,(Dépenses!$D78+Dépenses!$F78),""))</f>
        <v>53351.123999999996</v>
      </c>
    </row>
    <row r="79" spans="1:7" x14ac:dyDescent="0.3">
      <c r="A79" s="69" t="s">
        <v>39</v>
      </c>
      <c r="B79" s="69" t="str">
        <f>VLOOKUP(Tableau3[[#This Row],[Compte]],bases!$A$3:$F$31,2)</f>
        <v>Locations mobilières</v>
      </c>
      <c r="C79" s="74">
        <v>815</v>
      </c>
      <c r="D79" s="74">
        <v>0</v>
      </c>
      <c r="E79" s="70">
        <v>0.2</v>
      </c>
      <c r="F79" s="71">
        <f t="shared" si="1"/>
        <v>163</v>
      </c>
      <c r="G79" s="72">
        <f>IF(Dépenses!$C79&gt;0,(Dépenses!$C79+Dépenses!$F79),IF(Dépenses!$D79&gt;0,(Dépenses!$D79+Dépenses!$F79),""))</f>
        <v>978</v>
      </c>
    </row>
    <row r="80" spans="1:7" x14ac:dyDescent="0.3">
      <c r="A80" s="65" t="s">
        <v>39</v>
      </c>
      <c r="B80" s="65" t="str">
        <f>VLOOKUP(Tableau3[[#This Row],[Compte]],bases!$A$3:$F$31,2)</f>
        <v>Locations mobilières</v>
      </c>
      <c r="C80" s="73">
        <v>2841</v>
      </c>
      <c r="D80" s="73">
        <v>0</v>
      </c>
      <c r="E80" s="66">
        <v>0.2</v>
      </c>
      <c r="F80" s="67">
        <f t="shared" si="1"/>
        <v>568.20000000000005</v>
      </c>
      <c r="G80" s="68">
        <f>IF(Dépenses!$C80&gt;0,(Dépenses!$C80+Dépenses!$F80),IF(Dépenses!$D80&gt;0,(Dépenses!$D80+Dépenses!$F80),""))</f>
        <v>3409.2</v>
      </c>
    </row>
    <row r="81" spans="1:7" x14ac:dyDescent="0.3">
      <c r="A81" s="69" t="s">
        <v>39</v>
      </c>
      <c r="B81" s="69" t="str">
        <f>VLOOKUP(Tableau3[[#This Row],[Compte]],bases!$A$3:$F$31,2)</f>
        <v>Locations mobilières</v>
      </c>
      <c r="C81" s="74">
        <v>103287.08</v>
      </c>
      <c r="D81" s="74">
        <v>0</v>
      </c>
      <c r="E81" s="70">
        <v>0.2</v>
      </c>
      <c r="F81" s="71">
        <f t="shared" si="1"/>
        <v>20657.416000000001</v>
      </c>
      <c r="G81" s="72">
        <f>IF(Dépenses!$C81&gt;0,(Dépenses!$C81+Dépenses!$F81),IF(Dépenses!$D81&gt;0,(Dépenses!$D81+Dépenses!$F81),""))</f>
        <v>123944.496</v>
      </c>
    </row>
    <row r="82" spans="1:7" x14ac:dyDescent="0.3">
      <c r="A82" s="65" t="s">
        <v>39</v>
      </c>
      <c r="B82" s="65" t="str">
        <f>VLOOKUP(Tableau3[[#This Row],[Compte]],bases!$A$3:$F$31,2)</f>
        <v>Locations mobilières</v>
      </c>
      <c r="C82" s="73">
        <v>32510</v>
      </c>
      <c r="D82" s="73">
        <v>0</v>
      </c>
      <c r="E82" s="66">
        <v>0.2</v>
      </c>
      <c r="F82" s="67">
        <f t="shared" si="1"/>
        <v>6502</v>
      </c>
      <c r="G82" s="68">
        <f>IF(Dépenses!$C82&gt;0,(Dépenses!$C82+Dépenses!$F82),IF(Dépenses!$D82&gt;0,(Dépenses!$D82+Dépenses!$F82),""))</f>
        <v>39012</v>
      </c>
    </row>
    <row r="83" spans="1:7" x14ac:dyDescent="0.3">
      <c r="A83" s="69" t="s">
        <v>39</v>
      </c>
      <c r="B83" s="69" t="str">
        <f>VLOOKUP(Tableau3[[#This Row],[Compte]],bases!$A$3:$F$31,2)</f>
        <v>Locations mobilières</v>
      </c>
      <c r="C83" s="74">
        <v>53429</v>
      </c>
      <c r="D83" s="74">
        <v>0</v>
      </c>
      <c r="E83" s="70">
        <v>0.2</v>
      </c>
      <c r="F83" s="71">
        <f t="shared" si="1"/>
        <v>10685.800000000001</v>
      </c>
      <c r="G83" s="72">
        <f>IF(Dépenses!$C83&gt;0,(Dépenses!$C83+Dépenses!$F83),IF(Dépenses!$D83&gt;0,(Dépenses!$D83+Dépenses!$F83),""))</f>
        <v>64114.8</v>
      </c>
    </row>
    <row r="84" spans="1:7" x14ac:dyDescent="0.3">
      <c r="A84" s="65" t="s">
        <v>39</v>
      </c>
      <c r="B84" s="65" t="str">
        <f>VLOOKUP(Tableau3[[#This Row],[Compte]],bases!$A$3:$F$31,2)</f>
        <v>Locations mobilières</v>
      </c>
      <c r="C84" s="73">
        <v>533.15</v>
      </c>
      <c r="D84" s="73">
        <v>0</v>
      </c>
      <c r="E84" s="66">
        <v>0.2</v>
      </c>
      <c r="F84" s="67">
        <f t="shared" si="1"/>
        <v>106.63</v>
      </c>
      <c r="G84" s="68">
        <f>IF(Dépenses!$C84&gt;0,(Dépenses!$C84+Dépenses!$F84),IF(Dépenses!$D84&gt;0,(Dépenses!$D84+Dépenses!$F84),""))</f>
        <v>639.78</v>
      </c>
    </row>
    <row r="85" spans="1:7" x14ac:dyDescent="0.3">
      <c r="A85" s="69" t="s">
        <v>39</v>
      </c>
      <c r="B85" s="69" t="str">
        <f>VLOOKUP(Tableau3[[#This Row],[Compte]],bases!$A$3:$F$31,2)</f>
        <v>Locations mobilières</v>
      </c>
      <c r="C85" s="74">
        <v>680</v>
      </c>
      <c r="D85" s="74">
        <v>0</v>
      </c>
      <c r="E85" s="70">
        <v>0.2</v>
      </c>
      <c r="F85" s="71">
        <f t="shared" si="1"/>
        <v>136</v>
      </c>
      <c r="G85" s="72">
        <f>IF(Dépenses!$C85&gt;0,(Dépenses!$C85+Dépenses!$F85),IF(Dépenses!$D85&gt;0,(Dépenses!$D85+Dépenses!$F85),""))</f>
        <v>816</v>
      </c>
    </row>
    <row r="86" spans="1:7" x14ac:dyDescent="0.3">
      <c r="A86" s="65" t="s">
        <v>39</v>
      </c>
      <c r="B86" s="65" t="str">
        <f>VLOOKUP(Tableau3[[#This Row],[Compte]],bases!$A$3:$F$31,2)</f>
        <v>Locations mobilières</v>
      </c>
      <c r="C86" s="73">
        <v>58</v>
      </c>
      <c r="D86" s="73">
        <v>0</v>
      </c>
      <c r="E86" s="66">
        <v>0.2</v>
      </c>
      <c r="F86" s="67">
        <f t="shared" si="1"/>
        <v>11.600000000000001</v>
      </c>
      <c r="G86" s="68">
        <f>IF(Dépenses!$C86&gt;0,(Dépenses!$C86+Dépenses!$F86),IF(Dépenses!$D86&gt;0,(Dépenses!$D86+Dépenses!$F86),""))</f>
        <v>69.599999999999994</v>
      </c>
    </row>
    <row r="87" spans="1:7" x14ac:dyDescent="0.3">
      <c r="A87" s="69" t="s">
        <v>39</v>
      </c>
      <c r="B87" s="69" t="str">
        <f>VLOOKUP(Tableau3[[#This Row],[Compte]],bases!$A$3:$F$31,2)</f>
        <v>Locations mobilières</v>
      </c>
      <c r="C87" s="74">
        <v>689.66</v>
      </c>
      <c r="D87" s="74">
        <v>0</v>
      </c>
      <c r="E87" s="70">
        <v>0.2</v>
      </c>
      <c r="F87" s="71">
        <f t="shared" si="1"/>
        <v>137.93199999999999</v>
      </c>
      <c r="G87" s="72">
        <f>IF(Dépenses!$C87&gt;0,(Dépenses!$C87+Dépenses!$F87),IF(Dépenses!$D87&gt;0,(Dépenses!$D87+Dépenses!$F87),""))</f>
        <v>827.59199999999998</v>
      </c>
    </row>
    <row r="88" spans="1:7" x14ac:dyDescent="0.3">
      <c r="A88" s="65" t="s">
        <v>39</v>
      </c>
      <c r="B88" s="65" t="str">
        <f>VLOOKUP(Tableau3[[#This Row],[Compte]],bases!$A$3:$F$31,2)</f>
        <v>Locations mobilières</v>
      </c>
      <c r="C88" s="73">
        <v>330</v>
      </c>
      <c r="D88" s="73">
        <v>0</v>
      </c>
      <c r="E88" s="66">
        <v>0.2</v>
      </c>
      <c r="F88" s="67">
        <f t="shared" si="1"/>
        <v>66</v>
      </c>
      <c r="G88" s="68">
        <f>IF(Dépenses!$C88&gt;0,(Dépenses!$C88+Dépenses!$F88),IF(Dépenses!$D88&gt;0,(Dépenses!$D88+Dépenses!$F88),""))</f>
        <v>396</v>
      </c>
    </row>
    <row r="89" spans="1:7" x14ac:dyDescent="0.3">
      <c r="A89" s="69" t="s">
        <v>39</v>
      </c>
      <c r="B89" s="69" t="str">
        <f>VLOOKUP(Tableau3[[#This Row],[Compte]],bases!$A$3:$F$31,2)</f>
        <v>Locations mobilières</v>
      </c>
      <c r="C89" s="74">
        <v>2200</v>
      </c>
      <c r="D89" s="74">
        <v>0</v>
      </c>
      <c r="E89" s="70">
        <v>0.2</v>
      </c>
      <c r="F89" s="71">
        <f t="shared" si="1"/>
        <v>440</v>
      </c>
      <c r="G89" s="72">
        <f>IF(Dépenses!$C89&gt;0,(Dépenses!$C89+Dépenses!$F89),IF(Dépenses!$D89&gt;0,(Dépenses!$D89+Dépenses!$F89),""))</f>
        <v>2640</v>
      </c>
    </row>
    <row r="90" spans="1:7" x14ac:dyDescent="0.3">
      <c r="A90" s="65" t="s">
        <v>39</v>
      </c>
      <c r="B90" s="65" t="str">
        <f>VLOOKUP(Tableau3[[#This Row],[Compte]],bases!$A$3:$F$31,2)</f>
        <v>Locations mobilières</v>
      </c>
      <c r="C90" s="73">
        <v>1466</v>
      </c>
      <c r="D90" s="73">
        <v>0</v>
      </c>
      <c r="E90" s="66">
        <v>0.2</v>
      </c>
      <c r="F90" s="67">
        <f t="shared" si="1"/>
        <v>293.2</v>
      </c>
      <c r="G90" s="68">
        <f>IF(Dépenses!$C90&gt;0,(Dépenses!$C90+Dépenses!$F90),IF(Dépenses!$D90&gt;0,(Dépenses!$D90+Dépenses!$F90),""))</f>
        <v>1759.2</v>
      </c>
    </row>
    <row r="91" spans="1:7" x14ac:dyDescent="0.3">
      <c r="A91" s="69" t="s">
        <v>39</v>
      </c>
      <c r="B91" s="69" t="str">
        <f>VLOOKUP(Tableau3[[#This Row],[Compte]],bases!$A$3:$F$31,2)</f>
        <v>Locations mobilières</v>
      </c>
      <c r="C91" s="74">
        <v>930</v>
      </c>
      <c r="D91" s="74">
        <v>0</v>
      </c>
      <c r="E91" s="70">
        <v>0.2</v>
      </c>
      <c r="F91" s="71">
        <f t="shared" si="1"/>
        <v>186</v>
      </c>
      <c r="G91" s="72">
        <f>IF(Dépenses!$C91&gt;0,(Dépenses!$C91+Dépenses!$F91),IF(Dépenses!$D91&gt;0,(Dépenses!$D91+Dépenses!$F91),""))</f>
        <v>1116</v>
      </c>
    </row>
    <row r="92" spans="1:7" x14ac:dyDescent="0.3">
      <c r="A92" s="65" t="s">
        <v>39</v>
      </c>
      <c r="B92" s="65" t="str">
        <f>VLOOKUP(Tableau3[[#This Row],[Compte]],bases!$A$3:$F$31,2)</f>
        <v>Locations mobilières</v>
      </c>
      <c r="C92" s="73">
        <v>48837.25</v>
      </c>
      <c r="D92" s="73">
        <v>0</v>
      </c>
      <c r="E92" s="66">
        <v>0.2</v>
      </c>
      <c r="F92" s="67">
        <f t="shared" si="1"/>
        <v>9767.4500000000007</v>
      </c>
      <c r="G92" s="68">
        <f>IF(Dépenses!$C92&gt;0,(Dépenses!$C92+Dépenses!$F92),IF(Dépenses!$D92&gt;0,(Dépenses!$D92+Dépenses!$F92),""))</f>
        <v>58604.7</v>
      </c>
    </row>
    <row r="93" spans="1:7" x14ac:dyDescent="0.3">
      <c r="A93" s="69" t="s">
        <v>39</v>
      </c>
      <c r="B93" s="69" t="str">
        <f>VLOOKUP(Tableau3[[#This Row],[Compte]],bases!$A$3:$F$31,2)</f>
        <v>Locations mobilières</v>
      </c>
      <c r="C93" s="74">
        <v>51600</v>
      </c>
      <c r="D93" s="74">
        <v>0</v>
      </c>
      <c r="E93" s="70">
        <v>0.2</v>
      </c>
      <c r="F93" s="71">
        <f t="shared" si="1"/>
        <v>10320</v>
      </c>
      <c r="G93" s="72">
        <f>IF(Dépenses!$C93&gt;0,(Dépenses!$C93+Dépenses!$F93),IF(Dépenses!$D93&gt;0,(Dépenses!$D93+Dépenses!$F93),""))</f>
        <v>61920</v>
      </c>
    </row>
    <row r="94" spans="1:7" x14ac:dyDescent="0.3">
      <c r="A94" s="65" t="s">
        <v>39</v>
      </c>
      <c r="B94" s="65" t="str">
        <f>VLOOKUP(Tableau3[[#This Row],[Compte]],bases!$A$3:$F$31,2)</f>
        <v>Locations mobilières</v>
      </c>
      <c r="C94" s="73">
        <v>1560</v>
      </c>
      <c r="D94" s="73">
        <v>0</v>
      </c>
      <c r="E94" s="66">
        <v>0.2</v>
      </c>
      <c r="F94" s="67">
        <f t="shared" si="1"/>
        <v>312</v>
      </c>
      <c r="G94" s="68">
        <f>IF(Dépenses!$C94&gt;0,(Dépenses!$C94+Dépenses!$F94),IF(Dépenses!$D94&gt;0,(Dépenses!$D94+Dépenses!$F94),""))</f>
        <v>1872</v>
      </c>
    </row>
    <row r="95" spans="1:7" x14ac:dyDescent="0.3">
      <c r="A95" s="69" t="s">
        <v>39</v>
      </c>
      <c r="B95" s="69" t="str">
        <f>VLOOKUP(Tableau3[[#This Row],[Compte]],bases!$A$3:$F$31,2)</f>
        <v>Locations mobilières</v>
      </c>
      <c r="C95" s="74">
        <v>290</v>
      </c>
      <c r="D95" s="74">
        <v>0</v>
      </c>
      <c r="E95" s="70">
        <v>0.2</v>
      </c>
      <c r="F95" s="71">
        <f t="shared" si="1"/>
        <v>58</v>
      </c>
      <c r="G95" s="72">
        <f>IF(Dépenses!$C95&gt;0,(Dépenses!$C95+Dépenses!$F95),IF(Dépenses!$D95&gt;0,(Dépenses!$D95+Dépenses!$F95),""))</f>
        <v>348</v>
      </c>
    </row>
    <row r="96" spans="1:7" x14ac:dyDescent="0.3">
      <c r="A96" s="65" t="s">
        <v>39</v>
      </c>
      <c r="B96" s="65" t="str">
        <f>VLOOKUP(Tableau3[[#This Row],[Compte]],bases!$A$3:$F$31,2)</f>
        <v>Locations mobilières</v>
      </c>
      <c r="C96" s="73">
        <v>44336.6</v>
      </c>
      <c r="D96" s="73">
        <v>0</v>
      </c>
      <c r="E96" s="66">
        <v>0.2</v>
      </c>
      <c r="F96" s="67">
        <f t="shared" si="1"/>
        <v>8867.32</v>
      </c>
      <c r="G96" s="68">
        <f>IF(Dépenses!$C96&gt;0,(Dépenses!$C96+Dépenses!$F96),IF(Dépenses!$D96&gt;0,(Dépenses!$D96+Dépenses!$F96),""))</f>
        <v>53203.92</v>
      </c>
    </row>
    <row r="97" spans="1:7" x14ac:dyDescent="0.3">
      <c r="A97" s="69" t="s">
        <v>39</v>
      </c>
      <c r="B97" s="69" t="str">
        <f>VLOOKUP(Tableau3[[#This Row],[Compte]],bases!$A$3:$F$31,2)</f>
        <v>Locations mobilières</v>
      </c>
      <c r="C97" s="74">
        <v>26244.5</v>
      </c>
      <c r="D97" s="74">
        <v>0</v>
      </c>
      <c r="E97" s="70">
        <v>0.2</v>
      </c>
      <c r="F97" s="71">
        <f t="shared" si="1"/>
        <v>5248.9000000000005</v>
      </c>
      <c r="G97" s="72">
        <f>IF(Dépenses!$C97&gt;0,(Dépenses!$C97+Dépenses!$F97),IF(Dépenses!$D97&gt;0,(Dépenses!$D97+Dépenses!$F97),""))</f>
        <v>31493.4</v>
      </c>
    </row>
    <row r="98" spans="1:7" x14ac:dyDescent="0.3">
      <c r="A98" s="65" t="s">
        <v>39</v>
      </c>
      <c r="B98" s="65" t="str">
        <f>VLOOKUP(Tableau3[[#This Row],[Compte]],bases!$A$3:$F$31,2)</f>
        <v>Locations mobilières</v>
      </c>
      <c r="C98" s="73">
        <v>997.9</v>
      </c>
      <c r="D98" s="73">
        <v>0</v>
      </c>
      <c r="E98" s="66">
        <v>0.2</v>
      </c>
      <c r="F98" s="67">
        <f t="shared" si="1"/>
        <v>199.58</v>
      </c>
      <c r="G98" s="68">
        <f>IF(Dépenses!$C98&gt;0,(Dépenses!$C98+Dépenses!$F98),IF(Dépenses!$D98&gt;0,(Dépenses!$D98+Dépenses!$F98),""))</f>
        <v>1197.48</v>
      </c>
    </row>
    <row r="99" spans="1:7" x14ac:dyDescent="0.3">
      <c r="A99" s="69" t="s">
        <v>39</v>
      </c>
      <c r="B99" s="69" t="str">
        <f>VLOOKUP(Tableau3[[#This Row],[Compte]],bases!$A$3:$F$31,2)</f>
        <v>Locations mobilières</v>
      </c>
      <c r="C99" s="74">
        <v>550</v>
      </c>
      <c r="D99" s="74">
        <v>0</v>
      </c>
      <c r="E99" s="70">
        <v>0.2</v>
      </c>
      <c r="F99" s="71">
        <f t="shared" si="1"/>
        <v>110</v>
      </c>
      <c r="G99" s="72">
        <f>IF(Dépenses!$C99&gt;0,(Dépenses!$C99+Dépenses!$F99),IF(Dépenses!$D99&gt;0,(Dépenses!$D99+Dépenses!$F99),""))</f>
        <v>660</v>
      </c>
    </row>
    <row r="100" spans="1:7" x14ac:dyDescent="0.3">
      <c r="A100" s="65" t="s">
        <v>40</v>
      </c>
      <c r="B100" s="65" t="str">
        <f>VLOOKUP(Tableau3[[#This Row],[Compte]],bases!$A$3:$F$31,2)</f>
        <v>Maintenance</v>
      </c>
      <c r="C100" s="73">
        <v>300</v>
      </c>
      <c r="D100" s="73">
        <v>0</v>
      </c>
      <c r="E100" s="66">
        <v>0.2</v>
      </c>
      <c r="F100" s="67">
        <f t="shared" si="1"/>
        <v>60</v>
      </c>
      <c r="G100" s="68">
        <f>IF(Dépenses!$C100&gt;0,(Dépenses!$C100+Dépenses!$F100),IF(Dépenses!$D100&gt;0,(Dépenses!$D100+Dépenses!$F100),""))</f>
        <v>360</v>
      </c>
    </row>
    <row r="101" spans="1:7" x14ac:dyDescent="0.3">
      <c r="A101" s="69" t="s">
        <v>40</v>
      </c>
      <c r="B101" s="69" t="str">
        <f>VLOOKUP(Tableau3[[#This Row],[Compte]],bases!$A$3:$F$31,2)</f>
        <v>Maintenance</v>
      </c>
      <c r="C101" s="74">
        <v>272</v>
      </c>
      <c r="D101" s="74">
        <v>0</v>
      </c>
      <c r="E101" s="70">
        <v>0.2</v>
      </c>
      <c r="F101" s="71">
        <f t="shared" si="1"/>
        <v>54.400000000000006</v>
      </c>
      <c r="G101" s="72">
        <f>IF(Dépenses!$C101&gt;0,(Dépenses!$C101+Dépenses!$F101),IF(Dépenses!$D101&gt;0,(Dépenses!$D101+Dépenses!$F101),""))</f>
        <v>326.39999999999998</v>
      </c>
    </row>
    <row r="102" spans="1:7" x14ac:dyDescent="0.3">
      <c r="A102" s="65" t="s">
        <v>40</v>
      </c>
      <c r="B102" s="65" t="str">
        <f>VLOOKUP(Tableau3[[#This Row],[Compte]],bases!$A$3:$F$31,2)</f>
        <v>Maintenance</v>
      </c>
      <c r="C102" s="73">
        <v>600</v>
      </c>
      <c r="D102" s="73">
        <v>0</v>
      </c>
      <c r="E102" s="66">
        <v>0.2</v>
      </c>
      <c r="F102" s="67">
        <f t="shared" si="1"/>
        <v>120</v>
      </c>
      <c r="G102" s="68">
        <f>IF(Dépenses!$C102&gt;0,(Dépenses!$C102+Dépenses!$F102),IF(Dépenses!$D102&gt;0,(Dépenses!$D102+Dépenses!$F102),""))</f>
        <v>720</v>
      </c>
    </row>
    <row r="103" spans="1:7" x14ac:dyDescent="0.3">
      <c r="A103" s="69" t="s">
        <v>40</v>
      </c>
      <c r="B103" s="69" t="str">
        <f>VLOOKUP(Tableau3[[#This Row],[Compte]],bases!$A$3:$F$31,2)</f>
        <v>Maintenance</v>
      </c>
      <c r="C103" s="74">
        <v>160</v>
      </c>
      <c r="D103" s="74">
        <v>0</v>
      </c>
      <c r="E103" s="70">
        <v>0.2</v>
      </c>
      <c r="F103" s="71">
        <f t="shared" si="1"/>
        <v>32</v>
      </c>
      <c r="G103" s="72">
        <f>IF(Dépenses!$C103&gt;0,(Dépenses!$C103+Dépenses!$F103),IF(Dépenses!$D103&gt;0,(Dépenses!$D103+Dépenses!$F103),""))</f>
        <v>192</v>
      </c>
    </row>
    <row r="104" spans="1:7" x14ac:dyDescent="0.3">
      <c r="A104" s="65" t="s">
        <v>40</v>
      </c>
      <c r="B104" s="65" t="str">
        <f>VLOOKUP(Tableau3[[#This Row],[Compte]],bases!$A$3:$F$31,2)</f>
        <v>Maintenance</v>
      </c>
      <c r="C104" s="73">
        <v>191.05</v>
      </c>
      <c r="D104" s="73">
        <v>0</v>
      </c>
      <c r="E104" s="66">
        <v>0.2</v>
      </c>
      <c r="F104" s="67">
        <f t="shared" si="1"/>
        <v>38.21</v>
      </c>
      <c r="G104" s="68">
        <f>IF(Dépenses!$C104&gt;0,(Dépenses!$C104+Dépenses!$F104),IF(Dépenses!$D104&gt;0,(Dépenses!$D104+Dépenses!$F104),""))</f>
        <v>229.26000000000002</v>
      </c>
    </row>
    <row r="105" spans="1:7" x14ac:dyDescent="0.3">
      <c r="A105" s="69" t="s">
        <v>40</v>
      </c>
      <c r="B105" s="69" t="str">
        <f>VLOOKUP(Tableau3[[#This Row],[Compte]],bases!$A$3:$F$31,2)</f>
        <v>Maintenance</v>
      </c>
      <c r="C105" s="74">
        <v>600</v>
      </c>
      <c r="D105" s="74">
        <v>0</v>
      </c>
      <c r="E105" s="70">
        <v>0.2</v>
      </c>
      <c r="F105" s="71">
        <f t="shared" si="1"/>
        <v>120</v>
      </c>
      <c r="G105" s="72">
        <f>IF(Dépenses!$C105&gt;0,(Dépenses!$C105+Dépenses!$F105),IF(Dépenses!$D105&gt;0,(Dépenses!$D105+Dépenses!$F105),""))</f>
        <v>720</v>
      </c>
    </row>
    <row r="106" spans="1:7" x14ac:dyDescent="0.3">
      <c r="A106" s="65" t="s">
        <v>40</v>
      </c>
      <c r="B106" s="65" t="str">
        <f>VLOOKUP(Tableau3[[#This Row],[Compte]],bases!$A$3:$F$31,2)</f>
        <v>Maintenance</v>
      </c>
      <c r="C106" s="73">
        <v>71.81</v>
      </c>
      <c r="D106" s="73">
        <v>0</v>
      </c>
      <c r="E106" s="66">
        <v>0.2</v>
      </c>
      <c r="F106" s="67">
        <f t="shared" si="1"/>
        <v>14.362000000000002</v>
      </c>
      <c r="G106" s="68">
        <f>IF(Dépenses!$C106&gt;0,(Dépenses!$C106+Dépenses!$F106),IF(Dépenses!$D106&gt;0,(Dépenses!$D106+Dépenses!$F106),""))</f>
        <v>86.171999999999997</v>
      </c>
    </row>
    <row r="107" spans="1:7" x14ac:dyDescent="0.3">
      <c r="A107" s="69" t="s">
        <v>40</v>
      </c>
      <c r="B107" s="69" t="str">
        <f>VLOOKUP(Tableau3[[#This Row],[Compte]],bases!$A$3:$F$31,2)</f>
        <v>Maintenance</v>
      </c>
      <c r="C107" s="74">
        <v>1200</v>
      </c>
      <c r="D107" s="74">
        <v>0</v>
      </c>
      <c r="E107" s="70">
        <v>0.2</v>
      </c>
      <c r="F107" s="71">
        <f t="shared" si="1"/>
        <v>240</v>
      </c>
      <c r="G107" s="72">
        <f>IF(Dépenses!$C107&gt;0,(Dépenses!$C107+Dépenses!$F107),IF(Dépenses!$D107&gt;0,(Dépenses!$D107+Dépenses!$F107),""))</f>
        <v>1440</v>
      </c>
    </row>
    <row r="108" spans="1:7" x14ac:dyDescent="0.3">
      <c r="A108" s="65" t="s">
        <v>40</v>
      </c>
      <c r="B108" s="65" t="str">
        <f>VLOOKUP(Tableau3[[#This Row],[Compte]],bases!$A$3:$F$31,2)</f>
        <v>Maintenance</v>
      </c>
      <c r="C108" s="73">
        <v>400</v>
      </c>
      <c r="D108" s="73">
        <v>0</v>
      </c>
      <c r="E108" s="66">
        <v>0.2</v>
      </c>
      <c r="F108" s="67">
        <f t="shared" si="1"/>
        <v>80</v>
      </c>
      <c r="G108" s="68">
        <f>IF(Dépenses!$C108&gt;0,(Dépenses!$C108+Dépenses!$F108),IF(Dépenses!$D108&gt;0,(Dépenses!$D108+Dépenses!$F108),""))</f>
        <v>480</v>
      </c>
    </row>
    <row r="109" spans="1:7" x14ac:dyDescent="0.3">
      <c r="A109" s="69" t="s">
        <v>40</v>
      </c>
      <c r="B109" s="69" t="str">
        <f>VLOOKUP(Tableau3[[#This Row],[Compte]],bases!$A$3:$F$31,2)</f>
        <v>Maintenance</v>
      </c>
      <c r="C109" s="74">
        <v>7592.5</v>
      </c>
      <c r="D109" s="74">
        <v>0</v>
      </c>
      <c r="E109" s="70">
        <v>0.2</v>
      </c>
      <c r="F109" s="71">
        <f t="shared" si="1"/>
        <v>1518.5</v>
      </c>
      <c r="G109" s="72">
        <f>IF(Dépenses!$C109&gt;0,(Dépenses!$C109+Dépenses!$F109),IF(Dépenses!$D109&gt;0,(Dépenses!$D109+Dépenses!$F109),""))</f>
        <v>9111</v>
      </c>
    </row>
    <row r="110" spans="1:7" x14ac:dyDescent="0.3">
      <c r="A110" s="65" t="s">
        <v>40</v>
      </c>
      <c r="B110" s="65" t="str">
        <f>VLOOKUP(Tableau3[[#This Row],[Compte]],bases!$A$3:$F$31,2)</f>
        <v>Maintenance</v>
      </c>
      <c r="C110" s="73">
        <v>533.33000000000004</v>
      </c>
      <c r="D110" s="73">
        <v>0</v>
      </c>
      <c r="E110" s="66">
        <v>0.2</v>
      </c>
      <c r="F110" s="67">
        <f t="shared" si="1"/>
        <v>106.66600000000001</v>
      </c>
      <c r="G110" s="68">
        <f>IF(Dépenses!$C110&gt;0,(Dépenses!$C110+Dépenses!$F110),IF(Dépenses!$D110&gt;0,(Dépenses!$D110+Dépenses!$F110),""))</f>
        <v>639.99600000000009</v>
      </c>
    </row>
    <row r="111" spans="1:7" x14ac:dyDescent="0.3">
      <c r="A111" s="69" t="s">
        <v>40</v>
      </c>
      <c r="B111" s="69" t="str">
        <f>VLOOKUP(Tableau3[[#This Row],[Compte]],bases!$A$3:$F$31,2)</f>
        <v>Maintenance</v>
      </c>
      <c r="C111" s="74">
        <v>533.34</v>
      </c>
      <c r="D111" s="74">
        <v>0</v>
      </c>
      <c r="E111" s="70">
        <v>0.2</v>
      </c>
      <c r="F111" s="71">
        <f t="shared" si="1"/>
        <v>106.66800000000001</v>
      </c>
      <c r="G111" s="72">
        <f>IF(Dépenses!$C111&gt;0,(Dépenses!$C111+Dépenses!$F111),IF(Dépenses!$D111&gt;0,(Dépenses!$D111+Dépenses!$F111),""))</f>
        <v>640.00800000000004</v>
      </c>
    </row>
    <row r="112" spans="1:7" x14ac:dyDescent="0.3">
      <c r="A112" s="65" t="s">
        <v>40</v>
      </c>
      <c r="B112" s="65" t="str">
        <f>VLOOKUP(Tableau3[[#This Row],[Compte]],bases!$A$3:$F$31,2)</f>
        <v>Maintenance</v>
      </c>
      <c r="C112" s="73">
        <v>78.75</v>
      </c>
      <c r="D112" s="73">
        <v>0</v>
      </c>
      <c r="E112" s="66">
        <v>0.2</v>
      </c>
      <c r="F112" s="67">
        <f t="shared" si="1"/>
        <v>15.75</v>
      </c>
      <c r="G112" s="68">
        <f>IF(Dépenses!$C112&gt;0,(Dépenses!$C112+Dépenses!$F112),IF(Dépenses!$D112&gt;0,(Dépenses!$D112+Dépenses!$F112),""))</f>
        <v>94.5</v>
      </c>
    </row>
    <row r="113" spans="1:7" x14ac:dyDescent="0.3">
      <c r="A113" s="69" t="s">
        <v>40</v>
      </c>
      <c r="B113" s="69" t="str">
        <f>VLOOKUP(Tableau3[[#This Row],[Compte]],bases!$A$3:$F$31,2)</f>
        <v>Maintenance</v>
      </c>
      <c r="C113" s="74">
        <v>1156.4000000000001</v>
      </c>
      <c r="D113" s="74">
        <v>0</v>
      </c>
      <c r="E113" s="70">
        <v>0.2</v>
      </c>
      <c r="F113" s="71">
        <f t="shared" si="1"/>
        <v>231.28000000000003</v>
      </c>
      <c r="G113" s="72">
        <f>IF(Dépenses!$C113&gt;0,(Dépenses!$C113+Dépenses!$F113),IF(Dépenses!$D113&gt;0,(Dépenses!$D113+Dépenses!$F113),""))</f>
        <v>1387.68</v>
      </c>
    </row>
    <row r="114" spans="1:7" x14ac:dyDescent="0.3">
      <c r="A114" s="65" t="s">
        <v>40</v>
      </c>
      <c r="B114" s="65" t="str">
        <f>VLOOKUP(Tableau3[[#This Row],[Compte]],bases!$A$3:$F$31,2)</f>
        <v>Maintenance</v>
      </c>
      <c r="C114" s="73">
        <v>1644.3</v>
      </c>
      <c r="D114" s="73">
        <v>0</v>
      </c>
      <c r="E114" s="66">
        <v>0.2</v>
      </c>
      <c r="F114" s="67">
        <f t="shared" si="1"/>
        <v>328.86</v>
      </c>
      <c r="G114" s="68">
        <f>IF(Dépenses!$C114&gt;0,(Dépenses!$C114+Dépenses!$F114),IF(Dépenses!$D114&gt;0,(Dépenses!$D114+Dépenses!$F114),""))</f>
        <v>1973.1599999999999</v>
      </c>
    </row>
    <row r="115" spans="1:7" x14ac:dyDescent="0.3">
      <c r="A115" s="69" t="s">
        <v>40</v>
      </c>
      <c r="B115" s="69" t="str">
        <f>VLOOKUP(Tableau3[[#This Row],[Compte]],bases!$A$3:$F$31,2)</f>
        <v>Maintenance</v>
      </c>
      <c r="C115" s="74">
        <v>1423.1</v>
      </c>
      <c r="D115" s="74">
        <v>0</v>
      </c>
      <c r="E115" s="70">
        <v>0.2</v>
      </c>
      <c r="F115" s="71">
        <f t="shared" si="1"/>
        <v>284.62</v>
      </c>
      <c r="G115" s="72">
        <f>IF(Dépenses!$C115&gt;0,(Dépenses!$C115+Dépenses!$F115),IF(Dépenses!$D115&gt;0,(Dépenses!$D115+Dépenses!$F115),""))</f>
        <v>1707.7199999999998</v>
      </c>
    </row>
    <row r="116" spans="1:7" x14ac:dyDescent="0.3">
      <c r="A116" s="65" t="s">
        <v>67</v>
      </c>
      <c r="B116" s="65" t="str">
        <f>VLOOKUP(Tableau3[[#This Row],[Compte]],bases!$A$3:$F$31,2)</f>
        <v>Assurances</v>
      </c>
      <c r="C116" s="73">
        <v>1860</v>
      </c>
      <c r="D116" s="73">
        <v>0</v>
      </c>
      <c r="E116" s="66">
        <v>0.2</v>
      </c>
      <c r="F116" s="67">
        <f t="shared" si="1"/>
        <v>372</v>
      </c>
      <c r="G116" s="68">
        <f>IF(Dépenses!$C116&gt;0,(Dépenses!$C116+Dépenses!$F116),IF(Dépenses!$D116&gt;0,(Dépenses!$D116+Dépenses!$F116),""))</f>
        <v>2232</v>
      </c>
    </row>
    <row r="117" spans="1:7" x14ac:dyDescent="0.3">
      <c r="A117" s="69" t="s">
        <v>67</v>
      </c>
      <c r="B117" s="69" t="str">
        <f>VLOOKUP(Tableau3[[#This Row],[Compte]],bases!$A$3:$F$31,2)</f>
        <v>Assurances</v>
      </c>
      <c r="C117" s="74">
        <v>32700</v>
      </c>
      <c r="D117" s="74">
        <v>0</v>
      </c>
      <c r="E117" s="70">
        <v>0.2</v>
      </c>
      <c r="F117" s="71">
        <f t="shared" si="1"/>
        <v>6540</v>
      </c>
      <c r="G117" s="72">
        <f>IF(Dépenses!$C117&gt;0,(Dépenses!$C117+Dépenses!$F117),IF(Dépenses!$D117&gt;0,(Dépenses!$D117+Dépenses!$F117),""))</f>
        <v>39240</v>
      </c>
    </row>
    <row r="118" spans="1:7" x14ac:dyDescent="0.3">
      <c r="A118" s="65" t="s">
        <v>67</v>
      </c>
      <c r="B118" s="65" t="str">
        <f>VLOOKUP(Tableau3[[#This Row],[Compte]],bases!$A$3:$F$31,2)</f>
        <v>Assurances</v>
      </c>
      <c r="C118" s="73">
        <v>130</v>
      </c>
      <c r="D118" s="73">
        <v>0</v>
      </c>
      <c r="E118" s="66">
        <v>0.2</v>
      </c>
      <c r="F118" s="67">
        <f t="shared" si="1"/>
        <v>26</v>
      </c>
      <c r="G118" s="68">
        <f>IF(Dépenses!$C118&gt;0,(Dépenses!$C118+Dépenses!$F118),IF(Dépenses!$D118&gt;0,(Dépenses!$D118+Dépenses!$F118),""))</f>
        <v>156</v>
      </c>
    </row>
    <row r="119" spans="1:7" x14ac:dyDescent="0.3">
      <c r="A119" s="69" t="s">
        <v>68</v>
      </c>
      <c r="B119" s="69" t="str">
        <f>VLOOKUP(Tableau3[[#This Row],[Compte]],bases!$A$3:$F$31,2)</f>
        <v>Honoraires &amp; divers</v>
      </c>
      <c r="C119" s="74">
        <v>36000</v>
      </c>
      <c r="D119" s="74">
        <v>0</v>
      </c>
      <c r="E119" s="70">
        <v>0.2</v>
      </c>
      <c r="F119" s="71">
        <f t="shared" si="1"/>
        <v>7200</v>
      </c>
      <c r="G119" s="72">
        <f>IF(Dépenses!$C119&gt;0,(Dépenses!$C119+Dépenses!$F119),IF(Dépenses!$D119&gt;0,(Dépenses!$D119+Dépenses!$F119),""))</f>
        <v>43200</v>
      </c>
    </row>
    <row r="120" spans="1:7" x14ac:dyDescent="0.3">
      <c r="A120" s="65" t="s">
        <v>68</v>
      </c>
      <c r="B120" s="65" t="str">
        <f>VLOOKUP(Tableau3[[#This Row],[Compte]],bases!$A$3:$F$31,2)</f>
        <v>Honoraires &amp; divers</v>
      </c>
      <c r="C120" s="73">
        <v>36000</v>
      </c>
      <c r="D120" s="73">
        <v>0</v>
      </c>
      <c r="E120" s="66">
        <v>0.2</v>
      </c>
      <c r="F120" s="67">
        <f t="shared" si="1"/>
        <v>7200</v>
      </c>
      <c r="G120" s="68">
        <f>IF(Dépenses!$C120&gt;0,(Dépenses!$C120+Dépenses!$F120),IF(Dépenses!$D120&gt;0,(Dépenses!$D120+Dépenses!$F120),""))</f>
        <v>43200</v>
      </c>
    </row>
    <row r="121" spans="1:7" x14ac:dyDescent="0.3">
      <c r="A121" s="69" t="s">
        <v>68</v>
      </c>
      <c r="B121" s="69" t="str">
        <f>VLOOKUP(Tableau3[[#This Row],[Compte]],bases!$A$3:$F$31,2)</f>
        <v>Honoraires &amp; divers</v>
      </c>
      <c r="C121" s="74">
        <v>9000</v>
      </c>
      <c r="D121" s="74">
        <v>0</v>
      </c>
      <c r="E121" s="70">
        <v>0.2</v>
      </c>
      <c r="F121" s="71">
        <f t="shared" si="1"/>
        <v>1800</v>
      </c>
      <c r="G121" s="72">
        <f>IF(Dépenses!$C121&gt;0,(Dépenses!$C121+Dépenses!$F121),IF(Dépenses!$D121&gt;0,(Dépenses!$D121+Dépenses!$F121),""))</f>
        <v>10800</v>
      </c>
    </row>
    <row r="122" spans="1:7" x14ac:dyDescent="0.3">
      <c r="A122" s="65" t="s">
        <v>69</v>
      </c>
      <c r="B122" s="65" t="str">
        <f>VLOOKUP(Tableau3[[#This Row],[Compte]],bases!$A$3:$F$31,2)</f>
        <v>Annonces &amp; insertions</v>
      </c>
      <c r="C122" s="73">
        <v>2632.55</v>
      </c>
      <c r="D122" s="73">
        <v>0</v>
      </c>
      <c r="E122" s="66">
        <v>0.2</v>
      </c>
      <c r="F122" s="67">
        <f t="shared" si="1"/>
        <v>526.5100000000001</v>
      </c>
      <c r="G122" s="68">
        <f>IF(Dépenses!$C122&gt;0,(Dépenses!$C122+Dépenses!$F122),IF(Dépenses!$D122&gt;0,(Dépenses!$D122+Dépenses!$F122),""))</f>
        <v>3159.0600000000004</v>
      </c>
    </row>
    <row r="123" spans="1:7" x14ac:dyDescent="0.3">
      <c r="A123" s="69" t="s">
        <v>69</v>
      </c>
      <c r="B123" s="69" t="str">
        <f>VLOOKUP(Tableau3[[#This Row],[Compte]],bases!$A$3:$F$31,2)</f>
        <v>Annonces &amp; insertions</v>
      </c>
      <c r="C123" s="74">
        <v>789.6</v>
      </c>
      <c r="D123" s="74">
        <v>0</v>
      </c>
      <c r="E123" s="70">
        <v>0.2</v>
      </c>
      <c r="F123" s="71">
        <f t="shared" si="1"/>
        <v>157.92000000000002</v>
      </c>
      <c r="G123" s="72">
        <f>IF(Dépenses!$C123&gt;0,(Dépenses!$C123+Dépenses!$F123),IF(Dépenses!$D123&gt;0,(Dépenses!$D123+Dépenses!$F123),""))</f>
        <v>947.52</v>
      </c>
    </row>
    <row r="124" spans="1:7" x14ac:dyDescent="0.3">
      <c r="A124" s="65" t="s">
        <v>69</v>
      </c>
      <c r="B124" s="65" t="str">
        <f>VLOOKUP(Tableau3[[#This Row],[Compte]],bases!$A$3:$F$31,2)</f>
        <v>Annonces &amp; insertions</v>
      </c>
      <c r="C124" s="73">
        <v>3381</v>
      </c>
      <c r="D124" s="73">
        <v>0</v>
      </c>
      <c r="E124" s="66">
        <v>0.2</v>
      </c>
      <c r="F124" s="67">
        <f t="shared" si="1"/>
        <v>676.2</v>
      </c>
      <c r="G124" s="68">
        <f>IF(Dépenses!$C124&gt;0,(Dépenses!$C124+Dépenses!$F124),IF(Dépenses!$D124&gt;0,(Dépenses!$D124+Dépenses!$F124),""))</f>
        <v>4057.2</v>
      </c>
    </row>
    <row r="125" spans="1:7" x14ac:dyDescent="0.3">
      <c r="A125" s="69" t="s">
        <v>69</v>
      </c>
      <c r="B125" s="69" t="str">
        <f>VLOOKUP(Tableau3[[#This Row],[Compte]],bases!$A$3:$F$31,2)</f>
        <v>Annonces &amp; insertions</v>
      </c>
      <c r="C125" s="74">
        <v>3376.34</v>
      </c>
      <c r="D125" s="74">
        <v>0</v>
      </c>
      <c r="E125" s="70">
        <v>0.2</v>
      </c>
      <c r="F125" s="71">
        <f t="shared" si="1"/>
        <v>675.26800000000003</v>
      </c>
      <c r="G125" s="72">
        <f>IF(Dépenses!$C125&gt;0,(Dépenses!$C125+Dépenses!$F125),IF(Dépenses!$D125&gt;0,(Dépenses!$D125+Dépenses!$F125),""))</f>
        <v>4051.6080000000002</v>
      </c>
    </row>
    <row r="126" spans="1:7" x14ac:dyDescent="0.3">
      <c r="A126" s="65" t="s">
        <v>69</v>
      </c>
      <c r="B126" s="65" t="str">
        <f>VLOOKUP(Tableau3[[#This Row],[Compte]],bases!$A$3:$F$31,2)</f>
        <v>Annonces &amp; insertions</v>
      </c>
      <c r="C126" s="73">
        <v>450</v>
      </c>
      <c r="D126" s="73">
        <v>0</v>
      </c>
      <c r="E126" s="66">
        <v>0.2</v>
      </c>
      <c r="F126" s="67">
        <f t="shared" ref="F126:F189" si="2">IF(C126&lt;=0,D126*E126,C126*E126)</f>
        <v>90</v>
      </c>
      <c r="G126" s="68">
        <f>IF(Dépenses!$C126&gt;0,(Dépenses!$C126+Dépenses!$F126),IF(Dépenses!$D126&gt;0,(Dépenses!$D126+Dépenses!$F126),""))</f>
        <v>540</v>
      </c>
    </row>
    <row r="127" spans="1:7" x14ac:dyDescent="0.3">
      <c r="A127" s="69" t="s">
        <v>69</v>
      </c>
      <c r="B127" s="69" t="str">
        <f>VLOOKUP(Tableau3[[#This Row],[Compte]],bases!$A$3:$F$31,2)</f>
        <v>Annonces &amp; insertions</v>
      </c>
      <c r="C127" s="74">
        <v>450</v>
      </c>
      <c r="D127" s="74">
        <v>0</v>
      </c>
      <c r="E127" s="70">
        <v>0.2</v>
      </c>
      <c r="F127" s="71">
        <f t="shared" si="2"/>
        <v>90</v>
      </c>
      <c r="G127" s="72">
        <f>IF(Dépenses!$C127&gt;0,(Dépenses!$C127+Dépenses!$F127),IF(Dépenses!$D127&gt;0,(Dépenses!$D127+Dépenses!$F127),""))</f>
        <v>540</v>
      </c>
    </row>
    <row r="128" spans="1:7" x14ac:dyDescent="0.3">
      <c r="A128" s="65" t="s">
        <v>69</v>
      </c>
      <c r="B128" s="65" t="str">
        <f>VLOOKUP(Tableau3[[#This Row],[Compte]],bases!$A$3:$F$31,2)</f>
        <v>Annonces &amp; insertions</v>
      </c>
      <c r="C128" s="73">
        <v>1180</v>
      </c>
      <c r="D128" s="73">
        <v>0</v>
      </c>
      <c r="E128" s="66">
        <v>0.2</v>
      </c>
      <c r="F128" s="67">
        <f t="shared" si="2"/>
        <v>236</v>
      </c>
      <c r="G128" s="68">
        <f>IF(Dépenses!$C128&gt;0,(Dépenses!$C128+Dépenses!$F128),IF(Dépenses!$D128&gt;0,(Dépenses!$D128+Dépenses!$F128),""))</f>
        <v>1416</v>
      </c>
    </row>
    <row r="129" spans="1:7" x14ac:dyDescent="0.3">
      <c r="A129" s="69" t="s">
        <v>69</v>
      </c>
      <c r="B129" s="69" t="str">
        <f>VLOOKUP(Tableau3[[#This Row],[Compte]],bases!$A$3:$F$31,2)</f>
        <v>Annonces &amp; insertions</v>
      </c>
      <c r="C129" s="74">
        <v>5580</v>
      </c>
      <c r="D129" s="74">
        <v>0</v>
      </c>
      <c r="E129" s="70">
        <v>0.2</v>
      </c>
      <c r="F129" s="71">
        <f t="shared" si="2"/>
        <v>1116</v>
      </c>
      <c r="G129" s="72">
        <f>IF(Dépenses!$C129&gt;0,(Dépenses!$C129+Dépenses!$F129),IF(Dépenses!$D129&gt;0,(Dépenses!$D129+Dépenses!$F129),""))</f>
        <v>6696</v>
      </c>
    </row>
    <row r="130" spans="1:7" x14ac:dyDescent="0.3">
      <c r="A130" s="65" t="s">
        <v>69</v>
      </c>
      <c r="B130" s="65" t="str">
        <f>VLOOKUP(Tableau3[[#This Row],[Compte]],bases!$A$3:$F$31,2)</f>
        <v>Annonces &amp; insertions</v>
      </c>
      <c r="C130" s="73">
        <v>23900</v>
      </c>
      <c r="D130" s="73">
        <v>0</v>
      </c>
      <c r="E130" s="66">
        <v>0.2</v>
      </c>
      <c r="F130" s="67">
        <f t="shared" si="2"/>
        <v>4780</v>
      </c>
      <c r="G130" s="68">
        <f>IF(Dépenses!$C130&gt;0,(Dépenses!$C130+Dépenses!$F130),IF(Dépenses!$D130&gt;0,(Dépenses!$D130+Dépenses!$F130),""))</f>
        <v>28680</v>
      </c>
    </row>
    <row r="131" spans="1:7" x14ac:dyDescent="0.3">
      <c r="A131" s="69" t="s">
        <v>69</v>
      </c>
      <c r="B131" s="69" t="str">
        <f>VLOOKUP(Tableau3[[#This Row],[Compte]],bases!$A$3:$F$31,2)</f>
        <v>Annonces &amp; insertions</v>
      </c>
      <c r="C131" s="74">
        <v>3500</v>
      </c>
      <c r="D131" s="74">
        <v>0</v>
      </c>
      <c r="E131" s="70">
        <v>0.2</v>
      </c>
      <c r="F131" s="71">
        <f t="shared" si="2"/>
        <v>700</v>
      </c>
      <c r="G131" s="72">
        <f>IF(Dépenses!$C131&gt;0,(Dépenses!$C131+Dépenses!$F131),IF(Dépenses!$D131&gt;0,(Dépenses!$D131+Dépenses!$F131),""))</f>
        <v>4200</v>
      </c>
    </row>
    <row r="132" spans="1:7" x14ac:dyDescent="0.3">
      <c r="A132" s="65" t="s">
        <v>69</v>
      </c>
      <c r="B132" s="65" t="str">
        <f>VLOOKUP(Tableau3[[#This Row],[Compte]],bases!$A$3:$F$31,2)</f>
        <v>Annonces &amp; insertions</v>
      </c>
      <c r="C132" s="73">
        <v>1800</v>
      </c>
      <c r="D132" s="73">
        <v>0</v>
      </c>
      <c r="E132" s="66">
        <v>0.2</v>
      </c>
      <c r="F132" s="67">
        <f t="shared" si="2"/>
        <v>360</v>
      </c>
      <c r="G132" s="68">
        <f>IF(Dépenses!$C132&gt;0,(Dépenses!$C132+Dépenses!$F132),IF(Dépenses!$D132&gt;0,(Dépenses!$D132+Dépenses!$F132),""))</f>
        <v>2160</v>
      </c>
    </row>
    <row r="133" spans="1:7" x14ac:dyDescent="0.3">
      <c r="A133" s="69" t="s">
        <v>69</v>
      </c>
      <c r="B133" s="69" t="str">
        <f>VLOOKUP(Tableau3[[#This Row],[Compte]],bases!$A$3:$F$31,2)</f>
        <v>Annonces &amp; insertions</v>
      </c>
      <c r="C133" s="74">
        <v>1920</v>
      </c>
      <c r="D133" s="74">
        <v>0</v>
      </c>
      <c r="E133" s="70">
        <v>0.2</v>
      </c>
      <c r="F133" s="71">
        <f t="shared" si="2"/>
        <v>384</v>
      </c>
      <c r="G133" s="72">
        <f>IF(Dépenses!$C133&gt;0,(Dépenses!$C133+Dépenses!$F133),IF(Dépenses!$D133&gt;0,(Dépenses!$D133+Dépenses!$F133),""))</f>
        <v>2304</v>
      </c>
    </row>
    <row r="134" spans="1:7" x14ac:dyDescent="0.3">
      <c r="A134" s="65" t="s">
        <v>69</v>
      </c>
      <c r="B134" s="65" t="str">
        <f>VLOOKUP(Tableau3[[#This Row],[Compte]],bases!$A$3:$F$31,2)</f>
        <v>Annonces &amp; insertions</v>
      </c>
      <c r="C134" s="73">
        <v>17640</v>
      </c>
      <c r="D134" s="73">
        <v>0</v>
      </c>
      <c r="E134" s="66">
        <v>0.2</v>
      </c>
      <c r="F134" s="67">
        <f t="shared" si="2"/>
        <v>3528</v>
      </c>
      <c r="G134" s="68">
        <f>IF(Dépenses!$C134&gt;0,(Dépenses!$C134+Dépenses!$F134),IF(Dépenses!$D134&gt;0,(Dépenses!$D134+Dépenses!$F134),""))</f>
        <v>21168</v>
      </c>
    </row>
    <row r="135" spans="1:7" x14ac:dyDescent="0.3">
      <c r="A135" s="69" t="s">
        <v>69</v>
      </c>
      <c r="B135" s="69" t="str">
        <f>VLOOKUP(Tableau3[[#This Row],[Compte]],bases!$A$3:$F$31,2)</f>
        <v>Annonces &amp; insertions</v>
      </c>
      <c r="C135" s="74">
        <v>2200</v>
      </c>
      <c r="D135" s="74">
        <v>0</v>
      </c>
      <c r="E135" s="70">
        <v>0.2</v>
      </c>
      <c r="F135" s="71">
        <f t="shared" si="2"/>
        <v>440</v>
      </c>
      <c r="G135" s="72">
        <f>IF(Dépenses!$C135&gt;0,(Dépenses!$C135+Dépenses!$F135),IF(Dépenses!$D135&gt;0,(Dépenses!$D135+Dépenses!$F135),""))</f>
        <v>2640</v>
      </c>
    </row>
    <row r="136" spans="1:7" x14ac:dyDescent="0.3">
      <c r="A136" s="65" t="s">
        <v>69</v>
      </c>
      <c r="B136" s="65" t="str">
        <f>VLOOKUP(Tableau3[[#This Row],[Compte]],bases!$A$3:$F$31,2)</f>
        <v>Annonces &amp; insertions</v>
      </c>
      <c r="C136" s="73">
        <v>5406</v>
      </c>
      <c r="D136" s="73">
        <v>0</v>
      </c>
      <c r="E136" s="66">
        <v>0.2</v>
      </c>
      <c r="F136" s="67">
        <f t="shared" si="2"/>
        <v>1081.2</v>
      </c>
      <c r="G136" s="68">
        <f>IF(Dépenses!$C136&gt;0,(Dépenses!$C136+Dépenses!$F136),IF(Dépenses!$D136&gt;0,(Dépenses!$D136+Dépenses!$F136),""))</f>
        <v>6487.2</v>
      </c>
    </row>
    <row r="137" spans="1:7" x14ac:dyDescent="0.3">
      <c r="A137" s="69" t="s">
        <v>69</v>
      </c>
      <c r="B137" s="69" t="str">
        <f>VLOOKUP(Tableau3[[#This Row],[Compte]],bases!$A$3:$F$31,2)</f>
        <v>Annonces &amp; insertions</v>
      </c>
      <c r="C137" s="74">
        <v>1500</v>
      </c>
      <c r="D137" s="74">
        <v>0</v>
      </c>
      <c r="E137" s="70">
        <v>0.2</v>
      </c>
      <c r="F137" s="71">
        <f t="shared" si="2"/>
        <v>300</v>
      </c>
      <c r="G137" s="72">
        <f>IF(Dépenses!$C137&gt;0,(Dépenses!$C137+Dépenses!$F137),IF(Dépenses!$D137&gt;0,(Dépenses!$D137+Dépenses!$F137),""))</f>
        <v>1800</v>
      </c>
    </row>
    <row r="138" spans="1:7" x14ac:dyDescent="0.3">
      <c r="A138" s="65" t="s">
        <v>69</v>
      </c>
      <c r="B138" s="65" t="str">
        <f>VLOOKUP(Tableau3[[#This Row],[Compte]],bases!$A$3:$F$31,2)</f>
        <v>Annonces &amp; insertions</v>
      </c>
      <c r="C138" s="73">
        <v>645</v>
      </c>
      <c r="D138" s="73">
        <v>0</v>
      </c>
      <c r="E138" s="66">
        <v>0.2</v>
      </c>
      <c r="F138" s="67">
        <f t="shared" si="2"/>
        <v>129</v>
      </c>
      <c r="G138" s="68">
        <f>IF(Dépenses!$C138&gt;0,(Dépenses!$C138+Dépenses!$F138),IF(Dépenses!$D138&gt;0,(Dépenses!$D138+Dépenses!$F138),""))</f>
        <v>774</v>
      </c>
    </row>
    <row r="139" spans="1:7" x14ac:dyDescent="0.3">
      <c r="A139" s="69" t="s">
        <v>69</v>
      </c>
      <c r="B139" s="69" t="str">
        <f>VLOOKUP(Tableau3[[#This Row],[Compte]],bases!$A$3:$F$31,2)</f>
        <v>Annonces &amp; insertions</v>
      </c>
      <c r="C139" s="74">
        <v>1922.7</v>
      </c>
      <c r="D139" s="74">
        <v>0</v>
      </c>
      <c r="E139" s="70">
        <v>0.2</v>
      </c>
      <c r="F139" s="71">
        <f t="shared" si="2"/>
        <v>384.54</v>
      </c>
      <c r="G139" s="72">
        <f>IF(Dépenses!$C139&gt;0,(Dépenses!$C139+Dépenses!$F139),IF(Dépenses!$D139&gt;0,(Dépenses!$D139+Dépenses!$F139),""))</f>
        <v>2307.2400000000002</v>
      </c>
    </row>
    <row r="140" spans="1:7" x14ac:dyDescent="0.3">
      <c r="A140" s="65" t="s">
        <v>69</v>
      </c>
      <c r="B140" s="65" t="str">
        <f>VLOOKUP(Tableau3[[#This Row],[Compte]],bases!$A$3:$F$31,2)</f>
        <v>Annonces &amp; insertions</v>
      </c>
      <c r="C140" s="73">
        <v>1790.1</v>
      </c>
      <c r="D140" s="73">
        <v>0</v>
      </c>
      <c r="E140" s="66">
        <v>0.2</v>
      </c>
      <c r="F140" s="67">
        <f t="shared" si="2"/>
        <v>358.02</v>
      </c>
      <c r="G140" s="68">
        <f>IF(Dépenses!$C140&gt;0,(Dépenses!$C140+Dépenses!$F140),IF(Dépenses!$D140&gt;0,(Dépenses!$D140+Dépenses!$F140),""))</f>
        <v>2148.12</v>
      </c>
    </row>
    <row r="141" spans="1:7" x14ac:dyDescent="0.3">
      <c r="A141" s="69" t="s">
        <v>69</v>
      </c>
      <c r="B141" s="69" t="str">
        <f>VLOOKUP(Tableau3[[#This Row],[Compte]],bases!$A$3:$F$31,2)</f>
        <v>Annonces &amp; insertions</v>
      </c>
      <c r="C141" s="74">
        <v>1963.5</v>
      </c>
      <c r="D141" s="74">
        <v>0</v>
      </c>
      <c r="E141" s="70">
        <v>0.2</v>
      </c>
      <c r="F141" s="71">
        <f t="shared" si="2"/>
        <v>392.70000000000005</v>
      </c>
      <c r="G141" s="72">
        <f>IF(Dépenses!$C141&gt;0,(Dépenses!$C141+Dépenses!$F141),IF(Dépenses!$D141&gt;0,(Dépenses!$D141+Dépenses!$F141),""))</f>
        <v>2356.1999999999998</v>
      </c>
    </row>
    <row r="142" spans="1:7" x14ac:dyDescent="0.3">
      <c r="A142" s="65" t="s">
        <v>69</v>
      </c>
      <c r="B142" s="65" t="str">
        <f>VLOOKUP(Tableau3[[#This Row],[Compte]],bases!$A$3:$F$31,2)</f>
        <v>Annonces &amp; insertions</v>
      </c>
      <c r="C142" s="73">
        <v>1927.8</v>
      </c>
      <c r="D142" s="73">
        <v>0</v>
      </c>
      <c r="E142" s="66">
        <v>0.2</v>
      </c>
      <c r="F142" s="67">
        <f t="shared" si="2"/>
        <v>385.56</v>
      </c>
      <c r="G142" s="68">
        <f>IF(Dépenses!$C142&gt;0,(Dépenses!$C142+Dépenses!$F142),IF(Dépenses!$D142&gt;0,(Dépenses!$D142+Dépenses!$F142),""))</f>
        <v>2313.36</v>
      </c>
    </row>
    <row r="143" spans="1:7" x14ac:dyDescent="0.3">
      <c r="A143" s="69" t="s">
        <v>69</v>
      </c>
      <c r="B143" s="69" t="str">
        <f>VLOOKUP(Tableau3[[#This Row],[Compte]],bases!$A$3:$F$31,2)</f>
        <v>Annonces &amp; insertions</v>
      </c>
      <c r="C143" s="74">
        <v>2019.6</v>
      </c>
      <c r="D143" s="74">
        <v>0</v>
      </c>
      <c r="E143" s="70">
        <v>0.2</v>
      </c>
      <c r="F143" s="71">
        <f t="shared" si="2"/>
        <v>403.92</v>
      </c>
      <c r="G143" s="72">
        <f>IF(Dépenses!$C143&gt;0,(Dépenses!$C143+Dépenses!$F143),IF(Dépenses!$D143&gt;0,(Dépenses!$D143+Dépenses!$F143),""))</f>
        <v>2423.52</v>
      </c>
    </row>
    <row r="144" spans="1:7" x14ac:dyDescent="0.3">
      <c r="A144" s="65" t="s">
        <v>69</v>
      </c>
      <c r="B144" s="65" t="str">
        <f>VLOOKUP(Tableau3[[#This Row],[Compte]],bases!$A$3:$F$31,2)</f>
        <v>Annonces &amp; insertions</v>
      </c>
      <c r="C144" s="73">
        <v>1878.5</v>
      </c>
      <c r="D144" s="73">
        <v>0</v>
      </c>
      <c r="E144" s="66">
        <v>0.2</v>
      </c>
      <c r="F144" s="67">
        <f t="shared" si="2"/>
        <v>375.70000000000005</v>
      </c>
      <c r="G144" s="68">
        <f>IF(Dépenses!$C144&gt;0,(Dépenses!$C144+Dépenses!$F144),IF(Dépenses!$D144&gt;0,(Dépenses!$D144+Dépenses!$F144),""))</f>
        <v>2254.1999999999998</v>
      </c>
    </row>
    <row r="145" spans="1:7" x14ac:dyDescent="0.3">
      <c r="A145" s="69" t="s">
        <v>69</v>
      </c>
      <c r="B145" s="69" t="str">
        <f>VLOOKUP(Tableau3[[#This Row],[Compte]],bases!$A$3:$F$31,2)</f>
        <v>Annonces &amp; insertions</v>
      </c>
      <c r="C145" s="74">
        <v>3384</v>
      </c>
      <c r="D145" s="74">
        <v>0</v>
      </c>
      <c r="E145" s="70">
        <v>0.2</v>
      </c>
      <c r="F145" s="71">
        <f t="shared" si="2"/>
        <v>676.80000000000007</v>
      </c>
      <c r="G145" s="72">
        <f>IF(Dépenses!$C145&gt;0,(Dépenses!$C145+Dépenses!$F145),IF(Dépenses!$D145&gt;0,(Dépenses!$D145+Dépenses!$F145),""))</f>
        <v>4060.8</v>
      </c>
    </row>
    <row r="146" spans="1:7" x14ac:dyDescent="0.3">
      <c r="A146" s="65" t="s">
        <v>69</v>
      </c>
      <c r="B146" s="65" t="str">
        <f>VLOOKUP(Tableau3[[#This Row],[Compte]],bases!$A$3:$F$31,2)</f>
        <v>Annonces &amp; insertions</v>
      </c>
      <c r="C146" s="73">
        <v>5970</v>
      </c>
      <c r="D146" s="73">
        <v>0</v>
      </c>
      <c r="E146" s="66">
        <v>0.2</v>
      </c>
      <c r="F146" s="67">
        <f t="shared" si="2"/>
        <v>1194</v>
      </c>
      <c r="G146" s="68">
        <f>IF(Dépenses!$C146&gt;0,(Dépenses!$C146+Dépenses!$F146),IF(Dépenses!$D146&gt;0,(Dépenses!$D146+Dépenses!$F146),""))</f>
        <v>7164</v>
      </c>
    </row>
    <row r="147" spans="1:7" x14ac:dyDescent="0.3">
      <c r="A147" s="69" t="s">
        <v>69</v>
      </c>
      <c r="B147" s="69" t="str">
        <f>VLOOKUP(Tableau3[[#This Row],[Compte]],bases!$A$3:$F$31,2)</f>
        <v>Annonces &amp; insertions</v>
      </c>
      <c r="C147" s="74">
        <v>3850</v>
      </c>
      <c r="D147" s="74">
        <v>0</v>
      </c>
      <c r="E147" s="70">
        <v>0.2</v>
      </c>
      <c r="F147" s="71">
        <f t="shared" si="2"/>
        <v>770</v>
      </c>
      <c r="G147" s="72">
        <f>IF(Dépenses!$C147&gt;0,(Dépenses!$C147+Dépenses!$F147),IF(Dépenses!$D147&gt;0,(Dépenses!$D147+Dépenses!$F147),""))</f>
        <v>4620</v>
      </c>
    </row>
    <row r="148" spans="1:7" x14ac:dyDescent="0.3">
      <c r="A148" s="65" t="s">
        <v>69</v>
      </c>
      <c r="B148" s="65" t="str">
        <f>VLOOKUP(Tableau3[[#This Row],[Compte]],bases!$A$3:$F$31,2)</f>
        <v>Annonces &amp; insertions</v>
      </c>
      <c r="C148" s="73">
        <v>1833</v>
      </c>
      <c r="D148" s="73">
        <v>0</v>
      </c>
      <c r="E148" s="66">
        <v>0.2</v>
      </c>
      <c r="F148" s="67">
        <f t="shared" si="2"/>
        <v>366.6</v>
      </c>
      <c r="G148" s="68">
        <f>IF(Dépenses!$C148&gt;0,(Dépenses!$C148+Dépenses!$F148),IF(Dépenses!$D148&gt;0,(Dépenses!$D148+Dépenses!$F148),""))</f>
        <v>2199.6</v>
      </c>
    </row>
    <row r="149" spans="1:7" x14ac:dyDescent="0.3">
      <c r="A149" s="69" t="s">
        <v>69</v>
      </c>
      <c r="B149" s="69" t="str">
        <f>VLOOKUP(Tableau3[[#This Row],[Compte]],bases!$A$3:$F$31,2)</f>
        <v>Annonces &amp; insertions</v>
      </c>
      <c r="C149" s="74">
        <v>500</v>
      </c>
      <c r="D149" s="74">
        <v>0</v>
      </c>
      <c r="E149" s="70">
        <v>0.2</v>
      </c>
      <c r="F149" s="71">
        <f t="shared" si="2"/>
        <v>100</v>
      </c>
      <c r="G149" s="72">
        <f>IF(Dépenses!$C149&gt;0,(Dépenses!$C149+Dépenses!$F149),IF(Dépenses!$D149&gt;0,(Dépenses!$D149+Dépenses!$F149),""))</f>
        <v>600</v>
      </c>
    </row>
    <row r="150" spans="1:7" x14ac:dyDescent="0.3">
      <c r="A150" s="65" t="s">
        <v>69</v>
      </c>
      <c r="B150" s="65" t="str">
        <f>VLOOKUP(Tableau3[[#This Row],[Compte]],bases!$A$3:$F$31,2)</f>
        <v>Annonces &amp; insertions</v>
      </c>
      <c r="C150" s="73">
        <v>20220</v>
      </c>
      <c r="D150" s="73">
        <v>0</v>
      </c>
      <c r="E150" s="66">
        <v>0.2</v>
      </c>
      <c r="F150" s="67">
        <f t="shared" si="2"/>
        <v>4044</v>
      </c>
      <c r="G150" s="68">
        <f>IF(Dépenses!$C150&gt;0,(Dépenses!$C150+Dépenses!$F150),IF(Dépenses!$D150&gt;0,(Dépenses!$D150+Dépenses!$F150),""))</f>
        <v>24264</v>
      </c>
    </row>
    <row r="151" spans="1:7" x14ac:dyDescent="0.3">
      <c r="A151" s="69" t="s">
        <v>69</v>
      </c>
      <c r="B151" s="69" t="str">
        <f>VLOOKUP(Tableau3[[#This Row],[Compte]],bases!$A$3:$F$31,2)</f>
        <v>Annonces &amp; insertions</v>
      </c>
      <c r="C151" s="74">
        <v>1500</v>
      </c>
      <c r="D151" s="74">
        <v>0</v>
      </c>
      <c r="E151" s="70">
        <v>0.2</v>
      </c>
      <c r="F151" s="71">
        <f t="shared" si="2"/>
        <v>300</v>
      </c>
      <c r="G151" s="72">
        <f>IF(Dépenses!$C151&gt;0,(Dépenses!$C151+Dépenses!$F151),IF(Dépenses!$D151&gt;0,(Dépenses!$D151+Dépenses!$F151),""))</f>
        <v>1800</v>
      </c>
    </row>
    <row r="152" spans="1:7" x14ac:dyDescent="0.3">
      <c r="A152" s="65" t="s">
        <v>69</v>
      </c>
      <c r="B152" s="65" t="str">
        <f>VLOOKUP(Tableau3[[#This Row],[Compte]],bases!$A$3:$F$31,2)</f>
        <v>Annonces &amp; insertions</v>
      </c>
      <c r="C152" s="73">
        <v>30515</v>
      </c>
      <c r="D152" s="73">
        <v>0</v>
      </c>
      <c r="E152" s="66">
        <v>0.2</v>
      </c>
      <c r="F152" s="67">
        <f t="shared" si="2"/>
        <v>6103</v>
      </c>
      <c r="G152" s="68">
        <f>IF(Dépenses!$C152&gt;0,(Dépenses!$C152+Dépenses!$F152),IF(Dépenses!$D152&gt;0,(Dépenses!$D152+Dépenses!$F152),""))</f>
        <v>36618</v>
      </c>
    </row>
    <row r="153" spans="1:7" x14ac:dyDescent="0.3">
      <c r="A153" s="69" t="s">
        <v>69</v>
      </c>
      <c r="B153" s="69" t="str">
        <f>VLOOKUP(Tableau3[[#This Row],[Compte]],bases!$A$3:$F$31,2)</f>
        <v>Annonces &amp; insertions</v>
      </c>
      <c r="C153" s="74">
        <v>5110</v>
      </c>
      <c r="D153" s="74">
        <v>0</v>
      </c>
      <c r="E153" s="70">
        <v>0.2</v>
      </c>
      <c r="F153" s="71">
        <f t="shared" si="2"/>
        <v>1022</v>
      </c>
      <c r="G153" s="72">
        <f>IF(Dépenses!$C153&gt;0,(Dépenses!$C153+Dépenses!$F153),IF(Dépenses!$D153&gt;0,(Dépenses!$D153+Dépenses!$F153),""))</f>
        <v>6132</v>
      </c>
    </row>
    <row r="154" spans="1:7" x14ac:dyDescent="0.3">
      <c r="A154" s="65" t="s">
        <v>69</v>
      </c>
      <c r="B154" s="65" t="str">
        <f>VLOOKUP(Tableau3[[#This Row],[Compte]],bases!$A$3:$F$31,2)</f>
        <v>Annonces &amp; insertions</v>
      </c>
      <c r="C154" s="73">
        <v>1965.2</v>
      </c>
      <c r="D154" s="73">
        <v>0</v>
      </c>
      <c r="E154" s="66">
        <v>0.2</v>
      </c>
      <c r="F154" s="67">
        <f t="shared" si="2"/>
        <v>393.04</v>
      </c>
      <c r="G154" s="68">
        <f>IF(Dépenses!$C154&gt;0,(Dépenses!$C154+Dépenses!$F154),IF(Dépenses!$D154&gt;0,(Dépenses!$D154+Dépenses!$F154),""))</f>
        <v>2358.2400000000002</v>
      </c>
    </row>
    <row r="155" spans="1:7" x14ac:dyDescent="0.3">
      <c r="A155" s="69" t="s">
        <v>69</v>
      </c>
      <c r="B155" s="69" t="str">
        <f>VLOOKUP(Tableau3[[#This Row],[Compte]],bases!$A$3:$F$31,2)</f>
        <v>Annonces &amp; insertions</v>
      </c>
      <c r="C155" s="74">
        <v>3121.2</v>
      </c>
      <c r="D155" s="74">
        <v>0</v>
      </c>
      <c r="E155" s="70">
        <v>0.2</v>
      </c>
      <c r="F155" s="71">
        <f t="shared" si="2"/>
        <v>624.24</v>
      </c>
      <c r="G155" s="72">
        <f>IF(Dépenses!$C155&gt;0,(Dépenses!$C155+Dépenses!$F155),IF(Dépenses!$D155&gt;0,(Dépenses!$D155+Dépenses!$F155),""))</f>
        <v>3745.4399999999996</v>
      </c>
    </row>
    <row r="156" spans="1:7" x14ac:dyDescent="0.3">
      <c r="A156" s="65" t="s">
        <v>69</v>
      </c>
      <c r="B156" s="65" t="str">
        <f>VLOOKUP(Tableau3[[#This Row],[Compte]],bases!$A$3:$F$31,2)</f>
        <v>Annonces &amp; insertions</v>
      </c>
      <c r="C156" s="73">
        <v>2880</v>
      </c>
      <c r="D156" s="73">
        <v>0</v>
      </c>
      <c r="E156" s="66">
        <v>0.2</v>
      </c>
      <c r="F156" s="67">
        <f t="shared" si="2"/>
        <v>576</v>
      </c>
      <c r="G156" s="68">
        <f>IF(Dépenses!$C156&gt;0,(Dépenses!$C156+Dépenses!$F156),IF(Dépenses!$D156&gt;0,(Dépenses!$D156+Dépenses!$F156),""))</f>
        <v>3456</v>
      </c>
    </row>
    <row r="157" spans="1:7" x14ac:dyDescent="0.3">
      <c r="A157" s="69" t="s">
        <v>69</v>
      </c>
      <c r="B157" s="69" t="str">
        <f>VLOOKUP(Tableau3[[#This Row],[Compte]],bases!$A$3:$F$31,2)</f>
        <v>Annonces &amp; insertions</v>
      </c>
      <c r="C157" s="74">
        <v>3990</v>
      </c>
      <c r="D157" s="74">
        <v>0</v>
      </c>
      <c r="E157" s="70">
        <v>0.2</v>
      </c>
      <c r="F157" s="71">
        <f t="shared" si="2"/>
        <v>798</v>
      </c>
      <c r="G157" s="72">
        <f>IF(Dépenses!$C157&gt;0,(Dépenses!$C157+Dépenses!$F157),IF(Dépenses!$D157&gt;0,(Dépenses!$D157+Dépenses!$F157),""))</f>
        <v>4788</v>
      </c>
    </row>
    <row r="158" spans="1:7" x14ac:dyDescent="0.3">
      <c r="A158" s="65" t="s">
        <v>69</v>
      </c>
      <c r="B158" s="65" t="str">
        <f>VLOOKUP(Tableau3[[#This Row],[Compte]],bases!$A$3:$F$31,2)</f>
        <v>Annonces &amp; insertions</v>
      </c>
      <c r="C158" s="73">
        <v>2000</v>
      </c>
      <c r="D158" s="73">
        <v>0</v>
      </c>
      <c r="E158" s="66">
        <v>0.2</v>
      </c>
      <c r="F158" s="67">
        <f t="shared" si="2"/>
        <v>400</v>
      </c>
      <c r="G158" s="68">
        <f>IF(Dépenses!$C158&gt;0,(Dépenses!$C158+Dépenses!$F158),IF(Dépenses!$D158&gt;0,(Dépenses!$D158+Dépenses!$F158),""))</f>
        <v>2400</v>
      </c>
    </row>
    <row r="159" spans="1:7" x14ac:dyDescent="0.3">
      <c r="A159" s="69" t="s">
        <v>69</v>
      </c>
      <c r="B159" s="69" t="str">
        <f>VLOOKUP(Tableau3[[#This Row],[Compte]],bases!$A$3:$F$31,2)</f>
        <v>Annonces &amp; insertions</v>
      </c>
      <c r="C159" s="74">
        <v>1080</v>
      </c>
      <c r="D159" s="74">
        <v>0</v>
      </c>
      <c r="E159" s="70">
        <v>0.2</v>
      </c>
      <c r="F159" s="71">
        <f t="shared" si="2"/>
        <v>216</v>
      </c>
      <c r="G159" s="72">
        <f>IF(Dépenses!$C159&gt;0,(Dépenses!$C159+Dépenses!$F159),IF(Dépenses!$D159&gt;0,(Dépenses!$D159+Dépenses!$F159),""))</f>
        <v>1296</v>
      </c>
    </row>
    <row r="160" spans="1:7" x14ac:dyDescent="0.3">
      <c r="A160" s="65" t="s">
        <v>69</v>
      </c>
      <c r="B160" s="65" t="str">
        <f>VLOOKUP(Tableau3[[#This Row],[Compte]],bases!$A$3:$F$31,2)</f>
        <v>Annonces &amp; insertions</v>
      </c>
      <c r="C160" s="73">
        <v>225</v>
      </c>
      <c r="D160" s="73">
        <v>0</v>
      </c>
      <c r="E160" s="66">
        <v>0.2</v>
      </c>
      <c r="F160" s="67">
        <f t="shared" si="2"/>
        <v>45</v>
      </c>
      <c r="G160" s="68">
        <f>IF(Dépenses!$C160&gt;0,(Dépenses!$C160+Dépenses!$F160),IF(Dépenses!$D160&gt;0,(Dépenses!$D160+Dépenses!$F160),""))</f>
        <v>270</v>
      </c>
    </row>
    <row r="161" spans="1:7" x14ac:dyDescent="0.3">
      <c r="A161" s="69" t="s">
        <v>69</v>
      </c>
      <c r="B161" s="69" t="str">
        <f>VLOOKUP(Tableau3[[#This Row],[Compte]],bases!$A$3:$F$31,2)</f>
        <v>Annonces &amp; insertions</v>
      </c>
      <c r="C161" s="74">
        <v>225</v>
      </c>
      <c r="D161" s="74">
        <v>0</v>
      </c>
      <c r="E161" s="70">
        <v>0.2</v>
      </c>
      <c r="F161" s="71">
        <f t="shared" si="2"/>
        <v>45</v>
      </c>
      <c r="G161" s="72">
        <f>IF(Dépenses!$C161&gt;0,(Dépenses!$C161+Dépenses!$F161),IF(Dépenses!$D161&gt;0,(Dépenses!$D161+Dépenses!$F161),""))</f>
        <v>270</v>
      </c>
    </row>
    <row r="162" spans="1:7" x14ac:dyDescent="0.3">
      <c r="A162" s="65" t="s">
        <v>70</v>
      </c>
      <c r="B162" s="65" t="str">
        <f>VLOOKUP(Tableau3[[#This Row],[Compte]],bases!$A$3:$F$31,2)</f>
        <v>Echantillons</v>
      </c>
      <c r="C162" s="73">
        <v>980</v>
      </c>
      <c r="D162" s="73">
        <v>0</v>
      </c>
      <c r="E162" s="66">
        <v>0.2</v>
      </c>
      <c r="F162" s="67">
        <f t="shared" si="2"/>
        <v>196</v>
      </c>
      <c r="G162" s="68">
        <f>IF(Dépenses!$C162&gt;0,(Dépenses!$C162+Dépenses!$F162),IF(Dépenses!$D162&gt;0,(Dépenses!$D162+Dépenses!$F162),""))</f>
        <v>1176</v>
      </c>
    </row>
    <row r="163" spans="1:7" x14ac:dyDescent="0.3">
      <c r="A163" s="69" t="s">
        <v>70</v>
      </c>
      <c r="B163" s="69" t="str">
        <f>VLOOKUP(Tableau3[[#This Row],[Compte]],bases!$A$3:$F$31,2)</f>
        <v>Echantillons</v>
      </c>
      <c r="C163" s="74">
        <v>2761</v>
      </c>
      <c r="D163" s="74">
        <v>0</v>
      </c>
      <c r="E163" s="70">
        <v>0.2</v>
      </c>
      <c r="F163" s="71">
        <f t="shared" si="2"/>
        <v>552.20000000000005</v>
      </c>
      <c r="G163" s="72">
        <f>IF(Dépenses!$C163&gt;0,(Dépenses!$C163+Dépenses!$F163),IF(Dépenses!$D163&gt;0,(Dépenses!$D163+Dépenses!$F163),""))</f>
        <v>3313.2</v>
      </c>
    </row>
    <row r="164" spans="1:7" x14ac:dyDescent="0.3">
      <c r="A164" s="65" t="s">
        <v>70</v>
      </c>
      <c r="B164" s="65" t="str">
        <f>VLOOKUP(Tableau3[[#This Row],[Compte]],bases!$A$3:$F$31,2)</f>
        <v>Echantillons</v>
      </c>
      <c r="C164" s="73">
        <v>5200</v>
      </c>
      <c r="D164" s="73">
        <v>0</v>
      </c>
      <c r="E164" s="66">
        <v>0.2</v>
      </c>
      <c r="F164" s="67">
        <f t="shared" si="2"/>
        <v>1040</v>
      </c>
      <c r="G164" s="68">
        <f>IF(Dépenses!$C164&gt;0,(Dépenses!$C164+Dépenses!$F164),IF(Dépenses!$D164&gt;0,(Dépenses!$D164+Dépenses!$F164),""))</f>
        <v>6240</v>
      </c>
    </row>
    <row r="165" spans="1:7" x14ac:dyDescent="0.3">
      <c r="A165" s="69" t="s">
        <v>70</v>
      </c>
      <c r="B165" s="69" t="str">
        <f>VLOOKUP(Tableau3[[#This Row],[Compte]],bases!$A$3:$F$31,2)</f>
        <v>Echantillons</v>
      </c>
      <c r="C165" s="74">
        <v>3600</v>
      </c>
      <c r="D165" s="74">
        <v>0</v>
      </c>
      <c r="E165" s="70">
        <v>0.2</v>
      </c>
      <c r="F165" s="71">
        <f t="shared" si="2"/>
        <v>720</v>
      </c>
      <c r="G165" s="72">
        <f>IF(Dépenses!$C165&gt;0,(Dépenses!$C165+Dépenses!$F165),IF(Dépenses!$D165&gt;0,(Dépenses!$D165+Dépenses!$F165),""))</f>
        <v>4320</v>
      </c>
    </row>
    <row r="166" spans="1:7" x14ac:dyDescent="0.3">
      <c r="A166" s="65" t="s">
        <v>71</v>
      </c>
      <c r="B166" s="65" t="str">
        <f>VLOOKUP(Tableau3[[#This Row],[Compte]],bases!$A$3:$F$31,2)</f>
        <v>Catalogues &amp; imprimés</v>
      </c>
      <c r="C166" s="73">
        <v>2824.4</v>
      </c>
      <c r="D166" s="73">
        <v>0</v>
      </c>
      <c r="E166" s="66">
        <v>0.2</v>
      </c>
      <c r="F166" s="67">
        <f t="shared" si="2"/>
        <v>564.88</v>
      </c>
      <c r="G166" s="68">
        <f>IF(Dépenses!$C166&gt;0,(Dépenses!$C166+Dépenses!$F166),IF(Dépenses!$D166&gt;0,(Dépenses!$D166+Dépenses!$F166),""))</f>
        <v>3389.28</v>
      </c>
    </row>
    <row r="167" spans="1:7" x14ac:dyDescent="0.3">
      <c r="A167" s="69" t="s">
        <v>71</v>
      </c>
      <c r="B167" s="69" t="str">
        <f>VLOOKUP(Tableau3[[#This Row],[Compte]],bases!$A$3:$F$31,2)</f>
        <v>Catalogues &amp; imprimés</v>
      </c>
      <c r="C167" s="74">
        <v>299</v>
      </c>
      <c r="D167" s="74">
        <v>0</v>
      </c>
      <c r="E167" s="70">
        <v>0.2</v>
      </c>
      <c r="F167" s="71">
        <f t="shared" si="2"/>
        <v>59.800000000000004</v>
      </c>
      <c r="G167" s="72">
        <f>IF(Dépenses!$C167&gt;0,(Dépenses!$C167+Dépenses!$F167),IF(Dépenses!$D167&gt;0,(Dépenses!$D167+Dépenses!$F167),""))</f>
        <v>358.8</v>
      </c>
    </row>
    <row r="168" spans="1:7" x14ac:dyDescent="0.3">
      <c r="A168" s="65" t="s">
        <v>71</v>
      </c>
      <c r="B168" s="65" t="str">
        <f>VLOOKUP(Tableau3[[#This Row],[Compte]],bases!$A$3:$F$31,2)</f>
        <v>Catalogues &amp; imprimés</v>
      </c>
      <c r="C168" s="73">
        <v>2600</v>
      </c>
      <c r="D168" s="73">
        <v>0</v>
      </c>
      <c r="E168" s="66">
        <v>0.2</v>
      </c>
      <c r="F168" s="67">
        <f t="shared" si="2"/>
        <v>520</v>
      </c>
      <c r="G168" s="68">
        <f>IF(Dépenses!$C168&gt;0,(Dépenses!$C168+Dépenses!$F168),IF(Dépenses!$D168&gt;0,(Dépenses!$D168+Dépenses!$F168),""))</f>
        <v>3120</v>
      </c>
    </row>
    <row r="169" spans="1:7" x14ac:dyDescent="0.3">
      <c r="A169" s="69" t="s">
        <v>71</v>
      </c>
      <c r="B169" s="69" t="str">
        <f>VLOOKUP(Tableau3[[#This Row],[Compte]],bases!$A$3:$F$31,2)</f>
        <v>Catalogues &amp; imprimés</v>
      </c>
      <c r="C169" s="74">
        <v>1970</v>
      </c>
      <c r="D169" s="74">
        <v>0</v>
      </c>
      <c r="E169" s="70">
        <v>0.2</v>
      </c>
      <c r="F169" s="71">
        <f t="shared" si="2"/>
        <v>394</v>
      </c>
      <c r="G169" s="72">
        <f>IF(Dépenses!$C169&gt;0,(Dépenses!$C169+Dépenses!$F169),IF(Dépenses!$D169&gt;0,(Dépenses!$D169+Dépenses!$F169),""))</f>
        <v>2364</v>
      </c>
    </row>
    <row r="170" spans="1:7" x14ac:dyDescent="0.3">
      <c r="A170" s="65" t="s">
        <v>71</v>
      </c>
      <c r="B170" s="65" t="str">
        <f>VLOOKUP(Tableau3[[#This Row],[Compte]],bases!$A$3:$F$31,2)</f>
        <v>Catalogues &amp; imprimés</v>
      </c>
      <c r="C170" s="73">
        <v>3400</v>
      </c>
      <c r="D170" s="73">
        <v>0</v>
      </c>
      <c r="E170" s="66">
        <v>0.2</v>
      </c>
      <c r="F170" s="67">
        <f t="shared" si="2"/>
        <v>680</v>
      </c>
      <c r="G170" s="68">
        <f>IF(Dépenses!$C170&gt;0,(Dépenses!$C170+Dépenses!$F170),IF(Dépenses!$D170&gt;0,(Dépenses!$D170+Dépenses!$F170),""))</f>
        <v>4080</v>
      </c>
    </row>
    <row r="171" spans="1:7" x14ac:dyDescent="0.3">
      <c r="A171" s="69" t="s">
        <v>71</v>
      </c>
      <c r="B171" s="69" t="str">
        <f>VLOOKUP(Tableau3[[#This Row],[Compte]],bases!$A$3:$F$31,2)</f>
        <v>Catalogues &amp; imprimés</v>
      </c>
      <c r="C171" s="74">
        <v>870</v>
      </c>
      <c r="D171" s="74">
        <v>0</v>
      </c>
      <c r="E171" s="70">
        <v>0.2</v>
      </c>
      <c r="F171" s="71">
        <f t="shared" si="2"/>
        <v>174</v>
      </c>
      <c r="G171" s="72">
        <f>IF(Dépenses!$C171&gt;0,(Dépenses!$C171+Dépenses!$F171),IF(Dépenses!$D171&gt;0,(Dépenses!$D171+Dépenses!$F171),""))</f>
        <v>1044</v>
      </c>
    </row>
    <row r="172" spans="1:7" x14ac:dyDescent="0.3">
      <c r="A172" s="65" t="s">
        <v>71</v>
      </c>
      <c r="B172" s="65" t="str">
        <f>VLOOKUP(Tableau3[[#This Row],[Compte]],bases!$A$3:$F$31,2)</f>
        <v>Catalogues &amp; imprimés</v>
      </c>
      <c r="C172" s="73">
        <v>525</v>
      </c>
      <c r="D172" s="73">
        <v>0</v>
      </c>
      <c r="E172" s="66">
        <v>0.2</v>
      </c>
      <c r="F172" s="67">
        <f t="shared" si="2"/>
        <v>105</v>
      </c>
      <c r="G172" s="68">
        <f>IF(Dépenses!$C172&gt;0,(Dépenses!$C172+Dépenses!$F172),IF(Dépenses!$D172&gt;0,(Dépenses!$D172+Dépenses!$F172),""))</f>
        <v>630</v>
      </c>
    </row>
    <row r="173" spans="1:7" x14ac:dyDescent="0.3">
      <c r="A173" s="69" t="s">
        <v>71</v>
      </c>
      <c r="B173" s="69" t="str">
        <f>VLOOKUP(Tableau3[[#This Row],[Compte]],bases!$A$3:$F$31,2)</f>
        <v>Catalogues &amp; imprimés</v>
      </c>
      <c r="C173" s="74">
        <v>3836</v>
      </c>
      <c r="D173" s="74">
        <v>0</v>
      </c>
      <c r="E173" s="70">
        <v>0.2</v>
      </c>
      <c r="F173" s="71">
        <f t="shared" si="2"/>
        <v>767.2</v>
      </c>
      <c r="G173" s="72">
        <f>IF(Dépenses!$C173&gt;0,(Dépenses!$C173+Dépenses!$F173),IF(Dépenses!$D173&gt;0,(Dépenses!$D173+Dépenses!$F173),""))</f>
        <v>4603.2</v>
      </c>
    </row>
    <row r="174" spans="1:7" x14ac:dyDescent="0.3">
      <c r="A174" s="65" t="s">
        <v>71</v>
      </c>
      <c r="B174" s="65" t="str">
        <f>VLOOKUP(Tableau3[[#This Row],[Compte]],bases!$A$3:$F$31,2)</f>
        <v>Catalogues &amp; imprimés</v>
      </c>
      <c r="C174" s="73">
        <v>671.5</v>
      </c>
      <c r="D174" s="73">
        <v>0</v>
      </c>
      <c r="E174" s="66">
        <v>0.2</v>
      </c>
      <c r="F174" s="67">
        <f t="shared" si="2"/>
        <v>134.30000000000001</v>
      </c>
      <c r="G174" s="68">
        <f>IF(Dépenses!$C174&gt;0,(Dépenses!$C174+Dépenses!$F174),IF(Dépenses!$D174&gt;0,(Dépenses!$D174+Dépenses!$F174),""))</f>
        <v>805.8</v>
      </c>
    </row>
    <row r="175" spans="1:7" x14ac:dyDescent="0.3">
      <c r="A175" s="69" t="s">
        <v>71</v>
      </c>
      <c r="B175" s="69" t="str">
        <f>VLOOKUP(Tableau3[[#This Row],[Compte]],bases!$A$3:$F$31,2)</f>
        <v>Catalogues &amp; imprimés</v>
      </c>
      <c r="C175" s="74">
        <v>200</v>
      </c>
      <c r="D175" s="74">
        <v>0</v>
      </c>
      <c r="E175" s="70">
        <v>0.2</v>
      </c>
      <c r="F175" s="71">
        <f t="shared" si="2"/>
        <v>40</v>
      </c>
      <c r="G175" s="72">
        <f>IF(Dépenses!$C175&gt;0,(Dépenses!$C175+Dépenses!$F175),IF(Dépenses!$D175&gt;0,(Dépenses!$D175+Dépenses!$F175),""))</f>
        <v>240</v>
      </c>
    </row>
    <row r="176" spans="1:7" x14ac:dyDescent="0.3">
      <c r="A176" s="65" t="s">
        <v>71</v>
      </c>
      <c r="B176" s="65" t="str">
        <f>VLOOKUP(Tableau3[[#This Row],[Compte]],bases!$A$3:$F$31,2)</f>
        <v>Catalogues &amp; imprimés</v>
      </c>
      <c r="C176" s="73">
        <v>1020</v>
      </c>
      <c r="D176" s="73">
        <v>0</v>
      </c>
      <c r="E176" s="66">
        <v>0.2</v>
      </c>
      <c r="F176" s="67">
        <f t="shared" si="2"/>
        <v>204</v>
      </c>
      <c r="G176" s="68">
        <f>IF(Dépenses!$C176&gt;0,(Dépenses!$C176+Dépenses!$F176),IF(Dépenses!$D176&gt;0,(Dépenses!$D176+Dépenses!$F176),""))</f>
        <v>1224</v>
      </c>
    </row>
    <row r="177" spans="1:7" x14ac:dyDescent="0.3">
      <c r="A177" s="69" t="s">
        <v>71</v>
      </c>
      <c r="B177" s="69" t="str">
        <f>VLOOKUP(Tableau3[[#This Row],[Compte]],bases!$A$3:$F$31,2)</f>
        <v>Catalogues &amp; imprimés</v>
      </c>
      <c r="C177" s="74">
        <v>1934</v>
      </c>
      <c r="D177" s="74">
        <v>0</v>
      </c>
      <c r="E177" s="70">
        <v>0.2</v>
      </c>
      <c r="F177" s="71">
        <f t="shared" si="2"/>
        <v>386.8</v>
      </c>
      <c r="G177" s="72">
        <f>IF(Dépenses!$C177&gt;0,(Dépenses!$C177+Dépenses!$F177),IF(Dépenses!$D177&gt;0,(Dépenses!$D177+Dépenses!$F177),""))</f>
        <v>2320.8000000000002</v>
      </c>
    </row>
    <row r="178" spans="1:7" x14ac:dyDescent="0.3">
      <c r="A178" s="65" t="s">
        <v>71</v>
      </c>
      <c r="B178" s="65" t="str">
        <f>VLOOKUP(Tableau3[[#This Row],[Compte]],bases!$A$3:$F$31,2)</f>
        <v>Catalogues &amp; imprimés</v>
      </c>
      <c r="C178" s="73">
        <v>2414.1999999999998</v>
      </c>
      <c r="D178" s="73">
        <v>0</v>
      </c>
      <c r="E178" s="66">
        <v>0.2</v>
      </c>
      <c r="F178" s="67">
        <f t="shared" si="2"/>
        <v>482.84</v>
      </c>
      <c r="G178" s="68">
        <f>IF(Dépenses!$C178&gt;0,(Dépenses!$C178+Dépenses!$F178),IF(Dépenses!$D178&gt;0,(Dépenses!$D178+Dépenses!$F178),""))</f>
        <v>2897.04</v>
      </c>
    </row>
    <row r="179" spans="1:7" x14ac:dyDescent="0.3">
      <c r="A179" s="69" t="s">
        <v>71</v>
      </c>
      <c r="B179" s="69" t="str">
        <f>VLOOKUP(Tableau3[[#This Row],[Compte]],bases!$A$3:$F$31,2)</f>
        <v>Catalogues &amp; imprimés</v>
      </c>
      <c r="C179" s="74">
        <v>256.5</v>
      </c>
      <c r="D179" s="74">
        <v>0</v>
      </c>
      <c r="E179" s="70">
        <v>0.2</v>
      </c>
      <c r="F179" s="71">
        <f t="shared" si="2"/>
        <v>51.300000000000004</v>
      </c>
      <c r="G179" s="72">
        <f>IF(Dépenses!$C179&gt;0,(Dépenses!$C179+Dépenses!$F179),IF(Dépenses!$D179&gt;0,(Dépenses!$D179+Dépenses!$F179),""))</f>
        <v>307.8</v>
      </c>
    </row>
    <row r="180" spans="1:7" x14ac:dyDescent="0.3">
      <c r="A180" s="65" t="s">
        <v>71</v>
      </c>
      <c r="B180" s="65" t="str">
        <f>VLOOKUP(Tableau3[[#This Row],[Compte]],bases!$A$3:$F$31,2)</f>
        <v>Catalogues &amp; imprimés</v>
      </c>
      <c r="C180" s="73">
        <v>152</v>
      </c>
      <c r="D180" s="73">
        <v>0</v>
      </c>
      <c r="E180" s="66">
        <v>0.2</v>
      </c>
      <c r="F180" s="67">
        <f t="shared" si="2"/>
        <v>30.400000000000002</v>
      </c>
      <c r="G180" s="68">
        <f>IF(Dépenses!$C180&gt;0,(Dépenses!$C180+Dépenses!$F180),IF(Dépenses!$D180&gt;0,(Dépenses!$D180+Dépenses!$F180),""))</f>
        <v>182.4</v>
      </c>
    </row>
    <row r="181" spans="1:7" x14ac:dyDescent="0.3">
      <c r="A181" s="69" t="s">
        <v>71</v>
      </c>
      <c r="B181" s="69" t="str">
        <f>VLOOKUP(Tableau3[[#This Row],[Compte]],bases!$A$3:$F$31,2)</f>
        <v>Catalogues &amp; imprimés</v>
      </c>
      <c r="C181" s="74">
        <v>2000</v>
      </c>
      <c r="D181" s="74">
        <v>0</v>
      </c>
      <c r="E181" s="70">
        <v>0.2</v>
      </c>
      <c r="F181" s="71">
        <f t="shared" si="2"/>
        <v>400</v>
      </c>
      <c r="G181" s="72">
        <f>IF(Dépenses!$C181&gt;0,(Dépenses!$C181+Dépenses!$F181),IF(Dépenses!$D181&gt;0,(Dépenses!$D181+Dépenses!$F181),""))</f>
        <v>2400</v>
      </c>
    </row>
    <row r="182" spans="1:7" x14ac:dyDescent="0.3">
      <c r="A182" s="65" t="s">
        <v>71</v>
      </c>
      <c r="B182" s="65" t="str">
        <f>VLOOKUP(Tableau3[[#This Row],[Compte]],bases!$A$3:$F$31,2)</f>
        <v>Catalogues &amp; imprimés</v>
      </c>
      <c r="C182" s="73">
        <v>1200</v>
      </c>
      <c r="D182" s="73">
        <v>0</v>
      </c>
      <c r="E182" s="66">
        <v>0.2</v>
      </c>
      <c r="F182" s="67">
        <f t="shared" si="2"/>
        <v>240</v>
      </c>
      <c r="G182" s="68">
        <f>IF(Dépenses!$C182&gt;0,(Dépenses!$C182+Dépenses!$F182),IF(Dépenses!$D182&gt;0,(Dépenses!$D182+Dépenses!$F182),""))</f>
        <v>1440</v>
      </c>
    </row>
    <row r="183" spans="1:7" x14ac:dyDescent="0.3">
      <c r="A183" s="69" t="s">
        <v>71</v>
      </c>
      <c r="B183" s="69" t="str">
        <f>VLOOKUP(Tableau3[[#This Row],[Compte]],bases!$A$3:$F$31,2)</f>
        <v>Catalogues &amp; imprimés</v>
      </c>
      <c r="C183" s="74">
        <v>120</v>
      </c>
      <c r="D183" s="74">
        <v>0</v>
      </c>
      <c r="E183" s="70">
        <v>0.2</v>
      </c>
      <c r="F183" s="71">
        <f t="shared" si="2"/>
        <v>24</v>
      </c>
      <c r="G183" s="72">
        <f>IF(Dépenses!$C183&gt;0,(Dépenses!$C183+Dépenses!$F183),IF(Dépenses!$D183&gt;0,(Dépenses!$D183+Dépenses!$F183),""))</f>
        <v>144</v>
      </c>
    </row>
    <row r="184" spans="1:7" x14ac:dyDescent="0.3">
      <c r="A184" s="65" t="s">
        <v>71</v>
      </c>
      <c r="B184" s="65" t="str">
        <f>VLOOKUP(Tableau3[[#This Row],[Compte]],bases!$A$3:$F$31,2)</f>
        <v>Catalogues &amp; imprimés</v>
      </c>
      <c r="C184" s="73">
        <v>150</v>
      </c>
      <c r="D184" s="73">
        <v>0</v>
      </c>
      <c r="E184" s="66">
        <v>0.2</v>
      </c>
      <c r="F184" s="67">
        <f t="shared" si="2"/>
        <v>30</v>
      </c>
      <c r="G184" s="68">
        <f>IF(Dépenses!$C184&gt;0,(Dépenses!$C184+Dépenses!$F184),IF(Dépenses!$D184&gt;0,(Dépenses!$D184+Dépenses!$F184),""))</f>
        <v>180</v>
      </c>
    </row>
    <row r="185" spans="1:7" x14ac:dyDescent="0.3">
      <c r="A185" s="69" t="s">
        <v>71</v>
      </c>
      <c r="B185" s="69" t="str">
        <f>VLOOKUP(Tableau3[[#This Row],[Compte]],bases!$A$3:$F$31,2)</f>
        <v>Catalogues &amp; imprimés</v>
      </c>
      <c r="C185" s="74">
        <v>1150</v>
      </c>
      <c r="D185" s="74">
        <v>0</v>
      </c>
      <c r="E185" s="70">
        <v>0.2</v>
      </c>
      <c r="F185" s="71">
        <f t="shared" si="2"/>
        <v>230</v>
      </c>
      <c r="G185" s="72">
        <f>IF(Dépenses!$C185&gt;0,(Dépenses!$C185+Dépenses!$F185),IF(Dépenses!$D185&gt;0,(Dépenses!$D185+Dépenses!$F185),""))</f>
        <v>1380</v>
      </c>
    </row>
    <row r="186" spans="1:7" x14ac:dyDescent="0.3">
      <c r="A186" s="65" t="s">
        <v>71</v>
      </c>
      <c r="B186" s="65" t="str">
        <f>VLOOKUP(Tableau3[[#This Row],[Compte]],bases!$A$3:$F$31,2)</f>
        <v>Catalogues &amp; imprimés</v>
      </c>
      <c r="C186" s="73">
        <v>3700</v>
      </c>
      <c r="D186" s="73">
        <v>0</v>
      </c>
      <c r="E186" s="66">
        <v>0.2</v>
      </c>
      <c r="F186" s="67">
        <f t="shared" si="2"/>
        <v>740</v>
      </c>
      <c r="G186" s="68">
        <f>IF(Dépenses!$C186&gt;0,(Dépenses!$C186+Dépenses!$F186),IF(Dépenses!$D186&gt;0,(Dépenses!$D186+Dépenses!$F186),""))</f>
        <v>4440</v>
      </c>
    </row>
    <row r="187" spans="1:7" x14ac:dyDescent="0.3">
      <c r="A187" s="69" t="s">
        <v>71</v>
      </c>
      <c r="B187" s="69" t="str">
        <f>VLOOKUP(Tableau3[[#This Row],[Compte]],bases!$A$3:$F$31,2)</f>
        <v>Catalogues &amp; imprimés</v>
      </c>
      <c r="C187" s="74">
        <v>190</v>
      </c>
      <c r="D187" s="74">
        <v>0</v>
      </c>
      <c r="E187" s="70">
        <v>0.2</v>
      </c>
      <c r="F187" s="71">
        <f t="shared" si="2"/>
        <v>38</v>
      </c>
      <c r="G187" s="72">
        <f>IF(Dépenses!$C187&gt;0,(Dépenses!$C187+Dépenses!$F187),IF(Dépenses!$D187&gt;0,(Dépenses!$D187+Dépenses!$F187),""))</f>
        <v>228</v>
      </c>
    </row>
    <row r="188" spans="1:7" x14ac:dyDescent="0.3">
      <c r="A188" s="65" t="s">
        <v>71</v>
      </c>
      <c r="B188" s="65" t="str">
        <f>VLOOKUP(Tableau3[[#This Row],[Compte]],bases!$A$3:$F$31,2)</f>
        <v>Catalogues &amp; imprimés</v>
      </c>
      <c r="C188" s="73">
        <v>318</v>
      </c>
      <c r="D188" s="73">
        <v>0</v>
      </c>
      <c r="E188" s="66">
        <v>0.2</v>
      </c>
      <c r="F188" s="67">
        <f t="shared" si="2"/>
        <v>63.6</v>
      </c>
      <c r="G188" s="68">
        <f>IF(Dépenses!$C188&gt;0,(Dépenses!$C188+Dépenses!$F188),IF(Dépenses!$D188&gt;0,(Dépenses!$D188+Dépenses!$F188),""))</f>
        <v>381.6</v>
      </c>
    </row>
    <row r="189" spans="1:7" x14ac:dyDescent="0.3">
      <c r="A189" s="69" t="s">
        <v>71</v>
      </c>
      <c r="B189" s="69" t="str">
        <f>VLOOKUP(Tableau3[[#This Row],[Compte]],bases!$A$3:$F$31,2)</f>
        <v>Catalogues &amp; imprimés</v>
      </c>
      <c r="C189" s="74">
        <v>2446</v>
      </c>
      <c r="D189" s="74">
        <v>0</v>
      </c>
      <c r="E189" s="70">
        <v>0.2</v>
      </c>
      <c r="F189" s="71">
        <f t="shared" si="2"/>
        <v>489.20000000000005</v>
      </c>
      <c r="G189" s="72">
        <f>IF(Dépenses!$C189&gt;0,(Dépenses!$C189+Dépenses!$F189),IF(Dépenses!$D189&gt;0,(Dépenses!$D189+Dépenses!$F189),""))</f>
        <v>2935.2</v>
      </c>
    </row>
    <row r="190" spans="1:7" x14ac:dyDescent="0.3">
      <c r="A190" s="65" t="s">
        <v>71</v>
      </c>
      <c r="B190" s="65" t="str">
        <f>VLOOKUP(Tableau3[[#This Row],[Compte]],bases!$A$3:$F$31,2)</f>
        <v>Catalogues &amp; imprimés</v>
      </c>
      <c r="C190" s="73">
        <v>215</v>
      </c>
      <c r="D190" s="73">
        <v>0</v>
      </c>
      <c r="E190" s="66">
        <v>0.2</v>
      </c>
      <c r="F190" s="67">
        <f t="shared" ref="F190:F239" si="3">IF(C190&lt;=0,D190*E190,C190*E190)</f>
        <v>43</v>
      </c>
      <c r="G190" s="68">
        <f>IF(Dépenses!$C190&gt;0,(Dépenses!$C190+Dépenses!$F190),IF(Dépenses!$D190&gt;0,(Dépenses!$D190+Dépenses!$F190),""))</f>
        <v>258</v>
      </c>
    </row>
    <row r="191" spans="1:7" x14ac:dyDescent="0.3">
      <c r="A191" s="69" t="s">
        <v>71</v>
      </c>
      <c r="B191" s="69" t="str">
        <f>VLOOKUP(Tableau3[[#This Row],[Compte]],bases!$A$3:$F$31,2)</f>
        <v>Catalogues &amp; imprimés</v>
      </c>
      <c r="C191" s="74">
        <v>3070</v>
      </c>
      <c r="D191" s="74">
        <v>0</v>
      </c>
      <c r="E191" s="70">
        <v>0.2</v>
      </c>
      <c r="F191" s="71">
        <f t="shared" si="3"/>
        <v>614</v>
      </c>
      <c r="G191" s="72">
        <f>IF(Dépenses!$C191&gt;0,(Dépenses!$C191+Dépenses!$F191),IF(Dépenses!$D191&gt;0,(Dépenses!$D191+Dépenses!$F191),""))</f>
        <v>3684</v>
      </c>
    </row>
    <row r="192" spans="1:7" x14ac:dyDescent="0.3">
      <c r="A192" s="65" t="s">
        <v>71</v>
      </c>
      <c r="B192" s="65" t="str">
        <f>VLOOKUP(Tableau3[[#This Row],[Compte]],bases!$A$3:$F$31,2)</f>
        <v>Catalogues &amp; imprimés</v>
      </c>
      <c r="C192" s="73">
        <v>1812</v>
      </c>
      <c r="D192" s="73">
        <v>0</v>
      </c>
      <c r="E192" s="66">
        <v>0.2</v>
      </c>
      <c r="F192" s="67">
        <f t="shared" si="3"/>
        <v>362.40000000000003</v>
      </c>
      <c r="G192" s="68">
        <f>IF(Dépenses!$C192&gt;0,(Dépenses!$C192+Dépenses!$F192),IF(Dépenses!$D192&gt;0,(Dépenses!$D192+Dépenses!$F192),""))</f>
        <v>2174.4</v>
      </c>
    </row>
    <row r="193" spans="1:7" x14ac:dyDescent="0.3">
      <c r="A193" s="69" t="s">
        <v>71</v>
      </c>
      <c r="B193" s="69" t="str">
        <f>VLOOKUP(Tableau3[[#This Row],[Compte]],bases!$A$3:$F$31,2)</f>
        <v>Catalogues &amp; imprimés</v>
      </c>
      <c r="C193" s="74">
        <v>7350</v>
      </c>
      <c r="D193" s="74">
        <v>0</v>
      </c>
      <c r="E193" s="70">
        <v>0.2</v>
      </c>
      <c r="F193" s="71">
        <f t="shared" si="3"/>
        <v>1470</v>
      </c>
      <c r="G193" s="72">
        <f>IF(Dépenses!$C193&gt;0,(Dépenses!$C193+Dépenses!$F193),IF(Dépenses!$D193&gt;0,(Dépenses!$D193+Dépenses!$F193),""))</f>
        <v>8820</v>
      </c>
    </row>
    <row r="194" spans="1:7" x14ac:dyDescent="0.3">
      <c r="A194" s="65" t="s">
        <v>71</v>
      </c>
      <c r="B194" s="65" t="str">
        <f>VLOOKUP(Tableau3[[#This Row],[Compte]],bases!$A$3:$F$31,2)</f>
        <v>Catalogues &amp; imprimés</v>
      </c>
      <c r="C194" s="73">
        <v>450</v>
      </c>
      <c r="D194" s="73">
        <v>0</v>
      </c>
      <c r="E194" s="66">
        <v>0.2</v>
      </c>
      <c r="F194" s="67">
        <f t="shared" si="3"/>
        <v>90</v>
      </c>
      <c r="G194" s="68">
        <f>IF(Dépenses!$C194&gt;0,(Dépenses!$C194+Dépenses!$F194),IF(Dépenses!$D194&gt;0,(Dépenses!$D194+Dépenses!$F194),""))</f>
        <v>540</v>
      </c>
    </row>
    <row r="195" spans="1:7" x14ac:dyDescent="0.3">
      <c r="A195" s="69" t="s">
        <v>71</v>
      </c>
      <c r="B195" s="69" t="str">
        <f>VLOOKUP(Tableau3[[#This Row],[Compte]],bases!$A$3:$F$31,2)</f>
        <v>Catalogues &amp; imprimés</v>
      </c>
      <c r="C195" s="74">
        <v>340</v>
      </c>
      <c r="D195" s="74">
        <v>0</v>
      </c>
      <c r="E195" s="70">
        <v>0.2</v>
      </c>
      <c r="F195" s="71">
        <f t="shared" si="3"/>
        <v>68</v>
      </c>
      <c r="G195" s="72">
        <f>IF(Dépenses!$C195&gt;0,(Dépenses!$C195+Dépenses!$F195),IF(Dépenses!$D195&gt;0,(Dépenses!$D195+Dépenses!$F195),""))</f>
        <v>408</v>
      </c>
    </row>
    <row r="196" spans="1:7" x14ac:dyDescent="0.3">
      <c r="A196" s="65" t="s">
        <v>72</v>
      </c>
      <c r="B196" s="65" t="str">
        <f>VLOOKUP(Tableau3[[#This Row],[Compte]],bases!$A$3:$F$31,2)</f>
        <v>Divers pub</v>
      </c>
      <c r="C196" s="73">
        <v>4.17</v>
      </c>
      <c r="D196" s="73">
        <v>0</v>
      </c>
      <c r="E196" s="66">
        <v>0.2</v>
      </c>
      <c r="F196" s="67">
        <f t="shared" si="3"/>
        <v>0.83400000000000007</v>
      </c>
      <c r="G196" s="68">
        <f>IF(Dépenses!$C196&gt;0,(Dépenses!$C196+Dépenses!$F196),IF(Dépenses!$D196&gt;0,(Dépenses!$D196+Dépenses!$F196),""))</f>
        <v>5.0039999999999996</v>
      </c>
    </row>
    <row r="197" spans="1:7" x14ac:dyDescent="0.3">
      <c r="A197" s="69" t="s">
        <v>72</v>
      </c>
      <c r="B197" s="69" t="str">
        <f>VLOOKUP(Tableau3[[#This Row],[Compte]],bases!$A$3:$F$31,2)</f>
        <v>Divers pub</v>
      </c>
      <c r="C197" s="74">
        <v>27.27</v>
      </c>
      <c r="D197" s="74">
        <v>0</v>
      </c>
      <c r="E197" s="70">
        <v>0.2</v>
      </c>
      <c r="F197" s="71">
        <f t="shared" si="3"/>
        <v>5.4540000000000006</v>
      </c>
      <c r="G197" s="72">
        <f>IF(Dépenses!$C197&gt;0,(Dépenses!$C197+Dépenses!$F197),IF(Dépenses!$D197&gt;0,(Dépenses!$D197+Dépenses!$F197),""))</f>
        <v>32.724000000000004</v>
      </c>
    </row>
    <row r="198" spans="1:7" x14ac:dyDescent="0.3">
      <c r="A198" s="65" t="s">
        <v>72</v>
      </c>
      <c r="B198" s="65" t="str">
        <f>VLOOKUP(Tableau3[[#This Row],[Compte]],bases!$A$3:$F$31,2)</f>
        <v>Divers pub</v>
      </c>
      <c r="C198" s="73">
        <v>4.17</v>
      </c>
      <c r="D198" s="73">
        <v>0</v>
      </c>
      <c r="E198" s="66">
        <v>0.2</v>
      </c>
      <c r="F198" s="67">
        <f t="shared" si="3"/>
        <v>0.83400000000000007</v>
      </c>
      <c r="G198" s="68">
        <f>IF(Dépenses!$C198&gt;0,(Dépenses!$C198+Dépenses!$F198),IF(Dépenses!$D198&gt;0,(Dépenses!$D198+Dépenses!$F198),""))</f>
        <v>5.0039999999999996</v>
      </c>
    </row>
    <row r="199" spans="1:7" x14ac:dyDescent="0.3">
      <c r="A199" s="69" t="s">
        <v>72</v>
      </c>
      <c r="B199" s="69" t="str">
        <f>VLOOKUP(Tableau3[[#This Row],[Compte]],bases!$A$3:$F$31,2)</f>
        <v>Divers pub</v>
      </c>
      <c r="C199" s="74">
        <v>27.27</v>
      </c>
      <c r="D199" s="74">
        <v>0</v>
      </c>
      <c r="E199" s="70">
        <v>0.2</v>
      </c>
      <c r="F199" s="71">
        <f t="shared" si="3"/>
        <v>5.4540000000000006</v>
      </c>
      <c r="G199" s="72">
        <f>IF(Dépenses!$C199&gt;0,(Dépenses!$C199+Dépenses!$F199),IF(Dépenses!$D199&gt;0,(Dépenses!$D199+Dépenses!$F199),""))</f>
        <v>32.724000000000004</v>
      </c>
    </row>
    <row r="200" spans="1:7" x14ac:dyDescent="0.3">
      <c r="A200" s="65" t="s">
        <v>72</v>
      </c>
      <c r="B200" s="65" t="str">
        <f>VLOOKUP(Tableau3[[#This Row],[Compte]],bases!$A$3:$F$31,2)</f>
        <v>Divers pub</v>
      </c>
      <c r="C200" s="73">
        <v>4.17</v>
      </c>
      <c r="D200" s="73">
        <v>0</v>
      </c>
      <c r="E200" s="66">
        <v>0.2</v>
      </c>
      <c r="F200" s="67">
        <f t="shared" si="3"/>
        <v>0.83400000000000007</v>
      </c>
      <c r="G200" s="68">
        <f>IF(Dépenses!$C200&gt;0,(Dépenses!$C200+Dépenses!$F200),IF(Dépenses!$D200&gt;0,(Dépenses!$D200+Dépenses!$F200),""))</f>
        <v>5.0039999999999996</v>
      </c>
    </row>
    <row r="201" spans="1:7" x14ac:dyDescent="0.3">
      <c r="A201" s="69" t="s">
        <v>72</v>
      </c>
      <c r="B201" s="69" t="str">
        <f>VLOOKUP(Tableau3[[#This Row],[Compte]],bases!$A$3:$F$31,2)</f>
        <v>Divers pub</v>
      </c>
      <c r="C201" s="74">
        <v>54.55</v>
      </c>
      <c r="D201" s="74">
        <v>0</v>
      </c>
      <c r="E201" s="70">
        <v>0.2</v>
      </c>
      <c r="F201" s="71">
        <f t="shared" si="3"/>
        <v>10.91</v>
      </c>
      <c r="G201" s="72">
        <f>IF(Dépenses!$C201&gt;0,(Dépenses!$C201+Dépenses!$F201),IF(Dépenses!$D201&gt;0,(Dépenses!$D201+Dépenses!$F201),""))</f>
        <v>65.459999999999994</v>
      </c>
    </row>
    <row r="202" spans="1:7" x14ac:dyDescent="0.3">
      <c r="A202" s="65" t="s">
        <v>73</v>
      </c>
      <c r="B202" s="65" t="str">
        <f>VLOOKUP(Tableau3[[#This Row],[Compte]],bases!$A$3:$F$31,2)</f>
        <v>Divers transports</v>
      </c>
      <c r="C202" s="73">
        <v>47.83</v>
      </c>
      <c r="D202" s="73">
        <v>0</v>
      </c>
      <c r="E202" s="66">
        <v>0.2</v>
      </c>
      <c r="F202" s="67">
        <f t="shared" si="3"/>
        <v>9.5660000000000007</v>
      </c>
      <c r="G202" s="68">
        <f>IF(Dépenses!$C202&gt;0,(Dépenses!$C202+Dépenses!$F202),IF(Dépenses!$D202&gt;0,(Dépenses!$D202+Dépenses!$F202),""))</f>
        <v>57.396000000000001</v>
      </c>
    </row>
    <row r="203" spans="1:7" x14ac:dyDescent="0.3">
      <c r="A203" s="69" t="s">
        <v>74</v>
      </c>
      <c r="B203" s="69" t="str">
        <f>VLOOKUP(Tableau3[[#This Row],[Compte]],bases!$A$3:$F$31,2)</f>
        <v>Voyages &amp; déplacements</v>
      </c>
      <c r="C203" s="74">
        <v>52.05</v>
      </c>
      <c r="D203" s="74">
        <v>0</v>
      </c>
      <c r="E203" s="70">
        <v>0.2</v>
      </c>
      <c r="F203" s="71">
        <f t="shared" si="3"/>
        <v>10.41</v>
      </c>
      <c r="G203" s="72">
        <f>IF(Dépenses!$C203&gt;0,(Dépenses!$C203+Dépenses!$F203),IF(Dépenses!$D203&gt;0,(Dépenses!$D203+Dépenses!$F203),""))</f>
        <v>62.459999999999994</v>
      </c>
    </row>
    <row r="204" spans="1:7" x14ac:dyDescent="0.3">
      <c r="A204" s="65" t="s">
        <v>74</v>
      </c>
      <c r="B204" s="65" t="str">
        <f>VLOOKUP(Tableau3[[#This Row],[Compte]],bases!$A$3:$F$31,2)</f>
        <v>Voyages &amp; déplacements</v>
      </c>
      <c r="C204" s="73">
        <v>53.87</v>
      </c>
      <c r="D204" s="73">
        <v>0</v>
      </c>
      <c r="E204" s="66">
        <v>0.2</v>
      </c>
      <c r="F204" s="67">
        <f t="shared" si="3"/>
        <v>10.774000000000001</v>
      </c>
      <c r="G204" s="68">
        <f>IF(Dépenses!$C204&gt;0,(Dépenses!$C204+Dépenses!$F204),IF(Dépenses!$D204&gt;0,(Dépenses!$D204+Dépenses!$F204),""))</f>
        <v>64.644000000000005</v>
      </c>
    </row>
    <row r="205" spans="1:7" x14ac:dyDescent="0.3">
      <c r="A205" s="69" t="s">
        <v>74</v>
      </c>
      <c r="B205" s="69" t="str">
        <f>VLOOKUP(Tableau3[[#This Row],[Compte]],bases!$A$3:$F$31,2)</f>
        <v>Voyages &amp; déplacements</v>
      </c>
      <c r="C205" s="74">
        <v>2298.79</v>
      </c>
      <c r="D205" s="74">
        <v>0</v>
      </c>
      <c r="E205" s="70">
        <v>0.2</v>
      </c>
      <c r="F205" s="71">
        <f t="shared" si="3"/>
        <v>459.75800000000004</v>
      </c>
      <c r="G205" s="72">
        <f>IF(Dépenses!$C205&gt;0,(Dépenses!$C205+Dépenses!$F205),IF(Dépenses!$D205&gt;0,(Dépenses!$D205+Dépenses!$F205),""))</f>
        <v>2758.5479999999998</v>
      </c>
    </row>
    <row r="206" spans="1:7" x14ac:dyDescent="0.3">
      <c r="A206" s="65" t="s">
        <v>74</v>
      </c>
      <c r="B206" s="65" t="str">
        <f>VLOOKUP(Tableau3[[#This Row],[Compte]],bases!$A$3:$F$31,2)</f>
        <v>Voyages &amp; déplacements</v>
      </c>
      <c r="C206" s="73">
        <v>446</v>
      </c>
      <c r="D206" s="73">
        <v>0</v>
      </c>
      <c r="E206" s="66">
        <v>0.2</v>
      </c>
      <c r="F206" s="67">
        <f t="shared" si="3"/>
        <v>89.2</v>
      </c>
      <c r="G206" s="68">
        <f>IF(Dépenses!$C206&gt;0,(Dépenses!$C206+Dépenses!$F206),IF(Dépenses!$D206&gt;0,(Dépenses!$D206+Dépenses!$F206),""))</f>
        <v>535.20000000000005</v>
      </c>
    </row>
    <row r="207" spans="1:7" x14ac:dyDescent="0.3">
      <c r="A207" s="69" t="s">
        <v>74</v>
      </c>
      <c r="B207" s="69" t="str">
        <f>VLOOKUP(Tableau3[[#This Row],[Compte]],bases!$A$3:$F$31,2)</f>
        <v>Voyages &amp; déplacements</v>
      </c>
      <c r="C207" s="74">
        <v>51.4</v>
      </c>
      <c r="D207" s="74">
        <v>0</v>
      </c>
      <c r="E207" s="70">
        <v>0.2</v>
      </c>
      <c r="F207" s="71">
        <f t="shared" si="3"/>
        <v>10.280000000000001</v>
      </c>
      <c r="G207" s="72">
        <f>IF(Dépenses!$C207&gt;0,(Dépenses!$C207+Dépenses!$F207),IF(Dépenses!$D207&gt;0,(Dépenses!$D207+Dépenses!$F207),""))</f>
        <v>61.68</v>
      </c>
    </row>
    <row r="208" spans="1:7" x14ac:dyDescent="0.3">
      <c r="A208" s="65" t="s">
        <v>74</v>
      </c>
      <c r="B208" s="65" t="str">
        <f>VLOOKUP(Tableau3[[#This Row],[Compte]],bases!$A$3:$F$31,2)</f>
        <v>Voyages &amp; déplacements</v>
      </c>
      <c r="C208" s="73">
        <v>282.5</v>
      </c>
      <c r="D208" s="73">
        <v>0</v>
      </c>
      <c r="E208" s="66">
        <v>0.2</v>
      </c>
      <c r="F208" s="67">
        <f t="shared" si="3"/>
        <v>56.5</v>
      </c>
      <c r="G208" s="68">
        <f>IF(Dépenses!$C208&gt;0,(Dépenses!$C208+Dépenses!$F208),IF(Dépenses!$D208&gt;0,(Dépenses!$D208+Dépenses!$F208),""))</f>
        <v>339</v>
      </c>
    </row>
    <row r="209" spans="1:7" x14ac:dyDescent="0.3">
      <c r="A209" s="69" t="s">
        <v>74</v>
      </c>
      <c r="B209" s="69" t="str">
        <f>VLOOKUP(Tableau3[[#This Row],[Compte]],bases!$A$3:$F$31,2)</f>
        <v>Voyages &amp; déplacements</v>
      </c>
      <c r="C209" s="74">
        <v>287.5</v>
      </c>
      <c r="D209" s="74">
        <v>0</v>
      </c>
      <c r="E209" s="70">
        <v>0.2</v>
      </c>
      <c r="F209" s="71">
        <f t="shared" si="3"/>
        <v>57.5</v>
      </c>
      <c r="G209" s="72">
        <f>IF(Dépenses!$C209&gt;0,(Dépenses!$C209+Dépenses!$F209),IF(Dépenses!$D209&gt;0,(Dépenses!$D209+Dépenses!$F209),""))</f>
        <v>345</v>
      </c>
    </row>
    <row r="210" spans="1:7" x14ac:dyDescent="0.3">
      <c r="A210" s="65" t="s">
        <v>74</v>
      </c>
      <c r="B210" s="65" t="str">
        <f>VLOOKUP(Tableau3[[#This Row],[Compte]],bases!$A$3:$F$31,2)</f>
        <v>Voyages &amp; déplacements</v>
      </c>
      <c r="C210" s="73">
        <v>189</v>
      </c>
      <c r="D210" s="73">
        <v>0</v>
      </c>
      <c r="E210" s="66">
        <v>0.2</v>
      </c>
      <c r="F210" s="67">
        <f t="shared" si="3"/>
        <v>37.800000000000004</v>
      </c>
      <c r="G210" s="68">
        <f>IF(Dépenses!$C210&gt;0,(Dépenses!$C210+Dépenses!$F210),IF(Dépenses!$D210&gt;0,(Dépenses!$D210+Dépenses!$F210),""))</f>
        <v>226.8</v>
      </c>
    </row>
    <row r="211" spans="1:7" x14ac:dyDescent="0.3">
      <c r="A211" s="69" t="s">
        <v>74</v>
      </c>
      <c r="B211" s="69" t="str">
        <f>VLOOKUP(Tableau3[[#This Row],[Compte]],bases!$A$3:$F$31,2)</f>
        <v>Voyages &amp; déplacements</v>
      </c>
      <c r="C211" s="74">
        <v>232.1</v>
      </c>
      <c r="D211" s="74">
        <v>0</v>
      </c>
      <c r="E211" s="70">
        <v>0.2</v>
      </c>
      <c r="F211" s="71">
        <f t="shared" si="3"/>
        <v>46.42</v>
      </c>
      <c r="G211" s="72">
        <f>IF(Dépenses!$C211&gt;0,(Dépenses!$C211+Dépenses!$F211),IF(Dépenses!$D211&gt;0,(Dépenses!$D211+Dépenses!$F211),""))</f>
        <v>278.52</v>
      </c>
    </row>
    <row r="212" spans="1:7" x14ac:dyDescent="0.3">
      <c r="A212" s="65" t="s">
        <v>74</v>
      </c>
      <c r="B212" s="65" t="str">
        <f>VLOOKUP(Tableau3[[#This Row],[Compte]],bases!$A$3:$F$31,2)</f>
        <v>Voyages &amp; déplacements</v>
      </c>
      <c r="C212" s="73">
        <v>223.8</v>
      </c>
      <c r="D212" s="73">
        <v>0</v>
      </c>
      <c r="E212" s="66">
        <v>0.2</v>
      </c>
      <c r="F212" s="67">
        <f t="shared" si="3"/>
        <v>44.760000000000005</v>
      </c>
      <c r="G212" s="68">
        <f>IF(Dépenses!$C212&gt;0,(Dépenses!$C212+Dépenses!$F212),IF(Dépenses!$D212&gt;0,(Dépenses!$D212+Dépenses!$F212),""))</f>
        <v>268.56</v>
      </c>
    </row>
    <row r="213" spans="1:7" x14ac:dyDescent="0.3">
      <c r="A213" s="69" t="s">
        <v>74</v>
      </c>
      <c r="B213" s="69" t="str">
        <f>VLOOKUP(Tableau3[[#This Row],[Compte]],bases!$A$3:$F$31,2)</f>
        <v>Voyages &amp; déplacements</v>
      </c>
      <c r="C213" s="74">
        <v>487.73</v>
      </c>
      <c r="D213" s="74">
        <v>0</v>
      </c>
      <c r="E213" s="70">
        <v>0.2</v>
      </c>
      <c r="F213" s="71">
        <f t="shared" si="3"/>
        <v>97.546000000000006</v>
      </c>
      <c r="G213" s="72">
        <f>IF(Dépenses!$C213&gt;0,(Dépenses!$C213+Dépenses!$F213),IF(Dépenses!$D213&gt;0,(Dépenses!$D213+Dépenses!$F213),""))</f>
        <v>585.27600000000007</v>
      </c>
    </row>
    <row r="214" spans="1:7" x14ac:dyDescent="0.3">
      <c r="A214" s="65" t="s">
        <v>74</v>
      </c>
      <c r="B214" s="65" t="str">
        <f>VLOOKUP(Tableau3[[#This Row],[Compte]],bases!$A$3:$F$31,2)</f>
        <v>Voyages &amp; déplacements</v>
      </c>
      <c r="C214" s="73">
        <v>381.82</v>
      </c>
      <c r="D214" s="73">
        <v>0</v>
      </c>
      <c r="E214" s="66">
        <v>0.2</v>
      </c>
      <c r="F214" s="67">
        <f t="shared" si="3"/>
        <v>76.364000000000004</v>
      </c>
      <c r="G214" s="68">
        <f>IF(Dépenses!$C214&gt;0,(Dépenses!$C214+Dépenses!$F214),IF(Dépenses!$D214&gt;0,(Dépenses!$D214+Dépenses!$F214),""))</f>
        <v>458.18399999999997</v>
      </c>
    </row>
    <row r="215" spans="1:7" x14ac:dyDescent="0.3">
      <c r="A215" s="69" t="s">
        <v>74</v>
      </c>
      <c r="B215" s="69" t="str">
        <f>VLOOKUP(Tableau3[[#This Row],[Compte]],bases!$A$3:$F$31,2)</f>
        <v>Voyages &amp; déplacements</v>
      </c>
      <c r="C215" s="74">
        <v>1689.55</v>
      </c>
      <c r="D215" s="74">
        <v>0</v>
      </c>
      <c r="E215" s="70">
        <v>0.2</v>
      </c>
      <c r="F215" s="71">
        <f t="shared" si="3"/>
        <v>337.91</v>
      </c>
      <c r="G215" s="72">
        <f>IF(Dépenses!$C215&gt;0,(Dépenses!$C215+Dépenses!$F215),IF(Dépenses!$D215&gt;0,(Dépenses!$D215+Dépenses!$F215),""))</f>
        <v>2027.46</v>
      </c>
    </row>
    <row r="216" spans="1:7" x14ac:dyDescent="0.3">
      <c r="A216" s="65" t="s">
        <v>74</v>
      </c>
      <c r="B216" s="65" t="str">
        <f>VLOOKUP(Tableau3[[#This Row],[Compte]],bases!$A$3:$F$31,2)</f>
        <v>Voyages &amp; déplacements</v>
      </c>
      <c r="C216" s="73">
        <v>233.18</v>
      </c>
      <c r="D216" s="73">
        <v>0</v>
      </c>
      <c r="E216" s="66">
        <v>0.2</v>
      </c>
      <c r="F216" s="67">
        <f t="shared" si="3"/>
        <v>46.636000000000003</v>
      </c>
      <c r="G216" s="68">
        <f>IF(Dépenses!$C216&gt;0,(Dépenses!$C216+Dépenses!$F216),IF(Dépenses!$D216&gt;0,(Dépenses!$D216+Dépenses!$F216),""))</f>
        <v>279.81600000000003</v>
      </c>
    </row>
    <row r="217" spans="1:7" x14ac:dyDescent="0.3">
      <c r="A217" s="69" t="s">
        <v>74</v>
      </c>
      <c r="B217" s="69" t="str">
        <f>VLOOKUP(Tableau3[[#This Row],[Compte]],bases!$A$3:$F$31,2)</f>
        <v>Voyages &amp; déplacements</v>
      </c>
      <c r="C217" s="74">
        <v>233.18</v>
      </c>
      <c r="D217" s="74">
        <v>0</v>
      </c>
      <c r="E217" s="70">
        <v>0.2</v>
      </c>
      <c r="F217" s="71">
        <f t="shared" si="3"/>
        <v>46.636000000000003</v>
      </c>
      <c r="G217" s="72">
        <f>IF(Dépenses!$C217&gt;0,(Dépenses!$C217+Dépenses!$F217),IF(Dépenses!$D217&gt;0,(Dépenses!$D217+Dépenses!$F217),""))</f>
        <v>279.81600000000003</v>
      </c>
    </row>
    <row r="218" spans="1:7" x14ac:dyDescent="0.3">
      <c r="A218" s="65" t="s">
        <v>74</v>
      </c>
      <c r="B218" s="65" t="str">
        <f>VLOOKUP(Tableau3[[#This Row],[Compte]],bases!$A$3:$F$31,2)</f>
        <v>Voyages &amp; déplacements</v>
      </c>
      <c r="C218" s="73">
        <v>51.4</v>
      </c>
      <c r="D218" s="73">
        <v>0</v>
      </c>
      <c r="E218" s="66">
        <v>0.2</v>
      </c>
      <c r="F218" s="67">
        <f t="shared" si="3"/>
        <v>10.280000000000001</v>
      </c>
      <c r="G218" s="68">
        <f>IF(Dépenses!$C218&gt;0,(Dépenses!$C218+Dépenses!$F218),IF(Dépenses!$D218&gt;0,(Dépenses!$D218+Dépenses!$F218),""))</f>
        <v>61.68</v>
      </c>
    </row>
    <row r="219" spans="1:7" x14ac:dyDescent="0.3">
      <c r="A219" s="69" t="s">
        <v>74</v>
      </c>
      <c r="B219" s="69" t="str">
        <f>VLOOKUP(Tableau3[[#This Row],[Compte]],bases!$A$3:$F$31,2)</f>
        <v>Voyages &amp; déplacements</v>
      </c>
      <c r="C219" s="74">
        <v>52.57</v>
      </c>
      <c r="D219" s="74">
        <v>0</v>
      </c>
      <c r="E219" s="70">
        <v>0.2</v>
      </c>
      <c r="F219" s="71">
        <f t="shared" si="3"/>
        <v>10.514000000000001</v>
      </c>
      <c r="G219" s="72">
        <f>IF(Dépenses!$C219&gt;0,(Dépenses!$C219+Dépenses!$F219),IF(Dépenses!$D219&gt;0,(Dépenses!$D219+Dépenses!$F219),""))</f>
        <v>63.084000000000003</v>
      </c>
    </row>
    <row r="220" spans="1:7" x14ac:dyDescent="0.3">
      <c r="A220" s="65" t="s">
        <v>74</v>
      </c>
      <c r="B220" s="65" t="str">
        <f>VLOOKUP(Tableau3[[#This Row],[Compte]],bases!$A$3:$F$31,2)</f>
        <v>Voyages &amp; déplacements</v>
      </c>
      <c r="C220" s="73">
        <v>52.57</v>
      </c>
      <c r="D220" s="73">
        <v>0</v>
      </c>
      <c r="E220" s="66">
        <v>0.2</v>
      </c>
      <c r="F220" s="67">
        <f t="shared" si="3"/>
        <v>10.514000000000001</v>
      </c>
      <c r="G220" s="68">
        <f>IF(Dépenses!$C220&gt;0,(Dépenses!$C220+Dépenses!$F220),IF(Dépenses!$D220&gt;0,(Dépenses!$D220+Dépenses!$F220),""))</f>
        <v>63.084000000000003</v>
      </c>
    </row>
    <row r="221" spans="1:7" x14ac:dyDescent="0.3">
      <c r="A221" s="69" t="s">
        <v>74</v>
      </c>
      <c r="B221" s="69" t="str">
        <f>VLOOKUP(Tableau3[[#This Row],[Compte]],bases!$A$3:$F$31,2)</f>
        <v>Voyages &amp; déplacements</v>
      </c>
      <c r="C221" s="74">
        <v>51.4</v>
      </c>
      <c r="D221" s="74">
        <v>0</v>
      </c>
      <c r="E221" s="70">
        <v>0.2</v>
      </c>
      <c r="F221" s="71">
        <f t="shared" si="3"/>
        <v>10.280000000000001</v>
      </c>
      <c r="G221" s="72">
        <f>IF(Dépenses!$C221&gt;0,(Dépenses!$C221+Dépenses!$F221),IF(Dépenses!$D221&gt;0,(Dépenses!$D221+Dépenses!$F221),""))</f>
        <v>61.68</v>
      </c>
    </row>
    <row r="222" spans="1:7" x14ac:dyDescent="0.3">
      <c r="A222" s="65" t="s">
        <v>74</v>
      </c>
      <c r="B222" s="65" t="str">
        <f>VLOOKUP(Tableau3[[#This Row],[Compte]],bases!$A$3:$F$31,2)</f>
        <v>Voyages &amp; déplacements</v>
      </c>
      <c r="C222" s="73">
        <v>51.4</v>
      </c>
      <c r="D222" s="73">
        <v>0</v>
      </c>
      <c r="E222" s="66">
        <v>0.2</v>
      </c>
      <c r="F222" s="67">
        <f t="shared" si="3"/>
        <v>10.280000000000001</v>
      </c>
      <c r="G222" s="68">
        <f>IF(Dépenses!$C222&gt;0,(Dépenses!$C222+Dépenses!$F222),IF(Dépenses!$D222&gt;0,(Dépenses!$D222+Dépenses!$F222),""))</f>
        <v>61.68</v>
      </c>
    </row>
    <row r="223" spans="1:7" x14ac:dyDescent="0.3">
      <c r="A223" s="69" t="s">
        <v>74</v>
      </c>
      <c r="B223" s="69" t="str">
        <f>VLOOKUP(Tableau3[[#This Row],[Compte]],bases!$A$3:$F$31,2)</f>
        <v>Voyages &amp; déplacements</v>
      </c>
      <c r="C223" s="74">
        <v>51.41</v>
      </c>
      <c r="D223" s="74">
        <v>0</v>
      </c>
      <c r="E223" s="70">
        <v>0.2</v>
      </c>
      <c r="F223" s="71">
        <f t="shared" si="3"/>
        <v>10.282</v>
      </c>
      <c r="G223" s="72">
        <f>IF(Dépenses!$C223&gt;0,(Dépenses!$C223+Dépenses!$F223),IF(Dépenses!$D223&gt;0,(Dépenses!$D223+Dépenses!$F223),""))</f>
        <v>61.691999999999993</v>
      </c>
    </row>
    <row r="224" spans="1:7" x14ac:dyDescent="0.3">
      <c r="A224" s="65" t="s">
        <v>74</v>
      </c>
      <c r="B224" s="65" t="str">
        <f>VLOOKUP(Tableau3[[#This Row],[Compte]],bases!$A$3:$F$31,2)</f>
        <v>Voyages &amp; déplacements</v>
      </c>
      <c r="C224" s="73">
        <v>154.55000000000001</v>
      </c>
      <c r="D224" s="73">
        <v>0</v>
      </c>
      <c r="E224" s="66">
        <v>0.2</v>
      </c>
      <c r="F224" s="67">
        <f t="shared" si="3"/>
        <v>30.910000000000004</v>
      </c>
      <c r="G224" s="68">
        <f>IF(Dépenses!$C224&gt;0,(Dépenses!$C224+Dépenses!$F224),IF(Dépenses!$D224&gt;0,(Dépenses!$D224+Dépenses!$F224),""))</f>
        <v>185.46</v>
      </c>
    </row>
    <row r="225" spans="1:7" x14ac:dyDescent="0.3">
      <c r="A225" s="69" t="s">
        <v>74</v>
      </c>
      <c r="B225" s="69" t="str">
        <f>VLOOKUP(Tableau3[[#This Row],[Compte]],bases!$A$3:$F$31,2)</f>
        <v>Voyages &amp; déplacements</v>
      </c>
      <c r="C225" s="74">
        <v>59.09</v>
      </c>
      <c r="D225" s="74">
        <v>0</v>
      </c>
      <c r="E225" s="70">
        <v>0.2</v>
      </c>
      <c r="F225" s="71">
        <f t="shared" si="3"/>
        <v>11.818000000000001</v>
      </c>
      <c r="G225" s="72">
        <f>IF(Dépenses!$C225&gt;0,(Dépenses!$C225+Dépenses!$F225),IF(Dépenses!$D225&gt;0,(Dépenses!$D225+Dépenses!$F225),""))</f>
        <v>70.908000000000001</v>
      </c>
    </row>
    <row r="226" spans="1:7" x14ac:dyDescent="0.3">
      <c r="A226" s="65" t="s">
        <v>74</v>
      </c>
      <c r="B226" s="65" t="str">
        <f>VLOOKUP(Tableau3[[#This Row],[Compte]],bases!$A$3:$F$31,2)</f>
        <v>Voyages &amp; déplacements</v>
      </c>
      <c r="C226" s="73">
        <v>2056.25</v>
      </c>
      <c r="D226" s="73">
        <v>0</v>
      </c>
      <c r="E226" s="66">
        <v>0.2</v>
      </c>
      <c r="F226" s="67">
        <f t="shared" si="3"/>
        <v>411.25</v>
      </c>
      <c r="G226" s="68">
        <f>IF(Dépenses!$C226&gt;0,(Dépenses!$C226+Dépenses!$F226),IF(Dépenses!$D226&gt;0,(Dépenses!$D226+Dépenses!$F226),""))</f>
        <v>2467.5</v>
      </c>
    </row>
    <row r="227" spans="1:7" x14ac:dyDescent="0.3">
      <c r="A227" s="69" t="s">
        <v>74</v>
      </c>
      <c r="B227" s="69" t="str">
        <f>VLOOKUP(Tableau3[[#This Row],[Compte]],bases!$A$3:$F$31,2)</f>
        <v>Voyages &amp; déplacements</v>
      </c>
      <c r="C227" s="74">
        <v>59.09</v>
      </c>
      <c r="D227" s="74">
        <v>0</v>
      </c>
      <c r="E227" s="70">
        <v>0.2</v>
      </c>
      <c r="F227" s="71">
        <f t="shared" si="3"/>
        <v>11.818000000000001</v>
      </c>
      <c r="G227" s="72">
        <f>IF(Dépenses!$C227&gt;0,(Dépenses!$C227+Dépenses!$F227),IF(Dépenses!$D227&gt;0,(Dépenses!$D227+Dépenses!$F227),""))</f>
        <v>70.908000000000001</v>
      </c>
    </row>
    <row r="228" spans="1:7" x14ac:dyDescent="0.3">
      <c r="A228" s="65" t="s">
        <v>74</v>
      </c>
      <c r="B228" s="65" t="str">
        <f>VLOOKUP(Tableau3[[#This Row],[Compte]],bases!$A$3:$F$31,2)</f>
        <v>Voyages &amp; déplacements</v>
      </c>
      <c r="C228" s="73">
        <v>477.34</v>
      </c>
      <c r="D228" s="73">
        <v>0</v>
      </c>
      <c r="E228" s="66">
        <v>0.2</v>
      </c>
      <c r="F228" s="67">
        <f t="shared" si="3"/>
        <v>95.468000000000004</v>
      </c>
      <c r="G228" s="68">
        <f>IF(Dépenses!$C228&gt;0,(Dépenses!$C228+Dépenses!$F228),IF(Dépenses!$D228&gt;0,(Dépenses!$D228+Dépenses!$F228),""))</f>
        <v>572.80799999999999</v>
      </c>
    </row>
    <row r="229" spans="1:7" x14ac:dyDescent="0.3">
      <c r="A229" s="69" t="s">
        <v>74</v>
      </c>
      <c r="B229" s="69" t="str">
        <f>VLOOKUP(Tableau3[[#This Row],[Compte]],bases!$A$3:$F$31,2)</f>
        <v>Voyages &amp; déplacements</v>
      </c>
      <c r="C229" s="74">
        <v>49.33</v>
      </c>
      <c r="D229" s="74">
        <v>0</v>
      </c>
      <c r="E229" s="70">
        <v>0.2</v>
      </c>
      <c r="F229" s="71">
        <f t="shared" si="3"/>
        <v>9.8659999999999997</v>
      </c>
      <c r="G229" s="72">
        <f>IF(Dépenses!$C229&gt;0,(Dépenses!$C229+Dépenses!$F229),IF(Dépenses!$D229&gt;0,(Dépenses!$D229+Dépenses!$F229),""))</f>
        <v>59.195999999999998</v>
      </c>
    </row>
    <row r="230" spans="1:7" x14ac:dyDescent="0.3">
      <c r="A230" s="65" t="s">
        <v>75</v>
      </c>
      <c r="B230" s="65" t="str">
        <f>VLOOKUP(Tableau3[[#This Row],[Compte]],bases!$A$3:$F$31,2)</f>
        <v>Réceptions</v>
      </c>
      <c r="C230" s="73">
        <v>48.19</v>
      </c>
      <c r="D230" s="73">
        <v>0</v>
      </c>
      <c r="E230" s="66">
        <v>0.2</v>
      </c>
      <c r="F230" s="67">
        <f t="shared" si="3"/>
        <v>9.6379999999999999</v>
      </c>
      <c r="G230" s="68">
        <f>IF(Dépenses!$C230&gt;0,(Dépenses!$C230+Dépenses!$F230),IF(Dépenses!$D230&gt;0,(Dépenses!$D230+Dépenses!$F230),""))</f>
        <v>57.827999999999996</v>
      </c>
    </row>
    <row r="231" spans="1:7" x14ac:dyDescent="0.3">
      <c r="A231" s="69" t="s">
        <v>75</v>
      </c>
      <c r="B231" s="69" t="str">
        <f>VLOOKUP(Tableau3[[#This Row],[Compte]],bases!$A$3:$F$31,2)</f>
        <v>Réceptions</v>
      </c>
      <c r="C231" s="74">
        <v>15.78</v>
      </c>
      <c r="D231" s="74">
        <v>0</v>
      </c>
      <c r="E231" s="70">
        <v>0.2</v>
      </c>
      <c r="F231" s="71">
        <f t="shared" si="3"/>
        <v>3.1560000000000001</v>
      </c>
      <c r="G231" s="72">
        <f>IF(Dépenses!$C231&gt;0,(Dépenses!$C231+Dépenses!$F231),IF(Dépenses!$D231&gt;0,(Dépenses!$D231+Dépenses!$F231),""))</f>
        <v>18.936</v>
      </c>
    </row>
    <row r="232" spans="1:7" x14ac:dyDescent="0.3">
      <c r="A232" s="65" t="s">
        <v>75</v>
      </c>
      <c r="B232" s="65" t="str">
        <f>VLOOKUP(Tableau3[[#This Row],[Compte]],bases!$A$3:$F$31,2)</f>
        <v>Réceptions</v>
      </c>
      <c r="C232" s="73">
        <v>127.7</v>
      </c>
      <c r="D232" s="73">
        <v>0</v>
      </c>
      <c r="E232" s="66">
        <v>0.2</v>
      </c>
      <c r="F232" s="67">
        <f t="shared" si="3"/>
        <v>25.540000000000003</v>
      </c>
      <c r="G232" s="68">
        <f>IF(Dépenses!$C232&gt;0,(Dépenses!$C232+Dépenses!$F232),IF(Dépenses!$D232&gt;0,(Dépenses!$D232+Dépenses!$F232),""))</f>
        <v>153.24</v>
      </c>
    </row>
    <row r="233" spans="1:7" x14ac:dyDescent="0.3">
      <c r="A233" s="69" t="s">
        <v>75</v>
      </c>
      <c r="B233" s="69" t="str">
        <f>VLOOKUP(Tableau3[[#This Row],[Compte]],bases!$A$3:$F$31,2)</f>
        <v>Réceptions</v>
      </c>
      <c r="C233" s="74">
        <v>1305</v>
      </c>
      <c r="D233" s="74">
        <v>0</v>
      </c>
      <c r="E233" s="70">
        <v>0.2</v>
      </c>
      <c r="F233" s="71">
        <f t="shared" si="3"/>
        <v>261</v>
      </c>
      <c r="G233" s="72">
        <f>IF(Dépenses!$C233&gt;0,(Dépenses!$C233+Dépenses!$F233),IF(Dépenses!$D233&gt;0,(Dépenses!$D233+Dépenses!$F233),""))</f>
        <v>1566</v>
      </c>
    </row>
    <row r="234" spans="1:7" x14ac:dyDescent="0.3">
      <c r="A234" s="65" t="s">
        <v>75</v>
      </c>
      <c r="B234" s="65" t="str">
        <f>VLOOKUP(Tableau3[[#This Row],[Compte]],bases!$A$3:$F$31,2)</f>
        <v>Réceptions</v>
      </c>
      <c r="C234" s="73">
        <v>54.41</v>
      </c>
      <c r="D234" s="73">
        <v>0</v>
      </c>
      <c r="E234" s="66">
        <v>0.2</v>
      </c>
      <c r="F234" s="67">
        <f t="shared" si="3"/>
        <v>10.882</v>
      </c>
      <c r="G234" s="68">
        <f>IF(Dépenses!$C234&gt;0,(Dépenses!$C234+Dépenses!$F234),IF(Dépenses!$D234&gt;0,(Dépenses!$D234+Dépenses!$F234),""))</f>
        <v>65.292000000000002</v>
      </c>
    </row>
    <row r="235" spans="1:7" x14ac:dyDescent="0.3">
      <c r="A235" s="69" t="s">
        <v>75</v>
      </c>
      <c r="B235" s="69" t="str">
        <f>VLOOKUP(Tableau3[[#This Row],[Compte]],bases!$A$3:$F$31,2)</f>
        <v>Réceptions</v>
      </c>
      <c r="C235" s="74">
        <v>95.1</v>
      </c>
      <c r="D235" s="74">
        <v>0</v>
      </c>
      <c r="E235" s="70">
        <v>0.2</v>
      </c>
      <c r="F235" s="71">
        <f t="shared" si="3"/>
        <v>19.02</v>
      </c>
      <c r="G235" s="72">
        <f>IF(Dépenses!$C235&gt;0,(Dépenses!$C235+Dépenses!$F235),IF(Dépenses!$D235&gt;0,(Dépenses!$D235+Dépenses!$F235),""))</f>
        <v>114.11999999999999</v>
      </c>
    </row>
    <row r="236" spans="1:7" x14ac:dyDescent="0.3">
      <c r="A236" s="65" t="s">
        <v>75</v>
      </c>
      <c r="B236" s="65" t="str">
        <f>VLOOKUP(Tableau3[[#This Row],[Compte]],bases!$A$3:$F$31,2)</f>
        <v>Réceptions</v>
      </c>
      <c r="C236" s="73">
        <v>2</v>
      </c>
      <c r="D236" s="73">
        <v>0</v>
      </c>
      <c r="E236" s="66">
        <v>0.2</v>
      </c>
      <c r="F236" s="67">
        <f t="shared" si="3"/>
        <v>0.4</v>
      </c>
      <c r="G236" s="68">
        <f>IF(Dépenses!$C236&gt;0,(Dépenses!$C236+Dépenses!$F236),IF(Dépenses!$D236&gt;0,(Dépenses!$D236+Dépenses!$F236),""))</f>
        <v>2.4</v>
      </c>
    </row>
    <row r="237" spans="1:7" x14ac:dyDescent="0.3">
      <c r="A237" s="69" t="s">
        <v>75</v>
      </c>
      <c r="B237" s="69" t="str">
        <f>VLOOKUP(Tableau3[[#This Row],[Compte]],bases!$A$3:$F$31,2)</f>
        <v>Réceptions</v>
      </c>
      <c r="C237" s="74">
        <v>17.73</v>
      </c>
      <c r="D237" s="74">
        <v>0</v>
      </c>
      <c r="E237" s="70">
        <v>0.2</v>
      </c>
      <c r="F237" s="71">
        <f t="shared" si="3"/>
        <v>3.5460000000000003</v>
      </c>
      <c r="G237" s="72">
        <f>IF(Dépenses!$C237&gt;0,(Dépenses!$C237+Dépenses!$F237),IF(Dépenses!$D237&gt;0,(Dépenses!$D237+Dépenses!$F237),""))</f>
        <v>21.276</v>
      </c>
    </row>
    <row r="238" spans="1:7" x14ac:dyDescent="0.3">
      <c r="A238" s="65" t="s">
        <v>75</v>
      </c>
      <c r="B238" s="65" t="str">
        <f>VLOOKUP(Tableau3[[#This Row],[Compte]],bases!$A$3:$F$31,2)</f>
        <v>Réceptions</v>
      </c>
      <c r="C238" s="73">
        <v>49.08</v>
      </c>
      <c r="D238" s="73">
        <v>0</v>
      </c>
      <c r="E238" s="66">
        <v>0.2</v>
      </c>
      <c r="F238" s="67">
        <f t="shared" si="3"/>
        <v>9.8160000000000007</v>
      </c>
      <c r="G238" s="68">
        <f>IF(Dépenses!$C238&gt;0,(Dépenses!$C238+Dépenses!$F238),IF(Dépenses!$D238&gt;0,(Dépenses!$D238+Dépenses!$F238),""))</f>
        <v>58.896000000000001</v>
      </c>
    </row>
    <row r="239" spans="1:7" x14ac:dyDescent="0.3">
      <c r="A239" s="69" t="s">
        <v>75</v>
      </c>
      <c r="B239" s="69" t="str">
        <f>VLOOKUP(Tableau3[[#This Row],[Compte]],bases!$A$3:$F$31,2)</f>
        <v>Réceptions</v>
      </c>
      <c r="C239" s="74">
        <v>46.95</v>
      </c>
      <c r="D239" s="74">
        <v>0</v>
      </c>
      <c r="E239" s="70">
        <v>0.2</v>
      </c>
      <c r="F239" s="71">
        <f t="shared" si="3"/>
        <v>9.39</v>
      </c>
      <c r="G239" s="72">
        <f>IF(Dépenses!$C239&gt;0,(Dépenses!$C239+Dépenses!$F239),IF(Dépenses!$D239&gt;0,(Dépenses!$D239+Dépenses!$F239),""))</f>
        <v>56.34</v>
      </c>
    </row>
    <row r="240" spans="1:7" x14ac:dyDescent="0.3">
      <c r="A240" s="65" t="s">
        <v>75</v>
      </c>
      <c r="B240" s="65" t="str">
        <f>VLOOKUP(Tableau3[[#This Row],[Compte]],bases!$A$3:$F$31,2)</f>
        <v>Réceptions</v>
      </c>
      <c r="C240" s="73">
        <v>35.799999999999997</v>
      </c>
      <c r="D240" s="73">
        <v>0</v>
      </c>
      <c r="E240" s="66">
        <v>0.2</v>
      </c>
      <c r="F240" s="67">
        <f t="shared" ref="F240:F303" si="4">IF(C240&lt;=0,D240*E240,C240*E240)</f>
        <v>7.16</v>
      </c>
      <c r="G240" s="68">
        <f>IF(Dépenses!$C240&gt;0,(Dépenses!$C240+Dépenses!$F240),IF(Dépenses!$D240&gt;0,(Dépenses!$D240+Dépenses!$F240),""))</f>
        <v>42.959999999999994</v>
      </c>
    </row>
    <row r="241" spans="1:7" x14ac:dyDescent="0.3">
      <c r="A241" s="69" t="s">
        <v>75</v>
      </c>
      <c r="B241" s="69" t="str">
        <f>VLOOKUP(Tableau3[[#This Row],[Compte]],bases!$A$3:$F$31,2)</f>
        <v>Réceptions</v>
      </c>
      <c r="C241" s="74">
        <v>33.57</v>
      </c>
      <c r="D241" s="74">
        <v>0</v>
      </c>
      <c r="E241" s="70">
        <v>0.2</v>
      </c>
      <c r="F241" s="71">
        <f t="shared" si="4"/>
        <v>6.7140000000000004</v>
      </c>
      <c r="G241" s="72">
        <f>IF(Dépenses!$C241&gt;0,(Dépenses!$C241+Dépenses!$F241),IF(Dépenses!$D241&gt;0,(Dépenses!$D241+Dépenses!$F241),""))</f>
        <v>40.283999999999999</v>
      </c>
    </row>
    <row r="242" spans="1:7" x14ac:dyDescent="0.3">
      <c r="A242" s="65" t="s">
        <v>75</v>
      </c>
      <c r="B242" s="65" t="str">
        <f>VLOOKUP(Tableau3[[#This Row],[Compte]],bases!$A$3:$F$31,2)</f>
        <v>Réceptions</v>
      </c>
      <c r="C242" s="73">
        <v>2.73</v>
      </c>
      <c r="D242" s="73">
        <v>0</v>
      </c>
      <c r="E242" s="66">
        <v>0.2</v>
      </c>
      <c r="F242" s="67">
        <f t="shared" si="4"/>
        <v>0.54600000000000004</v>
      </c>
      <c r="G242" s="68">
        <f>IF(Dépenses!$C242&gt;0,(Dépenses!$C242+Dépenses!$F242),IF(Dépenses!$D242&gt;0,(Dépenses!$D242+Dépenses!$F242),""))</f>
        <v>3.2759999999999998</v>
      </c>
    </row>
    <row r="243" spans="1:7" x14ac:dyDescent="0.3">
      <c r="A243" s="69" t="s">
        <v>75</v>
      </c>
      <c r="B243" s="69" t="str">
        <f>VLOOKUP(Tableau3[[#This Row],[Compte]],bases!$A$3:$F$31,2)</f>
        <v>Réceptions</v>
      </c>
      <c r="C243" s="74">
        <v>10.24</v>
      </c>
      <c r="D243" s="74">
        <v>0</v>
      </c>
      <c r="E243" s="70">
        <v>0.2</v>
      </c>
      <c r="F243" s="71">
        <f t="shared" si="4"/>
        <v>2.048</v>
      </c>
      <c r="G243" s="72">
        <f>IF(Dépenses!$C243&gt;0,(Dépenses!$C243+Dépenses!$F243),IF(Dépenses!$D243&gt;0,(Dépenses!$D243+Dépenses!$F243),""))</f>
        <v>12.288</v>
      </c>
    </row>
    <row r="244" spans="1:7" x14ac:dyDescent="0.3">
      <c r="A244" s="65" t="s">
        <v>75</v>
      </c>
      <c r="B244" s="65" t="str">
        <f>VLOOKUP(Tableau3[[#This Row],[Compte]],bases!$A$3:$F$31,2)</f>
        <v>Réceptions</v>
      </c>
      <c r="C244" s="73">
        <v>202.5</v>
      </c>
      <c r="D244" s="73">
        <v>0</v>
      </c>
      <c r="E244" s="66">
        <v>0.2</v>
      </c>
      <c r="F244" s="67">
        <f t="shared" si="4"/>
        <v>40.5</v>
      </c>
      <c r="G244" s="68">
        <f>IF(Dépenses!$C244&gt;0,(Dépenses!$C244+Dépenses!$F244),IF(Dépenses!$D244&gt;0,(Dépenses!$D244+Dépenses!$F244),""))</f>
        <v>243</v>
      </c>
    </row>
    <row r="245" spans="1:7" x14ac:dyDescent="0.3">
      <c r="A245" s="69" t="s">
        <v>75</v>
      </c>
      <c r="B245" s="69" t="str">
        <f>VLOOKUP(Tableau3[[#This Row],[Compte]],bases!$A$3:$F$31,2)</f>
        <v>Réceptions</v>
      </c>
      <c r="C245" s="74">
        <v>65</v>
      </c>
      <c r="D245" s="74">
        <v>0</v>
      </c>
      <c r="E245" s="70">
        <v>0.2</v>
      </c>
      <c r="F245" s="71">
        <f t="shared" si="4"/>
        <v>13</v>
      </c>
      <c r="G245" s="72">
        <f>IF(Dépenses!$C245&gt;0,(Dépenses!$C245+Dépenses!$F245),IF(Dépenses!$D245&gt;0,(Dépenses!$D245+Dépenses!$F245),""))</f>
        <v>78</v>
      </c>
    </row>
    <row r="246" spans="1:7" x14ac:dyDescent="0.3">
      <c r="A246" s="65" t="s">
        <v>75</v>
      </c>
      <c r="B246" s="65" t="str">
        <f>VLOOKUP(Tableau3[[#This Row],[Compte]],bases!$A$3:$F$31,2)</f>
        <v>Réceptions</v>
      </c>
      <c r="C246" s="73">
        <v>397.73</v>
      </c>
      <c r="D246" s="73">
        <v>0</v>
      </c>
      <c r="E246" s="66">
        <v>0.2</v>
      </c>
      <c r="F246" s="67">
        <f t="shared" si="4"/>
        <v>79.546000000000006</v>
      </c>
      <c r="G246" s="68">
        <f>IF(Dépenses!$C246&gt;0,(Dépenses!$C246+Dépenses!$F246),IF(Dépenses!$D246&gt;0,(Dépenses!$D246+Dépenses!$F246),""))</f>
        <v>477.27600000000001</v>
      </c>
    </row>
    <row r="247" spans="1:7" x14ac:dyDescent="0.3">
      <c r="A247" s="69" t="s">
        <v>75</v>
      </c>
      <c r="B247" s="69" t="str">
        <f>VLOOKUP(Tableau3[[#This Row],[Compte]],bases!$A$3:$F$31,2)</f>
        <v>Réceptions</v>
      </c>
      <c r="C247" s="74">
        <v>1167.77</v>
      </c>
      <c r="D247" s="74">
        <v>0</v>
      </c>
      <c r="E247" s="70">
        <v>0.2</v>
      </c>
      <c r="F247" s="71">
        <f t="shared" si="4"/>
        <v>233.554</v>
      </c>
      <c r="G247" s="72">
        <f>IF(Dépenses!$C247&gt;0,(Dépenses!$C247+Dépenses!$F247),IF(Dépenses!$D247&gt;0,(Dépenses!$D247+Dépenses!$F247),""))</f>
        <v>1401.3240000000001</v>
      </c>
    </row>
    <row r="248" spans="1:7" x14ac:dyDescent="0.3">
      <c r="A248" s="65" t="s">
        <v>75</v>
      </c>
      <c r="B248" s="65" t="str">
        <f>VLOOKUP(Tableau3[[#This Row],[Compte]],bases!$A$3:$F$31,2)</f>
        <v>Réceptions</v>
      </c>
      <c r="C248" s="73">
        <v>13.5</v>
      </c>
      <c r="D248" s="73">
        <v>0</v>
      </c>
      <c r="E248" s="66">
        <v>0.2</v>
      </c>
      <c r="F248" s="67">
        <f t="shared" si="4"/>
        <v>2.7</v>
      </c>
      <c r="G248" s="68">
        <f>IF(Dépenses!$C248&gt;0,(Dépenses!$C248+Dépenses!$F248),IF(Dépenses!$D248&gt;0,(Dépenses!$D248+Dépenses!$F248),""))</f>
        <v>16.2</v>
      </c>
    </row>
    <row r="249" spans="1:7" x14ac:dyDescent="0.3">
      <c r="A249" s="69" t="s">
        <v>75</v>
      </c>
      <c r="B249" s="69" t="str">
        <f>VLOOKUP(Tableau3[[#This Row],[Compte]],bases!$A$3:$F$31,2)</f>
        <v>Réceptions</v>
      </c>
      <c r="C249" s="74">
        <v>559.11</v>
      </c>
      <c r="D249" s="74">
        <v>0</v>
      </c>
      <c r="E249" s="70">
        <v>0.2</v>
      </c>
      <c r="F249" s="71">
        <f t="shared" si="4"/>
        <v>111.822</v>
      </c>
      <c r="G249" s="72">
        <f>IF(Dépenses!$C249&gt;0,(Dépenses!$C249+Dépenses!$F249),IF(Dépenses!$D249&gt;0,(Dépenses!$D249+Dépenses!$F249),""))</f>
        <v>670.93200000000002</v>
      </c>
    </row>
    <row r="250" spans="1:7" x14ac:dyDescent="0.3">
      <c r="A250" s="65" t="s">
        <v>75</v>
      </c>
      <c r="B250" s="65" t="str">
        <f>VLOOKUP(Tableau3[[#This Row],[Compte]],bases!$A$3:$F$31,2)</f>
        <v>Réceptions</v>
      </c>
      <c r="C250" s="73">
        <v>1106.3800000000001</v>
      </c>
      <c r="D250" s="73">
        <v>0</v>
      </c>
      <c r="E250" s="66">
        <v>0.2</v>
      </c>
      <c r="F250" s="67">
        <f t="shared" si="4"/>
        <v>221.27600000000004</v>
      </c>
      <c r="G250" s="68">
        <f>IF(Dépenses!$C250&gt;0,(Dépenses!$C250+Dépenses!$F250),IF(Dépenses!$D250&gt;0,(Dépenses!$D250+Dépenses!$F250),""))</f>
        <v>1327.6560000000002</v>
      </c>
    </row>
    <row r="251" spans="1:7" x14ac:dyDescent="0.3">
      <c r="A251" s="69" t="s">
        <v>75</v>
      </c>
      <c r="B251" s="69" t="str">
        <f>VLOOKUP(Tableau3[[#This Row],[Compte]],bases!$A$3:$F$31,2)</f>
        <v>Réceptions</v>
      </c>
      <c r="C251" s="74">
        <v>15.75</v>
      </c>
      <c r="D251" s="74">
        <v>0</v>
      </c>
      <c r="E251" s="70">
        <v>0.2</v>
      </c>
      <c r="F251" s="71">
        <f t="shared" si="4"/>
        <v>3.1500000000000004</v>
      </c>
      <c r="G251" s="72">
        <f>IF(Dépenses!$C251&gt;0,(Dépenses!$C251+Dépenses!$F251),IF(Dépenses!$D251&gt;0,(Dépenses!$D251+Dépenses!$F251),""))</f>
        <v>18.899999999999999</v>
      </c>
    </row>
    <row r="252" spans="1:7" x14ac:dyDescent="0.3">
      <c r="A252" s="65" t="s">
        <v>75</v>
      </c>
      <c r="B252" s="65" t="str">
        <f>VLOOKUP(Tableau3[[#This Row],[Compte]],bases!$A$3:$F$31,2)</f>
        <v>Réceptions</v>
      </c>
      <c r="C252" s="73">
        <v>4.5</v>
      </c>
      <c r="D252" s="73">
        <v>0</v>
      </c>
      <c r="E252" s="66">
        <v>0.2</v>
      </c>
      <c r="F252" s="67">
        <f t="shared" si="4"/>
        <v>0.9</v>
      </c>
      <c r="G252" s="68">
        <f>IF(Dépenses!$C252&gt;0,(Dépenses!$C252+Dépenses!$F252),IF(Dépenses!$D252&gt;0,(Dépenses!$D252+Dépenses!$F252),""))</f>
        <v>5.4</v>
      </c>
    </row>
    <row r="253" spans="1:7" x14ac:dyDescent="0.3">
      <c r="A253" s="69" t="s">
        <v>75</v>
      </c>
      <c r="B253" s="69" t="str">
        <f>VLOOKUP(Tableau3[[#This Row],[Compte]],bases!$A$3:$F$31,2)</f>
        <v>Réceptions</v>
      </c>
      <c r="C253" s="74">
        <v>285.45999999999998</v>
      </c>
      <c r="D253" s="74">
        <v>0</v>
      </c>
      <c r="E253" s="70">
        <v>0.2</v>
      </c>
      <c r="F253" s="71">
        <f t="shared" si="4"/>
        <v>57.091999999999999</v>
      </c>
      <c r="G253" s="72">
        <f>IF(Dépenses!$C253&gt;0,(Dépenses!$C253+Dépenses!$F253),IF(Dépenses!$D253&gt;0,(Dépenses!$D253+Dépenses!$F253),""))</f>
        <v>342.55199999999996</v>
      </c>
    </row>
    <row r="254" spans="1:7" x14ac:dyDescent="0.3">
      <c r="A254" s="65" t="s">
        <v>75</v>
      </c>
      <c r="B254" s="65" t="str">
        <f>VLOOKUP(Tableau3[[#This Row],[Compte]],bases!$A$3:$F$31,2)</f>
        <v>Réceptions</v>
      </c>
      <c r="C254" s="73">
        <v>743.65</v>
      </c>
      <c r="D254" s="73">
        <v>0</v>
      </c>
      <c r="E254" s="66">
        <v>0.2</v>
      </c>
      <c r="F254" s="67">
        <f t="shared" si="4"/>
        <v>148.72999999999999</v>
      </c>
      <c r="G254" s="68">
        <f>IF(Dépenses!$C254&gt;0,(Dépenses!$C254+Dépenses!$F254),IF(Dépenses!$D254&gt;0,(Dépenses!$D254+Dépenses!$F254),""))</f>
        <v>892.38</v>
      </c>
    </row>
    <row r="255" spans="1:7" x14ac:dyDescent="0.3">
      <c r="A255" s="69" t="s">
        <v>75</v>
      </c>
      <c r="B255" s="69" t="str">
        <f>VLOOKUP(Tableau3[[#This Row],[Compte]],bases!$A$3:$F$31,2)</f>
        <v>Réceptions</v>
      </c>
      <c r="C255" s="74">
        <v>11.25</v>
      </c>
      <c r="D255" s="74">
        <v>0</v>
      </c>
      <c r="E255" s="70">
        <v>0.2</v>
      </c>
      <c r="F255" s="71">
        <f t="shared" si="4"/>
        <v>2.25</v>
      </c>
      <c r="G255" s="72">
        <f>IF(Dépenses!$C255&gt;0,(Dépenses!$C255+Dépenses!$F255),IF(Dépenses!$D255&gt;0,(Dépenses!$D255+Dépenses!$F255),""))</f>
        <v>13.5</v>
      </c>
    </row>
    <row r="256" spans="1:7" x14ac:dyDescent="0.3">
      <c r="A256" s="65" t="s">
        <v>75</v>
      </c>
      <c r="B256" s="65" t="str">
        <f>VLOOKUP(Tableau3[[#This Row],[Compte]],bases!$A$3:$F$31,2)</f>
        <v>Réceptions</v>
      </c>
      <c r="C256" s="73">
        <v>1249.1099999999999</v>
      </c>
      <c r="D256" s="73">
        <v>0</v>
      </c>
      <c r="E256" s="66">
        <v>0.2</v>
      </c>
      <c r="F256" s="67">
        <f t="shared" si="4"/>
        <v>249.822</v>
      </c>
      <c r="G256" s="68">
        <f>IF(Dépenses!$C256&gt;0,(Dépenses!$C256+Dépenses!$F256),IF(Dépenses!$D256&gt;0,(Dépenses!$D256+Dépenses!$F256),""))</f>
        <v>1498.9319999999998</v>
      </c>
    </row>
    <row r="257" spans="1:7" x14ac:dyDescent="0.3">
      <c r="A257" s="69" t="s">
        <v>75</v>
      </c>
      <c r="B257" s="69" t="str">
        <f>VLOOKUP(Tableau3[[#This Row],[Compte]],bases!$A$3:$F$31,2)</f>
        <v>Réceptions</v>
      </c>
      <c r="C257" s="74">
        <v>18</v>
      </c>
      <c r="D257" s="74">
        <v>0</v>
      </c>
      <c r="E257" s="70">
        <v>0.2</v>
      </c>
      <c r="F257" s="71">
        <f t="shared" si="4"/>
        <v>3.6</v>
      </c>
      <c r="G257" s="72">
        <f>IF(Dépenses!$C257&gt;0,(Dépenses!$C257+Dépenses!$F257),IF(Dépenses!$D257&gt;0,(Dépenses!$D257+Dépenses!$F257),""))</f>
        <v>21.6</v>
      </c>
    </row>
    <row r="258" spans="1:7" x14ac:dyDescent="0.3">
      <c r="A258" s="65" t="s">
        <v>75</v>
      </c>
      <c r="B258" s="65" t="str">
        <f>VLOOKUP(Tableau3[[#This Row],[Compte]],bases!$A$3:$F$31,2)</f>
        <v>Réceptions</v>
      </c>
      <c r="C258" s="73">
        <v>1029.1099999999999</v>
      </c>
      <c r="D258" s="73">
        <v>0</v>
      </c>
      <c r="E258" s="66">
        <v>0.2</v>
      </c>
      <c r="F258" s="67">
        <f t="shared" si="4"/>
        <v>205.822</v>
      </c>
      <c r="G258" s="68">
        <f>IF(Dépenses!$C258&gt;0,(Dépenses!$C258+Dépenses!$F258),IF(Dépenses!$D258&gt;0,(Dépenses!$D258+Dépenses!$F258),""))</f>
        <v>1234.9319999999998</v>
      </c>
    </row>
    <row r="259" spans="1:7" x14ac:dyDescent="0.3">
      <c r="A259" s="69" t="s">
        <v>75</v>
      </c>
      <c r="B259" s="69" t="str">
        <f>VLOOKUP(Tableau3[[#This Row],[Compte]],bases!$A$3:$F$31,2)</f>
        <v>Réceptions</v>
      </c>
      <c r="C259" s="74">
        <v>15.75</v>
      </c>
      <c r="D259" s="74">
        <v>0</v>
      </c>
      <c r="E259" s="70">
        <v>0.2</v>
      </c>
      <c r="F259" s="71">
        <f t="shared" si="4"/>
        <v>3.1500000000000004</v>
      </c>
      <c r="G259" s="72">
        <f>IF(Dépenses!$C259&gt;0,(Dépenses!$C259+Dépenses!$F259),IF(Dépenses!$D259&gt;0,(Dépenses!$D259+Dépenses!$F259),""))</f>
        <v>18.899999999999999</v>
      </c>
    </row>
    <row r="260" spans="1:7" x14ac:dyDescent="0.3">
      <c r="A260" s="65" t="s">
        <v>75</v>
      </c>
      <c r="B260" s="65" t="str">
        <f>VLOOKUP(Tableau3[[#This Row],[Compte]],bases!$A$3:$F$31,2)</f>
        <v>Réceptions</v>
      </c>
      <c r="C260" s="73">
        <v>1136.3800000000001</v>
      </c>
      <c r="D260" s="73">
        <v>0</v>
      </c>
      <c r="E260" s="66">
        <v>0.2</v>
      </c>
      <c r="F260" s="67">
        <f t="shared" si="4"/>
        <v>227.27600000000004</v>
      </c>
      <c r="G260" s="68">
        <f>IF(Dépenses!$C260&gt;0,(Dépenses!$C260+Dépenses!$F260),IF(Dépenses!$D260&gt;0,(Dépenses!$D260+Dépenses!$F260),""))</f>
        <v>1363.6560000000002</v>
      </c>
    </row>
    <row r="261" spans="1:7" x14ac:dyDescent="0.3">
      <c r="A261" s="69" t="s">
        <v>75</v>
      </c>
      <c r="B261" s="69" t="str">
        <f>VLOOKUP(Tableau3[[#This Row],[Compte]],bases!$A$3:$F$31,2)</f>
        <v>Réceptions</v>
      </c>
      <c r="C261" s="74">
        <v>20.25</v>
      </c>
      <c r="D261" s="74">
        <v>0</v>
      </c>
      <c r="E261" s="70">
        <v>0.2</v>
      </c>
      <c r="F261" s="71">
        <f t="shared" si="4"/>
        <v>4.05</v>
      </c>
      <c r="G261" s="72">
        <f>IF(Dépenses!$C261&gt;0,(Dépenses!$C261+Dépenses!$F261),IF(Dépenses!$D261&gt;0,(Dépenses!$D261+Dépenses!$F261),""))</f>
        <v>24.3</v>
      </c>
    </row>
    <row r="262" spans="1:7" x14ac:dyDescent="0.3">
      <c r="A262" s="65" t="s">
        <v>75</v>
      </c>
      <c r="B262" s="65" t="str">
        <f>VLOOKUP(Tableau3[[#This Row],[Compte]],bases!$A$3:$F$31,2)</f>
        <v>Réceptions</v>
      </c>
      <c r="C262" s="73">
        <v>18</v>
      </c>
      <c r="D262" s="73">
        <v>0</v>
      </c>
      <c r="E262" s="66">
        <v>0.2</v>
      </c>
      <c r="F262" s="67">
        <f t="shared" si="4"/>
        <v>3.6</v>
      </c>
      <c r="G262" s="68">
        <f>IF(Dépenses!$C262&gt;0,(Dépenses!$C262+Dépenses!$F262),IF(Dépenses!$D262&gt;0,(Dépenses!$D262+Dépenses!$F262),""))</f>
        <v>21.6</v>
      </c>
    </row>
    <row r="263" spans="1:7" x14ac:dyDescent="0.3">
      <c r="A263" s="69" t="s">
        <v>75</v>
      </c>
      <c r="B263" s="69" t="str">
        <f>VLOOKUP(Tableau3[[#This Row],[Compte]],bases!$A$3:$F$31,2)</f>
        <v>Réceptions</v>
      </c>
      <c r="C263" s="74">
        <v>1401.84</v>
      </c>
      <c r="D263" s="74">
        <v>0</v>
      </c>
      <c r="E263" s="70">
        <v>0.2</v>
      </c>
      <c r="F263" s="71">
        <f t="shared" si="4"/>
        <v>280.36799999999999</v>
      </c>
      <c r="G263" s="72">
        <f>IF(Dépenses!$C263&gt;0,(Dépenses!$C263+Dépenses!$F263),IF(Dépenses!$D263&gt;0,(Dépenses!$D263+Dépenses!$F263),""))</f>
        <v>1682.2079999999999</v>
      </c>
    </row>
    <row r="264" spans="1:7" x14ac:dyDescent="0.3">
      <c r="A264" s="65" t="s">
        <v>75</v>
      </c>
      <c r="B264" s="65" t="str">
        <f>VLOOKUP(Tableau3[[#This Row],[Compte]],bases!$A$3:$F$31,2)</f>
        <v>Réceptions</v>
      </c>
      <c r="C264" s="73">
        <v>2.25</v>
      </c>
      <c r="D264" s="73">
        <v>0</v>
      </c>
      <c r="E264" s="66">
        <v>0.2</v>
      </c>
      <c r="F264" s="67">
        <f t="shared" si="4"/>
        <v>0.45</v>
      </c>
      <c r="G264" s="68">
        <f>IF(Dépenses!$C264&gt;0,(Dépenses!$C264+Dépenses!$F264),IF(Dépenses!$D264&gt;0,(Dépenses!$D264+Dépenses!$F264),""))</f>
        <v>2.7</v>
      </c>
    </row>
    <row r="265" spans="1:7" x14ac:dyDescent="0.3">
      <c r="A265" s="69" t="s">
        <v>75</v>
      </c>
      <c r="B265" s="69" t="str">
        <f>VLOOKUP(Tableau3[[#This Row],[Compte]],bases!$A$3:$F$31,2)</f>
        <v>Réceptions</v>
      </c>
      <c r="C265" s="74">
        <v>172.73</v>
      </c>
      <c r="D265" s="74">
        <v>0</v>
      </c>
      <c r="E265" s="70">
        <v>0.2</v>
      </c>
      <c r="F265" s="71">
        <f t="shared" si="4"/>
        <v>34.545999999999999</v>
      </c>
      <c r="G265" s="72">
        <f>IF(Dépenses!$C265&gt;0,(Dépenses!$C265+Dépenses!$F265),IF(Dépenses!$D265&gt;0,(Dépenses!$D265+Dépenses!$F265),""))</f>
        <v>207.27599999999998</v>
      </c>
    </row>
    <row r="266" spans="1:7" x14ac:dyDescent="0.3">
      <c r="A266" s="65" t="s">
        <v>75</v>
      </c>
      <c r="B266" s="65" t="str">
        <f>VLOOKUP(Tableau3[[#This Row],[Compte]],bases!$A$3:$F$31,2)</f>
        <v>Réceptions</v>
      </c>
      <c r="C266" s="73">
        <v>22.5</v>
      </c>
      <c r="D266" s="73">
        <v>0</v>
      </c>
      <c r="E266" s="66">
        <v>0.2</v>
      </c>
      <c r="F266" s="67">
        <f t="shared" si="4"/>
        <v>4.5</v>
      </c>
      <c r="G266" s="68">
        <f>IF(Dépenses!$C266&gt;0,(Dépenses!$C266+Dépenses!$F266),IF(Dépenses!$D266&gt;0,(Dépenses!$D266+Dépenses!$F266),""))</f>
        <v>27</v>
      </c>
    </row>
    <row r="267" spans="1:7" x14ac:dyDescent="0.3">
      <c r="A267" s="69" t="s">
        <v>75</v>
      </c>
      <c r="B267" s="69" t="str">
        <f>VLOOKUP(Tableau3[[#This Row],[Compte]],bases!$A$3:$F$31,2)</f>
        <v>Réceptions</v>
      </c>
      <c r="C267" s="74">
        <v>1690.88</v>
      </c>
      <c r="D267" s="74">
        <v>0</v>
      </c>
      <c r="E267" s="70">
        <v>0.2</v>
      </c>
      <c r="F267" s="71">
        <f t="shared" si="4"/>
        <v>338.17600000000004</v>
      </c>
      <c r="G267" s="72">
        <f>IF(Dépenses!$C267&gt;0,(Dépenses!$C267+Dépenses!$F267),IF(Dépenses!$D267&gt;0,(Dépenses!$D267+Dépenses!$F267),""))</f>
        <v>2029.056</v>
      </c>
    </row>
    <row r="268" spans="1:7" x14ac:dyDescent="0.3">
      <c r="A268" s="65" t="s">
        <v>75</v>
      </c>
      <c r="B268" s="65" t="str">
        <f>VLOOKUP(Tableau3[[#This Row],[Compte]],bases!$A$3:$F$31,2)</f>
        <v>Réceptions</v>
      </c>
      <c r="C268" s="73">
        <v>38.25</v>
      </c>
      <c r="D268" s="73">
        <v>0</v>
      </c>
      <c r="E268" s="66">
        <v>0.2</v>
      </c>
      <c r="F268" s="67">
        <f t="shared" si="4"/>
        <v>7.65</v>
      </c>
      <c r="G268" s="68">
        <f>IF(Dépenses!$C268&gt;0,(Dépenses!$C268+Dépenses!$F268),IF(Dépenses!$D268&gt;0,(Dépenses!$D268+Dépenses!$F268),""))</f>
        <v>45.9</v>
      </c>
    </row>
    <row r="269" spans="1:7" x14ac:dyDescent="0.3">
      <c r="A269" s="69" t="s">
        <v>75</v>
      </c>
      <c r="B269" s="69" t="str">
        <f>VLOOKUP(Tableau3[[#This Row],[Compte]],bases!$A$3:$F$31,2)</f>
        <v>Réceptions</v>
      </c>
      <c r="C269" s="74">
        <v>2426.41</v>
      </c>
      <c r="D269" s="74">
        <v>0</v>
      </c>
      <c r="E269" s="70">
        <v>0.2</v>
      </c>
      <c r="F269" s="71">
        <f t="shared" si="4"/>
        <v>485.28199999999998</v>
      </c>
      <c r="G269" s="72">
        <f>IF(Dépenses!$C269&gt;0,(Dépenses!$C269+Dépenses!$F269),IF(Dépenses!$D269&gt;0,(Dépenses!$D269+Dépenses!$F269),""))</f>
        <v>2911.692</v>
      </c>
    </row>
    <row r="270" spans="1:7" x14ac:dyDescent="0.3">
      <c r="A270" s="65" t="s">
        <v>75</v>
      </c>
      <c r="B270" s="65" t="str">
        <f>VLOOKUP(Tableau3[[#This Row],[Compte]],bases!$A$3:$F$31,2)</f>
        <v>Réceptions</v>
      </c>
      <c r="C270" s="73">
        <v>15.75</v>
      </c>
      <c r="D270" s="73">
        <v>0</v>
      </c>
      <c r="E270" s="66">
        <v>0.2</v>
      </c>
      <c r="F270" s="67">
        <f t="shared" si="4"/>
        <v>3.1500000000000004</v>
      </c>
      <c r="G270" s="68">
        <f>IF(Dépenses!$C270&gt;0,(Dépenses!$C270+Dépenses!$F270),IF(Dépenses!$D270&gt;0,(Dépenses!$D270+Dépenses!$F270),""))</f>
        <v>18.899999999999999</v>
      </c>
    </row>
    <row r="271" spans="1:7" x14ac:dyDescent="0.3">
      <c r="A271" s="69" t="s">
        <v>75</v>
      </c>
      <c r="B271" s="69" t="str">
        <f>VLOOKUP(Tableau3[[#This Row],[Compte]],bases!$A$3:$F$31,2)</f>
        <v>Réceptions</v>
      </c>
      <c r="C271" s="74">
        <v>1059.1099999999999</v>
      </c>
      <c r="D271" s="74">
        <v>0</v>
      </c>
      <c r="E271" s="70">
        <v>0.2</v>
      </c>
      <c r="F271" s="71">
        <f t="shared" si="4"/>
        <v>211.822</v>
      </c>
      <c r="G271" s="72">
        <f>IF(Dépenses!$C271&gt;0,(Dépenses!$C271+Dépenses!$F271),IF(Dépenses!$D271&gt;0,(Dépenses!$D271+Dépenses!$F271),""))</f>
        <v>1270.9319999999998</v>
      </c>
    </row>
    <row r="272" spans="1:7" x14ac:dyDescent="0.3">
      <c r="A272" s="65" t="s">
        <v>75</v>
      </c>
      <c r="B272" s="65" t="str">
        <f>VLOOKUP(Tableau3[[#This Row],[Compte]],bases!$A$3:$F$31,2)</f>
        <v>Réceptions</v>
      </c>
      <c r="C272" s="73">
        <v>711.13</v>
      </c>
      <c r="D272" s="73">
        <v>0</v>
      </c>
      <c r="E272" s="66">
        <v>0.2</v>
      </c>
      <c r="F272" s="67">
        <f t="shared" si="4"/>
        <v>142.226</v>
      </c>
      <c r="G272" s="68">
        <f>IF(Dépenses!$C272&gt;0,(Dépenses!$C272+Dépenses!$F272),IF(Dépenses!$D272&gt;0,(Dépenses!$D272+Dépenses!$F272),""))</f>
        <v>853.35599999999999</v>
      </c>
    </row>
    <row r="273" spans="1:7" x14ac:dyDescent="0.3">
      <c r="A273" s="69" t="s">
        <v>75</v>
      </c>
      <c r="B273" s="69" t="str">
        <f>VLOOKUP(Tableau3[[#This Row],[Compte]],bases!$A$3:$F$31,2)</f>
        <v>Réceptions</v>
      </c>
      <c r="C273" s="74">
        <v>5.84</v>
      </c>
      <c r="D273" s="74">
        <v>0</v>
      </c>
      <c r="E273" s="70">
        <v>0.2</v>
      </c>
      <c r="F273" s="71">
        <f t="shared" si="4"/>
        <v>1.1679999999999999</v>
      </c>
      <c r="G273" s="72">
        <f>IF(Dépenses!$C273&gt;0,(Dépenses!$C273+Dépenses!$F273),IF(Dépenses!$D273&gt;0,(Dépenses!$D273+Dépenses!$F273),""))</f>
        <v>7.008</v>
      </c>
    </row>
    <row r="274" spans="1:7" x14ac:dyDescent="0.3">
      <c r="A274" s="65" t="s">
        <v>75</v>
      </c>
      <c r="B274" s="65" t="str">
        <f>VLOOKUP(Tableau3[[#This Row],[Compte]],bases!$A$3:$F$31,2)</f>
        <v>Réceptions</v>
      </c>
      <c r="C274" s="73">
        <v>65.25</v>
      </c>
      <c r="D274" s="73">
        <v>0</v>
      </c>
      <c r="E274" s="66">
        <v>0.2</v>
      </c>
      <c r="F274" s="67">
        <f t="shared" si="4"/>
        <v>13.05</v>
      </c>
      <c r="G274" s="68">
        <f>IF(Dépenses!$C274&gt;0,(Dépenses!$C274+Dépenses!$F274),IF(Dépenses!$D274&gt;0,(Dépenses!$D274+Dépenses!$F274),""))</f>
        <v>78.3</v>
      </c>
    </row>
    <row r="275" spans="1:7" x14ac:dyDescent="0.3">
      <c r="A275" s="69" t="s">
        <v>75</v>
      </c>
      <c r="B275" s="69" t="str">
        <f>VLOOKUP(Tableau3[[#This Row],[Compte]],bases!$A$3:$F$31,2)</f>
        <v>Réceptions</v>
      </c>
      <c r="C275" s="74">
        <v>5770.09</v>
      </c>
      <c r="D275" s="74">
        <v>0</v>
      </c>
      <c r="E275" s="70">
        <v>0.2</v>
      </c>
      <c r="F275" s="71">
        <f t="shared" si="4"/>
        <v>1154.018</v>
      </c>
      <c r="G275" s="72">
        <f>IF(Dépenses!$C275&gt;0,(Dépenses!$C275+Dépenses!$F275),IF(Dépenses!$D275&gt;0,(Dépenses!$D275+Dépenses!$F275),""))</f>
        <v>6924.1080000000002</v>
      </c>
    </row>
    <row r="276" spans="1:7" x14ac:dyDescent="0.3">
      <c r="A276" s="65" t="s">
        <v>75</v>
      </c>
      <c r="B276" s="65" t="str">
        <f>VLOOKUP(Tableau3[[#This Row],[Compte]],bases!$A$3:$F$31,2)</f>
        <v>Réceptions</v>
      </c>
      <c r="C276" s="73">
        <v>29.25</v>
      </c>
      <c r="D276" s="73">
        <v>0</v>
      </c>
      <c r="E276" s="66">
        <v>0.2</v>
      </c>
      <c r="F276" s="67">
        <f t="shared" si="4"/>
        <v>5.8500000000000005</v>
      </c>
      <c r="G276" s="68">
        <f>IF(Dépenses!$C276&gt;0,(Dépenses!$C276+Dépenses!$F276),IF(Dépenses!$D276&gt;0,(Dépenses!$D276+Dépenses!$F276),""))</f>
        <v>35.1</v>
      </c>
    </row>
    <row r="277" spans="1:7" x14ac:dyDescent="0.3">
      <c r="A277" s="69" t="s">
        <v>75</v>
      </c>
      <c r="B277" s="69" t="str">
        <f>VLOOKUP(Tableau3[[#This Row],[Compte]],bases!$A$3:$F$31,2)</f>
        <v>Réceptions</v>
      </c>
      <c r="C277" s="74">
        <v>2135.4899999999998</v>
      </c>
      <c r="D277" s="74">
        <v>0</v>
      </c>
      <c r="E277" s="70">
        <v>0.2</v>
      </c>
      <c r="F277" s="71">
        <f t="shared" si="4"/>
        <v>427.09799999999996</v>
      </c>
      <c r="G277" s="72">
        <f>IF(Dépenses!$C277&gt;0,(Dépenses!$C277+Dépenses!$F277),IF(Dépenses!$D277&gt;0,(Dépenses!$D277+Dépenses!$F277),""))</f>
        <v>2562.5879999999997</v>
      </c>
    </row>
    <row r="278" spans="1:7" x14ac:dyDescent="0.3">
      <c r="A278" s="65" t="s">
        <v>75</v>
      </c>
      <c r="B278" s="65" t="str">
        <f>VLOOKUP(Tableau3[[#This Row],[Compte]],bases!$A$3:$F$31,2)</f>
        <v>Réceptions</v>
      </c>
      <c r="C278" s="73">
        <v>13.5</v>
      </c>
      <c r="D278" s="73">
        <v>0</v>
      </c>
      <c r="E278" s="66">
        <v>0.2</v>
      </c>
      <c r="F278" s="67">
        <f t="shared" si="4"/>
        <v>2.7</v>
      </c>
      <c r="G278" s="68">
        <f>IF(Dépenses!$C278&gt;0,(Dépenses!$C278+Dépenses!$F278),IF(Dépenses!$D278&gt;0,(Dépenses!$D278+Dépenses!$F278),""))</f>
        <v>16.2</v>
      </c>
    </row>
    <row r="279" spans="1:7" x14ac:dyDescent="0.3">
      <c r="A279" s="69" t="s">
        <v>75</v>
      </c>
      <c r="B279" s="69" t="str">
        <f>VLOOKUP(Tableau3[[#This Row],[Compte]],bases!$A$3:$F$31,2)</f>
        <v>Réceptions</v>
      </c>
      <c r="C279" s="74">
        <v>562.74</v>
      </c>
      <c r="D279" s="74">
        <v>0</v>
      </c>
      <c r="E279" s="70">
        <v>0.2</v>
      </c>
      <c r="F279" s="71">
        <f t="shared" si="4"/>
        <v>112.548</v>
      </c>
      <c r="G279" s="72">
        <f>IF(Dépenses!$C279&gt;0,(Dépenses!$C279+Dépenses!$F279),IF(Dépenses!$D279&gt;0,(Dépenses!$D279+Dépenses!$F279),""))</f>
        <v>675.28800000000001</v>
      </c>
    </row>
    <row r="280" spans="1:7" x14ac:dyDescent="0.3">
      <c r="A280" s="65" t="s">
        <v>75</v>
      </c>
      <c r="B280" s="65" t="str">
        <f>VLOOKUP(Tableau3[[#This Row],[Compte]],bases!$A$3:$F$31,2)</f>
        <v>Réceptions</v>
      </c>
      <c r="C280" s="73">
        <v>800</v>
      </c>
      <c r="D280" s="73">
        <v>0</v>
      </c>
      <c r="E280" s="66">
        <v>0.2</v>
      </c>
      <c r="F280" s="67">
        <f t="shared" si="4"/>
        <v>160</v>
      </c>
      <c r="G280" s="68">
        <f>IF(Dépenses!$C280&gt;0,(Dépenses!$C280+Dépenses!$F280),IF(Dépenses!$D280&gt;0,(Dépenses!$D280+Dépenses!$F280),""))</f>
        <v>960</v>
      </c>
    </row>
    <row r="281" spans="1:7" x14ac:dyDescent="0.3">
      <c r="A281" s="69" t="s">
        <v>75</v>
      </c>
      <c r="B281" s="69" t="str">
        <f>VLOOKUP(Tableau3[[#This Row],[Compte]],bases!$A$3:$F$31,2)</f>
        <v>Réceptions</v>
      </c>
      <c r="C281" s="74">
        <v>18</v>
      </c>
      <c r="D281" s="74">
        <v>0</v>
      </c>
      <c r="E281" s="70">
        <v>0.2</v>
      </c>
      <c r="F281" s="71">
        <f t="shared" si="4"/>
        <v>3.6</v>
      </c>
      <c r="G281" s="72">
        <f>IF(Dépenses!$C281&gt;0,(Dépenses!$C281+Dépenses!$F281),IF(Dépenses!$D281&gt;0,(Dépenses!$D281+Dépenses!$F281),""))</f>
        <v>21.6</v>
      </c>
    </row>
    <row r="282" spans="1:7" x14ac:dyDescent="0.3">
      <c r="A282" s="65" t="s">
        <v>75</v>
      </c>
      <c r="B282" s="65" t="str">
        <f>VLOOKUP(Tableau3[[#This Row],[Compte]],bases!$A$3:$F$31,2)</f>
        <v>Réceptions</v>
      </c>
      <c r="C282" s="73">
        <v>625.48</v>
      </c>
      <c r="D282" s="73">
        <v>0</v>
      </c>
      <c r="E282" s="66">
        <v>0.2</v>
      </c>
      <c r="F282" s="67">
        <f t="shared" si="4"/>
        <v>125.096</v>
      </c>
      <c r="G282" s="68">
        <f>IF(Dépenses!$C282&gt;0,(Dépenses!$C282+Dépenses!$F282),IF(Dépenses!$D282&gt;0,(Dépenses!$D282+Dépenses!$F282),""))</f>
        <v>750.57600000000002</v>
      </c>
    </row>
    <row r="283" spans="1:7" x14ac:dyDescent="0.3">
      <c r="A283" s="69" t="s">
        <v>75</v>
      </c>
      <c r="B283" s="69" t="str">
        <f>VLOOKUP(Tableau3[[#This Row],[Compte]],bases!$A$3:$F$31,2)</f>
        <v>Réceptions</v>
      </c>
      <c r="C283" s="74">
        <v>85.5</v>
      </c>
      <c r="D283" s="74">
        <v>0</v>
      </c>
      <c r="E283" s="70">
        <v>0.2</v>
      </c>
      <c r="F283" s="71">
        <f t="shared" si="4"/>
        <v>17.100000000000001</v>
      </c>
      <c r="G283" s="72">
        <f>IF(Dépenses!$C283&gt;0,(Dépenses!$C283+Dépenses!$F283),IF(Dépenses!$D283&gt;0,(Dépenses!$D283+Dépenses!$F283),""))</f>
        <v>102.6</v>
      </c>
    </row>
    <row r="284" spans="1:7" x14ac:dyDescent="0.3">
      <c r="A284" s="65" t="s">
        <v>75</v>
      </c>
      <c r="B284" s="65" t="str">
        <f>VLOOKUP(Tableau3[[#This Row],[Compte]],bases!$A$3:$F$31,2)</f>
        <v>Réceptions</v>
      </c>
      <c r="C284" s="73">
        <v>5423.74</v>
      </c>
      <c r="D284" s="73">
        <v>0</v>
      </c>
      <c r="E284" s="66">
        <v>0.2</v>
      </c>
      <c r="F284" s="67">
        <f t="shared" si="4"/>
        <v>1084.748</v>
      </c>
      <c r="G284" s="68">
        <f>IF(Dépenses!$C284&gt;0,(Dépenses!$C284+Dépenses!$F284),IF(Dépenses!$D284&gt;0,(Dépenses!$D284+Dépenses!$F284),""))</f>
        <v>6508.4879999999994</v>
      </c>
    </row>
    <row r="285" spans="1:7" x14ac:dyDescent="0.3">
      <c r="A285" s="69" t="s">
        <v>75</v>
      </c>
      <c r="B285" s="69" t="str">
        <f>VLOOKUP(Tableau3[[#This Row],[Compte]],bases!$A$3:$F$31,2)</f>
        <v>Réceptions</v>
      </c>
      <c r="C285" s="74">
        <v>13.5</v>
      </c>
      <c r="D285" s="74">
        <v>0</v>
      </c>
      <c r="E285" s="70">
        <v>0.2</v>
      </c>
      <c r="F285" s="71">
        <f t="shared" si="4"/>
        <v>2.7</v>
      </c>
      <c r="G285" s="72">
        <f>IF(Dépenses!$C285&gt;0,(Dépenses!$C285+Dépenses!$F285),IF(Dépenses!$D285&gt;0,(Dépenses!$D285+Dépenses!$F285),""))</f>
        <v>16.2</v>
      </c>
    </row>
    <row r="286" spans="1:7" x14ac:dyDescent="0.3">
      <c r="A286" s="65" t="s">
        <v>75</v>
      </c>
      <c r="B286" s="65" t="str">
        <f>VLOOKUP(Tableau3[[#This Row],[Compte]],bases!$A$3:$F$31,2)</f>
        <v>Réceptions</v>
      </c>
      <c r="C286" s="73">
        <v>469.11</v>
      </c>
      <c r="D286" s="73">
        <v>0</v>
      </c>
      <c r="E286" s="66">
        <v>0.2</v>
      </c>
      <c r="F286" s="67">
        <f t="shared" si="4"/>
        <v>93.822000000000003</v>
      </c>
      <c r="G286" s="68">
        <f>IF(Dépenses!$C286&gt;0,(Dépenses!$C286+Dépenses!$F286),IF(Dépenses!$D286&gt;0,(Dépenses!$D286+Dépenses!$F286),""))</f>
        <v>562.93200000000002</v>
      </c>
    </row>
    <row r="287" spans="1:7" x14ac:dyDescent="0.3">
      <c r="A287" s="69" t="s">
        <v>75</v>
      </c>
      <c r="B287" s="69" t="str">
        <f>VLOOKUP(Tableau3[[#This Row],[Compte]],bases!$A$3:$F$31,2)</f>
        <v>Réceptions</v>
      </c>
      <c r="C287" s="74">
        <v>1814.57</v>
      </c>
      <c r="D287" s="74">
        <v>0</v>
      </c>
      <c r="E287" s="70">
        <v>0.2</v>
      </c>
      <c r="F287" s="71">
        <f t="shared" si="4"/>
        <v>362.91399999999999</v>
      </c>
      <c r="G287" s="72">
        <f>IF(Dépenses!$C287&gt;0,(Dépenses!$C287+Dépenses!$F287),IF(Dépenses!$D287&gt;0,(Dépenses!$D287+Dépenses!$F287),""))</f>
        <v>2177.4839999999999</v>
      </c>
    </row>
    <row r="288" spans="1:7" x14ac:dyDescent="0.3">
      <c r="A288" s="65" t="s">
        <v>75</v>
      </c>
      <c r="B288" s="65" t="str">
        <f>VLOOKUP(Tableau3[[#This Row],[Compte]],bases!$A$3:$F$31,2)</f>
        <v>Réceptions</v>
      </c>
      <c r="C288" s="73">
        <v>29.25</v>
      </c>
      <c r="D288" s="73">
        <v>0</v>
      </c>
      <c r="E288" s="66">
        <v>0.2</v>
      </c>
      <c r="F288" s="67">
        <f t="shared" si="4"/>
        <v>5.8500000000000005</v>
      </c>
      <c r="G288" s="68">
        <f>IF(Dépenses!$C288&gt;0,(Dépenses!$C288+Dépenses!$F288),IF(Dépenses!$D288&gt;0,(Dépenses!$D288+Dépenses!$F288),""))</f>
        <v>35.1</v>
      </c>
    </row>
    <row r="289" spans="1:7" x14ac:dyDescent="0.3">
      <c r="A289" s="69" t="s">
        <v>75</v>
      </c>
      <c r="B289" s="69" t="str">
        <f>VLOOKUP(Tableau3[[#This Row],[Compte]],bases!$A$3:$F$31,2)</f>
        <v>Réceptions</v>
      </c>
      <c r="C289" s="74">
        <v>12.91</v>
      </c>
      <c r="D289" s="74">
        <v>0</v>
      </c>
      <c r="E289" s="70">
        <v>0.2</v>
      </c>
      <c r="F289" s="71">
        <f t="shared" si="4"/>
        <v>2.5820000000000003</v>
      </c>
      <c r="G289" s="72">
        <f>IF(Dépenses!$C289&gt;0,(Dépenses!$C289+Dépenses!$F289),IF(Dépenses!$D289&gt;0,(Dépenses!$D289+Dépenses!$F289),""))</f>
        <v>15.492000000000001</v>
      </c>
    </row>
    <row r="290" spans="1:7" x14ac:dyDescent="0.3">
      <c r="A290" s="65" t="s">
        <v>75</v>
      </c>
      <c r="B290" s="65" t="str">
        <f>VLOOKUP(Tableau3[[#This Row],[Compte]],bases!$A$3:$F$31,2)</f>
        <v>Réceptions</v>
      </c>
      <c r="C290" s="73">
        <v>12.28</v>
      </c>
      <c r="D290" s="73">
        <v>0</v>
      </c>
      <c r="E290" s="66">
        <v>0.2</v>
      </c>
      <c r="F290" s="67">
        <f t="shared" si="4"/>
        <v>2.456</v>
      </c>
      <c r="G290" s="68">
        <f>IF(Dépenses!$C290&gt;0,(Dépenses!$C290+Dépenses!$F290),IF(Dépenses!$D290&gt;0,(Dépenses!$D290+Dépenses!$F290),""))</f>
        <v>14.735999999999999</v>
      </c>
    </row>
    <row r="291" spans="1:7" x14ac:dyDescent="0.3">
      <c r="A291" s="69" t="s">
        <v>75</v>
      </c>
      <c r="B291" s="69" t="str">
        <f>VLOOKUP(Tableau3[[#This Row],[Compte]],bases!$A$3:$F$31,2)</f>
        <v>Réceptions</v>
      </c>
      <c r="C291" s="74">
        <v>17.34</v>
      </c>
      <c r="D291" s="74">
        <v>0</v>
      </c>
      <c r="E291" s="70">
        <v>0.2</v>
      </c>
      <c r="F291" s="71">
        <f t="shared" si="4"/>
        <v>3.468</v>
      </c>
      <c r="G291" s="72">
        <f>IF(Dépenses!$C291&gt;0,(Dépenses!$C291+Dépenses!$F291),IF(Dépenses!$D291&gt;0,(Dépenses!$D291+Dépenses!$F291),""))</f>
        <v>20.808</v>
      </c>
    </row>
    <row r="292" spans="1:7" x14ac:dyDescent="0.3">
      <c r="A292" s="65" t="s">
        <v>75</v>
      </c>
      <c r="B292" s="65" t="str">
        <f>VLOOKUP(Tableau3[[#This Row],[Compte]],bases!$A$3:$F$31,2)</f>
        <v>Réceptions</v>
      </c>
      <c r="C292" s="73">
        <v>7.02</v>
      </c>
      <c r="D292" s="73">
        <v>0</v>
      </c>
      <c r="E292" s="66">
        <v>0.2</v>
      </c>
      <c r="F292" s="67">
        <f t="shared" si="4"/>
        <v>1.4039999999999999</v>
      </c>
      <c r="G292" s="68">
        <f>IF(Dépenses!$C292&gt;0,(Dépenses!$C292+Dépenses!$F292),IF(Dépenses!$D292&gt;0,(Dépenses!$D292+Dépenses!$F292),""))</f>
        <v>8.4239999999999995</v>
      </c>
    </row>
    <row r="293" spans="1:7" x14ac:dyDescent="0.3">
      <c r="A293" s="69" t="s">
        <v>75</v>
      </c>
      <c r="B293" s="69" t="str">
        <f>VLOOKUP(Tableau3[[#This Row],[Compte]],bases!$A$3:$F$31,2)</f>
        <v>Réceptions</v>
      </c>
      <c r="C293" s="74">
        <v>11.91</v>
      </c>
      <c r="D293" s="74">
        <v>0</v>
      </c>
      <c r="E293" s="70">
        <v>0.2</v>
      </c>
      <c r="F293" s="71">
        <f t="shared" si="4"/>
        <v>2.3820000000000001</v>
      </c>
      <c r="G293" s="72">
        <f>IF(Dépenses!$C293&gt;0,(Dépenses!$C293+Dépenses!$F293),IF(Dépenses!$D293&gt;0,(Dépenses!$D293+Dépenses!$F293),""))</f>
        <v>14.292</v>
      </c>
    </row>
    <row r="294" spans="1:7" x14ac:dyDescent="0.3">
      <c r="A294" s="65" t="s">
        <v>75</v>
      </c>
      <c r="B294" s="65" t="str">
        <f>VLOOKUP(Tableau3[[#This Row],[Compte]],bases!$A$3:$F$31,2)</f>
        <v>Réceptions</v>
      </c>
      <c r="C294" s="73">
        <v>101.14</v>
      </c>
      <c r="D294" s="73">
        <v>0</v>
      </c>
      <c r="E294" s="66">
        <v>0.2</v>
      </c>
      <c r="F294" s="67">
        <f t="shared" si="4"/>
        <v>20.228000000000002</v>
      </c>
      <c r="G294" s="68">
        <f>IF(Dépenses!$C294&gt;0,(Dépenses!$C294+Dépenses!$F294),IF(Dépenses!$D294&gt;0,(Dépenses!$D294+Dépenses!$F294),""))</f>
        <v>121.36799999999999</v>
      </c>
    </row>
    <row r="295" spans="1:7" x14ac:dyDescent="0.3">
      <c r="A295" s="69" t="s">
        <v>75</v>
      </c>
      <c r="B295" s="69" t="str">
        <f>VLOOKUP(Tableau3[[#This Row],[Compte]],bases!$A$3:$F$31,2)</f>
        <v>Réceptions</v>
      </c>
      <c r="C295" s="74">
        <v>17.579999999999998</v>
      </c>
      <c r="D295" s="74">
        <v>0</v>
      </c>
      <c r="E295" s="70">
        <v>0.2</v>
      </c>
      <c r="F295" s="71">
        <f t="shared" si="4"/>
        <v>3.516</v>
      </c>
      <c r="G295" s="72">
        <f>IF(Dépenses!$C295&gt;0,(Dépenses!$C295+Dépenses!$F295),IF(Dépenses!$D295&gt;0,(Dépenses!$D295+Dépenses!$F295),""))</f>
        <v>21.095999999999997</v>
      </c>
    </row>
    <row r="296" spans="1:7" x14ac:dyDescent="0.3">
      <c r="A296" s="65" t="s">
        <v>75</v>
      </c>
      <c r="B296" s="65" t="str">
        <f>VLOOKUP(Tableau3[[#This Row],[Compte]],bases!$A$3:$F$31,2)</f>
        <v>Réceptions</v>
      </c>
      <c r="C296" s="73">
        <v>733.9</v>
      </c>
      <c r="D296" s="73">
        <v>0</v>
      </c>
      <c r="E296" s="66">
        <v>0.2</v>
      </c>
      <c r="F296" s="67">
        <f t="shared" si="4"/>
        <v>146.78</v>
      </c>
      <c r="G296" s="68">
        <f>IF(Dépenses!$C296&gt;0,(Dépenses!$C296+Dépenses!$F296),IF(Dépenses!$D296&gt;0,(Dépenses!$D296+Dépenses!$F296),""))</f>
        <v>880.68</v>
      </c>
    </row>
    <row r="297" spans="1:7" x14ac:dyDescent="0.3">
      <c r="A297" s="69" t="s">
        <v>75</v>
      </c>
      <c r="B297" s="69" t="str">
        <f>VLOOKUP(Tableau3[[#This Row],[Compte]],bases!$A$3:$F$31,2)</f>
        <v>Réceptions</v>
      </c>
      <c r="C297" s="74">
        <v>28.75</v>
      </c>
      <c r="D297" s="74">
        <v>0</v>
      </c>
      <c r="E297" s="70">
        <v>0.2</v>
      </c>
      <c r="F297" s="71">
        <f t="shared" si="4"/>
        <v>5.75</v>
      </c>
      <c r="G297" s="72">
        <f>IF(Dépenses!$C297&gt;0,(Dépenses!$C297+Dépenses!$F297),IF(Dépenses!$D297&gt;0,(Dépenses!$D297+Dépenses!$F297),""))</f>
        <v>34.5</v>
      </c>
    </row>
    <row r="298" spans="1:7" x14ac:dyDescent="0.3">
      <c r="A298" s="65" t="s">
        <v>75</v>
      </c>
      <c r="B298" s="65" t="str">
        <f>VLOOKUP(Tableau3[[#This Row],[Compte]],bases!$A$3:$F$31,2)</f>
        <v>Réceptions</v>
      </c>
      <c r="C298" s="73">
        <v>547.23</v>
      </c>
      <c r="D298" s="73">
        <v>0</v>
      </c>
      <c r="E298" s="66">
        <v>0.2</v>
      </c>
      <c r="F298" s="67">
        <f t="shared" si="4"/>
        <v>109.44600000000001</v>
      </c>
      <c r="G298" s="68">
        <f>IF(Dépenses!$C298&gt;0,(Dépenses!$C298+Dépenses!$F298),IF(Dépenses!$D298&gt;0,(Dépenses!$D298+Dépenses!$F298),""))</f>
        <v>656.67600000000004</v>
      </c>
    </row>
    <row r="299" spans="1:7" x14ac:dyDescent="0.3">
      <c r="A299" s="69" t="s">
        <v>75</v>
      </c>
      <c r="B299" s="69" t="str">
        <f>VLOOKUP(Tableau3[[#This Row],[Compte]],bases!$A$3:$F$31,2)</f>
        <v>Réceptions</v>
      </c>
      <c r="C299" s="74">
        <v>328.56</v>
      </c>
      <c r="D299" s="74">
        <v>0</v>
      </c>
      <c r="E299" s="70">
        <v>0.2</v>
      </c>
      <c r="F299" s="71">
        <f t="shared" si="4"/>
        <v>65.712000000000003</v>
      </c>
      <c r="G299" s="72">
        <f>IF(Dépenses!$C299&gt;0,(Dépenses!$C299+Dépenses!$F299),IF(Dépenses!$D299&gt;0,(Dépenses!$D299+Dépenses!$F299),""))</f>
        <v>394.27199999999999</v>
      </c>
    </row>
    <row r="300" spans="1:7" x14ac:dyDescent="0.3">
      <c r="A300" s="65" t="s">
        <v>75</v>
      </c>
      <c r="B300" s="65" t="str">
        <f>VLOOKUP(Tableau3[[#This Row],[Compte]],bases!$A$3:$F$31,2)</f>
        <v>Réceptions</v>
      </c>
      <c r="C300" s="73">
        <v>270</v>
      </c>
      <c r="D300" s="73">
        <v>0</v>
      </c>
      <c r="E300" s="66">
        <v>0.2</v>
      </c>
      <c r="F300" s="67">
        <f t="shared" si="4"/>
        <v>54</v>
      </c>
      <c r="G300" s="68">
        <f>IF(Dépenses!$C300&gt;0,(Dépenses!$C300+Dépenses!$F300),IF(Dépenses!$D300&gt;0,(Dépenses!$D300+Dépenses!$F300),""))</f>
        <v>324</v>
      </c>
    </row>
    <row r="301" spans="1:7" x14ac:dyDescent="0.3">
      <c r="A301" s="69" t="s">
        <v>75</v>
      </c>
      <c r="B301" s="69" t="str">
        <f>VLOOKUP(Tableau3[[#This Row],[Compte]],bases!$A$3:$F$31,2)</f>
        <v>Réceptions</v>
      </c>
      <c r="C301" s="74">
        <v>598</v>
      </c>
      <c r="D301" s="74">
        <v>0</v>
      </c>
      <c r="E301" s="70">
        <v>0.2</v>
      </c>
      <c r="F301" s="71">
        <f t="shared" si="4"/>
        <v>119.60000000000001</v>
      </c>
      <c r="G301" s="72">
        <f>IF(Dépenses!$C301&gt;0,(Dépenses!$C301+Dépenses!$F301),IF(Dépenses!$D301&gt;0,(Dépenses!$D301+Dépenses!$F301),""))</f>
        <v>717.6</v>
      </c>
    </row>
    <row r="302" spans="1:7" x14ac:dyDescent="0.3">
      <c r="A302" s="65" t="s">
        <v>75</v>
      </c>
      <c r="B302" s="65" t="str">
        <f>VLOOKUP(Tableau3[[#This Row],[Compte]],bases!$A$3:$F$31,2)</f>
        <v>Réceptions</v>
      </c>
      <c r="C302" s="73">
        <v>94.12</v>
      </c>
      <c r="D302" s="73">
        <v>0</v>
      </c>
      <c r="E302" s="66">
        <v>0.2</v>
      </c>
      <c r="F302" s="67">
        <f t="shared" si="4"/>
        <v>18.824000000000002</v>
      </c>
      <c r="G302" s="68">
        <f>IF(Dépenses!$C302&gt;0,(Dépenses!$C302+Dépenses!$F302),IF(Dépenses!$D302&gt;0,(Dépenses!$D302+Dépenses!$F302),""))</f>
        <v>112.944</v>
      </c>
    </row>
    <row r="303" spans="1:7" x14ac:dyDescent="0.3">
      <c r="A303" s="69" t="s">
        <v>75</v>
      </c>
      <c r="B303" s="69" t="str">
        <f>VLOOKUP(Tableau3[[#This Row],[Compte]],bases!$A$3:$F$31,2)</f>
        <v>Réceptions</v>
      </c>
      <c r="C303" s="74">
        <v>23.77</v>
      </c>
      <c r="D303" s="74">
        <v>0</v>
      </c>
      <c r="E303" s="70">
        <v>0.2</v>
      </c>
      <c r="F303" s="71">
        <f t="shared" si="4"/>
        <v>4.7540000000000004</v>
      </c>
      <c r="G303" s="72">
        <f>IF(Dépenses!$C303&gt;0,(Dépenses!$C303+Dépenses!$F303),IF(Dépenses!$D303&gt;0,(Dépenses!$D303+Dépenses!$F303),""))</f>
        <v>28.524000000000001</v>
      </c>
    </row>
    <row r="304" spans="1:7" x14ac:dyDescent="0.3">
      <c r="A304" s="65" t="s">
        <v>75</v>
      </c>
      <c r="B304" s="65" t="str">
        <f>VLOOKUP(Tableau3[[#This Row],[Compte]],bases!$A$3:$F$31,2)</f>
        <v>Réceptions</v>
      </c>
      <c r="C304" s="73">
        <v>92.98</v>
      </c>
      <c r="D304" s="73">
        <v>0</v>
      </c>
      <c r="E304" s="66">
        <v>0.2</v>
      </c>
      <c r="F304" s="67">
        <f t="shared" ref="F304:F367" si="5">IF(C304&lt;=0,D304*E304,C304*E304)</f>
        <v>18.596</v>
      </c>
      <c r="G304" s="68">
        <f>IF(Dépenses!$C304&gt;0,(Dépenses!$C304+Dépenses!$F304),IF(Dépenses!$D304&gt;0,(Dépenses!$D304+Dépenses!$F304),""))</f>
        <v>111.57600000000001</v>
      </c>
    </row>
    <row r="305" spans="1:7" x14ac:dyDescent="0.3">
      <c r="A305" s="69" t="s">
        <v>75</v>
      </c>
      <c r="B305" s="69" t="str">
        <f>VLOOKUP(Tableau3[[#This Row],[Compte]],bases!$A$3:$F$31,2)</f>
        <v>Réceptions</v>
      </c>
      <c r="C305" s="74">
        <v>3.51</v>
      </c>
      <c r="D305" s="74">
        <v>0</v>
      </c>
      <c r="E305" s="70">
        <v>0.2</v>
      </c>
      <c r="F305" s="71">
        <f t="shared" si="5"/>
        <v>0.70199999999999996</v>
      </c>
      <c r="G305" s="72">
        <f>IF(Dépenses!$C305&gt;0,(Dépenses!$C305+Dépenses!$F305),IF(Dépenses!$D305&gt;0,(Dépenses!$D305+Dépenses!$F305),""))</f>
        <v>4.2119999999999997</v>
      </c>
    </row>
    <row r="306" spans="1:7" x14ac:dyDescent="0.3">
      <c r="A306" s="65" t="s">
        <v>75</v>
      </c>
      <c r="B306" s="65" t="str">
        <f>VLOOKUP(Tableau3[[#This Row],[Compte]],bases!$A$3:$F$31,2)</f>
        <v>Réceptions</v>
      </c>
      <c r="C306" s="73">
        <v>8.5</v>
      </c>
      <c r="D306" s="73">
        <v>0</v>
      </c>
      <c r="E306" s="66">
        <v>0.2</v>
      </c>
      <c r="F306" s="67">
        <f t="shared" si="5"/>
        <v>1.7000000000000002</v>
      </c>
      <c r="G306" s="68">
        <f>IF(Dépenses!$C306&gt;0,(Dépenses!$C306+Dépenses!$F306),IF(Dépenses!$D306&gt;0,(Dépenses!$D306+Dépenses!$F306),""))</f>
        <v>10.199999999999999</v>
      </c>
    </row>
    <row r="307" spans="1:7" x14ac:dyDescent="0.3">
      <c r="A307" s="69" t="s">
        <v>75</v>
      </c>
      <c r="B307" s="69" t="str">
        <f>VLOOKUP(Tableau3[[#This Row],[Compte]],bases!$A$3:$F$31,2)</f>
        <v>Réceptions</v>
      </c>
      <c r="C307" s="74">
        <v>974.55</v>
      </c>
      <c r="D307" s="74">
        <v>0</v>
      </c>
      <c r="E307" s="70">
        <v>0.2</v>
      </c>
      <c r="F307" s="71">
        <f t="shared" si="5"/>
        <v>194.91</v>
      </c>
      <c r="G307" s="72">
        <f>IF(Dépenses!$C307&gt;0,(Dépenses!$C307+Dépenses!$F307),IF(Dépenses!$D307&gt;0,(Dépenses!$D307+Dépenses!$F307),""))</f>
        <v>1169.46</v>
      </c>
    </row>
    <row r="308" spans="1:7" x14ac:dyDescent="0.3">
      <c r="A308" s="65" t="s">
        <v>75</v>
      </c>
      <c r="B308" s="65" t="str">
        <f>VLOOKUP(Tableau3[[#This Row],[Compte]],bases!$A$3:$F$31,2)</f>
        <v>Réceptions</v>
      </c>
      <c r="C308" s="73">
        <v>12.67</v>
      </c>
      <c r="D308" s="73">
        <v>0</v>
      </c>
      <c r="E308" s="66">
        <v>0.2</v>
      </c>
      <c r="F308" s="67">
        <f t="shared" si="5"/>
        <v>2.5340000000000003</v>
      </c>
      <c r="G308" s="68">
        <f>IF(Dépenses!$C308&gt;0,(Dépenses!$C308+Dépenses!$F308),IF(Dépenses!$D308&gt;0,(Dépenses!$D308+Dépenses!$F308),""))</f>
        <v>15.204000000000001</v>
      </c>
    </row>
    <row r="309" spans="1:7" x14ac:dyDescent="0.3">
      <c r="A309" s="69" t="s">
        <v>75</v>
      </c>
      <c r="B309" s="69" t="str">
        <f>VLOOKUP(Tableau3[[#This Row],[Compte]],bases!$A$3:$F$31,2)</f>
        <v>Réceptions</v>
      </c>
      <c r="C309" s="74">
        <v>359.27</v>
      </c>
      <c r="D309" s="74">
        <v>0</v>
      </c>
      <c r="E309" s="70">
        <v>0.2</v>
      </c>
      <c r="F309" s="71">
        <f t="shared" si="5"/>
        <v>71.853999999999999</v>
      </c>
      <c r="G309" s="72">
        <f>IF(Dépenses!$C309&gt;0,(Dépenses!$C309+Dépenses!$F309),IF(Dépenses!$D309&gt;0,(Dépenses!$D309+Dépenses!$F309),""))</f>
        <v>431.12399999999997</v>
      </c>
    </row>
    <row r="310" spans="1:7" x14ac:dyDescent="0.3">
      <c r="A310" s="65" t="s">
        <v>75</v>
      </c>
      <c r="B310" s="65" t="str">
        <f>VLOOKUP(Tableau3[[#This Row],[Compte]],bases!$A$3:$F$31,2)</f>
        <v>Réceptions</v>
      </c>
      <c r="C310" s="73">
        <v>771.64</v>
      </c>
      <c r="D310" s="73">
        <v>0</v>
      </c>
      <c r="E310" s="66">
        <v>0.2</v>
      </c>
      <c r="F310" s="67">
        <f t="shared" si="5"/>
        <v>154.328</v>
      </c>
      <c r="G310" s="68">
        <f>IF(Dépenses!$C310&gt;0,(Dépenses!$C310+Dépenses!$F310),IF(Dépenses!$D310&gt;0,(Dépenses!$D310+Dépenses!$F310),""))</f>
        <v>925.96799999999996</v>
      </c>
    </row>
    <row r="311" spans="1:7" x14ac:dyDescent="0.3">
      <c r="A311" s="69" t="s">
        <v>75</v>
      </c>
      <c r="B311" s="69" t="str">
        <f>VLOOKUP(Tableau3[[#This Row],[Compte]],bases!$A$3:$F$31,2)</f>
        <v>Réceptions</v>
      </c>
      <c r="C311" s="74">
        <v>398.73</v>
      </c>
      <c r="D311" s="74">
        <v>0</v>
      </c>
      <c r="E311" s="70">
        <v>0.2</v>
      </c>
      <c r="F311" s="71">
        <f t="shared" si="5"/>
        <v>79.746000000000009</v>
      </c>
      <c r="G311" s="72">
        <f>IF(Dépenses!$C311&gt;0,(Dépenses!$C311+Dépenses!$F311),IF(Dépenses!$D311&gt;0,(Dépenses!$D311+Dépenses!$F311),""))</f>
        <v>478.476</v>
      </c>
    </row>
    <row r="312" spans="1:7" x14ac:dyDescent="0.3">
      <c r="A312" s="65" t="s">
        <v>75</v>
      </c>
      <c r="B312" s="65" t="str">
        <f>VLOOKUP(Tableau3[[#This Row],[Compte]],bases!$A$3:$F$31,2)</f>
        <v>Réceptions</v>
      </c>
      <c r="C312" s="73">
        <v>1272.6600000000001</v>
      </c>
      <c r="D312" s="73">
        <v>0</v>
      </c>
      <c r="E312" s="66">
        <v>0.2</v>
      </c>
      <c r="F312" s="67">
        <f t="shared" si="5"/>
        <v>254.53200000000004</v>
      </c>
      <c r="G312" s="68">
        <f>IF(Dépenses!$C312&gt;0,(Dépenses!$C312+Dépenses!$F312),IF(Dépenses!$D312&gt;0,(Dépenses!$D312+Dépenses!$F312),""))</f>
        <v>1527.192</v>
      </c>
    </row>
    <row r="313" spans="1:7" x14ac:dyDescent="0.3">
      <c r="A313" s="69" t="s">
        <v>75</v>
      </c>
      <c r="B313" s="69" t="str">
        <f>VLOOKUP(Tableau3[[#This Row],[Compte]],bases!$A$3:$F$31,2)</f>
        <v>Réceptions</v>
      </c>
      <c r="C313" s="74">
        <v>7.0000000000000007E-2</v>
      </c>
      <c r="D313" s="74">
        <v>0</v>
      </c>
      <c r="E313" s="70">
        <v>0.2</v>
      </c>
      <c r="F313" s="71">
        <f t="shared" si="5"/>
        <v>1.4000000000000002E-2</v>
      </c>
      <c r="G313" s="72">
        <f>IF(Dépenses!$C313&gt;0,(Dépenses!$C313+Dépenses!$F313),IF(Dépenses!$D313&gt;0,(Dépenses!$D313+Dépenses!$F313),""))</f>
        <v>8.4000000000000005E-2</v>
      </c>
    </row>
    <row r="314" spans="1:7" x14ac:dyDescent="0.3">
      <c r="A314" s="65" t="s">
        <v>75</v>
      </c>
      <c r="B314" s="65" t="str">
        <f>VLOOKUP(Tableau3[[#This Row],[Compte]],bases!$A$3:$F$31,2)</f>
        <v>Réceptions</v>
      </c>
      <c r="C314" s="73">
        <v>18</v>
      </c>
      <c r="D314" s="73">
        <v>0</v>
      </c>
      <c r="E314" s="66">
        <v>0.2</v>
      </c>
      <c r="F314" s="67">
        <f t="shared" si="5"/>
        <v>3.6</v>
      </c>
      <c r="G314" s="68">
        <f>IF(Dépenses!$C314&gt;0,(Dépenses!$C314+Dépenses!$F314),IF(Dépenses!$D314&gt;0,(Dépenses!$D314+Dépenses!$F314),""))</f>
        <v>21.6</v>
      </c>
    </row>
    <row r="315" spans="1:7" x14ac:dyDescent="0.3">
      <c r="A315" s="69" t="s">
        <v>75</v>
      </c>
      <c r="B315" s="69" t="str">
        <f>VLOOKUP(Tableau3[[#This Row],[Compte]],bases!$A$3:$F$31,2)</f>
        <v>Réceptions</v>
      </c>
      <c r="C315" s="74">
        <v>1899.91</v>
      </c>
      <c r="D315" s="74">
        <v>0</v>
      </c>
      <c r="E315" s="70">
        <v>0.2</v>
      </c>
      <c r="F315" s="71">
        <f t="shared" si="5"/>
        <v>379.98200000000003</v>
      </c>
      <c r="G315" s="72">
        <f>IF(Dépenses!$C315&gt;0,(Dépenses!$C315+Dépenses!$F315),IF(Dépenses!$D315&gt;0,(Dépenses!$D315+Dépenses!$F315),""))</f>
        <v>2279.8920000000003</v>
      </c>
    </row>
    <row r="316" spans="1:7" x14ac:dyDescent="0.3">
      <c r="A316" s="65" t="s">
        <v>75</v>
      </c>
      <c r="B316" s="65" t="str">
        <f>VLOOKUP(Tableau3[[#This Row],[Compte]],bases!$A$3:$F$31,2)</f>
        <v>Réceptions</v>
      </c>
      <c r="C316" s="73">
        <v>0.09</v>
      </c>
      <c r="D316" s="73">
        <v>0</v>
      </c>
      <c r="E316" s="66">
        <v>0.2</v>
      </c>
      <c r="F316" s="67">
        <f t="shared" si="5"/>
        <v>1.7999999999999999E-2</v>
      </c>
      <c r="G316" s="68">
        <f>IF(Dépenses!$C316&gt;0,(Dépenses!$C316+Dépenses!$F316),IF(Dépenses!$D316&gt;0,(Dépenses!$D316+Dépenses!$F316),""))</f>
        <v>0.108</v>
      </c>
    </row>
    <row r="317" spans="1:7" x14ac:dyDescent="0.3">
      <c r="A317" s="69" t="s">
        <v>75</v>
      </c>
      <c r="B317" s="69" t="str">
        <f>VLOOKUP(Tableau3[[#This Row],[Compte]],bases!$A$3:$F$31,2)</f>
        <v>Réceptions</v>
      </c>
      <c r="C317" s="74">
        <v>24.75</v>
      </c>
      <c r="D317" s="74">
        <v>0</v>
      </c>
      <c r="E317" s="70">
        <v>0.2</v>
      </c>
      <c r="F317" s="71">
        <f t="shared" si="5"/>
        <v>4.95</v>
      </c>
      <c r="G317" s="72">
        <f>IF(Dépenses!$C317&gt;0,(Dépenses!$C317+Dépenses!$F317),IF(Dépenses!$D317&gt;0,(Dépenses!$D317+Dépenses!$F317),""))</f>
        <v>29.7</v>
      </c>
    </row>
    <row r="318" spans="1:7" x14ac:dyDescent="0.3">
      <c r="A318" s="65" t="s">
        <v>75</v>
      </c>
      <c r="B318" s="65" t="str">
        <f>VLOOKUP(Tableau3[[#This Row],[Compte]],bases!$A$3:$F$31,2)</f>
        <v>Réceptions</v>
      </c>
      <c r="C318" s="73">
        <v>2545.31</v>
      </c>
      <c r="D318" s="73">
        <v>0</v>
      </c>
      <c r="E318" s="66">
        <v>0.2</v>
      </c>
      <c r="F318" s="67">
        <f t="shared" si="5"/>
        <v>509.06200000000001</v>
      </c>
      <c r="G318" s="68">
        <f>IF(Dépenses!$C318&gt;0,(Dépenses!$C318+Dépenses!$F318),IF(Dépenses!$D318&gt;0,(Dépenses!$D318+Dépenses!$F318),""))</f>
        <v>3054.3719999999998</v>
      </c>
    </row>
    <row r="319" spans="1:7" x14ac:dyDescent="0.3">
      <c r="A319" s="69" t="s">
        <v>75</v>
      </c>
      <c r="B319" s="69" t="str">
        <f>VLOOKUP(Tableau3[[#This Row],[Compte]],bases!$A$3:$F$31,2)</f>
        <v>Réceptions</v>
      </c>
      <c r="C319" s="74">
        <v>0.13</v>
      </c>
      <c r="D319" s="74">
        <v>0</v>
      </c>
      <c r="E319" s="70">
        <v>0.2</v>
      </c>
      <c r="F319" s="71">
        <f t="shared" si="5"/>
        <v>2.6000000000000002E-2</v>
      </c>
      <c r="G319" s="72">
        <f>IF(Dépenses!$C319&gt;0,(Dépenses!$C319+Dépenses!$F319),IF(Dépenses!$D319&gt;0,(Dépenses!$D319+Dépenses!$F319),""))</f>
        <v>0.156</v>
      </c>
    </row>
    <row r="320" spans="1:7" x14ac:dyDescent="0.3">
      <c r="A320" s="65" t="s">
        <v>75</v>
      </c>
      <c r="B320" s="65" t="str">
        <f>VLOOKUP(Tableau3[[#This Row],[Compte]],bases!$A$3:$F$31,2)</f>
        <v>Réceptions</v>
      </c>
      <c r="C320" s="73">
        <v>386</v>
      </c>
      <c r="D320" s="73">
        <v>0</v>
      </c>
      <c r="E320" s="66">
        <v>0.2</v>
      </c>
      <c r="F320" s="67">
        <f t="shared" si="5"/>
        <v>77.2</v>
      </c>
      <c r="G320" s="68">
        <f>IF(Dépenses!$C320&gt;0,(Dépenses!$C320+Dépenses!$F320),IF(Dépenses!$D320&gt;0,(Dépenses!$D320+Dépenses!$F320),""))</f>
        <v>463.2</v>
      </c>
    </row>
    <row r="321" spans="1:7" x14ac:dyDescent="0.3">
      <c r="A321" s="69" t="s">
        <v>75</v>
      </c>
      <c r="B321" s="69" t="str">
        <f>VLOOKUP(Tableau3[[#This Row],[Compte]],bases!$A$3:$F$31,2)</f>
        <v>Réceptions</v>
      </c>
      <c r="C321" s="74">
        <v>1431.73</v>
      </c>
      <c r="D321" s="74">
        <v>0</v>
      </c>
      <c r="E321" s="70">
        <v>0.2</v>
      </c>
      <c r="F321" s="71">
        <f t="shared" si="5"/>
        <v>286.346</v>
      </c>
      <c r="G321" s="72">
        <f>IF(Dépenses!$C321&gt;0,(Dépenses!$C321+Dépenses!$F321),IF(Dépenses!$D321&gt;0,(Dépenses!$D321+Dépenses!$F321),""))</f>
        <v>1718.076</v>
      </c>
    </row>
    <row r="322" spans="1:7" x14ac:dyDescent="0.3">
      <c r="A322" s="65" t="s">
        <v>75</v>
      </c>
      <c r="B322" s="65" t="str">
        <f>VLOOKUP(Tableau3[[#This Row],[Compte]],bases!$A$3:$F$31,2)</f>
        <v>Réceptions</v>
      </c>
      <c r="C322" s="73">
        <v>0.08</v>
      </c>
      <c r="D322" s="73">
        <v>0</v>
      </c>
      <c r="E322" s="66">
        <v>0.2</v>
      </c>
      <c r="F322" s="67">
        <f t="shared" si="5"/>
        <v>1.6E-2</v>
      </c>
      <c r="G322" s="68">
        <f>IF(Dépenses!$C322&gt;0,(Dépenses!$C322+Dépenses!$F322),IF(Dépenses!$D322&gt;0,(Dépenses!$D322+Dépenses!$F322),""))</f>
        <v>9.6000000000000002E-2</v>
      </c>
    </row>
    <row r="323" spans="1:7" x14ac:dyDescent="0.3">
      <c r="A323" s="69" t="s">
        <v>75</v>
      </c>
      <c r="B323" s="69" t="str">
        <f>VLOOKUP(Tableau3[[#This Row],[Compte]],bases!$A$3:$F$31,2)</f>
        <v>Réceptions</v>
      </c>
      <c r="C323" s="74">
        <v>20.25</v>
      </c>
      <c r="D323" s="74">
        <v>0</v>
      </c>
      <c r="E323" s="70">
        <v>0.2</v>
      </c>
      <c r="F323" s="71">
        <f t="shared" si="5"/>
        <v>4.05</v>
      </c>
      <c r="G323" s="72">
        <f>IF(Dépenses!$C323&gt;0,(Dépenses!$C323+Dépenses!$F323),IF(Dépenses!$D323&gt;0,(Dépenses!$D323+Dépenses!$F323),""))</f>
        <v>24.3</v>
      </c>
    </row>
    <row r="324" spans="1:7" x14ac:dyDescent="0.3">
      <c r="A324" s="65" t="s">
        <v>75</v>
      </c>
      <c r="B324" s="65" t="str">
        <f>VLOOKUP(Tableau3[[#This Row],[Compte]],bases!$A$3:$F$31,2)</f>
        <v>Réceptions</v>
      </c>
      <c r="C324" s="73">
        <v>2908.99</v>
      </c>
      <c r="D324" s="73">
        <v>0</v>
      </c>
      <c r="E324" s="66">
        <v>0.2</v>
      </c>
      <c r="F324" s="67">
        <f t="shared" si="5"/>
        <v>581.798</v>
      </c>
      <c r="G324" s="68">
        <f>IF(Dépenses!$C324&gt;0,(Dépenses!$C324+Dépenses!$F324),IF(Dépenses!$D324&gt;0,(Dépenses!$D324+Dépenses!$F324),""))</f>
        <v>3490.7879999999996</v>
      </c>
    </row>
    <row r="325" spans="1:7" x14ac:dyDescent="0.3">
      <c r="A325" s="69" t="s">
        <v>75</v>
      </c>
      <c r="B325" s="69" t="str">
        <f>VLOOKUP(Tableau3[[#This Row],[Compte]],bases!$A$3:$F$31,2)</f>
        <v>Réceptions</v>
      </c>
      <c r="C325" s="74">
        <v>0.09</v>
      </c>
      <c r="D325" s="74">
        <v>0</v>
      </c>
      <c r="E325" s="70">
        <v>0.2</v>
      </c>
      <c r="F325" s="71">
        <f t="shared" si="5"/>
        <v>1.7999999999999999E-2</v>
      </c>
      <c r="G325" s="72">
        <f>IF(Dépenses!$C325&gt;0,(Dépenses!$C325+Dépenses!$F325),IF(Dépenses!$D325&gt;0,(Dépenses!$D325+Dépenses!$F325),""))</f>
        <v>0.108</v>
      </c>
    </row>
    <row r="326" spans="1:7" x14ac:dyDescent="0.3">
      <c r="A326" s="65" t="s">
        <v>75</v>
      </c>
      <c r="B326" s="65" t="str">
        <f>VLOOKUP(Tableau3[[#This Row],[Compte]],bases!$A$3:$F$31,2)</f>
        <v>Réceptions</v>
      </c>
      <c r="C326" s="73">
        <v>45</v>
      </c>
      <c r="D326" s="73">
        <v>0</v>
      </c>
      <c r="E326" s="66">
        <v>0.2</v>
      </c>
      <c r="F326" s="67">
        <f t="shared" si="5"/>
        <v>9</v>
      </c>
      <c r="G326" s="68">
        <f>IF(Dépenses!$C326&gt;0,(Dépenses!$C326+Dépenses!$F326),IF(Dépenses!$D326&gt;0,(Dépenses!$D326+Dépenses!$F326),""))</f>
        <v>54</v>
      </c>
    </row>
    <row r="327" spans="1:7" x14ac:dyDescent="0.3">
      <c r="A327" s="69" t="s">
        <v>75</v>
      </c>
      <c r="B327" s="69" t="str">
        <f>VLOOKUP(Tableau3[[#This Row],[Compte]],bases!$A$3:$F$31,2)</f>
        <v>Réceptions</v>
      </c>
      <c r="C327" s="74">
        <v>37342.82</v>
      </c>
      <c r="D327" s="74">
        <v>0</v>
      </c>
      <c r="E327" s="70">
        <v>0.2</v>
      </c>
      <c r="F327" s="71">
        <f t="shared" si="5"/>
        <v>7468.5640000000003</v>
      </c>
      <c r="G327" s="72">
        <f>IF(Dépenses!$C327&gt;0,(Dépenses!$C327+Dépenses!$F327),IF(Dépenses!$D327&gt;0,(Dépenses!$D327+Dépenses!$F327),""))</f>
        <v>44811.383999999998</v>
      </c>
    </row>
    <row r="328" spans="1:7" x14ac:dyDescent="0.3">
      <c r="A328" s="65" t="s">
        <v>75</v>
      </c>
      <c r="B328" s="65" t="str">
        <f>VLOOKUP(Tableau3[[#This Row],[Compte]],bases!$A$3:$F$31,2)</f>
        <v>Réceptions</v>
      </c>
      <c r="C328" s="73">
        <v>10232.1</v>
      </c>
      <c r="D328" s="73">
        <v>0</v>
      </c>
      <c r="E328" s="66">
        <v>0.2</v>
      </c>
      <c r="F328" s="67">
        <f t="shared" si="5"/>
        <v>2046.42</v>
      </c>
      <c r="G328" s="68">
        <f>IF(Dépenses!$C328&gt;0,(Dépenses!$C328+Dépenses!$F328),IF(Dépenses!$D328&gt;0,(Dépenses!$D328+Dépenses!$F328),""))</f>
        <v>12278.52</v>
      </c>
    </row>
    <row r="329" spans="1:7" x14ac:dyDescent="0.3">
      <c r="A329" s="69" t="s">
        <v>75</v>
      </c>
      <c r="B329" s="69" t="str">
        <f>VLOOKUP(Tableau3[[#This Row],[Compte]],bases!$A$3:$F$31,2)</f>
        <v>Réceptions</v>
      </c>
      <c r="C329" s="74">
        <v>204.75</v>
      </c>
      <c r="D329" s="74">
        <v>0</v>
      </c>
      <c r="E329" s="70">
        <v>0.2</v>
      </c>
      <c r="F329" s="71">
        <f t="shared" si="5"/>
        <v>40.950000000000003</v>
      </c>
      <c r="G329" s="72">
        <f>IF(Dépenses!$C329&gt;0,(Dépenses!$C329+Dépenses!$F329),IF(Dépenses!$D329&gt;0,(Dépenses!$D329+Dépenses!$F329),""))</f>
        <v>245.7</v>
      </c>
    </row>
    <row r="330" spans="1:7" x14ac:dyDescent="0.3">
      <c r="A330" s="65" t="s">
        <v>75</v>
      </c>
      <c r="B330" s="65" t="str">
        <f>VLOOKUP(Tableau3[[#This Row],[Compte]],bases!$A$3:$F$31,2)</f>
        <v>Réceptions</v>
      </c>
      <c r="C330" s="73">
        <v>3129.14</v>
      </c>
      <c r="D330" s="73">
        <v>0</v>
      </c>
      <c r="E330" s="66">
        <v>0.2</v>
      </c>
      <c r="F330" s="67">
        <f t="shared" si="5"/>
        <v>625.82799999999997</v>
      </c>
      <c r="G330" s="68">
        <f>IF(Dépenses!$C330&gt;0,(Dépenses!$C330+Dépenses!$F330),IF(Dépenses!$D330&gt;0,(Dépenses!$D330+Dépenses!$F330),""))</f>
        <v>3754.9679999999998</v>
      </c>
    </row>
    <row r="331" spans="1:7" x14ac:dyDescent="0.3">
      <c r="A331" s="69" t="s">
        <v>75</v>
      </c>
      <c r="B331" s="69" t="str">
        <f>VLOOKUP(Tableau3[[#This Row],[Compte]],bases!$A$3:$F$31,2)</f>
        <v>Réceptions</v>
      </c>
      <c r="C331" s="74">
        <v>58.5</v>
      </c>
      <c r="D331" s="74">
        <v>0</v>
      </c>
      <c r="E331" s="70">
        <v>0.2</v>
      </c>
      <c r="F331" s="71">
        <f t="shared" si="5"/>
        <v>11.700000000000001</v>
      </c>
      <c r="G331" s="72">
        <f>IF(Dépenses!$C331&gt;0,(Dépenses!$C331+Dépenses!$F331),IF(Dépenses!$D331&gt;0,(Dépenses!$D331+Dépenses!$F331),""))</f>
        <v>70.2</v>
      </c>
    </row>
    <row r="332" spans="1:7" x14ac:dyDescent="0.3">
      <c r="A332" s="65" t="s">
        <v>75</v>
      </c>
      <c r="B332" s="65" t="str">
        <f>VLOOKUP(Tableau3[[#This Row],[Compte]],bases!$A$3:$F$31,2)</f>
        <v>Réceptions</v>
      </c>
      <c r="C332" s="73">
        <v>25.82</v>
      </c>
      <c r="D332" s="73">
        <v>0</v>
      </c>
      <c r="E332" s="66">
        <v>0.2</v>
      </c>
      <c r="F332" s="67">
        <f t="shared" si="5"/>
        <v>5.1640000000000006</v>
      </c>
      <c r="G332" s="68">
        <f>IF(Dépenses!$C332&gt;0,(Dépenses!$C332+Dépenses!$F332),IF(Dépenses!$D332&gt;0,(Dépenses!$D332+Dépenses!$F332),""))</f>
        <v>30.984000000000002</v>
      </c>
    </row>
    <row r="333" spans="1:7" x14ac:dyDescent="0.3">
      <c r="A333" s="69" t="s">
        <v>75</v>
      </c>
      <c r="B333" s="69" t="str">
        <f>VLOOKUP(Tableau3[[#This Row],[Compte]],bases!$A$3:$F$31,2)</f>
        <v>Réceptions</v>
      </c>
      <c r="C333" s="74">
        <v>24210</v>
      </c>
      <c r="D333" s="74">
        <v>0</v>
      </c>
      <c r="E333" s="70">
        <v>0.2</v>
      </c>
      <c r="F333" s="71">
        <f t="shared" si="5"/>
        <v>4842</v>
      </c>
      <c r="G333" s="72">
        <f>IF(Dépenses!$C333&gt;0,(Dépenses!$C333+Dépenses!$F333),IF(Dépenses!$D333&gt;0,(Dépenses!$D333+Dépenses!$F333),""))</f>
        <v>29052</v>
      </c>
    </row>
    <row r="334" spans="1:7" x14ac:dyDescent="0.3">
      <c r="A334" s="65" t="s">
        <v>75</v>
      </c>
      <c r="B334" s="65" t="str">
        <f>VLOOKUP(Tableau3[[#This Row],[Compte]],bases!$A$3:$F$31,2)</f>
        <v>Réceptions</v>
      </c>
      <c r="C334" s="73">
        <v>44.61</v>
      </c>
      <c r="D334" s="73">
        <v>0</v>
      </c>
      <c r="E334" s="66">
        <v>0.2</v>
      </c>
      <c r="F334" s="67">
        <f t="shared" si="5"/>
        <v>8.9220000000000006</v>
      </c>
      <c r="G334" s="68">
        <f>IF(Dépenses!$C334&gt;0,(Dépenses!$C334+Dépenses!$F334),IF(Dépenses!$D334&gt;0,(Dépenses!$D334+Dépenses!$F334),""))</f>
        <v>53.531999999999996</v>
      </c>
    </row>
    <row r="335" spans="1:7" x14ac:dyDescent="0.3">
      <c r="A335" s="69" t="s">
        <v>75</v>
      </c>
      <c r="B335" s="69" t="str">
        <f>VLOOKUP(Tableau3[[#This Row],[Compte]],bases!$A$3:$F$31,2)</f>
        <v>Réceptions</v>
      </c>
      <c r="C335" s="74">
        <v>45.01</v>
      </c>
      <c r="D335" s="74">
        <v>0</v>
      </c>
      <c r="E335" s="70">
        <v>0.2</v>
      </c>
      <c r="F335" s="71">
        <f t="shared" si="5"/>
        <v>9.0020000000000007</v>
      </c>
      <c r="G335" s="72">
        <f>IF(Dépenses!$C335&gt;0,(Dépenses!$C335+Dépenses!$F335),IF(Dépenses!$D335&gt;0,(Dépenses!$D335+Dépenses!$F335),""))</f>
        <v>54.012</v>
      </c>
    </row>
    <row r="336" spans="1:7" x14ac:dyDescent="0.3">
      <c r="A336" s="65" t="s">
        <v>75</v>
      </c>
      <c r="B336" s="65" t="str">
        <f>VLOOKUP(Tableau3[[#This Row],[Compte]],bases!$A$3:$F$31,2)</f>
        <v>Réceptions</v>
      </c>
      <c r="C336" s="73">
        <v>1908.98</v>
      </c>
      <c r="D336" s="73">
        <v>0</v>
      </c>
      <c r="E336" s="66">
        <v>0.2</v>
      </c>
      <c r="F336" s="67">
        <f t="shared" si="5"/>
        <v>381.79600000000005</v>
      </c>
      <c r="G336" s="68">
        <f>IF(Dépenses!$C336&gt;0,(Dépenses!$C336+Dépenses!$F336),IF(Dépenses!$D336&gt;0,(Dépenses!$D336+Dépenses!$F336),""))</f>
        <v>2290.7759999999998</v>
      </c>
    </row>
    <row r="337" spans="1:7" x14ac:dyDescent="0.3">
      <c r="A337" s="69" t="s">
        <v>75</v>
      </c>
      <c r="B337" s="69" t="str">
        <f>VLOOKUP(Tableau3[[#This Row],[Compte]],bases!$A$3:$F$31,2)</f>
        <v>Réceptions</v>
      </c>
      <c r="C337" s="74">
        <v>0.1</v>
      </c>
      <c r="D337" s="74">
        <v>0</v>
      </c>
      <c r="E337" s="70">
        <v>0.2</v>
      </c>
      <c r="F337" s="71">
        <f t="shared" si="5"/>
        <v>2.0000000000000004E-2</v>
      </c>
      <c r="G337" s="72">
        <f>IF(Dépenses!$C337&gt;0,(Dépenses!$C337+Dépenses!$F337),IF(Dépenses!$D337&gt;0,(Dépenses!$D337+Dépenses!$F337),""))</f>
        <v>0.12000000000000001</v>
      </c>
    </row>
    <row r="338" spans="1:7" x14ac:dyDescent="0.3">
      <c r="A338" s="65" t="s">
        <v>75</v>
      </c>
      <c r="B338" s="65" t="str">
        <f>VLOOKUP(Tableau3[[#This Row],[Compte]],bases!$A$3:$F$31,2)</f>
        <v>Réceptions</v>
      </c>
      <c r="C338" s="73">
        <v>27</v>
      </c>
      <c r="D338" s="73">
        <v>0</v>
      </c>
      <c r="E338" s="66">
        <v>0.2</v>
      </c>
      <c r="F338" s="67">
        <f t="shared" si="5"/>
        <v>5.4</v>
      </c>
      <c r="G338" s="68">
        <f>IF(Dépenses!$C338&gt;0,(Dépenses!$C338+Dépenses!$F338),IF(Dépenses!$D338&gt;0,(Dépenses!$D338+Dépenses!$F338),""))</f>
        <v>32.4</v>
      </c>
    </row>
    <row r="339" spans="1:7" x14ac:dyDescent="0.3">
      <c r="A339" s="69" t="s">
        <v>76</v>
      </c>
      <c r="B339" s="69" t="str">
        <f>VLOOKUP(Tableau3[[#This Row],[Compte]],bases!$A$3:$F$31,2)</f>
        <v>Téléphone</v>
      </c>
      <c r="C339" s="74">
        <v>428.3</v>
      </c>
      <c r="D339" s="74">
        <v>0</v>
      </c>
      <c r="E339" s="70">
        <v>0.2</v>
      </c>
      <c r="F339" s="71">
        <f t="shared" si="5"/>
        <v>85.660000000000011</v>
      </c>
      <c r="G339" s="72">
        <f>IF(Dépenses!$C339&gt;0,(Dépenses!$C339+Dépenses!$F339),IF(Dépenses!$D339&gt;0,(Dépenses!$D339+Dépenses!$F339),""))</f>
        <v>513.96</v>
      </c>
    </row>
    <row r="340" spans="1:7" x14ac:dyDescent="0.3">
      <c r="A340" s="65" t="s">
        <v>76</v>
      </c>
      <c r="B340" s="65" t="str">
        <f>VLOOKUP(Tableau3[[#This Row],[Compte]],bases!$A$3:$F$31,2)</f>
        <v>Téléphone</v>
      </c>
      <c r="C340" s="73">
        <v>207.58</v>
      </c>
      <c r="D340" s="73">
        <v>0</v>
      </c>
      <c r="E340" s="66">
        <v>0.2</v>
      </c>
      <c r="F340" s="67">
        <f t="shared" si="5"/>
        <v>41.516000000000005</v>
      </c>
      <c r="G340" s="68">
        <f>IF(Dépenses!$C340&gt;0,(Dépenses!$C340+Dépenses!$F340),IF(Dépenses!$D340&gt;0,(Dépenses!$D340+Dépenses!$F340),""))</f>
        <v>249.096</v>
      </c>
    </row>
    <row r="341" spans="1:7" x14ac:dyDescent="0.3">
      <c r="A341" s="69" t="s">
        <v>65</v>
      </c>
      <c r="B341" s="69" t="str">
        <f>VLOOKUP(Tableau3[[#This Row],[Compte]],bases!$A$3:$F$31,2)</f>
        <v>Frais bancaires</v>
      </c>
      <c r="C341" s="74">
        <v>887.34</v>
      </c>
      <c r="D341" s="74">
        <v>0</v>
      </c>
      <c r="E341" s="70">
        <v>0.2</v>
      </c>
      <c r="F341" s="71">
        <f t="shared" si="5"/>
        <v>177.46800000000002</v>
      </c>
      <c r="G341" s="72">
        <f>IF(Dépenses!$C341&gt;0,(Dépenses!$C341+Dépenses!$F341),IF(Dépenses!$D341&gt;0,(Dépenses!$D341+Dépenses!$F341),""))</f>
        <v>1064.808</v>
      </c>
    </row>
    <row r="342" spans="1:7" x14ac:dyDescent="0.3">
      <c r="A342" s="65" t="s">
        <v>65</v>
      </c>
      <c r="B342" s="65" t="str">
        <f>VLOOKUP(Tableau3[[#This Row],[Compte]],bases!$A$3:$F$31,2)</f>
        <v>Frais bancaires</v>
      </c>
      <c r="C342" s="73">
        <v>683.95</v>
      </c>
      <c r="D342" s="73">
        <v>0</v>
      </c>
      <c r="E342" s="66">
        <v>0.2</v>
      </c>
      <c r="F342" s="67">
        <f t="shared" si="5"/>
        <v>136.79000000000002</v>
      </c>
      <c r="G342" s="68">
        <f>IF(Dépenses!$C342&gt;0,(Dépenses!$C342+Dépenses!$F342),IF(Dépenses!$D342&gt;0,(Dépenses!$D342+Dépenses!$F342),""))</f>
        <v>820.74</v>
      </c>
    </row>
    <row r="343" spans="1:7" x14ac:dyDescent="0.3">
      <c r="A343" s="69" t="s">
        <v>65</v>
      </c>
      <c r="B343" s="69" t="str">
        <f>VLOOKUP(Tableau3[[#This Row],[Compte]],bases!$A$3:$F$31,2)</f>
        <v>Frais bancaires</v>
      </c>
      <c r="C343" s="74">
        <v>439.8</v>
      </c>
      <c r="D343" s="74">
        <v>0</v>
      </c>
      <c r="E343" s="70">
        <v>0.2</v>
      </c>
      <c r="F343" s="71">
        <f t="shared" si="5"/>
        <v>87.960000000000008</v>
      </c>
      <c r="G343" s="72">
        <f>IF(Dépenses!$C343&gt;0,(Dépenses!$C343+Dépenses!$F343),IF(Dépenses!$D343&gt;0,(Dépenses!$D343+Dépenses!$F343),""))</f>
        <v>527.76</v>
      </c>
    </row>
    <row r="344" spans="1:7" x14ac:dyDescent="0.3">
      <c r="A344" s="65" t="s">
        <v>65</v>
      </c>
      <c r="B344" s="65" t="str">
        <f>VLOOKUP(Tableau3[[#This Row],[Compte]],bases!$A$3:$F$31,2)</f>
        <v>Frais bancaires</v>
      </c>
      <c r="C344" s="73">
        <v>395.84</v>
      </c>
      <c r="D344" s="73">
        <v>0</v>
      </c>
      <c r="E344" s="66">
        <v>0.2</v>
      </c>
      <c r="F344" s="67">
        <f t="shared" si="5"/>
        <v>79.168000000000006</v>
      </c>
      <c r="G344" s="68">
        <f>IF(Dépenses!$C344&gt;0,(Dépenses!$C344+Dépenses!$F344),IF(Dépenses!$D344&gt;0,(Dépenses!$D344+Dépenses!$F344),""))</f>
        <v>475.00799999999998</v>
      </c>
    </row>
    <row r="345" spans="1:7" x14ac:dyDescent="0.3">
      <c r="A345" s="69" t="s">
        <v>77</v>
      </c>
      <c r="B345" s="69" t="str">
        <f>VLOOKUP(Tableau3[[#This Row],[Compte]],bases!$A$3:$F$31,2)</f>
        <v>Cotisations</v>
      </c>
      <c r="C345" s="74">
        <v>2800</v>
      </c>
      <c r="D345" s="74">
        <v>0</v>
      </c>
      <c r="E345" s="70">
        <v>0.2</v>
      </c>
      <c r="F345" s="71">
        <f t="shared" si="5"/>
        <v>560</v>
      </c>
      <c r="G345" s="72">
        <f>IF(Dépenses!$C345&gt;0,(Dépenses!$C345+Dépenses!$F345),IF(Dépenses!$D345&gt;0,(Dépenses!$D345+Dépenses!$F345),""))</f>
        <v>3360</v>
      </c>
    </row>
    <row r="346" spans="1:7" x14ac:dyDescent="0.3">
      <c r="A346" s="65" t="s">
        <v>78</v>
      </c>
      <c r="B346" s="65" t="str">
        <f>VLOOKUP(Tableau3[[#This Row],[Compte]],bases!$A$3:$F$31,2)</f>
        <v>Gardiennage</v>
      </c>
      <c r="C346" s="73">
        <v>6480</v>
      </c>
      <c r="D346" s="73">
        <v>0</v>
      </c>
      <c r="E346" s="66">
        <v>0.2</v>
      </c>
      <c r="F346" s="67">
        <f t="shared" si="5"/>
        <v>1296</v>
      </c>
      <c r="G346" s="68">
        <f>IF(Dépenses!$C346&gt;0,(Dépenses!$C346+Dépenses!$F346),IF(Dépenses!$D346&gt;0,(Dépenses!$D346+Dépenses!$F346),""))</f>
        <v>7776</v>
      </c>
    </row>
    <row r="347" spans="1:7" x14ac:dyDescent="0.3">
      <c r="A347" s="69" t="s">
        <v>78</v>
      </c>
      <c r="B347" s="69" t="str">
        <f>VLOOKUP(Tableau3[[#This Row],[Compte]],bases!$A$3:$F$31,2)</f>
        <v>Gardiennage</v>
      </c>
      <c r="C347" s="74">
        <v>73046.149999999994</v>
      </c>
      <c r="D347" s="74">
        <v>0</v>
      </c>
      <c r="E347" s="70">
        <v>0.2</v>
      </c>
      <c r="F347" s="71">
        <f t="shared" si="5"/>
        <v>14609.23</v>
      </c>
      <c r="G347" s="72">
        <f>IF(Dépenses!$C347&gt;0,(Dépenses!$C347+Dépenses!$F347),IF(Dépenses!$D347&gt;0,(Dépenses!$D347+Dépenses!$F347),""))</f>
        <v>87655.37999999999</v>
      </c>
    </row>
    <row r="348" spans="1:7" x14ac:dyDescent="0.3">
      <c r="A348" s="65" t="s">
        <v>79</v>
      </c>
      <c r="B348" s="65" t="str">
        <f>VLOOKUP(Tableau3[[#This Row],[Compte]],bases!$A$3:$F$31,2)</f>
        <v>Frais de nettoyages</v>
      </c>
      <c r="C348" s="73">
        <v>1890</v>
      </c>
      <c r="D348" s="73">
        <v>0</v>
      </c>
      <c r="E348" s="66">
        <v>0.2</v>
      </c>
      <c r="F348" s="67">
        <f t="shared" si="5"/>
        <v>378</v>
      </c>
      <c r="G348" s="68">
        <f>IF(Dépenses!$C348&gt;0,(Dépenses!$C348+Dépenses!$F348),IF(Dépenses!$D348&gt;0,(Dépenses!$D348+Dépenses!$F348),""))</f>
        <v>2268</v>
      </c>
    </row>
    <row r="349" spans="1:7" x14ac:dyDescent="0.3">
      <c r="A349" s="69" t="s">
        <v>79</v>
      </c>
      <c r="B349" s="69" t="str">
        <f>VLOOKUP(Tableau3[[#This Row],[Compte]],bases!$A$3:$F$31,2)</f>
        <v>Frais de nettoyages</v>
      </c>
      <c r="C349" s="74">
        <v>432</v>
      </c>
      <c r="D349" s="74">
        <v>0</v>
      </c>
      <c r="E349" s="70">
        <v>0.2</v>
      </c>
      <c r="F349" s="71">
        <f t="shared" si="5"/>
        <v>86.4</v>
      </c>
      <c r="G349" s="72">
        <f>IF(Dépenses!$C349&gt;0,(Dépenses!$C349+Dépenses!$F349),IF(Dépenses!$D349&gt;0,(Dépenses!$D349+Dépenses!$F349),""))</f>
        <v>518.4</v>
      </c>
    </row>
    <row r="350" spans="1:7" x14ac:dyDescent="0.3">
      <c r="A350" s="65" t="s">
        <v>79</v>
      </c>
      <c r="B350" s="65" t="str">
        <f>VLOOKUP(Tableau3[[#This Row],[Compte]],bases!$A$3:$F$31,2)</f>
        <v>Frais de nettoyages</v>
      </c>
      <c r="C350" s="73">
        <v>216</v>
      </c>
      <c r="D350" s="73">
        <v>0</v>
      </c>
      <c r="E350" s="66">
        <v>0.2</v>
      </c>
      <c r="F350" s="67">
        <f t="shared" si="5"/>
        <v>43.2</v>
      </c>
      <c r="G350" s="68">
        <f>IF(Dépenses!$C350&gt;0,(Dépenses!$C350+Dépenses!$F350),IF(Dépenses!$D350&gt;0,(Dépenses!$D350+Dépenses!$F350),""))</f>
        <v>259.2</v>
      </c>
    </row>
    <row r="351" spans="1:7" x14ac:dyDescent="0.3">
      <c r="A351" s="69" t="s">
        <v>79</v>
      </c>
      <c r="B351" s="69" t="str">
        <f>VLOOKUP(Tableau3[[#This Row],[Compte]],bases!$A$3:$F$31,2)</f>
        <v>Frais de nettoyages</v>
      </c>
      <c r="C351" s="74">
        <v>405</v>
      </c>
      <c r="D351" s="74">
        <v>0</v>
      </c>
      <c r="E351" s="70">
        <v>0.2</v>
      </c>
      <c r="F351" s="71">
        <f t="shared" si="5"/>
        <v>81</v>
      </c>
      <c r="G351" s="72">
        <f>IF(Dépenses!$C351&gt;0,(Dépenses!$C351+Dépenses!$F351),IF(Dépenses!$D351&gt;0,(Dépenses!$D351+Dépenses!$F351),""))</f>
        <v>486</v>
      </c>
    </row>
    <row r="352" spans="1:7" x14ac:dyDescent="0.3">
      <c r="A352" s="65" t="s">
        <v>80</v>
      </c>
      <c r="B352" s="65" t="str">
        <f>VLOOKUP(Tableau3[[#This Row],[Compte]],bases!$A$3:$F$31,2)</f>
        <v>Autres</v>
      </c>
      <c r="C352" s="73">
        <v>3400</v>
      </c>
      <c r="D352" s="73">
        <v>0</v>
      </c>
      <c r="E352" s="66">
        <v>0.2</v>
      </c>
      <c r="F352" s="67">
        <f t="shared" si="5"/>
        <v>680</v>
      </c>
      <c r="G352" s="68">
        <f>IF(Dépenses!$C352&gt;0,(Dépenses!$C352+Dépenses!$F352),IF(Dépenses!$D352&gt;0,(Dépenses!$D352+Dépenses!$F352),""))</f>
        <v>4080</v>
      </c>
    </row>
    <row r="353" spans="1:7" x14ac:dyDescent="0.3">
      <c r="A353" s="69" t="s">
        <v>80</v>
      </c>
      <c r="B353" s="69" t="str">
        <f>VLOOKUP(Tableau3[[#This Row],[Compte]],bases!$A$3:$F$31,2)</f>
        <v>Autres</v>
      </c>
      <c r="C353" s="74">
        <v>4430</v>
      </c>
      <c r="D353" s="74">
        <v>0</v>
      </c>
      <c r="E353" s="70">
        <v>0.2</v>
      </c>
      <c r="F353" s="71">
        <f t="shared" si="5"/>
        <v>886</v>
      </c>
      <c r="G353" s="72">
        <f>IF(Dépenses!$C353&gt;0,(Dépenses!$C353+Dépenses!$F353),IF(Dépenses!$D353&gt;0,(Dépenses!$D353+Dépenses!$F353),""))</f>
        <v>5316</v>
      </c>
    </row>
    <row r="354" spans="1:7" x14ac:dyDescent="0.3">
      <c r="A354" s="65" t="s">
        <v>66</v>
      </c>
      <c r="B354" s="65" t="str">
        <f>VLOOKUP(Tableau3[[#This Row],[Compte]],bases!$A$3:$F$31,2)</f>
        <v>Impôts &amp; taxes</v>
      </c>
      <c r="C354" s="73">
        <v>107426.91</v>
      </c>
      <c r="D354" s="73">
        <v>0</v>
      </c>
      <c r="E354" s="66">
        <v>0.2</v>
      </c>
      <c r="F354" s="67">
        <f t="shared" si="5"/>
        <v>21485.382000000001</v>
      </c>
      <c r="G354" s="68">
        <f>IF(Dépenses!$C354&gt;0,(Dépenses!$C354+Dépenses!$F354),IF(Dépenses!$D354&gt;0,(Dépenses!$D354+Dépenses!$F354),""))</f>
        <v>128912.292</v>
      </c>
    </row>
    <row r="355" spans="1:7" x14ac:dyDescent="0.3">
      <c r="A355" s="69" t="s">
        <v>66</v>
      </c>
      <c r="B355" s="69" t="str">
        <f>VLOOKUP(Tableau3[[#This Row],[Compte]],bases!$A$3:$F$31,2)</f>
        <v>Impôts &amp; taxes</v>
      </c>
      <c r="C355" s="74">
        <v>1181.7</v>
      </c>
      <c r="D355" s="74">
        <v>0</v>
      </c>
      <c r="E355" s="70">
        <v>0.2</v>
      </c>
      <c r="F355" s="71">
        <f t="shared" si="5"/>
        <v>236.34000000000003</v>
      </c>
      <c r="G355" s="72">
        <f>IF(Dépenses!$C355&gt;0,(Dépenses!$C355+Dépenses!$F355),IF(Dépenses!$D355&gt;0,(Dépenses!$D355+Dépenses!$F355),""))</f>
        <v>1418.04</v>
      </c>
    </row>
    <row r="356" spans="1:7" x14ac:dyDescent="0.3">
      <c r="A356" s="65" t="s">
        <v>66</v>
      </c>
      <c r="B356" s="65" t="str">
        <f>VLOOKUP(Tableau3[[#This Row],[Compte]],bases!$A$3:$F$31,2)</f>
        <v>Impôts &amp; taxes</v>
      </c>
      <c r="C356" s="73">
        <v>37647.29</v>
      </c>
      <c r="D356" s="73">
        <v>0</v>
      </c>
      <c r="E356" s="66">
        <v>0.1</v>
      </c>
      <c r="F356" s="67">
        <f t="shared" si="5"/>
        <v>3764.7290000000003</v>
      </c>
      <c r="G356" s="68">
        <f>IF(Dépenses!$C356&gt;0,(Dépenses!$C356+Dépenses!$F356),IF(Dépenses!$D356&gt;0,(Dépenses!$D356+Dépenses!$F356),""))</f>
        <v>41412.019</v>
      </c>
    </row>
    <row r="357" spans="1:7" x14ac:dyDescent="0.3">
      <c r="A357" s="69" t="s">
        <v>81</v>
      </c>
      <c r="B357" s="69" t="str">
        <f>VLOOKUP(Tableau3[[#This Row],[Compte]],bases!$A$3:$F$31,2)</f>
        <v>Impôts &amp; taxes</v>
      </c>
      <c r="C357" s="74"/>
      <c r="D357" s="74">
        <v>205</v>
      </c>
      <c r="E357" s="70"/>
      <c r="F357" s="71">
        <f t="shared" si="5"/>
        <v>0</v>
      </c>
      <c r="G357" s="72">
        <f>IF(Dépenses!$C357&gt;0,(Dépenses!$C357+Dépenses!$F357),IF(Dépenses!$D357&gt;0,(Dépenses!$D357+Dépenses!$F357),""))</f>
        <v>205</v>
      </c>
    </row>
    <row r="358" spans="1:7" x14ac:dyDescent="0.3">
      <c r="A358" s="65" t="s">
        <v>81</v>
      </c>
      <c r="B358" s="65" t="str">
        <f>VLOOKUP(Tableau3[[#This Row],[Compte]],bases!$A$3:$F$31,2)</f>
        <v>Impôts &amp; taxes</v>
      </c>
      <c r="C358" s="73">
        <v>49.15</v>
      </c>
      <c r="D358" s="73">
        <v>0</v>
      </c>
      <c r="E358" s="66"/>
      <c r="F358" s="67">
        <f t="shared" si="5"/>
        <v>0</v>
      </c>
      <c r="G358" s="68">
        <f>IF(Dépenses!$C358&gt;0,(Dépenses!$C358+Dépenses!$F358),IF(Dépenses!$D358&gt;0,(Dépenses!$D358+Dépenses!$F358),""))</f>
        <v>49.15</v>
      </c>
    </row>
    <row r="359" spans="1:7" x14ac:dyDescent="0.3">
      <c r="A359" s="69" t="s">
        <v>81</v>
      </c>
      <c r="B359" s="69" t="str">
        <f>VLOOKUP(Tableau3[[#This Row],[Compte]],bases!$A$3:$F$31,2)</f>
        <v>Impôts &amp; taxes</v>
      </c>
      <c r="C359" s="74">
        <v>980</v>
      </c>
      <c r="D359" s="74">
        <v>0</v>
      </c>
      <c r="E359" s="70"/>
      <c r="F359" s="71">
        <f t="shared" si="5"/>
        <v>0</v>
      </c>
      <c r="G359" s="72">
        <f>IF(Dépenses!$C359&gt;0,(Dépenses!$C359+Dépenses!$F359),IF(Dépenses!$D359&gt;0,(Dépenses!$D359+Dépenses!$F359),""))</f>
        <v>980</v>
      </c>
    </row>
    <row r="360" spans="1:7" x14ac:dyDescent="0.3">
      <c r="A360" s="65" t="s">
        <v>81</v>
      </c>
      <c r="B360" s="65" t="str">
        <f>VLOOKUP(Tableau3[[#This Row],[Compte]],bases!$A$3:$F$31,2)</f>
        <v>Impôts &amp; taxes</v>
      </c>
      <c r="C360" s="73">
        <v>14300.28</v>
      </c>
      <c r="D360" s="73">
        <v>0</v>
      </c>
      <c r="E360" s="66"/>
      <c r="F360" s="67">
        <f t="shared" si="5"/>
        <v>0</v>
      </c>
      <c r="G360" s="68">
        <f>IF(Dépenses!$C360&gt;0,(Dépenses!$C360+Dépenses!$F360),IF(Dépenses!$D360&gt;0,(Dépenses!$D360+Dépenses!$F360),""))</f>
        <v>14300.28</v>
      </c>
    </row>
    <row r="361" spans="1:7" x14ac:dyDescent="0.3">
      <c r="A361" s="69" t="s">
        <v>81</v>
      </c>
      <c r="B361" s="69" t="str">
        <f>VLOOKUP(Tableau3[[#This Row],[Compte]],bases!$A$3:$F$31,2)</f>
        <v>Impôts &amp; taxes</v>
      </c>
      <c r="C361" s="74">
        <v>3268.41</v>
      </c>
      <c r="D361" s="74">
        <v>0</v>
      </c>
      <c r="E361" s="70"/>
      <c r="F361" s="71">
        <f t="shared" si="5"/>
        <v>0</v>
      </c>
      <c r="G361" s="72">
        <f>IF(Dépenses!$C361&gt;0,(Dépenses!$C361+Dépenses!$F361),IF(Dépenses!$D361&gt;0,(Dépenses!$D361+Dépenses!$F361),""))</f>
        <v>3268.41</v>
      </c>
    </row>
    <row r="362" spans="1:7" x14ac:dyDescent="0.3">
      <c r="A362" s="65" t="s">
        <v>81</v>
      </c>
      <c r="B362" s="65" t="str">
        <f>VLOOKUP(Tableau3[[#This Row],[Compte]],bases!$A$3:$F$31,2)</f>
        <v>Impôts &amp; taxes</v>
      </c>
      <c r="C362" s="73">
        <v>601.37</v>
      </c>
      <c r="D362" s="73">
        <v>0</v>
      </c>
      <c r="E362" s="66"/>
      <c r="F362" s="67">
        <f t="shared" si="5"/>
        <v>0</v>
      </c>
      <c r="G362" s="68">
        <f>IF(Dépenses!$C362&gt;0,(Dépenses!$C362+Dépenses!$F362),IF(Dépenses!$D362&gt;0,(Dépenses!$D362+Dépenses!$F362),""))</f>
        <v>601.37</v>
      </c>
    </row>
    <row r="363" spans="1:7" x14ac:dyDescent="0.3">
      <c r="A363" s="69" t="s">
        <v>81</v>
      </c>
      <c r="B363" s="69" t="str">
        <f>VLOOKUP(Tableau3[[#This Row],[Compte]],bases!$A$3:$F$31,2)</f>
        <v>Impôts &amp; taxes</v>
      </c>
      <c r="C363" s="74">
        <v>5287.3</v>
      </c>
      <c r="D363" s="74">
        <v>0</v>
      </c>
      <c r="E363" s="70"/>
      <c r="F363" s="71">
        <f t="shared" si="5"/>
        <v>0</v>
      </c>
      <c r="G363" s="72">
        <f>IF(Dépenses!$C363&gt;0,(Dépenses!$C363+Dépenses!$F363),IF(Dépenses!$D363&gt;0,(Dépenses!$D363+Dépenses!$F363),""))</f>
        <v>5287.3</v>
      </c>
    </row>
    <row r="364" spans="1:7" x14ac:dyDescent="0.3">
      <c r="A364" s="65" t="s">
        <v>81</v>
      </c>
      <c r="B364" s="65" t="str">
        <f>VLOOKUP(Tableau3[[#This Row],[Compte]],bases!$A$3:$F$31,2)</f>
        <v>Impôts &amp; taxes</v>
      </c>
      <c r="C364" s="73">
        <v>57461.62</v>
      </c>
      <c r="D364" s="73">
        <v>0</v>
      </c>
      <c r="E364" s="66"/>
      <c r="F364" s="67">
        <f t="shared" si="5"/>
        <v>0</v>
      </c>
      <c r="G364" s="68">
        <f>IF(Dépenses!$C364&gt;0,(Dépenses!$C364+Dépenses!$F364),IF(Dépenses!$D364&gt;0,(Dépenses!$D364+Dépenses!$F364),""))</f>
        <v>57461.62</v>
      </c>
    </row>
    <row r="365" spans="1:7" x14ac:dyDescent="0.3">
      <c r="A365" s="69" t="s">
        <v>81</v>
      </c>
      <c r="B365" s="69" t="str">
        <f>VLOOKUP(Tableau3[[#This Row],[Compte]],bases!$A$3:$F$31,2)</f>
        <v>Impôts &amp; taxes</v>
      </c>
      <c r="C365" s="74">
        <v>32.520000000000003</v>
      </c>
      <c r="D365" s="74">
        <v>0</v>
      </c>
      <c r="E365" s="70"/>
      <c r="F365" s="71">
        <f t="shared" si="5"/>
        <v>0</v>
      </c>
      <c r="G365" s="72">
        <f>IF(Dépenses!$C365&gt;0,(Dépenses!$C365+Dépenses!$F365),IF(Dépenses!$D365&gt;0,(Dépenses!$D365+Dépenses!$F365),""))</f>
        <v>32.520000000000003</v>
      </c>
    </row>
    <row r="366" spans="1:7" x14ac:dyDescent="0.3">
      <c r="A366" s="65" t="s">
        <v>81</v>
      </c>
      <c r="B366" s="65" t="str">
        <f>VLOOKUP(Tableau3[[#This Row],[Compte]],bases!$A$3:$F$31,2)</f>
        <v>Impôts &amp; taxes</v>
      </c>
      <c r="C366" s="73">
        <v>6.77</v>
      </c>
      <c r="D366" s="73">
        <v>0</v>
      </c>
      <c r="E366" s="66"/>
      <c r="F366" s="67">
        <f t="shared" si="5"/>
        <v>0</v>
      </c>
      <c r="G366" s="68">
        <f>IF(Dépenses!$C366&gt;0,(Dépenses!$C366+Dépenses!$F366),IF(Dépenses!$D366&gt;0,(Dépenses!$D366+Dépenses!$F366),""))</f>
        <v>6.77</v>
      </c>
    </row>
    <row r="367" spans="1:7" x14ac:dyDescent="0.3">
      <c r="A367" s="69" t="s">
        <v>81</v>
      </c>
      <c r="B367" s="69" t="str">
        <f>VLOOKUP(Tableau3[[#This Row],[Compte]],bases!$A$3:$F$31,2)</f>
        <v>Impôts &amp; taxes</v>
      </c>
      <c r="C367" s="74">
        <v>140</v>
      </c>
      <c r="D367" s="74">
        <v>0</v>
      </c>
      <c r="E367" s="70"/>
      <c r="F367" s="71">
        <f t="shared" si="5"/>
        <v>0</v>
      </c>
      <c r="G367" s="72">
        <f>IF(Dépenses!$C367&gt;0,(Dépenses!$C367+Dépenses!$F367),IF(Dépenses!$D367&gt;0,(Dépenses!$D367+Dépenses!$F367),""))</f>
        <v>140</v>
      </c>
    </row>
    <row r="368" spans="1:7" x14ac:dyDescent="0.3">
      <c r="A368" s="65" t="s">
        <v>82</v>
      </c>
      <c r="B368" s="65" t="str">
        <f>VLOOKUP(Tableau3[[#This Row],[Compte]],bases!$A$3:$F$31,2)</f>
        <v>Impôts &amp; taxes</v>
      </c>
      <c r="C368" s="73">
        <v>390.79</v>
      </c>
      <c r="D368" s="73">
        <v>0</v>
      </c>
      <c r="E368" s="66"/>
      <c r="F368" s="67">
        <f t="shared" ref="F368:F382" si="6">IF(C368&lt;=0,D368*E368,C368*E368)</f>
        <v>0</v>
      </c>
      <c r="G368" s="68">
        <f>IF(Dépenses!$C368&gt;0,(Dépenses!$C368+Dépenses!$F368),IF(Dépenses!$D368&gt;0,(Dépenses!$D368+Dépenses!$F368),""))</f>
        <v>390.79</v>
      </c>
    </row>
    <row r="369" spans="1:7" x14ac:dyDescent="0.3">
      <c r="A369" s="69" t="s">
        <v>82</v>
      </c>
      <c r="B369" s="69" t="str">
        <f>VLOOKUP(Tableau3[[#This Row],[Compte]],bases!$A$3:$F$31,2)</f>
        <v>Impôts &amp; taxes</v>
      </c>
      <c r="C369" s="74">
        <v>20798.77</v>
      </c>
      <c r="D369" s="74">
        <v>0</v>
      </c>
      <c r="E369" s="70"/>
      <c r="F369" s="71">
        <f t="shared" si="6"/>
        <v>0</v>
      </c>
      <c r="G369" s="72">
        <f>IF(Dépenses!$C369&gt;0,(Dépenses!$C369+Dépenses!$F369),IF(Dépenses!$D369&gt;0,(Dépenses!$D369+Dépenses!$F369),""))</f>
        <v>20798.77</v>
      </c>
    </row>
    <row r="370" spans="1:7" x14ac:dyDescent="0.3">
      <c r="A370" s="65" t="s">
        <v>82</v>
      </c>
      <c r="B370" s="65" t="str">
        <f>VLOOKUP(Tableau3[[#This Row],[Compte]],bases!$A$3:$F$31,2)</f>
        <v>Impôts &amp; taxes</v>
      </c>
      <c r="C370" s="73">
        <v>55.65</v>
      </c>
      <c r="D370" s="73">
        <v>0</v>
      </c>
      <c r="E370" s="66"/>
      <c r="F370" s="67">
        <f t="shared" si="6"/>
        <v>0</v>
      </c>
      <c r="G370" s="68">
        <f>IF(Dépenses!$C370&gt;0,(Dépenses!$C370+Dépenses!$F370),IF(Dépenses!$D370&gt;0,(Dépenses!$D370+Dépenses!$F370),""))</f>
        <v>55.65</v>
      </c>
    </row>
    <row r="371" spans="1:7" x14ac:dyDescent="0.3">
      <c r="A371" s="69" t="s">
        <v>83</v>
      </c>
      <c r="B371" s="69" t="str">
        <f>VLOOKUP(Tableau3[[#This Row],[Compte]],bases!$A$3:$F$31,2)</f>
        <v>Impôts &amp; taxes</v>
      </c>
      <c r="C371" s="74">
        <v>53</v>
      </c>
      <c r="D371" s="74">
        <v>0</v>
      </c>
      <c r="E371" s="70"/>
      <c r="F371" s="71">
        <f t="shared" si="6"/>
        <v>0</v>
      </c>
      <c r="G371" s="72">
        <f>IF(Dépenses!$C371&gt;0,(Dépenses!$C371+Dépenses!$F371),IF(Dépenses!$D371&gt;0,(Dépenses!$D371+Dépenses!$F371),""))</f>
        <v>53</v>
      </c>
    </row>
    <row r="372" spans="1:7" x14ac:dyDescent="0.3">
      <c r="A372" s="65" t="s">
        <v>84</v>
      </c>
      <c r="B372" s="65" t="str">
        <f>VLOOKUP(Tableau3[[#This Row],[Compte]],bases!$A$3:$F$31,2)</f>
        <v>Impôts &amp; taxes</v>
      </c>
      <c r="C372" s="73">
        <v>73.7</v>
      </c>
      <c r="D372" s="73">
        <v>0</v>
      </c>
      <c r="E372" s="66"/>
      <c r="F372" s="67">
        <f t="shared" si="6"/>
        <v>0</v>
      </c>
      <c r="G372" s="68">
        <f>IF(Dépenses!$C372&gt;0,(Dépenses!$C372+Dépenses!$F372),IF(Dépenses!$D372&gt;0,(Dépenses!$D372+Dépenses!$F372),""))</f>
        <v>73.7</v>
      </c>
    </row>
    <row r="373" spans="1:7" x14ac:dyDescent="0.3">
      <c r="A373" s="69" t="s">
        <v>84</v>
      </c>
      <c r="B373" s="69" t="str">
        <f>VLOOKUP(Tableau3[[#This Row],[Compte]],bases!$A$3:$F$31,2)</f>
        <v>Impôts &amp; taxes</v>
      </c>
      <c r="C373" s="74">
        <v>4629.1899999999996</v>
      </c>
      <c r="D373" s="74">
        <v>0</v>
      </c>
      <c r="E373" s="70"/>
      <c r="F373" s="71">
        <f t="shared" si="6"/>
        <v>0</v>
      </c>
      <c r="G373" s="72">
        <f>IF(Dépenses!$C373&gt;0,(Dépenses!$C373+Dépenses!$F373),IF(Dépenses!$D373&gt;0,(Dépenses!$D373+Dépenses!$F373),""))</f>
        <v>4629.1899999999996</v>
      </c>
    </row>
    <row r="374" spans="1:7" x14ac:dyDescent="0.3">
      <c r="A374" s="65" t="s">
        <v>84</v>
      </c>
      <c r="B374" s="65" t="str">
        <f>VLOOKUP(Tableau3[[#This Row],[Compte]],bases!$A$3:$F$31,2)</f>
        <v>Impôts &amp; taxes</v>
      </c>
      <c r="C374" s="73">
        <v>10.53</v>
      </c>
      <c r="D374" s="73">
        <v>0</v>
      </c>
      <c r="E374" s="66"/>
      <c r="F374" s="67">
        <f t="shared" si="6"/>
        <v>0</v>
      </c>
      <c r="G374" s="68">
        <f>IF(Dépenses!$C374&gt;0,(Dépenses!$C374+Dépenses!$F374),IF(Dépenses!$D374&gt;0,(Dépenses!$D374+Dépenses!$F374),""))</f>
        <v>10.53</v>
      </c>
    </row>
    <row r="375" spans="1:7" x14ac:dyDescent="0.3">
      <c r="A375" s="69" t="s">
        <v>85</v>
      </c>
      <c r="B375" s="69" t="str">
        <f>VLOOKUP(Tableau3[[#This Row],[Compte]],bases!$A$3:$F$31,2)</f>
        <v>Impôts &amp; taxes</v>
      </c>
      <c r="C375" s="74">
        <v>56.69</v>
      </c>
      <c r="D375" s="74">
        <v>0</v>
      </c>
      <c r="E375" s="70"/>
      <c r="F375" s="71">
        <f t="shared" si="6"/>
        <v>0</v>
      </c>
      <c r="G375" s="72">
        <f>IF(Dépenses!$C375&gt;0,(Dépenses!$C375+Dépenses!$F375),IF(Dépenses!$D375&gt;0,(Dépenses!$D375+Dépenses!$F375),""))</f>
        <v>56.69</v>
      </c>
    </row>
    <row r="376" spans="1:7" x14ac:dyDescent="0.3">
      <c r="A376" s="65" t="s">
        <v>85</v>
      </c>
      <c r="B376" s="65" t="str">
        <f>VLOOKUP(Tableau3[[#This Row],[Compte]],bases!$A$3:$F$31,2)</f>
        <v>Impôts &amp; taxes</v>
      </c>
      <c r="C376" s="73">
        <v>3095.35</v>
      </c>
      <c r="D376" s="73">
        <v>0</v>
      </c>
      <c r="E376" s="66"/>
      <c r="F376" s="67">
        <f t="shared" si="6"/>
        <v>0</v>
      </c>
      <c r="G376" s="68">
        <f>IF(Dépenses!$C376&gt;0,(Dépenses!$C376+Dépenses!$F376),IF(Dépenses!$D376&gt;0,(Dépenses!$D376+Dépenses!$F376),""))</f>
        <v>3095.35</v>
      </c>
    </row>
    <row r="377" spans="1:7" x14ac:dyDescent="0.3">
      <c r="A377" s="69" t="s">
        <v>85</v>
      </c>
      <c r="B377" s="69" t="str">
        <f>VLOOKUP(Tableau3[[#This Row],[Compte]],bases!$A$3:$F$31,2)</f>
        <v>Impôts &amp; taxes</v>
      </c>
      <c r="C377" s="74">
        <v>1190.6300000000001</v>
      </c>
      <c r="D377" s="74">
        <v>0</v>
      </c>
      <c r="E377" s="70"/>
      <c r="F377" s="71">
        <f t="shared" si="6"/>
        <v>0</v>
      </c>
      <c r="G377" s="72">
        <f>IF(Dépenses!$C377&gt;0,(Dépenses!$C377+Dépenses!$F377),IF(Dépenses!$D377&gt;0,(Dépenses!$D377+Dépenses!$F377),""))</f>
        <v>1190.6300000000001</v>
      </c>
    </row>
    <row r="378" spans="1:7" x14ac:dyDescent="0.3">
      <c r="A378" s="65" t="s">
        <v>85</v>
      </c>
      <c r="B378" s="65" t="str">
        <f>VLOOKUP(Tableau3[[#This Row],[Compte]],bases!$A$3:$F$31,2)</f>
        <v>Impôts &amp; taxes</v>
      </c>
      <c r="C378" s="73">
        <v>8.1</v>
      </c>
      <c r="D378" s="73">
        <v>0</v>
      </c>
      <c r="E378" s="66"/>
      <c r="F378" s="67">
        <f t="shared" si="6"/>
        <v>0</v>
      </c>
      <c r="G378" s="68">
        <f>IF(Dépenses!$C378&gt;0,(Dépenses!$C378+Dépenses!$F378),IF(Dépenses!$D378&gt;0,(Dépenses!$D378+Dépenses!$F378),""))</f>
        <v>8.1</v>
      </c>
    </row>
    <row r="379" spans="1:7" x14ac:dyDescent="0.3">
      <c r="A379" s="69" t="s">
        <v>86</v>
      </c>
      <c r="B379" s="69" t="str">
        <f>VLOOKUP(Tableau3[[#This Row],[Compte]],bases!$A$3:$F$31,2)</f>
        <v>Impôts &amp; taxes</v>
      </c>
      <c r="C379" s="74">
        <v>1842</v>
      </c>
      <c r="D379" s="74">
        <v>0</v>
      </c>
      <c r="E379" s="70"/>
      <c r="F379" s="71">
        <f t="shared" si="6"/>
        <v>0</v>
      </c>
      <c r="G379" s="72">
        <f>IF(Dépenses!$C379&gt;0,(Dépenses!$C379+Dépenses!$F379),IF(Dépenses!$D379&gt;0,(Dépenses!$D379+Dépenses!$F379),""))</f>
        <v>1842</v>
      </c>
    </row>
    <row r="380" spans="1:7" x14ac:dyDescent="0.3">
      <c r="A380" s="65" t="s">
        <v>87</v>
      </c>
      <c r="B380" s="65" t="str">
        <f>VLOOKUP(Tableau3[[#This Row],[Compte]],bases!$A$3:$F$31,2)</f>
        <v>Impôts &amp; taxes</v>
      </c>
      <c r="C380" s="73">
        <v>195.89</v>
      </c>
      <c r="D380" s="73">
        <v>0</v>
      </c>
      <c r="E380" s="66"/>
      <c r="F380" s="67">
        <f t="shared" si="6"/>
        <v>0</v>
      </c>
      <c r="G380" s="68">
        <f>IF(Dépenses!$C380&gt;0,(Dépenses!$C380+Dépenses!$F380),IF(Dépenses!$D380&gt;0,(Dépenses!$D380+Dépenses!$F380),""))</f>
        <v>195.89</v>
      </c>
    </row>
    <row r="381" spans="1:7" x14ac:dyDescent="0.3">
      <c r="A381" s="69" t="s">
        <v>87</v>
      </c>
      <c r="B381" s="69" t="str">
        <f>VLOOKUP(Tableau3[[#This Row],[Compte]],bases!$A$3:$F$31,2)</f>
        <v>Impôts &amp; taxes</v>
      </c>
      <c r="C381" s="74">
        <v>176.3</v>
      </c>
      <c r="D381" s="74">
        <v>0</v>
      </c>
      <c r="E381" s="70"/>
      <c r="F381" s="71">
        <f t="shared" si="6"/>
        <v>0</v>
      </c>
      <c r="G381" s="72">
        <f>IF(Dépenses!$C381&gt;0,(Dépenses!$C381+Dépenses!$F381),IF(Dépenses!$D381&gt;0,(Dépenses!$D381+Dépenses!$F381),""))</f>
        <v>176.3</v>
      </c>
    </row>
    <row r="382" spans="1:7" x14ac:dyDescent="0.3">
      <c r="A382" s="65" t="s">
        <v>87</v>
      </c>
      <c r="B382" s="65" t="str">
        <f>VLOOKUP(Tableau3[[#This Row],[Compte]],bases!$A$3:$F$31,2)</f>
        <v>Impôts &amp; taxes</v>
      </c>
      <c r="C382" s="73">
        <v>68.56</v>
      </c>
      <c r="D382" s="73">
        <v>0</v>
      </c>
      <c r="E382" s="66"/>
      <c r="F382" s="67">
        <f t="shared" si="6"/>
        <v>0</v>
      </c>
      <c r="G382" s="68">
        <f>IF(Dépenses!$C382&gt;0,(Dépenses!$C382+Dépenses!$F382),IF(Dépenses!$D382&gt;0,(Dépenses!$D382+Dépenses!$F382),""))</f>
        <v>68.56</v>
      </c>
    </row>
  </sheetData>
  <sortState ref="A2:M386">
    <sortCondition ref="A1"/>
  </sortState>
  <dataConsolidate topLabels="1">
    <dataRefs count="1">
      <dataRef ref="A3:K406" sheet="Dépenses" r:id="rId1"/>
    </dataRefs>
  </dataConsolidate>
  <conditionalFormatting sqref="F2:G382">
    <cfRule type="expression" dxfId="9" priority="7">
      <formula>LEFT($A2,5)="Total"</formula>
    </cfRule>
  </conditionalFormatting>
  <pageMargins left="0.70866141732283472" right="0.70866141732283472" top="0.74803149606299213" bottom="0.74803149606299213" header="0.31496062992125984" footer="0.31496062992125984"/>
  <pageSetup paperSize="8" orientation="landscape" r:id="rId2"/>
  <headerFooter>
    <oddHeader>&amp;C&amp;"-,Gras"&amp;F</oddHeader>
    <oddFooter>&amp;L&amp;"-,Gras"&amp;D&amp;C&amp;A&amp;R&amp;"-,Gras"&amp;P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308"/>
  <sheetViews>
    <sheetView topLeftCell="E1" zoomScale="85" zoomScaleNormal="85" workbookViewId="0">
      <selection activeCell="G14" sqref="G14"/>
    </sheetView>
  </sheetViews>
  <sheetFormatPr baseColWidth="10" defaultColWidth="34.5546875" defaultRowHeight="14.4" x14ac:dyDescent="0.3"/>
  <cols>
    <col min="1" max="3" width="17.44140625" style="27" customWidth="1"/>
    <col min="4" max="4" width="34.5546875" style="41"/>
    <col min="5" max="5" width="30.21875" style="41" customWidth="1"/>
    <col min="6" max="8" width="20.77734375" style="29" customWidth="1"/>
    <col min="9" max="10" width="20.77734375" style="30" customWidth="1"/>
    <col min="11" max="11" width="20.77734375" style="49" customWidth="1"/>
    <col min="12" max="13" width="20.77734375" style="30" customWidth="1"/>
    <col min="14" max="16384" width="34.5546875" style="27"/>
  </cols>
  <sheetData>
    <row r="1" spans="1:13" ht="28.05" customHeight="1" x14ac:dyDescent="0.3">
      <c r="A1" s="35" t="s">
        <v>13</v>
      </c>
      <c r="B1" s="36" t="s">
        <v>32</v>
      </c>
      <c r="C1" s="36" t="s">
        <v>33</v>
      </c>
      <c r="D1" s="37" t="s">
        <v>14</v>
      </c>
      <c r="E1" s="37" t="s">
        <v>15</v>
      </c>
      <c r="F1" s="36" t="s">
        <v>16</v>
      </c>
      <c r="G1" s="36" t="s">
        <v>17</v>
      </c>
      <c r="H1" s="36" t="s">
        <v>18</v>
      </c>
      <c r="I1" s="38" t="s">
        <v>19</v>
      </c>
      <c r="J1" s="38" t="s">
        <v>20</v>
      </c>
      <c r="K1" s="46" t="s">
        <v>21</v>
      </c>
      <c r="L1" s="38" t="s">
        <v>22</v>
      </c>
      <c r="M1" s="39" t="s">
        <v>23</v>
      </c>
    </row>
    <row r="2" spans="1:13" ht="14.55" x14ac:dyDescent="0.35">
      <c r="A2" s="43"/>
      <c r="B2" s="45"/>
      <c r="C2" s="45"/>
      <c r="D2" s="44"/>
      <c r="E2" s="44"/>
      <c r="F2" s="33"/>
      <c r="G2" s="33"/>
      <c r="H2" s="23" t="s">
        <v>62</v>
      </c>
      <c r="I2" s="32">
        <v>1520</v>
      </c>
      <c r="J2" s="32"/>
      <c r="K2" s="50">
        <v>2.1000000000000001E-2</v>
      </c>
      <c r="L2" s="30">
        <f t="shared" ref="L2:L64" si="0">IF(I2&lt;=0,J2*K2,I2*K2)</f>
        <v>31.92</v>
      </c>
      <c r="M2" s="28">
        <f t="shared" ref="M2:M64" si="1">IF(K2="","",IF(I2&gt;0,I2+L2,J2+L2))</f>
        <v>1551.92</v>
      </c>
    </row>
    <row r="3" spans="1:13" ht="14.55" x14ac:dyDescent="0.35">
      <c r="A3" s="43"/>
      <c r="B3" s="45"/>
      <c r="C3" s="45"/>
      <c r="D3" s="44"/>
      <c r="E3" s="44"/>
      <c r="F3" s="33"/>
      <c r="G3" s="33"/>
      <c r="H3" s="24" t="s">
        <v>63</v>
      </c>
      <c r="I3" s="32">
        <v>1521</v>
      </c>
      <c r="J3" s="32"/>
      <c r="K3" s="50">
        <v>2.1000000000000001E-2</v>
      </c>
      <c r="L3" s="30">
        <f t="shared" si="0"/>
        <v>31.941000000000003</v>
      </c>
      <c r="M3" s="28">
        <f t="shared" si="1"/>
        <v>1552.941</v>
      </c>
    </row>
    <row r="4" spans="1:13" ht="14.55" x14ac:dyDescent="0.35">
      <c r="A4" s="43"/>
      <c r="B4" s="45"/>
      <c r="C4" s="45"/>
      <c r="D4" s="44"/>
      <c r="E4" s="44"/>
      <c r="F4" s="33"/>
      <c r="G4" s="33"/>
      <c r="H4" s="24" t="s">
        <v>89</v>
      </c>
      <c r="I4" s="32">
        <v>1522</v>
      </c>
      <c r="J4" s="32"/>
      <c r="K4" s="50">
        <v>2.1000000000000001E-2</v>
      </c>
      <c r="L4" s="30">
        <f t="shared" si="0"/>
        <v>31.962000000000003</v>
      </c>
      <c r="M4" s="28">
        <f t="shared" si="1"/>
        <v>1553.962</v>
      </c>
    </row>
    <row r="5" spans="1:13" ht="14.55" x14ac:dyDescent="0.35">
      <c r="A5" s="43"/>
      <c r="B5" s="45"/>
      <c r="C5" s="45"/>
      <c r="D5" s="44"/>
      <c r="E5" s="44"/>
      <c r="F5" s="33"/>
      <c r="G5" s="33"/>
      <c r="H5" s="24" t="s">
        <v>64</v>
      </c>
      <c r="I5" s="32">
        <v>1523</v>
      </c>
      <c r="J5" s="32"/>
      <c r="K5" s="50">
        <v>2.1000000000000001E-2</v>
      </c>
      <c r="L5" s="30">
        <f t="shared" si="0"/>
        <v>31.983000000000001</v>
      </c>
      <c r="M5" s="28">
        <f t="shared" si="1"/>
        <v>1554.9829999999999</v>
      </c>
    </row>
    <row r="6" spans="1:13" ht="14.55" x14ac:dyDescent="0.35">
      <c r="A6" s="43"/>
      <c r="B6" s="45"/>
      <c r="C6" s="45"/>
      <c r="D6" s="44"/>
      <c r="E6" s="44"/>
      <c r="F6" s="33"/>
      <c r="G6" s="33"/>
      <c r="H6" s="24" t="s">
        <v>90</v>
      </c>
      <c r="I6" s="32">
        <v>1524</v>
      </c>
      <c r="J6" s="32"/>
      <c r="K6" s="50">
        <v>2.1000000000000001E-2</v>
      </c>
      <c r="L6" s="30">
        <f t="shared" si="0"/>
        <v>32.004000000000005</v>
      </c>
      <c r="M6" s="28">
        <f t="shared" si="1"/>
        <v>1556.0039999999999</v>
      </c>
    </row>
    <row r="7" spans="1:13" ht="14.55" x14ac:dyDescent="0.35">
      <c r="A7" s="43"/>
      <c r="B7" s="45"/>
      <c r="C7" s="45"/>
      <c r="D7" s="44"/>
      <c r="E7" s="44"/>
      <c r="F7" s="33"/>
      <c r="G7" s="33"/>
      <c r="H7" s="33"/>
      <c r="I7" s="32"/>
      <c r="J7" s="32"/>
      <c r="K7" s="50"/>
      <c r="L7" s="30">
        <f t="shared" si="0"/>
        <v>0</v>
      </c>
      <c r="M7" s="28" t="str">
        <f t="shared" si="1"/>
        <v/>
      </c>
    </row>
    <row r="8" spans="1:13" ht="14.55" x14ac:dyDescent="0.35">
      <c r="A8" s="43"/>
      <c r="B8" s="45"/>
      <c r="C8" s="45"/>
      <c r="D8" s="44"/>
      <c r="E8" s="44"/>
      <c r="F8" s="33"/>
      <c r="G8" s="33"/>
      <c r="H8" s="33"/>
      <c r="I8" s="32"/>
      <c r="J8" s="32"/>
      <c r="K8" s="50"/>
      <c r="L8" s="30">
        <f t="shared" si="0"/>
        <v>0</v>
      </c>
      <c r="M8" s="28" t="str">
        <f t="shared" si="1"/>
        <v/>
      </c>
    </row>
    <row r="9" spans="1:13" ht="14.55" x14ac:dyDescent="0.35">
      <c r="A9" s="43"/>
      <c r="B9" s="45"/>
      <c r="C9" s="45"/>
      <c r="D9" s="44"/>
      <c r="E9" s="44"/>
      <c r="F9" s="33"/>
      <c r="G9" s="33"/>
      <c r="H9" s="33"/>
      <c r="I9" s="32"/>
      <c r="J9" s="32"/>
      <c r="K9" s="50"/>
      <c r="L9" s="30">
        <f t="shared" si="0"/>
        <v>0</v>
      </c>
      <c r="M9" s="28" t="str">
        <f t="shared" si="1"/>
        <v/>
      </c>
    </row>
    <row r="10" spans="1:13" ht="14.55" x14ac:dyDescent="0.35">
      <c r="A10" s="43"/>
      <c r="B10" s="45"/>
      <c r="C10" s="45"/>
      <c r="D10" s="44"/>
      <c r="E10" s="44"/>
      <c r="F10" s="33"/>
      <c r="G10" s="33"/>
      <c r="H10" s="33"/>
      <c r="I10" s="32"/>
      <c r="J10" s="32"/>
      <c r="K10" s="50"/>
      <c r="L10" s="30">
        <f t="shared" si="0"/>
        <v>0</v>
      </c>
      <c r="M10" s="28" t="str">
        <f t="shared" si="1"/>
        <v/>
      </c>
    </row>
    <row r="11" spans="1:13" ht="14.55" x14ac:dyDescent="0.35">
      <c r="A11" s="43"/>
      <c r="B11" s="45"/>
      <c r="C11" s="45"/>
      <c r="D11" s="44"/>
      <c r="E11" s="44"/>
      <c r="F11" s="33"/>
      <c r="G11" s="33"/>
      <c r="H11" s="33"/>
      <c r="I11" s="32"/>
      <c r="J11" s="32"/>
      <c r="K11" s="50"/>
      <c r="L11" s="30">
        <f t="shared" si="0"/>
        <v>0</v>
      </c>
      <c r="M11" s="28" t="str">
        <f t="shared" si="1"/>
        <v/>
      </c>
    </row>
    <row r="12" spans="1:13" ht="14.55" x14ac:dyDescent="0.35">
      <c r="A12" s="43"/>
      <c r="B12" s="45"/>
      <c r="C12" s="45"/>
      <c r="D12" s="44"/>
      <c r="E12" s="44"/>
      <c r="F12" s="33"/>
      <c r="G12" s="33"/>
      <c r="H12" s="33"/>
      <c r="I12" s="32"/>
      <c r="J12" s="32"/>
      <c r="K12" s="50"/>
      <c r="L12" s="30">
        <f t="shared" si="0"/>
        <v>0</v>
      </c>
      <c r="M12" s="28" t="str">
        <f t="shared" si="1"/>
        <v/>
      </c>
    </row>
    <row r="13" spans="1:13" ht="14.55" x14ac:dyDescent="0.35">
      <c r="A13" s="43"/>
      <c r="B13" s="45"/>
      <c r="C13" s="45"/>
      <c r="D13" s="44"/>
      <c r="E13" s="44"/>
      <c r="F13" s="33"/>
      <c r="G13" s="33"/>
      <c r="H13" s="33"/>
      <c r="I13" s="32"/>
      <c r="J13" s="32"/>
      <c r="K13" s="50"/>
      <c r="L13" s="30">
        <f t="shared" si="0"/>
        <v>0</v>
      </c>
      <c r="M13" s="28" t="str">
        <f t="shared" si="1"/>
        <v/>
      </c>
    </row>
    <row r="14" spans="1:13" ht="14.55" x14ac:dyDescent="0.35">
      <c r="A14" s="43"/>
      <c r="B14" s="45"/>
      <c r="C14" s="45"/>
      <c r="D14" s="44"/>
      <c r="E14" s="44"/>
      <c r="F14" s="33"/>
      <c r="G14" s="33"/>
      <c r="H14" s="33"/>
      <c r="I14" s="32"/>
      <c r="J14" s="32"/>
      <c r="K14" s="47"/>
      <c r="L14" s="30">
        <f t="shared" si="0"/>
        <v>0</v>
      </c>
      <c r="M14" s="28" t="str">
        <f t="shared" si="1"/>
        <v/>
      </c>
    </row>
    <row r="15" spans="1:13" ht="14.55" x14ac:dyDescent="0.35">
      <c r="A15" s="43"/>
      <c r="B15" s="45"/>
      <c r="C15" s="45"/>
      <c r="D15" s="44"/>
      <c r="E15" s="44"/>
      <c r="F15" s="33"/>
      <c r="G15" s="33"/>
      <c r="H15" s="33"/>
      <c r="I15" s="32"/>
      <c r="J15" s="32"/>
      <c r="K15" s="47"/>
      <c r="L15" s="30">
        <f t="shared" si="0"/>
        <v>0</v>
      </c>
      <c r="M15" s="28" t="str">
        <f t="shared" si="1"/>
        <v/>
      </c>
    </row>
    <row r="16" spans="1:13" ht="14.55" x14ac:dyDescent="0.35">
      <c r="A16" s="43"/>
      <c r="B16" s="45"/>
      <c r="C16" s="45"/>
      <c r="D16" s="44"/>
      <c r="E16" s="44"/>
      <c r="F16" s="33"/>
      <c r="G16" s="33"/>
      <c r="H16" s="33"/>
      <c r="I16" s="32"/>
      <c r="J16" s="32"/>
      <c r="K16" s="47"/>
      <c r="L16" s="30">
        <f t="shared" si="0"/>
        <v>0</v>
      </c>
      <c r="M16" s="28" t="str">
        <f t="shared" si="1"/>
        <v/>
      </c>
    </row>
    <row r="17" spans="1:13" ht="14.55" x14ac:dyDescent="0.35">
      <c r="A17" s="43"/>
      <c r="B17" s="45"/>
      <c r="C17" s="45"/>
      <c r="D17" s="44"/>
      <c r="E17" s="44"/>
      <c r="F17" s="33"/>
      <c r="G17" s="33"/>
      <c r="H17" s="33"/>
      <c r="I17" s="32"/>
      <c r="J17" s="32"/>
      <c r="K17" s="47"/>
      <c r="L17" s="30">
        <f t="shared" si="0"/>
        <v>0</v>
      </c>
      <c r="M17" s="28" t="str">
        <f t="shared" si="1"/>
        <v/>
      </c>
    </row>
    <row r="18" spans="1:13" ht="14.55" x14ac:dyDescent="0.35">
      <c r="A18" s="43"/>
      <c r="B18" s="45"/>
      <c r="C18" s="45"/>
      <c r="D18" s="44"/>
      <c r="E18" s="44"/>
      <c r="F18" s="33"/>
      <c r="G18" s="33"/>
      <c r="H18" s="33"/>
      <c r="I18" s="32"/>
      <c r="J18" s="32"/>
      <c r="K18" s="47"/>
      <c r="L18" s="30">
        <f t="shared" si="0"/>
        <v>0</v>
      </c>
      <c r="M18" s="28" t="str">
        <f t="shared" si="1"/>
        <v/>
      </c>
    </row>
    <row r="19" spans="1:13" ht="14.55" x14ac:dyDescent="0.35">
      <c r="A19" s="43"/>
      <c r="B19" s="45"/>
      <c r="C19" s="45"/>
      <c r="D19" s="44"/>
      <c r="E19" s="44"/>
      <c r="F19" s="33"/>
      <c r="G19" s="33"/>
      <c r="H19" s="33"/>
      <c r="I19" s="32"/>
      <c r="J19" s="32"/>
      <c r="K19" s="47"/>
      <c r="L19" s="30">
        <f t="shared" si="0"/>
        <v>0</v>
      </c>
      <c r="M19" s="28" t="str">
        <f t="shared" si="1"/>
        <v/>
      </c>
    </row>
    <row r="20" spans="1:13" ht="14.55" x14ac:dyDescent="0.35">
      <c r="A20" s="43"/>
      <c r="B20" s="45"/>
      <c r="C20" s="45"/>
      <c r="D20" s="44"/>
      <c r="E20" s="44"/>
      <c r="F20" s="33"/>
      <c r="G20" s="33"/>
      <c r="H20" s="33"/>
      <c r="I20" s="32"/>
      <c r="J20" s="32"/>
      <c r="K20" s="47"/>
      <c r="L20" s="30">
        <f t="shared" si="0"/>
        <v>0</v>
      </c>
      <c r="M20" s="28" t="str">
        <f t="shared" si="1"/>
        <v/>
      </c>
    </row>
    <row r="21" spans="1:13" ht="14.55" x14ac:dyDescent="0.35">
      <c r="A21" s="43"/>
      <c r="B21" s="45"/>
      <c r="C21" s="45"/>
      <c r="D21" s="44"/>
      <c r="E21" s="44"/>
      <c r="F21" s="33"/>
      <c r="G21" s="33"/>
      <c r="H21" s="33"/>
      <c r="I21" s="32"/>
      <c r="J21" s="32"/>
      <c r="K21" s="47"/>
      <c r="L21" s="30">
        <f t="shared" si="0"/>
        <v>0</v>
      </c>
      <c r="M21" s="28" t="str">
        <f t="shared" si="1"/>
        <v/>
      </c>
    </row>
    <row r="22" spans="1:13" ht="14.55" x14ac:dyDescent="0.35">
      <c r="A22" s="43"/>
      <c r="B22" s="45"/>
      <c r="C22" s="45"/>
      <c r="D22" s="44"/>
      <c r="E22" s="44"/>
      <c r="F22" s="33"/>
      <c r="G22" s="33"/>
      <c r="H22" s="33"/>
      <c r="I22" s="32"/>
      <c r="J22" s="32"/>
      <c r="K22" s="47"/>
      <c r="L22" s="30">
        <f t="shared" si="0"/>
        <v>0</v>
      </c>
      <c r="M22" s="28" t="str">
        <f t="shared" si="1"/>
        <v/>
      </c>
    </row>
    <row r="23" spans="1:13" ht="14.55" x14ac:dyDescent="0.35">
      <c r="A23" s="43"/>
      <c r="B23" s="45"/>
      <c r="C23" s="45"/>
      <c r="D23" s="44"/>
      <c r="E23" s="44"/>
      <c r="F23" s="33"/>
      <c r="G23" s="33"/>
      <c r="H23" s="33"/>
      <c r="I23" s="32"/>
      <c r="J23" s="32"/>
      <c r="K23" s="47"/>
      <c r="L23" s="30">
        <f t="shared" si="0"/>
        <v>0</v>
      </c>
      <c r="M23" s="28" t="str">
        <f t="shared" si="1"/>
        <v/>
      </c>
    </row>
    <row r="24" spans="1:13" ht="14.55" x14ac:dyDescent="0.35">
      <c r="A24" s="43"/>
      <c r="B24" s="45"/>
      <c r="C24" s="45"/>
      <c r="D24" s="44"/>
      <c r="E24" s="44"/>
      <c r="F24" s="33"/>
      <c r="G24" s="33"/>
      <c r="H24" s="33"/>
      <c r="I24" s="32"/>
      <c r="J24" s="32"/>
      <c r="K24" s="47"/>
      <c r="L24" s="30">
        <f t="shared" si="0"/>
        <v>0</v>
      </c>
      <c r="M24" s="28" t="str">
        <f t="shared" si="1"/>
        <v/>
      </c>
    </row>
    <row r="25" spans="1:13" ht="14.55" x14ac:dyDescent="0.35">
      <c r="A25" s="43"/>
      <c r="B25" s="45"/>
      <c r="C25" s="45"/>
      <c r="D25" s="44"/>
      <c r="E25" s="44"/>
      <c r="F25" s="33"/>
      <c r="G25" s="33"/>
      <c r="H25" s="33"/>
      <c r="I25" s="32"/>
      <c r="J25" s="32"/>
      <c r="K25" s="47"/>
      <c r="L25" s="30">
        <f t="shared" si="0"/>
        <v>0</v>
      </c>
      <c r="M25" s="28" t="str">
        <f t="shared" si="1"/>
        <v/>
      </c>
    </row>
    <row r="26" spans="1:13" ht="14.55" x14ac:dyDescent="0.35">
      <c r="A26" s="43"/>
      <c r="B26" s="45"/>
      <c r="C26" s="45"/>
      <c r="D26" s="44"/>
      <c r="E26" s="44"/>
      <c r="F26" s="33"/>
      <c r="G26" s="33"/>
      <c r="H26" s="33"/>
      <c r="I26" s="32"/>
      <c r="J26" s="32"/>
      <c r="K26" s="47"/>
      <c r="L26" s="30">
        <f t="shared" si="0"/>
        <v>0</v>
      </c>
      <c r="M26" s="28" t="str">
        <f t="shared" si="1"/>
        <v/>
      </c>
    </row>
    <row r="27" spans="1:13" ht="14.55" x14ac:dyDescent="0.35">
      <c r="A27" s="43"/>
      <c r="B27" s="45"/>
      <c r="C27" s="45"/>
      <c r="D27" s="44"/>
      <c r="E27" s="44"/>
      <c r="F27" s="33"/>
      <c r="G27" s="33"/>
      <c r="H27" s="33"/>
      <c r="I27" s="32"/>
      <c r="J27" s="32"/>
      <c r="K27" s="47"/>
      <c r="L27" s="30">
        <f t="shared" si="0"/>
        <v>0</v>
      </c>
      <c r="M27" s="28" t="str">
        <f t="shared" si="1"/>
        <v/>
      </c>
    </row>
    <row r="28" spans="1:13" ht="14.55" x14ac:dyDescent="0.35">
      <c r="A28" s="43"/>
      <c r="B28" s="45"/>
      <c r="C28" s="45"/>
      <c r="D28" s="44"/>
      <c r="E28" s="44"/>
      <c r="F28" s="33"/>
      <c r="G28" s="33"/>
      <c r="H28" s="33"/>
      <c r="I28" s="32"/>
      <c r="J28" s="32"/>
      <c r="K28" s="47"/>
      <c r="L28" s="30">
        <f t="shared" si="0"/>
        <v>0</v>
      </c>
      <c r="M28" s="28" t="str">
        <f t="shared" si="1"/>
        <v/>
      </c>
    </row>
    <row r="29" spans="1:13" ht="14.55" x14ac:dyDescent="0.35">
      <c r="A29" s="43"/>
      <c r="B29" s="45"/>
      <c r="C29" s="45"/>
      <c r="D29" s="44"/>
      <c r="E29" s="44"/>
      <c r="F29" s="33"/>
      <c r="G29" s="33"/>
      <c r="H29" s="33"/>
      <c r="I29" s="32"/>
      <c r="J29" s="32"/>
      <c r="K29" s="47"/>
      <c r="L29" s="30">
        <f t="shared" si="0"/>
        <v>0</v>
      </c>
      <c r="M29" s="28" t="str">
        <f t="shared" si="1"/>
        <v/>
      </c>
    </row>
    <row r="30" spans="1:13" ht="14.55" x14ac:dyDescent="0.35">
      <c r="A30" s="43"/>
      <c r="B30" s="45"/>
      <c r="C30" s="45"/>
      <c r="D30" s="44"/>
      <c r="E30" s="44"/>
      <c r="F30" s="33"/>
      <c r="G30" s="33"/>
      <c r="H30" s="33"/>
      <c r="I30" s="32"/>
      <c r="J30" s="32"/>
      <c r="K30" s="47"/>
      <c r="L30" s="30">
        <f t="shared" si="0"/>
        <v>0</v>
      </c>
      <c r="M30" s="28" t="str">
        <f t="shared" si="1"/>
        <v/>
      </c>
    </row>
    <row r="31" spans="1:13" ht="14.55" x14ac:dyDescent="0.35">
      <c r="A31" s="43"/>
      <c r="B31" s="45"/>
      <c r="C31" s="45"/>
      <c r="D31" s="44"/>
      <c r="E31" s="44"/>
      <c r="F31" s="33"/>
      <c r="G31" s="33"/>
      <c r="H31" s="33"/>
      <c r="I31" s="32"/>
      <c r="J31" s="32"/>
      <c r="K31" s="47"/>
      <c r="L31" s="30">
        <f t="shared" si="0"/>
        <v>0</v>
      </c>
      <c r="M31" s="28" t="str">
        <f t="shared" si="1"/>
        <v/>
      </c>
    </row>
    <row r="32" spans="1:13" x14ac:dyDescent="0.3">
      <c r="A32" s="43"/>
      <c r="B32" s="45"/>
      <c r="C32" s="45"/>
      <c r="D32" s="44"/>
      <c r="E32" s="44"/>
      <c r="F32" s="33"/>
      <c r="G32" s="33"/>
      <c r="H32" s="33"/>
      <c r="I32" s="32"/>
      <c r="J32" s="32"/>
      <c r="K32" s="47"/>
      <c r="L32" s="30">
        <f t="shared" si="0"/>
        <v>0</v>
      </c>
      <c r="M32" s="28" t="str">
        <f t="shared" si="1"/>
        <v/>
      </c>
    </row>
    <row r="33" spans="1:13" x14ac:dyDescent="0.3">
      <c r="A33" s="43"/>
      <c r="B33" s="45"/>
      <c r="C33" s="45"/>
      <c r="D33" s="44"/>
      <c r="E33" s="44"/>
      <c r="F33" s="33"/>
      <c r="G33" s="33"/>
      <c r="H33" s="33"/>
      <c r="I33" s="32"/>
      <c r="J33" s="32"/>
      <c r="K33" s="47"/>
      <c r="L33" s="30">
        <f t="shared" si="0"/>
        <v>0</v>
      </c>
      <c r="M33" s="28" t="str">
        <f t="shared" si="1"/>
        <v/>
      </c>
    </row>
    <row r="34" spans="1:13" x14ac:dyDescent="0.3">
      <c r="A34" s="43"/>
      <c r="B34" s="45"/>
      <c r="C34" s="45"/>
      <c r="D34" s="44"/>
      <c r="E34" s="44"/>
      <c r="F34" s="33"/>
      <c r="G34" s="33"/>
      <c r="H34" s="33"/>
      <c r="I34" s="32"/>
      <c r="J34" s="32"/>
      <c r="K34" s="47"/>
      <c r="L34" s="30">
        <f t="shared" si="0"/>
        <v>0</v>
      </c>
      <c r="M34" s="28" t="str">
        <f t="shared" si="1"/>
        <v/>
      </c>
    </row>
    <row r="35" spans="1:13" x14ac:dyDescent="0.3">
      <c r="A35" s="43"/>
      <c r="B35" s="45"/>
      <c r="C35" s="45"/>
      <c r="D35" s="44"/>
      <c r="E35" s="44"/>
      <c r="F35" s="33"/>
      <c r="G35" s="33"/>
      <c r="H35" s="33"/>
      <c r="I35" s="32"/>
      <c r="J35" s="32"/>
      <c r="K35" s="47"/>
      <c r="L35" s="30">
        <f t="shared" si="0"/>
        <v>0</v>
      </c>
      <c r="M35" s="28" t="str">
        <f t="shared" si="1"/>
        <v/>
      </c>
    </row>
    <row r="36" spans="1:13" x14ac:dyDescent="0.3">
      <c r="A36" s="43"/>
      <c r="B36" s="45"/>
      <c r="C36" s="45"/>
      <c r="D36" s="44"/>
      <c r="E36" s="44"/>
      <c r="F36" s="33"/>
      <c r="G36" s="33"/>
      <c r="H36" s="33"/>
      <c r="I36" s="32"/>
      <c r="J36" s="32"/>
      <c r="K36" s="47"/>
      <c r="L36" s="30">
        <f t="shared" si="0"/>
        <v>0</v>
      </c>
      <c r="M36" s="28" t="str">
        <f t="shared" si="1"/>
        <v/>
      </c>
    </row>
    <row r="37" spans="1:13" x14ac:dyDescent="0.3">
      <c r="A37" s="43"/>
      <c r="B37" s="45"/>
      <c r="C37" s="45"/>
      <c r="D37" s="44"/>
      <c r="E37" s="44"/>
      <c r="F37" s="33"/>
      <c r="G37" s="33"/>
      <c r="H37" s="33"/>
      <c r="I37" s="32"/>
      <c r="J37" s="32"/>
      <c r="K37" s="47"/>
      <c r="L37" s="30">
        <f t="shared" si="0"/>
        <v>0</v>
      </c>
      <c r="M37" s="28" t="str">
        <f t="shared" si="1"/>
        <v/>
      </c>
    </row>
    <row r="38" spans="1:13" x14ac:dyDescent="0.3">
      <c r="A38" s="43"/>
      <c r="B38" s="45"/>
      <c r="C38" s="45"/>
      <c r="D38" s="44"/>
      <c r="E38" s="44"/>
      <c r="F38" s="33"/>
      <c r="G38" s="33"/>
      <c r="H38" s="33"/>
      <c r="I38" s="32"/>
      <c r="J38" s="32"/>
      <c r="K38" s="47"/>
      <c r="L38" s="30">
        <f t="shared" si="0"/>
        <v>0</v>
      </c>
      <c r="M38" s="28" t="str">
        <f t="shared" si="1"/>
        <v/>
      </c>
    </row>
    <row r="39" spans="1:13" x14ac:dyDescent="0.3">
      <c r="A39" s="43"/>
      <c r="B39" s="45"/>
      <c r="C39" s="45"/>
      <c r="D39" s="44"/>
      <c r="E39" s="44"/>
      <c r="F39" s="33"/>
      <c r="G39" s="33"/>
      <c r="H39" s="33"/>
      <c r="I39" s="32"/>
      <c r="J39" s="32"/>
      <c r="K39" s="47"/>
      <c r="L39" s="30">
        <f t="shared" si="0"/>
        <v>0</v>
      </c>
      <c r="M39" s="28" t="str">
        <f t="shared" si="1"/>
        <v/>
      </c>
    </row>
    <row r="40" spans="1:13" x14ac:dyDescent="0.3">
      <c r="A40" s="43"/>
      <c r="B40" s="45"/>
      <c r="C40" s="45"/>
      <c r="D40" s="44"/>
      <c r="E40" s="44"/>
      <c r="F40" s="33"/>
      <c r="G40" s="33"/>
      <c r="H40" s="33"/>
      <c r="I40" s="32"/>
      <c r="J40" s="32"/>
      <c r="K40" s="47"/>
      <c r="L40" s="30">
        <f t="shared" si="0"/>
        <v>0</v>
      </c>
      <c r="M40" s="28" t="str">
        <f t="shared" si="1"/>
        <v/>
      </c>
    </row>
    <row r="41" spans="1:13" x14ac:dyDescent="0.3">
      <c r="A41" s="43"/>
      <c r="B41" s="45"/>
      <c r="C41" s="45"/>
      <c r="D41" s="44"/>
      <c r="E41" s="44"/>
      <c r="F41" s="33"/>
      <c r="G41" s="33"/>
      <c r="H41" s="33"/>
      <c r="I41" s="32"/>
      <c r="J41" s="32"/>
      <c r="K41" s="47"/>
      <c r="L41" s="30">
        <f t="shared" si="0"/>
        <v>0</v>
      </c>
      <c r="M41" s="28" t="str">
        <f t="shared" si="1"/>
        <v/>
      </c>
    </row>
    <row r="42" spans="1:13" x14ac:dyDescent="0.3">
      <c r="A42" s="43"/>
      <c r="B42" s="45"/>
      <c r="C42" s="45"/>
      <c r="D42" s="44"/>
      <c r="E42" s="44"/>
      <c r="F42" s="33"/>
      <c r="G42" s="33"/>
      <c r="H42" s="33"/>
      <c r="I42" s="32"/>
      <c r="J42" s="32"/>
      <c r="K42" s="47"/>
      <c r="L42" s="30">
        <f t="shared" si="0"/>
        <v>0</v>
      </c>
      <c r="M42" s="28" t="str">
        <f t="shared" si="1"/>
        <v/>
      </c>
    </row>
    <row r="43" spans="1:13" x14ac:dyDescent="0.3">
      <c r="A43" s="43"/>
      <c r="B43" s="45"/>
      <c r="C43" s="45"/>
      <c r="D43" s="44"/>
      <c r="E43" s="44"/>
      <c r="F43" s="33"/>
      <c r="G43" s="33"/>
      <c r="H43" s="33"/>
      <c r="I43" s="32"/>
      <c r="J43" s="32"/>
      <c r="K43" s="47"/>
      <c r="L43" s="30">
        <f t="shared" si="0"/>
        <v>0</v>
      </c>
      <c r="M43" s="28" t="str">
        <f t="shared" si="1"/>
        <v/>
      </c>
    </row>
    <row r="44" spans="1:13" x14ac:dyDescent="0.3">
      <c r="A44" s="43"/>
      <c r="B44" s="45"/>
      <c r="C44" s="45"/>
      <c r="D44" s="44"/>
      <c r="E44" s="44"/>
      <c r="F44" s="33"/>
      <c r="G44" s="33"/>
      <c r="H44" s="33"/>
      <c r="I44" s="32"/>
      <c r="J44" s="32"/>
      <c r="K44" s="47"/>
      <c r="L44" s="30">
        <f t="shared" si="0"/>
        <v>0</v>
      </c>
      <c r="M44" s="28" t="str">
        <f t="shared" si="1"/>
        <v/>
      </c>
    </row>
    <row r="45" spans="1:13" x14ac:dyDescent="0.3">
      <c r="A45" s="43"/>
      <c r="B45" s="45"/>
      <c r="C45" s="45"/>
      <c r="D45" s="44"/>
      <c r="E45" s="44"/>
      <c r="F45" s="33"/>
      <c r="G45" s="33"/>
      <c r="H45" s="33"/>
      <c r="I45" s="32"/>
      <c r="J45" s="32"/>
      <c r="K45" s="47"/>
      <c r="L45" s="30">
        <f t="shared" si="0"/>
        <v>0</v>
      </c>
      <c r="M45" s="28" t="str">
        <f t="shared" si="1"/>
        <v/>
      </c>
    </row>
    <row r="46" spans="1:13" x14ac:dyDescent="0.3">
      <c r="A46" s="43"/>
      <c r="B46" s="45"/>
      <c r="C46" s="45"/>
      <c r="D46" s="44"/>
      <c r="E46" s="44"/>
      <c r="F46" s="33"/>
      <c r="G46" s="33"/>
      <c r="H46" s="33"/>
      <c r="I46" s="32"/>
      <c r="J46" s="32"/>
      <c r="K46" s="47"/>
      <c r="L46" s="30">
        <f t="shared" si="0"/>
        <v>0</v>
      </c>
      <c r="M46" s="28" t="str">
        <f t="shared" si="1"/>
        <v/>
      </c>
    </row>
    <row r="47" spans="1:13" x14ac:dyDescent="0.3">
      <c r="A47" s="43"/>
      <c r="B47" s="45"/>
      <c r="C47" s="45"/>
      <c r="D47" s="44"/>
      <c r="E47" s="44"/>
      <c r="F47" s="33"/>
      <c r="G47" s="33"/>
      <c r="H47" s="33"/>
      <c r="I47" s="32"/>
      <c r="J47" s="32"/>
      <c r="K47" s="47"/>
      <c r="L47" s="30">
        <f t="shared" si="0"/>
        <v>0</v>
      </c>
      <c r="M47" s="28" t="str">
        <f t="shared" si="1"/>
        <v/>
      </c>
    </row>
    <row r="48" spans="1:13" x14ac:dyDescent="0.3">
      <c r="A48" s="43"/>
      <c r="B48" s="45"/>
      <c r="C48" s="45"/>
      <c r="D48" s="44"/>
      <c r="E48" s="44"/>
      <c r="F48" s="33"/>
      <c r="G48" s="33"/>
      <c r="H48" s="33"/>
      <c r="I48" s="32"/>
      <c r="J48" s="32"/>
      <c r="K48" s="47"/>
      <c r="L48" s="30">
        <f t="shared" si="0"/>
        <v>0</v>
      </c>
      <c r="M48" s="28" t="str">
        <f t="shared" si="1"/>
        <v/>
      </c>
    </row>
    <row r="49" spans="1:13" x14ac:dyDescent="0.3">
      <c r="A49" s="43"/>
      <c r="B49" s="45"/>
      <c r="C49" s="45"/>
      <c r="D49" s="44"/>
      <c r="E49" s="44"/>
      <c r="F49" s="33"/>
      <c r="G49" s="33"/>
      <c r="H49" s="33"/>
      <c r="I49" s="32"/>
      <c r="J49" s="32"/>
      <c r="K49" s="47"/>
      <c r="L49" s="30">
        <f t="shared" si="0"/>
        <v>0</v>
      </c>
      <c r="M49" s="28" t="str">
        <f t="shared" si="1"/>
        <v/>
      </c>
    </row>
    <row r="50" spans="1:13" x14ac:dyDescent="0.3">
      <c r="A50" s="43"/>
      <c r="B50" s="45"/>
      <c r="C50" s="45"/>
      <c r="D50" s="44"/>
      <c r="E50" s="44"/>
      <c r="F50" s="33"/>
      <c r="G50" s="33"/>
      <c r="H50" s="33"/>
      <c r="I50" s="32"/>
      <c r="J50" s="32"/>
      <c r="K50" s="47"/>
      <c r="L50" s="30">
        <f t="shared" si="0"/>
        <v>0</v>
      </c>
      <c r="M50" s="28" t="str">
        <f t="shared" si="1"/>
        <v/>
      </c>
    </row>
    <row r="51" spans="1:13" x14ac:dyDescent="0.3">
      <c r="A51" s="43"/>
      <c r="B51" s="45"/>
      <c r="C51" s="45"/>
      <c r="D51" s="44"/>
      <c r="E51" s="44"/>
      <c r="F51" s="33"/>
      <c r="G51" s="33"/>
      <c r="H51" s="33"/>
      <c r="I51" s="32"/>
      <c r="J51" s="32"/>
      <c r="K51" s="47"/>
      <c r="L51" s="30">
        <f t="shared" si="0"/>
        <v>0</v>
      </c>
      <c r="M51" s="28" t="str">
        <f t="shared" si="1"/>
        <v/>
      </c>
    </row>
    <row r="52" spans="1:13" x14ac:dyDescent="0.3">
      <c r="A52" s="43"/>
      <c r="B52" s="45"/>
      <c r="C52" s="45"/>
      <c r="D52" s="44"/>
      <c r="E52" s="44"/>
      <c r="F52" s="33"/>
      <c r="G52" s="33"/>
      <c r="H52" s="33"/>
      <c r="I52" s="32"/>
      <c r="J52" s="32"/>
      <c r="K52" s="47"/>
      <c r="L52" s="30">
        <f t="shared" si="0"/>
        <v>0</v>
      </c>
      <c r="M52" s="28" t="str">
        <f t="shared" si="1"/>
        <v/>
      </c>
    </row>
    <row r="53" spans="1:13" x14ac:dyDescent="0.3">
      <c r="A53" s="43"/>
      <c r="B53" s="45"/>
      <c r="C53" s="45"/>
      <c r="D53" s="44"/>
      <c r="E53" s="44"/>
      <c r="F53" s="33"/>
      <c r="G53" s="33"/>
      <c r="H53" s="33"/>
      <c r="I53" s="32"/>
      <c r="J53" s="32"/>
      <c r="K53" s="47"/>
      <c r="L53" s="30">
        <f t="shared" si="0"/>
        <v>0</v>
      </c>
      <c r="M53" s="28" t="str">
        <f t="shared" si="1"/>
        <v/>
      </c>
    </row>
    <row r="54" spans="1:13" x14ac:dyDescent="0.3">
      <c r="A54" s="43"/>
      <c r="B54" s="45"/>
      <c r="C54" s="45"/>
      <c r="D54" s="44"/>
      <c r="E54" s="44"/>
      <c r="F54" s="33"/>
      <c r="G54" s="33"/>
      <c r="H54" s="33"/>
      <c r="I54" s="32"/>
      <c r="J54" s="32"/>
      <c r="K54" s="47"/>
      <c r="L54" s="30">
        <f t="shared" si="0"/>
        <v>0</v>
      </c>
      <c r="M54" s="28" t="str">
        <f t="shared" si="1"/>
        <v/>
      </c>
    </row>
    <row r="55" spans="1:13" x14ac:dyDescent="0.3">
      <c r="A55" s="43"/>
      <c r="B55" s="45"/>
      <c r="C55" s="45"/>
      <c r="D55" s="44"/>
      <c r="E55" s="44"/>
      <c r="F55" s="33"/>
      <c r="G55" s="33"/>
      <c r="H55" s="33"/>
      <c r="I55" s="32"/>
      <c r="J55" s="32"/>
      <c r="K55" s="47"/>
      <c r="L55" s="30">
        <f t="shared" si="0"/>
        <v>0</v>
      </c>
      <c r="M55" s="28" t="str">
        <f t="shared" si="1"/>
        <v/>
      </c>
    </row>
    <row r="56" spans="1:13" x14ac:dyDescent="0.3">
      <c r="A56" s="43"/>
      <c r="B56" s="45"/>
      <c r="C56" s="45"/>
      <c r="D56" s="44"/>
      <c r="E56" s="44"/>
      <c r="F56" s="33"/>
      <c r="G56" s="33"/>
      <c r="H56" s="33"/>
      <c r="I56" s="32"/>
      <c r="J56" s="32"/>
      <c r="K56" s="47"/>
      <c r="L56" s="30">
        <f t="shared" si="0"/>
        <v>0</v>
      </c>
      <c r="M56" s="28" t="str">
        <f t="shared" si="1"/>
        <v/>
      </c>
    </row>
    <row r="57" spans="1:13" x14ac:dyDescent="0.3">
      <c r="A57" s="43"/>
      <c r="B57" s="45"/>
      <c r="C57" s="45"/>
      <c r="D57" s="44"/>
      <c r="E57" s="44"/>
      <c r="F57" s="33"/>
      <c r="G57" s="33"/>
      <c r="H57" s="33"/>
      <c r="I57" s="32"/>
      <c r="J57" s="32"/>
      <c r="K57" s="47"/>
      <c r="L57" s="30">
        <f t="shared" si="0"/>
        <v>0</v>
      </c>
      <c r="M57" s="28" t="str">
        <f t="shared" si="1"/>
        <v/>
      </c>
    </row>
    <row r="58" spans="1:13" x14ac:dyDescent="0.3">
      <c r="A58" s="43"/>
      <c r="B58" s="45"/>
      <c r="C58" s="45"/>
      <c r="D58" s="44"/>
      <c r="E58" s="44"/>
      <c r="F58" s="33"/>
      <c r="G58" s="33"/>
      <c r="H58" s="33"/>
      <c r="I58" s="34"/>
      <c r="J58" s="34"/>
      <c r="K58" s="48"/>
      <c r="L58" s="30">
        <f t="shared" si="0"/>
        <v>0</v>
      </c>
      <c r="M58" s="28" t="str">
        <f t="shared" si="1"/>
        <v/>
      </c>
    </row>
    <row r="59" spans="1:13" x14ac:dyDescent="0.3">
      <c r="A59" s="43"/>
      <c r="B59" s="45"/>
      <c r="C59" s="45"/>
      <c r="D59" s="44"/>
      <c r="E59" s="44"/>
      <c r="F59" s="33"/>
      <c r="G59" s="33"/>
      <c r="H59" s="33"/>
      <c r="I59" s="34"/>
      <c r="J59" s="34"/>
      <c r="K59" s="48"/>
      <c r="L59" s="30">
        <f t="shared" si="0"/>
        <v>0</v>
      </c>
      <c r="M59" s="28" t="str">
        <f t="shared" si="1"/>
        <v/>
      </c>
    </row>
    <row r="60" spans="1:13" x14ac:dyDescent="0.3">
      <c r="A60" s="43"/>
      <c r="B60" s="45"/>
      <c r="C60" s="45"/>
      <c r="D60" s="44"/>
      <c r="E60" s="44"/>
      <c r="F60" s="33"/>
      <c r="G60" s="33"/>
      <c r="H60" s="33"/>
      <c r="I60" s="34"/>
      <c r="J60" s="34"/>
      <c r="K60" s="48"/>
      <c r="L60" s="30">
        <f t="shared" si="0"/>
        <v>0</v>
      </c>
      <c r="M60" s="28" t="str">
        <f t="shared" si="1"/>
        <v/>
      </c>
    </row>
    <row r="61" spans="1:13" x14ac:dyDescent="0.3">
      <c r="A61" s="43"/>
      <c r="B61" s="45"/>
      <c r="C61" s="45"/>
      <c r="D61" s="44"/>
      <c r="E61" s="44"/>
      <c r="F61" s="33"/>
      <c r="G61" s="33"/>
      <c r="H61" s="33"/>
      <c r="I61" s="34"/>
      <c r="J61" s="34"/>
      <c r="K61" s="48"/>
      <c r="L61" s="30">
        <f t="shared" si="0"/>
        <v>0</v>
      </c>
      <c r="M61" s="28" t="str">
        <f t="shared" si="1"/>
        <v/>
      </c>
    </row>
    <row r="62" spans="1:13" x14ac:dyDescent="0.3">
      <c r="A62" s="43"/>
      <c r="B62" s="45"/>
      <c r="C62" s="45"/>
      <c r="D62" s="44"/>
      <c r="E62" s="44"/>
      <c r="F62" s="33"/>
      <c r="G62" s="33"/>
      <c r="H62" s="33"/>
      <c r="I62" s="34"/>
      <c r="J62" s="34"/>
      <c r="K62" s="48"/>
      <c r="L62" s="30">
        <f t="shared" si="0"/>
        <v>0</v>
      </c>
      <c r="M62" s="28" t="str">
        <f t="shared" si="1"/>
        <v/>
      </c>
    </row>
    <row r="63" spans="1:13" x14ac:dyDescent="0.3">
      <c r="A63" s="43"/>
      <c r="B63" s="45"/>
      <c r="C63" s="45"/>
      <c r="D63" s="44"/>
      <c r="E63" s="44"/>
      <c r="F63" s="33"/>
      <c r="G63" s="33"/>
      <c r="H63" s="33"/>
      <c r="I63" s="34"/>
      <c r="J63" s="34"/>
      <c r="K63" s="48"/>
      <c r="L63" s="30">
        <f t="shared" si="0"/>
        <v>0</v>
      </c>
      <c r="M63" s="28" t="str">
        <f t="shared" si="1"/>
        <v/>
      </c>
    </row>
    <row r="64" spans="1:13" x14ac:dyDescent="0.3">
      <c r="A64" s="43"/>
      <c r="B64" s="45"/>
      <c r="C64" s="45"/>
      <c r="D64" s="44"/>
      <c r="E64" s="44"/>
      <c r="F64" s="33"/>
      <c r="G64" s="33"/>
      <c r="H64" s="33"/>
      <c r="I64" s="34"/>
      <c r="J64" s="34"/>
      <c r="K64" s="48"/>
      <c r="L64" s="30">
        <f t="shared" si="0"/>
        <v>0</v>
      </c>
      <c r="M64" s="28" t="str">
        <f t="shared" si="1"/>
        <v/>
      </c>
    </row>
    <row r="65" spans="1:13" x14ac:dyDescent="0.3">
      <c r="A65" s="43"/>
      <c r="B65" s="45"/>
      <c r="C65" s="45"/>
      <c r="D65" s="44"/>
      <c r="E65" s="44"/>
      <c r="F65" s="33"/>
      <c r="G65" s="33"/>
      <c r="H65" s="33"/>
      <c r="I65" s="34"/>
      <c r="J65" s="34"/>
      <c r="K65" s="48"/>
      <c r="L65" s="30">
        <f t="shared" ref="L65:L128" si="2">IF(I65&lt;=0,J65*K65,I65*K65)</f>
        <v>0</v>
      </c>
      <c r="M65" s="28" t="str">
        <f t="shared" ref="M65:M128" si="3">IF(K65="","",IF(I65&gt;0,I65+L65,J65+L65))</f>
        <v/>
      </c>
    </row>
    <row r="66" spans="1:13" x14ac:dyDescent="0.3">
      <c r="A66" s="43"/>
      <c r="B66" s="45"/>
      <c r="C66" s="45"/>
      <c r="D66" s="44"/>
      <c r="E66" s="44"/>
      <c r="F66" s="33"/>
      <c r="G66" s="33"/>
      <c r="H66" s="33"/>
      <c r="I66" s="34"/>
      <c r="J66" s="34"/>
      <c r="K66" s="48"/>
      <c r="L66" s="30">
        <f t="shared" si="2"/>
        <v>0</v>
      </c>
      <c r="M66" s="28" t="str">
        <f t="shared" si="3"/>
        <v/>
      </c>
    </row>
    <row r="67" spans="1:13" x14ac:dyDescent="0.3">
      <c r="A67" s="43"/>
      <c r="B67" s="45"/>
      <c r="C67" s="45"/>
      <c r="D67" s="44"/>
      <c r="E67" s="44"/>
      <c r="F67" s="33"/>
      <c r="G67" s="33"/>
      <c r="H67" s="33"/>
      <c r="I67" s="34"/>
      <c r="J67" s="34"/>
      <c r="K67" s="48"/>
      <c r="L67" s="30">
        <f t="shared" si="2"/>
        <v>0</v>
      </c>
      <c r="M67" s="28" t="str">
        <f t="shared" si="3"/>
        <v/>
      </c>
    </row>
    <row r="68" spans="1:13" x14ac:dyDescent="0.3">
      <c r="A68" s="43"/>
      <c r="B68" s="45"/>
      <c r="C68" s="45"/>
      <c r="D68" s="44"/>
      <c r="E68" s="44"/>
      <c r="F68" s="33"/>
      <c r="G68" s="33"/>
      <c r="H68" s="33"/>
      <c r="I68" s="34"/>
      <c r="J68" s="34"/>
      <c r="K68" s="48"/>
      <c r="L68" s="30">
        <f t="shared" si="2"/>
        <v>0</v>
      </c>
      <c r="M68" s="28" t="str">
        <f t="shared" si="3"/>
        <v/>
      </c>
    </row>
    <row r="69" spans="1:13" x14ac:dyDescent="0.3">
      <c r="A69" s="43"/>
      <c r="B69" s="45"/>
      <c r="C69" s="45"/>
      <c r="D69" s="44"/>
      <c r="E69" s="44"/>
      <c r="F69" s="33"/>
      <c r="G69" s="33"/>
      <c r="H69" s="33"/>
      <c r="I69" s="34"/>
      <c r="J69" s="34"/>
      <c r="K69" s="48"/>
      <c r="L69" s="30">
        <f t="shared" si="2"/>
        <v>0</v>
      </c>
      <c r="M69" s="28" t="str">
        <f t="shared" si="3"/>
        <v/>
      </c>
    </row>
    <row r="70" spans="1:13" x14ac:dyDescent="0.3">
      <c r="A70" s="43"/>
      <c r="B70" s="45"/>
      <c r="C70" s="45"/>
      <c r="D70" s="44"/>
      <c r="E70" s="44"/>
      <c r="F70" s="33"/>
      <c r="G70" s="33"/>
      <c r="H70" s="33"/>
      <c r="I70" s="34"/>
      <c r="J70" s="34"/>
      <c r="K70" s="48"/>
      <c r="L70" s="30">
        <f t="shared" si="2"/>
        <v>0</v>
      </c>
      <c r="M70" s="28" t="str">
        <f t="shared" si="3"/>
        <v/>
      </c>
    </row>
    <row r="71" spans="1:13" x14ac:dyDescent="0.3">
      <c r="A71" s="43"/>
      <c r="B71" s="45"/>
      <c r="C71" s="45"/>
      <c r="D71" s="44"/>
      <c r="E71" s="44"/>
      <c r="F71" s="33"/>
      <c r="G71" s="33"/>
      <c r="H71" s="33"/>
      <c r="I71" s="34"/>
      <c r="J71" s="34"/>
      <c r="K71" s="48"/>
      <c r="L71" s="30">
        <f t="shared" si="2"/>
        <v>0</v>
      </c>
      <c r="M71" s="28" t="str">
        <f t="shared" si="3"/>
        <v/>
      </c>
    </row>
    <row r="72" spans="1:13" x14ac:dyDescent="0.3">
      <c r="A72" s="43"/>
      <c r="B72" s="45"/>
      <c r="C72" s="45"/>
      <c r="D72" s="44"/>
      <c r="E72" s="44"/>
      <c r="F72" s="33"/>
      <c r="G72" s="33"/>
      <c r="H72" s="33"/>
      <c r="I72" s="34"/>
      <c r="J72" s="34"/>
      <c r="K72" s="48"/>
      <c r="L72" s="30">
        <f t="shared" si="2"/>
        <v>0</v>
      </c>
      <c r="M72" s="28" t="str">
        <f t="shared" si="3"/>
        <v/>
      </c>
    </row>
    <row r="73" spans="1:13" x14ac:dyDescent="0.3">
      <c r="A73" s="43"/>
      <c r="B73" s="45"/>
      <c r="C73" s="45"/>
      <c r="D73" s="44"/>
      <c r="E73" s="44"/>
      <c r="F73" s="33"/>
      <c r="G73" s="33"/>
      <c r="H73" s="33"/>
      <c r="I73" s="34"/>
      <c r="J73" s="34"/>
      <c r="K73" s="48"/>
      <c r="L73" s="30">
        <f t="shared" si="2"/>
        <v>0</v>
      </c>
      <c r="M73" s="28" t="str">
        <f t="shared" si="3"/>
        <v/>
      </c>
    </row>
    <row r="74" spans="1:13" x14ac:dyDescent="0.3">
      <c r="A74" s="43"/>
      <c r="B74" s="45"/>
      <c r="C74" s="45"/>
      <c r="D74" s="44"/>
      <c r="E74" s="44"/>
      <c r="F74" s="33"/>
      <c r="G74" s="33"/>
      <c r="H74" s="33"/>
      <c r="I74" s="34"/>
      <c r="J74" s="34"/>
      <c r="K74" s="48"/>
      <c r="L74" s="30">
        <f t="shared" si="2"/>
        <v>0</v>
      </c>
      <c r="M74" s="28" t="str">
        <f t="shared" si="3"/>
        <v/>
      </c>
    </row>
    <row r="75" spans="1:13" x14ac:dyDescent="0.3">
      <c r="A75" s="43"/>
      <c r="B75" s="45"/>
      <c r="C75" s="45"/>
      <c r="D75" s="44"/>
      <c r="E75" s="44"/>
      <c r="F75" s="33"/>
      <c r="G75" s="33"/>
      <c r="H75" s="33"/>
      <c r="I75" s="34"/>
      <c r="J75" s="34"/>
      <c r="K75" s="48"/>
      <c r="L75" s="30">
        <f t="shared" si="2"/>
        <v>0</v>
      </c>
      <c r="M75" s="28" t="str">
        <f t="shared" si="3"/>
        <v/>
      </c>
    </row>
    <row r="76" spans="1:13" x14ac:dyDescent="0.3">
      <c r="A76" s="43"/>
      <c r="B76" s="45"/>
      <c r="C76" s="45"/>
      <c r="D76" s="44"/>
      <c r="E76" s="44"/>
      <c r="F76" s="33"/>
      <c r="G76" s="33"/>
      <c r="H76" s="33"/>
      <c r="I76" s="34"/>
      <c r="J76" s="34"/>
      <c r="K76" s="48"/>
      <c r="L76" s="30">
        <f t="shared" si="2"/>
        <v>0</v>
      </c>
      <c r="M76" s="28" t="str">
        <f t="shared" si="3"/>
        <v/>
      </c>
    </row>
    <row r="77" spans="1:13" x14ac:dyDescent="0.3">
      <c r="A77" s="43"/>
      <c r="B77" s="45"/>
      <c r="C77" s="45"/>
      <c r="D77" s="44"/>
      <c r="E77" s="44"/>
      <c r="F77" s="33"/>
      <c r="G77" s="33"/>
      <c r="H77" s="33"/>
      <c r="I77" s="34"/>
      <c r="J77" s="34"/>
      <c r="K77" s="48"/>
      <c r="L77" s="30">
        <f t="shared" si="2"/>
        <v>0</v>
      </c>
      <c r="M77" s="28" t="str">
        <f t="shared" si="3"/>
        <v/>
      </c>
    </row>
    <row r="78" spans="1:13" x14ac:dyDescent="0.3">
      <c r="A78" s="43"/>
      <c r="B78" s="45"/>
      <c r="C78" s="45"/>
      <c r="D78" s="44"/>
      <c r="E78" s="44"/>
      <c r="F78" s="33"/>
      <c r="G78" s="33"/>
      <c r="H78" s="33"/>
      <c r="I78" s="34"/>
      <c r="J78" s="34"/>
      <c r="K78" s="48"/>
      <c r="L78" s="30">
        <f t="shared" si="2"/>
        <v>0</v>
      </c>
      <c r="M78" s="28" t="str">
        <f t="shared" si="3"/>
        <v/>
      </c>
    </row>
    <row r="79" spans="1:13" x14ac:dyDescent="0.3">
      <c r="A79" s="43"/>
      <c r="B79" s="45"/>
      <c r="C79" s="45"/>
      <c r="D79" s="44"/>
      <c r="E79" s="44"/>
      <c r="F79" s="33"/>
      <c r="G79" s="33"/>
      <c r="H79" s="33"/>
      <c r="I79" s="34"/>
      <c r="J79" s="34"/>
      <c r="K79" s="48"/>
      <c r="L79" s="30">
        <f t="shared" si="2"/>
        <v>0</v>
      </c>
      <c r="M79" s="28" t="str">
        <f t="shared" si="3"/>
        <v/>
      </c>
    </row>
    <row r="80" spans="1:13" x14ac:dyDescent="0.3">
      <c r="A80" s="43"/>
      <c r="B80" s="45"/>
      <c r="C80" s="45"/>
      <c r="D80" s="44"/>
      <c r="E80" s="44"/>
      <c r="F80" s="33"/>
      <c r="G80" s="33"/>
      <c r="H80" s="33"/>
      <c r="I80" s="34"/>
      <c r="J80" s="34"/>
      <c r="K80" s="48"/>
      <c r="L80" s="30">
        <f t="shared" si="2"/>
        <v>0</v>
      </c>
      <c r="M80" s="28" t="str">
        <f t="shared" si="3"/>
        <v/>
      </c>
    </row>
    <row r="81" spans="1:13" x14ac:dyDescent="0.3">
      <c r="A81" s="43"/>
      <c r="B81" s="45"/>
      <c r="C81" s="45"/>
      <c r="D81" s="44"/>
      <c r="E81" s="44"/>
      <c r="F81" s="33"/>
      <c r="G81" s="33"/>
      <c r="H81" s="33"/>
      <c r="I81" s="34"/>
      <c r="J81" s="34"/>
      <c r="K81" s="48"/>
      <c r="L81" s="30">
        <f t="shared" si="2"/>
        <v>0</v>
      </c>
      <c r="M81" s="28" t="str">
        <f t="shared" si="3"/>
        <v/>
      </c>
    </row>
    <row r="82" spans="1:13" x14ac:dyDescent="0.3">
      <c r="A82" s="43"/>
      <c r="B82" s="45"/>
      <c r="C82" s="45"/>
      <c r="D82" s="44"/>
      <c r="E82" s="44"/>
      <c r="F82" s="33"/>
      <c r="G82" s="33"/>
      <c r="H82" s="33"/>
      <c r="I82" s="34"/>
      <c r="J82" s="34"/>
      <c r="K82" s="48"/>
      <c r="L82" s="30">
        <f t="shared" si="2"/>
        <v>0</v>
      </c>
      <c r="M82" s="28" t="str">
        <f t="shared" si="3"/>
        <v/>
      </c>
    </row>
    <row r="83" spans="1:13" x14ac:dyDescent="0.3">
      <c r="A83" s="43"/>
      <c r="B83" s="45"/>
      <c r="C83" s="45"/>
      <c r="D83" s="44"/>
      <c r="E83" s="44"/>
      <c r="F83" s="33"/>
      <c r="G83" s="33"/>
      <c r="H83" s="33"/>
      <c r="I83" s="34"/>
      <c r="J83" s="34"/>
      <c r="K83" s="48"/>
      <c r="L83" s="30">
        <f t="shared" si="2"/>
        <v>0</v>
      </c>
      <c r="M83" s="28" t="str">
        <f t="shared" si="3"/>
        <v/>
      </c>
    </row>
    <row r="84" spans="1:13" x14ac:dyDescent="0.3">
      <c r="A84" s="43"/>
      <c r="B84" s="45"/>
      <c r="C84" s="45"/>
      <c r="D84" s="44"/>
      <c r="E84" s="44"/>
      <c r="F84" s="33"/>
      <c r="G84" s="33"/>
      <c r="H84" s="33"/>
      <c r="I84" s="34"/>
      <c r="J84" s="34"/>
      <c r="K84" s="48"/>
      <c r="L84" s="30">
        <f t="shared" si="2"/>
        <v>0</v>
      </c>
      <c r="M84" s="28" t="str">
        <f t="shared" si="3"/>
        <v/>
      </c>
    </row>
    <row r="85" spans="1:13" x14ac:dyDescent="0.3">
      <c r="A85" s="43"/>
      <c r="B85" s="45"/>
      <c r="C85" s="45"/>
      <c r="D85" s="44"/>
      <c r="E85" s="44"/>
      <c r="F85" s="33"/>
      <c r="G85" s="33"/>
      <c r="H85" s="33"/>
      <c r="I85" s="34"/>
      <c r="J85" s="34"/>
      <c r="K85" s="48"/>
      <c r="L85" s="30">
        <f t="shared" si="2"/>
        <v>0</v>
      </c>
      <c r="M85" s="28" t="str">
        <f t="shared" si="3"/>
        <v/>
      </c>
    </row>
    <row r="86" spans="1:13" x14ac:dyDescent="0.3">
      <c r="A86" s="43"/>
      <c r="B86" s="45"/>
      <c r="C86" s="45"/>
      <c r="D86" s="44"/>
      <c r="E86" s="44"/>
      <c r="F86" s="33"/>
      <c r="G86" s="33"/>
      <c r="H86" s="33"/>
      <c r="I86" s="34"/>
      <c r="J86" s="34"/>
      <c r="K86" s="48"/>
      <c r="L86" s="30">
        <f t="shared" si="2"/>
        <v>0</v>
      </c>
      <c r="M86" s="28" t="str">
        <f t="shared" si="3"/>
        <v/>
      </c>
    </row>
    <row r="87" spans="1:13" x14ac:dyDescent="0.3">
      <c r="A87" s="43"/>
      <c r="B87" s="45"/>
      <c r="C87" s="45"/>
      <c r="D87" s="44"/>
      <c r="E87" s="44"/>
      <c r="F87" s="33"/>
      <c r="G87" s="33"/>
      <c r="H87" s="33"/>
      <c r="I87" s="34"/>
      <c r="J87" s="34"/>
      <c r="K87" s="48"/>
      <c r="L87" s="30">
        <f t="shared" si="2"/>
        <v>0</v>
      </c>
      <c r="M87" s="28" t="str">
        <f t="shared" si="3"/>
        <v/>
      </c>
    </row>
    <row r="88" spans="1:13" x14ac:dyDescent="0.3">
      <c r="A88" s="43"/>
      <c r="B88" s="45"/>
      <c r="C88" s="45"/>
      <c r="D88" s="44"/>
      <c r="E88" s="44"/>
      <c r="F88" s="33"/>
      <c r="G88" s="33"/>
      <c r="H88" s="33"/>
      <c r="I88" s="34"/>
      <c r="J88" s="34"/>
      <c r="K88" s="48"/>
      <c r="L88" s="30">
        <f t="shared" si="2"/>
        <v>0</v>
      </c>
      <c r="M88" s="28" t="str">
        <f t="shared" si="3"/>
        <v/>
      </c>
    </row>
    <row r="89" spans="1:13" x14ac:dyDescent="0.3">
      <c r="A89" s="43"/>
      <c r="B89" s="45"/>
      <c r="C89" s="45"/>
      <c r="D89" s="44"/>
      <c r="E89" s="44"/>
      <c r="F89" s="33"/>
      <c r="G89" s="33"/>
      <c r="H89" s="33"/>
      <c r="I89" s="34"/>
      <c r="J89" s="34"/>
      <c r="K89" s="48"/>
      <c r="L89" s="30">
        <f t="shared" si="2"/>
        <v>0</v>
      </c>
      <c r="M89" s="28" t="str">
        <f t="shared" si="3"/>
        <v/>
      </c>
    </row>
    <row r="90" spans="1:13" x14ac:dyDescent="0.3">
      <c r="A90" s="43"/>
      <c r="B90" s="45"/>
      <c r="C90" s="45"/>
      <c r="D90" s="44"/>
      <c r="E90" s="44"/>
      <c r="F90" s="33"/>
      <c r="G90" s="33"/>
      <c r="H90" s="33"/>
      <c r="I90" s="34"/>
      <c r="J90" s="34"/>
      <c r="K90" s="48"/>
      <c r="L90" s="30">
        <f t="shared" si="2"/>
        <v>0</v>
      </c>
      <c r="M90" s="28" t="str">
        <f t="shared" si="3"/>
        <v/>
      </c>
    </row>
    <row r="91" spans="1:13" x14ac:dyDescent="0.3">
      <c r="A91" s="43"/>
      <c r="B91" s="45"/>
      <c r="C91" s="45"/>
      <c r="D91" s="44"/>
      <c r="E91" s="44"/>
      <c r="F91" s="33"/>
      <c r="G91" s="33"/>
      <c r="H91" s="33"/>
      <c r="I91" s="34"/>
      <c r="J91" s="34"/>
      <c r="K91" s="48"/>
      <c r="L91" s="30">
        <f t="shared" si="2"/>
        <v>0</v>
      </c>
      <c r="M91" s="28" t="str">
        <f t="shared" si="3"/>
        <v/>
      </c>
    </row>
    <row r="92" spans="1:13" x14ac:dyDescent="0.3">
      <c r="A92" s="43"/>
      <c r="B92" s="45"/>
      <c r="C92" s="45"/>
      <c r="D92" s="44"/>
      <c r="E92" s="44"/>
      <c r="F92" s="33"/>
      <c r="G92" s="33"/>
      <c r="H92" s="33"/>
      <c r="I92" s="34"/>
      <c r="J92" s="34"/>
      <c r="K92" s="48"/>
      <c r="L92" s="30">
        <f t="shared" si="2"/>
        <v>0</v>
      </c>
      <c r="M92" s="28" t="str">
        <f t="shared" si="3"/>
        <v/>
      </c>
    </row>
    <row r="93" spans="1:13" x14ac:dyDescent="0.3">
      <c r="A93" s="43"/>
      <c r="B93" s="45"/>
      <c r="C93" s="45"/>
      <c r="D93" s="44"/>
      <c r="E93" s="44"/>
      <c r="F93" s="33"/>
      <c r="G93" s="33"/>
      <c r="H93" s="33"/>
      <c r="I93" s="34"/>
      <c r="J93" s="34"/>
      <c r="K93" s="48"/>
      <c r="L93" s="30">
        <f t="shared" si="2"/>
        <v>0</v>
      </c>
      <c r="M93" s="28" t="str">
        <f t="shared" si="3"/>
        <v/>
      </c>
    </row>
    <row r="94" spans="1:13" x14ac:dyDescent="0.3">
      <c r="A94" s="43"/>
      <c r="B94" s="45"/>
      <c r="C94" s="45"/>
      <c r="D94" s="44"/>
      <c r="E94" s="44"/>
      <c r="F94" s="33"/>
      <c r="G94" s="33"/>
      <c r="H94" s="33"/>
      <c r="I94" s="34"/>
      <c r="J94" s="34"/>
      <c r="K94" s="48"/>
      <c r="L94" s="30">
        <f t="shared" si="2"/>
        <v>0</v>
      </c>
      <c r="M94" s="28" t="str">
        <f t="shared" si="3"/>
        <v/>
      </c>
    </row>
    <row r="95" spans="1:13" x14ac:dyDescent="0.3">
      <c r="A95" s="43"/>
      <c r="B95" s="45"/>
      <c r="C95" s="45"/>
      <c r="D95" s="44"/>
      <c r="E95" s="44"/>
      <c r="F95" s="33"/>
      <c r="G95" s="33"/>
      <c r="H95" s="33"/>
      <c r="I95" s="34"/>
      <c r="J95" s="34"/>
      <c r="K95" s="48"/>
      <c r="L95" s="30">
        <f t="shared" si="2"/>
        <v>0</v>
      </c>
      <c r="M95" s="28" t="str">
        <f t="shared" si="3"/>
        <v/>
      </c>
    </row>
    <row r="96" spans="1:13" x14ac:dyDescent="0.3">
      <c r="A96" s="43"/>
      <c r="B96" s="45"/>
      <c r="C96" s="45"/>
      <c r="D96" s="44"/>
      <c r="E96" s="44"/>
      <c r="F96" s="33"/>
      <c r="G96" s="33"/>
      <c r="H96" s="33"/>
      <c r="I96" s="34"/>
      <c r="J96" s="34"/>
      <c r="K96" s="48"/>
      <c r="L96" s="30">
        <f t="shared" si="2"/>
        <v>0</v>
      </c>
      <c r="M96" s="28" t="str">
        <f t="shared" si="3"/>
        <v/>
      </c>
    </row>
    <row r="97" spans="1:13" x14ac:dyDescent="0.3">
      <c r="A97" s="43"/>
      <c r="B97" s="45"/>
      <c r="C97" s="45"/>
      <c r="D97" s="44"/>
      <c r="E97" s="44"/>
      <c r="F97" s="33"/>
      <c r="G97" s="33"/>
      <c r="H97" s="33"/>
      <c r="I97" s="34"/>
      <c r="J97" s="34"/>
      <c r="K97" s="48"/>
      <c r="L97" s="30">
        <f t="shared" si="2"/>
        <v>0</v>
      </c>
      <c r="M97" s="28" t="str">
        <f t="shared" si="3"/>
        <v/>
      </c>
    </row>
    <row r="98" spans="1:13" x14ac:dyDescent="0.3">
      <c r="A98" s="43"/>
      <c r="B98" s="45"/>
      <c r="C98" s="45"/>
      <c r="D98" s="44"/>
      <c r="E98" s="44"/>
      <c r="F98" s="33"/>
      <c r="G98" s="33"/>
      <c r="H98" s="33"/>
      <c r="I98" s="34"/>
      <c r="J98" s="34"/>
      <c r="K98" s="48"/>
      <c r="L98" s="30">
        <f t="shared" si="2"/>
        <v>0</v>
      </c>
      <c r="M98" s="28" t="str">
        <f t="shared" si="3"/>
        <v/>
      </c>
    </row>
    <row r="99" spans="1:13" x14ac:dyDescent="0.3">
      <c r="A99" s="43"/>
      <c r="B99" s="45"/>
      <c r="C99" s="45"/>
      <c r="D99" s="44"/>
      <c r="E99" s="44"/>
      <c r="F99" s="33"/>
      <c r="G99" s="33"/>
      <c r="H99" s="33"/>
      <c r="I99" s="34"/>
      <c r="J99" s="34"/>
      <c r="K99" s="48"/>
      <c r="L99" s="30">
        <f t="shared" si="2"/>
        <v>0</v>
      </c>
      <c r="M99" s="28" t="str">
        <f t="shared" si="3"/>
        <v/>
      </c>
    </row>
    <row r="100" spans="1:13" x14ac:dyDescent="0.3">
      <c r="A100" s="43"/>
      <c r="B100" s="45"/>
      <c r="C100" s="45"/>
      <c r="D100" s="44"/>
      <c r="E100" s="44"/>
      <c r="F100" s="33"/>
      <c r="G100" s="33"/>
      <c r="H100" s="33"/>
      <c r="I100" s="34"/>
      <c r="J100" s="34"/>
      <c r="K100" s="48"/>
      <c r="L100" s="30">
        <f t="shared" si="2"/>
        <v>0</v>
      </c>
      <c r="M100" s="28" t="str">
        <f t="shared" si="3"/>
        <v/>
      </c>
    </row>
    <row r="101" spans="1:13" x14ac:dyDescent="0.3">
      <c r="A101" s="43"/>
      <c r="B101" s="45"/>
      <c r="C101" s="45"/>
      <c r="D101" s="44"/>
      <c r="E101" s="44"/>
      <c r="F101" s="33"/>
      <c r="G101" s="33"/>
      <c r="H101" s="33"/>
      <c r="I101" s="34"/>
      <c r="J101" s="34"/>
      <c r="K101" s="48"/>
      <c r="L101" s="30">
        <f t="shared" si="2"/>
        <v>0</v>
      </c>
      <c r="M101" s="28" t="str">
        <f t="shared" si="3"/>
        <v/>
      </c>
    </row>
    <row r="102" spans="1:13" x14ac:dyDescent="0.3">
      <c r="A102" s="43"/>
      <c r="B102" s="45"/>
      <c r="C102" s="45"/>
      <c r="D102" s="44"/>
      <c r="E102" s="44"/>
      <c r="F102" s="33"/>
      <c r="G102" s="33"/>
      <c r="H102" s="33"/>
      <c r="I102" s="34"/>
      <c r="J102" s="34"/>
      <c r="K102" s="48"/>
      <c r="L102" s="30">
        <f t="shared" si="2"/>
        <v>0</v>
      </c>
      <c r="M102" s="28" t="str">
        <f t="shared" si="3"/>
        <v/>
      </c>
    </row>
    <row r="103" spans="1:13" x14ac:dyDescent="0.3">
      <c r="A103" s="43"/>
      <c r="B103" s="45"/>
      <c r="C103" s="45"/>
      <c r="D103" s="44"/>
      <c r="E103" s="44"/>
      <c r="F103" s="33"/>
      <c r="G103" s="33"/>
      <c r="H103" s="33"/>
      <c r="I103" s="34"/>
      <c r="J103" s="34"/>
      <c r="K103" s="48"/>
      <c r="L103" s="30">
        <f t="shared" si="2"/>
        <v>0</v>
      </c>
      <c r="M103" s="28" t="str">
        <f t="shared" si="3"/>
        <v/>
      </c>
    </row>
    <row r="104" spans="1:13" x14ac:dyDescent="0.3">
      <c r="A104" s="43"/>
      <c r="B104" s="45"/>
      <c r="C104" s="45"/>
      <c r="D104" s="44"/>
      <c r="E104" s="44"/>
      <c r="F104" s="33"/>
      <c r="G104" s="33"/>
      <c r="H104" s="33"/>
      <c r="I104" s="34"/>
      <c r="J104" s="34"/>
      <c r="K104" s="48"/>
      <c r="L104" s="30">
        <f t="shared" si="2"/>
        <v>0</v>
      </c>
      <c r="M104" s="28" t="str">
        <f t="shared" si="3"/>
        <v/>
      </c>
    </row>
    <row r="105" spans="1:13" x14ac:dyDescent="0.3">
      <c r="A105" s="43"/>
      <c r="B105" s="45"/>
      <c r="C105" s="45"/>
      <c r="D105" s="44"/>
      <c r="E105" s="44"/>
      <c r="F105" s="33"/>
      <c r="G105" s="33"/>
      <c r="H105" s="33"/>
      <c r="I105" s="34"/>
      <c r="J105" s="34"/>
      <c r="K105" s="48"/>
      <c r="L105" s="30">
        <f t="shared" si="2"/>
        <v>0</v>
      </c>
      <c r="M105" s="28" t="str">
        <f t="shared" si="3"/>
        <v/>
      </c>
    </row>
    <row r="106" spans="1:13" x14ac:dyDescent="0.3">
      <c r="A106" s="43"/>
      <c r="B106" s="45"/>
      <c r="C106" s="45"/>
      <c r="D106" s="44"/>
      <c r="E106" s="44"/>
      <c r="F106" s="33"/>
      <c r="G106" s="33"/>
      <c r="H106" s="33"/>
      <c r="I106" s="34"/>
      <c r="J106" s="34"/>
      <c r="K106" s="48"/>
      <c r="L106" s="30">
        <f t="shared" si="2"/>
        <v>0</v>
      </c>
      <c r="M106" s="28" t="str">
        <f t="shared" si="3"/>
        <v/>
      </c>
    </row>
    <row r="107" spans="1:13" x14ac:dyDescent="0.3">
      <c r="A107" s="43"/>
      <c r="B107" s="45"/>
      <c r="C107" s="45"/>
      <c r="D107" s="44"/>
      <c r="E107" s="44"/>
      <c r="F107" s="33"/>
      <c r="G107" s="33"/>
      <c r="H107" s="33"/>
      <c r="I107" s="34"/>
      <c r="J107" s="34"/>
      <c r="K107" s="48"/>
      <c r="L107" s="30">
        <f t="shared" si="2"/>
        <v>0</v>
      </c>
      <c r="M107" s="28" t="str">
        <f t="shared" si="3"/>
        <v/>
      </c>
    </row>
    <row r="108" spans="1:13" x14ac:dyDescent="0.3">
      <c r="A108" s="43"/>
      <c r="B108" s="45"/>
      <c r="C108" s="45"/>
      <c r="D108" s="44"/>
      <c r="E108" s="44"/>
      <c r="F108" s="33"/>
      <c r="G108" s="33"/>
      <c r="H108" s="33"/>
      <c r="I108" s="34"/>
      <c r="J108" s="34"/>
      <c r="K108" s="48"/>
      <c r="L108" s="30">
        <f t="shared" si="2"/>
        <v>0</v>
      </c>
      <c r="M108" s="28" t="str">
        <f t="shared" si="3"/>
        <v/>
      </c>
    </row>
    <row r="109" spans="1:13" x14ac:dyDescent="0.3">
      <c r="A109" s="43"/>
      <c r="B109" s="45"/>
      <c r="C109" s="45"/>
      <c r="D109" s="44"/>
      <c r="E109" s="44"/>
      <c r="F109" s="33"/>
      <c r="G109" s="33"/>
      <c r="H109" s="33"/>
      <c r="I109" s="34"/>
      <c r="J109" s="34"/>
      <c r="K109" s="48"/>
      <c r="L109" s="30">
        <f t="shared" si="2"/>
        <v>0</v>
      </c>
      <c r="M109" s="28" t="str">
        <f t="shared" si="3"/>
        <v/>
      </c>
    </row>
    <row r="110" spans="1:13" x14ac:dyDescent="0.3">
      <c r="A110" s="43"/>
      <c r="B110" s="45"/>
      <c r="C110" s="45"/>
      <c r="D110" s="44"/>
      <c r="E110" s="44"/>
      <c r="F110" s="33"/>
      <c r="G110" s="33"/>
      <c r="H110" s="33"/>
      <c r="I110" s="34"/>
      <c r="J110" s="34"/>
      <c r="K110" s="48"/>
      <c r="L110" s="30">
        <f t="shared" si="2"/>
        <v>0</v>
      </c>
      <c r="M110" s="28" t="str">
        <f t="shared" si="3"/>
        <v/>
      </c>
    </row>
    <row r="111" spans="1:13" x14ac:dyDescent="0.3">
      <c r="A111" s="43"/>
      <c r="B111" s="45"/>
      <c r="C111" s="45"/>
      <c r="D111" s="44"/>
      <c r="E111" s="44"/>
      <c r="F111" s="33"/>
      <c r="G111" s="33"/>
      <c r="H111" s="33"/>
      <c r="I111" s="34"/>
      <c r="J111" s="34"/>
      <c r="K111" s="48"/>
      <c r="L111" s="30">
        <f t="shared" si="2"/>
        <v>0</v>
      </c>
      <c r="M111" s="28" t="str">
        <f t="shared" si="3"/>
        <v/>
      </c>
    </row>
    <row r="112" spans="1:13" x14ac:dyDescent="0.3">
      <c r="A112" s="43"/>
      <c r="B112" s="45"/>
      <c r="C112" s="45"/>
      <c r="D112" s="44"/>
      <c r="E112" s="44"/>
      <c r="F112" s="33"/>
      <c r="G112" s="33"/>
      <c r="H112" s="33"/>
      <c r="I112" s="34"/>
      <c r="J112" s="34"/>
      <c r="K112" s="48"/>
      <c r="L112" s="30">
        <f t="shared" si="2"/>
        <v>0</v>
      </c>
      <c r="M112" s="28" t="str">
        <f t="shared" si="3"/>
        <v/>
      </c>
    </row>
    <row r="113" spans="1:13" x14ac:dyDescent="0.3">
      <c r="A113" s="43"/>
      <c r="B113" s="45"/>
      <c r="C113" s="45"/>
      <c r="D113" s="44"/>
      <c r="E113" s="44"/>
      <c r="F113" s="33"/>
      <c r="G113" s="33"/>
      <c r="H113" s="33"/>
      <c r="I113" s="34"/>
      <c r="J113" s="34"/>
      <c r="K113" s="48"/>
      <c r="L113" s="30">
        <f t="shared" si="2"/>
        <v>0</v>
      </c>
      <c r="M113" s="28" t="str">
        <f t="shared" si="3"/>
        <v/>
      </c>
    </row>
    <row r="114" spans="1:13" x14ac:dyDescent="0.3">
      <c r="A114" s="43"/>
      <c r="B114" s="45"/>
      <c r="C114" s="45"/>
      <c r="D114" s="44"/>
      <c r="E114" s="44"/>
      <c r="F114" s="33"/>
      <c r="G114" s="33"/>
      <c r="H114" s="33"/>
      <c r="I114" s="34"/>
      <c r="J114" s="34"/>
      <c r="K114" s="48"/>
      <c r="L114" s="30">
        <f t="shared" si="2"/>
        <v>0</v>
      </c>
      <c r="M114" s="28" t="str">
        <f t="shared" si="3"/>
        <v/>
      </c>
    </row>
    <row r="115" spans="1:13" x14ac:dyDescent="0.3">
      <c r="A115" s="43"/>
      <c r="B115" s="45"/>
      <c r="C115" s="45"/>
      <c r="D115" s="44"/>
      <c r="E115" s="44"/>
      <c r="F115" s="33"/>
      <c r="G115" s="33"/>
      <c r="H115" s="33"/>
      <c r="I115" s="34"/>
      <c r="J115" s="34"/>
      <c r="K115" s="48"/>
      <c r="L115" s="30">
        <f t="shared" si="2"/>
        <v>0</v>
      </c>
      <c r="M115" s="28" t="str">
        <f t="shared" si="3"/>
        <v/>
      </c>
    </row>
    <row r="116" spans="1:13" x14ac:dyDescent="0.3">
      <c r="A116" s="43"/>
      <c r="B116" s="45"/>
      <c r="C116" s="45"/>
      <c r="D116" s="44"/>
      <c r="E116" s="44"/>
      <c r="F116" s="33"/>
      <c r="G116" s="33"/>
      <c r="H116" s="33"/>
      <c r="I116" s="34"/>
      <c r="J116" s="34"/>
      <c r="K116" s="48"/>
      <c r="L116" s="30">
        <f t="shared" si="2"/>
        <v>0</v>
      </c>
      <c r="M116" s="28" t="str">
        <f t="shared" si="3"/>
        <v/>
      </c>
    </row>
    <row r="117" spans="1:13" x14ac:dyDescent="0.3">
      <c r="A117" s="43"/>
      <c r="B117" s="45"/>
      <c r="C117" s="45"/>
      <c r="D117" s="44"/>
      <c r="E117" s="44"/>
      <c r="F117" s="33"/>
      <c r="G117" s="33"/>
      <c r="H117" s="33"/>
      <c r="I117" s="34"/>
      <c r="J117" s="34"/>
      <c r="K117" s="48"/>
      <c r="L117" s="30">
        <f t="shared" si="2"/>
        <v>0</v>
      </c>
      <c r="M117" s="28" t="str">
        <f t="shared" si="3"/>
        <v/>
      </c>
    </row>
    <row r="118" spans="1:13" x14ac:dyDescent="0.3">
      <c r="A118" s="43"/>
      <c r="B118" s="45"/>
      <c r="C118" s="45"/>
      <c r="D118" s="44"/>
      <c r="E118" s="44"/>
      <c r="F118" s="33"/>
      <c r="G118" s="33"/>
      <c r="H118" s="33"/>
      <c r="I118" s="34"/>
      <c r="J118" s="34"/>
      <c r="K118" s="48"/>
      <c r="L118" s="30">
        <f t="shared" si="2"/>
        <v>0</v>
      </c>
      <c r="M118" s="28" t="str">
        <f t="shared" si="3"/>
        <v/>
      </c>
    </row>
    <row r="119" spans="1:13" x14ac:dyDescent="0.3">
      <c r="A119" s="43"/>
      <c r="B119" s="45"/>
      <c r="C119" s="45"/>
      <c r="D119" s="44"/>
      <c r="E119" s="44"/>
      <c r="F119" s="33"/>
      <c r="G119" s="33"/>
      <c r="H119" s="33"/>
      <c r="I119" s="34"/>
      <c r="J119" s="34"/>
      <c r="K119" s="48"/>
      <c r="L119" s="30">
        <f t="shared" si="2"/>
        <v>0</v>
      </c>
      <c r="M119" s="28" t="str">
        <f t="shared" si="3"/>
        <v/>
      </c>
    </row>
    <row r="120" spans="1:13" x14ac:dyDescent="0.3">
      <c r="A120" s="43"/>
      <c r="B120" s="45"/>
      <c r="C120" s="45"/>
      <c r="D120" s="44"/>
      <c r="E120" s="44"/>
      <c r="F120" s="33"/>
      <c r="G120" s="33"/>
      <c r="H120" s="33"/>
      <c r="I120" s="34"/>
      <c r="J120" s="34"/>
      <c r="K120" s="48"/>
      <c r="L120" s="30">
        <f t="shared" si="2"/>
        <v>0</v>
      </c>
      <c r="M120" s="28" t="str">
        <f t="shared" si="3"/>
        <v/>
      </c>
    </row>
    <row r="121" spans="1:13" x14ac:dyDescent="0.3">
      <c r="A121" s="43"/>
      <c r="B121" s="45"/>
      <c r="C121" s="45"/>
      <c r="D121" s="44"/>
      <c r="E121" s="44"/>
      <c r="F121" s="33"/>
      <c r="G121" s="33"/>
      <c r="H121" s="33"/>
      <c r="I121" s="34"/>
      <c r="J121" s="34"/>
      <c r="K121" s="48"/>
      <c r="L121" s="30">
        <f t="shared" si="2"/>
        <v>0</v>
      </c>
      <c r="M121" s="28" t="str">
        <f t="shared" si="3"/>
        <v/>
      </c>
    </row>
    <row r="122" spans="1:13" x14ac:dyDescent="0.3">
      <c r="A122" s="43"/>
      <c r="B122" s="45"/>
      <c r="C122" s="45"/>
      <c r="D122" s="44"/>
      <c r="E122" s="44"/>
      <c r="F122" s="33"/>
      <c r="G122" s="33"/>
      <c r="H122" s="33"/>
      <c r="I122" s="34"/>
      <c r="J122" s="34"/>
      <c r="K122" s="48"/>
      <c r="L122" s="30">
        <f t="shared" si="2"/>
        <v>0</v>
      </c>
      <c r="M122" s="28" t="str">
        <f t="shared" si="3"/>
        <v/>
      </c>
    </row>
    <row r="123" spans="1:13" x14ac:dyDescent="0.3">
      <c r="A123" s="43"/>
      <c r="B123" s="45"/>
      <c r="C123" s="45"/>
      <c r="D123" s="44"/>
      <c r="E123" s="44"/>
      <c r="F123" s="33"/>
      <c r="G123" s="33"/>
      <c r="H123" s="33"/>
      <c r="I123" s="34"/>
      <c r="J123" s="34"/>
      <c r="K123" s="48"/>
      <c r="L123" s="30">
        <f t="shared" si="2"/>
        <v>0</v>
      </c>
      <c r="M123" s="28" t="str">
        <f t="shared" si="3"/>
        <v/>
      </c>
    </row>
    <row r="124" spans="1:13" x14ac:dyDescent="0.3">
      <c r="A124" s="43"/>
      <c r="B124" s="45"/>
      <c r="C124" s="45"/>
      <c r="D124" s="44"/>
      <c r="E124" s="44"/>
      <c r="F124" s="33"/>
      <c r="G124" s="33"/>
      <c r="H124" s="33"/>
      <c r="I124" s="34"/>
      <c r="J124" s="34"/>
      <c r="K124" s="48"/>
      <c r="L124" s="30">
        <f t="shared" si="2"/>
        <v>0</v>
      </c>
      <c r="M124" s="28" t="str">
        <f t="shared" si="3"/>
        <v/>
      </c>
    </row>
    <row r="125" spans="1:13" x14ac:dyDescent="0.3">
      <c r="A125" s="43"/>
      <c r="B125" s="45"/>
      <c r="C125" s="45"/>
      <c r="D125" s="44"/>
      <c r="E125" s="44"/>
      <c r="F125" s="33"/>
      <c r="G125" s="33"/>
      <c r="H125" s="33"/>
      <c r="I125" s="34"/>
      <c r="J125" s="34"/>
      <c r="K125" s="48"/>
      <c r="L125" s="30">
        <f t="shared" si="2"/>
        <v>0</v>
      </c>
      <c r="M125" s="28" t="str">
        <f t="shared" si="3"/>
        <v/>
      </c>
    </row>
    <row r="126" spans="1:13" x14ac:dyDescent="0.3">
      <c r="A126" s="43"/>
      <c r="B126" s="45"/>
      <c r="C126" s="45"/>
      <c r="D126" s="44"/>
      <c r="E126" s="44"/>
      <c r="F126" s="33"/>
      <c r="G126" s="33"/>
      <c r="H126" s="33"/>
      <c r="I126" s="34"/>
      <c r="J126" s="34"/>
      <c r="K126" s="48"/>
      <c r="L126" s="30">
        <f t="shared" si="2"/>
        <v>0</v>
      </c>
      <c r="M126" s="28" t="str">
        <f t="shared" si="3"/>
        <v/>
      </c>
    </row>
    <row r="127" spans="1:13" x14ac:dyDescent="0.3">
      <c r="A127" s="43"/>
      <c r="B127" s="45"/>
      <c r="C127" s="45"/>
      <c r="D127" s="44"/>
      <c r="E127" s="44"/>
      <c r="F127" s="33"/>
      <c r="G127" s="33"/>
      <c r="H127" s="33"/>
      <c r="I127" s="34"/>
      <c r="J127" s="34"/>
      <c r="K127" s="48"/>
      <c r="L127" s="30">
        <f t="shared" si="2"/>
        <v>0</v>
      </c>
      <c r="M127" s="28" t="str">
        <f t="shared" si="3"/>
        <v/>
      </c>
    </row>
    <row r="128" spans="1:13" x14ac:dyDescent="0.3">
      <c r="A128" s="43"/>
      <c r="B128" s="45"/>
      <c r="C128" s="45"/>
      <c r="D128" s="44"/>
      <c r="E128" s="44"/>
      <c r="F128" s="33"/>
      <c r="G128" s="33"/>
      <c r="H128" s="33"/>
      <c r="I128" s="34"/>
      <c r="J128" s="34"/>
      <c r="K128" s="48"/>
      <c r="L128" s="30">
        <f t="shared" si="2"/>
        <v>0</v>
      </c>
      <c r="M128" s="28" t="str">
        <f t="shared" si="3"/>
        <v/>
      </c>
    </row>
    <row r="129" spans="1:13" x14ac:dyDescent="0.3">
      <c r="A129" s="43"/>
      <c r="B129" s="45"/>
      <c r="C129" s="45"/>
      <c r="D129" s="44"/>
      <c r="E129" s="44"/>
      <c r="F129" s="33"/>
      <c r="G129" s="33"/>
      <c r="H129" s="33"/>
      <c r="I129" s="34"/>
      <c r="J129" s="34"/>
      <c r="K129" s="48"/>
      <c r="L129" s="30">
        <f t="shared" ref="L129:L192" si="4">IF(I129&lt;=0,J129*K129,I129*K129)</f>
        <v>0</v>
      </c>
      <c r="M129" s="28" t="str">
        <f t="shared" ref="M129:M192" si="5">IF(K129="","",IF(I129&gt;0,I129+L129,J129+L129))</f>
        <v/>
      </c>
    </row>
    <row r="130" spans="1:13" x14ac:dyDescent="0.3">
      <c r="A130" s="43"/>
      <c r="B130" s="45"/>
      <c r="C130" s="45"/>
      <c r="D130" s="44"/>
      <c r="E130" s="44"/>
      <c r="F130" s="33"/>
      <c r="G130" s="33"/>
      <c r="H130" s="33"/>
      <c r="I130" s="34"/>
      <c r="J130" s="34"/>
      <c r="K130" s="48"/>
      <c r="L130" s="30">
        <f t="shared" si="4"/>
        <v>0</v>
      </c>
      <c r="M130" s="28" t="str">
        <f t="shared" si="5"/>
        <v/>
      </c>
    </row>
    <row r="131" spans="1:13" x14ac:dyDescent="0.3">
      <c r="A131" s="43"/>
      <c r="B131" s="45"/>
      <c r="C131" s="45"/>
      <c r="D131" s="44"/>
      <c r="E131" s="44"/>
      <c r="F131" s="33"/>
      <c r="G131" s="33"/>
      <c r="H131" s="33"/>
      <c r="I131" s="34"/>
      <c r="J131" s="34"/>
      <c r="K131" s="48"/>
      <c r="L131" s="30">
        <f t="shared" si="4"/>
        <v>0</v>
      </c>
      <c r="M131" s="28" t="str">
        <f t="shared" si="5"/>
        <v/>
      </c>
    </row>
    <row r="132" spans="1:13" x14ac:dyDescent="0.3">
      <c r="A132" s="43"/>
      <c r="B132" s="45"/>
      <c r="C132" s="45"/>
      <c r="D132" s="44"/>
      <c r="E132" s="44"/>
      <c r="F132" s="33"/>
      <c r="G132" s="33"/>
      <c r="H132" s="33"/>
      <c r="I132" s="34"/>
      <c r="J132" s="34"/>
      <c r="K132" s="48"/>
      <c r="L132" s="30">
        <f t="shared" si="4"/>
        <v>0</v>
      </c>
      <c r="M132" s="28" t="str">
        <f t="shared" si="5"/>
        <v/>
      </c>
    </row>
    <row r="133" spans="1:13" x14ac:dyDescent="0.3">
      <c r="A133" s="43"/>
      <c r="B133" s="45"/>
      <c r="C133" s="45"/>
      <c r="D133" s="44"/>
      <c r="E133" s="44"/>
      <c r="F133" s="33"/>
      <c r="G133" s="33"/>
      <c r="H133" s="33"/>
      <c r="I133" s="34"/>
      <c r="J133" s="34"/>
      <c r="K133" s="48"/>
      <c r="L133" s="30">
        <f t="shared" si="4"/>
        <v>0</v>
      </c>
      <c r="M133" s="28" t="str">
        <f t="shared" si="5"/>
        <v/>
      </c>
    </row>
    <row r="134" spans="1:13" x14ac:dyDescent="0.3">
      <c r="A134" s="43"/>
      <c r="B134" s="45"/>
      <c r="C134" s="45"/>
      <c r="D134" s="44"/>
      <c r="E134" s="44"/>
      <c r="F134" s="33"/>
      <c r="G134" s="33"/>
      <c r="H134" s="33"/>
      <c r="I134" s="34"/>
      <c r="J134" s="34"/>
      <c r="K134" s="48"/>
      <c r="L134" s="30">
        <f t="shared" si="4"/>
        <v>0</v>
      </c>
      <c r="M134" s="28" t="str">
        <f t="shared" si="5"/>
        <v/>
      </c>
    </row>
    <row r="135" spans="1:13" x14ac:dyDescent="0.3">
      <c r="A135" s="43"/>
      <c r="B135" s="45"/>
      <c r="C135" s="45"/>
      <c r="D135" s="44"/>
      <c r="E135" s="44"/>
      <c r="F135" s="33"/>
      <c r="G135" s="33"/>
      <c r="H135" s="33"/>
      <c r="I135" s="34"/>
      <c r="J135" s="34"/>
      <c r="K135" s="48"/>
      <c r="L135" s="30">
        <f t="shared" si="4"/>
        <v>0</v>
      </c>
      <c r="M135" s="28" t="str">
        <f t="shared" si="5"/>
        <v/>
      </c>
    </row>
    <row r="136" spans="1:13" x14ac:dyDescent="0.3">
      <c r="A136" s="43"/>
      <c r="B136" s="45"/>
      <c r="C136" s="45"/>
      <c r="D136" s="44"/>
      <c r="E136" s="44"/>
      <c r="F136" s="33"/>
      <c r="G136" s="33"/>
      <c r="H136" s="33"/>
      <c r="I136" s="34"/>
      <c r="J136" s="34"/>
      <c r="K136" s="48"/>
      <c r="L136" s="30">
        <f t="shared" si="4"/>
        <v>0</v>
      </c>
      <c r="M136" s="28" t="str">
        <f t="shared" si="5"/>
        <v/>
      </c>
    </row>
    <row r="137" spans="1:13" x14ac:dyDescent="0.3">
      <c r="A137" s="43"/>
      <c r="B137" s="45"/>
      <c r="C137" s="45"/>
      <c r="D137" s="44"/>
      <c r="E137" s="44"/>
      <c r="F137" s="33"/>
      <c r="G137" s="33"/>
      <c r="H137" s="33"/>
      <c r="I137" s="34"/>
      <c r="J137" s="34"/>
      <c r="K137" s="48"/>
      <c r="L137" s="30">
        <f t="shared" si="4"/>
        <v>0</v>
      </c>
      <c r="M137" s="28" t="str">
        <f t="shared" si="5"/>
        <v/>
      </c>
    </row>
    <row r="138" spans="1:13" x14ac:dyDescent="0.3">
      <c r="A138" s="43"/>
      <c r="B138" s="45"/>
      <c r="C138" s="45"/>
      <c r="D138" s="44"/>
      <c r="E138" s="44"/>
      <c r="F138" s="33"/>
      <c r="G138" s="33"/>
      <c r="H138" s="33"/>
      <c r="I138" s="34"/>
      <c r="J138" s="34"/>
      <c r="K138" s="48"/>
      <c r="L138" s="30">
        <f t="shared" si="4"/>
        <v>0</v>
      </c>
      <c r="M138" s="28" t="str">
        <f t="shared" si="5"/>
        <v/>
      </c>
    </row>
    <row r="139" spans="1:13" x14ac:dyDescent="0.3">
      <c r="A139" s="43"/>
      <c r="B139" s="45"/>
      <c r="C139" s="45"/>
      <c r="D139" s="44"/>
      <c r="E139" s="44"/>
      <c r="F139" s="33"/>
      <c r="G139" s="33"/>
      <c r="H139" s="33"/>
      <c r="I139" s="34"/>
      <c r="J139" s="34"/>
      <c r="K139" s="48"/>
      <c r="L139" s="30">
        <f t="shared" si="4"/>
        <v>0</v>
      </c>
      <c r="M139" s="28" t="str">
        <f t="shared" si="5"/>
        <v/>
      </c>
    </row>
    <row r="140" spans="1:13" x14ac:dyDescent="0.3">
      <c r="A140" s="43"/>
      <c r="B140" s="45"/>
      <c r="C140" s="45"/>
      <c r="D140" s="44"/>
      <c r="E140" s="44"/>
      <c r="F140" s="33"/>
      <c r="G140" s="33"/>
      <c r="H140" s="33"/>
      <c r="I140" s="34"/>
      <c r="J140" s="34"/>
      <c r="K140" s="48"/>
      <c r="L140" s="30">
        <f t="shared" si="4"/>
        <v>0</v>
      </c>
      <c r="M140" s="28" t="str">
        <f t="shared" si="5"/>
        <v/>
      </c>
    </row>
    <row r="141" spans="1:13" x14ac:dyDescent="0.3">
      <c r="A141" s="43"/>
      <c r="B141" s="45"/>
      <c r="C141" s="45"/>
      <c r="D141" s="44"/>
      <c r="E141" s="44"/>
      <c r="F141" s="33"/>
      <c r="G141" s="33"/>
      <c r="H141" s="33"/>
      <c r="I141" s="34"/>
      <c r="J141" s="34"/>
      <c r="K141" s="48"/>
      <c r="L141" s="30">
        <f t="shared" si="4"/>
        <v>0</v>
      </c>
      <c r="M141" s="28" t="str">
        <f t="shared" si="5"/>
        <v/>
      </c>
    </row>
    <row r="142" spans="1:13" x14ac:dyDescent="0.3">
      <c r="A142" s="43"/>
      <c r="B142" s="45"/>
      <c r="C142" s="45"/>
      <c r="D142" s="44"/>
      <c r="E142" s="44"/>
      <c r="F142" s="33"/>
      <c r="G142" s="33"/>
      <c r="H142" s="33"/>
      <c r="I142" s="34"/>
      <c r="J142" s="34"/>
      <c r="K142" s="48"/>
      <c r="L142" s="30">
        <f t="shared" si="4"/>
        <v>0</v>
      </c>
      <c r="M142" s="28" t="str">
        <f t="shared" si="5"/>
        <v/>
      </c>
    </row>
    <row r="143" spans="1:13" x14ac:dyDescent="0.3">
      <c r="A143" s="43"/>
      <c r="B143" s="45"/>
      <c r="C143" s="45"/>
      <c r="D143" s="44"/>
      <c r="E143" s="44"/>
      <c r="F143" s="33"/>
      <c r="G143" s="33"/>
      <c r="H143" s="33"/>
      <c r="I143" s="34"/>
      <c r="J143" s="34"/>
      <c r="K143" s="48"/>
      <c r="L143" s="30">
        <f t="shared" si="4"/>
        <v>0</v>
      </c>
      <c r="M143" s="28" t="str">
        <f t="shared" si="5"/>
        <v/>
      </c>
    </row>
    <row r="144" spans="1:13" x14ac:dyDescent="0.3">
      <c r="A144" s="43"/>
      <c r="B144" s="45"/>
      <c r="C144" s="45"/>
      <c r="D144" s="44"/>
      <c r="E144" s="44"/>
      <c r="F144" s="33"/>
      <c r="G144" s="33"/>
      <c r="H144" s="33"/>
      <c r="I144" s="34"/>
      <c r="J144" s="34"/>
      <c r="K144" s="48"/>
      <c r="L144" s="30">
        <f t="shared" si="4"/>
        <v>0</v>
      </c>
      <c r="M144" s="28" t="str">
        <f t="shared" si="5"/>
        <v/>
      </c>
    </row>
    <row r="145" spans="1:13" x14ac:dyDescent="0.3">
      <c r="A145" s="43"/>
      <c r="B145" s="45"/>
      <c r="C145" s="45"/>
      <c r="D145" s="44"/>
      <c r="E145" s="44"/>
      <c r="F145" s="33"/>
      <c r="G145" s="33"/>
      <c r="H145" s="33"/>
      <c r="I145" s="34"/>
      <c r="J145" s="34"/>
      <c r="K145" s="48"/>
      <c r="L145" s="30">
        <f t="shared" si="4"/>
        <v>0</v>
      </c>
      <c r="M145" s="28" t="str">
        <f t="shared" si="5"/>
        <v/>
      </c>
    </row>
    <row r="146" spans="1:13" x14ac:dyDescent="0.3">
      <c r="A146" s="43"/>
      <c r="B146" s="45"/>
      <c r="C146" s="45"/>
      <c r="D146" s="44"/>
      <c r="E146" s="44"/>
      <c r="F146" s="33"/>
      <c r="G146" s="33"/>
      <c r="H146" s="33"/>
      <c r="I146" s="34"/>
      <c r="J146" s="34"/>
      <c r="K146" s="48"/>
      <c r="L146" s="30">
        <f t="shared" si="4"/>
        <v>0</v>
      </c>
      <c r="M146" s="28" t="str">
        <f t="shared" si="5"/>
        <v/>
      </c>
    </row>
    <row r="147" spans="1:13" x14ac:dyDescent="0.3">
      <c r="A147" s="43"/>
      <c r="B147" s="45"/>
      <c r="C147" s="45"/>
      <c r="D147" s="44"/>
      <c r="E147" s="44"/>
      <c r="F147" s="33"/>
      <c r="G147" s="33"/>
      <c r="H147" s="33"/>
      <c r="I147" s="34"/>
      <c r="J147" s="34"/>
      <c r="K147" s="48"/>
      <c r="L147" s="30">
        <f t="shared" si="4"/>
        <v>0</v>
      </c>
      <c r="M147" s="28" t="str">
        <f t="shared" si="5"/>
        <v/>
      </c>
    </row>
    <row r="148" spans="1:13" x14ac:dyDescent="0.3">
      <c r="A148" s="43"/>
      <c r="B148" s="45"/>
      <c r="C148" s="45"/>
      <c r="D148" s="44"/>
      <c r="E148" s="44"/>
      <c r="F148" s="33"/>
      <c r="G148" s="33"/>
      <c r="H148" s="33"/>
      <c r="I148" s="34"/>
      <c r="J148" s="34"/>
      <c r="K148" s="48"/>
      <c r="L148" s="30">
        <f t="shared" si="4"/>
        <v>0</v>
      </c>
      <c r="M148" s="28" t="str">
        <f t="shared" si="5"/>
        <v/>
      </c>
    </row>
    <row r="149" spans="1:13" x14ac:dyDescent="0.3">
      <c r="A149" s="43"/>
      <c r="B149" s="45"/>
      <c r="C149" s="45"/>
      <c r="D149" s="44"/>
      <c r="E149" s="44"/>
      <c r="F149" s="33"/>
      <c r="G149" s="33"/>
      <c r="H149" s="33"/>
      <c r="I149" s="34"/>
      <c r="J149" s="34"/>
      <c r="K149" s="48"/>
      <c r="L149" s="30">
        <f t="shared" si="4"/>
        <v>0</v>
      </c>
      <c r="M149" s="28" t="str">
        <f t="shared" si="5"/>
        <v/>
      </c>
    </row>
    <row r="150" spans="1:13" x14ac:dyDescent="0.3">
      <c r="A150" s="43"/>
      <c r="B150" s="45"/>
      <c r="C150" s="45"/>
      <c r="D150" s="44"/>
      <c r="E150" s="44"/>
      <c r="F150" s="33"/>
      <c r="G150" s="33"/>
      <c r="H150" s="33"/>
      <c r="I150" s="34"/>
      <c r="J150" s="34"/>
      <c r="K150" s="48"/>
      <c r="L150" s="30">
        <f t="shared" si="4"/>
        <v>0</v>
      </c>
      <c r="M150" s="28" t="str">
        <f t="shared" si="5"/>
        <v/>
      </c>
    </row>
    <row r="151" spans="1:13" x14ac:dyDescent="0.3">
      <c r="A151" s="43"/>
      <c r="B151" s="45"/>
      <c r="C151" s="45"/>
      <c r="D151" s="44"/>
      <c r="E151" s="44"/>
      <c r="F151" s="33"/>
      <c r="G151" s="33"/>
      <c r="H151" s="33"/>
      <c r="I151" s="34"/>
      <c r="J151" s="34"/>
      <c r="K151" s="48"/>
      <c r="L151" s="30">
        <f t="shared" si="4"/>
        <v>0</v>
      </c>
      <c r="M151" s="28" t="str">
        <f t="shared" si="5"/>
        <v/>
      </c>
    </row>
    <row r="152" spans="1:13" x14ac:dyDescent="0.3">
      <c r="A152" s="43"/>
      <c r="B152" s="45"/>
      <c r="C152" s="45"/>
      <c r="D152" s="44"/>
      <c r="E152" s="44"/>
      <c r="F152" s="33"/>
      <c r="G152" s="33"/>
      <c r="H152" s="33"/>
      <c r="I152" s="34"/>
      <c r="J152" s="34"/>
      <c r="K152" s="48"/>
      <c r="L152" s="30">
        <f t="shared" si="4"/>
        <v>0</v>
      </c>
      <c r="M152" s="28" t="str">
        <f t="shared" si="5"/>
        <v/>
      </c>
    </row>
    <row r="153" spans="1:13" x14ac:dyDescent="0.3">
      <c r="A153" s="43"/>
      <c r="B153" s="45"/>
      <c r="C153" s="45"/>
      <c r="D153" s="44"/>
      <c r="E153" s="44"/>
      <c r="F153" s="33"/>
      <c r="G153" s="33"/>
      <c r="H153" s="33"/>
      <c r="I153" s="34"/>
      <c r="J153" s="34"/>
      <c r="K153" s="48"/>
      <c r="L153" s="30">
        <f t="shared" si="4"/>
        <v>0</v>
      </c>
      <c r="M153" s="28" t="str">
        <f t="shared" si="5"/>
        <v/>
      </c>
    </row>
    <row r="154" spans="1:13" x14ac:dyDescent="0.3">
      <c r="A154" s="43"/>
      <c r="B154" s="45"/>
      <c r="C154" s="45"/>
      <c r="D154" s="44"/>
      <c r="E154" s="44"/>
      <c r="F154" s="33"/>
      <c r="G154" s="33"/>
      <c r="H154" s="33"/>
      <c r="I154" s="34"/>
      <c r="J154" s="34"/>
      <c r="K154" s="48"/>
      <c r="L154" s="30">
        <f t="shared" si="4"/>
        <v>0</v>
      </c>
      <c r="M154" s="28" t="str">
        <f t="shared" si="5"/>
        <v/>
      </c>
    </row>
    <row r="155" spans="1:13" x14ac:dyDescent="0.3">
      <c r="A155" s="43"/>
      <c r="B155" s="45"/>
      <c r="C155" s="45"/>
      <c r="D155" s="44"/>
      <c r="E155" s="44"/>
      <c r="F155" s="33"/>
      <c r="G155" s="33"/>
      <c r="H155" s="33"/>
      <c r="I155" s="34"/>
      <c r="J155" s="34"/>
      <c r="K155" s="48"/>
      <c r="L155" s="30">
        <f t="shared" si="4"/>
        <v>0</v>
      </c>
      <c r="M155" s="28" t="str">
        <f t="shared" si="5"/>
        <v/>
      </c>
    </row>
    <row r="156" spans="1:13" x14ac:dyDescent="0.3">
      <c r="A156" s="43"/>
      <c r="B156" s="45"/>
      <c r="C156" s="45"/>
      <c r="D156" s="44"/>
      <c r="E156" s="44"/>
      <c r="F156" s="33"/>
      <c r="G156" s="33"/>
      <c r="H156" s="33"/>
      <c r="I156" s="34"/>
      <c r="J156" s="34"/>
      <c r="K156" s="48"/>
      <c r="L156" s="30">
        <f t="shared" si="4"/>
        <v>0</v>
      </c>
      <c r="M156" s="28" t="str">
        <f t="shared" si="5"/>
        <v/>
      </c>
    </row>
    <row r="157" spans="1:13" x14ac:dyDescent="0.3">
      <c r="A157" s="43"/>
      <c r="B157" s="45"/>
      <c r="C157" s="45"/>
      <c r="D157" s="44"/>
      <c r="E157" s="44"/>
      <c r="F157" s="33"/>
      <c r="G157" s="33"/>
      <c r="H157" s="33"/>
      <c r="I157" s="34"/>
      <c r="J157" s="34"/>
      <c r="K157" s="48"/>
      <c r="L157" s="30">
        <f t="shared" si="4"/>
        <v>0</v>
      </c>
      <c r="M157" s="28" t="str">
        <f t="shared" si="5"/>
        <v/>
      </c>
    </row>
    <row r="158" spans="1:13" x14ac:dyDescent="0.3">
      <c r="A158" s="43"/>
      <c r="B158" s="45"/>
      <c r="C158" s="45"/>
      <c r="D158" s="44"/>
      <c r="E158" s="44"/>
      <c r="F158" s="33"/>
      <c r="G158" s="33"/>
      <c r="H158" s="33"/>
      <c r="I158" s="34"/>
      <c r="J158" s="34"/>
      <c r="K158" s="48"/>
      <c r="L158" s="30">
        <f t="shared" si="4"/>
        <v>0</v>
      </c>
      <c r="M158" s="28" t="str">
        <f t="shared" si="5"/>
        <v/>
      </c>
    </row>
    <row r="159" spans="1:13" x14ac:dyDescent="0.3">
      <c r="A159" s="43"/>
      <c r="B159" s="45"/>
      <c r="C159" s="45"/>
      <c r="D159" s="44"/>
      <c r="E159" s="44"/>
      <c r="F159" s="33"/>
      <c r="G159" s="33"/>
      <c r="H159" s="33"/>
      <c r="I159" s="34"/>
      <c r="J159" s="34"/>
      <c r="K159" s="48"/>
      <c r="L159" s="30">
        <f t="shared" si="4"/>
        <v>0</v>
      </c>
      <c r="M159" s="28" t="str">
        <f t="shared" si="5"/>
        <v/>
      </c>
    </row>
    <row r="160" spans="1:13" x14ac:dyDescent="0.3">
      <c r="A160" s="43"/>
      <c r="B160" s="45"/>
      <c r="C160" s="45"/>
      <c r="D160" s="44"/>
      <c r="E160" s="44"/>
      <c r="F160" s="33"/>
      <c r="G160" s="33"/>
      <c r="H160" s="33"/>
      <c r="I160" s="34"/>
      <c r="J160" s="34"/>
      <c r="K160" s="48"/>
      <c r="L160" s="30">
        <f t="shared" si="4"/>
        <v>0</v>
      </c>
      <c r="M160" s="28" t="str">
        <f t="shared" si="5"/>
        <v/>
      </c>
    </row>
    <row r="161" spans="1:13" x14ac:dyDescent="0.3">
      <c r="A161" s="43"/>
      <c r="B161" s="45"/>
      <c r="C161" s="45"/>
      <c r="D161" s="44"/>
      <c r="E161" s="44"/>
      <c r="F161" s="33"/>
      <c r="G161" s="33"/>
      <c r="H161" s="33"/>
      <c r="I161" s="34"/>
      <c r="J161" s="34"/>
      <c r="K161" s="48"/>
      <c r="L161" s="30">
        <f t="shared" si="4"/>
        <v>0</v>
      </c>
      <c r="M161" s="28" t="str">
        <f t="shared" si="5"/>
        <v/>
      </c>
    </row>
    <row r="162" spans="1:13" x14ac:dyDescent="0.3">
      <c r="A162" s="43"/>
      <c r="B162" s="45"/>
      <c r="C162" s="45"/>
      <c r="D162" s="44"/>
      <c r="E162" s="44"/>
      <c r="F162" s="33"/>
      <c r="G162" s="33"/>
      <c r="H162" s="33"/>
      <c r="I162" s="34"/>
      <c r="J162" s="34"/>
      <c r="K162" s="48"/>
      <c r="L162" s="30">
        <f t="shared" si="4"/>
        <v>0</v>
      </c>
      <c r="M162" s="28" t="str">
        <f t="shared" si="5"/>
        <v/>
      </c>
    </row>
    <row r="163" spans="1:13" x14ac:dyDescent="0.3">
      <c r="A163" s="43"/>
      <c r="B163" s="45"/>
      <c r="C163" s="45"/>
      <c r="D163" s="44"/>
      <c r="E163" s="44"/>
      <c r="F163" s="33"/>
      <c r="G163" s="33"/>
      <c r="H163" s="33"/>
      <c r="I163" s="34"/>
      <c r="J163" s="34"/>
      <c r="K163" s="48"/>
      <c r="L163" s="30">
        <f t="shared" si="4"/>
        <v>0</v>
      </c>
      <c r="M163" s="28" t="str">
        <f t="shared" si="5"/>
        <v/>
      </c>
    </row>
    <row r="164" spans="1:13" x14ac:dyDescent="0.3">
      <c r="A164" s="43"/>
      <c r="B164" s="45"/>
      <c r="C164" s="45"/>
      <c r="D164" s="44"/>
      <c r="E164" s="44"/>
      <c r="F164" s="33"/>
      <c r="G164" s="33"/>
      <c r="H164" s="33"/>
      <c r="I164" s="34"/>
      <c r="J164" s="34"/>
      <c r="K164" s="48"/>
      <c r="L164" s="30">
        <f t="shared" si="4"/>
        <v>0</v>
      </c>
      <c r="M164" s="28" t="str">
        <f t="shared" si="5"/>
        <v/>
      </c>
    </row>
    <row r="165" spans="1:13" x14ac:dyDescent="0.3">
      <c r="A165" s="43"/>
      <c r="B165" s="45"/>
      <c r="C165" s="45"/>
      <c r="D165" s="44"/>
      <c r="E165" s="44"/>
      <c r="F165" s="33"/>
      <c r="G165" s="33"/>
      <c r="H165" s="33"/>
      <c r="I165" s="34"/>
      <c r="J165" s="34"/>
      <c r="K165" s="48"/>
      <c r="L165" s="30">
        <f t="shared" si="4"/>
        <v>0</v>
      </c>
      <c r="M165" s="28" t="str">
        <f t="shared" si="5"/>
        <v/>
      </c>
    </row>
    <row r="166" spans="1:13" x14ac:dyDescent="0.3">
      <c r="A166" s="43"/>
      <c r="B166" s="45"/>
      <c r="C166" s="45"/>
      <c r="D166" s="44"/>
      <c r="E166" s="44"/>
      <c r="F166" s="33"/>
      <c r="G166" s="33"/>
      <c r="H166" s="33"/>
      <c r="I166" s="34"/>
      <c r="J166" s="34"/>
      <c r="K166" s="48"/>
      <c r="L166" s="30">
        <f t="shared" si="4"/>
        <v>0</v>
      </c>
      <c r="M166" s="28" t="str">
        <f t="shared" si="5"/>
        <v/>
      </c>
    </row>
    <row r="167" spans="1:13" x14ac:dyDescent="0.3">
      <c r="A167" s="43"/>
      <c r="B167" s="45"/>
      <c r="C167" s="45"/>
      <c r="D167" s="44"/>
      <c r="E167" s="44"/>
      <c r="F167" s="33"/>
      <c r="G167" s="33"/>
      <c r="H167" s="33"/>
      <c r="I167" s="34"/>
      <c r="J167" s="34"/>
      <c r="K167" s="48"/>
      <c r="L167" s="30">
        <f t="shared" si="4"/>
        <v>0</v>
      </c>
      <c r="M167" s="28" t="str">
        <f t="shared" si="5"/>
        <v/>
      </c>
    </row>
    <row r="168" spans="1:13" x14ac:dyDescent="0.3">
      <c r="A168" s="43"/>
      <c r="B168" s="45"/>
      <c r="C168" s="45"/>
      <c r="D168" s="44"/>
      <c r="E168" s="44"/>
      <c r="F168" s="33"/>
      <c r="G168" s="33"/>
      <c r="H168" s="33"/>
      <c r="I168" s="34"/>
      <c r="J168" s="34"/>
      <c r="K168" s="48"/>
      <c r="L168" s="30">
        <f t="shared" si="4"/>
        <v>0</v>
      </c>
      <c r="M168" s="28" t="str">
        <f t="shared" si="5"/>
        <v/>
      </c>
    </row>
    <row r="169" spans="1:13" x14ac:dyDescent="0.3">
      <c r="A169" s="43"/>
      <c r="B169" s="45"/>
      <c r="C169" s="45"/>
      <c r="D169" s="44"/>
      <c r="E169" s="44"/>
      <c r="F169" s="33"/>
      <c r="G169" s="33"/>
      <c r="H169" s="33"/>
      <c r="I169" s="34"/>
      <c r="J169" s="34"/>
      <c r="K169" s="48"/>
      <c r="L169" s="30">
        <f t="shared" si="4"/>
        <v>0</v>
      </c>
      <c r="M169" s="28" t="str">
        <f t="shared" si="5"/>
        <v/>
      </c>
    </row>
    <row r="170" spans="1:13" x14ac:dyDescent="0.3">
      <c r="A170" s="43"/>
      <c r="B170" s="45"/>
      <c r="C170" s="45"/>
      <c r="D170" s="44"/>
      <c r="E170" s="44"/>
      <c r="F170" s="33"/>
      <c r="G170" s="33"/>
      <c r="H170" s="33"/>
      <c r="I170" s="34"/>
      <c r="J170" s="34"/>
      <c r="K170" s="48"/>
      <c r="L170" s="30">
        <f t="shared" si="4"/>
        <v>0</v>
      </c>
      <c r="M170" s="28" t="str">
        <f t="shared" si="5"/>
        <v/>
      </c>
    </row>
    <row r="171" spans="1:13" x14ac:dyDescent="0.3">
      <c r="A171" s="43"/>
      <c r="B171" s="45"/>
      <c r="C171" s="45"/>
      <c r="D171" s="44"/>
      <c r="E171" s="44"/>
      <c r="F171" s="33"/>
      <c r="G171" s="33"/>
      <c r="H171" s="33"/>
      <c r="I171" s="34"/>
      <c r="J171" s="34"/>
      <c r="K171" s="48"/>
      <c r="L171" s="30">
        <f t="shared" si="4"/>
        <v>0</v>
      </c>
      <c r="M171" s="28" t="str">
        <f t="shared" si="5"/>
        <v/>
      </c>
    </row>
    <row r="172" spans="1:13" x14ac:dyDescent="0.3">
      <c r="A172" s="43"/>
      <c r="B172" s="45"/>
      <c r="C172" s="45"/>
      <c r="D172" s="44"/>
      <c r="E172" s="44"/>
      <c r="F172" s="33"/>
      <c r="G172" s="33"/>
      <c r="H172" s="33"/>
      <c r="I172" s="34"/>
      <c r="J172" s="34"/>
      <c r="K172" s="48"/>
      <c r="L172" s="30">
        <f t="shared" si="4"/>
        <v>0</v>
      </c>
      <c r="M172" s="28" t="str">
        <f t="shared" si="5"/>
        <v/>
      </c>
    </row>
    <row r="173" spans="1:13" x14ac:dyDescent="0.3">
      <c r="A173" s="43"/>
      <c r="B173" s="45"/>
      <c r="C173" s="45"/>
      <c r="D173" s="44"/>
      <c r="E173" s="44"/>
      <c r="F173" s="33"/>
      <c r="G173" s="33"/>
      <c r="H173" s="33"/>
      <c r="I173" s="34"/>
      <c r="J173" s="34"/>
      <c r="K173" s="48"/>
      <c r="L173" s="30">
        <f t="shared" si="4"/>
        <v>0</v>
      </c>
      <c r="M173" s="28" t="str">
        <f t="shared" si="5"/>
        <v/>
      </c>
    </row>
    <row r="174" spans="1:13" x14ac:dyDescent="0.3">
      <c r="A174" s="43"/>
      <c r="B174" s="45"/>
      <c r="C174" s="45"/>
      <c r="D174" s="44"/>
      <c r="E174" s="44"/>
      <c r="F174" s="33"/>
      <c r="G174" s="33"/>
      <c r="H174" s="33"/>
      <c r="I174" s="34"/>
      <c r="J174" s="34"/>
      <c r="K174" s="48"/>
      <c r="L174" s="30">
        <f t="shared" si="4"/>
        <v>0</v>
      </c>
      <c r="M174" s="28" t="str">
        <f t="shared" si="5"/>
        <v/>
      </c>
    </row>
    <row r="175" spans="1:13" x14ac:dyDescent="0.3">
      <c r="A175" s="43"/>
      <c r="B175" s="45"/>
      <c r="C175" s="45"/>
      <c r="D175" s="44"/>
      <c r="E175" s="44"/>
      <c r="F175" s="33"/>
      <c r="G175" s="33"/>
      <c r="H175" s="33"/>
      <c r="I175" s="34"/>
      <c r="J175" s="34"/>
      <c r="K175" s="48"/>
      <c r="L175" s="30">
        <f t="shared" si="4"/>
        <v>0</v>
      </c>
      <c r="M175" s="28" t="str">
        <f t="shared" si="5"/>
        <v/>
      </c>
    </row>
    <row r="176" spans="1:13" x14ac:dyDescent="0.3">
      <c r="A176" s="43"/>
      <c r="B176" s="45"/>
      <c r="C176" s="45"/>
      <c r="D176" s="44"/>
      <c r="E176" s="44"/>
      <c r="F176" s="33"/>
      <c r="G176" s="33"/>
      <c r="H176" s="33"/>
      <c r="I176" s="34"/>
      <c r="J176" s="34"/>
      <c r="K176" s="48"/>
      <c r="L176" s="30">
        <f t="shared" si="4"/>
        <v>0</v>
      </c>
      <c r="M176" s="28" t="str">
        <f t="shared" si="5"/>
        <v/>
      </c>
    </row>
    <row r="177" spans="1:13" x14ac:dyDescent="0.3">
      <c r="A177" s="43"/>
      <c r="B177" s="45"/>
      <c r="C177" s="45"/>
      <c r="D177" s="44"/>
      <c r="E177" s="44"/>
      <c r="F177" s="33"/>
      <c r="G177" s="33"/>
      <c r="H177" s="33"/>
      <c r="I177" s="34"/>
      <c r="J177" s="34"/>
      <c r="K177" s="48"/>
      <c r="L177" s="30">
        <f t="shared" si="4"/>
        <v>0</v>
      </c>
      <c r="M177" s="28" t="str">
        <f t="shared" si="5"/>
        <v/>
      </c>
    </row>
    <row r="178" spans="1:13" x14ac:dyDescent="0.3">
      <c r="A178" s="43"/>
      <c r="B178" s="45"/>
      <c r="C178" s="45"/>
      <c r="D178" s="44"/>
      <c r="E178" s="44"/>
      <c r="F178" s="33"/>
      <c r="G178" s="33"/>
      <c r="H178" s="33"/>
      <c r="I178" s="34"/>
      <c r="J178" s="34"/>
      <c r="K178" s="48"/>
      <c r="L178" s="30">
        <f t="shared" si="4"/>
        <v>0</v>
      </c>
      <c r="M178" s="28" t="str">
        <f t="shared" si="5"/>
        <v/>
      </c>
    </row>
    <row r="179" spans="1:13" x14ac:dyDescent="0.3">
      <c r="A179" s="43"/>
      <c r="B179" s="45"/>
      <c r="C179" s="45"/>
      <c r="D179" s="44"/>
      <c r="E179" s="44"/>
      <c r="F179" s="33"/>
      <c r="G179" s="33"/>
      <c r="H179" s="33"/>
      <c r="I179" s="34"/>
      <c r="J179" s="34"/>
      <c r="K179" s="48"/>
      <c r="L179" s="30">
        <f t="shared" si="4"/>
        <v>0</v>
      </c>
      <c r="M179" s="28" t="str">
        <f t="shared" si="5"/>
        <v/>
      </c>
    </row>
    <row r="180" spans="1:13" x14ac:dyDescent="0.3">
      <c r="A180" s="43"/>
      <c r="B180" s="45"/>
      <c r="C180" s="45"/>
      <c r="D180" s="44"/>
      <c r="E180" s="44"/>
      <c r="F180" s="33"/>
      <c r="G180" s="33"/>
      <c r="H180" s="33"/>
      <c r="I180" s="34"/>
      <c r="J180" s="34"/>
      <c r="K180" s="48"/>
      <c r="L180" s="30">
        <f t="shared" si="4"/>
        <v>0</v>
      </c>
      <c r="M180" s="28" t="str">
        <f t="shared" si="5"/>
        <v/>
      </c>
    </row>
    <row r="181" spans="1:13" x14ac:dyDescent="0.3">
      <c r="A181" s="43"/>
      <c r="B181" s="45"/>
      <c r="C181" s="45"/>
      <c r="D181" s="44"/>
      <c r="E181" s="44"/>
      <c r="F181" s="33"/>
      <c r="G181" s="33"/>
      <c r="H181" s="33"/>
      <c r="I181" s="34"/>
      <c r="J181" s="34"/>
      <c r="K181" s="48"/>
      <c r="L181" s="30">
        <f t="shared" si="4"/>
        <v>0</v>
      </c>
      <c r="M181" s="28" t="str">
        <f t="shared" si="5"/>
        <v/>
      </c>
    </row>
    <row r="182" spans="1:13" x14ac:dyDescent="0.3">
      <c r="A182" s="43"/>
      <c r="B182" s="45"/>
      <c r="C182" s="45"/>
      <c r="D182" s="44"/>
      <c r="E182" s="44"/>
      <c r="F182" s="33"/>
      <c r="G182" s="33"/>
      <c r="H182" s="33"/>
      <c r="I182" s="34"/>
      <c r="J182" s="34"/>
      <c r="K182" s="48"/>
      <c r="L182" s="30">
        <f t="shared" si="4"/>
        <v>0</v>
      </c>
      <c r="M182" s="28" t="str">
        <f t="shared" si="5"/>
        <v/>
      </c>
    </row>
    <row r="183" spans="1:13" x14ac:dyDescent="0.3">
      <c r="A183" s="43"/>
      <c r="B183" s="45"/>
      <c r="C183" s="45"/>
      <c r="D183" s="44"/>
      <c r="E183" s="44"/>
      <c r="F183" s="33"/>
      <c r="G183" s="33"/>
      <c r="H183" s="33"/>
      <c r="I183" s="34"/>
      <c r="J183" s="34"/>
      <c r="K183" s="48"/>
      <c r="L183" s="30">
        <f t="shared" si="4"/>
        <v>0</v>
      </c>
      <c r="M183" s="28" t="str">
        <f t="shared" si="5"/>
        <v/>
      </c>
    </row>
    <row r="184" spans="1:13" x14ac:dyDescent="0.3">
      <c r="A184" s="43"/>
      <c r="B184" s="45"/>
      <c r="C184" s="45"/>
      <c r="D184" s="44"/>
      <c r="E184" s="44"/>
      <c r="F184" s="33"/>
      <c r="G184" s="33"/>
      <c r="H184" s="33"/>
      <c r="I184" s="34"/>
      <c r="J184" s="34"/>
      <c r="K184" s="48"/>
      <c r="L184" s="30">
        <f t="shared" si="4"/>
        <v>0</v>
      </c>
      <c r="M184" s="28" t="str">
        <f t="shared" si="5"/>
        <v/>
      </c>
    </row>
    <row r="185" spans="1:13" x14ac:dyDescent="0.3">
      <c r="A185" s="43"/>
      <c r="B185" s="45"/>
      <c r="C185" s="45"/>
      <c r="D185" s="44"/>
      <c r="E185" s="44"/>
      <c r="F185" s="33"/>
      <c r="G185" s="33"/>
      <c r="H185" s="33"/>
      <c r="I185" s="34"/>
      <c r="J185" s="34"/>
      <c r="K185" s="48"/>
      <c r="L185" s="30">
        <f t="shared" si="4"/>
        <v>0</v>
      </c>
      <c r="M185" s="28" t="str">
        <f t="shared" si="5"/>
        <v/>
      </c>
    </row>
    <row r="186" spans="1:13" x14ac:dyDescent="0.3">
      <c r="A186" s="43"/>
      <c r="B186" s="45"/>
      <c r="C186" s="45"/>
      <c r="D186" s="44"/>
      <c r="E186" s="44"/>
      <c r="F186" s="33"/>
      <c r="G186" s="33"/>
      <c r="H186" s="33"/>
      <c r="I186" s="34"/>
      <c r="J186" s="34"/>
      <c r="K186" s="48"/>
      <c r="L186" s="30">
        <f t="shared" si="4"/>
        <v>0</v>
      </c>
      <c r="M186" s="28" t="str">
        <f t="shared" si="5"/>
        <v/>
      </c>
    </row>
    <row r="187" spans="1:13" x14ac:dyDescent="0.3">
      <c r="A187" s="43"/>
      <c r="B187" s="45"/>
      <c r="C187" s="45"/>
      <c r="D187" s="44"/>
      <c r="E187" s="44"/>
      <c r="F187" s="33"/>
      <c r="G187" s="33"/>
      <c r="H187" s="33"/>
      <c r="I187" s="34"/>
      <c r="J187" s="34"/>
      <c r="K187" s="48"/>
      <c r="L187" s="30">
        <f t="shared" si="4"/>
        <v>0</v>
      </c>
      <c r="M187" s="28" t="str">
        <f t="shared" si="5"/>
        <v/>
      </c>
    </row>
    <row r="188" spans="1:13" x14ac:dyDescent="0.3">
      <c r="A188" s="43"/>
      <c r="B188" s="45"/>
      <c r="C188" s="45"/>
      <c r="D188" s="44"/>
      <c r="E188" s="44"/>
      <c r="F188" s="33"/>
      <c r="G188" s="33"/>
      <c r="H188" s="33"/>
      <c r="I188" s="34"/>
      <c r="J188" s="34"/>
      <c r="K188" s="48"/>
      <c r="L188" s="30">
        <f t="shared" si="4"/>
        <v>0</v>
      </c>
      <c r="M188" s="28" t="str">
        <f t="shared" si="5"/>
        <v/>
      </c>
    </row>
    <row r="189" spans="1:13" x14ac:dyDescent="0.3">
      <c r="A189" s="43"/>
      <c r="B189" s="45"/>
      <c r="C189" s="45"/>
      <c r="D189" s="44"/>
      <c r="E189" s="44"/>
      <c r="F189" s="33"/>
      <c r="G189" s="33"/>
      <c r="H189" s="33"/>
      <c r="I189" s="34"/>
      <c r="J189" s="34"/>
      <c r="K189" s="48"/>
      <c r="L189" s="30">
        <f t="shared" si="4"/>
        <v>0</v>
      </c>
      <c r="M189" s="28" t="str">
        <f t="shared" si="5"/>
        <v/>
      </c>
    </row>
    <row r="190" spans="1:13" x14ac:dyDescent="0.3">
      <c r="A190" s="43"/>
      <c r="B190" s="45"/>
      <c r="C190" s="45"/>
      <c r="D190" s="44"/>
      <c r="E190" s="44"/>
      <c r="F190" s="33"/>
      <c r="G190" s="33"/>
      <c r="H190" s="33"/>
      <c r="I190" s="34"/>
      <c r="J190" s="34"/>
      <c r="K190" s="48"/>
      <c r="L190" s="30">
        <f t="shared" si="4"/>
        <v>0</v>
      </c>
      <c r="M190" s="28" t="str">
        <f t="shared" si="5"/>
        <v/>
      </c>
    </row>
    <row r="191" spans="1:13" x14ac:dyDescent="0.3">
      <c r="A191" s="43"/>
      <c r="B191" s="45"/>
      <c r="C191" s="45"/>
      <c r="D191" s="44"/>
      <c r="E191" s="44"/>
      <c r="F191" s="33"/>
      <c r="G191" s="33"/>
      <c r="H191" s="33"/>
      <c r="I191" s="34"/>
      <c r="J191" s="34"/>
      <c r="K191" s="48"/>
      <c r="L191" s="30">
        <f t="shared" si="4"/>
        <v>0</v>
      </c>
      <c r="M191" s="28" t="str">
        <f t="shared" si="5"/>
        <v/>
      </c>
    </row>
    <row r="192" spans="1:13" x14ac:dyDescent="0.3">
      <c r="A192" s="43"/>
      <c r="B192" s="45"/>
      <c r="C192" s="45"/>
      <c r="D192" s="44"/>
      <c r="E192" s="44"/>
      <c r="F192" s="33"/>
      <c r="G192" s="33"/>
      <c r="H192" s="33"/>
      <c r="I192" s="34"/>
      <c r="J192" s="34"/>
      <c r="K192" s="48"/>
      <c r="L192" s="30">
        <f t="shared" si="4"/>
        <v>0</v>
      </c>
      <c r="M192" s="28" t="str">
        <f t="shared" si="5"/>
        <v/>
      </c>
    </row>
    <row r="193" spans="1:13" x14ac:dyDescent="0.3">
      <c r="A193" s="43"/>
      <c r="B193" s="45"/>
      <c r="C193" s="45"/>
      <c r="D193" s="44"/>
      <c r="E193" s="44"/>
      <c r="F193" s="33"/>
      <c r="G193" s="33"/>
      <c r="H193" s="33"/>
      <c r="I193" s="34"/>
      <c r="J193" s="34"/>
      <c r="K193" s="48"/>
      <c r="L193" s="30">
        <f t="shared" ref="L193:L256" si="6">IF(I193&lt;=0,J193*K193,I193*K193)</f>
        <v>0</v>
      </c>
      <c r="M193" s="28" t="str">
        <f t="shared" ref="M193:M256" si="7">IF(K193="","",IF(I193&gt;0,I193+L193,J193+L193))</f>
        <v/>
      </c>
    </row>
    <row r="194" spans="1:13" x14ac:dyDescent="0.3">
      <c r="A194" s="43"/>
      <c r="B194" s="45"/>
      <c r="C194" s="45"/>
      <c r="D194" s="44"/>
      <c r="E194" s="44"/>
      <c r="F194" s="33"/>
      <c r="G194" s="33"/>
      <c r="H194" s="33"/>
      <c r="I194" s="34"/>
      <c r="J194" s="34"/>
      <c r="K194" s="48"/>
      <c r="L194" s="30">
        <f t="shared" si="6"/>
        <v>0</v>
      </c>
      <c r="M194" s="28" t="str">
        <f t="shared" si="7"/>
        <v/>
      </c>
    </row>
    <row r="195" spans="1:13" x14ac:dyDescent="0.3">
      <c r="A195" s="43"/>
      <c r="B195" s="45"/>
      <c r="C195" s="45"/>
      <c r="D195" s="44"/>
      <c r="E195" s="44"/>
      <c r="F195" s="33"/>
      <c r="G195" s="33"/>
      <c r="H195" s="33"/>
      <c r="I195" s="34"/>
      <c r="J195" s="34"/>
      <c r="K195" s="48"/>
      <c r="L195" s="30">
        <f t="shared" si="6"/>
        <v>0</v>
      </c>
      <c r="M195" s="28" t="str">
        <f t="shared" si="7"/>
        <v/>
      </c>
    </row>
    <row r="196" spans="1:13" x14ac:dyDescent="0.3">
      <c r="A196" s="43"/>
      <c r="B196" s="45"/>
      <c r="C196" s="45"/>
      <c r="D196" s="44"/>
      <c r="E196" s="44"/>
      <c r="F196" s="33"/>
      <c r="G196" s="33"/>
      <c r="H196" s="33"/>
      <c r="I196" s="34"/>
      <c r="J196" s="34"/>
      <c r="K196" s="48"/>
      <c r="L196" s="30">
        <f t="shared" si="6"/>
        <v>0</v>
      </c>
      <c r="M196" s="28" t="str">
        <f t="shared" si="7"/>
        <v/>
      </c>
    </row>
    <row r="197" spans="1:13" x14ac:dyDescent="0.3">
      <c r="A197" s="43"/>
      <c r="B197" s="45"/>
      <c r="C197" s="45"/>
      <c r="D197" s="44"/>
      <c r="E197" s="44"/>
      <c r="F197" s="33"/>
      <c r="G197" s="33"/>
      <c r="H197" s="33"/>
      <c r="I197" s="34"/>
      <c r="J197" s="34"/>
      <c r="K197" s="48"/>
      <c r="L197" s="30">
        <f t="shared" si="6"/>
        <v>0</v>
      </c>
      <c r="M197" s="28" t="str">
        <f t="shared" si="7"/>
        <v/>
      </c>
    </row>
    <row r="198" spans="1:13" x14ac:dyDescent="0.3">
      <c r="A198" s="43"/>
      <c r="B198" s="45"/>
      <c r="C198" s="45"/>
      <c r="D198" s="44"/>
      <c r="E198" s="44"/>
      <c r="F198" s="33"/>
      <c r="G198" s="33"/>
      <c r="H198" s="33"/>
      <c r="I198" s="34"/>
      <c r="J198" s="34"/>
      <c r="K198" s="48"/>
      <c r="L198" s="30">
        <f t="shared" si="6"/>
        <v>0</v>
      </c>
      <c r="M198" s="28" t="str">
        <f t="shared" si="7"/>
        <v/>
      </c>
    </row>
    <row r="199" spans="1:13" x14ac:dyDescent="0.3">
      <c r="A199" s="43"/>
      <c r="B199" s="45"/>
      <c r="C199" s="45"/>
      <c r="D199" s="44"/>
      <c r="E199" s="44"/>
      <c r="F199" s="33"/>
      <c r="G199" s="33"/>
      <c r="H199" s="33"/>
      <c r="I199" s="34"/>
      <c r="J199" s="34"/>
      <c r="K199" s="48"/>
      <c r="L199" s="30">
        <f t="shared" si="6"/>
        <v>0</v>
      </c>
      <c r="M199" s="28" t="str">
        <f t="shared" si="7"/>
        <v/>
      </c>
    </row>
    <row r="200" spans="1:13" x14ac:dyDescent="0.3">
      <c r="A200" s="43"/>
      <c r="B200" s="45"/>
      <c r="C200" s="45"/>
      <c r="D200" s="44"/>
      <c r="E200" s="44"/>
      <c r="F200" s="33"/>
      <c r="G200" s="33"/>
      <c r="H200" s="33"/>
      <c r="I200" s="34"/>
      <c r="J200" s="34"/>
      <c r="K200" s="48"/>
      <c r="L200" s="30">
        <f t="shared" si="6"/>
        <v>0</v>
      </c>
      <c r="M200" s="28" t="str">
        <f t="shared" si="7"/>
        <v/>
      </c>
    </row>
    <row r="201" spans="1:13" x14ac:dyDescent="0.3">
      <c r="A201" s="43"/>
      <c r="B201" s="45"/>
      <c r="C201" s="45"/>
      <c r="D201" s="44"/>
      <c r="E201" s="44"/>
      <c r="F201" s="33"/>
      <c r="G201" s="33"/>
      <c r="H201" s="33"/>
      <c r="I201" s="34"/>
      <c r="J201" s="34"/>
      <c r="K201" s="48"/>
      <c r="L201" s="30">
        <f t="shared" si="6"/>
        <v>0</v>
      </c>
      <c r="M201" s="28" t="str">
        <f t="shared" si="7"/>
        <v/>
      </c>
    </row>
    <row r="202" spans="1:13" x14ac:dyDescent="0.3">
      <c r="A202" s="43"/>
      <c r="B202" s="45"/>
      <c r="C202" s="45"/>
      <c r="D202" s="44"/>
      <c r="E202" s="44"/>
      <c r="F202" s="33"/>
      <c r="G202" s="33"/>
      <c r="H202" s="33"/>
      <c r="I202" s="34"/>
      <c r="J202" s="34"/>
      <c r="K202" s="48"/>
      <c r="L202" s="30">
        <f t="shared" si="6"/>
        <v>0</v>
      </c>
      <c r="M202" s="28" t="str">
        <f t="shared" si="7"/>
        <v/>
      </c>
    </row>
    <row r="203" spans="1:13" x14ac:dyDescent="0.3">
      <c r="A203" s="43"/>
      <c r="B203" s="45"/>
      <c r="C203" s="45"/>
      <c r="D203" s="44"/>
      <c r="E203" s="44"/>
      <c r="F203" s="33"/>
      <c r="G203" s="33"/>
      <c r="H203" s="33"/>
      <c r="I203" s="34"/>
      <c r="J203" s="34"/>
      <c r="K203" s="48"/>
      <c r="L203" s="30">
        <f t="shared" si="6"/>
        <v>0</v>
      </c>
      <c r="M203" s="28" t="str">
        <f t="shared" si="7"/>
        <v/>
      </c>
    </row>
    <row r="204" spans="1:13" x14ac:dyDescent="0.3">
      <c r="A204" s="43"/>
      <c r="B204" s="45"/>
      <c r="C204" s="45"/>
      <c r="D204" s="44"/>
      <c r="E204" s="44"/>
      <c r="F204" s="33"/>
      <c r="G204" s="33"/>
      <c r="H204" s="33"/>
      <c r="I204" s="34"/>
      <c r="J204" s="34"/>
      <c r="K204" s="48"/>
      <c r="L204" s="30">
        <f t="shared" si="6"/>
        <v>0</v>
      </c>
      <c r="M204" s="28" t="str">
        <f t="shared" si="7"/>
        <v/>
      </c>
    </row>
    <row r="205" spans="1:13" x14ac:dyDescent="0.3">
      <c r="A205" s="43"/>
      <c r="B205" s="45"/>
      <c r="C205" s="45"/>
      <c r="D205" s="44"/>
      <c r="E205" s="44"/>
      <c r="F205" s="33"/>
      <c r="G205" s="33"/>
      <c r="H205" s="33"/>
      <c r="I205" s="34"/>
      <c r="J205" s="34"/>
      <c r="K205" s="48"/>
      <c r="L205" s="30">
        <f t="shared" si="6"/>
        <v>0</v>
      </c>
      <c r="M205" s="28" t="str">
        <f t="shared" si="7"/>
        <v/>
      </c>
    </row>
    <row r="206" spans="1:13" x14ac:dyDescent="0.3">
      <c r="A206" s="43"/>
      <c r="B206" s="45"/>
      <c r="C206" s="45"/>
      <c r="D206" s="44"/>
      <c r="E206" s="44"/>
      <c r="F206" s="33"/>
      <c r="G206" s="33"/>
      <c r="H206" s="33"/>
      <c r="I206" s="34"/>
      <c r="J206" s="34"/>
      <c r="K206" s="48"/>
      <c r="L206" s="30">
        <f t="shared" si="6"/>
        <v>0</v>
      </c>
      <c r="M206" s="28" t="str">
        <f t="shared" si="7"/>
        <v/>
      </c>
    </row>
    <row r="207" spans="1:13" x14ac:dyDescent="0.3">
      <c r="A207" s="43"/>
      <c r="B207" s="45"/>
      <c r="C207" s="45"/>
      <c r="D207" s="44"/>
      <c r="E207" s="44"/>
      <c r="F207" s="33"/>
      <c r="G207" s="33"/>
      <c r="H207" s="33"/>
      <c r="I207" s="34"/>
      <c r="J207" s="34"/>
      <c r="K207" s="48"/>
      <c r="L207" s="30">
        <f t="shared" si="6"/>
        <v>0</v>
      </c>
      <c r="M207" s="28" t="str">
        <f t="shared" si="7"/>
        <v/>
      </c>
    </row>
    <row r="208" spans="1:13" x14ac:dyDescent="0.3">
      <c r="A208" s="43"/>
      <c r="B208" s="45"/>
      <c r="C208" s="45"/>
      <c r="D208" s="44"/>
      <c r="E208" s="44"/>
      <c r="F208" s="33"/>
      <c r="G208" s="33"/>
      <c r="H208" s="33"/>
      <c r="I208" s="34"/>
      <c r="J208" s="34"/>
      <c r="K208" s="48"/>
      <c r="L208" s="30">
        <f t="shared" si="6"/>
        <v>0</v>
      </c>
      <c r="M208" s="28" t="str">
        <f t="shared" si="7"/>
        <v/>
      </c>
    </row>
    <row r="209" spans="1:13" x14ac:dyDescent="0.3">
      <c r="A209" s="43"/>
      <c r="B209" s="45"/>
      <c r="C209" s="45"/>
      <c r="D209" s="44"/>
      <c r="E209" s="44"/>
      <c r="F209" s="33"/>
      <c r="G209" s="33"/>
      <c r="H209" s="33"/>
      <c r="I209" s="34"/>
      <c r="J209" s="34"/>
      <c r="K209" s="48"/>
      <c r="L209" s="30">
        <f t="shared" si="6"/>
        <v>0</v>
      </c>
      <c r="M209" s="28" t="str">
        <f t="shared" si="7"/>
        <v/>
      </c>
    </row>
    <row r="210" spans="1:13" x14ac:dyDescent="0.3">
      <c r="A210" s="43"/>
      <c r="B210" s="45"/>
      <c r="C210" s="45"/>
      <c r="D210" s="44"/>
      <c r="E210" s="44"/>
      <c r="F210" s="33"/>
      <c r="G210" s="33"/>
      <c r="H210" s="33"/>
      <c r="I210" s="34"/>
      <c r="J210" s="34"/>
      <c r="K210" s="48"/>
      <c r="L210" s="30">
        <f t="shared" si="6"/>
        <v>0</v>
      </c>
      <c r="M210" s="28" t="str">
        <f t="shared" si="7"/>
        <v/>
      </c>
    </row>
    <row r="211" spans="1:13" x14ac:dyDescent="0.3">
      <c r="A211" s="43"/>
      <c r="B211" s="45"/>
      <c r="C211" s="45"/>
      <c r="D211" s="44"/>
      <c r="E211" s="44"/>
      <c r="F211" s="33"/>
      <c r="G211" s="33"/>
      <c r="H211" s="33"/>
      <c r="I211" s="34"/>
      <c r="J211" s="34"/>
      <c r="K211" s="48"/>
      <c r="L211" s="30">
        <f t="shared" si="6"/>
        <v>0</v>
      </c>
      <c r="M211" s="28" t="str">
        <f t="shared" si="7"/>
        <v/>
      </c>
    </row>
    <row r="212" spans="1:13" x14ac:dyDescent="0.3">
      <c r="A212" s="43"/>
      <c r="B212" s="45"/>
      <c r="C212" s="45"/>
      <c r="D212" s="44"/>
      <c r="E212" s="44"/>
      <c r="F212" s="33"/>
      <c r="G212" s="33"/>
      <c r="H212" s="33"/>
      <c r="I212" s="34"/>
      <c r="J212" s="34"/>
      <c r="K212" s="48"/>
      <c r="L212" s="30">
        <f t="shared" si="6"/>
        <v>0</v>
      </c>
      <c r="M212" s="28" t="str">
        <f t="shared" si="7"/>
        <v/>
      </c>
    </row>
    <row r="213" spans="1:13" x14ac:dyDescent="0.3">
      <c r="A213" s="43"/>
      <c r="B213" s="45"/>
      <c r="C213" s="45"/>
      <c r="D213" s="44"/>
      <c r="E213" s="44"/>
      <c r="F213" s="33"/>
      <c r="G213" s="33"/>
      <c r="H213" s="33"/>
      <c r="I213" s="34"/>
      <c r="J213" s="34"/>
      <c r="K213" s="48"/>
      <c r="L213" s="30">
        <f t="shared" si="6"/>
        <v>0</v>
      </c>
      <c r="M213" s="28" t="str">
        <f t="shared" si="7"/>
        <v/>
      </c>
    </row>
    <row r="214" spans="1:13" x14ac:dyDescent="0.3">
      <c r="A214" s="43"/>
      <c r="B214" s="45"/>
      <c r="C214" s="45"/>
      <c r="D214" s="44"/>
      <c r="E214" s="44"/>
      <c r="F214" s="33"/>
      <c r="G214" s="33"/>
      <c r="H214" s="33"/>
      <c r="I214" s="34"/>
      <c r="J214" s="34"/>
      <c r="K214" s="48"/>
      <c r="L214" s="30">
        <f t="shared" si="6"/>
        <v>0</v>
      </c>
      <c r="M214" s="28" t="str">
        <f t="shared" si="7"/>
        <v/>
      </c>
    </row>
    <row r="215" spans="1:13" x14ac:dyDescent="0.3">
      <c r="A215" s="43"/>
      <c r="B215" s="45"/>
      <c r="C215" s="45"/>
      <c r="D215" s="44"/>
      <c r="E215" s="44"/>
      <c r="F215" s="33"/>
      <c r="G215" s="33"/>
      <c r="H215" s="33"/>
      <c r="I215" s="34"/>
      <c r="J215" s="34"/>
      <c r="K215" s="48"/>
      <c r="L215" s="30">
        <f t="shared" si="6"/>
        <v>0</v>
      </c>
      <c r="M215" s="28" t="str">
        <f t="shared" si="7"/>
        <v/>
      </c>
    </row>
    <row r="216" spans="1:13" x14ac:dyDescent="0.3">
      <c r="A216" s="43"/>
      <c r="B216" s="45"/>
      <c r="C216" s="45"/>
      <c r="D216" s="44"/>
      <c r="E216" s="44"/>
      <c r="F216" s="33"/>
      <c r="G216" s="33"/>
      <c r="H216" s="33"/>
      <c r="I216" s="34"/>
      <c r="J216" s="34"/>
      <c r="K216" s="48"/>
      <c r="L216" s="30">
        <f t="shared" si="6"/>
        <v>0</v>
      </c>
      <c r="M216" s="28" t="str">
        <f t="shared" si="7"/>
        <v/>
      </c>
    </row>
    <row r="217" spans="1:13" x14ac:dyDescent="0.3">
      <c r="A217" s="43"/>
      <c r="B217" s="45"/>
      <c r="C217" s="45"/>
      <c r="D217" s="44"/>
      <c r="E217" s="44"/>
      <c r="F217" s="33"/>
      <c r="G217" s="33"/>
      <c r="H217" s="33"/>
      <c r="I217" s="34"/>
      <c r="J217" s="34"/>
      <c r="K217" s="48"/>
      <c r="L217" s="30">
        <f t="shared" si="6"/>
        <v>0</v>
      </c>
      <c r="M217" s="28" t="str">
        <f t="shared" si="7"/>
        <v/>
      </c>
    </row>
    <row r="218" spans="1:13" x14ac:dyDescent="0.3">
      <c r="A218" s="43"/>
      <c r="B218" s="45"/>
      <c r="C218" s="45"/>
      <c r="D218" s="44"/>
      <c r="E218" s="44"/>
      <c r="F218" s="33"/>
      <c r="G218" s="33"/>
      <c r="H218" s="33"/>
      <c r="I218" s="34"/>
      <c r="J218" s="34"/>
      <c r="K218" s="48"/>
      <c r="L218" s="30">
        <f t="shared" si="6"/>
        <v>0</v>
      </c>
      <c r="M218" s="28" t="str">
        <f t="shared" si="7"/>
        <v/>
      </c>
    </row>
    <row r="219" spans="1:13" x14ac:dyDescent="0.3">
      <c r="A219" s="43"/>
      <c r="B219" s="45"/>
      <c r="C219" s="45"/>
      <c r="D219" s="44"/>
      <c r="E219" s="44"/>
      <c r="F219" s="33"/>
      <c r="G219" s="33"/>
      <c r="H219" s="33"/>
      <c r="I219" s="34"/>
      <c r="J219" s="34"/>
      <c r="K219" s="48"/>
      <c r="L219" s="30">
        <f t="shared" si="6"/>
        <v>0</v>
      </c>
      <c r="M219" s="28" t="str">
        <f t="shared" si="7"/>
        <v/>
      </c>
    </row>
    <row r="220" spans="1:13" x14ac:dyDescent="0.3">
      <c r="A220" s="43"/>
      <c r="B220" s="45"/>
      <c r="C220" s="45"/>
      <c r="D220" s="44"/>
      <c r="E220" s="44"/>
      <c r="F220" s="33"/>
      <c r="G220" s="33"/>
      <c r="H220" s="33"/>
      <c r="I220" s="34"/>
      <c r="J220" s="34"/>
      <c r="K220" s="48"/>
      <c r="L220" s="30">
        <f t="shared" si="6"/>
        <v>0</v>
      </c>
      <c r="M220" s="28" t="str">
        <f t="shared" si="7"/>
        <v/>
      </c>
    </row>
    <row r="221" spans="1:13" x14ac:dyDescent="0.3">
      <c r="A221" s="43"/>
      <c r="B221" s="45"/>
      <c r="C221" s="45"/>
      <c r="D221" s="44"/>
      <c r="E221" s="44"/>
      <c r="F221" s="33"/>
      <c r="G221" s="33"/>
      <c r="H221" s="33"/>
      <c r="I221" s="34"/>
      <c r="J221" s="34"/>
      <c r="K221" s="48"/>
      <c r="L221" s="30">
        <f t="shared" si="6"/>
        <v>0</v>
      </c>
      <c r="M221" s="28" t="str">
        <f t="shared" si="7"/>
        <v/>
      </c>
    </row>
    <row r="222" spans="1:13" x14ac:dyDescent="0.3">
      <c r="A222" s="43"/>
      <c r="B222" s="45"/>
      <c r="C222" s="45"/>
      <c r="D222" s="44"/>
      <c r="E222" s="44"/>
      <c r="F222" s="33"/>
      <c r="G222" s="33"/>
      <c r="H222" s="33"/>
      <c r="I222" s="34"/>
      <c r="J222" s="34"/>
      <c r="K222" s="48"/>
      <c r="L222" s="30">
        <f t="shared" si="6"/>
        <v>0</v>
      </c>
      <c r="M222" s="28" t="str">
        <f t="shared" si="7"/>
        <v/>
      </c>
    </row>
    <row r="223" spans="1:13" x14ac:dyDescent="0.3">
      <c r="A223" s="43"/>
      <c r="B223" s="45"/>
      <c r="C223" s="45"/>
      <c r="D223" s="44"/>
      <c r="E223" s="44"/>
      <c r="F223" s="33"/>
      <c r="G223" s="33"/>
      <c r="H223" s="33"/>
      <c r="I223" s="34"/>
      <c r="J223" s="34"/>
      <c r="K223" s="48"/>
      <c r="L223" s="30">
        <f t="shared" si="6"/>
        <v>0</v>
      </c>
      <c r="M223" s="28" t="str">
        <f t="shared" si="7"/>
        <v/>
      </c>
    </row>
    <row r="224" spans="1:13" x14ac:dyDescent="0.3">
      <c r="A224" s="43"/>
      <c r="B224" s="45"/>
      <c r="C224" s="45"/>
      <c r="D224" s="44"/>
      <c r="E224" s="44"/>
      <c r="F224" s="33"/>
      <c r="G224" s="33"/>
      <c r="H224" s="33"/>
      <c r="I224" s="34"/>
      <c r="J224" s="34"/>
      <c r="K224" s="48"/>
      <c r="L224" s="30">
        <f t="shared" si="6"/>
        <v>0</v>
      </c>
      <c r="M224" s="28" t="str">
        <f t="shared" si="7"/>
        <v/>
      </c>
    </row>
    <row r="225" spans="1:13" x14ac:dyDescent="0.3">
      <c r="A225" s="43"/>
      <c r="B225" s="45"/>
      <c r="C225" s="45"/>
      <c r="D225" s="44"/>
      <c r="E225" s="44"/>
      <c r="F225" s="33"/>
      <c r="G225" s="33"/>
      <c r="H225" s="33"/>
      <c r="I225" s="34"/>
      <c r="J225" s="34"/>
      <c r="K225" s="48"/>
      <c r="L225" s="30">
        <f t="shared" si="6"/>
        <v>0</v>
      </c>
      <c r="M225" s="28" t="str">
        <f t="shared" si="7"/>
        <v/>
      </c>
    </row>
    <row r="226" spans="1:13" x14ac:dyDescent="0.3">
      <c r="A226" s="43"/>
      <c r="B226" s="45"/>
      <c r="C226" s="45"/>
      <c r="D226" s="44"/>
      <c r="E226" s="44"/>
      <c r="F226" s="33"/>
      <c r="G226" s="33"/>
      <c r="H226" s="33"/>
      <c r="I226" s="34"/>
      <c r="J226" s="34"/>
      <c r="K226" s="48"/>
      <c r="L226" s="30">
        <f t="shared" si="6"/>
        <v>0</v>
      </c>
      <c r="M226" s="28" t="str">
        <f t="shared" si="7"/>
        <v/>
      </c>
    </row>
    <row r="227" spans="1:13" x14ac:dyDescent="0.3">
      <c r="A227" s="43"/>
      <c r="B227" s="45"/>
      <c r="C227" s="45"/>
      <c r="D227" s="44"/>
      <c r="E227" s="44"/>
      <c r="F227" s="33"/>
      <c r="G227" s="33"/>
      <c r="H227" s="33"/>
      <c r="I227" s="34"/>
      <c r="J227" s="34"/>
      <c r="K227" s="48"/>
      <c r="L227" s="30">
        <f t="shared" si="6"/>
        <v>0</v>
      </c>
      <c r="M227" s="28" t="str">
        <f t="shared" si="7"/>
        <v/>
      </c>
    </row>
    <row r="228" spans="1:13" x14ac:dyDescent="0.3">
      <c r="A228" s="43"/>
      <c r="B228" s="45"/>
      <c r="C228" s="45"/>
      <c r="D228" s="44"/>
      <c r="E228" s="44"/>
      <c r="F228" s="33"/>
      <c r="G228" s="33"/>
      <c r="H228" s="33"/>
      <c r="I228" s="34"/>
      <c r="J228" s="34"/>
      <c r="K228" s="48"/>
      <c r="L228" s="30">
        <f t="shared" si="6"/>
        <v>0</v>
      </c>
      <c r="M228" s="28" t="str">
        <f t="shared" si="7"/>
        <v/>
      </c>
    </row>
    <row r="229" spans="1:13" x14ac:dyDescent="0.3">
      <c r="A229" s="43"/>
      <c r="B229" s="45"/>
      <c r="C229" s="45"/>
      <c r="D229" s="44"/>
      <c r="E229" s="44"/>
      <c r="F229" s="33"/>
      <c r="G229" s="33"/>
      <c r="H229" s="33"/>
      <c r="I229" s="34"/>
      <c r="J229" s="34"/>
      <c r="K229" s="48"/>
      <c r="L229" s="30">
        <f t="shared" si="6"/>
        <v>0</v>
      </c>
      <c r="M229" s="28" t="str">
        <f t="shared" si="7"/>
        <v/>
      </c>
    </row>
    <row r="230" spans="1:13" x14ac:dyDescent="0.3">
      <c r="A230" s="43"/>
      <c r="B230" s="45"/>
      <c r="C230" s="45"/>
      <c r="D230" s="44"/>
      <c r="E230" s="44"/>
      <c r="F230" s="33"/>
      <c r="G230" s="33"/>
      <c r="H230" s="33"/>
      <c r="I230" s="34"/>
      <c r="J230" s="34"/>
      <c r="K230" s="48"/>
      <c r="L230" s="30">
        <f t="shared" si="6"/>
        <v>0</v>
      </c>
      <c r="M230" s="28" t="str">
        <f t="shared" si="7"/>
        <v/>
      </c>
    </row>
    <row r="231" spans="1:13" x14ac:dyDescent="0.3">
      <c r="A231" s="43"/>
      <c r="B231" s="45"/>
      <c r="C231" s="45"/>
      <c r="D231" s="44"/>
      <c r="E231" s="44"/>
      <c r="F231" s="33"/>
      <c r="G231" s="33"/>
      <c r="H231" s="33"/>
      <c r="I231" s="34"/>
      <c r="J231" s="34"/>
      <c r="K231" s="48"/>
      <c r="L231" s="30">
        <f t="shared" si="6"/>
        <v>0</v>
      </c>
      <c r="M231" s="28" t="str">
        <f t="shared" si="7"/>
        <v/>
      </c>
    </row>
    <row r="232" spans="1:13" x14ac:dyDescent="0.3">
      <c r="A232" s="43"/>
      <c r="B232" s="45"/>
      <c r="C232" s="45"/>
      <c r="D232" s="44"/>
      <c r="E232" s="44"/>
      <c r="F232" s="33"/>
      <c r="G232" s="33"/>
      <c r="H232" s="33"/>
      <c r="I232" s="34"/>
      <c r="J232" s="34"/>
      <c r="K232" s="48"/>
      <c r="L232" s="30">
        <f t="shared" si="6"/>
        <v>0</v>
      </c>
      <c r="M232" s="28" t="str">
        <f t="shared" si="7"/>
        <v/>
      </c>
    </row>
    <row r="233" spans="1:13" x14ac:dyDescent="0.3">
      <c r="A233" s="43"/>
      <c r="B233" s="45"/>
      <c r="C233" s="45"/>
      <c r="D233" s="44"/>
      <c r="E233" s="44"/>
      <c r="F233" s="33"/>
      <c r="G233" s="33"/>
      <c r="H233" s="33"/>
      <c r="I233" s="34"/>
      <c r="J233" s="34"/>
      <c r="K233" s="48"/>
      <c r="L233" s="30">
        <f t="shared" si="6"/>
        <v>0</v>
      </c>
      <c r="M233" s="28" t="str">
        <f t="shared" si="7"/>
        <v/>
      </c>
    </row>
    <row r="234" spans="1:13" x14ac:dyDescent="0.3">
      <c r="A234" s="43"/>
      <c r="B234" s="45"/>
      <c r="C234" s="45"/>
      <c r="D234" s="44"/>
      <c r="E234" s="44"/>
      <c r="F234" s="33"/>
      <c r="G234" s="33"/>
      <c r="H234" s="33"/>
      <c r="I234" s="34"/>
      <c r="J234" s="34"/>
      <c r="K234" s="48"/>
      <c r="L234" s="30">
        <f t="shared" si="6"/>
        <v>0</v>
      </c>
      <c r="M234" s="28" t="str">
        <f t="shared" si="7"/>
        <v/>
      </c>
    </row>
    <row r="235" spans="1:13" x14ac:dyDescent="0.3">
      <c r="A235" s="43"/>
      <c r="B235" s="45"/>
      <c r="C235" s="45"/>
      <c r="D235" s="44"/>
      <c r="E235" s="44"/>
      <c r="F235" s="33"/>
      <c r="G235" s="33"/>
      <c r="H235" s="33"/>
      <c r="I235" s="34"/>
      <c r="J235" s="34"/>
      <c r="K235" s="48"/>
      <c r="L235" s="30">
        <f t="shared" si="6"/>
        <v>0</v>
      </c>
      <c r="M235" s="28" t="str">
        <f t="shared" si="7"/>
        <v/>
      </c>
    </row>
    <row r="236" spans="1:13" x14ac:dyDescent="0.3">
      <c r="A236" s="43"/>
      <c r="B236" s="45"/>
      <c r="C236" s="45"/>
      <c r="D236" s="44"/>
      <c r="E236" s="44"/>
      <c r="F236" s="33"/>
      <c r="G236" s="33"/>
      <c r="H236" s="33"/>
      <c r="I236" s="34"/>
      <c r="J236" s="34"/>
      <c r="K236" s="48"/>
      <c r="L236" s="30">
        <f t="shared" si="6"/>
        <v>0</v>
      </c>
      <c r="M236" s="28" t="str">
        <f t="shared" si="7"/>
        <v/>
      </c>
    </row>
    <row r="237" spans="1:13" x14ac:dyDescent="0.3">
      <c r="A237" s="43"/>
      <c r="B237" s="45"/>
      <c r="C237" s="45"/>
      <c r="D237" s="44"/>
      <c r="E237" s="44"/>
      <c r="F237" s="33"/>
      <c r="G237" s="33"/>
      <c r="H237" s="33"/>
      <c r="I237" s="34"/>
      <c r="J237" s="34"/>
      <c r="K237" s="48"/>
      <c r="L237" s="30">
        <f t="shared" si="6"/>
        <v>0</v>
      </c>
      <c r="M237" s="28" t="str">
        <f t="shared" si="7"/>
        <v/>
      </c>
    </row>
    <row r="238" spans="1:13" x14ac:dyDescent="0.3">
      <c r="A238" s="43"/>
      <c r="B238" s="45"/>
      <c r="C238" s="45"/>
      <c r="D238" s="44"/>
      <c r="E238" s="44"/>
      <c r="F238" s="33"/>
      <c r="G238" s="33"/>
      <c r="H238" s="33"/>
      <c r="I238" s="34"/>
      <c r="J238" s="34"/>
      <c r="K238" s="48"/>
      <c r="L238" s="30">
        <f t="shared" si="6"/>
        <v>0</v>
      </c>
      <c r="M238" s="28" t="str">
        <f t="shared" si="7"/>
        <v/>
      </c>
    </row>
    <row r="239" spans="1:13" x14ac:dyDescent="0.3">
      <c r="A239" s="43"/>
      <c r="B239" s="45"/>
      <c r="C239" s="45"/>
      <c r="D239" s="44"/>
      <c r="E239" s="44"/>
      <c r="F239" s="33"/>
      <c r="G239" s="33"/>
      <c r="H239" s="33"/>
      <c r="I239" s="34"/>
      <c r="J239" s="34"/>
      <c r="K239" s="48"/>
      <c r="L239" s="30">
        <f t="shared" si="6"/>
        <v>0</v>
      </c>
      <c r="M239" s="28" t="str">
        <f t="shared" si="7"/>
        <v/>
      </c>
    </row>
    <row r="240" spans="1:13" x14ac:dyDescent="0.3">
      <c r="A240" s="43"/>
      <c r="B240" s="45"/>
      <c r="C240" s="45"/>
      <c r="D240" s="44"/>
      <c r="E240" s="44"/>
      <c r="F240" s="33"/>
      <c r="G240" s="33"/>
      <c r="H240" s="33"/>
      <c r="I240" s="34"/>
      <c r="J240" s="34"/>
      <c r="K240" s="48"/>
      <c r="L240" s="30">
        <f t="shared" si="6"/>
        <v>0</v>
      </c>
      <c r="M240" s="28" t="str">
        <f t="shared" si="7"/>
        <v/>
      </c>
    </row>
    <row r="241" spans="1:13" x14ac:dyDescent="0.3">
      <c r="A241" s="43"/>
      <c r="B241" s="45"/>
      <c r="C241" s="45"/>
      <c r="D241" s="44"/>
      <c r="E241" s="44"/>
      <c r="F241" s="33"/>
      <c r="G241" s="33"/>
      <c r="H241" s="33"/>
      <c r="I241" s="34"/>
      <c r="J241" s="34"/>
      <c r="K241" s="48"/>
      <c r="L241" s="30">
        <f t="shared" si="6"/>
        <v>0</v>
      </c>
      <c r="M241" s="28" t="str">
        <f t="shared" si="7"/>
        <v/>
      </c>
    </row>
    <row r="242" spans="1:13" x14ac:dyDescent="0.3">
      <c r="A242" s="43"/>
      <c r="B242" s="45"/>
      <c r="C242" s="45"/>
      <c r="D242" s="44"/>
      <c r="E242" s="44"/>
      <c r="F242" s="33"/>
      <c r="G242" s="33"/>
      <c r="H242" s="33"/>
      <c r="I242" s="34"/>
      <c r="J242" s="34"/>
      <c r="K242" s="48"/>
      <c r="L242" s="30">
        <f t="shared" si="6"/>
        <v>0</v>
      </c>
      <c r="M242" s="28" t="str">
        <f t="shared" si="7"/>
        <v/>
      </c>
    </row>
    <row r="243" spans="1:13" x14ac:dyDescent="0.3">
      <c r="A243" s="43"/>
      <c r="B243" s="45"/>
      <c r="C243" s="45"/>
      <c r="D243" s="44"/>
      <c r="E243" s="44"/>
      <c r="F243" s="33"/>
      <c r="G243" s="33"/>
      <c r="H243" s="33"/>
      <c r="I243" s="34"/>
      <c r="J243" s="34"/>
      <c r="K243" s="48"/>
      <c r="L243" s="30">
        <f t="shared" si="6"/>
        <v>0</v>
      </c>
      <c r="M243" s="28" t="str">
        <f t="shared" si="7"/>
        <v/>
      </c>
    </row>
    <row r="244" spans="1:13" x14ac:dyDescent="0.3">
      <c r="A244" s="43"/>
      <c r="B244" s="45"/>
      <c r="C244" s="45"/>
      <c r="D244" s="44"/>
      <c r="E244" s="44"/>
      <c r="F244" s="33"/>
      <c r="G244" s="33"/>
      <c r="H244" s="33"/>
      <c r="I244" s="34"/>
      <c r="J244" s="34"/>
      <c r="K244" s="48"/>
      <c r="L244" s="30">
        <f t="shared" si="6"/>
        <v>0</v>
      </c>
      <c r="M244" s="28" t="str">
        <f t="shared" si="7"/>
        <v/>
      </c>
    </row>
    <row r="245" spans="1:13" x14ac:dyDescent="0.3">
      <c r="A245" s="43"/>
      <c r="B245" s="45"/>
      <c r="C245" s="45"/>
      <c r="D245" s="44"/>
      <c r="E245" s="44"/>
      <c r="F245" s="33"/>
      <c r="G245" s="33"/>
      <c r="H245" s="33"/>
      <c r="I245" s="34"/>
      <c r="J245" s="34"/>
      <c r="K245" s="48"/>
      <c r="L245" s="30">
        <f t="shared" si="6"/>
        <v>0</v>
      </c>
      <c r="M245" s="28" t="str">
        <f t="shared" si="7"/>
        <v/>
      </c>
    </row>
    <row r="246" spans="1:13" x14ac:dyDescent="0.3">
      <c r="A246" s="43"/>
      <c r="B246" s="45"/>
      <c r="C246" s="45"/>
      <c r="D246" s="44"/>
      <c r="E246" s="44"/>
      <c r="F246" s="33"/>
      <c r="G246" s="33"/>
      <c r="H246" s="33"/>
      <c r="I246" s="34"/>
      <c r="J246" s="34"/>
      <c r="K246" s="48"/>
      <c r="L246" s="30">
        <f t="shared" si="6"/>
        <v>0</v>
      </c>
      <c r="M246" s="28" t="str">
        <f t="shared" si="7"/>
        <v/>
      </c>
    </row>
    <row r="247" spans="1:13" x14ac:dyDescent="0.3">
      <c r="A247" s="43"/>
      <c r="B247" s="45"/>
      <c r="C247" s="45"/>
      <c r="D247" s="44"/>
      <c r="E247" s="44"/>
      <c r="F247" s="33"/>
      <c r="G247" s="33"/>
      <c r="H247" s="33"/>
      <c r="I247" s="34"/>
      <c r="J247" s="34"/>
      <c r="K247" s="48"/>
      <c r="L247" s="30">
        <f t="shared" si="6"/>
        <v>0</v>
      </c>
      <c r="M247" s="28" t="str">
        <f t="shared" si="7"/>
        <v/>
      </c>
    </row>
    <row r="248" spans="1:13" x14ac:dyDescent="0.3">
      <c r="A248" s="43"/>
      <c r="B248" s="45"/>
      <c r="C248" s="45"/>
      <c r="D248" s="44"/>
      <c r="E248" s="44"/>
      <c r="F248" s="33"/>
      <c r="G248" s="33"/>
      <c r="H248" s="33"/>
      <c r="I248" s="34"/>
      <c r="J248" s="34"/>
      <c r="K248" s="48"/>
      <c r="L248" s="30">
        <f t="shared" si="6"/>
        <v>0</v>
      </c>
      <c r="M248" s="28" t="str">
        <f t="shared" si="7"/>
        <v/>
      </c>
    </row>
    <row r="249" spans="1:13" x14ac:dyDescent="0.3">
      <c r="A249" s="43"/>
      <c r="B249" s="45"/>
      <c r="C249" s="45"/>
      <c r="D249" s="44"/>
      <c r="E249" s="44"/>
      <c r="F249" s="33"/>
      <c r="G249" s="33"/>
      <c r="H249" s="33"/>
      <c r="I249" s="34"/>
      <c r="J249" s="34"/>
      <c r="K249" s="48"/>
      <c r="L249" s="30">
        <f t="shared" si="6"/>
        <v>0</v>
      </c>
      <c r="M249" s="28" t="str">
        <f t="shared" si="7"/>
        <v/>
      </c>
    </row>
    <row r="250" spans="1:13" x14ac:dyDescent="0.3">
      <c r="A250" s="43"/>
      <c r="B250" s="45"/>
      <c r="C250" s="45"/>
      <c r="D250" s="44"/>
      <c r="E250" s="44"/>
      <c r="F250" s="33"/>
      <c r="G250" s="33"/>
      <c r="H250" s="33"/>
      <c r="I250" s="34"/>
      <c r="J250" s="34"/>
      <c r="K250" s="48"/>
      <c r="L250" s="30">
        <f t="shared" si="6"/>
        <v>0</v>
      </c>
      <c r="M250" s="28" t="str">
        <f t="shared" si="7"/>
        <v/>
      </c>
    </row>
    <row r="251" spans="1:13" x14ac:dyDescent="0.3">
      <c r="A251" s="43"/>
      <c r="B251" s="45"/>
      <c r="C251" s="45"/>
      <c r="D251" s="44"/>
      <c r="E251" s="44"/>
      <c r="F251" s="33"/>
      <c r="G251" s="33"/>
      <c r="H251" s="33"/>
      <c r="I251" s="34"/>
      <c r="J251" s="34"/>
      <c r="K251" s="48"/>
      <c r="L251" s="30">
        <f t="shared" si="6"/>
        <v>0</v>
      </c>
      <c r="M251" s="28" t="str">
        <f t="shared" si="7"/>
        <v/>
      </c>
    </row>
    <row r="252" spans="1:13" x14ac:dyDescent="0.3">
      <c r="A252" s="43"/>
      <c r="B252" s="45"/>
      <c r="C252" s="45"/>
      <c r="D252" s="44"/>
      <c r="E252" s="44"/>
      <c r="F252" s="33"/>
      <c r="G252" s="33"/>
      <c r="H252" s="33"/>
      <c r="I252" s="34"/>
      <c r="J252" s="34"/>
      <c r="K252" s="48"/>
      <c r="L252" s="30">
        <f t="shared" si="6"/>
        <v>0</v>
      </c>
      <c r="M252" s="28" t="str">
        <f t="shared" si="7"/>
        <v/>
      </c>
    </row>
    <row r="253" spans="1:13" x14ac:dyDescent="0.3">
      <c r="A253" s="43"/>
      <c r="B253" s="45"/>
      <c r="C253" s="45"/>
      <c r="D253" s="44"/>
      <c r="E253" s="44"/>
      <c r="F253" s="33"/>
      <c r="G253" s="33"/>
      <c r="H253" s="33"/>
      <c r="I253" s="34"/>
      <c r="J253" s="34"/>
      <c r="K253" s="48"/>
      <c r="L253" s="30">
        <f t="shared" si="6"/>
        <v>0</v>
      </c>
      <c r="M253" s="28" t="str">
        <f t="shared" si="7"/>
        <v/>
      </c>
    </row>
    <row r="254" spans="1:13" x14ac:dyDescent="0.3">
      <c r="A254" s="43"/>
      <c r="B254" s="45"/>
      <c r="C254" s="45"/>
      <c r="D254" s="44"/>
      <c r="E254" s="44"/>
      <c r="F254" s="33"/>
      <c r="G254" s="33"/>
      <c r="H254" s="33"/>
      <c r="I254" s="34"/>
      <c r="J254" s="34"/>
      <c r="K254" s="48"/>
      <c r="L254" s="30">
        <f t="shared" si="6"/>
        <v>0</v>
      </c>
      <c r="M254" s="28" t="str">
        <f t="shared" si="7"/>
        <v/>
      </c>
    </row>
    <row r="255" spans="1:13" x14ac:dyDescent="0.3">
      <c r="A255" s="43"/>
      <c r="B255" s="45"/>
      <c r="C255" s="45"/>
      <c r="D255" s="44"/>
      <c r="E255" s="44"/>
      <c r="F255" s="33"/>
      <c r="G255" s="33"/>
      <c r="H255" s="33"/>
      <c r="I255" s="34"/>
      <c r="J255" s="34"/>
      <c r="K255" s="48"/>
      <c r="L255" s="30">
        <f t="shared" si="6"/>
        <v>0</v>
      </c>
      <c r="M255" s="28" t="str">
        <f t="shared" si="7"/>
        <v/>
      </c>
    </row>
    <row r="256" spans="1:13" x14ac:dyDescent="0.3">
      <c r="A256" s="43"/>
      <c r="B256" s="45"/>
      <c r="C256" s="45"/>
      <c r="D256" s="44"/>
      <c r="E256" s="44"/>
      <c r="F256" s="33"/>
      <c r="G256" s="33"/>
      <c r="H256" s="33"/>
      <c r="I256" s="34"/>
      <c r="J256" s="34"/>
      <c r="K256" s="48"/>
      <c r="L256" s="30">
        <f t="shared" si="6"/>
        <v>0</v>
      </c>
      <c r="M256" s="28" t="str">
        <f t="shared" si="7"/>
        <v/>
      </c>
    </row>
    <row r="257" spans="1:13" x14ac:dyDescent="0.3">
      <c r="A257" s="43"/>
      <c r="B257" s="45"/>
      <c r="C257" s="45"/>
      <c r="D257" s="44"/>
      <c r="E257" s="44"/>
      <c r="F257" s="33"/>
      <c r="G257" s="33"/>
      <c r="H257" s="33"/>
      <c r="I257" s="34"/>
      <c r="J257" s="34"/>
      <c r="K257" s="48"/>
      <c r="L257" s="30">
        <f t="shared" ref="L257:L298" si="8">IF(I257&lt;=0,J257*K257,I257*K257)</f>
        <v>0</v>
      </c>
      <c r="M257" s="28" t="str">
        <f t="shared" ref="M257:M299" si="9">IF(K257="","",IF(I257&gt;0,I257+L257,J257+L257))</f>
        <v/>
      </c>
    </row>
    <row r="258" spans="1:13" x14ac:dyDescent="0.3">
      <c r="A258" s="43"/>
      <c r="B258" s="45"/>
      <c r="C258" s="45"/>
      <c r="D258" s="44"/>
      <c r="E258" s="44"/>
      <c r="F258" s="33"/>
      <c r="G258" s="33"/>
      <c r="H258" s="33"/>
      <c r="I258" s="34"/>
      <c r="J258" s="34"/>
      <c r="K258" s="48"/>
      <c r="L258" s="30">
        <f t="shared" si="8"/>
        <v>0</v>
      </c>
      <c r="M258" s="28" t="str">
        <f t="shared" si="9"/>
        <v/>
      </c>
    </row>
    <row r="259" spans="1:13" x14ac:dyDescent="0.3">
      <c r="A259" s="43"/>
      <c r="B259" s="45"/>
      <c r="C259" s="45"/>
      <c r="D259" s="44"/>
      <c r="E259" s="44"/>
      <c r="F259" s="33"/>
      <c r="G259" s="33"/>
      <c r="H259" s="33"/>
      <c r="I259" s="34"/>
      <c r="J259" s="34"/>
      <c r="K259" s="48"/>
      <c r="L259" s="30">
        <f t="shared" si="8"/>
        <v>0</v>
      </c>
      <c r="M259" s="28" t="str">
        <f t="shared" si="9"/>
        <v/>
      </c>
    </row>
    <row r="260" spans="1:13" x14ac:dyDescent="0.3">
      <c r="A260" s="43"/>
      <c r="B260" s="45"/>
      <c r="C260" s="45"/>
      <c r="D260" s="44"/>
      <c r="E260" s="44"/>
      <c r="F260" s="33"/>
      <c r="G260" s="33"/>
      <c r="H260" s="33"/>
      <c r="I260" s="34"/>
      <c r="J260" s="34"/>
      <c r="K260" s="48"/>
      <c r="L260" s="30">
        <f t="shared" si="8"/>
        <v>0</v>
      </c>
      <c r="M260" s="28" t="str">
        <f t="shared" si="9"/>
        <v/>
      </c>
    </row>
    <row r="261" spans="1:13" x14ac:dyDescent="0.3">
      <c r="A261" s="43"/>
      <c r="B261" s="45"/>
      <c r="C261" s="45"/>
      <c r="D261" s="44"/>
      <c r="E261" s="44"/>
      <c r="F261" s="33"/>
      <c r="G261" s="33"/>
      <c r="H261" s="33"/>
      <c r="I261" s="34"/>
      <c r="J261" s="34"/>
      <c r="K261" s="48"/>
      <c r="L261" s="30">
        <f t="shared" si="8"/>
        <v>0</v>
      </c>
      <c r="M261" s="28" t="str">
        <f t="shared" si="9"/>
        <v/>
      </c>
    </row>
    <row r="262" spans="1:13" x14ac:dyDescent="0.3">
      <c r="A262" s="43"/>
      <c r="B262" s="45"/>
      <c r="C262" s="45"/>
      <c r="D262" s="44"/>
      <c r="E262" s="44"/>
      <c r="F262" s="33"/>
      <c r="G262" s="33"/>
      <c r="H262" s="33"/>
      <c r="I262" s="34"/>
      <c r="J262" s="34"/>
      <c r="K262" s="48"/>
      <c r="L262" s="30">
        <f t="shared" si="8"/>
        <v>0</v>
      </c>
      <c r="M262" s="28" t="str">
        <f t="shared" si="9"/>
        <v/>
      </c>
    </row>
    <row r="263" spans="1:13" x14ac:dyDescent="0.3">
      <c r="A263" s="43"/>
      <c r="B263" s="45"/>
      <c r="C263" s="45"/>
      <c r="D263" s="44"/>
      <c r="E263" s="44"/>
      <c r="F263" s="33"/>
      <c r="G263" s="33"/>
      <c r="H263" s="33"/>
      <c r="I263" s="34"/>
      <c r="J263" s="34"/>
      <c r="K263" s="48"/>
      <c r="L263" s="30">
        <f t="shared" si="8"/>
        <v>0</v>
      </c>
      <c r="M263" s="28" t="str">
        <f t="shared" si="9"/>
        <v/>
      </c>
    </row>
    <row r="264" spans="1:13" x14ac:dyDescent="0.3">
      <c r="A264" s="43"/>
      <c r="B264" s="45"/>
      <c r="C264" s="45"/>
      <c r="D264" s="44"/>
      <c r="E264" s="44"/>
      <c r="F264" s="33"/>
      <c r="G264" s="33"/>
      <c r="H264" s="33"/>
      <c r="I264" s="34"/>
      <c r="J264" s="34"/>
      <c r="K264" s="48"/>
      <c r="L264" s="30">
        <f t="shared" si="8"/>
        <v>0</v>
      </c>
      <c r="M264" s="28" t="str">
        <f t="shared" si="9"/>
        <v/>
      </c>
    </row>
    <row r="265" spans="1:13" x14ac:dyDescent="0.3">
      <c r="A265" s="43"/>
      <c r="B265" s="45"/>
      <c r="C265" s="45"/>
      <c r="D265" s="44"/>
      <c r="E265" s="44"/>
      <c r="F265" s="33"/>
      <c r="G265" s="33"/>
      <c r="H265" s="33"/>
      <c r="I265" s="34"/>
      <c r="J265" s="34"/>
      <c r="K265" s="48"/>
      <c r="L265" s="30">
        <f t="shared" si="8"/>
        <v>0</v>
      </c>
      <c r="M265" s="28" t="str">
        <f t="shared" si="9"/>
        <v/>
      </c>
    </row>
    <row r="266" spans="1:13" x14ac:dyDescent="0.3">
      <c r="A266" s="43"/>
      <c r="B266" s="45"/>
      <c r="C266" s="45"/>
      <c r="D266" s="44"/>
      <c r="E266" s="44"/>
      <c r="F266" s="33"/>
      <c r="G266" s="33"/>
      <c r="H266" s="33"/>
      <c r="I266" s="34"/>
      <c r="J266" s="34"/>
      <c r="K266" s="48"/>
      <c r="L266" s="30">
        <f t="shared" si="8"/>
        <v>0</v>
      </c>
      <c r="M266" s="28" t="str">
        <f t="shared" si="9"/>
        <v/>
      </c>
    </row>
    <row r="267" spans="1:13" x14ac:dyDescent="0.3">
      <c r="A267" s="43"/>
      <c r="B267" s="45"/>
      <c r="C267" s="45"/>
      <c r="D267" s="44"/>
      <c r="E267" s="44"/>
      <c r="F267" s="33"/>
      <c r="G267" s="33"/>
      <c r="H267" s="33"/>
      <c r="I267" s="34"/>
      <c r="J267" s="34"/>
      <c r="K267" s="48"/>
      <c r="L267" s="30">
        <f t="shared" si="8"/>
        <v>0</v>
      </c>
      <c r="M267" s="28" t="str">
        <f t="shared" si="9"/>
        <v/>
      </c>
    </row>
    <row r="268" spans="1:13" x14ac:dyDescent="0.3">
      <c r="A268" s="43"/>
      <c r="B268" s="45"/>
      <c r="C268" s="45"/>
      <c r="D268" s="44"/>
      <c r="E268" s="44"/>
      <c r="F268" s="33"/>
      <c r="G268" s="33"/>
      <c r="H268" s="33"/>
      <c r="I268" s="34"/>
      <c r="J268" s="34"/>
      <c r="K268" s="48"/>
      <c r="L268" s="30">
        <f t="shared" si="8"/>
        <v>0</v>
      </c>
      <c r="M268" s="28" t="str">
        <f t="shared" si="9"/>
        <v/>
      </c>
    </row>
    <row r="269" spans="1:13" x14ac:dyDescent="0.3">
      <c r="A269" s="43"/>
      <c r="B269" s="45"/>
      <c r="C269" s="45"/>
      <c r="D269" s="44"/>
      <c r="E269" s="44"/>
      <c r="F269" s="33"/>
      <c r="G269" s="33"/>
      <c r="H269" s="33"/>
      <c r="I269" s="34"/>
      <c r="J269" s="34"/>
      <c r="K269" s="48"/>
      <c r="L269" s="30">
        <f t="shared" si="8"/>
        <v>0</v>
      </c>
      <c r="M269" s="28" t="str">
        <f t="shared" si="9"/>
        <v/>
      </c>
    </row>
    <row r="270" spans="1:13" x14ac:dyDescent="0.3">
      <c r="A270" s="43"/>
      <c r="B270" s="45"/>
      <c r="C270" s="45"/>
      <c r="D270" s="44"/>
      <c r="E270" s="44"/>
      <c r="F270" s="33"/>
      <c r="G270" s="33"/>
      <c r="H270" s="33"/>
      <c r="I270" s="34"/>
      <c r="J270" s="34"/>
      <c r="K270" s="48"/>
      <c r="L270" s="30">
        <f t="shared" si="8"/>
        <v>0</v>
      </c>
      <c r="M270" s="28" t="str">
        <f t="shared" si="9"/>
        <v/>
      </c>
    </row>
    <row r="271" spans="1:13" x14ac:dyDescent="0.3">
      <c r="A271" s="43"/>
      <c r="B271" s="45"/>
      <c r="C271" s="45"/>
      <c r="D271" s="44"/>
      <c r="E271" s="44"/>
      <c r="F271" s="33"/>
      <c r="G271" s="33"/>
      <c r="H271" s="33"/>
      <c r="I271" s="34"/>
      <c r="J271" s="34"/>
      <c r="K271" s="48"/>
      <c r="L271" s="30">
        <f t="shared" si="8"/>
        <v>0</v>
      </c>
      <c r="M271" s="28" t="str">
        <f t="shared" si="9"/>
        <v/>
      </c>
    </row>
    <row r="272" spans="1:13" x14ac:dyDescent="0.3">
      <c r="A272" s="43"/>
      <c r="B272" s="45"/>
      <c r="C272" s="45"/>
      <c r="D272" s="44"/>
      <c r="E272" s="44"/>
      <c r="F272" s="33"/>
      <c r="G272" s="33"/>
      <c r="H272" s="33"/>
      <c r="I272" s="34"/>
      <c r="J272" s="34"/>
      <c r="K272" s="48"/>
      <c r="L272" s="30">
        <f t="shared" si="8"/>
        <v>0</v>
      </c>
      <c r="M272" s="28" t="str">
        <f t="shared" si="9"/>
        <v/>
      </c>
    </row>
    <row r="273" spans="1:13" x14ac:dyDescent="0.3">
      <c r="A273" s="43"/>
      <c r="B273" s="45"/>
      <c r="C273" s="45"/>
      <c r="D273" s="44"/>
      <c r="E273" s="44"/>
      <c r="F273" s="33"/>
      <c r="G273" s="33"/>
      <c r="H273" s="33"/>
      <c r="I273" s="34"/>
      <c r="J273" s="34"/>
      <c r="K273" s="48"/>
      <c r="L273" s="30">
        <f t="shared" si="8"/>
        <v>0</v>
      </c>
      <c r="M273" s="28" t="str">
        <f t="shared" si="9"/>
        <v/>
      </c>
    </row>
    <row r="274" spans="1:13" x14ac:dyDescent="0.3">
      <c r="A274" s="43"/>
      <c r="B274" s="45"/>
      <c r="C274" s="45"/>
      <c r="D274" s="44"/>
      <c r="E274" s="44"/>
      <c r="F274" s="33"/>
      <c r="G274" s="33"/>
      <c r="H274" s="33"/>
      <c r="I274" s="34"/>
      <c r="J274" s="34"/>
      <c r="K274" s="48"/>
      <c r="L274" s="30">
        <f t="shared" si="8"/>
        <v>0</v>
      </c>
      <c r="M274" s="28" t="str">
        <f t="shared" si="9"/>
        <v/>
      </c>
    </row>
    <row r="275" spans="1:13" x14ac:dyDescent="0.3">
      <c r="A275" s="43"/>
      <c r="B275" s="45"/>
      <c r="C275" s="45"/>
      <c r="D275" s="44"/>
      <c r="E275" s="44"/>
      <c r="F275" s="33"/>
      <c r="G275" s="33"/>
      <c r="H275" s="33"/>
      <c r="I275" s="34"/>
      <c r="J275" s="34"/>
      <c r="K275" s="48"/>
      <c r="L275" s="30">
        <f t="shared" si="8"/>
        <v>0</v>
      </c>
      <c r="M275" s="28" t="str">
        <f t="shared" si="9"/>
        <v/>
      </c>
    </row>
    <row r="276" spans="1:13" x14ac:dyDescent="0.3">
      <c r="A276" s="43"/>
      <c r="B276" s="45"/>
      <c r="C276" s="45"/>
      <c r="D276" s="44"/>
      <c r="E276" s="44"/>
      <c r="F276" s="33"/>
      <c r="G276" s="33"/>
      <c r="H276" s="33"/>
      <c r="I276" s="34"/>
      <c r="J276" s="34"/>
      <c r="K276" s="48"/>
      <c r="L276" s="30">
        <f t="shared" si="8"/>
        <v>0</v>
      </c>
      <c r="M276" s="28" t="str">
        <f t="shared" si="9"/>
        <v/>
      </c>
    </row>
    <row r="277" spans="1:13" x14ac:dyDescent="0.3">
      <c r="A277" s="43"/>
      <c r="B277" s="45"/>
      <c r="C277" s="45"/>
      <c r="D277" s="44"/>
      <c r="E277" s="44"/>
      <c r="F277" s="33"/>
      <c r="G277" s="33"/>
      <c r="H277" s="33"/>
      <c r="I277" s="34"/>
      <c r="J277" s="34"/>
      <c r="K277" s="48"/>
      <c r="L277" s="30">
        <f t="shared" si="8"/>
        <v>0</v>
      </c>
      <c r="M277" s="28" t="str">
        <f t="shared" si="9"/>
        <v/>
      </c>
    </row>
    <row r="278" spans="1:13" x14ac:dyDescent="0.3">
      <c r="A278" s="43"/>
      <c r="B278" s="45"/>
      <c r="C278" s="45"/>
      <c r="D278" s="44"/>
      <c r="E278" s="44"/>
      <c r="F278" s="33"/>
      <c r="G278" s="33"/>
      <c r="H278" s="33"/>
      <c r="I278" s="34"/>
      <c r="J278" s="34"/>
      <c r="K278" s="48"/>
      <c r="L278" s="30">
        <f t="shared" si="8"/>
        <v>0</v>
      </c>
      <c r="M278" s="28" t="str">
        <f t="shared" si="9"/>
        <v/>
      </c>
    </row>
    <row r="279" spans="1:13" x14ac:dyDescent="0.3">
      <c r="A279" s="43"/>
      <c r="B279" s="45"/>
      <c r="C279" s="45"/>
      <c r="D279" s="44"/>
      <c r="E279" s="44"/>
      <c r="F279" s="33"/>
      <c r="G279" s="33"/>
      <c r="H279" s="33"/>
      <c r="I279" s="34"/>
      <c r="J279" s="34"/>
      <c r="K279" s="48"/>
      <c r="L279" s="30">
        <f t="shared" si="8"/>
        <v>0</v>
      </c>
      <c r="M279" s="28" t="str">
        <f t="shared" si="9"/>
        <v/>
      </c>
    </row>
    <row r="280" spans="1:13" x14ac:dyDescent="0.3">
      <c r="A280" s="43"/>
      <c r="B280" s="45"/>
      <c r="C280" s="45"/>
      <c r="D280" s="44"/>
      <c r="E280" s="44"/>
      <c r="F280" s="33"/>
      <c r="G280" s="33"/>
      <c r="H280" s="33"/>
      <c r="I280" s="34"/>
      <c r="J280" s="34"/>
      <c r="K280" s="48"/>
      <c r="L280" s="30">
        <f t="shared" si="8"/>
        <v>0</v>
      </c>
      <c r="M280" s="28" t="str">
        <f t="shared" si="9"/>
        <v/>
      </c>
    </row>
    <row r="281" spans="1:13" x14ac:dyDescent="0.3">
      <c r="A281" s="43"/>
      <c r="B281" s="45"/>
      <c r="C281" s="45"/>
      <c r="D281" s="44"/>
      <c r="E281" s="44"/>
      <c r="F281" s="33"/>
      <c r="G281" s="33"/>
      <c r="H281" s="33"/>
      <c r="I281" s="34"/>
      <c r="J281" s="34"/>
      <c r="K281" s="48"/>
      <c r="L281" s="30">
        <f t="shared" si="8"/>
        <v>0</v>
      </c>
      <c r="M281" s="28" t="str">
        <f t="shared" si="9"/>
        <v/>
      </c>
    </row>
    <row r="282" spans="1:13" x14ac:dyDescent="0.3">
      <c r="A282" s="43"/>
      <c r="B282" s="45"/>
      <c r="C282" s="45"/>
      <c r="D282" s="44"/>
      <c r="E282" s="44"/>
      <c r="F282" s="33"/>
      <c r="G282" s="33"/>
      <c r="H282" s="33"/>
      <c r="I282" s="34"/>
      <c r="J282" s="34"/>
      <c r="K282" s="48"/>
      <c r="L282" s="30">
        <f t="shared" si="8"/>
        <v>0</v>
      </c>
      <c r="M282" s="28" t="str">
        <f t="shared" si="9"/>
        <v/>
      </c>
    </row>
    <row r="283" spans="1:13" x14ac:dyDescent="0.3">
      <c r="A283" s="43"/>
      <c r="B283" s="45"/>
      <c r="C283" s="45"/>
      <c r="D283" s="44"/>
      <c r="E283" s="44"/>
      <c r="F283" s="33"/>
      <c r="G283" s="33"/>
      <c r="H283" s="33"/>
      <c r="I283" s="34"/>
      <c r="J283" s="34"/>
      <c r="K283" s="48"/>
      <c r="L283" s="30">
        <f t="shared" si="8"/>
        <v>0</v>
      </c>
      <c r="M283" s="28" t="str">
        <f t="shared" si="9"/>
        <v/>
      </c>
    </row>
    <row r="284" spans="1:13" x14ac:dyDescent="0.3">
      <c r="A284" s="43"/>
      <c r="B284" s="45"/>
      <c r="C284" s="45"/>
      <c r="D284" s="44"/>
      <c r="E284" s="44"/>
      <c r="F284" s="33"/>
      <c r="G284" s="33"/>
      <c r="H284" s="33"/>
      <c r="I284" s="34"/>
      <c r="J284" s="34"/>
      <c r="K284" s="48"/>
      <c r="L284" s="30">
        <f t="shared" si="8"/>
        <v>0</v>
      </c>
      <c r="M284" s="28" t="str">
        <f t="shared" si="9"/>
        <v/>
      </c>
    </row>
    <row r="285" spans="1:13" x14ac:dyDescent="0.3">
      <c r="A285" s="43"/>
      <c r="B285" s="45"/>
      <c r="C285" s="45"/>
      <c r="D285" s="44"/>
      <c r="E285" s="44"/>
      <c r="F285" s="33"/>
      <c r="G285" s="33"/>
      <c r="H285" s="33"/>
      <c r="I285" s="34"/>
      <c r="J285" s="34"/>
      <c r="K285" s="48"/>
      <c r="L285" s="30">
        <f t="shared" si="8"/>
        <v>0</v>
      </c>
      <c r="M285" s="28" t="str">
        <f t="shared" si="9"/>
        <v/>
      </c>
    </row>
    <row r="286" spans="1:13" x14ac:dyDescent="0.3">
      <c r="A286" s="43"/>
      <c r="B286" s="45"/>
      <c r="C286" s="45"/>
      <c r="D286" s="44"/>
      <c r="E286" s="44"/>
      <c r="F286" s="33"/>
      <c r="G286" s="33"/>
      <c r="H286" s="33"/>
      <c r="I286" s="34"/>
      <c r="J286" s="34"/>
      <c r="K286" s="48"/>
      <c r="L286" s="30">
        <f t="shared" si="8"/>
        <v>0</v>
      </c>
      <c r="M286" s="28" t="str">
        <f t="shared" si="9"/>
        <v/>
      </c>
    </row>
    <row r="287" spans="1:13" x14ac:dyDescent="0.3">
      <c r="A287" s="43"/>
      <c r="B287" s="45"/>
      <c r="C287" s="45"/>
      <c r="D287" s="44"/>
      <c r="E287" s="44"/>
      <c r="F287" s="33"/>
      <c r="G287" s="33"/>
      <c r="H287" s="33"/>
      <c r="I287" s="34"/>
      <c r="J287" s="34"/>
      <c r="K287" s="48"/>
      <c r="L287" s="30">
        <f t="shared" si="8"/>
        <v>0</v>
      </c>
      <c r="M287" s="28" t="str">
        <f t="shared" si="9"/>
        <v/>
      </c>
    </row>
    <row r="288" spans="1:13" x14ac:dyDescent="0.3">
      <c r="A288" s="43"/>
      <c r="B288" s="45"/>
      <c r="C288" s="45"/>
      <c r="D288" s="44"/>
      <c r="E288" s="44"/>
      <c r="F288" s="33"/>
      <c r="G288" s="33"/>
      <c r="H288" s="33"/>
      <c r="I288" s="34"/>
      <c r="J288" s="34"/>
      <c r="K288" s="48"/>
      <c r="L288" s="30">
        <f t="shared" si="8"/>
        <v>0</v>
      </c>
      <c r="M288" s="28" t="str">
        <f t="shared" si="9"/>
        <v/>
      </c>
    </row>
    <row r="289" spans="1:13" x14ac:dyDescent="0.3">
      <c r="A289" s="43"/>
      <c r="B289" s="45"/>
      <c r="C289" s="45"/>
      <c r="D289" s="44"/>
      <c r="E289" s="44"/>
      <c r="F289" s="33"/>
      <c r="G289" s="33"/>
      <c r="H289" s="33"/>
      <c r="I289" s="34"/>
      <c r="J289" s="34"/>
      <c r="K289" s="48"/>
      <c r="L289" s="30">
        <f t="shared" si="8"/>
        <v>0</v>
      </c>
      <c r="M289" s="28" t="str">
        <f t="shared" si="9"/>
        <v/>
      </c>
    </row>
    <row r="290" spans="1:13" x14ac:dyDescent="0.3">
      <c r="A290" s="43"/>
      <c r="B290" s="45"/>
      <c r="C290" s="45"/>
      <c r="D290" s="44"/>
      <c r="E290" s="44"/>
      <c r="F290" s="33"/>
      <c r="G290" s="33"/>
      <c r="H290" s="33"/>
      <c r="I290" s="34"/>
      <c r="J290" s="34"/>
      <c r="K290" s="48"/>
      <c r="L290" s="30">
        <f t="shared" si="8"/>
        <v>0</v>
      </c>
      <c r="M290" s="28" t="str">
        <f t="shared" si="9"/>
        <v/>
      </c>
    </row>
    <row r="291" spans="1:13" x14ac:dyDescent="0.3">
      <c r="A291" s="43"/>
      <c r="B291" s="45"/>
      <c r="C291" s="45"/>
      <c r="D291" s="44"/>
      <c r="E291" s="44"/>
      <c r="F291" s="33"/>
      <c r="G291" s="33"/>
      <c r="H291" s="33"/>
      <c r="I291" s="34"/>
      <c r="J291" s="34"/>
      <c r="K291" s="48"/>
      <c r="L291" s="30">
        <f t="shared" si="8"/>
        <v>0</v>
      </c>
      <c r="M291" s="28" t="str">
        <f t="shared" si="9"/>
        <v/>
      </c>
    </row>
    <row r="292" spans="1:13" x14ac:dyDescent="0.3">
      <c r="A292" s="43"/>
      <c r="B292" s="45"/>
      <c r="C292" s="45"/>
      <c r="D292" s="44"/>
      <c r="E292" s="44"/>
      <c r="F292" s="33"/>
      <c r="G292" s="33"/>
      <c r="H292" s="33"/>
      <c r="I292" s="34"/>
      <c r="J292" s="34"/>
      <c r="K292" s="48"/>
      <c r="L292" s="30">
        <f t="shared" si="8"/>
        <v>0</v>
      </c>
      <c r="M292" s="28" t="str">
        <f t="shared" si="9"/>
        <v/>
      </c>
    </row>
    <row r="293" spans="1:13" x14ac:dyDescent="0.3">
      <c r="A293" s="43"/>
      <c r="B293" s="45"/>
      <c r="C293" s="45"/>
      <c r="D293" s="44"/>
      <c r="E293" s="44"/>
      <c r="F293" s="33"/>
      <c r="G293" s="33"/>
      <c r="H293" s="33"/>
      <c r="I293" s="34"/>
      <c r="J293" s="34"/>
      <c r="K293" s="48"/>
      <c r="L293" s="30">
        <f t="shared" si="8"/>
        <v>0</v>
      </c>
      <c r="M293" s="28" t="str">
        <f t="shared" si="9"/>
        <v/>
      </c>
    </row>
    <row r="294" spans="1:13" x14ac:dyDescent="0.3">
      <c r="A294" s="43"/>
      <c r="B294" s="45"/>
      <c r="C294" s="45"/>
      <c r="D294" s="44"/>
      <c r="E294" s="44"/>
      <c r="F294" s="33"/>
      <c r="G294" s="33"/>
      <c r="H294" s="33"/>
      <c r="I294" s="34"/>
      <c r="J294" s="34"/>
      <c r="K294" s="48"/>
      <c r="L294" s="30">
        <f t="shared" si="8"/>
        <v>0</v>
      </c>
      <c r="M294" s="28" t="str">
        <f t="shared" si="9"/>
        <v/>
      </c>
    </row>
    <row r="295" spans="1:13" x14ac:dyDescent="0.3">
      <c r="A295" s="43"/>
      <c r="B295" s="45"/>
      <c r="C295" s="45"/>
      <c r="D295" s="44"/>
      <c r="E295" s="44"/>
      <c r="F295" s="33"/>
      <c r="G295" s="33"/>
      <c r="H295" s="33"/>
      <c r="I295" s="34"/>
      <c r="J295" s="34"/>
      <c r="K295" s="48"/>
      <c r="L295" s="30">
        <f t="shared" si="8"/>
        <v>0</v>
      </c>
      <c r="M295" s="28" t="str">
        <f t="shared" si="9"/>
        <v/>
      </c>
    </row>
    <row r="296" spans="1:13" x14ac:dyDescent="0.3">
      <c r="A296" s="43"/>
      <c r="B296" s="45"/>
      <c r="C296" s="45"/>
      <c r="D296" s="44"/>
      <c r="E296" s="44"/>
      <c r="F296" s="33"/>
      <c r="G296" s="33"/>
      <c r="H296" s="33"/>
      <c r="I296" s="34"/>
      <c r="J296" s="34"/>
      <c r="K296" s="48"/>
      <c r="L296" s="30">
        <f t="shared" si="8"/>
        <v>0</v>
      </c>
      <c r="M296" s="28" t="str">
        <f t="shared" si="9"/>
        <v/>
      </c>
    </row>
    <row r="297" spans="1:13" x14ac:dyDescent="0.3">
      <c r="A297" s="43"/>
      <c r="B297" s="45"/>
      <c r="C297" s="45"/>
      <c r="D297" s="44"/>
      <c r="E297" s="44"/>
      <c r="F297" s="33"/>
      <c r="G297" s="33"/>
      <c r="H297" s="33"/>
      <c r="I297" s="34"/>
      <c r="J297" s="34"/>
      <c r="K297" s="48"/>
      <c r="L297" s="30">
        <f t="shared" si="8"/>
        <v>0</v>
      </c>
      <c r="M297" s="28" t="str">
        <f t="shared" si="9"/>
        <v/>
      </c>
    </row>
    <row r="298" spans="1:13" x14ac:dyDescent="0.3">
      <c r="A298" s="43"/>
      <c r="B298" s="45"/>
      <c r="C298" s="45"/>
      <c r="D298" s="44"/>
      <c r="E298" s="44"/>
      <c r="F298" s="33"/>
      <c r="G298" s="33"/>
      <c r="H298" s="33"/>
      <c r="I298" s="34"/>
      <c r="J298" s="34"/>
      <c r="K298" s="48"/>
      <c r="L298" s="30">
        <f t="shared" si="8"/>
        <v>0</v>
      </c>
      <c r="M298" s="28" t="str">
        <f t="shared" si="9"/>
        <v/>
      </c>
    </row>
    <row r="299" spans="1:13" x14ac:dyDescent="0.3">
      <c r="A299" s="43"/>
      <c r="B299" s="45"/>
      <c r="C299" s="45"/>
      <c r="D299" s="44"/>
      <c r="E299" s="44"/>
      <c r="F299" s="33"/>
      <c r="G299" s="33"/>
      <c r="H299" s="33"/>
      <c r="I299" s="34"/>
      <c r="J299" s="34"/>
      <c r="K299" s="48"/>
      <c r="M299" s="28" t="str">
        <f t="shared" si="9"/>
        <v/>
      </c>
    </row>
    <row r="300" spans="1:13" x14ac:dyDescent="0.3">
      <c r="A300" s="40"/>
      <c r="B300" s="42"/>
      <c r="C300" s="42"/>
    </row>
    <row r="301" spans="1:13" x14ac:dyDescent="0.3">
      <c r="A301" s="40"/>
      <c r="B301" s="42"/>
      <c r="C301" s="42"/>
    </row>
    <row r="302" spans="1:13" x14ac:dyDescent="0.3">
      <c r="A302" s="40"/>
      <c r="B302" s="42"/>
      <c r="C302" s="42"/>
    </row>
    <row r="303" spans="1:13" x14ac:dyDescent="0.3">
      <c r="A303" s="40"/>
    </row>
    <row r="304" spans="1:13" x14ac:dyDescent="0.3">
      <c r="A304" s="40"/>
    </row>
    <row r="305" spans="1:1" x14ac:dyDescent="0.3">
      <c r="A305" s="40"/>
    </row>
    <row r="306" spans="1:1" x14ac:dyDescent="0.3">
      <c r="A306" s="40"/>
    </row>
    <row r="307" spans="1:1" x14ac:dyDescent="0.3">
      <c r="A307" s="40"/>
    </row>
    <row r="308" spans="1:1" x14ac:dyDescent="0.3">
      <c r="A308" s="40"/>
    </row>
  </sheetData>
  <autoFilter ref="A1:M1"/>
  <sortState ref="A2:M50">
    <sortCondition ref="H1"/>
  </sortState>
  <dataConsolidate topLabels="1">
    <dataRefs count="1">
      <dataRef ref="A3:K406" sheet="Dépenses" r:id="rId1"/>
    </dataRefs>
  </dataConsolidate>
  <conditionalFormatting sqref="L2:L298 M2:M299 I2:K57">
    <cfRule type="expression" dxfId="8" priority="5">
      <formula>LEFT($H2,5)="Total"</formula>
    </cfRule>
  </conditionalFormatting>
  <conditionalFormatting sqref="L2:L298">
    <cfRule type="cellIs" dxfId="7" priority="1" operator="lessThan">
      <formula>1</formula>
    </cfRule>
  </conditionalFormatting>
  <pageMargins left="0.25" right="0.25" top="0.75" bottom="0.75" header="0.3" footer="0.3"/>
  <pageSetup paperSize="9" scale="50" fitToHeight="0" orientation="landscape" r:id="rId2"/>
  <headerFooter>
    <oddHeader>&amp;C&amp;"-,Gras"&amp;F</oddHeader>
    <oddFooter>&amp;L&amp;"-,Gras"&amp;D&amp;C&amp;A&amp;R&amp;"-,Gras"&amp;P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"/>
  <sheetViews>
    <sheetView workbookViewId="0">
      <selection activeCell="A4" sqref="A4"/>
    </sheetView>
  </sheetViews>
  <sheetFormatPr baseColWidth="10" defaultRowHeight="14.4" x14ac:dyDescent="0.3"/>
  <cols>
    <col min="1" max="1" width="16.21875" customWidth="1"/>
    <col min="2" max="2" width="22.77734375" customWidth="1"/>
  </cols>
  <sheetData>
    <row r="3" spans="1:1" ht="21" x14ac:dyDescent="0.5">
      <c r="A3" s="3" t="s">
        <v>91</v>
      </c>
    </row>
    <row r="4" spans="1:1" ht="21" x14ac:dyDescent="0.5">
      <c r="A4" s="3" t="s">
        <v>92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bases</vt:lpstr>
      <vt:lpstr>TCD</vt:lpstr>
      <vt:lpstr>Dépenses</vt:lpstr>
      <vt:lpstr>Recettes</vt:lpstr>
      <vt:lpstr>MDP FEUILLE</vt:lpstr>
      <vt:lpstr>bases!Zone_d_impression</vt:lpstr>
      <vt:lpstr>Dépenses!Zone_d_impression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Franchino</dc:creator>
  <cp:lastModifiedBy>Administrator</cp:lastModifiedBy>
  <cp:lastPrinted>2018-03-22T10:53:49Z</cp:lastPrinted>
  <dcterms:created xsi:type="dcterms:W3CDTF">2017-10-17T07:51:44Z</dcterms:created>
  <dcterms:modified xsi:type="dcterms:W3CDTF">2018-03-23T10:35:47Z</dcterms:modified>
</cp:coreProperties>
</file>