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cuments\La Roseraie\Personnel\"/>
    </mc:Choice>
  </mc:AlternateContent>
  <bookViews>
    <workbookView xWindow="0" yWindow="0" windowWidth="28800" windowHeight="12435" activeTab="1"/>
  </bookViews>
  <sheets>
    <sheet name="PAPO" sheetId="1" r:id="rId1"/>
    <sheet name="exemple" sheetId="2" r:id="rId2"/>
  </sheets>
  <definedNames>
    <definedName name="Annee">PAPO!$AD$1</definedName>
    <definedName name="Conges">PAPO!$AK$3:$AK$25</definedName>
    <definedName name="Conges_intitules">PAPO!$AI$3:$AI$25</definedName>
    <definedName name="CS">PAPO!$B$17</definedName>
    <definedName name="DIS">PAPO!$B$20</definedName>
    <definedName name="JF">PAPO!$B$18</definedName>
    <definedName name="JFR">PAPO!$B$19</definedName>
    <definedName name="Legende">PAPO!$B$17:$J$20</definedName>
    <definedName name="Personnel">PAPO!$AN$3:$AN$60</definedName>
    <definedName name="Tab">PAPO!$AI$3:$AL$25</definedName>
    <definedName name="WE">PAPO!$B$21</definedName>
    <definedName name="_xlnm.Print_Area" localSheetId="0">PAPO!$A$1:$AF$21</definedName>
  </definedNames>
  <calcPr calcId="162913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2" i="2" l="1"/>
  <c r="A27" i="2"/>
  <c r="A22" i="2"/>
  <c r="AA18" i="1"/>
  <c r="AK3" i="1"/>
  <c r="AK5" i="1"/>
  <c r="AL4" i="1"/>
  <c r="AK4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L5" i="1"/>
  <c r="AL19" i="1"/>
  <c r="AL18" i="1"/>
  <c r="AL7" i="1"/>
  <c r="AL3" i="1"/>
  <c r="AL20" i="1"/>
  <c r="AL14" i="1"/>
  <c r="AL10" i="1"/>
  <c r="AL13" i="1"/>
  <c r="AL16" i="1"/>
  <c r="AL12" i="1"/>
  <c r="AL11" i="1"/>
  <c r="A4" i="1"/>
  <c r="A5" i="1"/>
  <c r="A6" i="1"/>
  <c r="A7" i="1"/>
  <c r="A8" i="1"/>
  <c r="A9" i="1"/>
  <c r="A10" i="1"/>
  <c r="A11" i="1"/>
  <c r="A12" i="1"/>
  <c r="A13" i="1"/>
  <c r="A14" i="1"/>
  <c r="AL17" i="1"/>
  <c r="AL15" i="1"/>
  <c r="AL6" i="1"/>
  <c r="AL8" i="1"/>
  <c r="AL9" i="1"/>
</calcChain>
</file>

<file path=xl/sharedStrings.xml><?xml version="1.0" encoding="utf-8"?>
<sst xmlns="http://schemas.openxmlformats.org/spreadsheetml/2006/main" count="83" uniqueCount="41">
  <si>
    <t>NOM Prénom :</t>
  </si>
  <si>
    <t>PAPO / CONGÉS :</t>
  </si>
  <si>
    <t>Congés scolaires</t>
  </si>
  <si>
    <t>Jours fériés réglementaires</t>
  </si>
  <si>
    <t>Dispense accordée par la Ministre ou le Chef d'établissement</t>
  </si>
  <si>
    <t>Week-end</t>
  </si>
  <si>
    <t>Légende</t>
  </si>
  <si>
    <t>Situation personnelle</t>
  </si>
  <si>
    <t>Report année précédente</t>
  </si>
  <si>
    <t>Congés légaux</t>
  </si>
  <si>
    <t>Total</t>
  </si>
  <si>
    <t>Congé de détente (Carnaval)</t>
  </si>
  <si>
    <t>Vacances de printemps (Pâques)</t>
  </si>
  <si>
    <t>Lundi de Pentecôte</t>
  </si>
  <si>
    <t>Fête de la Communauté française</t>
  </si>
  <si>
    <t>Congé d'automne (Toussaint)</t>
  </si>
  <si>
    <t>Début</t>
  </si>
  <si>
    <t>Fin</t>
  </si>
  <si>
    <t>Jours fériés</t>
  </si>
  <si>
    <t>Type</t>
  </si>
  <si>
    <t>Jour de l'An</t>
  </si>
  <si>
    <t>Lundi de Pâques</t>
  </si>
  <si>
    <t>Fête du travail</t>
  </si>
  <si>
    <t>Fête nationale</t>
  </si>
  <si>
    <t>Assomption</t>
  </si>
  <si>
    <t>La Toussaint</t>
  </si>
  <si>
    <t>Commémoration du 11 novembre (Armistice)</t>
  </si>
  <si>
    <t>Jour de Noël</t>
  </si>
  <si>
    <t>Lendemain de Noël</t>
  </si>
  <si>
    <t>Intitulé</t>
  </si>
  <si>
    <t>Vacances d'été</t>
  </si>
  <si>
    <t>F</t>
  </si>
  <si>
    <t>FR</t>
  </si>
  <si>
    <r>
      <rPr>
        <b/>
        <sz val="11"/>
        <color theme="1"/>
        <rFont val="Calibri"/>
        <family val="2"/>
        <scheme val="minor"/>
      </rPr>
      <t xml:space="preserve">Compensatoires 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(Ils couvrent la dernière semaine de décembre)</t>
    </r>
  </si>
  <si>
    <t>Congé de l'Ascension (Le jeudi)</t>
  </si>
  <si>
    <t>Vacances d'hiver (Noël) - Déc</t>
  </si>
  <si>
    <t>Vacances d'hiver (Noël) - Janv</t>
  </si>
  <si>
    <t>Liste du personnel</t>
  </si>
  <si>
    <t>NOM1 Prénom1</t>
  </si>
  <si>
    <t>NOM2 Prénom2</t>
  </si>
  <si>
    <t>NOM3 Prénom3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</si>
</sst>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"/>
    <numFmt numFmtId="165" formatCode="mmmm;@"/>
    <numFmt numFmtId="166" formatCode="dd\ mmm\ yyyy"/>
    <numFmt numFmtId="167" formatCode="d/mm/yyyy;@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0A0A0A"/>
      <name val="Calibri  "/>
    </font>
    <font>
      <sz val="9"/>
      <color theme="1"/>
      <name val="Calibri  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0" fillId="4" borderId="1" xfId="0" applyNumberFormat="1" applyFont="1" applyFill="1" applyBorder="1" applyAlignment="1" applyProtection="1">
      <alignment horizontal="center" vertical="center"/>
    </xf>
    <xf numFmtId="0" fontId="10" fillId="9" borderId="1" xfId="0" applyNumberFormat="1" applyFont="1" applyFill="1" applyBorder="1" applyAlignment="1" applyProtection="1">
      <alignment horizontal="center" vertical="center"/>
    </xf>
    <xf numFmtId="0" fontId="10" fillId="5" borderId="1" xfId="0" applyNumberFormat="1" applyFont="1" applyFill="1" applyBorder="1" applyAlignment="1" applyProtection="1">
      <alignment horizontal="center" vertical="center"/>
    </xf>
    <xf numFmtId="0" fontId="10" fillId="10" borderId="1" xfId="0" applyNumberFormat="1" applyFont="1" applyFill="1" applyBorder="1" applyAlignment="1" applyProtection="1">
      <alignment horizontal="center" vertical="center"/>
    </xf>
    <xf numFmtId="0" fontId="10" fillId="8" borderId="1" xfId="0" applyNumberFormat="1" applyFont="1" applyFill="1" applyBorder="1" applyProtection="1"/>
    <xf numFmtId="0" fontId="10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top"/>
    </xf>
    <xf numFmtId="0" fontId="0" fillId="0" borderId="2" xfId="0" applyBorder="1" applyAlignment="1" applyProtection="1">
      <alignment vertical="top"/>
    </xf>
    <xf numFmtId="0" fontId="0" fillId="0" borderId="1" xfId="0" applyBorder="1" applyAlignment="1" applyProtection="1">
      <alignment vertical="center"/>
    </xf>
    <xf numFmtId="164" fontId="1" fillId="0" borderId="1" xfId="0" applyNumberFormat="1" applyFont="1" applyBorder="1" applyAlignment="1" applyProtection="1">
      <alignment vertical="center"/>
    </xf>
    <xf numFmtId="0" fontId="0" fillId="0" borderId="0" xfId="0" applyAlignment="1" applyProtection="1">
      <alignment vertical="center"/>
    </xf>
    <xf numFmtId="165" fontId="1" fillId="0" borderId="1" xfId="0" applyNumberFormat="1" applyFont="1" applyBorder="1" applyAlignment="1" applyProtection="1">
      <alignment horizontal="left" vertical="center"/>
    </xf>
    <xf numFmtId="0" fontId="0" fillId="0" borderId="0" xfId="0" applyProtection="1"/>
    <xf numFmtId="0" fontId="4" fillId="0" borderId="1" xfId="0" applyFont="1" applyFill="1" applyBorder="1" applyAlignment="1" applyProtection="1">
      <alignment horizontal="left" vertical="center" wrapText="1"/>
    </xf>
    <xf numFmtId="0" fontId="4" fillId="0" borderId="1" xfId="0" applyNumberFormat="1" applyFont="1" applyFill="1" applyBorder="1" applyAlignment="1" applyProtection="1">
      <alignment horizontal="left" vertical="center" wrapText="1"/>
    </xf>
    <xf numFmtId="166" fontId="5" fillId="0" borderId="1" xfId="0" applyNumberFormat="1" applyFont="1" applyFill="1" applyBorder="1" applyAlignment="1" applyProtection="1">
      <alignment horizontal="right" vertical="center"/>
    </xf>
    <xf numFmtId="166" fontId="5" fillId="0" borderId="1" xfId="0" applyNumberFormat="1" applyFont="1" applyFill="1" applyBorder="1" applyAlignment="1" applyProtection="1">
      <alignment vertical="center"/>
    </xf>
    <xf numFmtId="166" fontId="0" fillId="0" borderId="0" xfId="0" applyNumberFormat="1" applyProtection="1"/>
    <xf numFmtId="167" fontId="0" fillId="0" borderId="0" xfId="0" applyNumberFormat="1" applyProtection="1"/>
    <xf numFmtId="0" fontId="0" fillId="0" borderId="0" xfId="0" applyAlignment="1" applyProtection="1">
      <alignment horizontal="left"/>
    </xf>
    <xf numFmtId="0" fontId="1" fillId="0" borderId="0" xfId="0" applyFont="1" applyAlignment="1" applyProtection="1">
      <alignment horizontal="left" vertical="center" wrapText="1"/>
    </xf>
    <xf numFmtId="0" fontId="1" fillId="0" borderId="0" xfId="0" applyFont="1" applyAlignment="1" applyProtection="1">
      <alignment horizontal="left" wrapText="1"/>
    </xf>
    <xf numFmtId="0" fontId="0" fillId="0" borderId="0" xfId="0" applyAlignment="1" applyProtection="1">
      <alignment wrapText="1"/>
    </xf>
    <xf numFmtId="0" fontId="0" fillId="0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0" fillId="0" borderId="0" xfId="0" applyBorder="1" applyAlignment="1" applyProtection="1">
      <alignment vertical="top" wrapText="1"/>
    </xf>
    <xf numFmtId="0" fontId="0" fillId="0" borderId="0" xfId="0" applyBorder="1" applyProtection="1"/>
    <xf numFmtId="0" fontId="12" fillId="11" borderId="6" xfId="0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0" fillId="0" borderId="0" xfId="0" applyNumberFormat="1" applyProtection="1"/>
    <xf numFmtId="0" fontId="10" fillId="8" borderId="1" xfId="0" applyNumberFormat="1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8" xfId="0" applyFont="1" applyBorder="1" applyAlignment="1" applyProtection="1">
      <alignment vertical="center"/>
    </xf>
    <xf numFmtId="0" fontId="0" fillId="0" borderId="8" xfId="0" applyBorder="1" applyAlignment="1" applyProtection="1">
      <alignment horizontal="left" vertical="center"/>
    </xf>
    <xf numFmtId="0" fontId="0" fillId="0" borderId="9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12" xfId="0" applyBorder="1" applyAlignment="1" applyProtection="1">
      <alignment vertical="center"/>
    </xf>
    <xf numFmtId="0" fontId="0" fillId="0" borderId="0" xfId="0" applyBorder="1"/>
    <xf numFmtId="0" fontId="14" fillId="0" borderId="7" xfId="0" applyFont="1" applyBorder="1" applyAlignment="1" applyProtection="1">
      <alignment vertical="center"/>
    </xf>
    <xf numFmtId="0" fontId="14" fillId="0" borderId="0" xfId="0" applyFont="1"/>
    <xf numFmtId="0" fontId="2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8" fillId="4" borderId="3" xfId="0" applyFont="1" applyFill="1" applyBorder="1" applyAlignment="1" applyProtection="1">
      <alignment horizontal="left" vertical="center" wrapText="1"/>
    </xf>
    <xf numFmtId="0" fontId="8" fillId="4" borderId="4" xfId="0" applyFont="1" applyFill="1" applyBorder="1" applyAlignment="1" applyProtection="1">
      <alignment horizontal="left" vertical="center" wrapText="1"/>
    </xf>
    <xf numFmtId="0" fontId="8" fillId="4" borderId="5" xfId="0" applyFont="1" applyFill="1" applyBorder="1" applyAlignment="1" applyProtection="1">
      <alignment horizontal="left" vertical="center" wrapText="1"/>
    </xf>
    <xf numFmtId="0" fontId="8" fillId="2" borderId="3" xfId="0" applyFont="1" applyFill="1" applyBorder="1" applyAlignment="1" applyProtection="1">
      <alignment horizontal="left" vertical="center" wrapText="1"/>
    </xf>
    <xf numFmtId="0" fontId="8" fillId="2" borderId="4" xfId="0" applyFont="1" applyFill="1" applyBorder="1" applyAlignment="1" applyProtection="1">
      <alignment horizontal="left" vertical="center" wrapText="1"/>
    </xf>
    <xf numFmtId="0" fontId="8" fillId="2" borderId="5" xfId="0" applyFont="1" applyFill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right" vertical="top"/>
    </xf>
    <xf numFmtId="1" fontId="2" fillId="0" borderId="2" xfId="0" applyNumberFormat="1" applyFont="1" applyBorder="1" applyAlignment="1" applyProtection="1">
      <alignment horizontal="left" vertical="top"/>
    </xf>
    <xf numFmtId="0" fontId="2" fillId="0" borderId="2" xfId="0" applyFont="1" applyBorder="1" applyAlignment="1" applyProtection="1">
      <alignment horizontal="left" vertical="top"/>
    </xf>
    <xf numFmtId="0" fontId="3" fillId="0" borderId="3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8" fillId="5" borderId="3" xfId="0" applyFont="1" applyFill="1" applyBorder="1" applyAlignment="1" applyProtection="1">
      <alignment horizontal="left" vertical="center" wrapText="1"/>
    </xf>
    <xf numFmtId="0" fontId="8" fillId="5" borderId="4" xfId="0" applyFont="1" applyFill="1" applyBorder="1" applyAlignment="1" applyProtection="1">
      <alignment horizontal="left" vertical="center" wrapText="1"/>
    </xf>
    <xf numFmtId="0" fontId="8" fillId="5" borderId="5" xfId="0" applyFont="1" applyFill="1" applyBorder="1" applyAlignment="1" applyProtection="1">
      <alignment horizontal="left" vertical="center" wrapText="1"/>
    </xf>
    <xf numFmtId="0" fontId="8" fillId="6" borderId="3" xfId="0" applyFont="1" applyFill="1" applyBorder="1" applyAlignment="1" applyProtection="1">
      <alignment horizontal="left" vertical="center" wrapText="1"/>
    </xf>
    <xf numFmtId="0" fontId="8" fillId="6" borderId="4" xfId="0" applyFont="1" applyFill="1" applyBorder="1" applyAlignment="1" applyProtection="1">
      <alignment horizontal="left" vertical="center" wrapText="1"/>
    </xf>
    <xf numFmtId="0" fontId="8" fillId="6" borderId="5" xfId="0" applyFont="1" applyFill="1" applyBorder="1" applyAlignment="1" applyProtection="1">
      <alignment horizontal="left" vertical="center" wrapText="1"/>
    </xf>
    <xf numFmtId="0" fontId="0" fillId="3" borderId="1" xfId="0" applyFill="1" applyBorder="1" applyAlignment="1" applyProtection="1">
      <alignment horizontal="left" vertical="center" wrapText="1"/>
    </xf>
    <xf numFmtId="0" fontId="6" fillId="0" borderId="1" xfId="0" applyFont="1" applyFill="1" applyBorder="1" applyAlignment="1" applyProtection="1">
      <alignment horizontal="center" vertical="top" wrapText="1"/>
    </xf>
    <xf numFmtId="0" fontId="6" fillId="3" borderId="3" xfId="0" applyFont="1" applyFill="1" applyBorder="1" applyAlignment="1" applyProtection="1">
      <alignment horizontal="center" vertical="center" wrapText="1"/>
    </xf>
    <xf numFmtId="0" fontId="6" fillId="3" borderId="4" xfId="0" applyFont="1" applyFill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9" fillId="7" borderId="1" xfId="0" applyFont="1" applyFill="1" applyBorder="1" applyAlignment="1" applyProtection="1">
      <alignment horizontal="left" vertical="top" wrapText="1"/>
    </xf>
    <xf numFmtId="0" fontId="13" fillId="0" borderId="0" xfId="0" applyFont="1" applyAlignment="1">
      <alignment horizontal="center"/>
    </xf>
  </cellXfs>
  <cellStyles count="1">
    <cellStyle name="Normal" xfId="0" builtinId="0"/>
  </cellStyles>
  <dxfs count="16"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AD$1" max="3000" min="1900" noThreeD="1" page="10" val="2017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85725</xdr:colOff>
          <xdr:row>0</xdr:row>
          <xdr:rowOff>19050</xdr:rowOff>
        </xdr:from>
        <xdr:to>
          <xdr:col>31</xdr:col>
          <xdr:colOff>257175</xdr:colOff>
          <xdr:row>0</xdr:row>
          <xdr:rowOff>419100</xdr:rowOff>
        </xdr:to>
        <xdr:sp macro="" textlink="">
          <xdr:nvSpPr>
            <xdr:cNvPr id="1038" name="Compteur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9525</xdr:colOff>
          <xdr:row>0</xdr:row>
          <xdr:rowOff>38100</xdr:rowOff>
        </xdr:from>
        <xdr:to>
          <xdr:col>37</xdr:col>
          <xdr:colOff>838200</xdr:colOff>
          <xdr:row>0</xdr:row>
          <xdr:rowOff>390525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</a:rPr>
                <a:t>A c t u a l i s e r     l e     c a l e n d r i e 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38100</xdr:colOff>
          <xdr:row>0</xdr:row>
          <xdr:rowOff>19050</xdr:rowOff>
        </xdr:from>
        <xdr:to>
          <xdr:col>38</xdr:col>
          <xdr:colOff>19050</xdr:colOff>
          <xdr:row>0</xdr:row>
          <xdr:rowOff>371475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</a:rPr>
                <a:t>A c t u a l i s e r     l e     c a l e n d r i e 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61"/>
  <sheetViews>
    <sheetView showGridLines="0" zoomScaleNormal="100" workbookViewId="0">
      <selection activeCell="AD1" sqref="AD1:AF1"/>
    </sheetView>
  </sheetViews>
  <sheetFormatPr baseColWidth="10" defaultRowHeight="15"/>
  <cols>
    <col min="1" max="1" width="11.7109375" style="13" customWidth="1"/>
    <col min="2" max="32" width="4" style="13" customWidth="1"/>
    <col min="33" max="34" width="0.85546875" style="13" customWidth="1"/>
    <col min="35" max="35" width="31" style="13" customWidth="1"/>
    <col min="36" max="36" width="28.28515625" style="13" bestFit="1" customWidth="1"/>
    <col min="37" max="38" width="12.7109375" style="13" customWidth="1"/>
    <col min="39" max="39" width="2.85546875" style="13" customWidth="1"/>
    <col min="40" max="40" width="30.7109375" style="11" customWidth="1"/>
    <col min="41" max="16384" width="11.42578125" style="13"/>
  </cols>
  <sheetData>
    <row r="1" spans="1:41" s="7" customFormat="1" ht="35.1" customHeight="1">
      <c r="A1" s="54" t="s">
        <v>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2" t="s">
        <v>1</v>
      </c>
      <c r="Y1" s="52"/>
      <c r="Z1" s="52"/>
      <c r="AA1" s="52"/>
      <c r="AB1" s="52"/>
      <c r="AC1" s="52"/>
      <c r="AD1" s="53">
        <v>2017</v>
      </c>
      <c r="AE1" s="53"/>
      <c r="AF1" s="53"/>
      <c r="AI1" s="8"/>
      <c r="AJ1" s="8"/>
      <c r="AK1" s="8"/>
      <c r="AL1" s="8"/>
      <c r="AN1" s="42" t="s">
        <v>37</v>
      </c>
    </row>
    <row r="2" spans="1:41" s="11" customFormat="1" ht="20.100000000000001" customHeight="1" thickBot="1">
      <c r="A2" s="9"/>
      <c r="B2" s="10">
        <v>1</v>
      </c>
      <c r="C2" s="10">
        <v>2</v>
      </c>
      <c r="D2" s="10">
        <v>3</v>
      </c>
      <c r="E2" s="10">
        <v>4</v>
      </c>
      <c r="F2" s="10">
        <v>5</v>
      </c>
      <c r="G2" s="10">
        <v>6</v>
      </c>
      <c r="H2" s="10">
        <v>7</v>
      </c>
      <c r="I2" s="10">
        <v>8</v>
      </c>
      <c r="J2" s="10">
        <v>9</v>
      </c>
      <c r="K2" s="10">
        <v>10</v>
      </c>
      <c r="L2" s="10">
        <v>11</v>
      </c>
      <c r="M2" s="10">
        <v>12</v>
      </c>
      <c r="N2" s="10">
        <v>13</v>
      </c>
      <c r="O2" s="10">
        <v>14</v>
      </c>
      <c r="P2" s="10">
        <v>15</v>
      </c>
      <c r="Q2" s="10">
        <v>16</v>
      </c>
      <c r="R2" s="10">
        <v>17</v>
      </c>
      <c r="S2" s="10">
        <v>18</v>
      </c>
      <c r="T2" s="10">
        <v>19</v>
      </c>
      <c r="U2" s="10">
        <v>20</v>
      </c>
      <c r="V2" s="10">
        <v>21</v>
      </c>
      <c r="W2" s="10">
        <v>22</v>
      </c>
      <c r="X2" s="10">
        <v>23</v>
      </c>
      <c r="Y2" s="10">
        <v>24</v>
      </c>
      <c r="Z2" s="10">
        <v>25</v>
      </c>
      <c r="AA2" s="10">
        <v>26</v>
      </c>
      <c r="AB2" s="10">
        <v>27</v>
      </c>
      <c r="AC2" s="10">
        <v>28</v>
      </c>
      <c r="AD2" s="10">
        <v>29</v>
      </c>
      <c r="AE2" s="10">
        <v>30</v>
      </c>
      <c r="AF2" s="10">
        <v>31</v>
      </c>
      <c r="AI2" s="28" t="s">
        <v>29</v>
      </c>
      <c r="AJ2" s="28" t="s">
        <v>19</v>
      </c>
      <c r="AK2" s="28" t="s">
        <v>16</v>
      </c>
      <c r="AL2" s="28" t="s">
        <v>17</v>
      </c>
      <c r="AN2" s="43"/>
    </row>
    <row r="3" spans="1:41" ht="27" customHeight="1">
      <c r="A3" s="12">
        <v>36526</v>
      </c>
      <c r="B3" s="1" t="s">
        <v>31</v>
      </c>
      <c r="C3" s="4"/>
      <c r="D3" s="4"/>
      <c r="E3" s="4"/>
      <c r="F3" s="4"/>
      <c r="G3" s="4"/>
      <c r="H3" s="3"/>
      <c r="I3" s="3"/>
      <c r="J3" s="2"/>
      <c r="K3" s="2"/>
      <c r="L3" s="2"/>
      <c r="M3" s="2"/>
      <c r="N3" s="2"/>
      <c r="O3" s="3"/>
      <c r="P3" s="3"/>
      <c r="Q3" s="2"/>
      <c r="R3" s="2"/>
      <c r="S3" s="2"/>
      <c r="T3" s="2"/>
      <c r="U3" s="2"/>
      <c r="V3" s="3"/>
      <c r="W3" s="3"/>
      <c r="X3" s="2"/>
      <c r="Y3" s="2"/>
      <c r="Z3" s="2"/>
      <c r="AA3" s="2"/>
      <c r="AB3" s="2"/>
      <c r="AC3" s="3"/>
      <c r="AD3" s="3"/>
      <c r="AE3" s="2"/>
      <c r="AF3" s="2"/>
      <c r="AI3" s="14" t="s">
        <v>20</v>
      </c>
      <c r="AJ3" s="15" t="s">
        <v>18</v>
      </c>
      <c r="AK3" s="16">
        <f>DATE(Annee,1,1)</f>
        <v>42736</v>
      </c>
      <c r="AL3" s="16">
        <f>AK3</f>
        <v>42736</v>
      </c>
      <c r="AN3" s="38" t="s">
        <v>38</v>
      </c>
      <c r="AO3" s="29"/>
    </row>
    <row r="4" spans="1:41" ht="27" customHeight="1">
      <c r="A4" s="12">
        <f>EDATE(A3,1)</f>
        <v>36557</v>
      </c>
      <c r="B4" s="2"/>
      <c r="C4" s="2"/>
      <c r="D4" s="2"/>
      <c r="E4" s="3"/>
      <c r="F4" s="3"/>
      <c r="G4" s="2"/>
      <c r="H4" s="2"/>
      <c r="I4" s="2"/>
      <c r="J4" s="2"/>
      <c r="K4" s="2"/>
      <c r="L4" s="3"/>
      <c r="M4" s="3"/>
      <c r="N4" s="2"/>
      <c r="O4" s="2"/>
      <c r="P4" s="2"/>
      <c r="Q4" s="2"/>
      <c r="R4" s="2"/>
      <c r="S4" s="3"/>
      <c r="T4" s="3"/>
      <c r="U4" s="2"/>
      <c r="V4" s="2"/>
      <c r="W4" s="2"/>
      <c r="X4" s="2"/>
      <c r="Y4" s="2"/>
      <c r="Z4" s="3"/>
      <c r="AA4" s="3"/>
      <c r="AB4" s="4"/>
      <c r="AC4" s="4"/>
      <c r="AD4" s="31"/>
      <c r="AE4" s="5"/>
      <c r="AF4" s="5"/>
      <c r="AI4" s="15" t="s">
        <v>11</v>
      </c>
      <c r="AJ4" s="15" t="s">
        <v>2</v>
      </c>
      <c r="AK4" s="16">
        <f>AL4-4</f>
        <v>42793</v>
      </c>
      <c r="AL4" s="16">
        <f>AK5-45</f>
        <v>42797</v>
      </c>
      <c r="AN4" s="32" t="s">
        <v>39</v>
      </c>
      <c r="AO4" s="30"/>
    </row>
    <row r="5" spans="1:41" ht="27" customHeight="1">
      <c r="A5" s="12">
        <f t="shared" ref="A5:A14" si="0">EDATE(A4,1)</f>
        <v>36586</v>
      </c>
      <c r="B5" s="4"/>
      <c r="C5" s="4"/>
      <c r="D5" s="4"/>
      <c r="E5" s="3"/>
      <c r="F5" s="3"/>
      <c r="G5" s="2"/>
      <c r="H5" s="2"/>
      <c r="I5" s="2"/>
      <c r="J5" s="2"/>
      <c r="K5" s="2"/>
      <c r="L5" s="3"/>
      <c r="M5" s="3"/>
      <c r="N5" s="2"/>
      <c r="O5" s="2"/>
      <c r="P5" s="2"/>
      <c r="Q5" s="2"/>
      <c r="R5" s="2"/>
      <c r="S5" s="3"/>
      <c r="T5" s="3"/>
      <c r="U5" s="2"/>
      <c r="V5" s="2"/>
      <c r="W5" s="2"/>
      <c r="X5" s="2"/>
      <c r="Y5" s="2"/>
      <c r="Z5" s="3"/>
      <c r="AA5" s="3"/>
      <c r="AB5" s="2"/>
      <c r="AC5" s="2"/>
      <c r="AD5" s="2"/>
      <c r="AE5" s="2"/>
      <c r="AF5" s="2"/>
      <c r="AI5" s="14" t="s">
        <v>21</v>
      </c>
      <c r="AJ5" s="15" t="s">
        <v>18</v>
      </c>
      <c r="AK5" s="17">
        <f>IF(MOD(19*MOD(Annee,19)+24,30)+MOD(2*MOD(Annee,4)+4*MOD(Annee,7)+6*MOD(19*MOD(Annee,19)+24,30)+5,7)-9&lt;=0,DATE(Annee,3,22+MOD(19*MOD(Annee,19)+24,30)+MOD(2*MOD(Annee,4)+4*MOD(Annee,7)+6*MOD(19*MOD(Annee,19)+24,30)+5,7)),DATE(Annee,4,MOD(19*MOD(Annee,19)+24,30)+MOD(2*MOD(Annee,4)+4*MOD(Annee,7)+6*MOD(19*MOD(Annee,19)+24,30)+5,7)-9))+1</f>
        <v>42842</v>
      </c>
      <c r="AL5" s="17">
        <f>AK5</f>
        <v>42842</v>
      </c>
      <c r="AN5" s="33" t="s">
        <v>40</v>
      </c>
    </row>
    <row r="6" spans="1:41" ht="27" customHeight="1">
      <c r="A6" s="12">
        <f t="shared" si="0"/>
        <v>36617</v>
      </c>
      <c r="B6" s="3"/>
      <c r="C6" s="3"/>
      <c r="D6" s="4"/>
      <c r="E6" s="4"/>
      <c r="F6" s="4"/>
      <c r="G6" s="4"/>
      <c r="H6" s="4"/>
      <c r="I6" s="3"/>
      <c r="J6" s="3"/>
      <c r="K6" s="4"/>
      <c r="L6" s="4"/>
      <c r="M6" s="4"/>
      <c r="N6" s="4"/>
      <c r="O6" s="4"/>
      <c r="P6" s="3"/>
      <c r="Q6" s="3"/>
      <c r="R6" s="1" t="s">
        <v>31</v>
      </c>
      <c r="S6" s="2"/>
      <c r="T6" s="2"/>
      <c r="U6" s="2"/>
      <c r="V6" s="2"/>
      <c r="W6" s="3"/>
      <c r="X6" s="3"/>
      <c r="Y6" s="2"/>
      <c r="Z6" s="2"/>
      <c r="AA6" s="2"/>
      <c r="AB6" s="2"/>
      <c r="AC6" s="2"/>
      <c r="AD6" s="3"/>
      <c r="AE6" s="3"/>
      <c r="AF6" s="5"/>
      <c r="AI6" s="15" t="s">
        <v>12</v>
      </c>
      <c r="AJ6" s="15" t="s">
        <v>2</v>
      </c>
      <c r="AK6" s="16">
        <f>IF(MONTH(AK5-1)=3,AK5,IF(AK5-1&gt;DATE(Annee,4,15),AK5-14,DATE(Annee,4,7)-WEEKDAY(DATE(Annee,4,7),3)))</f>
        <v>42828</v>
      </c>
      <c r="AL6" s="16">
        <f>AK6+11</f>
        <v>42839</v>
      </c>
      <c r="AM6" s="18"/>
      <c r="AN6" s="33"/>
    </row>
    <row r="7" spans="1:41" ht="27" customHeight="1">
      <c r="A7" s="12">
        <f t="shared" si="0"/>
        <v>36647</v>
      </c>
      <c r="B7" s="1" t="s">
        <v>31</v>
      </c>
      <c r="C7" s="2"/>
      <c r="D7" s="2"/>
      <c r="E7" s="2"/>
      <c r="F7" s="2"/>
      <c r="G7" s="3"/>
      <c r="H7" s="3"/>
      <c r="I7" s="2"/>
      <c r="J7" s="2"/>
      <c r="K7" s="2"/>
      <c r="L7" s="2"/>
      <c r="M7" s="2"/>
      <c r="N7" s="3"/>
      <c r="O7" s="3"/>
      <c r="P7" s="2"/>
      <c r="Q7" s="2"/>
      <c r="R7" s="2"/>
      <c r="S7" s="2"/>
      <c r="T7" s="2"/>
      <c r="U7" s="3"/>
      <c r="V7" s="3"/>
      <c r="W7" s="2"/>
      <c r="X7" s="2"/>
      <c r="Y7" s="2"/>
      <c r="Z7" s="1" t="s">
        <v>31</v>
      </c>
      <c r="AA7" s="2"/>
      <c r="AB7" s="3"/>
      <c r="AC7" s="3"/>
      <c r="AD7" s="2"/>
      <c r="AE7" s="2"/>
      <c r="AF7" s="2"/>
      <c r="AI7" s="14" t="s">
        <v>22</v>
      </c>
      <c r="AJ7" s="15" t="s">
        <v>18</v>
      </c>
      <c r="AK7" s="16">
        <f>DATE(Annee,5,1)</f>
        <v>42856</v>
      </c>
      <c r="AL7" s="16">
        <f>AK7</f>
        <v>42856</v>
      </c>
      <c r="AM7" s="19"/>
      <c r="AN7" s="33"/>
    </row>
    <row r="8" spans="1:41" ht="27" customHeight="1">
      <c r="A8" s="12">
        <f t="shared" si="0"/>
        <v>36678</v>
      </c>
      <c r="B8" s="2"/>
      <c r="C8" s="2"/>
      <c r="D8" s="3"/>
      <c r="E8" s="3"/>
      <c r="F8" s="1" t="s">
        <v>31</v>
      </c>
      <c r="G8" s="2"/>
      <c r="H8" s="2"/>
      <c r="I8" s="2"/>
      <c r="J8" s="2"/>
      <c r="K8" s="3"/>
      <c r="L8" s="3"/>
      <c r="M8" s="2"/>
      <c r="N8" s="2"/>
      <c r="O8" s="2"/>
      <c r="P8" s="2"/>
      <c r="Q8" s="2"/>
      <c r="R8" s="3"/>
      <c r="S8" s="3"/>
      <c r="T8" s="2"/>
      <c r="U8" s="2"/>
      <c r="V8" s="2"/>
      <c r="W8" s="2"/>
      <c r="X8" s="2"/>
      <c r="Y8" s="3"/>
      <c r="Z8" s="3"/>
      <c r="AA8" s="2"/>
      <c r="AB8" s="2"/>
      <c r="AC8" s="2"/>
      <c r="AD8" s="2"/>
      <c r="AE8" s="2"/>
      <c r="AF8" s="5"/>
      <c r="AI8" s="15" t="s">
        <v>34</v>
      </c>
      <c r="AJ8" s="15" t="s">
        <v>18</v>
      </c>
      <c r="AK8" s="16">
        <f>AK5+38</f>
        <v>42880</v>
      </c>
      <c r="AL8" s="16">
        <f>AK8</f>
        <v>42880</v>
      </c>
      <c r="AM8" s="18"/>
      <c r="AN8" s="34"/>
    </row>
    <row r="9" spans="1:41" ht="27" customHeight="1">
      <c r="A9" s="12">
        <f t="shared" si="0"/>
        <v>36708</v>
      </c>
      <c r="B9" s="3"/>
      <c r="C9" s="3"/>
      <c r="D9" s="4"/>
      <c r="E9" s="4"/>
      <c r="F9" s="4"/>
      <c r="G9" s="4"/>
      <c r="H9" s="4"/>
      <c r="I9" s="3"/>
      <c r="J9" s="3"/>
      <c r="K9" s="4"/>
      <c r="L9" s="4"/>
      <c r="M9" s="4"/>
      <c r="N9" s="4"/>
      <c r="O9" s="4"/>
      <c r="P9" s="3"/>
      <c r="Q9" s="3"/>
      <c r="R9" s="4"/>
      <c r="S9" s="4"/>
      <c r="T9" s="4"/>
      <c r="U9" s="4"/>
      <c r="V9" s="1" t="s">
        <v>31</v>
      </c>
      <c r="W9" s="3"/>
      <c r="X9" s="3"/>
      <c r="Y9" s="4"/>
      <c r="Z9" s="4"/>
      <c r="AA9" s="4"/>
      <c r="AB9" s="4"/>
      <c r="AC9" s="4"/>
      <c r="AD9" s="3"/>
      <c r="AE9" s="3"/>
      <c r="AF9" s="4"/>
      <c r="AI9" s="15" t="s">
        <v>13</v>
      </c>
      <c r="AJ9" s="15" t="s">
        <v>18</v>
      </c>
      <c r="AK9" s="16">
        <f>AK8+11</f>
        <v>42891</v>
      </c>
      <c r="AL9" s="16">
        <f>AK9</f>
        <v>42891</v>
      </c>
      <c r="AN9" s="33"/>
    </row>
    <row r="10" spans="1:41" ht="27" customHeight="1">
      <c r="A10" s="12">
        <f t="shared" si="0"/>
        <v>36739</v>
      </c>
      <c r="B10" s="4"/>
      <c r="C10" s="4"/>
      <c r="D10" s="4"/>
      <c r="E10" s="4"/>
      <c r="F10" s="3"/>
      <c r="G10" s="3"/>
      <c r="H10" s="4"/>
      <c r="I10" s="4"/>
      <c r="J10" s="4"/>
      <c r="K10" s="4"/>
      <c r="L10" s="4"/>
      <c r="M10" s="3"/>
      <c r="N10" s="3"/>
      <c r="O10" s="4"/>
      <c r="P10" s="1" t="s">
        <v>31</v>
      </c>
      <c r="Q10" s="4"/>
      <c r="R10" s="4"/>
      <c r="S10" s="4"/>
      <c r="T10" s="3"/>
      <c r="U10" s="3"/>
      <c r="V10" s="4"/>
      <c r="W10" s="4"/>
      <c r="X10" s="4"/>
      <c r="Y10" s="4"/>
      <c r="Z10" s="4"/>
      <c r="AA10" s="3"/>
      <c r="AB10" s="3"/>
      <c r="AC10" s="4"/>
      <c r="AD10" s="4"/>
      <c r="AE10" s="4"/>
      <c r="AF10" s="4"/>
      <c r="AI10" s="15" t="s">
        <v>30</v>
      </c>
      <c r="AJ10" s="15" t="s">
        <v>2</v>
      </c>
      <c r="AK10" s="16">
        <f>DATE(Annee,7,1)</f>
        <v>42917</v>
      </c>
      <c r="AL10" s="16">
        <f>AK10+61</f>
        <v>42978</v>
      </c>
      <c r="AN10" s="33"/>
    </row>
    <row r="11" spans="1:41" ht="27" customHeight="1">
      <c r="A11" s="12">
        <f t="shared" si="0"/>
        <v>36770</v>
      </c>
      <c r="B11" s="2"/>
      <c r="C11" s="3"/>
      <c r="D11" s="3"/>
      <c r="E11" s="2"/>
      <c r="F11" s="2"/>
      <c r="G11" s="2"/>
      <c r="H11" s="2"/>
      <c r="I11" s="2"/>
      <c r="J11" s="3"/>
      <c r="K11" s="3"/>
      <c r="L11" s="2"/>
      <c r="M11" s="2"/>
      <c r="N11" s="2"/>
      <c r="O11" s="2"/>
      <c r="P11" s="2"/>
      <c r="Q11" s="3"/>
      <c r="R11" s="3"/>
      <c r="S11" s="2"/>
      <c r="T11" s="2"/>
      <c r="U11" s="2"/>
      <c r="V11" s="2"/>
      <c r="W11" s="2"/>
      <c r="X11" s="3"/>
      <c r="Y11" s="3"/>
      <c r="Z11" s="2"/>
      <c r="AA11" s="2"/>
      <c r="AB11" s="6" t="s">
        <v>32</v>
      </c>
      <c r="AC11" s="2"/>
      <c r="AD11" s="2"/>
      <c r="AE11" s="3"/>
      <c r="AF11" s="5"/>
      <c r="AI11" s="14" t="s">
        <v>23</v>
      </c>
      <c r="AJ11" s="15" t="s">
        <v>18</v>
      </c>
      <c r="AK11" s="16">
        <f>DATE(Annee,7,21)</f>
        <v>42937</v>
      </c>
      <c r="AL11" s="16">
        <f>AK11</f>
        <v>42937</v>
      </c>
      <c r="AN11" s="33"/>
    </row>
    <row r="12" spans="1:41" ht="27" customHeight="1">
      <c r="A12" s="12">
        <f t="shared" si="0"/>
        <v>36800</v>
      </c>
      <c r="B12" s="3"/>
      <c r="C12" s="2"/>
      <c r="D12" s="2"/>
      <c r="E12" s="2"/>
      <c r="F12" s="2"/>
      <c r="G12" s="2"/>
      <c r="H12" s="3"/>
      <c r="I12" s="3"/>
      <c r="J12" s="2"/>
      <c r="K12" s="2"/>
      <c r="L12" s="2"/>
      <c r="M12" s="2"/>
      <c r="N12" s="2"/>
      <c r="O12" s="3"/>
      <c r="P12" s="3"/>
      <c r="Q12" s="2"/>
      <c r="R12" s="2"/>
      <c r="S12" s="2"/>
      <c r="T12" s="2"/>
      <c r="U12" s="2"/>
      <c r="V12" s="3"/>
      <c r="W12" s="3"/>
      <c r="X12" s="2"/>
      <c r="Y12" s="2"/>
      <c r="Z12" s="2"/>
      <c r="AA12" s="2"/>
      <c r="AB12" s="2"/>
      <c r="AC12" s="3"/>
      <c r="AD12" s="3"/>
      <c r="AE12" s="4"/>
      <c r="AF12" s="4"/>
      <c r="AI12" s="14" t="s">
        <v>24</v>
      </c>
      <c r="AJ12" s="15" t="s">
        <v>18</v>
      </c>
      <c r="AK12" s="16">
        <f>DATE(Annee,8,15)</f>
        <v>42962</v>
      </c>
      <c r="AL12" s="16">
        <f>AK12</f>
        <v>42962</v>
      </c>
      <c r="AN12" s="33"/>
    </row>
    <row r="13" spans="1:41" ht="27" customHeight="1">
      <c r="A13" s="12">
        <f t="shared" si="0"/>
        <v>36831</v>
      </c>
      <c r="B13" s="1" t="s">
        <v>31</v>
      </c>
      <c r="C13" s="6" t="s">
        <v>32</v>
      </c>
      <c r="D13" s="4"/>
      <c r="E13" s="3"/>
      <c r="F13" s="3"/>
      <c r="G13" s="2"/>
      <c r="H13" s="2"/>
      <c r="I13" s="2"/>
      <c r="J13" s="2"/>
      <c r="K13" s="2"/>
      <c r="L13" s="1" t="s">
        <v>31</v>
      </c>
      <c r="M13" s="3"/>
      <c r="N13" s="2"/>
      <c r="O13" s="2"/>
      <c r="P13" s="2"/>
      <c r="Q13" s="2"/>
      <c r="R13" s="2"/>
      <c r="S13" s="3"/>
      <c r="T13" s="3"/>
      <c r="U13" s="2"/>
      <c r="V13" s="2"/>
      <c r="W13" s="2"/>
      <c r="X13" s="2"/>
      <c r="Y13" s="2"/>
      <c r="Z13" s="3"/>
      <c r="AA13" s="3"/>
      <c r="AB13" s="2"/>
      <c r="AC13" s="2"/>
      <c r="AD13" s="2"/>
      <c r="AE13" s="2"/>
      <c r="AF13" s="5"/>
      <c r="AI13" s="14" t="s">
        <v>14</v>
      </c>
      <c r="AJ13" s="15" t="s">
        <v>3</v>
      </c>
      <c r="AK13" s="16">
        <f>DATE(Annee,9,27)</f>
        <v>43005</v>
      </c>
      <c r="AL13" s="16">
        <f>AK13</f>
        <v>43005</v>
      </c>
      <c r="AN13" s="33"/>
    </row>
    <row r="14" spans="1:41" ht="27" customHeight="1">
      <c r="A14" s="12">
        <f t="shared" si="0"/>
        <v>36861</v>
      </c>
      <c r="B14" s="2"/>
      <c r="C14" s="3"/>
      <c r="D14" s="3"/>
      <c r="E14" s="2"/>
      <c r="F14" s="2"/>
      <c r="G14" s="2"/>
      <c r="H14" s="2"/>
      <c r="I14" s="2"/>
      <c r="J14" s="3"/>
      <c r="K14" s="3"/>
      <c r="L14" s="2"/>
      <c r="M14" s="2"/>
      <c r="N14" s="2"/>
      <c r="O14" s="2"/>
      <c r="P14" s="2"/>
      <c r="Q14" s="3"/>
      <c r="R14" s="3"/>
      <c r="S14" s="2"/>
      <c r="T14" s="2"/>
      <c r="U14" s="2"/>
      <c r="V14" s="2"/>
      <c r="W14" s="2"/>
      <c r="X14" s="3"/>
      <c r="Y14" s="3"/>
      <c r="Z14" s="1" t="s">
        <v>31</v>
      </c>
      <c r="AA14" s="6" t="s">
        <v>32</v>
      </c>
      <c r="AB14" s="4"/>
      <c r="AC14" s="4"/>
      <c r="AD14" s="4"/>
      <c r="AE14" s="3"/>
      <c r="AF14" s="3"/>
      <c r="AI14" s="14" t="s">
        <v>15</v>
      </c>
      <c r="AJ14" s="15" t="s">
        <v>2</v>
      </c>
      <c r="AK14" s="16">
        <f>IF(WEEKDAY(DATE(Annee,11,1),11)=7,DATE(Annee,11,2),DATE(Annee,11,1)-WEEKDAY(DATE(Annee,11,1),11)+1)</f>
        <v>43038</v>
      </c>
      <c r="AL14" s="16">
        <f>IF(WEEKDAY(DATE(Annee,11,1),11)=7,DATE(Annee,11,2),DATE(Annee,11,1)-WEEKDAY(DATE(Annee,11,1),11)+1)+4</f>
        <v>43042</v>
      </c>
      <c r="AN14" s="33"/>
    </row>
    <row r="15" spans="1:41" ht="27" customHeight="1">
      <c r="AI15" s="14" t="s">
        <v>25</v>
      </c>
      <c r="AJ15" s="15" t="s">
        <v>18</v>
      </c>
      <c r="AK15" s="16">
        <f>DATE(Annee,11,1)</f>
        <v>43040</v>
      </c>
      <c r="AL15" s="16">
        <f>AK15</f>
        <v>43040</v>
      </c>
      <c r="AN15" s="33"/>
    </row>
    <row r="16" spans="1:41" s="20" customFormat="1" ht="27" customHeight="1">
      <c r="B16" s="55" t="s">
        <v>6</v>
      </c>
      <c r="C16" s="56"/>
      <c r="D16" s="56"/>
      <c r="E16" s="56"/>
      <c r="F16" s="56"/>
      <c r="G16" s="56"/>
      <c r="H16" s="56"/>
      <c r="I16" s="56"/>
      <c r="J16" s="57"/>
      <c r="K16" s="21"/>
      <c r="L16" s="22"/>
      <c r="M16" s="22"/>
      <c r="N16" s="58" t="s">
        <v>7</v>
      </c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H16" s="13"/>
      <c r="AI16" s="14" t="s">
        <v>26</v>
      </c>
      <c r="AJ16" s="15" t="s">
        <v>18</v>
      </c>
      <c r="AK16" s="16">
        <f>DATE(Annee,11,11)</f>
        <v>43050</v>
      </c>
      <c r="AL16" s="16">
        <f>AK16</f>
        <v>43050</v>
      </c>
      <c r="AN16" s="35"/>
    </row>
    <row r="17" spans="1:40" ht="27" customHeight="1">
      <c r="B17" s="47" t="s">
        <v>2</v>
      </c>
      <c r="C17" s="48"/>
      <c r="D17" s="48"/>
      <c r="E17" s="48"/>
      <c r="F17" s="48"/>
      <c r="G17" s="48"/>
      <c r="H17" s="48"/>
      <c r="I17" s="48"/>
      <c r="J17" s="49"/>
      <c r="K17" s="23"/>
      <c r="L17" s="23"/>
      <c r="M17" s="23"/>
      <c r="N17" s="50" t="s">
        <v>8</v>
      </c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1"/>
      <c r="AB17" s="51"/>
      <c r="AC17" s="51"/>
      <c r="AI17" s="14" t="s">
        <v>27</v>
      </c>
      <c r="AJ17" s="15" t="s">
        <v>18</v>
      </c>
      <c r="AK17" s="16">
        <f>DATE(Annee,12,25)</f>
        <v>43094</v>
      </c>
      <c r="AL17" s="16">
        <f>AK17</f>
        <v>43094</v>
      </c>
      <c r="AN17" s="33"/>
    </row>
    <row r="18" spans="1:40" ht="27" customHeight="1">
      <c r="B18" s="44" t="s">
        <v>18</v>
      </c>
      <c r="C18" s="45"/>
      <c r="D18" s="45"/>
      <c r="E18" s="45"/>
      <c r="F18" s="45"/>
      <c r="G18" s="45"/>
      <c r="H18" s="45"/>
      <c r="I18" s="45"/>
      <c r="J18" s="46"/>
      <c r="K18" s="23"/>
      <c r="L18" s="23"/>
      <c r="M18" s="23"/>
      <c r="N18" s="50" t="s">
        <v>9</v>
      </c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1">
        <f>COUNTIF($AJ$3:$AJ$25,"*fériés")</f>
        <v>10</v>
      </c>
      <c r="AB18" s="51"/>
      <c r="AC18" s="51"/>
      <c r="AI18" s="14" t="s">
        <v>36</v>
      </c>
      <c r="AJ18" s="15" t="s">
        <v>2</v>
      </c>
      <c r="AK18" s="16">
        <f>IF(WEEKDAY(DATE(Annee-1,12,25),11)&gt;=6,IF(WEEKDAY(DATE(Annee-1,12,25),11)=6,DATE(Annee-1,12,27),DATE(Annee-1,12,26)),DATE(Annee-1,12,25)-WEEKDAY(DATE(Annee-1,12,25),11)+1)</f>
        <v>42730</v>
      </c>
      <c r="AL18" s="16">
        <f>AK18+11</f>
        <v>42741</v>
      </c>
      <c r="AN18" s="33"/>
    </row>
    <row r="19" spans="1:40" ht="27" customHeight="1">
      <c r="B19" s="62" t="s">
        <v>3</v>
      </c>
      <c r="C19" s="63"/>
      <c r="D19" s="63"/>
      <c r="E19" s="63"/>
      <c r="F19" s="63"/>
      <c r="G19" s="63"/>
      <c r="H19" s="63"/>
      <c r="I19" s="63"/>
      <c r="J19" s="64"/>
      <c r="K19" s="23"/>
      <c r="L19" s="23"/>
      <c r="M19" s="23"/>
      <c r="N19" s="65" t="s">
        <v>33</v>
      </c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7"/>
      <c r="AB19" s="68"/>
      <c r="AC19" s="69"/>
      <c r="AI19" s="14" t="s">
        <v>35</v>
      </c>
      <c r="AJ19" s="15" t="s">
        <v>2</v>
      </c>
      <c r="AK19" s="16">
        <f>IF(WEEKDAY(DATE(Annee,12,25),11)&gt;=6,IF(WEEKDAY(DATE(Annee,12,25),11)=6,DATE(Annee,12,27),DATE(Annee,12,26)),DATE(Annee,12,25)-WEEKDAY(DATE(Annee,12,25),11)+1)</f>
        <v>43094</v>
      </c>
      <c r="AL19" s="16">
        <f>AK19+11</f>
        <v>43105</v>
      </c>
      <c r="AN19" s="33"/>
    </row>
    <row r="20" spans="1:40" ht="27" customHeight="1">
      <c r="B20" s="70" t="s">
        <v>4</v>
      </c>
      <c r="C20" s="70"/>
      <c r="D20" s="70"/>
      <c r="E20" s="70"/>
      <c r="F20" s="70"/>
      <c r="G20" s="70"/>
      <c r="H20" s="70"/>
      <c r="I20" s="70"/>
      <c r="J20" s="70"/>
      <c r="K20" s="23"/>
      <c r="L20" s="23"/>
      <c r="M20" s="23"/>
      <c r="N20" s="50" t="s">
        <v>10</v>
      </c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66"/>
      <c r="AB20" s="66"/>
      <c r="AC20" s="66"/>
      <c r="AI20" s="14" t="s">
        <v>28</v>
      </c>
      <c r="AJ20" s="15" t="s">
        <v>3</v>
      </c>
      <c r="AK20" s="16">
        <f>AK17+1</f>
        <v>43095</v>
      </c>
      <c r="AL20" s="16">
        <f>AK20</f>
        <v>43095</v>
      </c>
      <c r="AN20" s="33"/>
    </row>
    <row r="21" spans="1:40" ht="27" customHeight="1">
      <c r="B21" s="59" t="s">
        <v>5</v>
      </c>
      <c r="C21" s="60"/>
      <c r="D21" s="60"/>
      <c r="E21" s="60"/>
      <c r="F21" s="60"/>
      <c r="G21" s="60"/>
      <c r="H21" s="60"/>
      <c r="I21" s="60"/>
      <c r="J21" s="61"/>
      <c r="K21" s="24"/>
      <c r="L21" s="24"/>
      <c r="M21" s="24"/>
      <c r="O21" s="25"/>
      <c r="P21" s="25"/>
      <c r="Q21" s="25"/>
      <c r="R21" s="25"/>
      <c r="S21" s="25"/>
      <c r="T21" s="25"/>
      <c r="U21" s="26"/>
      <c r="V21" s="26"/>
      <c r="W21" s="26"/>
      <c r="X21" s="26"/>
      <c r="Y21" s="26"/>
      <c r="Z21" s="26"/>
      <c r="AA21" s="26"/>
      <c r="AB21" s="26"/>
      <c r="AC21" s="26"/>
      <c r="AI21" s="14" t="s">
        <v>25</v>
      </c>
      <c r="AJ21" s="15" t="s">
        <v>3</v>
      </c>
      <c r="AK21" s="16">
        <v>43041</v>
      </c>
      <c r="AL21" s="16">
        <v>43041</v>
      </c>
      <c r="AN21" s="33"/>
    </row>
    <row r="22" spans="1:40" ht="27" customHeight="1">
      <c r="AI22" s="14"/>
      <c r="AJ22" s="15"/>
      <c r="AK22" s="16"/>
      <c r="AL22" s="16"/>
      <c r="AN22" s="33"/>
    </row>
    <row r="23" spans="1:40" ht="27" customHeight="1">
      <c r="AI23" s="14"/>
      <c r="AJ23" s="15"/>
      <c r="AK23" s="16"/>
      <c r="AL23" s="16"/>
      <c r="AN23" s="33"/>
    </row>
    <row r="24" spans="1:40" ht="27" customHeight="1">
      <c r="AI24" s="14"/>
      <c r="AJ24" s="15"/>
      <c r="AK24" s="16"/>
      <c r="AL24" s="16"/>
      <c r="AN24" s="33"/>
    </row>
    <row r="25" spans="1:40" ht="27" customHeight="1">
      <c r="A25" s="2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14"/>
      <c r="AJ25" s="15"/>
      <c r="AK25" s="16"/>
      <c r="AL25" s="16"/>
      <c r="AN25" s="33"/>
    </row>
    <row r="26" spans="1:40" ht="27" customHeight="1">
      <c r="AN26" s="33"/>
    </row>
    <row r="27" spans="1:40" ht="27" customHeight="1">
      <c r="AN27" s="33"/>
    </row>
    <row r="28" spans="1:40" ht="27" customHeight="1">
      <c r="AN28" s="33"/>
    </row>
    <row r="29" spans="1:40" ht="27" customHeight="1">
      <c r="AN29" s="33"/>
    </row>
    <row r="30" spans="1:40" ht="27" customHeight="1">
      <c r="AN30" s="33"/>
    </row>
    <row r="31" spans="1:40" ht="27" customHeight="1">
      <c r="AN31" s="33"/>
    </row>
    <row r="32" spans="1:40" ht="27" customHeight="1">
      <c r="AN32" s="33"/>
    </row>
    <row r="33" spans="40:40" ht="27" customHeight="1">
      <c r="AN33" s="33"/>
    </row>
    <row r="34" spans="40:40" ht="27" customHeight="1">
      <c r="AN34" s="33"/>
    </row>
    <row r="35" spans="40:40" ht="27" customHeight="1">
      <c r="AN35" s="33"/>
    </row>
    <row r="36" spans="40:40" ht="27" customHeight="1">
      <c r="AN36" s="33"/>
    </row>
    <row r="37" spans="40:40" ht="27" customHeight="1">
      <c r="AN37" s="33"/>
    </row>
    <row r="38" spans="40:40" ht="27" customHeight="1">
      <c r="AN38" s="33"/>
    </row>
    <row r="39" spans="40:40" ht="27" customHeight="1">
      <c r="AN39" s="33"/>
    </row>
    <row r="40" spans="40:40" ht="27" customHeight="1">
      <c r="AN40" s="33"/>
    </row>
    <row r="41" spans="40:40" ht="27" customHeight="1">
      <c r="AN41" s="33"/>
    </row>
    <row r="42" spans="40:40" ht="27" customHeight="1">
      <c r="AN42" s="33"/>
    </row>
    <row r="43" spans="40:40" ht="27" customHeight="1">
      <c r="AN43" s="33"/>
    </row>
    <row r="44" spans="40:40" ht="27" customHeight="1">
      <c r="AN44" s="33"/>
    </row>
    <row r="45" spans="40:40" ht="27" customHeight="1">
      <c r="AN45" s="33"/>
    </row>
    <row r="46" spans="40:40" ht="27" customHeight="1">
      <c r="AN46" s="33"/>
    </row>
    <row r="47" spans="40:40" ht="27" customHeight="1">
      <c r="AN47" s="33"/>
    </row>
    <row r="48" spans="40:40" ht="27" customHeight="1">
      <c r="AN48" s="33"/>
    </row>
    <row r="49" spans="40:40" ht="27" customHeight="1">
      <c r="AN49" s="33"/>
    </row>
    <row r="50" spans="40:40" ht="27" customHeight="1">
      <c r="AN50" s="33"/>
    </row>
    <row r="51" spans="40:40" ht="27" customHeight="1">
      <c r="AN51" s="33"/>
    </row>
    <row r="52" spans="40:40" ht="27" customHeight="1">
      <c r="AN52" s="33"/>
    </row>
    <row r="53" spans="40:40" ht="27" customHeight="1">
      <c r="AN53" s="33"/>
    </row>
    <row r="54" spans="40:40" ht="27" customHeight="1">
      <c r="AN54" s="33"/>
    </row>
    <row r="55" spans="40:40" ht="27" customHeight="1">
      <c r="AN55" s="33"/>
    </row>
    <row r="56" spans="40:40" ht="27" customHeight="1">
      <c r="AN56" s="33"/>
    </row>
    <row r="57" spans="40:40" ht="27" customHeight="1">
      <c r="AN57" s="33"/>
    </row>
    <row r="58" spans="40:40" ht="27" customHeight="1">
      <c r="AN58" s="33"/>
    </row>
    <row r="59" spans="40:40" ht="27" customHeight="1">
      <c r="AN59" s="33"/>
    </row>
    <row r="60" spans="40:40" ht="27" customHeight="1" thickBot="1">
      <c r="AN60" s="36"/>
    </row>
    <row r="61" spans="40:40">
      <c r="AN61" s="37"/>
    </row>
  </sheetData>
  <sheetProtection selectLockedCells="1" selectUnlockedCells="1"/>
  <sortState caseSensitive="1" ref="AI3:AL25">
    <sortCondition ref="AK3:AK25"/>
  </sortState>
  <mergeCells count="19">
    <mergeCell ref="B21:J21"/>
    <mergeCell ref="B19:J19"/>
    <mergeCell ref="N19:Z19"/>
    <mergeCell ref="N20:Z20"/>
    <mergeCell ref="AA20:AC20"/>
    <mergeCell ref="AA19:AC19"/>
    <mergeCell ref="B20:J20"/>
    <mergeCell ref="AN1:AN2"/>
    <mergeCell ref="B18:J18"/>
    <mergeCell ref="B17:J17"/>
    <mergeCell ref="N17:Z17"/>
    <mergeCell ref="AA17:AC17"/>
    <mergeCell ref="N18:Z18"/>
    <mergeCell ref="AA18:AC18"/>
    <mergeCell ref="X1:AC1"/>
    <mergeCell ref="AD1:AF1"/>
    <mergeCell ref="A1:W1"/>
    <mergeCell ref="B16:J16"/>
    <mergeCell ref="N16:AC16"/>
  </mergeCells>
  <conditionalFormatting sqref="B3:AF14">
    <cfRule type="expression" dxfId="15" priority="19">
      <formula>Jourchome($AD$1,MONTH($A3),B$2)</formula>
    </cfRule>
    <cfRule type="containsText" dxfId="14" priority="26" operator="containsText" text="/">
      <formula>NOT(ISERROR(SEARCH("/",B3)))</formula>
    </cfRule>
  </conditionalFormatting>
  <conditionalFormatting sqref="AJ3:AJ25">
    <cfRule type="cellIs" dxfId="13" priority="9" operator="equal">
      <formula>"Dispense accordée par la Ministre ou le Chef d'établissement"</formula>
    </cfRule>
    <cfRule type="cellIs" dxfId="12" priority="10" operator="equal">
      <formula>"Jours fériés réglementaires"</formula>
    </cfRule>
    <cfRule type="cellIs" dxfId="11" priority="11" operator="equal">
      <formula>"Jours fériés"</formula>
    </cfRule>
    <cfRule type="cellIs" dxfId="10" priority="12" operator="equal">
      <formula>"Congés scolaires"</formula>
    </cfRule>
  </conditionalFormatting>
  <dataValidations count="2">
    <dataValidation type="whole" allowBlank="1" showInputMessage="1" showErrorMessage="1" sqref="AD1:AF1">
      <formula1>1900</formula1>
      <formula2>2500</formula2>
    </dataValidation>
    <dataValidation type="list" allowBlank="1" showInputMessage="1" showErrorMessage="1" sqref="AJ3:AJ25">
      <formula1>$B$17:$B$20</formula1>
    </dataValidation>
  </dataValidations>
  <printOptions horizontalCentered="1"/>
  <pageMargins left="0.23622047244094491" right="0.23622047244094491" top="0.39370078740157483" bottom="0.19685039370078741" header="0.11811023622047245" footer="0.11811023622047245"/>
  <pageSetup paperSize="9" orientation="landscape" r:id="rId1"/>
  <ignoredErrors>
    <ignoredError sqref="AL4 AL6 AL10 AL14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Compteur">
              <controlPr defaultSize="0" print="0" autoPict="0" macro="[0]!InitCalendrier">
                <anchor moveWithCells="1" sizeWithCells="1">
                  <from>
                    <xdr:col>31</xdr:col>
                    <xdr:colOff>85725</xdr:colOff>
                    <xdr:row>0</xdr:row>
                    <xdr:rowOff>19050</xdr:rowOff>
                  </from>
                  <to>
                    <xdr:col>31</xdr:col>
                    <xdr:colOff>257175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InitCalendrier">
                <anchor moveWithCells="1">
                  <from>
                    <xdr:col>34</xdr:col>
                    <xdr:colOff>9525</xdr:colOff>
                    <xdr:row>0</xdr:row>
                    <xdr:rowOff>38100</xdr:rowOff>
                  </from>
                  <to>
                    <xdr:col>37</xdr:col>
                    <xdr:colOff>838200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InitCalendrier">
                <anchor moveWithCells="1">
                  <from>
                    <xdr:col>34</xdr:col>
                    <xdr:colOff>38100</xdr:colOff>
                    <xdr:row>0</xdr:row>
                    <xdr:rowOff>19050</xdr:rowOff>
                  </from>
                  <to>
                    <xdr:col>38</xdr:col>
                    <xdr:colOff>19050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2"/>
  <sheetViews>
    <sheetView tabSelected="1" workbookViewId="0">
      <selection sqref="A1:AF1"/>
    </sheetView>
  </sheetViews>
  <sheetFormatPr baseColWidth="10" defaultRowHeight="15"/>
  <cols>
    <col min="1" max="1" width="11.7109375" customWidth="1"/>
    <col min="2" max="32" width="4" customWidth="1"/>
  </cols>
  <sheetData>
    <row r="1" spans="1:32" ht="21">
      <c r="A1" s="71" t="s">
        <v>36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</row>
    <row r="2" spans="1:32">
      <c r="A2" s="39"/>
    </row>
    <row r="3" spans="1:32" ht="15.75">
      <c r="A3" s="40" t="s">
        <v>38</v>
      </c>
    </row>
    <row r="4" spans="1:32" ht="20.100000000000001" customHeight="1">
      <c r="A4" s="9"/>
      <c r="B4" s="10">
        <v>1</v>
      </c>
      <c r="C4" s="10">
        <v>2</v>
      </c>
      <c r="D4" s="10">
        <v>3</v>
      </c>
      <c r="E4" s="10">
        <v>4</v>
      </c>
      <c r="F4" s="10">
        <v>5</v>
      </c>
      <c r="G4" s="10">
        <v>6</v>
      </c>
      <c r="H4" s="10">
        <v>7</v>
      </c>
      <c r="I4" s="10">
        <v>8</v>
      </c>
      <c r="J4" s="10">
        <v>9</v>
      </c>
      <c r="K4" s="10">
        <v>10</v>
      </c>
      <c r="L4" s="10">
        <v>11</v>
      </c>
      <c r="M4" s="10">
        <v>12</v>
      </c>
      <c r="N4" s="10">
        <v>13</v>
      </c>
      <c r="O4" s="10">
        <v>14</v>
      </c>
      <c r="P4" s="10">
        <v>15</v>
      </c>
      <c r="Q4" s="10">
        <v>16</v>
      </c>
      <c r="R4" s="10">
        <v>17</v>
      </c>
      <c r="S4" s="10">
        <v>18</v>
      </c>
      <c r="T4" s="10">
        <v>19</v>
      </c>
      <c r="U4" s="10">
        <v>20</v>
      </c>
      <c r="V4" s="10">
        <v>21</v>
      </c>
      <c r="W4" s="10">
        <v>22</v>
      </c>
      <c r="X4" s="10">
        <v>23</v>
      </c>
      <c r="Y4" s="10">
        <v>24</v>
      </c>
      <c r="Z4" s="10">
        <v>25</v>
      </c>
      <c r="AA4" s="10">
        <v>26</v>
      </c>
      <c r="AB4" s="10">
        <v>27</v>
      </c>
      <c r="AC4" s="10">
        <v>28</v>
      </c>
      <c r="AD4" s="10">
        <v>29</v>
      </c>
      <c r="AE4" s="10">
        <v>30</v>
      </c>
      <c r="AF4" s="10">
        <v>31</v>
      </c>
    </row>
    <row r="5" spans="1:32" ht="27" customHeight="1">
      <c r="A5" s="12">
        <v>36526</v>
      </c>
      <c r="B5" s="1" t="s">
        <v>31</v>
      </c>
      <c r="C5" s="4"/>
      <c r="D5" s="4"/>
      <c r="E5" s="4"/>
      <c r="F5" s="4"/>
      <c r="G5" s="4"/>
      <c r="H5" s="3"/>
      <c r="I5" s="3"/>
      <c r="J5" s="2"/>
      <c r="K5" s="2"/>
      <c r="L5" s="2"/>
      <c r="M5" s="2"/>
      <c r="N5" s="2"/>
      <c r="O5" s="3"/>
      <c r="P5" s="3"/>
      <c r="Q5" s="2"/>
      <c r="R5" s="2"/>
      <c r="S5" s="2"/>
      <c r="T5" s="2"/>
      <c r="U5" s="2"/>
      <c r="V5" s="3"/>
      <c r="W5" s="3"/>
      <c r="X5" s="2"/>
      <c r="Y5" s="2"/>
      <c r="Z5" s="2"/>
      <c r="AA5" s="2"/>
      <c r="AB5" s="2"/>
      <c r="AC5" s="3"/>
      <c r="AD5" s="3"/>
      <c r="AE5" s="2"/>
      <c r="AF5" s="2"/>
    </row>
    <row r="6" spans="1:32">
      <c r="A6" s="39"/>
    </row>
    <row r="7" spans="1:32" ht="15.75">
      <c r="A7" s="40" t="s">
        <v>39</v>
      </c>
    </row>
    <row r="8" spans="1:32" ht="20.100000000000001" customHeight="1">
      <c r="A8" s="9"/>
      <c r="B8" s="10">
        <v>1</v>
      </c>
      <c r="C8" s="10">
        <v>2</v>
      </c>
      <c r="D8" s="10">
        <v>3</v>
      </c>
      <c r="E8" s="10">
        <v>4</v>
      </c>
      <c r="F8" s="10">
        <v>5</v>
      </c>
      <c r="G8" s="10">
        <v>6</v>
      </c>
      <c r="H8" s="10">
        <v>7</v>
      </c>
      <c r="I8" s="10">
        <v>8</v>
      </c>
      <c r="J8" s="10">
        <v>9</v>
      </c>
      <c r="K8" s="10">
        <v>10</v>
      </c>
      <c r="L8" s="10">
        <v>11</v>
      </c>
      <c r="M8" s="10">
        <v>12</v>
      </c>
      <c r="N8" s="10">
        <v>13</v>
      </c>
      <c r="O8" s="10">
        <v>14</v>
      </c>
      <c r="P8" s="10">
        <v>15</v>
      </c>
      <c r="Q8" s="10">
        <v>16</v>
      </c>
      <c r="R8" s="10">
        <v>17</v>
      </c>
      <c r="S8" s="10">
        <v>18</v>
      </c>
      <c r="T8" s="10">
        <v>19</v>
      </c>
      <c r="U8" s="10">
        <v>20</v>
      </c>
      <c r="V8" s="10">
        <v>21</v>
      </c>
      <c r="W8" s="10">
        <v>22</v>
      </c>
      <c r="X8" s="10">
        <v>23</v>
      </c>
      <c r="Y8" s="10">
        <v>24</v>
      </c>
      <c r="Z8" s="10">
        <v>25</v>
      </c>
      <c r="AA8" s="10">
        <v>26</v>
      </c>
      <c r="AB8" s="10">
        <v>27</v>
      </c>
      <c r="AC8" s="10">
        <v>28</v>
      </c>
      <c r="AD8" s="10">
        <v>29</v>
      </c>
      <c r="AE8" s="10">
        <v>30</v>
      </c>
      <c r="AF8" s="10">
        <v>31</v>
      </c>
    </row>
    <row r="9" spans="1:32" ht="27" customHeight="1">
      <c r="A9" s="12">
        <v>36526</v>
      </c>
      <c r="B9" s="1" t="s">
        <v>31</v>
      </c>
      <c r="C9" s="4"/>
      <c r="D9" s="4"/>
      <c r="E9" s="4"/>
      <c r="F9" s="4"/>
      <c r="G9" s="4"/>
      <c r="H9" s="3"/>
      <c r="I9" s="3"/>
      <c r="J9" s="2"/>
      <c r="K9" s="2"/>
      <c r="L9" s="2"/>
      <c r="M9" s="2"/>
      <c r="N9" s="2"/>
      <c r="O9" s="3"/>
      <c r="P9" s="3"/>
      <c r="Q9" s="2"/>
      <c r="R9" s="2"/>
      <c r="S9" s="2"/>
      <c r="T9" s="2"/>
      <c r="U9" s="2"/>
      <c r="V9" s="3"/>
      <c r="W9" s="3"/>
      <c r="X9" s="2"/>
      <c r="Y9" s="2"/>
      <c r="Z9" s="2"/>
      <c r="AA9" s="2"/>
      <c r="AB9" s="2"/>
      <c r="AC9" s="3"/>
      <c r="AD9" s="3"/>
      <c r="AE9" s="2"/>
      <c r="AF9" s="2"/>
    </row>
    <row r="10" spans="1:32">
      <c r="A10" s="39"/>
      <c r="B10" s="39"/>
    </row>
    <row r="11" spans="1:32" ht="20.100000000000001" customHeight="1">
      <c r="A11" s="40" t="s">
        <v>39</v>
      </c>
    </row>
    <row r="12" spans="1:32">
      <c r="A12" s="9"/>
      <c r="B12" s="10">
        <v>1</v>
      </c>
      <c r="C12" s="10">
        <v>2</v>
      </c>
      <c r="D12" s="10">
        <v>3</v>
      </c>
      <c r="E12" s="10">
        <v>4</v>
      </c>
      <c r="F12" s="10">
        <v>5</v>
      </c>
      <c r="G12" s="10">
        <v>6</v>
      </c>
      <c r="H12" s="10">
        <v>7</v>
      </c>
      <c r="I12" s="10">
        <v>8</v>
      </c>
      <c r="J12" s="10">
        <v>9</v>
      </c>
      <c r="K12" s="10">
        <v>10</v>
      </c>
      <c r="L12" s="10">
        <v>11</v>
      </c>
      <c r="M12" s="10">
        <v>12</v>
      </c>
      <c r="N12" s="10">
        <v>13</v>
      </c>
      <c r="O12" s="10">
        <v>14</v>
      </c>
      <c r="P12" s="10">
        <v>15</v>
      </c>
      <c r="Q12" s="10">
        <v>16</v>
      </c>
      <c r="R12" s="10">
        <v>17</v>
      </c>
      <c r="S12" s="10">
        <v>18</v>
      </c>
      <c r="T12" s="10">
        <v>19</v>
      </c>
      <c r="U12" s="10">
        <v>20</v>
      </c>
      <c r="V12" s="10">
        <v>21</v>
      </c>
      <c r="W12" s="10">
        <v>22</v>
      </c>
      <c r="X12" s="10">
        <v>23</v>
      </c>
      <c r="Y12" s="10">
        <v>24</v>
      </c>
      <c r="Z12" s="10">
        <v>25</v>
      </c>
      <c r="AA12" s="10">
        <v>26</v>
      </c>
      <c r="AB12" s="10">
        <v>27</v>
      </c>
      <c r="AC12" s="10">
        <v>28</v>
      </c>
      <c r="AD12" s="10">
        <v>29</v>
      </c>
      <c r="AE12" s="10">
        <v>30</v>
      </c>
      <c r="AF12" s="10">
        <v>31</v>
      </c>
    </row>
    <row r="13" spans="1:32" ht="27" customHeight="1">
      <c r="A13" s="12">
        <v>36526</v>
      </c>
      <c r="B13" s="1" t="s">
        <v>31</v>
      </c>
      <c r="C13" s="4"/>
      <c r="D13" s="4"/>
      <c r="E13" s="4"/>
      <c r="F13" s="4"/>
      <c r="G13" s="4"/>
      <c r="H13" s="3"/>
      <c r="I13" s="3"/>
      <c r="J13" s="2"/>
      <c r="K13" s="2"/>
      <c r="L13" s="2"/>
      <c r="M13" s="2"/>
      <c r="N13" s="2"/>
      <c r="O13" s="3"/>
      <c r="P13" s="3"/>
      <c r="Q13" s="2"/>
      <c r="R13" s="2"/>
      <c r="S13" s="2"/>
      <c r="T13" s="2"/>
      <c r="U13" s="2"/>
      <c r="V13" s="3"/>
      <c r="W13" s="3"/>
      <c r="X13" s="2"/>
      <c r="Y13" s="2"/>
      <c r="Z13" s="2"/>
      <c r="AA13" s="2"/>
      <c r="AB13" s="2"/>
      <c r="AC13" s="3"/>
      <c r="AD13" s="3"/>
      <c r="AE13" s="2"/>
      <c r="AF13" s="2"/>
    </row>
    <row r="17" spans="1:32" ht="21">
      <c r="A17" s="71" t="s">
        <v>11</v>
      </c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</row>
    <row r="19" spans="1:32" ht="15.75">
      <c r="A19" s="41" t="s">
        <v>38</v>
      </c>
    </row>
    <row r="20" spans="1:32" ht="20.100000000000001" customHeight="1">
      <c r="A20" s="9"/>
      <c r="B20" s="10">
        <v>1</v>
      </c>
      <c r="C20" s="10">
        <v>2</v>
      </c>
      <c r="D20" s="10">
        <v>3</v>
      </c>
      <c r="E20" s="10">
        <v>4</v>
      </c>
      <c r="F20" s="10">
        <v>5</v>
      </c>
      <c r="G20" s="10">
        <v>6</v>
      </c>
      <c r="H20" s="10">
        <v>7</v>
      </c>
      <c r="I20" s="10">
        <v>8</v>
      </c>
      <c r="J20" s="10">
        <v>9</v>
      </c>
      <c r="K20" s="10">
        <v>10</v>
      </c>
      <c r="L20" s="10">
        <v>11</v>
      </c>
      <c r="M20" s="10">
        <v>12</v>
      </c>
      <c r="N20" s="10">
        <v>13</v>
      </c>
      <c r="O20" s="10">
        <v>14</v>
      </c>
      <c r="P20" s="10">
        <v>15</v>
      </c>
      <c r="Q20" s="10">
        <v>16</v>
      </c>
      <c r="R20" s="10">
        <v>17</v>
      </c>
      <c r="S20" s="10">
        <v>18</v>
      </c>
      <c r="T20" s="10">
        <v>19</v>
      </c>
      <c r="U20" s="10">
        <v>20</v>
      </c>
      <c r="V20" s="10">
        <v>21</v>
      </c>
      <c r="W20" s="10">
        <v>22</v>
      </c>
      <c r="X20" s="10">
        <v>23</v>
      </c>
      <c r="Y20" s="10">
        <v>24</v>
      </c>
      <c r="Z20" s="10">
        <v>25</v>
      </c>
      <c r="AA20" s="10">
        <v>26</v>
      </c>
      <c r="AB20" s="10">
        <v>27</v>
      </c>
      <c r="AC20" s="10">
        <v>28</v>
      </c>
      <c r="AD20" s="10">
        <v>29</v>
      </c>
      <c r="AE20" s="10">
        <v>30</v>
      </c>
      <c r="AF20" s="10">
        <v>31</v>
      </c>
    </row>
    <row r="21" spans="1:32" ht="27" customHeight="1">
      <c r="A21" s="12">
        <v>36557</v>
      </c>
      <c r="B21" s="2"/>
      <c r="C21" s="2"/>
      <c r="D21" s="2"/>
      <c r="E21" s="3"/>
      <c r="F21" s="3"/>
      <c r="G21" s="2"/>
      <c r="H21" s="2"/>
      <c r="I21" s="2"/>
      <c r="J21" s="2"/>
      <c r="K21" s="2"/>
      <c r="L21" s="3"/>
      <c r="M21" s="3"/>
      <c r="N21" s="2"/>
      <c r="O21" s="2"/>
      <c r="P21" s="2"/>
      <c r="Q21" s="2"/>
      <c r="R21" s="2"/>
      <c r="S21" s="3"/>
      <c r="T21" s="3"/>
      <c r="U21" s="2"/>
      <c r="V21" s="2"/>
      <c r="W21" s="2"/>
      <c r="X21" s="2"/>
      <c r="Y21" s="2"/>
      <c r="Z21" s="3"/>
      <c r="AA21" s="3"/>
      <c r="AB21" s="4"/>
      <c r="AC21" s="4"/>
      <c r="AD21" s="31"/>
      <c r="AE21" s="5"/>
      <c r="AF21" s="5"/>
    </row>
    <row r="22" spans="1:32" ht="27" customHeight="1">
      <c r="A22" s="12">
        <f t="shared" ref="A22" si="0">EDATE(A21,1)</f>
        <v>36586</v>
      </c>
      <c r="B22" s="4"/>
      <c r="C22" s="4"/>
      <c r="D22" s="4"/>
      <c r="E22" s="3"/>
      <c r="F22" s="3"/>
      <c r="G22" s="2"/>
      <c r="H22" s="2"/>
      <c r="I22" s="2"/>
      <c r="J22" s="2"/>
      <c r="K22" s="2"/>
      <c r="L22" s="3"/>
      <c r="M22" s="3"/>
      <c r="N22" s="2"/>
      <c r="O22" s="2"/>
      <c r="P22" s="2"/>
      <c r="Q22" s="2"/>
      <c r="R22" s="2"/>
      <c r="S22" s="3"/>
      <c r="T22" s="3"/>
      <c r="U22" s="2"/>
      <c r="V22" s="2"/>
      <c r="W22" s="2"/>
      <c r="X22" s="2"/>
      <c r="Y22" s="2"/>
      <c r="Z22" s="3"/>
      <c r="AA22" s="3"/>
      <c r="AB22" s="2"/>
      <c r="AC22" s="2"/>
      <c r="AD22" s="2"/>
      <c r="AE22" s="2"/>
      <c r="AF22" s="2"/>
    </row>
    <row r="24" spans="1:32" ht="15.75">
      <c r="A24" s="41" t="s">
        <v>39</v>
      </c>
    </row>
    <row r="25" spans="1:32" ht="20.100000000000001" customHeight="1">
      <c r="A25" s="9"/>
      <c r="B25" s="10">
        <v>1</v>
      </c>
      <c r="C25" s="10">
        <v>2</v>
      </c>
      <c r="D25" s="10">
        <v>3</v>
      </c>
      <c r="E25" s="10">
        <v>4</v>
      </c>
      <c r="F25" s="10">
        <v>5</v>
      </c>
      <c r="G25" s="10">
        <v>6</v>
      </c>
      <c r="H25" s="10">
        <v>7</v>
      </c>
      <c r="I25" s="10">
        <v>8</v>
      </c>
      <c r="J25" s="10">
        <v>9</v>
      </c>
      <c r="K25" s="10">
        <v>10</v>
      </c>
      <c r="L25" s="10">
        <v>11</v>
      </c>
      <c r="M25" s="10">
        <v>12</v>
      </c>
      <c r="N25" s="10">
        <v>13</v>
      </c>
      <c r="O25" s="10">
        <v>14</v>
      </c>
      <c r="P25" s="10">
        <v>15</v>
      </c>
      <c r="Q25" s="10">
        <v>16</v>
      </c>
      <c r="R25" s="10">
        <v>17</v>
      </c>
      <c r="S25" s="10">
        <v>18</v>
      </c>
      <c r="T25" s="10">
        <v>19</v>
      </c>
      <c r="U25" s="10">
        <v>20</v>
      </c>
      <c r="V25" s="10">
        <v>21</v>
      </c>
      <c r="W25" s="10">
        <v>22</v>
      </c>
      <c r="X25" s="10">
        <v>23</v>
      </c>
      <c r="Y25" s="10">
        <v>24</v>
      </c>
      <c r="Z25" s="10">
        <v>25</v>
      </c>
      <c r="AA25" s="10">
        <v>26</v>
      </c>
      <c r="AB25" s="10">
        <v>27</v>
      </c>
      <c r="AC25" s="10">
        <v>28</v>
      </c>
      <c r="AD25" s="10">
        <v>29</v>
      </c>
      <c r="AE25" s="10">
        <v>30</v>
      </c>
      <c r="AF25" s="10">
        <v>31</v>
      </c>
    </row>
    <row r="26" spans="1:32" ht="27" customHeight="1">
      <c r="A26" s="12">
        <v>36557</v>
      </c>
      <c r="B26" s="2"/>
      <c r="C26" s="2"/>
      <c r="D26" s="2"/>
      <c r="E26" s="3"/>
      <c r="F26" s="3"/>
      <c r="G26" s="2"/>
      <c r="H26" s="2"/>
      <c r="I26" s="2"/>
      <c r="J26" s="2"/>
      <c r="K26" s="2"/>
      <c r="L26" s="3"/>
      <c r="M26" s="3"/>
      <c r="N26" s="2"/>
      <c r="O26" s="2"/>
      <c r="P26" s="2"/>
      <c r="Q26" s="2"/>
      <c r="R26" s="2"/>
      <c r="S26" s="3"/>
      <c r="T26" s="3"/>
      <c r="U26" s="2"/>
      <c r="V26" s="2"/>
      <c r="W26" s="2"/>
      <c r="X26" s="2"/>
      <c r="Y26" s="2"/>
      <c r="Z26" s="3"/>
      <c r="AA26" s="3"/>
      <c r="AB26" s="4"/>
      <c r="AC26" s="4"/>
      <c r="AD26" s="31"/>
      <c r="AE26" s="5"/>
      <c r="AF26" s="5"/>
    </row>
    <row r="27" spans="1:32" ht="27" customHeight="1">
      <c r="A27" s="12">
        <f t="shared" ref="A27" si="1">EDATE(A26,1)</f>
        <v>36586</v>
      </c>
      <c r="B27" s="4"/>
      <c r="C27" s="4"/>
      <c r="D27" s="4"/>
      <c r="E27" s="3"/>
      <c r="F27" s="3"/>
      <c r="G27" s="2"/>
      <c r="H27" s="2"/>
      <c r="I27" s="2"/>
      <c r="J27" s="2"/>
      <c r="K27" s="2"/>
      <c r="L27" s="3"/>
      <c r="M27" s="3"/>
      <c r="N27" s="2"/>
      <c r="O27" s="2"/>
      <c r="P27" s="2"/>
      <c r="Q27" s="2"/>
      <c r="R27" s="2"/>
      <c r="S27" s="3"/>
      <c r="T27" s="3"/>
      <c r="U27" s="2"/>
      <c r="V27" s="2"/>
      <c r="W27" s="2"/>
      <c r="X27" s="2"/>
      <c r="Y27" s="2"/>
      <c r="Z27" s="3"/>
      <c r="AA27" s="3"/>
      <c r="AB27" s="2"/>
      <c r="AC27" s="2"/>
      <c r="AD27" s="2"/>
      <c r="AE27" s="2"/>
      <c r="AF27" s="2"/>
    </row>
    <row r="29" spans="1:32" ht="15.75">
      <c r="A29" s="41" t="s">
        <v>40</v>
      </c>
    </row>
    <row r="30" spans="1:32" ht="20.100000000000001" customHeight="1">
      <c r="A30" s="9"/>
      <c r="B30" s="10">
        <v>1</v>
      </c>
      <c r="C30" s="10">
        <v>2</v>
      </c>
      <c r="D30" s="10">
        <v>3</v>
      </c>
      <c r="E30" s="10">
        <v>4</v>
      </c>
      <c r="F30" s="10">
        <v>5</v>
      </c>
      <c r="G30" s="10">
        <v>6</v>
      </c>
      <c r="H30" s="10">
        <v>7</v>
      </c>
      <c r="I30" s="10">
        <v>8</v>
      </c>
      <c r="J30" s="10">
        <v>9</v>
      </c>
      <c r="K30" s="10">
        <v>10</v>
      </c>
      <c r="L30" s="10">
        <v>11</v>
      </c>
      <c r="M30" s="10">
        <v>12</v>
      </c>
      <c r="N30" s="10">
        <v>13</v>
      </c>
      <c r="O30" s="10">
        <v>14</v>
      </c>
      <c r="P30" s="10">
        <v>15</v>
      </c>
      <c r="Q30" s="10">
        <v>16</v>
      </c>
      <c r="R30" s="10">
        <v>17</v>
      </c>
      <c r="S30" s="10">
        <v>18</v>
      </c>
      <c r="T30" s="10">
        <v>19</v>
      </c>
      <c r="U30" s="10">
        <v>20</v>
      </c>
      <c r="V30" s="10">
        <v>21</v>
      </c>
      <c r="W30" s="10">
        <v>22</v>
      </c>
      <c r="X30" s="10">
        <v>23</v>
      </c>
      <c r="Y30" s="10">
        <v>24</v>
      </c>
      <c r="Z30" s="10">
        <v>25</v>
      </c>
      <c r="AA30" s="10">
        <v>26</v>
      </c>
      <c r="AB30" s="10">
        <v>27</v>
      </c>
      <c r="AC30" s="10">
        <v>28</v>
      </c>
      <c r="AD30" s="10">
        <v>29</v>
      </c>
      <c r="AE30" s="10">
        <v>30</v>
      </c>
      <c r="AF30" s="10">
        <v>31</v>
      </c>
    </row>
    <row r="31" spans="1:32" ht="27" customHeight="1">
      <c r="A31" s="12">
        <v>36557</v>
      </c>
      <c r="B31" s="2"/>
      <c r="C31" s="2"/>
      <c r="D31" s="2"/>
      <c r="E31" s="3"/>
      <c r="F31" s="3"/>
      <c r="G31" s="2"/>
      <c r="H31" s="2"/>
      <c r="I31" s="2"/>
      <c r="J31" s="2"/>
      <c r="K31" s="2"/>
      <c r="L31" s="3"/>
      <c r="M31" s="3"/>
      <c r="N31" s="2"/>
      <c r="O31" s="2"/>
      <c r="P31" s="2"/>
      <c r="Q31" s="2"/>
      <c r="R31" s="2"/>
      <c r="S31" s="3"/>
      <c r="T31" s="3"/>
      <c r="U31" s="2"/>
      <c r="V31" s="2"/>
      <c r="W31" s="2"/>
      <c r="X31" s="2"/>
      <c r="Y31" s="2"/>
      <c r="Z31" s="3"/>
      <c r="AA31" s="3"/>
      <c r="AB31" s="4"/>
      <c r="AC31" s="4"/>
      <c r="AD31" s="31"/>
      <c r="AE31" s="5"/>
      <c r="AF31" s="5"/>
    </row>
    <row r="32" spans="1:32" ht="27" customHeight="1">
      <c r="A32" s="12">
        <f t="shared" ref="A32" si="2">EDATE(A31,1)</f>
        <v>36586</v>
      </c>
      <c r="B32" s="4"/>
      <c r="C32" s="4"/>
      <c r="D32" s="4"/>
      <c r="E32" s="3"/>
      <c r="F32" s="3"/>
      <c r="G32" s="2"/>
      <c r="H32" s="2"/>
      <c r="I32" s="2"/>
      <c r="J32" s="2"/>
      <c r="K32" s="2"/>
      <c r="L32" s="3"/>
      <c r="M32" s="3"/>
      <c r="N32" s="2"/>
      <c r="O32" s="2"/>
      <c r="P32" s="2"/>
      <c r="Q32" s="2"/>
      <c r="R32" s="2"/>
      <c r="S32" s="3"/>
      <c r="T32" s="3"/>
      <c r="U32" s="2"/>
      <c r="V32" s="2"/>
      <c r="W32" s="2"/>
      <c r="X32" s="2"/>
      <c r="Y32" s="2"/>
      <c r="Z32" s="3"/>
      <c r="AA32" s="3"/>
      <c r="AB32" s="2"/>
      <c r="AC32" s="2"/>
      <c r="AD32" s="2"/>
      <c r="AE32" s="2"/>
      <c r="AF32" s="2"/>
    </row>
  </sheetData>
  <mergeCells count="2">
    <mergeCell ref="A1:AF1"/>
    <mergeCell ref="A17:AF17"/>
  </mergeCells>
  <conditionalFormatting sqref="B21:AF22 B31:AF32">
    <cfRule type="expression" dxfId="9" priority="5">
      <formula>Jourchome($AD$1,MONTH($A21),B$2)</formula>
    </cfRule>
    <cfRule type="containsText" dxfId="8" priority="6" operator="containsText" text="/">
      <formula>NOT(ISERROR(SEARCH("/",B21)))</formula>
    </cfRule>
  </conditionalFormatting>
  <conditionalFormatting sqref="B5:AF5">
    <cfRule type="expression" dxfId="7" priority="11">
      <formula>Jourchome($AD$3,MONTH($A5),B$4)</formula>
    </cfRule>
    <cfRule type="containsText" dxfId="6" priority="12" operator="containsText" text="/">
      <formula>NOT(ISERROR(SEARCH("/",B5)))</formula>
    </cfRule>
  </conditionalFormatting>
  <conditionalFormatting sqref="B9:AF9">
    <cfRule type="expression" dxfId="5" priority="9">
      <formula>Jourchome($AD$3,MONTH($A9),B$4)</formula>
    </cfRule>
    <cfRule type="containsText" dxfId="4" priority="10" operator="containsText" text="/">
      <formula>NOT(ISERROR(SEARCH("/",B9)))</formula>
    </cfRule>
  </conditionalFormatting>
  <conditionalFormatting sqref="B13:AF13">
    <cfRule type="expression" dxfId="3" priority="7">
      <formula>Jourchome($AD$3,MONTH($A13),B$4)</formula>
    </cfRule>
    <cfRule type="containsText" dxfId="2" priority="8" operator="containsText" text="/">
      <formula>NOT(ISERROR(SEARCH("/",B13)))</formula>
    </cfRule>
  </conditionalFormatting>
  <conditionalFormatting sqref="B26:AF27">
    <cfRule type="expression" dxfId="1" priority="3">
      <formula>Jourchome($AD$1,MONTH($A26),B$2)</formula>
    </cfRule>
    <cfRule type="containsText" dxfId="0" priority="4" operator="containsText" text="/">
      <formula>NOT(ISERROR(SEARCH("/",B26)))</formula>
    </cfRule>
  </conditionalFormatting>
  <dataValidations count="1">
    <dataValidation type="list" allowBlank="1" showInputMessage="1" showErrorMessage="1" sqref="A1:AF1 A17:AF17">
      <formula1>Conges_intitules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PAPO</vt:lpstr>
      <vt:lpstr>exemple</vt:lpstr>
      <vt:lpstr>Annee</vt:lpstr>
      <vt:lpstr>Conges</vt:lpstr>
      <vt:lpstr>Conges_intitules</vt:lpstr>
      <vt:lpstr>CS</vt:lpstr>
      <vt:lpstr>DIS</vt:lpstr>
      <vt:lpstr>JF</vt:lpstr>
      <vt:lpstr>JFR</vt:lpstr>
      <vt:lpstr>Legende</vt:lpstr>
      <vt:lpstr>Personnel</vt:lpstr>
      <vt:lpstr>Tab</vt:lpstr>
      <vt:lpstr>WE</vt:lpstr>
      <vt:lpstr>PAPO!Zone_d_impression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 Sterckx</cp:lastModifiedBy>
  <cp:lastPrinted>2017-03-16T13:49:12Z</cp:lastPrinted>
  <dcterms:created xsi:type="dcterms:W3CDTF">2016-02-24T11:09:55Z</dcterms:created>
  <dcterms:modified xsi:type="dcterms:W3CDTF">2017-03-16T14:29:15Z</dcterms:modified>
</cp:coreProperties>
</file>