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5317" codeName="{00000000-0000-0000-0000-000000000000}"/>
  <workbookPr date1904="1" showInkAnnotation="0" codeName="ThisWorkbook" checkCompatibility="1" autoCompressPictures="0"/>
  <bookViews>
    <workbookView xWindow="1260" yWindow="0" windowWidth="21780" windowHeight="13020" tabRatio="500"/>
  </bookViews>
  <sheets>
    <sheet name="facture" sheetId="1" r:id="rId1"/>
    <sheet name="devis" sheetId="5" r:id="rId2"/>
    <sheet name="code client" sheetId="4" r:id="rId3"/>
    <sheet name="code article" sheetId="3" r:id="rId4"/>
  </sheets>
  <definedNames>
    <definedName name="adresse">'code client'!$C:$C</definedName>
    <definedName name="codearticle">'code article'!$A:$A</definedName>
    <definedName name="codeclient">'code client'!$A:$A</definedName>
    <definedName name="cp">'code client'!$D:$D</definedName>
    <definedName name="désignation">'code article'!$B:$B</definedName>
    <definedName name="email">'code client'!$H:$H</definedName>
    <definedName name="nom">'code client'!$B:$B</definedName>
    <definedName name="numéro">'code client'!$A:$A</definedName>
    <definedName name="numéro_devis">devis!$G$12</definedName>
    <definedName name="pays">'code client'!$F:$F</definedName>
    <definedName name="prixunitaire">'code article'!$C:$C</definedName>
    <definedName name="reference">devis!$G$13</definedName>
    <definedName name="tel">'code client'!$G:$G</definedName>
    <definedName name="ville">'code client'!$E:$E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2" i="5" l="1"/>
  <c r="E28" i="5"/>
  <c r="E29" i="5"/>
  <c r="E30" i="5"/>
  <c r="E31" i="5"/>
  <c r="E32" i="5"/>
  <c r="E33" i="5"/>
  <c r="E34" i="5"/>
  <c r="E35" i="5"/>
  <c r="E36" i="5"/>
  <c r="E37" i="5"/>
  <c r="E27" i="5"/>
  <c r="D28" i="5"/>
  <c r="D29" i="5"/>
  <c r="D30" i="5"/>
  <c r="D31" i="5"/>
  <c r="D32" i="5"/>
  <c r="D33" i="5"/>
  <c r="D34" i="5"/>
  <c r="D35" i="5"/>
  <c r="D36" i="5"/>
  <c r="D37" i="5"/>
  <c r="D27" i="5"/>
  <c r="G12" i="1"/>
  <c r="E30" i="1"/>
  <c r="E31" i="1"/>
  <c r="E32" i="1"/>
  <c r="E33" i="1"/>
  <c r="E34" i="1"/>
  <c r="E35" i="1"/>
  <c r="E36" i="1"/>
  <c r="E37" i="1"/>
  <c r="E38" i="1"/>
  <c r="E39" i="1"/>
  <c r="E29" i="1"/>
  <c r="D30" i="1"/>
  <c r="D31" i="1"/>
  <c r="D32" i="1"/>
  <c r="D33" i="1"/>
  <c r="D34" i="1"/>
  <c r="D35" i="1"/>
  <c r="D36" i="1"/>
  <c r="D37" i="1"/>
  <c r="D38" i="1"/>
  <c r="D39" i="1"/>
  <c r="D29" i="1"/>
  <c r="B30" i="1"/>
  <c r="B31" i="1"/>
  <c r="B32" i="1"/>
  <c r="B33" i="1"/>
  <c r="B34" i="1"/>
  <c r="B35" i="1"/>
  <c r="B36" i="1"/>
  <c r="B37" i="1"/>
  <c r="B38" i="1"/>
  <c r="B39" i="1"/>
  <c r="F30" i="1"/>
  <c r="H30" i="1"/>
  <c r="F31" i="1"/>
  <c r="H31" i="1"/>
  <c r="F32" i="1"/>
  <c r="H32" i="1"/>
  <c r="F33" i="1"/>
  <c r="H33" i="1"/>
  <c r="F34" i="1"/>
  <c r="H34" i="1"/>
  <c r="F35" i="1"/>
  <c r="H35" i="1"/>
  <c r="F36" i="1"/>
  <c r="H36" i="1"/>
  <c r="F37" i="1"/>
  <c r="H37" i="1"/>
  <c r="F38" i="1"/>
  <c r="H38" i="1"/>
  <c r="F39" i="1"/>
  <c r="H39" i="1"/>
  <c r="F29" i="1"/>
  <c r="G41" i="5"/>
  <c r="F44" i="1"/>
  <c r="B6" i="4"/>
  <c r="F28" i="5"/>
  <c r="H28" i="5"/>
  <c r="F29" i="5"/>
  <c r="H29" i="5"/>
  <c r="F30" i="5"/>
  <c r="H30" i="5"/>
  <c r="F31" i="5"/>
  <c r="H31" i="5"/>
  <c r="H32" i="5"/>
  <c r="H33" i="5"/>
  <c r="H34" i="5"/>
  <c r="H35" i="5"/>
  <c r="H36" i="5"/>
  <c r="H37" i="5"/>
  <c r="F27" i="5"/>
  <c r="H27" i="5"/>
  <c r="H38" i="5"/>
  <c r="H39" i="5"/>
  <c r="F34" i="5"/>
  <c r="B34" i="5"/>
  <c r="F33" i="5"/>
  <c r="B33" i="5"/>
  <c r="A20" i="5"/>
  <c r="A19" i="5"/>
  <c r="A18" i="5"/>
  <c r="A17" i="5"/>
  <c r="F32" i="5"/>
  <c r="F35" i="5"/>
  <c r="F36" i="5"/>
  <c r="F37" i="5"/>
  <c r="B28" i="5"/>
  <c r="B29" i="5"/>
  <c r="B30" i="5"/>
  <c r="B31" i="5"/>
  <c r="B32" i="5"/>
  <c r="B35" i="5"/>
  <c r="B36" i="5"/>
  <c r="B37" i="5"/>
  <c r="B27" i="5"/>
  <c r="H29" i="1"/>
  <c r="H40" i="1"/>
  <c r="H41" i="1"/>
  <c r="A20" i="1"/>
  <c r="A19" i="1"/>
  <c r="A18" i="1"/>
  <c r="A17" i="1"/>
  <c r="B29" i="1"/>
</calcChain>
</file>

<file path=xl/sharedStrings.xml><?xml version="1.0" encoding="utf-8"?>
<sst xmlns="http://schemas.openxmlformats.org/spreadsheetml/2006/main" count="107" uniqueCount="90">
  <si>
    <t>Les articles en gras ainsi que les longueurs de rails supplémentaires ne sont pas compris dans ce devis et seront donc rajoutés à la facture s'ils sont utilisés.</t>
    <phoneticPr fontId="13" type="noConversion"/>
  </si>
  <si>
    <t>LES FILMS MANUEL MUNZ</t>
    <phoneticPr fontId="13" type="noConversion"/>
  </si>
  <si>
    <t>MONKEY PACKS FILMS</t>
    <phoneticPr fontId="13" type="noConversion"/>
  </si>
  <si>
    <t>DEMD</t>
    <phoneticPr fontId="13" type="noConversion"/>
  </si>
  <si>
    <t>LOCAL FILM</t>
    <phoneticPr fontId="13" type="noConversion"/>
  </si>
  <si>
    <t>GAZELLE ET COMPAGNIE</t>
    <phoneticPr fontId="13" type="noConversion"/>
  </si>
  <si>
    <t>adresse</t>
    <phoneticPr fontId="13" type="noConversion"/>
  </si>
  <si>
    <t>10 passage des Taillandiers</t>
    <phoneticPr fontId="13" type="noConversion"/>
  </si>
  <si>
    <t>71 rue de la Victoire</t>
    <phoneticPr fontId="13" type="noConversion"/>
  </si>
  <si>
    <t>50-52 rue du Faubourg-Saint-Honoré</t>
    <phoneticPr fontId="13" type="noConversion"/>
  </si>
  <si>
    <t>35-37 rue de Paris</t>
    <phoneticPr fontId="13" type="noConversion"/>
  </si>
  <si>
    <t>cp</t>
    <phoneticPr fontId="13" type="noConversion"/>
  </si>
  <si>
    <t>ville</t>
    <phoneticPr fontId="13" type="noConversion"/>
  </si>
  <si>
    <t>Paris</t>
    <phoneticPr fontId="13" type="noConversion"/>
  </si>
  <si>
    <t>Villiers-Saint-Frédéric</t>
    <phoneticPr fontId="13" type="noConversion"/>
  </si>
  <si>
    <t>Boulogne-Billancourt</t>
    <phoneticPr fontId="13" type="noConversion"/>
  </si>
  <si>
    <t>Paris</t>
    <phoneticPr fontId="13" type="noConversion"/>
  </si>
  <si>
    <t>pays</t>
    <phoneticPr fontId="13" type="noConversion"/>
  </si>
  <si>
    <t>France</t>
    <phoneticPr fontId="13" type="noConversion"/>
  </si>
  <si>
    <t>France</t>
    <phoneticPr fontId="13" type="noConversion"/>
  </si>
  <si>
    <t>France</t>
    <phoneticPr fontId="13" type="noConversion"/>
  </si>
  <si>
    <t>tel</t>
    <phoneticPr fontId="13" type="noConversion"/>
  </si>
  <si>
    <t>01 43 13 10 60</t>
    <phoneticPr fontId="13" type="noConversion"/>
  </si>
  <si>
    <t>01 53 78 24 00</t>
    <phoneticPr fontId="13" type="noConversion"/>
  </si>
  <si>
    <t>01 46 10 10 00</t>
    <phoneticPr fontId="13" type="noConversion"/>
  </si>
  <si>
    <t>01 40 74 78 00</t>
    <phoneticPr fontId="13" type="noConversion"/>
  </si>
  <si>
    <t>email</t>
    <phoneticPr fontId="13" type="noConversion"/>
  </si>
  <si>
    <t>Adresse client</t>
    <phoneticPr fontId="13" type="noConversion"/>
  </si>
  <si>
    <t xml:space="preserve">N° devis </t>
    <phoneticPr fontId="13" type="noConversion"/>
  </si>
  <si>
    <t xml:space="preserve">Code client </t>
    <phoneticPr fontId="13" type="noConversion"/>
  </si>
  <si>
    <t>Adresse client</t>
    <phoneticPr fontId="13" type="noConversion"/>
  </si>
  <si>
    <t xml:space="preserve">Code client </t>
    <phoneticPr fontId="13" type="noConversion"/>
  </si>
  <si>
    <t>monorail kgs type2 le m</t>
    <phoneticPr fontId="13" type="noConversion"/>
  </si>
  <si>
    <t>canon7D</t>
    <phoneticPr fontId="13" type="noConversion"/>
  </si>
  <si>
    <t>groupe honda 1KW</t>
    <phoneticPr fontId="13" type="noConversion"/>
  </si>
  <si>
    <t>Facture établie selon devis n°</t>
    <phoneticPr fontId="13" type="noConversion"/>
  </si>
  <si>
    <t>contact@3b-productions.com</t>
  </si>
  <si>
    <t>01 40 74 62 00</t>
  </si>
  <si>
    <t>contact@imageetcompagnie.fr</t>
  </si>
  <si>
    <t>info@telfrance.fr</t>
  </si>
  <si>
    <t>filmsmanuelmunz@wanadoo.fr</t>
  </si>
  <si>
    <t xml:space="preserve">01 56 64 16 64 </t>
  </si>
  <si>
    <t>labouee@labouee.fr</t>
  </si>
  <si>
    <t>marc.stanimirovic@robinco.fr</t>
  </si>
  <si>
    <t>01 44 93 73 59</t>
  </si>
  <si>
    <t>Devis</t>
    <phoneticPr fontId="13" type="noConversion"/>
  </si>
  <si>
    <t>Devis valable jusqu'au</t>
    <phoneticPr fontId="13" type="noConversion"/>
  </si>
  <si>
    <t>désignation</t>
    <phoneticPr fontId="13" type="noConversion"/>
  </si>
  <si>
    <t>25 rue François Premier</t>
    <phoneticPr fontId="13" type="noConversion"/>
  </si>
  <si>
    <t>14 bis rue Marboeuf</t>
    <phoneticPr fontId="13" type="noConversion"/>
  </si>
  <si>
    <t>86-88 rue Thiers</t>
    <phoneticPr fontId="13" type="noConversion"/>
  </si>
  <si>
    <t>7-15 rue du Dôme</t>
    <phoneticPr fontId="13" type="noConversion"/>
  </si>
  <si>
    <t>ferme alu kgs le m</t>
    <phoneticPr fontId="13" type="noConversion"/>
  </si>
  <si>
    <t>bijoute</t>
    <phoneticPr fontId="13" type="noConversion"/>
  </si>
  <si>
    <t>slider 90cm</t>
    <phoneticPr fontId="13" type="noConversion"/>
  </si>
  <si>
    <t>bazooka pneumatique complet</t>
    <phoneticPr fontId="13" type="noConversion"/>
  </si>
  <si>
    <t>chariot travelling</t>
    <phoneticPr fontId="13" type="noConversion"/>
  </si>
  <si>
    <t>roulante vidéo</t>
    <phoneticPr fontId="13" type="noConversion"/>
  </si>
  <si>
    <t>polyane le m linéaire</t>
    <phoneticPr fontId="13" type="noConversion"/>
  </si>
  <si>
    <t>total à payer</t>
    <phoneticPr fontId="13" type="noConversion"/>
  </si>
  <si>
    <t>remise</t>
    <phoneticPr fontId="13" type="noConversion"/>
  </si>
  <si>
    <t>prix unitaire</t>
    <phoneticPr fontId="13" type="noConversion"/>
  </si>
  <si>
    <t>plaquotage</t>
    <phoneticPr fontId="13" type="noConversion"/>
  </si>
  <si>
    <t>code article</t>
    <phoneticPr fontId="13" type="noConversion"/>
  </si>
  <si>
    <t>prix unitaire</t>
    <phoneticPr fontId="13" type="noConversion"/>
  </si>
  <si>
    <t>date limite de paiement</t>
    <phoneticPr fontId="13" type="noConversion"/>
  </si>
  <si>
    <t>code article</t>
    <phoneticPr fontId="13" type="noConversion"/>
  </si>
  <si>
    <t>qté</t>
    <phoneticPr fontId="13" type="noConversion"/>
  </si>
  <si>
    <t xml:space="preserve">Date </t>
    <phoneticPr fontId="13" type="noConversion"/>
  </si>
  <si>
    <t>désignation</t>
    <phoneticPr fontId="13" type="noConversion"/>
  </si>
  <si>
    <t>42 place du Pontel</t>
    <phoneticPr fontId="13" type="noConversion"/>
  </si>
  <si>
    <t>Facture</t>
    <phoneticPr fontId="13" type="noConversion"/>
  </si>
  <si>
    <t xml:space="preserve">N° facture </t>
    <phoneticPr fontId="13" type="noConversion"/>
  </si>
  <si>
    <t xml:space="preserve">Référence </t>
    <phoneticPr fontId="13" type="noConversion"/>
  </si>
  <si>
    <t>nb de jours</t>
    <phoneticPr fontId="13" type="noConversion"/>
  </si>
  <si>
    <t>prix</t>
    <phoneticPr fontId="13" type="noConversion"/>
  </si>
  <si>
    <t>total</t>
    <phoneticPr fontId="13" type="noConversion"/>
  </si>
  <si>
    <t>ht</t>
    <phoneticPr fontId="13" type="noConversion"/>
  </si>
  <si>
    <t>01 56 21 37 37</t>
    <phoneticPr fontId="13" type="noConversion"/>
  </si>
  <si>
    <t>code client</t>
    <phoneticPr fontId="13" type="noConversion"/>
  </si>
  <si>
    <t>nom</t>
    <phoneticPr fontId="13" type="noConversion"/>
  </si>
  <si>
    <t>3B PRODUCTION</t>
    <phoneticPr fontId="13" type="noConversion"/>
  </si>
  <si>
    <t>IMAGE ET COMPAGNIE</t>
    <phoneticPr fontId="13" type="noConversion"/>
  </si>
  <si>
    <t>PROD 360</t>
    <phoneticPr fontId="13" type="noConversion"/>
  </si>
  <si>
    <t xml:space="preserve"> </t>
  </si>
  <si>
    <t>si vous êtes d'accord, veuillez nous renvoyer un exemplaire précédé de la date et de la mention            "lu et approuvé, bon pour accord"</t>
  </si>
  <si>
    <t>qté</t>
  </si>
  <si>
    <t>nb de jours</t>
  </si>
  <si>
    <t>code article</t>
  </si>
  <si>
    <t>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</si>
</sst>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d\ mmmm\ yyyy"/>
    <numFmt numFmtId="166" formatCode="_ * #,##0.00_ \ [$€-1]_ ;_ * \-#,##0.00\ \ [$€-1]_ ;_ * &quot;-&quot;??_ \ [$€-1]_ ;_ @_ "/>
  </numFmts>
  <fonts count="30" x14ac:knownFonts="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8"/>
      <name val="Verdana"/>
    </font>
    <font>
      <b/>
      <sz val="12"/>
      <name val="Verdana"/>
    </font>
    <font>
      <sz val="11"/>
      <name val="Verdana"/>
    </font>
    <font>
      <sz val="12"/>
      <name val="Verdana"/>
    </font>
    <font>
      <b/>
      <sz val="14"/>
      <name val="Verdana"/>
    </font>
    <font>
      <b/>
      <sz val="28"/>
      <name val="Verdana"/>
    </font>
    <font>
      <sz val="10"/>
      <name val="Verdana"/>
    </font>
    <font>
      <sz val="10"/>
      <name val="Verdana"/>
    </font>
    <font>
      <u/>
      <sz val="10"/>
      <color indexed="12"/>
      <name val="Verdana"/>
    </font>
    <font>
      <b/>
      <u/>
      <sz val="10"/>
      <color indexed="12"/>
      <name val="Verdana"/>
    </font>
    <font>
      <b/>
      <sz val="11"/>
      <name val="Verdana"/>
    </font>
    <font>
      <b/>
      <sz val="9"/>
      <name val="Verdana"/>
    </font>
    <font>
      <sz val="9"/>
      <name val="Verdana"/>
    </font>
    <font>
      <sz val="10"/>
      <name val="Verdana"/>
    </font>
    <font>
      <b/>
      <sz val="11"/>
      <color indexed="8"/>
      <name val="Verdana"/>
    </font>
    <font>
      <sz val="12"/>
      <color rgb="FF000000"/>
      <name val="Lucida Grande"/>
    </font>
    <font>
      <u/>
      <sz val="10"/>
      <color theme="11"/>
      <name val="Verdana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80">
    <xf numFmtId="0" fontId="0" fillId="0" borderId="0"/>
    <xf numFmtId="0" fontId="21" fillId="0" borderId="0" applyNumberFormat="0" applyFill="0" applyBorder="0" applyAlignment="0" applyProtection="0">
      <alignment vertical="top"/>
      <protection locked="0"/>
    </xf>
    <xf numFmtId="9" fontId="3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18">
    <xf numFmtId="0" fontId="0" fillId="0" borderId="0" xfId="0"/>
    <xf numFmtId="0" fontId="16" fillId="0" borderId="1" xfId="0" applyFont="1" applyBorder="1" applyAlignment="1">
      <alignment horizontal="center" vertical="center"/>
    </xf>
    <xf numFmtId="0" fontId="0" fillId="0" borderId="0" xfId="0" applyBorder="1"/>
    <xf numFmtId="0" fontId="16" fillId="0" borderId="0" xfId="0" applyFont="1" applyBorder="1"/>
    <xf numFmtId="0" fontId="14" fillId="0" borderId="0" xfId="0" applyFont="1" applyBorder="1"/>
    <xf numFmtId="0" fontId="17" fillId="0" borderId="0" xfId="0" applyFont="1" applyBorder="1"/>
    <xf numFmtId="164" fontId="0" fillId="0" borderId="0" xfId="0" applyNumberFormat="1" applyBorder="1"/>
    <xf numFmtId="0" fontId="15" fillId="0" borderId="0" xfId="0" applyFont="1" applyBorder="1"/>
    <xf numFmtId="0" fontId="12" fillId="0" borderId="1" xfId="0" applyFont="1" applyFill="1" applyBorder="1" applyAlignment="1">
      <alignment horizontal="center" vertical="center"/>
    </xf>
    <xf numFmtId="0" fontId="16" fillId="0" borderId="0" xfId="0" applyFont="1" applyBorder="1" applyAlignment="1">
      <alignment vertical="center"/>
    </xf>
    <xf numFmtId="0" fontId="19" fillId="0" borderId="0" xfId="0" applyFont="1" applyBorder="1" applyAlignment="1"/>
    <xf numFmtId="0" fontId="11" fillId="0" borderId="0" xfId="0" applyFont="1" applyBorder="1"/>
    <xf numFmtId="0" fontId="19" fillId="0" borderId="0" xfId="0" applyFont="1" applyBorder="1"/>
    <xf numFmtId="0" fontId="19" fillId="0" borderId="0" xfId="0" applyFont="1" applyFill="1" applyBorder="1"/>
    <xf numFmtId="0" fontId="11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9" fillId="0" borderId="0" xfId="0" applyFont="1" applyBorder="1"/>
    <xf numFmtId="0" fontId="22" fillId="0" borderId="0" xfId="1" applyFont="1" applyFill="1" applyBorder="1" applyAlignment="1" applyProtection="1"/>
    <xf numFmtId="0" fontId="19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5" fillId="0" borderId="0" xfId="0" applyFont="1"/>
    <xf numFmtId="0" fontId="8" fillId="0" borderId="0" xfId="0" applyFont="1"/>
    <xf numFmtId="0" fontId="10" fillId="0" borderId="1" xfId="0" applyFont="1" applyBorder="1" applyAlignment="1">
      <alignment horizontal="center" vertical="center"/>
    </xf>
    <xf numFmtId="0" fontId="20" fillId="0" borderId="0" xfId="0" applyFont="1" applyBorder="1" applyAlignment="1"/>
    <xf numFmtId="0" fontId="6" fillId="0" borderId="0" xfId="0" applyFont="1" applyBorder="1"/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/>
    </xf>
    <xf numFmtId="0" fontId="25" fillId="0" borderId="0" xfId="0" applyFont="1"/>
    <xf numFmtId="0" fontId="24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right" vertical="center"/>
    </xf>
    <xf numFmtId="0" fontId="14" fillId="0" borderId="0" xfId="0" applyFont="1" applyFill="1" applyBorder="1" applyAlignment="1">
      <alignment horizontal="right" vertical="center"/>
    </xf>
    <xf numFmtId="0" fontId="16" fillId="0" borderId="0" xfId="0" applyFont="1" applyBorder="1" applyAlignment="1">
      <alignment horizontal="left"/>
    </xf>
    <xf numFmtId="166" fontId="11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1" fillId="0" borderId="1" xfId="1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26" fillId="0" borderId="0" xfId="0" applyFont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9" fontId="0" fillId="0" borderId="0" xfId="2" applyFont="1"/>
    <xf numFmtId="0" fontId="8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23" fillId="0" borderId="0" xfId="0" applyNumberFormat="1" applyFont="1" applyAlignment="1">
      <alignment horizontal="center"/>
    </xf>
    <xf numFmtId="0" fontId="23" fillId="0" borderId="1" xfId="0" applyFont="1" applyBorder="1" applyAlignment="1">
      <alignment horizontal="center" vertical="center"/>
    </xf>
    <xf numFmtId="9" fontId="8" fillId="0" borderId="1" xfId="2" applyFont="1" applyFill="1" applyBorder="1" applyAlignment="1">
      <alignment horizontal="center" vertical="center"/>
    </xf>
    <xf numFmtId="9" fontId="20" fillId="0" borderId="1" xfId="2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166" fontId="15" fillId="0" borderId="1" xfId="0" applyNumberFormat="1" applyFont="1" applyBorder="1" applyAlignment="1">
      <alignment horizontal="center" vertical="center"/>
    </xf>
    <xf numFmtId="166" fontId="27" fillId="0" borderId="1" xfId="0" applyNumberFormat="1" applyFont="1" applyBorder="1" applyAlignment="1">
      <alignment horizontal="center" vertical="center"/>
    </xf>
    <xf numFmtId="0" fontId="0" fillId="0" borderId="0" xfId="0" applyFont="1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/>
    </xf>
    <xf numFmtId="166" fontId="9" fillId="2" borderId="1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9" fontId="0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shrinkToFit="1"/>
    </xf>
    <xf numFmtId="0" fontId="11" fillId="0" borderId="12" xfId="0" applyFont="1" applyBorder="1" applyAlignment="1">
      <alignment horizontal="center" vertical="center" shrinkToFit="1"/>
    </xf>
    <xf numFmtId="0" fontId="11" fillId="0" borderId="11" xfId="0" applyFont="1" applyBorder="1" applyAlignment="1">
      <alignment horizontal="center" vertical="center" shrinkToFit="1"/>
    </xf>
    <xf numFmtId="0" fontId="10" fillId="0" borderId="10" xfId="0" applyFont="1" applyBorder="1" applyAlignment="1">
      <alignment horizontal="center" vertical="center" shrinkToFit="1"/>
    </xf>
    <xf numFmtId="0" fontId="10" fillId="0" borderId="11" xfId="0" applyFont="1" applyBorder="1" applyAlignment="1">
      <alignment horizontal="center" vertical="center" shrinkToFit="1"/>
    </xf>
    <xf numFmtId="0" fontId="12" fillId="0" borderId="10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wrapText="1"/>
    </xf>
    <xf numFmtId="0" fontId="23" fillId="0" borderId="0" xfId="0" applyFont="1" applyBorder="1" applyAlignment="1">
      <alignment horizontal="center"/>
    </xf>
    <xf numFmtId="0" fontId="16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16" fillId="0" borderId="0" xfId="0" applyNumberFormat="1" applyFont="1" applyBorder="1" applyAlignment="1">
      <alignment horizontal="left" vertical="center"/>
    </xf>
    <xf numFmtId="0" fontId="16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23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0" fillId="0" borderId="2" xfId="0" applyFont="1" applyBorder="1" applyAlignment="1"/>
    <xf numFmtId="0" fontId="20" fillId="0" borderId="3" xfId="0" applyFont="1" applyBorder="1" applyAlignment="1"/>
    <xf numFmtId="0" fontId="20" fillId="0" borderId="4" xfId="0" applyFont="1" applyBorder="1" applyAlignment="1"/>
    <xf numFmtId="0" fontId="20" fillId="0" borderId="5" xfId="0" applyFont="1" applyBorder="1" applyAlignment="1"/>
    <xf numFmtId="0" fontId="20" fillId="0" borderId="0" xfId="0" applyFont="1" applyBorder="1" applyAlignment="1"/>
    <xf numFmtId="0" fontId="20" fillId="0" borderId="6" xfId="0" applyFont="1" applyBorder="1" applyAlignment="1"/>
    <xf numFmtId="0" fontId="20" fillId="0" borderId="7" xfId="0" applyFont="1" applyBorder="1" applyAlignment="1"/>
    <xf numFmtId="0" fontId="20" fillId="0" borderId="8" xfId="0" applyFont="1" applyBorder="1" applyAlignment="1"/>
    <xf numFmtId="0" fontId="20" fillId="0" borderId="9" xfId="0" applyFont="1" applyBorder="1" applyAlignment="1"/>
    <xf numFmtId="0" fontId="4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 vertical="center" wrapText="1" shrinkToFit="1"/>
    </xf>
    <xf numFmtId="0" fontId="23" fillId="0" borderId="0" xfId="0" applyFont="1" applyAlignment="1">
      <alignment horizontal="right"/>
    </xf>
    <xf numFmtId="165" fontId="15" fillId="0" borderId="0" xfId="0" applyNumberFormat="1" applyFont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80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Normal" xfId="0" builtinId="0"/>
    <cellStyle name="Pourcentage" xfId="2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101600</xdr:rowOff>
        </xdr:from>
        <xdr:to>
          <xdr:col>9</xdr:col>
          <xdr:colOff>546100</xdr:colOff>
          <xdr:row>5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10</xdr:row>
          <xdr:rowOff>101600</xdr:rowOff>
        </xdr:from>
        <xdr:to>
          <xdr:col>9</xdr:col>
          <xdr:colOff>596900</xdr:colOff>
          <xdr:row>14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88900</xdr:colOff>
          <xdr:row>6</xdr:row>
          <xdr:rowOff>88900</xdr:rowOff>
        </xdr:from>
        <xdr:to>
          <xdr:col>9</xdr:col>
          <xdr:colOff>558800</xdr:colOff>
          <xdr:row>9</xdr:row>
          <xdr:rowOff>177800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101600</xdr:colOff>
          <xdr:row>0</xdr:row>
          <xdr:rowOff>114300</xdr:rowOff>
        </xdr:from>
        <xdr:to>
          <xdr:col>9</xdr:col>
          <xdr:colOff>558800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nouveau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114300</xdr:colOff>
          <xdr:row>4</xdr:row>
          <xdr:rowOff>152400</xdr:rowOff>
        </xdr:from>
        <xdr:to>
          <xdr:col>9</xdr:col>
          <xdr:colOff>609600</xdr:colOff>
          <xdr:row>8</xdr:row>
          <xdr:rowOff>50800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renommer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139700</xdr:colOff>
          <xdr:row>9</xdr:row>
          <xdr:rowOff>12700</xdr:rowOff>
        </xdr:from>
        <xdr:to>
          <xdr:col>9</xdr:col>
          <xdr:colOff>609600</xdr:colOff>
          <xdr:row>12</xdr:row>
          <xdr:rowOff>101600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copier devis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4" Type="http://schemas.openxmlformats.org/officeDocument/2006/relationships/ctrlProp" Target="../ctrlProps/ctrlProp5.xml"/><Relationship Id="rId5" Type="http://schemas.openxmlformats.org/officeDocument/2006/relationships/ctrlProp" Target="../ctrlProps/ctrlProp6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info@telfrance.fr" TargetMode="External"/><Relationship Id="rId4" Type="http://schemas.openxmlformats.org/officeDocument/2006/relationships/hyperlink" Target="mailto:filmsmanuelmunz@wanadoo.fr" TargetMode="External"/><Relationship Id="rId5" Type="http://schemas.openxmlformats.org/officeDocument/2006/relationships/hyperlink" Target="mailto:labouee@labouee.fr" TargetMode="External"/><Relationship Id="rId6" Type="http://schemas.openxmlformats.org/officeDocument/2006/relationships/hyperlink" Target="mailto:marc.stanimirovic@robinco.fr" TargetMode="External"/><Relationship Id="rId1" Type="http://schemas.openxmlformats.org/officeDocument/2006/relationships/hyperlink" Target="mailto:contact@3b-productions.com" TargetMode="External"/><Relationship Id="rId2" Type="http://schemas.openxmlformats.org/officeDocument/2006/relationships/hyperlink" Target="mailto:contact@imageetcompagni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K62"/>
  <sheetViews>
    <sheetView tabSelected="1" view="pageLayout" zoomScale="88" zoomScaleNormal="88" zoomScalePageLayoutView="88" workbookViewId="0">
      <selection activeCell="A52" sqref="A52:H62"/>
    </sheetView>
  </sheetViews>
  <sheetFormatPr baseColWidth="10" defaultRowHeight="13" x14ac:dyDescent="0"/>
  <cols>
    <col min="1" max="2" width="11.42578125" style="16" customWidth="1"/>
    <col min="3" max="3" width="12.5703125" style="16" customWidth="1"/>
    <col min="4" max="4" width="5.28515625" style="16" customWidth="1"/>
    <col min="5" max="5" width="11.42578125" style="16" customWidth="1"/>
    <col min="6" max="6" width="14.140625" style="16" customWidth="1"/>
    <col min="7" max="7" width="12.5703125" style="16" customWidth="1"/>
    <col min="8" max="8" width="13.42578125" style="16" customWidth="1"/>
  </cols>
  <sheetData>
    <row r="1" spans="1:11" ht="16" customHeight="1">
      <c r="A1" s="11"/>
      <c r="B1" s="11"/>
      <c r="C1" s="11"/>
      <c r="D1" s="11"/>
      <c r="E1" s="11"/>
      <c r="F1" s="11"/>
      <c r="G1" s="11"/>
      <c r="H1" s="11"/>
    </row>
    <row r="2" spans="1:11" ht="16" customHeight="1">
      <c r="A2" s="11"/>
      <c r="B2" s="11"/>
      <c r="G2" s="19"/>
    </row>
    <row r="3" spans="1:11" ht="16" customHeight="1">
      <c r="A3" s="12"/>
      <c r="B3" s="12"/>
      <c r="G3" s="19"/>
    </row>
    <row r="4" spans="1:11" ht="16" customHeight="1">
      <c r="A4" s="12"/>
      <c r="B4" s="12"/>
      <c r="C4" s="12"/>
      <c r="D4" s="93" t="s">
        <v>71</v>
      </c>
      <c r="E4" s="93"/>
      <c r="F4" s="94"/>
      <c r="G4" s="94"/>
      <c r="H4" s="12"/>
    </row>
    <row r="5" spans="1:11" ht="16" customHeight="1">
      <c r="A5" s="12"/>
      <c r="B5" s="12"/>
      <c r="C5" s="12"/>
      <c r="D5" s="94"/>
      <c r="E5" s="94"/>
      <c r="F5" s="94"/>
      <c r="G5" s="94"/>
      <c r="H5" s="12"/>
    </row>
    <row r="6" spans="1:11" ht="16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6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6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6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6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6" customHeight="1">
      <c r="A11" s="21"/>
      <c r="B11" s="21"/>
      <c r="C11" s="12"/>
      <c r="D11" s="12"/>
      <c r="F11" s="38" t="s">
        <v>68</v>
      </c>
      <c r="G11" s="95"/>
      <c r="H11" s="95"/>
      <c r="I11" s="2"/>
      <c r="J11" s="2"/>
    </row>
    <row r="12" spans="1:11" ht="16" customHeight="1">
      <c r="A12" s="22"/>
      <c r="B12" s="21"/>
      <c r="C12" s="12"/>
      <c r="D12" s="12"/>
      <c r="F12" s="38" t="s">
        <v>72</v>
      </c>
      <c r="G12" s="96" t="str">
        <f>IF(G14="","",CONCATENATE("FA",G11,G14))</f>
        <v/>
      </c>
      <c r="H12" s="96"/>
      <c r="I12" s="2"/>
      <c r="J12" s="2"/>
    </row>
    <row r="13" spans="1:11" ht="16" customHeight="1">
      <c r="A13" s="21"/>
      <c r="B13" s="21"/>
      <c r="C13" s="12"/>
      <c r="D13" s="12"/>
      <c r="F13" s="38" t="s">
        <v>73</v>
      </c>
      <c r="G13" s="92"/>
      <c r="H13" s="92"/>
      <c r="I13" s="3"/>
      <c r="J13" s="2"/>
    </row>
    <row r="14" spans="1:11" ht="16" customHeight="1">
      <c r="B14" s="12"/>
      <c r="C14" s="12"/>
      <c r="D14" s="12"/>
      <c r="F14" s="39" t="s">
        <v>31</v>
      </c>
      <c r="G14" s="68"/>
      <c r="H14" s="20"/>
      <c r="I14" s="7"/>
      <c r="J14" s="3"/>
      <c r="K14" s="2"/>
    </row>
    <row r="15" spans="1:11" ht="16" customHeight="1">
      <c r="A15" s="12"/>
      <c r="B15" s="12"/>
      <c r="C15" s="12"/>
      <c r="D15" s="12"/>
      <c r="E15" s="12"/>
      <c r="F15" s="12"/>
      <c r="G15" s="12"/>
      <c r="H15" s="12"/>
    </row>
    <row r="16" spans="1:11" ht="16" customHeight="1">
      <c r="A16" s="4" t="s">
        <v>27</v>
      </c>
      <c r="B16" s="3"/>
      <c r="C16" s="3"/>
      <c r="D16" s="3"/>
      <c r="E16" s="61" t="s">
        <v>84</v>
      </c>
      <c r="F16" s="12"/>
      <c r="G16" s="12"/>
      <c r="H16" s="12"/>
    </row>
    <row r="17" spans="1:8" ht="16" customHeight="1">
      <c r="A17" s="40" t="str">
        <f>IF(G14="","",VLOOKUP(G14,'code client'!A:B,2,0))</f>
        <v/>
      </c>
      <c r="B17" s="3"/>
      <c r="C17" s="3"/>
      <c r="D17" s="3"/>
      <c r="E17" s="12"/>
      <c r="F17" s="12"/>
      <c r="G17" s="12"/>
      <c r="H17" s="12"/>
    </row>
    <row r="18" spans="1:8" ht="16" customHeight="1">
      <c r="A18" s="37" t="str">
        <f>IF(G14="","",VLOOKUP(G14,'code client'!A:C,3,0))</f>
        <v/>
      </c>
      <c r="B18" s="9"/>
      <c r="C18" s="9"/>
      <c r="D18" s="9"/>
      <c r="E18" s="10"/>
      <c r="F18" s="12"/>
      <c r="G18" s="12"/>
      <c r="H18" s="12"/>
    </row>
    <row r="19" spans="1:8" ht="16" customHeight="1">
      <c r="A19" s="37" t="str">
        <f>IF(G14="","",CONCATENATE(VLOOKUP(G14,'code client'!A:D,4,0)," ",VLOOKUP(G14,'code client'!A:E,5,0)))</f>
        <v/>
      </c>
      <c r="B19" s="9"/>
      <c r="C19" s="9"/>
      <c r="D19" s="9"/>
      <c r="E19" s="10"/>
      <c r="F19" s="12"/>
      <c r="G19" s="12"/>
      <c r="H19" s="12"/>
    </row>
    <row r="20" spans="1:8" ht="16" customHeight="1">
      <c r="A20" s="37" t="str">
        <f>IF(G14="","",VLOOKUP(G14,'code client'!A:F,6,0))</f>
        <v/>
      </c>
      <c r="B20" s="9"/>
      <c r="C20" s="9"/>
      <c r="D20" s="9"/>
      <c r="E20" s="10"/>
      <c r="F20" s="12"/>
      <c r="G20" s="12"/>
      <c r="H20" s="12"/>
    </row>
    <row r="21" spans="1:8" ht="16" customHeight="1">
      <c r="A21" s="37"/>
      <c r="B21" s="9"/>
      <c r="C21" s="9"/>
      <c r="D21" s="9"/>
      <c r="E21" s="10"/>
      <c r="F21" s="12"/>
      <c r="G21" s="12"/>
      <c r="H21" s="12"/>
    </row>
    <row r="22" spans="1:8" ht="16" customHeight="1">
      <c r="A22" s="37"/>
      <c r="B22" s="9"/>
      <c r="C22" s="9"/>
      <c r="D22" s="9"/>
      <c r="E22" s="10"/>
      <c r="F22" s="12"/>
      <c r="G22" s="12"/>
      <c r="H22" s="12"/>
    </row>
    <row r="23" spans="1:8" ht="16" customHeight="1">
      <c r="A23" s="37"/>
      <c r="B23" s="9"/>
      <c r="C23" s="9"/>
      <c r="D23" s="9"/>
      <c r="E23" s="10"/>
      <c r="F23" s="12"/>
      <c r="G23" s="12"/>
      <c r="H23" s="12"/>
    </row>
    <row r="24" spans="1:8" ht="16" customHeight="1">
      <c r="A24" s="37"/>
      <c r="B24" s="9"/>
      <c r="C24" s="9"/>
      <c r="D24" s="9"/>
      <c r="E24" s="10"/>
      <c r="F24" s="12"/>
      <c r="G24" s="12"/>
      <c r="H24" s="12"/>
    </row>
    <row r="25" spans="1:8" ht="16" customHeight="1">
      <c r="A25" s="12"/>
      <c r="B25" s="12"/>
      <c r="C25" s="12"/>
      <c r="D25" s="12"/>
      <c r="E25" s="12"/>
      <c r="F25" s="12"/>
      <c r="G25" s="12"/>
      <c r="H25" s="12"/>
    </row>
    <row r="26" spans="1:8" ht="16" customHeight="1">
      <c r="A26" s="91" t="s">
        <v>35</v>
      </c>
      <c r="B26" s="91"/>
      <c r="C26" s="91"/>
      <c r="D26" s="92"/>
      <c r="E26" s="92"/>
      <c r="F26" s="12"/>
      <c r="G26" s="12"/>
      <c r="H26" s="12"/>
    </row>
    <row r="27" spans="1:8" ht="16" customHeight="1">
      <c r="A27" s="12"/>
      <c r="B27" s="12"/>
      <c r="C27" s="12"/>
      <c r="D27" s="12"/>
      <c r="E27" s="12"/>
      <c r="F27" s="12"/>
      <c r="G27" s="12"/>
      <c r="H27" s="12"/>
    </row>
    <row r="28" spans="1:8" s="62" customFormat="1" ht="16" customHeight="1">
      <c r="A28" s="63" t="s">
        <v>88</v>
      </c>
      <c r="B28" s="97" t="s">
        <v>47</v>
      </c>
      <c r="C28" s="97"/>
      <c r="D28" s="63" t="s">
        <v>86</v>
      </c>
      <c r="E28" s="63" t="s">
        <v>87</v>
      </c>
      <c r="F28" s="63" t="s">
        <v>61</v>
      </c>
      <c r="G28" s="63" t="s">
        <v>89</v>
      </c>
      <c r="H28" s="63" t="s">
        <v>76</v>
      </c>
    </row>
    <row r="29" spans="1:8" ht="16" customHeight="1">
      <c r="A29" s="69"/>
      <c r="B29" s="72" t="str">
        <f>IF(A29="","",VLOOKUP(A29,'code article'!A:B,2,0))</f>
        <v/>
      </c>
      <c r="C29" s="72"/>
      <c r="D29" s="69" t="str">
        <f>IF(A29="","",1)</f>
        <v/>
      </c>
      <c r="E29" s="69" t="str">
        <f>IF(A29="","",1)</f>
        <v/>
      </c>
      <c r="F29" s="41" t="str">
        <f>IF(A29="","",VLOOKUP(A29,'code article'!A:C,3,0))</f>
        <v/>
      </c>
      <c r="G29" s="55"/>
      <c r="H29" s="41" t="str">
        <f>IF(A29="","",(F29*D29*E29)-(F29*D29*E29)*G29)</f>
        <v/>
      </c>
    </row>
    <row r="30" spans="1:8" ht="16" customHeight="1">
      <c r="A30" s="69"/>
      <c r="B30" s="72" t="str">
        <f>IF(A30="","",VLOOKUP(A30,'code article'!A:B,2,0))</f>
        <v/>
      </c>
      <c r="C30" s="72"/>
      <c r="D30" s="69" t="str">
        <f t="shared" ref="D30:D39" si="0">IF(A30="","",1)</f>
        <v/>
      </c>
      <c r="E30" s="69" t="str">
        <f t="shared" ref="E30:E39" si="1">IF(A30="","",1)</f>
        <v/>
      </c>
      <c r="F30" s="41" t="str">
        <f>IF(A30="","",VLOOKUP(A30,'code article'!A:C,3,0))</f>
        <v/>
      </c>
      <c r="G30" s="55"/>
      <c r="H30" s="41" t="str">
        <f t="shared" ref="H30:H39" si="2">IF(A30="","",(F30*D30*E30)-(F30*D30*E30)*G30)</f>
        <v/>
      </c>
    </row>
    <row r="31" spans="1:8" ht="16" customHeight="1">
      <c r="A31" s="69"/>
      <c r="B31" s="72" t="str">
        <f>IF(A31="","",VLOOKUP(A31,'code article'!A:B,2,0))</f>
        <v/>
      </c>
      <c r="C31" s="72"/>
      <c r="D31" s="69" t="str">
        <f t="shared" si="0"/>
        <v/>
      </c>
      <c r="E31" s="69" t="str">
        <f t="shared" si="1"/>
        <v/>
      </c>
      <c r="F31" s="41" t="str">
        <f>IF(A31="","",VLOOKUP(A31,'code article'!A:C,3,0))</f>
        <v/>
      </c>
      <c r="G31" s="55"/>
      <c r="H31" s="41" t="str">
        <f t="shared" si="2"/>
        <v/>
      </c>
    </row>
    <row r="32" spans="1:8" ht="16" customHeight="1">
      <c r="A32" s="69"/>
      <c r="B32" s="72" t="str">
        <f>IF(A32="","",VLOOKUP(A32,'code article'!A:B,2,0))</f>
        <v/>
      </c>
      <c r="C32" s="72"/>
      <c r="D32" s="69" t="str">
        <f t="shared" si="0"/>
        <v/>
      </c>
      <c r="E32" s="69" t="str">
        <f t="shared" si="1"/>
        <v/>
      </c>
      <c r="F32" s="41" t="str">
        <f>IF(A32="","",VLOOKUP(A32,'code article'!A:C,3,0))</f>
        <v/>
      </c>
      <c r="G32" s="55"/>
      <c r="H32" s="41" t="str">
        <f t="shared" si="2"/>
        <v/>
      </c>
    </row>
    <row r="33" spans="1:8" ht="16" customHeight="1">
      <c r="A33" s="69"/>
      <c r="B33" s="72" t="str">
        <f>IF(A33="","",VLOOKUP(A33,'code article'!A:B,2,0))</f>
        <v/>
      </c>
      <c r="C33" s="72"/>
      <c r="D33" s="69" t="str">
        <f t="shared" si="0"/>
        <v/>
      </c>
      <c r="E33" s="69" t="str">
        <f t="shared" si="1"/>
        <v/>
      </c>
      <c r="F33" s="41" t="str">
        <f>IF(A33="","",VLOOKUP(A33,'code article'!A:C,3,0))</f>
        <v/>
      </c>
      <c r="G33" s="71"/>
      <c r="H33" s="41" t="str">
        <f t="shared" si="2"/>
        <v/>
      </c>
    </row>
    <row r="34" spans="1:8" ht="16" customHeight="1">
      <c r="A34" s="69"/>
      <c r="B34" s="72" t="str">
        <f>IF(A34="","",VLOOKUP(A34,'code article'!A:B,2,0))</f>
        <v/>
      </c>
      <c r="C34" s="72"/>
      <c r="D34" s="69" t="str">
        <f t="shared" si="0"/>
        <v/>
      </c>
      <c r="E34" s="69" t="str">
        <f t="shared" si="1"/>
        <v/>
      </c>
      <c r="F34" s="41" t="str">
        <f>IF(A34="","",VLOOKUP(A34,'code article'!A:C,3,0))</f>
        <v/>
      </c>
      <c r="G34" s="55"/>
      <c r="H34" s="41" t="str">
        <f t="shared" si="2"/>
        <v/>
      </c>
    </row>
    <row r="35" spans="1:8" ht="16" customHeight="1">
      <c r="A35" s="69"/>
      <c r="B35" s="72" t="str">
        <f>IF(A35="","",VLOOKUP(A35,'code article'!A:B,2,0))</f>
        <v/>
      </c>
      <c r="C35" s="72"/>
      <c r="D35" s="69" t="str">
        <f t="shared" si="0"/>
        <v/>
      </c>
      <c r="E35" s="69" t="str">
        <f t="shared" si="1"/>
        <v/>
      </c>
      <c r="F35" s="41" t="str">
        <f>IF(A35="","",VLOOKUP(A35,'code article'!A:C,3,0))</f>
        <v/>
      </c>
      <c r="G35" s="55"/>
      <c r="H35" s="41" t="str">
        <f t="shared" si="2"/>
        <v/>
      </c>
    </row>
    <row r="36" spans="1:8" ht="16" customHeight="1">
      <c r="A36" s="69"/>
      <c r="B36" s="72" t="str">
        <f>IF(A36="","",VLOOKUP(A36,'code article'!A:B,2,0))</f>
        <v/>
      </c>
      <c r="C36" s="72"/>
      <c r="D36" s="69" t="str">
        <f t="shared" si="0"/>
        <v/>
      </c>
      <c r="E36" s="69" t="str">
        <f t="shared" si="1"/>
        <v/>
      </c>
      <c r="F36" s="41" t="str">
        <f>IF(A36="","",VLOOKUP(A36,'code article'!A:C,3,0))</f>
        <v/>
      </c>
      <c r="G36" s="55"/>
      <c r="H36" s="41" t="str">
        <f t="shared" si="2"/>
        <v/>
      </c>
    </row>
    <row r="37" spans="1:8" ht="16" customHeight="1">
      <c r="A37" s="69"/>
      <c r="B37" s="72" t="str">
        <f>IF(A37="","",VLOOKUP(A37,'code article'!A:B,2,0))</f>
        <v/>
      </c>
      <c r="C37" s="72"/>
      <c r="D37" s="69" t="str">
        <f t="shared" si="0"/>
        <v/>
      </c>
      <c r="E37" s="69" t="str">
        <f t="shared" si="1"/>
        <v/>
      </c>
      <c r="F37" s="41" t="str">
        <f>IF(A37="","",VLOOKUP(A37,'code article'!A:C,3,0))</f>
        <v/>
      </c>
      <c r="G37" s="55"/>
      <c r="H37" s="41" t="str">
        <f t="shared" si="2"/>
        <v/>
      </c>
    </row>
    <row r="38" spans="1:8" ht="16" customHeight="1">
      <c r="A38" s="69"/>
      <c r="B38" s="72" t="str">
        <f>IF(A38="","",VLOOKUP(A38,'code article'!A:B,2,0))</f>
        <v/>
      </c>
      <c r="C38" s="72"/>
      <c r="D38" s="69" t="str">
        <f t="shared" si="0"/>
        <v/>
      </c>
      <c r="E38" s="69" t="str">
        <f t="shared" si="1"/>
        <v/>
      </c>
      <c r="F38" s="41" t="str">
        <f>IF(A38="","",VLOOKUP(A38,'code article'!A:C,3,0))</f>
        <v/>
      </c>
      <c r="G38" s="56"/>
      <c r="H38" s="41" t="str">
        <f t="shared" si="2"/>
        <v/>
      </c>
    </row>
    <row r="39" spans="1:8" ht="16" customHeight="1">
      <c r="A39" s="69"/>
      <c r="B39" s="72" t="str">
        <f>IF(A39="","",VLOOKUP(A39,'code article'!A:B,2,0))</f>
        <v/>
      </c>
      <c r="C39" s="72"/>
      <c r="D39" s="69" t="str">
        <f t="shared" si="0"/>
        <v/>
      </c>
      <c r="E39" s="69" t="str">
        <f t="shared" si="1"/>
        <v/>
      </c>
      <c r="F39" s="41" t="str">
        <f>IF(A39="","",VLOOKUP(A39,'code article'!A:C,3,0))</f>
        <v/>
      </c>
      <c r="G39" s="56"/>
      <c r="H39" s="41" t="str">
        <f t="shared" si="2"/>
        <v/>
      </c>
    </row>
    <row r="40" spans="1:8" ht="16" customHeight="1">
      <c r="A40" s="14"/>
      <c r="B40" s="14"/>
      <c r="C40" s="14"/>
      <c r="D40" s="14"/>
      <c r="E40" s="14"/>
      <c r="G40" s="1" t="s">
        <v>77</v>
      </c>
      <c r="H40" s="59">
        <f>SUM(H29:H39)</f>
        <v>0</v>
      </c>
    </row>
    <row r="41" spans="1:8" ht="16" customHeight="1">
      <c r="A41" s="14"/>
      <c r="B41" s="14"/>
      <c r="C41" s="34"/>
      <c r="D41" s="14"/>
      <c r="E41" s="14"/>
      <c r="G41" s="54" t="s">
        <v>59</v>
      </c>
      <c r="H41" s="60">
        <f>H40</f>
        <v>0</v>
      </c>
    </row>
    <row r="42" spans="1:8" ht="16" customHeight="1">
      <c r="A42" s="15"/>
      <c r="B42" s="15"/>
      <c r="C42" s="15"/>
      <c r="D42" s="15"/>
      <c r="E42" s="15"/>
    </row>
    <row r="43" spans="1:8" ht="14">
      <c r="A43" s="75"/>
      <c r="B43" s="75"/>
      <c r="C43" s="75"/>
      <c r="D43" s="73"/>
      <c r="E43" s="74"/>
      <c r="F43" s="30"/>
      <c r="G43" s="30"/>
      <c r="H43" s="30"/>
    </row>
    <row r="44" spans="1:8" ht="14">
      <c r="C44" s="75" t="s">
        <v>65</v>
      </c>
      <c r="D44" s="75"/>
      <c r="E44" s="75"/>
      <c r="F44" s="73" t="str">
        <f>IF(G11="","",G11+30)</f>
        <v/>
      </c>
      <c r="G44" s="74"/>
    </row>
    <row r="50" spans="1:8" s="35" customFormat="1" ht="12">
      <c r="A50" s="36"/>
      <c r="B50" s="36"/>
      <c r="C50" s="36"/>
      <c r="D50" s="36"/>
      <c r="E50" s="36"/>
      <c r="F50" s="36"/>
      <c r="G50" s="36"/>
      <c r="H50" s="36"/>
    </row>
    <row r="51" spans="1:8">
      <c r="A51" s="33"/>
      <c r="B51" s="33"/>
      <c r="C51" s="33"/>
      <c r="D51" s="33"/>
      <c r="E51" s="33"/>
      <c r="F51" s="33"/>
      <c r="G51" s="33"/>
      <c r="H51" s="33"/>
    </row>
    <row r="52" spans="1:8">
      <c r="A52" s="81"/>
      <c r="B52" s="82"/>
      <c r="C52" s="78"/>
      <c r="D52" s="79"/>
      <c r="E52" s="79"/>
      <c r="F52" s="79"/>
      <c r="G52" s="79"/>
      <c r="H52" s="80"/>
    </row>
    <row r="53" spans="1:8">
      <c r="A53" s="24"/>
      <c r="B53" s="24"/>
      <c r="C53" s="83"/>
      <c r="D53" s="84"/>
      <c r="E53" s="85"/>
      <c r="F53" s="24"/>
      <c r="G53" s="24"/>
      <c r="H53" s="23"/>
    </row>
    <row r="54" spans="1:8">
      <c r="A54" s="23"/>
      <c r="B54" s="23"/>
      <c r="C54" s="76"/>
      <c r="D54" s="86"/>
      <c r="E54" s="77"/>
      <c r="F54" s="23"/>
      <c r="G54" s="23"/>
      <c r="H54" s="23"/>
    </row>
    <row r="55" spans="1:8">
      <c r="A55" s="28"/>
      <c r="B55" s="87"/>
      <c r="C55" s="88"/>
      <c r="D55" s="88"/>
      <c r="E55" s="89"/>
      <c r="F55" s="25"/>
      <c r="G55" s="25"/>
      <c r="H55" s="25"/>
    </row>
    <row r="56" spans="1:8">
      <c r="A56" s="8"/>
      <c r="B56" s="76"/>
      <c r="C56" s="77"/>
      <c r="D56" s="23"/>
      <c r="E56" s="23"/>
      <c r="F56" s="23"/>
      <c r="G56" s="23"/>
      <c r="H56" s="23"/>
    </row>
    <row r="57" spans="1:8">
      <c r="A57" s="32"/>
      <c r="B57" s="15"/>
      <c r="C57" s="15"/>
      <c r="D57" s="15"/>
      <c r="E57" s="15"/>
      <c r="F57" s="15"/>
      <c r="G57" s="15"/>
      <c r="H57" s="15"/>
    </row>
    <row r="58" spans="1:8">
      <c r="A58" s="12"/>
      <c r="B58" s="12"/>
      <c r="C58" s="12"/>
      <c r="D58" s="12"/>
      <c r="E58" s="12"/>
      <c r="F58" s="12"/>
      <c r="G58" s="12"/>
      <c r="H58" s="12"/>
    </row>
    <row r="59" spans="1:8">
      <c r="A59" s="98"/>
      <c r="B59" s="98"/>
      <c r="C59" s="98"/>
      <c r="D59" s="98"/>
      <c r="E59" s="98"/>
      <c r="F59" s="98"/>
      <c r="G59" s="98"/>
      <c r="H59" s="98"/>
    </row>
    <row r="60" spans="1:8" s="35" customFormat="1" ht="12">
      <c r="A60" s="99"/>
      <c r="B60" s="99"/>
      <c r="C60" s="99"/>
      <c r="D60" s="99"/>
      <c r="E60" s="99"/>
      <c r="F60" s="99"/>
      <c r="G60" s="99"/>
      <c r="H60" s="99"/>
    </row>
    <row r="61" spans="1:8" s="35" customFormat="1" ht="12">
      <c r="A61" s="90"/>
      <c r="B61" s="90"/>
      <c r="C61" s="90"/>
      <c r="D61" s="90"/>
      <c r="E61" s="90"/>
      <c r="F61" s="90"/>
      <c r="G61" s="90"/>
      <c r="H61" s="90"/>
    </row>
    <row r="62" spans="1:8" s="35" customFormat="1" ht="12">
      <c r="A62" s="90"/>
      <c r="B62" s="90"/>
      <c r="C62" s="90"/>
      <c r="D62" s="90"/>
      <c r="E62" s="90"/>
      <c r="F62" s="90"/>
      <c r="G62" s="90"/>
      <c r="H62" s="90"/>
    </row>
  </sheetData>
  <mergeCells count="31">
    <mergeCell ref="A61:H62"/>
    <mergeCell ref="B29:C29"/>
    <mergeCell ref="A26:C26"/>
    <mergeCell ref="D26:E26"/>
    <mergeCell ref="D4:G5"/>
    <mergeCell ref="G11:H11"/>
    <mergeCell ref="G12:H12"/>
    <mergeCell ref="G13:H13"/>
    <mergeCell ref="B28:C28"/>
    <mergeCell ref="A59:H59"/>
    <mergeCell ref="B32:C32"/>
    <mergeCell ref="C44:E44"/>
    <mergeCell ref="F44:G44"/>
    <mergeCell ref="B38:C38"/>
    <mergeCell ref="B39:C39"/>
    <mergeCell ref="A60:H60"/>
    <mergeCell ref="D43:E43"/>
    <mergeCell ref="A43:C43"/>
    <mergeCell ref="B56:C56"/>
    <mergeCell ref="C52:H52"/>
    <mergeCell ref="A52:B52"/>
    <mergeCell ref="C53:E53"/>
    <mergeCell ref="C54:E54"/>
    <mergeCell ref="B55:E55"/>
    <mergeCell ref="B37:C37"/>
    <mergeCell ref="B30:C30"/>
    <mergeCell ref="B33:C33"/>
    <mergeCell ref="B34:C34"/>
    <mergeCell ref="B35:C35"/>
    <mergeCell ref="B36:C36"/>
    <mergeCell ref="B31:C31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9:A39">
      <formula1>codearticle</formula1>
    </dataValidation>
  </dataValidations>
  <pageMargins left="0.44002525252525254" right="0.14000000000000001" top="0.51" bottom="0" header="0.51" footer="0.39000000000000007"/>
  <pageSetup paperSize="9" scale="82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réinit_facture">
                <anchor moveWithCells="1" sizeWithCells="1">
                  <from>
                    <xdr:col>8</xdr:col>
                    <xdr:colOff>76200</xdr:colOff>
                    <xdr:row>2</xdr:row>
                    <xdr:rowOff>101600</xdr:rowOff>
                  </from>
                  <to>
                    <xdr:col>9</xdr:col>
                    <xdr:colOff>546100</xdr:colOff>
                    <xdr:row>5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renommer_onglet">
                <anchor moveWithCells="1" sizeWithCells="1">
                  <from>
                    <xdr:col>8</xdr:col>
                    <xdr:colOff>101600</xdr:colOff>
                    <xdr:row>10</xdr:row>
                    <xdr:rowOff>101600</xdr:rowOff>
                  </from>
                  <to>
                    <xdr:col>9</xdr:col>
                    <xdr:colOff>596900</xdr:colOff>
                    <xdr:row>14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copier_devis">
                <anchor moveWithCells="1" sizeWithCells="1">
                  <from>
                    <xdr:col>8</xdr:col>
                    <xdr:colOff>88900</xdr:colOff>
                    <xdr:row>6</xdr:row>
                    <xdr:rowOff>88900</xdr:rowOff>
                  </from>
                  <to>
                    <xdr:col>9</xdr:col>
                    <xdr:colOff>558800</xdr:colOff>
                    <xdr:row>9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K62"/>
  <sheetViews>
    <sheetView view="pageLayout" zoomScale="88" workbookViewId="0">
      <selection activeCell="A61" sqref="A61:H62"/>
    </sheetView>
  </sheetViews>
  <sheetFormatPr baseColWidth="10" defaultRowHeight="13" x14ac:dyDescent="0"/>
  <cols>
    <col min="1" max="3" width="11.42578125" style="16" customWidth="1"/>
    <col min="4" max="4" width="5.28515625" style="16" customWidth="1"/>
    <col min="5" max="5" width="11.42578125" style="16" customWidth="1"/>
    <col min="6" max="6" width="14.140625" style="16" customWidth="1"/>
    <col min="7" max="7" width="12.5703125" style="16" customWidth="1"/>
    <col min="8" max="8" width="13" style="16" customWidth="1"/>
  </cols>
  <sheetData>
    <row r="1" spans="1:11" ht="16" customHeight="1">
      <c r="A1" s="11"/>
      <c r="B1" s="11"/>
      <c r="C1" s="11"/>
      <c r="D1" s="11"/>
      <c r="E1" s="11"/>
      <c r="F1" s="11"/>
      <c r="G1" s="11"/>
      <c r="H1" s="11"/>
    </row>
    <row r="2" spans="1:11" ht="16" customHeight="1">
      <c r="A2" s="11"/>
      <c r="B2" s="11"/>
      <c r="G2" s="19"/>
    </row>
    <row r="3" spans="1:11" ht="16" customHeight="1">
      <c r="A3" s="12"/>
      <c r="B3" s="12"/>
      <c r="G3" s="19"/>
    </row>
    <row r="4" spans="1:11" ht="16" customHeight="1">
      <c r="A4" s="12"/>
      <c r="B4" s="12"/>
      <c r="C4" s="12"/>
      <c r="D4" s="93" t="s">
        <v>45</v>
      </c>
      <c r="E4" s="93"/>
      <c r="F4" s="94"/>
      <c r="G4" s="94"/>
      <c r="H4" s="12"/>
    </row>
    <row r="5" spans="1:11" ht="16" customHeight="1">
      <c r="A5" s="12"/>
      <c r="B5" s="12"/>
      <c r="C5" s="12"/>
      <c r="D5" s="94"/>
      <c r="E5" s="94"/>
      <c r="F5" s="94"/>
      <c r="G5" s="94"/>
      <c r="H5" s="12"/>
      <c r="I5" s="50"/>
    </row>
    <row r="6" spans="1:11" ht="16" customHeight="1">
      <c r="A6" s="12"/>
      <c r="B6" s="12"/>
      <c r="C6" s="12"/>
      <c r="D6" s="12"/>
      <c r="E6" s="12"/>
      <c r="F6" s="13"/>
      <c r="G6" s="13"/>
      <c r="H6" s="12"/>
      <c r="I6" s="5"/>
      <c r="J6" s="2"/>
      <c r="K6" s="2"/>
    </row>
    <row r="7" spans="1:11" ht="16" customHeight="1">
      <c r="A7" s="12"/>
      <c r="B7" s="12"/>
      <c r="C7" s="12"/>
      <c r="D7" s="12"/>
      <c r="E7" s="12"/>
      <c r="F7" s="12"/>
      <c r="G7" s="12"/>
      <c r="H7" s="12"/>
      <c r="I7" s="3"/>
      <c r="J7" s="2"/>
      <c r="K7" s="2"/>
    </row>
    <row r="8" spans="1:11" ht="16" customHeight="1">
      <c r="A8" s="12"/>
      <c r="B8" s="12"/>
      <c r="C8" s="12"/>
      <c r="D8" s="12"/>
      <c r="E8" s="12"/>
      <c r="F8" s="12"/>
      <c r="G8" s="12"/>
      <c r="H8" s="12"/>
      <c r="I8" s="3"/>
      <c r="J8" s="2"/>
      <c r="K8" s="2"/>
    </row>
    <row r="9" spans="1:11" ht="16" customHeight="1">
      <c r="A9" s="21"/>
      <c r="B9" s="21"/>
      <c r="C9" s="12"/>
      <c r="D9" s="12"/>
      <c r="E9" s="12"/>
      <c r="F9" s="12"/>
      <c r="G9" s="12"/>
      <c r="H9" s="12"/>
      <c r="I9" s="2"/>
      <c r="J9" s="2"/>
      <c r="K9" s="2"/>
    </row>
    <row r="10" spans="1:11" ht="16" customHeight="1">
      <c r="A10" s="21"/>
      <c r="B10" s="21"/>
      <c r="C10" s="12"/>
      <c r="D10" s="12"/>
      <c r="E10" s="12"/>
      <c r="F10" s="12"/>
      <c r="G10" s="12"/>
      <c r="H10" s="12"/>
      <c r="I10" s="6"/>
      <c r="J10" s="2"/>
      <c r="K10" s="2"/>
    </row>
    <row r="11" spans="1:11" ht="16" customHeight="1">
      <c r="A11" s="21"/>
      <c r="B11" s="21"/>
      <c r="C11" s="12"/>
      <c r="D11" s="12"/>
      <c r="F11" s="38" t="s">
        <v>68</v>
      </c>
      <c r="G11" s="95"/>
      <c r="H11" s="95"/>
      <c r="I11" s="2"/>
      <c r="J11" s="2"/>
      <c r="K11" s="2"/>
    </row>
    <row r="12" spans="1:11" ht="16" customHeight="1">
      <c r="A12" s="22"/>
      <c r="B12" s="21"/>
      <c r="C12" s="12"/>
      <c r="D12" s="12"/>
      <c r="F12" s="38" t="s">
        <v>28</v>
      </c>
      <c r="G12" s="96" t="str">
        <f>IF(G14="","",CONCATENATE("DE",G11,G14))</f>
        <v/>
      </c>
      <c r="H12" s="96"/>
      <c r="I12" s="2"/>
      <c r="J12" s="2"/>
      <c r="K12" s="2"/>
    </row>
    <row r="13" spans="1:11" ht="16" customHeight="1">
      <c r="A13" s="21"/>
      <c r="B13" s="21"/>
      <c r="C13" s="12"/>
      <c r="D13" s="12"/>
      <c r="F13" s="38" t="s">
        <v>73</v>
      </c>
      <c r="G13" s="92"/>
      <c r="H13" s="92"/>
      <c r="I13" s="7"/>
      <c r="J13" s="3"/>
      <c r="K13" s="2"/>
    </row>
    <row r="14" spans="1:11" ht="16" customHeight="1">
      <c r="B14" s="12"/>
      <c r="C14" s="12"/>
      <c r="D14" s="12"/>
      <c r="F14" s="39" t="s">
        <v>29</v>
      </c>
      <c r="G14" s="68"/>
      <c r="H14" s="20"/>
      <c r="I14" s="7"/>
      <c r="J14" s="3"/>
      <c r="K14" s="2"/>
    </row>
    <row r="15" spans="1:11" ht="16" customHeight="1">
      <c r="A15" s="12"/>
      <c r="B15" s="12"/>
      <c r="C15" s="12"/>
      <c r="D15" s="12"/>
      <c r="E15" s="12"/>
      <c r="F15" s="12"/>
      <c r="G15" s="12"/>
      <c r="H15" s="12"/>
    </row>
    <row r="16" spans="1:11" ht="16" customHeight="1">
      <c r="A16" s="4" t="s">
        <v>30</v>
      </c>
      <c r="B16" s="3"/>
      <c r="C16" s="3"/>
      <c r="D16" s="3"/>
      <c r="E16" s="12"/>
      <c r="F16" s="12"/>
      <c r="G16" s="12"/>
      <c r="H16" s="12"/>
    </row>
    <row r="17" spans="1:8" ht="16" customHeight="1">
      <c r="A17" s="40" t="str">
        <f>IF(G14="","",VLOOKUP(G14,'code client'!A:B,2,0))</f>
        <v/>
      </c>
      <c r="B17" s="3"/>
      <c r="C17" s="3"/>
      <c r="D17" s="3"/>
      <c r="E17" s="12"/>
      <c r="F17" s="12"/>
      <c r="G17" s="12"/>
      <c r="H17" s="12"/>
    </row>
    <row r="18" spans="1:8" ht="16" customHeight="1">
      <c r="A18" s="37" t="str">
        <f>IF(G14="","",VLOOKUP(G14,'code client'!A:C,3,0))</f>
        <v/>
      </c>
      <c r="B18" s="9"/>
      <c r="C18" s="9"/>
      <c r="D18" s="9"/>
      <c r="E18" s="10"/>
      <c r="F18" s="12"/>
      <c r="G18" s="12"/>
      <c r="H18" s="12"/>
    </row>
    <row r="19" spans="1:8" ht="16" customHeight="1">
      <c r="A19" s="37" t="str">
        <f>IF(G14="","",CONCATENATE(VLOOKUP(G14,'code client'!A:D,4,0)," ",VLOOKUP(G14,'code client'!A:E,5,0)))</f>
        <v/>
      </c>
      <c r="B19" s="9"/>
      <c r="C19" s="9"/>
      <c r="D19" s="9"/>
      <c r="E19" s="10"/>
      <c r="F19" s="12"/>
      <c r="G19" s="12"/>
      <c r="H19" s="12"/>
    </row>
    <row r="20" spans="1:8" ht="16" customHeight="1">
      <c r="A20" s="37" t="str">
        <f>IF(G14="","",VLOOKUP(G14,'code client'!A:F,6,0))</f>
        <v/>
      </c>
      <c r="B20" s="9"/>
      <c r="C20" s="9"/>
      <c r="D20" s="9"/>
      <c r="E20" s="10"/>
      <c r="F20" s="12"/>
      <c r="G20" s="12"/>
      <c r="H20" s="12"/>
    </row>
    <row r="21" spans="1:8" ht="16" customHeight="1">
      <c r="A21" s="12"/>
      <c r="B21" s="12"/>
      <c r="C21" s="12"/>
      <c r="D21" s="12"/>
      <c r="E21" s="12"/>
      <c r="F21" s="12"/>
      <c r="G21" s="12"/>
      <c r="H21" s="12"/>
    </row>
    <row r="22" spans="1:8" ht="16" customHeight="1">
      <c r="A22" s="12"/>
      <c r="B22" s="12"/>
      <c r="C22" s="12"/>
      <c r="D22" s="12"/>
      <c r="E22" s="12"/>
      <c r="F22" s="12"/>
      <c r="G22" s="12"/>
      <c r="H22" s="12"/>
    </row>
    <row r="23" spans="1:8" ht="16" customHeight="1">
      <c r="A23" s="12"/>
      <c r="B23" s="12"/>
      <c r="C23" s="12"/>
      <c r="D23" s="12"/>
      <c r="E23" s="12"/>
      <c r="F23" s="12"/>
      <c r="G23" s="12"/>
      <c r="H23" s="12"/>
    </row>
    <row r="24" spans="1:8" ht="16" customHeight="1">
      <c r="A24" s="12"/>
      <c r="B24" s="12"/>
      <c r="C24" s="12"/>
      <c r="D24" s="12"/>
      <c r="E24" s="12"/>
      <c r="F24" s="12"/>
      <c r="G24" s="12"/>
      <c r="H24" s="12"/>
    </row>
    <row r="25" spans="1:8" ht="16" customHeight="1">
      <c r="A25" s="12"/>
      <c r="B25" s="12"/>
      <c r="C25" s="12"/>
      <c r="D25" s="12"/>
      <c r="E25" s="12"/>
      <c r="F25" s="12"/>
      <c r="G25" s="12"/>
      <c r="H25" s="12"/>
    </row>
    <row r="26" spans="1:8" ht="16" customHeight="1">
      <c r="A26" s="64" t="s">
        <v>66</v>
      </c>
      <c r="B26" s="116" t="s">
        <v>47</v>
      </c>
      <c r="C26" s="117"/>
      <c r="D26" s="64" t="s">
        <v>67</v>
      </c>
      <c r="E26" s="64" t="s">
        <v>74</v>
      </c>
      <c r="F26" s="64" t="s">
        <v>75</v>
      </c>
      <c r="G26" s="63" t="s">
        <v>60</v>
      </c>
      <c r="H26" s="64" t="s">
        <v>76</v>
      </c>
    </row>
    <row r="27" spans="1:8" s="27" customFormat="1" ht="16" customHeight="1">
      <c r="A27" s="51"/>
      <c r="B27" s="101" t="str">
        <f>IF(A27="","",VLOOKUP(A27,'code article'!A:B,2,0))</f>
        <v/>
      </c>
      <c r="C27" s="101"/>
      <c r="D27" s="51" t="str">
        <f>IF(A27="","",1)</f>
        <v/>
      </c>
      <c r="E27" s="51" t="str">
        <f>IF(A27="","",1)</f>
        <v/>
      </c>
      <c r="F27" s="42" t="str">
        <f>IF(A27="","",VLOOKUP(A27,'code article'!A:C,3,0))</f>
        <v/>
      </c>
      <c r="G27" s="55"/>
      <c r="H27" s="42" t="str">
        <f>IF(A27="","",(F27*D27*E27)-(F27*D27*E27)*G27)</f>
        <v/>
      </c>
    </row>
    <row r="28" spans="1:8" s="27" customFormat="1" ht="16" customHeight="1">
      <c r="A28" s="51"/>
      <c r="B28" s="101" t="str">
        <f>IF(A28="","",VLOOKUP(A28,'code article'!A:B,2,0))</f>
        <v/>
      </c>
      <c r="C28" s="101"/>
      <c r="D28" s="70" t="str">
        <f t="shared" ref="D28:D37" si="0">IF(A28="","",1)</f>
        <v/>
      </c>
      <c r="E28" s="70" t="str">
        <f t="shared" ref="E28:E37" si="1">IF(A28="","",1)</f>
        <v/>
      </c>
      <c r="F28" s="42" t="str">
        <f>IF(A28="","",VLOOKUP(A28,'code article'!A:C,3,0))</f>
        <v/>
      </c>
      <c r="G28" s="55"/>
      <c r="H28" s="42" t="str">
        <f t="shared" ref="H28:H37" si="2">IF(A28="","",(F28*D28*E28)-(F28*D28*E28)*G28)</f>
        <v/>
      </c>
    </row>
    <row r="29" spans="1:8" s="27" customFormat="1" ht="16" customHeight="1">
      <c r="A29" s="51"/>
      <c r="B29" s="101" t="str">
        <f>IF(A29="","",VLOOKUP(A29,'code article'!A:B,2,0))</f>
        <v/>
      </c>
      <c r="C29" s="101"/>
      <c r="D29" s="70" t="str">
        <f t="shared" si="0"/>
        <v/>
      </c>
      <c r="E29" s="70" t="str">
        <f t="shared" si="1"/>
        <v/>
      </c>
      <c r="F29" s="42" t="str">
        <f>IF(A29="","",VLOOKUP(A29,'code article'!A:C,3,0))</f>
        <v/>
      </c>
      <c r="G29" s="55"/>
      <c r="H29" s="42" t="str">
        <f t="shared" si="2"/>
        <v/>
      </c>
    </row>
    <row r="30" spans="1:8" s="27" customFormat="1" ht="16" customHeight="1">
      <c r="A30" s="51"/>
      <c r="B30" s="101" t="str">
        <f>IF(A30="","",VLOOKUP(A30,'code article'!A:B,2,0))</f>
        <v/>
      </c>
      <c r="C30" s="101"/>
      <c r="D30" s="70" t="str">
        <f t="shared" si="0"/>
        <v/>
      </c>
      <c r="E30" s="70" t="str">
        <f t="shared" si="1"/>
        <v/>
      </c>
      <c r="F30" s="42" t="str">
        <f>IF(A30="","",VLOOKUP(A30,'code article'!A:C,3,0))</f>
        <v/>
      </c>
      <c r="G30" s="55"/>
      <c r="H30" s="42" t="str">
        <f t="shared" si="2"/>
        <v/>
      </c>
    </row>
    <row r="31" spans="1:8" s="27" customFormat="1" ht="16" customHeight="1">
      <c r="A31" s="51"/>
      <c r="B31" s="101" t="str">
        <f>IF(A31="","",VLOOKUP(A31,'code article'!A:B,2,0))</f>
        <v/>
      </c>
      <c r="C31" s="101"/>
      <c r="D31" s="70" t="str">
        <f t="shared" si="0"/>
        <v/>
      </c>
      <c r="E31" s="70" t="str">
        <f t="shared" si="1"/>
        <v/>
      </c>
      <c r="F31" s="42" t="str">
        <f>IF(A31="","",VLOOKUP(A31,'code article'!A:C,3,0))</f>
        <v/>
      </c>
      <c r="G31" s="71"/>
      <c r="H31" s="42" t="str">
        <f t="shared" si="2"/>
        <v/>
      </c>
    </row>
    <row r="32" spans="1:8" s="27" customFormat="1" ht="16" customHeight="1">
      <c r="A32" s="51"/>
      <c r="B32" s="101" t="str">
        <f>IF(A32="","",VLOOKUP(A32,'code article'!A:B,2,0))</f>
        <v/>
      </c>
      <c r="C32" s="101"/>
      <c r="D32" s="70" t="str">
        <f t="shared" si="0"/>
        <v/>
      </c>
      <c r="E32" s="70" t="str">
        <f t="shared" si="1"/>
        <v/>
      </c>
      <c r="F32" s="42" t="str">
        <f>IF(A32="","",VLOOKUP(A32,'code article'!A:C,3,0))</f>
        <v/>
      </c>
      <c r="G32" s="55"/>
      <c r="H32" s="42" t="str">
        <f t="shared" si="2"/>
        <v/>
      </c>
    </row>
    <row r="33" spans="1:8" s="27" customFormat="1" ht="16" customHeight="1">
      <c r="A33" s="51"/>
      <c r="B33" s="101" t="str">
        <f>IF(A33="","",VLOOKUP(A33,'code article'!A:B,2,0))</f>
        <v/>
      </c>
      <c r="C33" s="101"/>
      <c r="D33" s="70" t="str">
        <f t="shared" si="0"/>
        <v/>
      </c>
      <c r="E33" s="70" t="str">
        <f t="shared" si="1"/>
        <v/>
      </c>
      <c r="F33" s="42" t="str">
        <f>IF(A33="","",VLOOKUP(A33,'code article'!A:C,3,0))</f>
        <v/>
      </c>
      <c r="G33" s="55"/>
      <c r="H33" s="42" t="str">
        <f t="shared" si="2"/>
        <v/>
      </c>
    </row>
    <row r="34" spans="1:8" s="27" customFormat="1" ht="16" customHeight="1">
      <c r="A34" s="51"/>
      <c r="B34" s="101" t="str">
        <f>IF(A34="","",VLOOKUP(A34,'code article'!A:B,2,0))</f>
        <v/>
      </c>
      <c r="C34" s="101"/>
      <c r="D34" s="70" t="str">
        <f t="shared" si="0"/>
        <v/>
      </c>
      <c r="E34" s="70" t="str">
        <f t="shared" si="1"/>
        <v/>
      </c>
      <c r="F34" s="42" t="str">
        <f>IF(A34="","",VLOOKUP(A34,'code article'!A:C,3,0))</f>
        <v/>
      </c>
      <c r="G34" s="55"/>
      <c r="H34" s="42" t="str">
        <f t="shared" si="2"/>
        <v/>
      </c>
    </row>
    <row r="35" spans="1:8" s="27" customFormat="1" ht="16" customHeight="1">
      <c r="A35" s="51"/>
      <c r="B35" s="101" t="str">
        <f>IF(A35="","",VLOOKUP(A35,'code article'!A:B,2,0))</f>
        <v/>
      </c>
      <c r="C35" s="101"/>
      <c r="D35" s="70" t="str">
        <f t="shared" si="0"/>
        <v/>
      </c>
      <c r="E35" s="70" t="str">
        <f t="shared" si="1"/>
        <v/>
      </c>
      <c r="F35" s="42" t="str">
        <f>IF(A35="","",VLOOKUP(A35,'code article'!A:C,3,0))</f>
        <v/>
      </c>
      <c r="G35" s="55"/>
      <c r="H35" s="42" t="str">
        <f t="shared" si="2"/>
        <v/>
      </c>
    </row>
    <row r="36" spans="1:8" ht="16" customHeight="1">
      <c r="A36" s="51"/>
      <c r="B36" s="101" t="str">
        <f>IF(A36="","",VLOOKUP(A36,'code article'!A:B,2,0))</f>
        <v/>
      </c>
      <c r="C36" s="101"/>
      <c r="D36" s="70" t="str">
        <f t="shared" si="0"/>
        <v/>
      </c>
      <c r="E36" s="70" t="str">
        <f t="shared" si="1"/>
        <v/>
      </c>
      <c r="F36" s="42" t="str">
        <f>IF(A36="","",VLOOKUP(A36,'code article'!A:C,3,0))</f>
        <v/>
      </c>
      <c r="G36" s="56"/>
      <c r="H36" s="42" t="str">
        <f t="shared" si="2"/>
        <v/>
      </c>
    </row>
    <row r="37" spans="1:8" ht="16" customHeight="1">
      <c r="A37" s="51"/>
      <c r="B37" s="101" t="str">
        <f>IF(A37="","",VLOOKUP(A37,'code article'!A:B,2,0))</f>
        <v/>
      </c>
      <c r="C37" s="101"/>
      <c r="D37" s="70" t="str">
        <f t="shared" si="0"/>
        <v/>
      </c>
      <c r="E37" s="70" t="str">
        <f t="shared" si="1"/>
        <v/>
      </c>
      <c r="F37" s="42" t="str">
        <f>IF(A37="","",VLOOKUP(A37,'code article'!A:C,3,0))</f>
        <v/>
      </c>
      <c r="G37" s="56"/>
      <c r="H37" s="42" t="str">
        <f t="shared" si="2"/>
        <v/>
      </c>
    </row>
    <row r="38" spans="1:8" ht="16" customHeight="1">
      <c r="A38" s="14"/>
      <c r="B38" s="14"/>
      <c r="C38" s="14"/>
      <c r="D38" s="14"/>
      <c r="E38" s="14"/>
      <c r="G38" s="1" t="s">
        <v>77</v>
      </c>
      <c r="H38" s="59">
        <f>SUM(H27:H37)</f>
        <v>0</v>
      </c>
    </row>
    <row r="39" spans="1:8" s="26" customFormat="1" ht="14">
      <c r="A39" s="15"/>
      <c r="B39" s="15"/>
      <c r="C39" s="15"/>
      <c r="D39" s="15"/>
      <c r="E39" s="15"/>
      <c r="G39" s="54" t="s">
        <v>59</v>
      </c>
      <c r="H39" s="60">
        <f>H38</f>
        <v>0</v>
      </c>
    </row>
    <row r="40" spans="1:8" ht="16" customHeight="1"/>
    <row r="41" spans="1:8" ht="14">
      <c r="A41" s="26"/>
      <c r="B41" s="26"/>
      <c r="C41" s="26"/>
      <c r="D41" s="114" t="s">
        <v>46</v>
      </c>
      <c r="E41" s="114"/>
      <c r="F41" s="114"/>
      <c r="G41" s="115" t="str">
        <f>IF(G11="","",G11+30)</f>
        <v/>
      </c>
      <c r="H41" s="115"/>
    </row>
    <row r="42" spans="1:8" ht="14">
      <c r="A42" s="26"/>
      <c r="B42" s="26"/>
      <c r="C42" s="26"/>
      <c r="D42" s="57"/>
      <c r="E42" s="57"/>
      <c r="F42" s="57"/>
      <c r="G42" s="58"/>
      <c r="H42" s="58"/>
    </row>
    <row r="43" spans="1:8" ht="14">
      <c r="A43" s="26"/>
      <c r="B43" s="26"/>
      <c r="C43" s="26"/>
      <c r="D43" s="52"/>
      <c r="E43" s="52"/>
      <c r="F43" s="52"/>
      <c r="G43" s="53"/>
      <c r="H43" s="53"/>
    </row>
    <row r="44" spans="1:8" ht="14" customHeight="1">
      <c r="A44" s="100" t="s">
        <v>0</v>
      </c>
      <c r="B44" s="100"/>
      <c r="C44" s="100"/>
      <c r="D44" s="100"/>
      <c r="E44" s="100"/>
      <c r="F44" s="100"/>
      <c r="G44" s="100"/>
      <c r="H44" s="100"/>
    </row>
    <row r="45" spans="1:8" ht="18" customHeight="1">
      <c r="A45" s="100"/>
      <c r="B45" s="100"/>
      <c r="C45" s="100"/>
      <c r="D45" s="100"/>
      <c r="E45" s="100"/>
      <c r="F45" s="100"/>
      <c r="G45" s="100"/>
      <c r="H45" s="100"/>
    </row>
    <row r="46" spans="1:8" ht="6" customHeight="1"/>
    <row r="47" spans="1:8" ht="13" customHeight="1">
      <c r="A47" s="113" t="s">
        <v>85</v>
      </c>
      <c r="B47" s="113"/>
      <c r="C47" s="113"/>
      <c r="D47" s="113"/>
      <c r="E47" s="113"/>
      <c r="F47" s="113"/>
      <c r="G47" s="113"/>
      <c r="H47" s="113"/>
    </row>
    <row r="48" spans="1:8">
      <c r="A48" s="113"/>
      <c r="B48" s="113"/>
      <c r="C48" s="113"/>
      <c r="D48" s="113"/>
      <c r="E48" s="113"/>
      <c r="F48" s="113"/>
      <c r="G48" s="113"/>
      <c r="H48" s="113"/>
    </row>
    <row r="49" spans="1:9">
      <c r="A49" s="113"/>
      <c r="B49" s="113"/>
      <c r="C49" s="113"/>
      <c r="D49" s="113"/>
      <c r="E49" s="113"/>
      <c r="F49" s="113"/>
      <c r="G49" s="113"/>
      <c r="H49" s="113"/>
    </row>
    <row r="51" spans="1:9">
      <c r="E51" s="103"/>
      <c r="F51" s="104"/>
      <c r="G51" s="104"/>
      <c r="H51" s="105"/>
    </row>
    <row r="52" spans="1:9">
      <c r="E52" s="106"/>
      <c r="F52" s="107"/>
      <c r="G52" s="107"/>
      <c r="H52" s="108"/>
    </row>
    <row r="53" spans="1:9">
      <c r="E53" s="106"/>
      <c r="F53" s="107"/>
      <c r="G53" s="107"/>
      <c r="H53" s="108"/>
    </row>
    <row r="54" spans="1:9">
      <c r="E54" s="106"/>
      <c r="F54" s="107"/>
      <c r="G54" s="107"/>
      <c r="H54" s="108"/>
    </row>
    <row r="55" spans="1:9">
      <c r="E55" s="106"/>
      <c r="F55" s="107"/>
      <c r="G55" s="107"/>
      <c r="H55" s="108"/>
    </row>
    <row r="56" spans="1:9">
      <c r="E56" s="106"/>
      <c r="F56" s="107"/>
      <c r="G56" s="107"/>
      <c r="H56" s="108"/>
    </row>
    <row r="57" spans="1:9">
      <c r="E57" s="106"/>
      <c r="F57" s="107"/>
      <c r="G57" s="107"/>
      <c r="H57" s="108"/>
    </row>
    <row r="58" spans="1:9">
      <c r="E58" s="109"/>
      <c r="F58" s="110"/>
      <c r="G58" s="110"/>
      <c r="H58" s="111"/>
    </row>
    <row r="59" spans="1:9" ht="16" customHeight="1">
      <c r="E59" s="29"/>
      <c r="F59" s="29"/>
      <c r="G59" s="29"/>
      <c r="H59" s="29"/>
    </row>
    <row r="60" spans="1:9">
      <c r="E60" s="29"/>
      <c r="F60" s="29"/>
      <c r="G60" s="29"/>
      <c r="H60" s="29"/>
      <c r="I60" s="31"/>
    </row>
    <row r="61" spans="1:9">
      <c r="A61" s="112"/>
      <c r="B61" s="112"/>
      <c r="C61" s="112"/>
      <c r="D61" s="112"/>
      <c r="E61" s="112"/>
      <c r="F61" s="112"/>
      <c r="G61" s="112"/>
      <c r="H61" s="112"/>
    </row>
    <row r="62" spans="1:9">
      <c r="A62" s="102"/>
      <c r="B62" s="102"/>
      <c r="C62" s="102"/>
      <c r="D62" s="102"/>
      <c r="E62" s="102"/>
      <c r="F62" s="102"/>
      <c r="G62" s="102"/>
      <c r="H62" s="102"/>
    </row>
  </sheetData>
  <mergeCells count="23">
    <mergeCell ref="B34:C34"/>
    <mergeCell ref="D4:G5"/>
    <mergeCell ref="B26:C26"/>
    <mergeCell ref="B27:C27"/>
    <mergeCell ref="G11:H11"/>
    <mergeCell ref="G13:H13"/>
    <mergeCell ref="G12:H12"/>
    <mergeCell ref="A44:H45"/>
    <mergeCell ref="B30:C30"/>
    <mergeCell ref="B28:C28"/>
    <mergeCell ref="B35:C35"/>
    <mergeCell ref="A62:H62"/>
    <mergeCell ref="E51:H58"/>
    <mergeCell ref="B37:C37"/>
    <mergeCell ref="B36:C36"/>
    <mergeCell ref="B31:C31"/>
    <mergeCell ref="A61:H61"/>
    <mergeCell ref="A47:H49"/>
    <mergeCell ref="D41:F41"/>
    <mergeCell ref="G41:H41"/>
    <mergeCell ref="B32:C32"/>
    <mergeCell ref="B29:C29"/>
    <mergeCell ref="B33:C33"/>
  </mergeCells>
  <phoneticPr fontId="13" type="noConversion"/>
  <dataValidations count="2">
    <dataValidation type="list" allowBlank="1" showInputMessage="1" showErrorMessage="1" sqref="G14">
      <formula1>numéro</formula1>
    </dataValidation>
    <dataValidation type="list" allowBlank="1" showInputMessage="1" showErrorMessage="1" sqref="A27:A37">
      <formula1>codearticle</formula1>
    </dataValidation>
  </dataValidations>
  <pageMargins left="0.47222222222222221" right="0.1388888888888889" top="0.51388888888888884" bottom="0" header="0.51388888888888884" footer="0"/>
  <pageSetup paperSize="9" scale="82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réinit_devis">
                <anchor moveWithCells="1" sizeWithCells="1">
                  <from>
                    <xdr:col>8</xdr:col>
                    <xdr:colOff>101600</xdr:colOff>
                    <xdr:row>0</xdr:row>
                    <xdr:rowOff>114300</xdr:rowOff>
                  </from>
                  <to>
                    <xdr:col>9</xdr:col>
                    <xdr:colOff>558800</xdr:colOff>
                    <xdr:row>4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renommer_onglet">
                <anchor moveWithCells="1" sizeWithCells="1">
                  <from>
                    <xdr:col>8</xdr:col>
                    <xdr:colOff>114300</xdr:colOff>
                    <xdr:row>4</xdr:row>
                    <xdr:rowOff>152400</xdr:rowOff>
                  </from>
                  <to>
                    <xdr:col>9</xdr:col>
                    <xdr:colOff>609600</xdr:colOff>
                    <xdr:row>8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copier_devis">
                <anchor moveWithCells="1" sizeWithCells="1">
                  <from>
                    <xdr:col>8</xdr:col>
                    <xdr:colOff>139700</xdr:colOff>
                    <xdr:row>9</xdr:row>
                    <xdr:rowOff>12700</xdr:rowOff>
                  </from>
                  <to>
                    <xdr:col>9</xdr:col>
                    <xdr:colOff>609600</xdr:colOff>
                    <xdr:row>12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H10"/>
  <sheetViews>
    <sheetView zoomScale="92" zoomScaleNormal="92" zoomScalePageLayoutView="92" workbookViewId="0">
      <selection activeCell="C18" sqref="C18"/>
    </sheetView>
  </sheetViews>
  <sheetFormatPr baseColWidth="10" defaultRowHeight="13" x14ac:dyDescent="0"/>
  <cols>
    <col min="1" max="1" width="10.140625" style="44" customWidth="1"/>
    <col min="2" max="2" width="22.7109375" style="44" customWidth="1"/>
    <col min="3" max="3" width="29.5703125" style="44" customWidth="1"/>
    <col min="4" max="4" width="7.28515625" style="44" customWidth="1"/>
    <col min="5" max="5" width="18.28515625" style="44" customWidth="1"/>
    <col min="6" max="6" width="9.28515625" style="44" customWidth="1"/>
    <col min="7" max="7" width="13" style="44" customWidth="1"/>
    <col min="8" max="8" width="24.28515625" style="47" customWidth="1"/>
    <col min="9" max="16384" width="10.7109375" style="18"/>
  </cols>
  <sheetData>
    <row r="1" spans="1:8" ht="20" customHeight="1">
      <c r="A1" s="65" t="s">
        <v>79</v>
      </c>
      <c r="B1" s="65" t="s">
        <v>80</v>
      </c>
      <c r="C1" s="65" t="s">
        <v>6</v>
      </c>
      <c r="D1" s="65" t="s">
        <v>11</v>
      </c>
      <c r="E1" s="65" t="s">
        <v>12</v>
      </c>
      <c r="F1" s="65" t="s">
        <v>17</v>
      </c>
      <c r="G1" s="65" t="s">
        <v>21</v>
      </c>
      <c r="H1" s="65" t="s">
        <v>26</v>
      </c>
    </row>
    <row r="2" spans="1:8">
      <c r="A2" s="43">
        <v>1</v>
      </c>
      <c r="B2" s="43" t="s">
        <v>81</v>
      </c>
      <c r="C2" s="43" t="s">
        <v>7</v>
      </c>
      <c r="D2" s="43">
        <v>75001</v>
      </c>
      <c r="E2" s="43" t="s">
        <v>13</v>
      </c>
      <c r="F2" s="43" t="s">
        <v>18</v>
      </c>
      <c r="G2" s="43" t="s">
        <v>22</v>
      </c>
      <c r="H2" s="45" t="s">
        <v>36</v>
      </c>
    </row>
    <row r="3" spans="1:8">
      <c r="A3" s="43">
        <v>2</v>
      </c>
      <c r="B3" s="43" t="s">
        <v>82</v>
      </c>
      <c r="C3" s="43" t="s">
        <v>48</v>
      </c>
      <c r="D3" s="43">
        <v>75008</v>
      </c>
      <c r="E3" s="43" t="s">
        <v>13</v>
      </c>
      <c r="F3" s="43" t="s">
        <v>18</v>
      </c>
      <c r="G3" s="43" t="s">
        <v>37</v>
      </c>
      <c r="H3" s="45" t="s">
        <v>38</v>
      </c>
    </row>
    <row r="4" spans="1:8">
      <c r="A4" s="43">
        <v>3</v>
      </c>
      <c r="B4" s="43" t="s">
        <v>83</v>
      </c>
      <c r="C4" s="43" t="s">
        <v>8</v>
      </c>
      <c r="D4" s="43">
        <v>75009</v>
      </c>
      <c r="E4" s="43" t="s">
        <v>13</v>
      </c>
      <c r="F4" s="43" t="s">
        <v>18</v>
      </c>
      <c r="G4" s="43" t="s">
        <v>23</v>
      </c>
      <c r="H4" s="45" t="s">
        <v>39</v>
      </c>
    </row>
    <row r="5" spans="1:8">
      <c r="A5" s="43">
        <v>4</v>
      </c>
      <c r="B5" s="43" t="s">
        <v>1</v>
      </c>
      <c r="C5" s="43" t="s">
        <v>49</v>
      </c>
      <c r="D5" s="43">
        <v>75008</v>
      </c>
      <c r="E5" s="43" t="s">
        <v>13</v>
      </c>
      <c r="F5" s="43" t="s">
        <v>18</v>
      </c>
      <c r="G5" s="43" t="s">
        <v>41</v>
      </c>
      <c r="H5" s="45" t="s">
        <v>40</v>
      </c>
    </row>
    <row r="6" spans="1:8">
      <c r="A6" s="43">
        <v>5</v>
      </c>
      <c r="B6" s="43" t="str">
        <f>UPPER("sarl la bouée")</f>
        <v>SARL LA BOUÉE</v>
      </c>
      <c r="C6" s="43" t="s">
        <v>70</v>
      </c>
      <c r="D6" s="43">
        <v>78640</v>
      </c>
      <c r="E6" s="43" t="s">
        <v>14</v>
      </c>
      <c r="F6" s="43" t="s">
        <v>19</v>
      </c>
      <c r="G6" s="43"/>
      <c r="H6" s="45" t="s">
        <v>42</v>
      </c>
    </row>
    <row r="7" spans="1:8">
      <c r="A7" s="43">
        <v>6</v>
      </c>
      <c r="B7" s="43" t="s">
        <v>2</v>
      </c>
      <c r="C7" s="43" t="s">
        <v>50</v>
      </c>
      <c r="D7" s="43">
        <v>92100</v>
      </c>
      <c r="E7" s="43" t="s">
        <v>15</v>
      </c>
      <c r="F7" s="43" t="s">
        <v>20</v>
      </c>
      <c r="G7" s="43" t="s">
        <v>24</v>
      </c>
      <c r="H7" s="45" t="s">
        <v>43</v>
      </c>
    </row>
    <row r="8" spans="1:8">
      <c r="A8" s="43">
        <v>7</v>
      </c>
      <c r="B8" s="43" t="s">
        <v>3</v>
      </c>
      <c r="C8" s="43" t="s">
        <v>51</v>
      </c>
      <c r="D8" s="43">
        <v>92100</v>
      </c>
      <c r="E8" s="43" t="s">
        <v>15</v>
      </c>
      <c r="F8" s="43" t="s">
        <v>20</v>
      </c>
      <c r="G8" s="43" t="s">
        <v>25</v>
      </c>
      <c r="H8" s="46"/>
    </row>
    <row r="9" spans="1:8">
      <c r="A9" s="43">
        <v>8</v>
      </c>
      <c r="B9" s="43" t="s">
        <v>4</v>
      </c>
      <c r="C9" s="43" t="s">
        <v>9</v>
      </c>
      <c r="D9" s="43">
        <v>75010</v>
      </c>
      <c r="E9" s="43" t="s">
        <v>16</v>
      </c>
      <c r="F9" s="43" t="s">
        <v>20</v>
      </c>
      <c r="G9" s="43" t="s">
        <v>44</v>
      </c>
      <c r="H9" s="46"/>
    </row>
    <row r="10" spans="1:8">
      <c r="A10" s="43">
        <v>9</v>
      </c>
      <c r="B10" s="43" t="s">
        <v>5</v>
      </c>
      <c r="C10" s="43" t="s">
        <v>10</v>
      </c>
      <c r="D10" s="43">
        <v>92100</v>
      </c>
      <c r="E10" s="43" t="s">
        <v>15</v>
      </c>
      <c r="F10" s="43" t="s">
        <v>20</v>
      </c>
      <c r="G10" s="43" t="s">
        <v>78</v>
      </c>
      <c r="H10" s="46"/>
    </row>
  </sheetData>
  <phoneticPr fontId="13" type="noConversion"/>
  <hyperlinks>
    <hyperlink ref="H2" r:id="rId1"/>
    <hyperlink ref="H3" r:id="rId2"/>
    <hyperlink ref="H4" r:id="rId3"/>
    <hyperlink ref="H5" r:id="rId4"/>
    <hyperlink ref="H6" r:id="rId5"/>
    <hyperlink ref="H7" r:id="rId6"/>
  </hyperlinks>
  <pageMargins left="0.19444444444444445" right="8.3333333333333329E-2" top="1" bottom="1" header="0.5" footer="0.5"/>
  <headerFooter>
    <oddHeader>&amp;C&amp;"Verdana,Gras"&amp;16code client_x000D_</oddHeader>
  </headerFooter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C12"/>
  <sheetViews>
    <sheetView workbookViewId="0">
      <selection activeCell="C26" sqref="C26"/>
    </sheetView>
  </sheetViews>
  <sheetFormatPr baseColWidth="10" defaultRowHeight="13" x14ac:dyDescent="0"/>
  <cols>
    <col min="1" max="1" width="10.7109375" style="18"/>
    <col min="2" max="2" width="26.7109375" style="18" customWidth="1"/>
    <col min="3" max="3" width="10.7109375" style="49"/>
    <col min="4" max="16384" width="10.7109375" style="18"/>
  </cols>
  <sheetData>
    <row r="1" spans="1:3">
      <c r="A1" s="66" t="s">
        <v>63</v>
      </c>
      <c r="B1" s="66" t="s">
        <v>69</v>
      </c>
      <c r="C1" s="67" t="s">
        <v>64</v>
      </c>
    </row>
    <row r="2" spans="1:3">
      <c r="A2" s="17">
        <v>1</v>
      </c>
      <c r="B2" s="17" t="s">
        <v>32</v>
      </c>
      <c r="C2" s="48">
        <v>3.5</v>
      </c>
    </row>
    <row r="3" spans="1:3">
      <c r="A3" s="17">
        <v>2</v>
      </c>
      <c r="B3" s="17" t="s">
        <v>54</v>
      </c>
      <c r="C3" s="48">
        <v>100</v>
      </c>
    </row>
    <row r="4" spans="1:3">
      <c r="A4" s="17">
        <v>3</v>
      </c>
      <c r="B4" s="17" t="s">
        <v>55</v>
      </c>
      <c r="C4" s="48">
        <v>130</v>
      </c>
    </row>
    <row r="5" spans="1:3">
      <c r="A5" s="17">
        <v>4</v>
      </c>
      <c r="B5" s="17" t="s">
        <v>56</v>
      </c>
      <c r="C5" s="48">
        <v>55</v>
      </c>
    </row>
    <row r="6" spans="1:3">
      <c r="A6" s="17">
        <v>5</v>
      </c>
      <c r="B6" s="17" t="s">
        <v>57</v>
      </c>
      <c r="C6" s="48">
        <v>10</v>
      </c>
    </row>
    <row r="7" spans="1:3">
      <c r="A7" s="17">
        <v>6</v>
      </c>
      <c r="B7" s="17" t="s">
        <v>58</v>
      </c>
      <c r="C7" s="48">
        <v>3.5</v>
      </c>
    </row>
    <row r="8" spans="1:3">
      <c r="A8" s="17">
        <v>7</v>
      </c>
      <c r="B8" s="17" t="s">
        <v>52</v>
      </c>
      <c r="C8" s="48">
        <v>3.5</v>
      </c>
    </row>
    <row r="9" spans="1:3">
      <c r="A9" s="17">
        <v>8</v>
      </c>
      <c r="B9" s="17" t="s">
        <v>62</v>
      </c>
      <c r="C9" s="48">
        <v>75</v>
      </c>
    </row>
    <row r="10" spans="1:3">
      <c r="A10" s="17">
        <v>9</v>
      </c>
      <c r="B10" s="17" t="s">
        <v>53</v>
      </c>
      <c r="C10" s="48">
        <v>100</v>
      </c>
    </row>
    <row r="11" spans="1:3">
      <c r="A11" s="17">
        <v>10</v>
      </c>
      <c r="B11" s="17" t="s">
        <v>33</v>
      </c>
      <c r="C11" s="48">
        <v>50</v>
      </c>
    </row>
    <row r="12" spans="1:3">
      <c r="A12" s="17">
        <v>11</v>
      </c>
      <c r="B12" s="17" t="s">
        <v>34</v>
      </c>
      <c r="C12" s="48">
        <v>80</v>
      </c>
    </row>
  </sheetData>
  <phoneticPr fontId="13" type="noConversion"/>
  <pageMargins left="0.75" right="0.75" top="1" bottom="1" header="0.5" footer="0.5"/>
  <headerFooter>
    <oddHeader>&amp;C&amp;"Verdana,Gras"&amp;16code article_x000D_</oddHead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facture</vt:lpstr>
      <vt:lpstr>devis</vt:lpstr>
      <vt:lpstr>code client</vt:lpstr>
      <vt:lpstr>code article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gouillart</dc:creator>
  <cp:lastModifiedBy>romain GOUILLART</cp:lastModifiedBy>
  <cp:lastPrinted>2015-01-18T07:36:56Z</cp:lastPrinted>
  <dcterms:created xsi:type="dcterms:W3CDTF">2012-04-03T16:42:00Z</dcterms:created>
  <dcterms:modified xsi:type="dcterms:W3CDTF">2015-01-25T13:21:32Z</dcterms:modified>
</cp:coreProperties>
</file>