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011"/>
  <workbookPr/>
  <mc:AlternateContent xmlns:mc="http://schemas.openxmlformats.org/markup-compatibility/2006">
    <mc:Choice Requires="x15">
      <x15ac:absPath xmlns:x15ac="http://schemas.microsoft.com/office/spreadsheetml/2010/11/ac" url="/Users/jeromelaval/Downloads/"/>
    </mc:Choice>
  </mc:AlternateContent>
  <bookViews>
    <workbookView xWindow="640" yWindow="1180" windowWidth="28160" windowHeight="16320" tabRatio="500"/>
  </bookViews>
  <sheets>
    <sheet name="Feuil1" sheetId="1" r:id="rId1"/>
  </sheets>
  <externalReferences>
    <externalReference r:id="rId2"/>
  </externalReference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BE1" i="1" l="1"/>
  <c r="BF1" i="1"/>
  <c r="BG1" i="1"/>
  <c r="BH1" i="1"/>
  <c r="BI1" i="1"/>
  <c r="BJ1" i="1"/>
  <c r="BK1" i="1"/>
  <c r="BL1" i="1"/>
  <c r="BM1" i="1"/>
  <c r="BN1" i="1"/>
  <c r="BO1" i="1"/>
  <c r="BP1" i="1"/>
  <c r="BD1" i="1"/>
  <c r="BC1" i="1"/>
  <c r="BB1" i="1"/>
  <c r="BA1" i="1"/>
  <c r="AZ1" i="1"/>
  <c r="AY1" i="1"/>
  <c r="AU1" i="1"/>
  <c r="AV1" i="1"/>
  <c r="AS1" i="1"/>
  <c r="AT1" i="1"/>
  <c r="AW1" i="1"/>
  <c r="AX1" i="1"/>
  <c r="AR1" i="1"/>
  <c r="AO1" i="1"/>
  <c r="AP1" i="1"/>
  <c r="AQ1" i="1"/>
  <c r="AM1" i="1"/>
  <c r="AN1" i="1"/>
  <c r="AL1" i="1"/>
</calcChain>
</file>

<file path=xl/sharedStrings.xml><?xml version="1.0" encoding="utf-8"?>
<sst xmlns="http://schemas.openxmlformats.org/spreadsheetml/2006/main" count="39" uniqueCount="37">
  <si>
    <t>Lionel</t>
  </si>
  <si>
    <t>Web Developer</t>
  </si>
  <si>
    <t>Chambéry Area, France</t>
  </si>
  <si>
    <t>Actuellement ingénieur d'études et développement à Sopra Annecy, je dispose de solides expériences en PHP  lors de mes précédents projets professionnels et personnels, tels que le développement d'applications Facebook et de sites institutionnels pour plusieurs clients.  Passionné par mon métier j'affiche un intérêt particulier pour l'ergonomie, le webdesign ainsi que l'optimisation pour le référencement de sites internet. J'effectue également une veille technologique permanente me permettant d'expérimenter et  d'adopter la meilleure solution dans mon travail.  Spécialités :  Php 5 OO/ Mysql / Javascript Jquery/. framework Php Codeigniter / Zend Framework Symfony 2 / Doctrine 2. Et une sensibilité prononcée pour le webdesign, le webmarketing et le SEO.  En recherche active.  lionel.clamens@gmail.com</t>
  </si>
  <si>
    <t>Ingénieur d'études et développement</t>
  </si>
  <si>
    <t>Septembre 2012 - Present</t>
  </si>
  <si>
    <t>Organisation et gestion de la base de données pour le client Fournier / Mobalpa / Pérène. Développement d'une application de reporting en Php et ORM maison pour le client Apéram / Acelor Mittal. Développement d'une application de gestion en Php Zend et doctrine 2 pour le client NTN/SNR.</t>
  </si>
  <si>
    <t>Annecy</t>
  </si>
  <si>
    <t>Développeur web/Webmaster</t>
  </si>
  <si>
    <t>Septembre 2011 - Septembre 2012</t>
  </si>
  <si>
    <t>Développement/conception intégrale des sites internet de SwissTv et des services associés en Asp.net MVC3.</t>
  </si>
  <si>
    <t>Geneva Area, Switzerland</t>
  </si>
  <si>
    <t>Développeur/Concepteur Web</t>
  </si>
  <si>
    <t>Septembre 2010 - Septembre 2011</t>
  </si>
  <si>
    <t>Missions d'indépendant pour divers clients: -Agence MNSTR -SwissTv SA -AtLuxury</t>
  </si>
  <si>
    <t>Lançon de provence</t>
  </si>
  <si>
    <t>Developpeur Web</t>
  </si>
  <si>
    <t>Février 2010 - Juillet 2010</t>
  </si>
  <si>
    <t>Stage de 6 mois, Développement du site Ren game ainsi que de l'application Facebook Galamon. Développement et intégration de modules et de moyens de paiement.</t>
  </si>
  <si>
    <t>Nimes</t>
  </si>
  <si>
    <t>Mars 2009 - Août 2009</t>
  </si>
  <si>
    <t>Stage de 6 mois. Développement et conception d"un générateur de questions pour les jeux "Questions pour un champion" et "tout le monde veut prendre sa place" online.</t>
  </si>
  <si>
    <t>Aix en provence</t>
  </si>
  <si>
    <t>Université du sud, Ingémédia</t>
  </si>
  <si>
    <t>2008 — 2010</t>
  </si>
  <si>
    <t>Centre de Mathématiques et d'Informatique, Université Aix Marseille</t>
  </si>
  <si>
    <t>2007 — 2008</t>
  </si>
  <si>
    <t>PHP,MySQL,UML,HTML,CSS,.NET,JavaScript,jQuery,Codeigniter,Frameworks,MVC,ASP.NET,PHP Frameworks,Website Development,Web Development,Web Applications,Web Services,Web Design,Drupal,Wordpress,Joomla,Programming,Program Development,Doctrine,Programmation web,Services web</t>
  </si>
  <si>
    <t>-</t>
  </si>
  <si>
    <t>https://www.linkedin.com/in/lionelclamens/en</t>
  </si>
  <si>
    <t>Suis en veille passive</t>
  </si>
  <si>
    <t>C****</t>
  </si>
  <si>
    <t>Actuellement</t>
  </si>
  <si>
    <t>Souhaité</t>
  </si>
  <si>
    <t>Chambéry, Rhône-Alpes, France</t>
  </si>
  <si>
    <t xml:space="preserve">Objectif </t>
  </si>
  <si>
    <t>Tester si la cellule contient 3 parties séparés par une virgule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</si>
</sst>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dd/mm/yy;@"/>
  </numFmts>
  <fonts count="4" x14ac:knownFonts="1">
    <font>
      <sz val="12"/>
      <color theme="1"/>
      <name val="Calibri"/>
      <family val="2"/>
      <scheme val="minor"/>
    </font>
    <font>
      <b/>
      <sz val="12"/>
      <color theme="1"/>
      <name val="Calibri"/>
      <family val="2"/>
      <scheme val="minor"/>
    </font>
    <font>
      <u/>
      <sz val="11"/>
      <color theme="10"/>
      <name val="Calibri"/>
      <family val="2"/>
      <scheme val="minor"/>
    </font>
    <font>
      <sz val="11"/>
      <color theme="10"/>
      <name val="Calibri"/>
      <family val="2"/>
      <scheme val="minor"/>
    </font>
  </fonts>
  <fills count="2">
    <fill>
      <patternFill patternType="none"/>
    </fill>
    <fill>
      <patternFill patternType="gray125"/>
    </fill>
  </fills>
  <borders count="3">
    <border>
      <left/>
      <right/>
      <top/>
      <bottom/>
      <diagonal/>
    </border>
    <border>
      <left style="medium">
        <color auto="1"/>
      </left>
      <right/>
      <top/>
      <bottom/>
      <diagonal/>
    </border>
    <border>
      <left/>
      <right style="medium">
        <color auto="1"/>
      </right>
      <top/>
      <bottom/>
      <diagonal/>
    </border>
  </borders>
  <cellStyleXfs count="2">
    <xf numFmtId="0" fontId="0" fillId="0" borderId="0"/>
    <xf numFmtId="0" fontId="2" fillId="0" borderId="0" applyNumberFormat="0" applyFill="0" applyBorder="0" applyAlignment="0" applyProtection="0"/>
  </cellStyleXfs>
  <cellXfs count="8">
    <xf numFmtId="0" fontId="0" fillId="0" borderId="0" xfId="0"/>
    <xf numFmtId="14" fontId="0" fillId="0" borderId="0" xfId="0" applyNumberFormat="1"/>
    <xf numFmtId="0" fontId="3" fillId="0" borderId="0" xfId="1" applyFont="1"/>
    <xf numFmtId="1" fontId="0" fillId="0" borderId="1" xfId="0" applyNumberFormat="1" applyBorder="1"/>
    <xf numFmtId="164" fontId="0" fillId="0" borderId="2" xfId="0" applyNumberFormat="1" applyBorder="1"/>
    <xf numFmtId="165" fontId="0" fillId="0" borderId="0" xfId="0" applyNumberFormat="1"/>
    <xf numFmtId="1" fontId="0" fillId="0" borderId="0" xfId="0" applyNumberFormat="1"/>
    <xf numFmtId="0" fontId="1" fillId="0" borderId="0" xfId="0" applyFont="1"/>
  </cellXfs>
  <cellStyles count="2">
    <cellStyle name="Lien hypertexte" xfId="1" builtinId="8"/>
    <cellStyle name="Normal"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eromelaval/Desktop/DB%20Linkedi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e d'import"/>
      <sheetName val="Feuil2"/>
    </sheetNames>
    <sheetDataSet>
      <sheetData sheetId="0"/>
      <sheetData sheetId="1">
        <row r="3">
          <cell r="A3" t="str">
            <v>Postule activement</v>
          </cell>
          <cell r="B3">
            <v>10</v>
          </cell>
        </row>
        <row r="4">
          <cell r="A4" t="str">
            <v>Regarde de temps à autre</v>
          </cell>
          <cell r="B4">
            <v>7.5</v>
          </cell>
        </row>
        <row r="5">
          <cell r="A5" t="str">
            <v>Suis en veille passive</v>
          </cell>
          <cell r="B5">
            <v>5</v>
          </cell>
        </row>
        <row r="6">
          <cell r="A6" t="str">
            <v>Ne suis pas à l'écoute</v>
          </cell>
          <cell r="B6">
            <v>2.5</v>
          </cell>
        </row>
        <row r="11">
          <cell r="A11" t="str">
            <v xml:space="preserve"> Present</v>
          </cell>
          <cell r="B11">
            <v>43214</v>
          </cell>
        </row>
      </sheetData>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4"/>
  <sheetViews>
    <sheetView tabSelected="1" workbookViewId="0">
      <selection activeCell="C18" sqref="C18"/>
    </sheetView>
  </sheetViews>
  <sheetFormatPr baseColWidth="10" defaultRowHeight="16" x14ac:dyDescent="0.2"/>
  <cols>
    <col min="5" max="5" width="18.5" customWidth="1"/>
    <col min="6" max="6" width="35" customWidth="1"/>
  </cols>
  <sheetData>
    <row r="1" spans="1:68" x14ac:dyDescent="0.2">
      <c r="A1" s="1">
        <v>43163</v>
      </c>
      <c r="B1">
        <v>42023887</v>
      </c>
      <c r="C1" t="s">
        <v>0</v>
      </c>
      <c r="D1" t="s">
        <v>31</v>
      </c>
      <c r="E1" t="s">
        <v>1</v>
      </c>
      <c r="F1" t="s">
        <v>2</v>
      </c>
      <c r="G1" t="s">
        <v>3</v>
      </c>
      <c r="H1" t="s">
        <v>4</v>
      </c>
      <c r="I1" t="s">
        <v>5</v>
      </c>
      <c r="J1" t="s">
        <v>6</v>
      </c>
      <c r="K1" t="s">
        <v>7</v>
      </c>
      <c r="L1" t="s">
        <v>8</v>
      </c>
      <c r="M1" t="s">
        <v>9</v>
      </c>
      <c r="N1" t="s">
        <v>10</v>
      </c>
      <c r="O1" t="s">
        <v>11</v>
      </c>
      <c r="P1" t="s">
        <v>12</v>
      </c>
      <c r="Q1" t="s">
        <v>13</v>
      </c>
      <c r="R1" t="s">
        <v>14</v>
      </c>
      <c r="S1" t="s">
        <v>15</v>
      </c>
      <c r="T1" t="s">
        <v>16</v>
      </c>
      <c r="U1" t="s">
        <v>17</v>
      </c>
      <c r="V1" t="s">
        <v>18</v>
      </c>
      <c r="W1" t="s">
        <v>19</v>
      </c>
      <c r="X1" t="s">
        <v>16</v>
      </c>
      <c r="Y1" t="s">
        <v>20</v>
      </c>
      <c r="Z1" t="s">
        <v>21</v>
      </c>
      <c r="AA1" t="s">
        <v>22</v>
      </c>
      <c r="AB1" t="s">
        <v>23</v>
      </c>
      <c r="AC1" t="s">
        <v>24</v>
      </c>
      <c r="AD1" t="s">
        <v>25</v>
      </c>
      <c r="AE1" t="s">
        <v>26</v>
      </c>
      <c r="AF1" t="s">
        <v>27</v>
      </c>
      <c r="AG1" s="2" t="s">
        <v>28</v>
      </c>
      <c r="AH1" t="s">
        <v>29</v>
      </c>
      <c r="AJ1">
        <v>1</v>
      </c>
      <c r="AK1" t="s">
        <v>30</v>
      </c>
      <c r="AL1" t="str">
        <f t="shared" ref="AL1" si="0">IF(COUNTIF(E1,"*Freelance*"),"Freelance","CDI")</f>
        <v>CDI</v>
      </c>
      <c r="AM1" s="3">
        <f t="shared" ref="AM1" ca="1" si="1">_xlfn.IFNA(IF(AR1=10,100,((AQ1+AR1+AX1)*10/3)),50)</f>
        <v>76.666666666666671</v>
      </c>
      <c r="AN1" s="4">
        <f t="shared" ref="AN1" ca="1" si="2">AM1/20</f>
        <v>3.8333333333333335</v>
      </c>
      <c r="AO1" t="str">
        <f t="shared" ref="AO1" si="3">CONCATENATE(G1,J1,N1,R1,V1,Z1)</f>
        <v>Actuellement ingénieur d'études et développement à Sopra Annecy, je dispose de solides expériences en PHP  lors de mes précédents projets professionnels et personnels, tels que le développement d'applications Facebook et de sites institutionnels pour plusieurs clients.  Passionné par mon métier j'affiche un intérêt particulier pour l'ergonomie, le webdesign ainsi que l'optimisation pour le référencement de sites internet. J'effectue également une veille technologique permanente me permettant d'expérimenter et  d'adopter la meilleure solution dans mon travail.  Spécialités :  Php 5 OO/ Mysql / Javascript Jquery/. framework Php Codeigniter / Zend Framework Symfony 2 / Doctrine 2. Et une sensibilité prononcée pour le webdesign, le webmarketing et le SEO.  En recherche active.  lionel.clamens@gmail.comOrganisation et gestion de la base de données pour le client Fournier / Mobalpa / Pérène. Développement d'une application de reporting en Php et ORM maison pour le client Apéram / Acelor Mittal. Développement d'une application de gestion en Php Zend et doctrine 2 pour le client NTN/SNR.Développement/conception intégrale des sites internet de SwissTv et des services associés en Asp.net MVC3.Missions d'indépendant pour divers clients: -Agence MNSTR -SwissTv SA -AtLuxuryStage de 6 mois, Développement du site Ren game ainsi que de l'application Facebook Galamon. Développement et intégration de modules et de moyens de paiement.Stage de 6 mois. Développement et conception d"un générateur de questions pour les jeux "Questions pour un champion" et "tout le monde veut prendre sa place" online.</v>
      </c>
      <c r="AP1">
        <f t="shared" ref="AP1" si="4">LEN(AO1)</f>
        <v>1604</v>
      </c>
      <c r="AQ1">
        <f t="shared" ref="AQ1" si="5">IF(AP1&lt;500,2,IF(AP1&lt;1000,4,IF(AP1&lt;1500,6,IF(AP1&lt;2000,8,IF(AP1&lt;9999999,10,)))))</f>
        <v>8</v>
      </c>
      <c r="AR1">
        <f>IF(ISBLANK(AK1),6,VLOOKUP(AK1,[1]Feuil2!$A$3:$B$6,2,0))</f>
        <v>5</v>
      </c>
      <c r="AS1" s="1" t="str">
        <f t="shared" ref="AS1" si="6">LEFT(I1,SEARCH(" - ",I1)-1)</f>
        <v>Septembre 2012</v>
      </c>
      <c r="AT1" s="5">
        <f t="shared" ref="AT1" si="7">DATEVALUE(AS1)</f>
        <v>41153</v>
      </c>
      <c r="AU1" t="str">
        <f t="shared" ref="AU1" si="8">RIGHT(I1,LEN(I1)-SEARCH("-",I1,1))</f>
        <v xml:space="preserve"> Present</v>
      </c>
      <c r="AV1" s="1">
        <f ca="1">VLOOKUP(AU1,[1]Feuil2!$A$11:$B$11,2,0)</f>
        <v>43214</v>
      </c>
      <c r="AW1" s="6">
        <f t="shared" ref="AW1" ca="1" si="9">AV1-AT1</f>
        <v>2061</v>
      </c>
      <c r="AX1">
        <f t="shared" ref="AX1" ca="1" si="10">IF(AW1&lt;365,2,IF(AW1&lt;730,4,IF(AW1&lt;1095,6,IF(AW1&lt;1460,8,IF(AW1&lt;9999999,10,)))))</f>
        <v>10</v>
      </c>
      <c r="AY1" t="str">
        <f>IF(COUNTIF(AZ1,"*JAVASCRIPT*"),"Javascript Dev.",IF(COUNTIF(AZ1,"*PHP*"),"PHP Dev.",IF(COUNTIF(AZ1,"*JAVA*"),"Java Dev.",IF(COUNTIF(AZ1,"*Devops*"),"DevOps",IF(COUNTIF(AZ1,"*Scrum*"),"Scrum Master",IF(COUNTIF(AZ1,"*Ruby*"),"Ruby Dev.",IF(COUNTIF(AZ1,"*CTO*"),"CTO",IF(COUNTIF(AZ1,"*Stack*"),"FullStack Dev.",IF(COUNTIF(AZ1,"*Symfony*"),"Symfony Dev.",IF(COUNTIF(AZ1,"*Front*"),"Front-end Dev.",IF(COUNTIF(AZ1,"*Back*"),"Back-end Dev.",IF(COUNTIF(AZ1,"*Angular*"),"AngularJS Dev.",IF(COUNTIF(AZ1,"*Rails*"),"Ruby Dev.",IF(COUNTIF(AZ1,"*Node*"),"NodeJS Dev.",IF(COUNTIF(AZ1,"*SAP*"),"SAP Consultant",IF(COUNTIF(AZ1,"*IOS*"),"IOS Dev.",IF(COUNTIF(AZ1,"*Android*"),"Android Dev.",IF(COUNTIF(AZ1,"*Web*"),"Web Dev.",IF(COUNTIF(AZ1,"*DATA*"),"Data Scientist",IF(COUNTIF(AZ1,"*Lead*"),"Lead Dev.",IF(COUNTIF(AZ1,"*C+*"),"C/C++ Dev.",IF(COUNTIF(AZ1,"*Python*"),"Python Dev.",IF(COUNTIF(AZ1,"*Software*"),"Software Dev.","Analysis In Progress")))))))))))))))))))))))</f>
        <v>Web Dev.</v>
      </c>
      <c r="AZ1" t="str">
        <f>CONCATENATE(H1,E1)</f>
        <v>Ingénieur d'études et développementWeb Developer</v>
      </c>
      <c r="BA1" t="e">
        <f t="shared" ref="BA1" si="11">IF(FIND(H1,E1),"vrai","faux")</f>
        <v>#VALUE!</v>
      </c>
      <c r="BB1">
        <f t="shared" ref="BB1" si="12">COUNTIF(I1:AE1,"*Present*")</f>
        <v>1</v>
      </c>
      <c r="BC1" t="str">
        <f t="shared" ref="BC1" si="13">IF(COUNTIF(E1,"*~?*"),"Contient ?",IF(COUNTIF(E1,"*(*"),"Contient (",IF(COUNTIF(E1,"*-*"),"Contient -",IF(COUNTIF(E1,"*[*"),"Contient [","CLEAN"))))</f>
        <v>CLEAN</v>
      </c>
      <c r="BD1" t="str">
        <f t="shared" ref="BD1" si="14">IF(COUNTIF(G1,"*@*"),"Contient @","RIEN")</f>
        <v>Contient @</v>
      </c>
      <c r="BE1" t="str">
        <f t="shared" ref="BE1" si="15">IF(COUNTIF(AF1,"*PHP*"),"PHP","")</f>
        <v>PHP</v>
      </c>
      <c r="BF1" t="str">
        <f t="shared" ref="BF1" si="16">IF(COUNTIF(AF1,"*Javascript*"),"Javascript","")</f>
        <v>Javascript</v>
      </c>
      <c r="BG1" t="str">
        <f t="shared" ref="BG1" si="17">IF(COUNTIF(AF1,"*Python*"),"Python","")</f>
        <v/>
      </c>
      <c r="BH1" t="str">
        <f t="shared" ref="BH1" si="18">IF(COUNTIF(AF1,"*Ruby*"),"Ruby","")</f>
        <v/>
      </c>
      <c r="BI1" t="str">
        <f t="shared" ref="BI1" si="19">IF(COUNTIF(AF1,"*Node*"),"Node","")</f>
        <v/>
      </c>
      <c r="BJ1" t="str">
        <f t="shared" ref="BJ1" si="20">IF(COUNTIF(AF1,"Java*"),"Java","")</f>
        <v/>
      </c>
      <c r="BK1" t="str">
        <f t="shared" ref="BK1" si="21">IF(COUNTIF(AF1,"*.NET*"),".NET","")</f>
        <v>.NET</v>
      </c>
      <c r="BL1" t="str">
        <f t="shared" ref="BL1" si="22">IF(COUNTIF(AF1,"*HTML*"),"HTML","")</f>
        <v>HTML</v>
      </c>
      <c r="BM1" t="str">
        <f t="shared" ref="BM1" si="23">IF(COUNTIF(AF1,"*IOS*"),"IOS","")</f>
        <v/>
      </c>
      <c r="BN1" t="str">
        <f t="shared" ref="BN1" si="24">IF(COUNTIF(AF1,"*Android*"),"Android","")</f>
        <v/>
      </c>
      <c r="BO1" t="str">
        <f t="shared" ref="BO1" si="25">IF(COUNTIF(AF1,"*Angular*"),"Angular","")</f>
        <v/>
      </c>
      <c r="BP1" t="str">
        <f t="shared" ref="BP1" si="26">CONCATENATE(BE1,",",BF1,",",BG1,",",BH1,",",BI1,",",BJ1,",",BK1,",",BL1,",",BM1,",",BN1,",",BO1)</f>
        <v>PHP,Javascript,,,,,.NET,HTML,,,</v>
      </c>
    </row>
    <row r="3" spans="1:68" x14ac:dyDescent="0.2">
      <c r="E3" t="s">
        <v>32</v>
      </c>
      <c r="F3" t="s">
        <v>2</v>
      </c>
    </row>
    <row r="4" spans="1:68" x14ac:dyDescent="0.2">
      <c r="E4" s="7" t="s">
        <v>33</v>
      </c>
      <c r="F4" s="7" t="s">
        <v>34</v>
      </c>
      <c r="G4" s="7" t="s">
        <v>35</v>
      </c>
      <c r="H4" s="7" t="s">
        <v>36</v>
      </c>
    </row>
  </sheetData>
  <conditionalFormatting sqref="B1">
    <cfRule type="duplicateValues" dxfId="3" priority="2"/>
  </conditionalFormatting>
  <conditionalFormatting sqref="G1">
    <cfRule type="containsText" dxfId="2" priority="4" operator="containsText" text="Turncate">
      <formula>NOT(ISERROR(SEARCH("Turncate",G1)))</formula>
    </cfRule>
  </conditionalFormatting>
  <conditionalFormatting sqref="AY1">
    <cfRule type="containsText" dxfId="1" priority="3" operator="containsText" text="Analysis">
      <formula>NOT(ISERROR(SEARCH("Analysis",AY1)))</formula>
    </cfRule>
  </conditionalFormatting>
  <conditionalFormatting sqref="E1">
    <cfRule type="containsText" dxfId="0" priority="1" operator="containsText" text="Etudiant">
      <formula>NOT(ISERROR(SEARCH("Etudiant",E1)))</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[1]Feuil2!#REF!</xm:f>
          </x14:formula1>
          <xm:sqref>AK1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2018-04-24T08:21:30Z</dcterms:created>
  <dcterms:modified xsi:type="dcterms:W3CDTF">2018-04-24T08:25:05Z</dcterms:modified>
</cp:coreProperties>
</file>