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300" windowWidth="18795" windowHeight="10500" tabRatio="744"/>
  </bookViews>
  <sheets>
    <sheet name="J" sheetId="8" r:id="rId1"/>
  </sheets>
  <externalReferences>
    <externalReference r:id="rId2"/>
  </externalReferences>
  <calcPr calcId="145621"/>
</workbook>
</file>

<file path=xl/calcChain.xml><?xml version="1.0" encoding="utf-8"?>
<calcChain xmlns="http://schemas.openxmlformats.org/spreadsheetml/2006/main">
  <c r="E29" i="8" l="1"/>
  <c r="F27" i="8"/>
  <c r="D40" i="8" l="1"/>
  <c r="K40" i="8" s="1"/>
  <c r="E39" i="8"/>
  <c r="D39" i="8"/>
  <c r="E38" i="8"/>
  <c r="J38" i="8" s="1"/>
  <c r="D38" i="8"/>
  <c r="E37" i="8"/>
  <c r="D37" i="8"/>
  <c r="K33" i="8"/>
  <c r="D33" i="8"/>
  <c r="J33" i="8" s="1"/>
  <c r="E32" i="8"/>
  <c r="D32" i="8"/>
  <c r="F32" i="8" s="1"/>
  <c r="F31" i="8"/>
  <c r="E31" i="8"/>
  <c r="D31" i="8"/>
  <c r="J31" i="8" s="1"/>
  <c r="E30" i="8"/>
  <c r="D30" i="8"/>
  <c r="I29" i="8"/>
  <c r="I27" i="8"/>
  <c r="F38" i="8" l="1"/>
  <c r="F40" i="8"/>
  <c r="G40" i="8"/>
  <c r="F29" i="8"/>
  <c r="J30" i="8"/>
  <c r="G29" i="8"/>
  <c r="J29" i="8"/>
  <c r="J32" i="8"/>
  <c r="I30" i="8"/>
  <c r="K30" i="8"/>
  <c r="G31" i="8"/>
  <c r="I32" i="8"/>
  <c r="K32" i="8"/>
  <c r="F30" i="8"/>
  <c r="F37" i="8"/>
  <c r="H40" i="8"/>
  <c r="K29" i="8"/>
  <c r="G30" i="8"/>
  <c r="I31" i="8"/>
  <c r="K31" i="8"/>
  <c r="G32" i="8"/>
  <c r="G33" i="8"/>
  <c r="I39" i="8"/>
  <c r="J37" i="8"/>
  <c r="F39" i="8"/>
  <c r="G27" i="8"/>
  <c r="K27" i="8"/>
  <c r="I33" i="8"/>
  <c r="G37" i="8"/>
  <c r="K37" i="8"/>
  <c r="G38" i="8"/>
  <c r="K38" i="8"/>
  <c r="G39" i="8"/>
  <c r="K39" i="8"/>
  <c r="J27" i="8"/>
  <c r="J39" i="8"/>
  <c r="F33" i="8"/>
  <c r="I40" i="8"/>
  <c r="I37" i="8"/>
  <c r="I38" i="8"/>
  <c r="J40" i="8"/>
  <c r="I42" i="8" l="1"/>
  <c r="H29" i="8"/>
  <c r="J42" i="8"/>
  <c r="K42" i="8"/>
  <c r="F42" i="8"/>
  <c r="G42" i="8"/>
  <c r="I35" i="8"/>
  <c r="K35" i="8"/>
  <c r="H32" i="8"/>
  <c r="H33" i="8"/>
  <c r="H39" i="8"/>
  <c r="H37" i="8"/>
  <c r="G35" i="8"/>
  <c r="J35" i="8"/>
  <c r="H31" i="8"/>
  <c r="F35" i="8"/>
  <c r="H38" i="8"/>
  <c r="H30" i="8"/>
  <c r="H27" i="8"/>
  <c r="H35" i="8" l="1"/>
  <c r="H42" i="8"/>
</calcChain>
</file>

<file path=xl/sharedStrings.xml><?xml version="1.0" encoding="utf-8"?>
<sst xmlns="http://schemas.openxmlformats.org/spreadsheetml/2006/main" count="44" uniqueCount="33">
  <si>
    <t>001</t>
  </si>
  <si>
    <t>AGE</t>
  </si>
  <si>
    <t>NCP</t>
  </si>
  <si>
    <t>DCO</t>
  </si>
  <si>
    <t>DEV</t>
  </si>
  <si>
    <t>LIBCHA</t>
  </si>
  <si>
    <t>DEBIT</t>
  </si>
  <si>
    <t>CREDIT</t>
  </si>
  <si>
    <t>SOLDE</t>
  </si>
  <si>
    <t>Date de fin</t>
  </si>
  <si>
    <t>Date de début</t>
  </si>
  <si>
    <t>NOMBRE</t>
  </si>
  <si>
    <t>J+1 à J+10</t>
  </si>
  <si>
    <t>1 mois à 3 mois</t>
  </si>
  <si>
    <t>…..</t>
  </si>
  <si>
    <t>TOTAL</t>
  </si>
  <si>
    <t>&gt; 1 Ans</t>
  </si>
  <si>
    <t>entre 3 Mois et 1 Ans</t>
  </si>
  <si>
    <t>J+11 à 1 Mois</t>
  </si>
  <si>
    <t>Dont</t>
  </si>
  <si>
    <t>NBRE DEBIT</t>
  </si>
  <si>
    <t>NBRE CREDIT</t>
  </si>
  <si>
    <t>Instance J</t>
  </si>
  <si>
    <t xml:space="preserve">PRESENT. ACTIV 022   </t>
  </si>
  <si>
    <t>PRESENT. ACTIV 023</t>
  </si>
  <si>
    <t>PRESENT. ACTIV 024</t>
  </si>
  <si>
    <t>PRESENT. ACTIV 025</t>
  </si>
  <si>
    <t>PRESENT. ACTIV 026</t>
  </si>
  <si>
    <t>PRESENT. ACTIV 027</t>
  </si>
  <si>
    <t>PRESENT. ACTIV 028</t>
  </si>
  <si>
    <t>PRESENT. ACTIV 029</t>
  </si>
  <si>
    <t>PRESENT. ACTIV 030</t>
  </si>
  <si>
    <t>PRESENT. ACTIV 031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</si>
</sst>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€&quot;_-;\-* #,##0.00\ &quot;€&quot;_-;_-* &quot;-&quot;??\ &quot;€&quot;_-;_-@_-"/>
    <numFmt numFmtId="164" formatCode="#,##0;[Red]#,##0"/>
  </numFmts>
  <fonts count="4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0"/>
      <color theme="0"/>
      <name val="Arial"/>
      <family val="2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sz val="10"/>
      <name val="Arial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8"/>
      <name val="Calibri"/>
      <family val="2"/>
    </font>
    <font>
      <b/>
      <sz val="11"/>
      <color indexed="9"/>
      <name val="Calibri"/>
      <family val="2"/>
    </font>
    <font>
      <sz val="11"/>
      <color rgb="FF00B050"/>
      <name val="Calibri"/>
      <family val="2"/>
      <scheme val="minor"/>
    </font>
    <font>
      <sz val="11"/>
      <color rgb="FF92D050"/>
      <name val="Calibri"/>
      <family val="2"/>
      <scheme val="minor"/>
    </font>
    <font>
      <sz val="10"/>
      <color indexed="8"/>
      <name val="Arial"/>
      <family val="2"/>
    </font>
    <font>
      <sz val="11"/>
      <name val="Calibri"/>
      <family val="2"/>
      <scheme val="minor"/>
    </font>
  </fonts>
  <fills count="5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7030A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rgb="FF0070C0"/>
        <bgColor indexed="64"/>
      </patternFill>
    </fill>
  </fills>
  <borders count="2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</borders>
  <cellStyleXfs count="9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9" fillId="0" borderId="0"/>
    <xf numFmtId="0" fontId="20" fillId="34" borderId="0" applyNumberFormat="0" applyBorder="0" applyAlignment="0" applyProtection="0"/>
    <xf numFmtId="0" fontId="20" fillId="35" borderId="0" applyNumberFormat="0" applyBorder="0" applyAlignment="0" applyProtection="0"/>
    <xf numFmtId="0" fontId="20" fillId="36" borderId="0" applyNumberFormat="0" applyBorder="0" applyAlignment="0" applyProtection="0"/>
    <xf numFmtId="0" fontId="20" fillId="37" borderId="0" applyNumberFormat="0" applyBorder="0" applyAlignment="0" applyProtection="0"/>
    <xf numFmtId="0" fontId="20" fillId="38" borderId="0" applyNumberFormat="0" applyBorder="0" applyAlignment="0" applyProtection="0"/>
    <xf numFmtId="0" fontId="20" fillId="39" borderId="0" applyNumberFormat="0" applyBorder="0" applyAlignment="0" applyProtection="0"/>
    <xf numFmtId="0" fontId="20" fillId="40" borderId="0" applyNumberFormat="0" applyBorder="0" applyAlignment="0" applyProtection="0"/>
    <xf numFmtId="0" fontId="20" fillId="41" borderId="0" applyNumberFormat="0" applyBorder="0" applyAlignment="0" applyProtection="0"/>
    <xf numFmtId="0" fontId="20" fillId="42" borderId="0" applyNumberFormat="0" applyBorder="0" applyAlignment="0" applyProtection="0"/>
    <xf numFmtId="0" fontId="20" fillId="37" borderId="0" applyNumberFormat="0" applyBorder="0" applyAlignment="0" applyProtection="0"/>
    <xf numFmtId="0" fontId="20" fillId="40" borderId="0" applyNumberFormat="0" applyBorder="0" applyAlignment="0" applyProtection="0"/>
    <xf numFmtId="0" fontId="20" fillId="43" borderId="0" applyNumberFormat="0" applyBorder="0" applyAlignment="0" applyProtection="0"/>
    <xf numFmtId="0" fontId="21" fillId="44" borderId="0" applyNumberFormat="0" applyBorder="0" applyAlignment="0" applyProtection="0"/>
    <xf numFmtId="0" fontId="21" fillId="41" borderId="0" applyNumberFormat="0" applyBorder="0" applyAlignment="0" applyProtection="0"/>
    <xf numFmtId="0" fontId="21" fillId="42" borderId="0" applyNumberFormat="0" applyBorder="0" applyAlignment="0" applyProtection="0"/>
    <xf numFmtId="0" fontId="21" fillId="45" borderId="0" applyNumberFormat="0" applyBorder="0" applyAlignment="0" applyProtection="0"/>
    <xf numFmtId="0" fontId="21" fillId="46" borderId="0" applyNumberFormat="0" applyBorder="0" applyAlignment="0" applyProtection="0"/>
    <xf numFmtId="0" fontId="21" fillId="47" borderId="0" applyNumberFormat="0" applyBorder="0" applyAlignment="0" applyProtection="0"/>
    <xf numFmtId="0" fontId="21" fillId="48" borderId="0" applyNumberFormat="0" applyBorder="0" applyAlignment="0" applyProtection="0"/>
    <xf numFmtId="0" fontId="21" fillId="49" borderId="0" applyNumberFormat="0" applyBorder="0" applyAlignment="0" applyProtection="0"/>
    <xf numFmtId="0" fontId="21" fillId="50" borderId="0" applyNumberFormat="0" applyBorder="0" applyAlignment="0" applyProtection="0"/>
    <xf numFmtId="0" fontId="21" fillId="45" borderId="0" applyNumberFormat="0" applyBorder="0" applyAlignment="0" applyProtection="0"/>
    <xf numFmtId="0" fontId="21" fillId="46" borderId="0" applyNumberFormat="0" applyBorder="0" applyAlignment="0" applyProtection="0"/>
    <xf numFmtId="0" fontId="21" fillId="51" borderId="0" applyNumberFormat="0" applyBorder="0" applyAlignment="0" applyProtection="0"/>
    <xf numFmtId="0" fontId="22" fillId="0" borderId="0" applyNumberFormat="0" applyFill="0" applyBorder="0" applyAlignment="0" applyProtection="0"/>
    <xf numFmtId="0" fontId="23" fillId="52" borderId="11" applyNumberFormat="0" applyAlignment="0" applyProtection="0"/>
    <xf numFmtId="0" fontId="24" fillId="0" borderId="12" applyNumberFormat="0" applyFill="0" applyAlignment="0" applyProtection="0"/>
    <xf numFmtId="0" fontId="25" fillId="53" borderId="13" applyNumberFormat="0" applyFont="0" applyAlignment="0" applyProtection="0"/>
    <xf numFmtId="0" fontId="26" fillId="39" borderId="11" applyNumberFormat="0" applyAlignment="0" applyProtection="0"/>
    <xf numFmtId="0" fontId="27" fillId="35" borderId="0" applyNumberFormat="0" applyBorder="0" applyAlignment="0" applyProtection="0"/>
    <xf numFmtId="0" fontId="28" fillId="54" borderId="0" applyNumberFormat="0" applyBorder="0" applyAlignment="0" applyProtection="0"/>
    <xf numFmtId="0" fontId="25" fillId="0" borderId="0"/>
    <xf numFmtId="0" fontId="29" fillId="36" borderId="0" applyNumberFormat="0" applyBorder="0" applyAlignment="0" applyProtection="0"/>
    <xf numFmtId="0" fontId="30" fillId="52" borderId="14" applyNumberFormat="0" applyAlignment="0" applyProtection="0"/>
    <xf numFmtId="0" fontId="31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3" fillId="0" borderId="15" applyNumberFormat="0" applyFill="0" applyAlignment="0" applyProtection="0"/>
    <xf numFmtId="0" fontId="34" fillId="0" borderId="16" applyNumberFormat="0" applyFill="0" applyAlignment="0" applyProtection="0"/>
    <xf numFmtId="0" fontId="35" fillId="0" borderId="17" applyNumberFormat="0" applyFill="0" applyAlignment="0" applyProtection="0"/>
    <xf numFmtId="0" fontId="35" fillId="0" borderId="0" applyNumberFormat="0" applyFill="0" applyBorder="0" applyAlignment="0" applyProtection="0"/>
    <xf numFmtId="0" fontId="36" fillId="0" borderId="18" applyNumberFormat="0" applyFill="0" applyAlignment="0" applyProtection="0"/>
    <xf numFmtId="0" fontId="37" fillId="55" borderId="19" applyNumberFormat="0" applyAlignment="0" applyProtection="0"/>
    <xf numFmtId="0" fontId="1" fillId="8" borderId="8" applyNumberFormat="0" applyFont="0" applyAlignment="0" applyProtection="0"/>
    <xf numFmtId="44" fontId="25" fillId="0" borderId="0" applyFont="0" applyFill="0" applyBorder="0" applyAlignment="0" applyProtection="0"/>
    <xf numFmtId="0" fontId="1" fillId="0" borderId="0"/>
    <xf numFmtId="0" fontId="20" fillId="53" borderId="13" applyNumberFormat="0" applyFont="0" applyAlignment="0" applyProtection="0"/>
    <xf numFmtId="0" fontId="19" fillId="0" borderId="0"/>
    <xf numFmtId="0" fontId="19" fillId="53" borderId="13" applyNumberFormat="0" applyFont="0" applyAlignment="0" applyProtection="0"/>
    <xf numFmtId="0" fontId="19" fillId="0" borderId="0"/>
    <xf numFmtId="44" fontId="19" fillId="0" borderId="0" applyFont="0" applyFill="0" applyBorder="0" applyAlignment="0" applyProtection="0"/>
    <xf numFmtId="0" fontId="40" fillId="0" borderId="0"/>
  </cellStyleXfs>
  <cellXfs count="37">
    <xf numFmtId="0" fontId="0" fillId="0" borderId="0" xfId="0"/>
    <xf numFmtId="0" fontId="18" fillId="33" borderId="10" xfId="73" applyFont="1" applyFill="1" applyBorder="1"/>
    <xf numFmtId="3" fontId="0" fillId="0" borderId="0" xfId="0" applyNumberFormat="1"/>
    <xf numFmtId="3" fontId="18" fillId="33" borderId="10" xfId="73" applyNumberFormat="1" applyFont="1" applyFill="1" applyBorder="1"/>
    <xf numFmtId="0" fontId="0" fillId="0" borderId="10" xfId="0" applyBorder="1"/>
    <xf numFmtId="14" fontId="0" fillId="0" borderId="10" xfId="0" applyNumberFormat="1" applyBorder="1"/>
    <xf numFmtId="3" fontId="0" fillId="0" borderId="10" xfId="0" applyNumberFormat="1" applyBorder="1"/>
    <xf numFmtId="0" fontId="13" fillId="56" borderId="10" xfId="0" applyFont="1" applyFill="1" applyBorder="1"/>
    <xf numFmtId="3" fontId="13" fillId="56" borderId="10" xfId="0" applyNumberFormat="1" applyFont="1" applyFill="1" applyBorder="1"/>
    <xf numFmtId="14" fontId="13" fillId="56" borderId="10" xfId="0" applyNumberFormat="1" applyFont="1" applyFill="1" applyBorder="1"/>
    <xf numFmtId="0" fontId="18" fillId="33" borderId="10" xfId="0" applyFont="1" applyFill="1" applyBorder="1"/>
    <xf numFmtId="0" fontId="0" fillId="0" borderId="0" xfId="0" applyFill="1"/>
    <xf numFmtId="3" fontId="0" fillId="0" borderId="0" xfId="0" applyNumberFormat="1" applyFill="1"/>
    <xf numFmtId="0" fontId="38" fillId="0" borderId="0" xfId="0" applyFont="1" applyFill="1"/>
    <xf numFmtId="3" fontId="38" fillId="0" borderId="0" xfId="0" applyNumberFormat="1" applyFont="1" applyFill="1"/>
    <xf numFmtId="0" fontId="39" fillId="0" borderId="0" xfId="0" applyFont="1" applyFill="1"/>
    <xf numFmtId="3" fontId="39" fillId="0" borderId="0" xfId="0" applyNumberFormat="1" applyFont="1" applyFill="1"/>
    <xf numFmtId="0" fontId="0" fillId="0" borderId="10" xfId="0" applyFill="1" applyBorder="1"/>
    <xf numFmtId="14" fontId="0" fillId="0" borderId="10" xfId="0" applyNumberFormat="1" applyFill="1" applyBorder="1"/>
    <xf numFmtId="3" fontId="0" fillId="0" borderId="10" xfId="0" applyNumberFormat="1" applyFill="1" applyBorder="1"/>
    <xf numFmtId="0" fontId="39" fillId="0" borderId="10" xfId="0" applyFont="1" applyFill="1" applyBorder="1"/>
    <xf numFmtId="14" fontId="39" fillId="0" borderId="10" xfId="0" applyNumberFormat="1" applyFont="1" applyFill="1" applyBorder="1"/>
    <xf numFmtId="3" fontId="39" fillId="0" borderId="10" xfId="0" applyNumberFormat="1" applyFont="1" applyFill="1" applyBorder="1"/>
    <xf numFmtId="0" fontId="13" fillId="33" borderId="0" xfId="0" applyFont="1" applyFill="1"/>
    <xf numFmtId="164" fontId="0" fillId="0" borderId="10" xfId="0" applyNumberFormat="1" applyBorder="1"/>
    <xf numFmtId="164" fontId="13" fillId="56" borderId="10" xfId="0" applyNumberFormat="1" applyFont="1" applyFill="1" applyBorder="1"/>
    <xf numFmtId="0" fontId="13" fillId="0" borderId="0" xfId="0" applyFont="1" applyFill="1"/>
    <xf numFmtId="0" fontId="13" fillId="33" borderId="0" xfId="0" applyFont="1" applyFill="1" applyAlignment="1">
      <alignment horizontal="left"/>
    </xf>
    <xf numFmtId="14" fontId="13" fillId="0" borderId="10" xfId="0" applyNumberFormat="1" applyFont="1" applyFill="1" applyBorder="1"/>
    <xf numFmtId="0" fontId="13" fillId="0" borderId="10" xfId="0" applyFont="1" applyFill="1" applyBorder="1"/>
    <xf numFmtId="3" fontId="13" fillId="0" borderId="10" xfId="0" applyNumberFormat="1" applyFont="1" applyFill="1" applyBorder="1"/>
    <xf numFmtId="0" fontId="41" fillId="0" borderId="0" xfId="0" applyFont="1" applyFill="1"/>
    <xf numFmtId="0" fontId="41" fillId="0" borderId="10" xfId="0" applyFont="1" applyFill="1" applyBorder="1"/>
    <xf numFmtId="164" fontId="16" fillId="0" borderId="0" xfId="0" applyNumberFormat="1" applyFont="1"/>
    <xf numFmtId="0" fontId="19" fillId="0" borderId="10" xfId="90" applyBorder="1"/>
    <xf numFmtId="14" fontId="19" fillId="0" borderId="10" xfId="90" applyNumberFormat="1" applyBorder="1"/>
    <xf numFmtId="3" fontId="19" fillId="0" borderId="10" xfId="90" applyNumberFormat="1" applyBorder="1"/>
  </cellXfs>
  <cellStyles count="93">
    <cellStyle name="20 % - Accent1" xfId="18" builtinId="30" customBuiltin="1"/>
    <cellStyle name="20 % - Accent1 2" xfId="42"/>
    <cellStyle name="20 % - Accent2" xfId="22" builtinId="34" customBuiltin="1"/>
    <cellStyle name="20 % - Accent2 2" xfId="43"/>
    <cellStyle name="20 % - Accent3" xfId="26" builtinId="38" customBuiltin="1"/>
    <cellStyle name="20 % - Accent3 2" xfId="44"/>
    <cellStyle name="20 % - Accent4" xfId="30" builtinId="42" customBuiltin="1"/>
    <cellStyle name="20 % - Accent4 2" xfId="45"/>
    <cellStyle name="20 % - Accent5" xfId="34" builtinId="46" customBuiltin="1"/>
    <cellStyle name="20 % - Accent5 2" xfId="46"/>
    <cellStyle name="20 % - Accent6" xfId="38" builtinId="50" customBuiltin="1"/>
    <cellStyle name="20 % - Accent6 2" xfId="47"/>
    <cellStyle name="40 % - Accent1" xfId="19" builtinId="31" customBuiltin="1"/>
    <cellStyle name="40 % - Accent1 2" xfId="48"/>
    <cellStyle name="40 % - Accent2" xfId="23" builtinId="35" customBuiltin="1"/>
    <cellStyle name="40 % - Accent2 2" xfId="49"/>
    <cellStyle name="40 % - Accent3" xfId="27" builtinId="39" customBuiltin="1"/>
    <cellStyle name="40 % - Accent3 2" xfId="50"/>
    <cellStyle name="40 % - Accent4" xfId="31" builtinId="43" customBuiltin="1"/>
    <cellStyle name="40 % - Accent4 2" xfId="51"/>
    <cellStyle name="40 % - Accent5" xfId="35" builtinId="47" customBuiltin="1"/>
    <cellStyle name="40 % - Accent5 2" xfId="52"/>
    <cellStyle name="40 % - Accent6" xfId="39" builtinId="51" customBuiltin="1"/>
    <cellStyle name="40 % - Accent6 2" xfId="53"/>
    <cellStyle name="60 % - Accent1" xfId="20" builtinId="32" customBuiltin="1"/>
    <cellStyle name="60 % - Accent1 2" xfId="54"/>
    <cellStyle name="60 % - Accent2" xfId="24" builtinId="36" customBuiltin="1"/>
    <cellStyle name="60 % - Accent2 2" xfId="55"/>
    <cellStyle name="60 % - Accent3" xfId="28" builtinId="40" customBuiltin="1"/>
    <cellStyle name="60 % - Accent3 2" xfId="56"/>
    <cellStyle name="60 % - Accent4" xfId="32" builtinId="44" customBuiltin="1"/>
    <cellStyle name="60 % - Accent4 2" xfId="57"/>
    <cellStyle name="60 % - Accent5" xfId="36" builtinId="48" customBuiltin="1"/>
    <cellStyle name="60 % - Accent5 2" xfId="58"/>
    <cellStyle name="60 % - Accent6" xfId="40" builtinId="52" customBuiltin="1"/>
    <cellStyle name="60 % - Accent6 2" xfId="59"/>
    <cellStyle name="Accent1" xfId="17" builtinId="29" customBuiltin="1"/>
    <cellStyle name="Accent1 2" xfId="60"/>
    <cellStyle name="Accent2" xfId="21" builtinId="33" customBuiltin="1"/>
    <cellStyle name="Accent2 2" xfId="61"/>
    <cellStyle name="Accent3" xfId="25" builtinId="37" customBuiltin="1"/>
    <cellStyle name="Accent3 2" xfId="62"/>
    <cellStyle name="Accent4" xfId="29" builtinId="41" customBuiltin="1"/>
    <cellStyle name="Accent4 2" xfId="63"/>
    <cellStyle name="Accent5" xfId="33" builtinId="45" customBuiltin="1"/>
    <cellStyle name="Accent5 2" xfId="64"/>
    <cellStyle name="Accent6" xfId="37" builtinId="49" customBuiltin="1"/>
    <cellStyle name="Accent6 2" xfId="65"/>
    <cellStyle name="Avertissement" xfId="14" builtinId="11" customBuiltin="1"/>
    <cellStyle name="Avertissement 2" xfId="66"/>
    <cellStyle name="Calcul" xfId="11" builtinId="22" customBuiltin="1"/>
    <cellStyle name="Calcul 2" xfId="67"/>
    <cellStyle name="Cellule liée" xfId="12" builtinId="24" customBuiltin="1"/>
    <cellStyle name="Cellule liée 2" xfId="68"/>
    <cellStyle name="Commentaire 2" xfId="69"/>
    <cellStyle name="Commentaire 2 2" xfId="84"/>
    <cellStyle name="Commentaire 2 3" xfId="89"/>
    <cellStyle name="Commentaire 3" xfId="87"/>
    <cellStyle name="Entrée" xfId="9" builtinId="20" customBuiltin="1"/>
    <cellStyle name="Entrée 2" xfId="70"/>
    <cellStyle name="Euro" xfId="85"/>
    <cellStyle name="Euro 2" xfId="91"/>
    <cellStyle name="Insatisfaisant" xfId="7" builtinId="27" customBuiltin="1"/>
    <cellStyle name="Insatisfaisant 2" xfId="71"/>
    <cellStyle name="Neutre" xfId="8" builtinId="28" customBuiltin="1"/>
    <cellStyle name="Neutre 2" xfId="72"/>
    <cellStyle name="Normal" xfId="0" builtinId="0"/>
    <cellStyle name="Normal 2" xfId="73"/>
    <cellStyle name="Normal 2 2" xfId="86"/>
    <cellStyle name="Normal 2 3" xfId="90"/>
    <cellStyle name="Normal 3" xfId="41"/>
    <cellStyle name="Normal 3 2" xfId="88"/>
    <cellStyle name="Normal 7" xfId="92"/>
    <cellStyle name="Satisfaisant" xfId="6" builtinId="26" customBuiltin="1"/>
    <cellStyle name="Satisfaisant 2" xfId="74"/>
    <cellStyle name="Sortie" xfId="10" builtinId="21" customBuiltin="1"/>
    <cellStyle name="Sortie 2" xfId="75"/>
    <cellStyle name="Texte explicatif" xfId="15" builtinId="53" customBuiltin="1"/>
    <cellStyle name="Texte explicatif 2" xfId="76"/>
    <cellStyle name="Titre" xfId="1" builtinId="15" customBuiltin="1"/>
    <cellStyle name="Titre 2" xfId="77"/>
    <cellStyle name="Titre 1" xfId="2" builtinId="16" customBuiltin="1"/>
    <cellStyle name="Titre 1 2" xfId="78"/>
    <cellStyle name="Titre 2" xfId="3" builtinId="17" customBuiltin="1"/>
    <cellStyle name="Titre 2 2" xfId="79"/>
    <cellStyle name="Titre 3" xfId="4" builtinId="18" customBuiltin="1"/>
    <cellStyle name="Titre 3 2" xfId="80"/>
    <cellStyle name="Titre 4" xfId="5" builtinId="19" customBuiltin="1"/>
    <cellStyle name="Titre 4 2" xfId="81"/>
    <cellStyle name="Total" xfId="16" builtinId="25" customBuiltin="1"/>
    <cellStyle name="Total 2" xfId="82"/>
    <cellStyle name="Vérification" xfId="13" builtinId="23" customBuiltin="1"/>
    <cellStyle name="Vérification 2" xfId="8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g_cardot/Local%20Settings/Temporary%20Internet%20Files/Content.Outlook/A03QLLG2/Reporting%20suspens%20v%20d&#233;f%20(2)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. Récap fin trimestre"/>
      <sheetName val="2a. Focus MP"/>
      <sheetName val="2b. Focus NOSTRI"/>
      <sheetName val="2c. Focus CREDITS"/>
      <sheetName val="2d. Focus AUTRES"/>
      <sheetName val="Ex alimentation"/>
      <sheetName val="Ex historiqu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4">
          <cell r="D4" t="str">
            <v>mars-14</v>
          </cell>
          <cell r="E4">
            <v>41791</v>
          </cell>
          <cell r="F4">
            <v>41883</v>
          </cell>
          <cell r="G4">
            <v>41974</v>
          </cell>
          <cell r="H4">
            <v>42064</v>
          </cell>
          <cell r="K4" t="str">
            <v>mars-14</v>
          </cell>
          <cell r="L4">
            <v>41791</v>
          </cell>
          <cell r="M4">
            <v>41883</v>
          </cell>
          <cell r="N4">
            <v>41974</v>
          </cell>
          <cell r="O4">
            <v>42064</v>
          </cell>
        </row>
        <row r="5">
          <cell r="C5" t="str">
            <v>En valeur</v>
          </cell>
          <cell r="D5">
            <v>100000</v>
          </cell>
          <cell r="E5">
            <v>90000</v>
          </cell>
          <cell r="F5">
            <v>85000</v>
          </cell>
          <cell r="G5">
            <v>87000</v>
          </cell>
          <cell r="H5">
            <v>72000</v>
          </cell>
          <cell r="K5">
            <v>80000</v>
          </cell>
          <cell r="L5">
            <v>70000</v>
          </cell>
          <cell r="M5">
            <v>68000</v>
          </cell>
          <cell r="N5">
            <v>68500</v>
          </cell>
          <cell r="O5">
            <v>65000</v>
          </cell>
        </row>
        <row r="6">
          <cell r="C6" t="str">
            <v>En nombre</v>
          </cell>
          <cell r="D6">
            <v>200</v>
          </cell>
          <cell r="E6">
            <v>210</v>
          </cell>
          <cell r="F6">
            <v>198</v>
          </cell>
          <cell r="G6">
            <v>184</v>
          </cell>
          <cell r="H6">
            <v>160</v>
          </cell>
          <cell r="K6">
            <v>300</v>
          </cell>
          <cell r="L6">
            <v>250</v>
          </cell>
          <cell r="M6">
            <v>242</v>
          </cell>
          <cell r="N6">
            <v>220</v>
          </cell>
          <cell r="O6">
            <v>240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rgb="FFFFFF00"/>
  </sheetPr>
  <dimension ref="A5:L42"/>
  <sheetViews>
    <sheetView tabSelected="1" workbookViewId="0">
      <selection activeCell="G15" sqref="G15"/>
    </sheetView>
  </sheetViews>
  <sheetFormatPr baseColWidth="10" defaultRowHeight="15" x14ac:dyDescent="0.25"/>
  <cols>
    <col min="1" max="1" width="20.7109375" customWidth="1"/>
    <col min="2" max="2" width="12" bestFit="1" customWidth="1"/>
    <col min="4" max="4" width="14.140625" customWidth="1"/>
    <col min="5" max="5" width="36" bestFit="1" customWidth="1"/>
    <col min="6" max="7" width="14.28515625" bestFit="1" customWidth="1"/>
    <col min="8" max="8" width="17.140625" customWidth="1"/>
    <col min="9" max="9" width="9" style="2" bestFit="1" customWidth="1"/>
    <col min="10" max="10" width="11.140625" style="2" bestFit="1" customWidth="1"/>
    <col min="11" max="11" width="12.28515625" bestFit="1" customWidth="1"/>
    <col min="12" max="12" width="14.28515625" bestFit="1" customWidth="1"/>
  </cols>
  <sheetData>
    <row r="5" spans="1:10" x14ac:dyDescent="0.25">
      <c r="A5" s="1" t="s">
        <v>1</v>
      </c>
      <c r="B5" s="1" t="s">
        <v>2</v>
      </c>
      <c r="C5" s="10" t="s">
        <v>3</v>
      </c>
      <c r="D5" s="1" t="s">
        <v>4</v>
      </c>
      <c r="E5" s="1" t="s">
        <v>5</v>
      </c>
      <c r="F5" s="3" t="s">
        <v>6</v>
      </c>
      <c r="G5" s="3" t="s">
        <v>7</v>
      </c>
    </row>
    <row r="6" spans="1:10" s="11" customFormat="1" x14ac:dyDescent="0.25">
      <c r="A6" s="34">
        <v>245</v>
      </c>
      <c r="B6" s="34">
        <v>458780000</v>
      </c>
      <c r="C6" s="35">
        <v>41061</v>
      </c>
      <c r="D6" s="34" t="s">
        <v>0</v>
      </c>
      <c r="E6" s="34" t="s">
        <v>23</v>
      </c>
      <c r="F6" s="36">
        <v>14444</v>
      </c>
      <c r="G6" s="36"/>
      <c r="H6" s="34"/>
      <c r="I6" s="12"/>
      <c r="J6" s="12"/>
    </row>
    <row r="7" spans="1:10" s="11" customFormat="1" x14ac:dyDescent="0.25">
      <c r="A7" s="34">
        <v>245</v>
      </c>
      <c r="B7" s="34">
        <v>458780000</v>
      </c>
      <c r="C7" s="35">
        <v>41061</v>
      </c>
      <c r="D7" s="34" t="s">
        <v>0</v>
      </c>
      <c r="E7" s="34" t="s">
        <v>24</v>
      </c>
      <c r="F7" s="36">
        <v>255244</v>
      </c>
      <c r="G7" s="36"/>
      <c r="H7" s="34"/>
      <c r="I7" s="12"/>
      <c r="J7" s="12"/>
    </row>
    <row r="8" spans="1:10" s="11" customFormat="1" x14ac:dyDescent="0.25">
      <c r="A8" s="34">
        <v>245</v>
      </c>
      <c r="B8" s="34">
        <v>458780000</v>
      </c>
      <c r="C8" s="35">
        <v>41219</v>
      </c>
      <c r="D8" s="34" t="s">
        <v>0</v>
      </c>
      <c r="E8" s="34" t="s">
        <v>25</v>
      </c>
      <c r="F8" s="36">
        <v>1144</v>
      </c>
      <c r="G8" s="36"/>
      <c r="H8" s="34"/>
      <c r="I8" s="12"/>
      <c r="J8" s="12"/>
    </row>
    <row r="9" spans="1:10" s="11" customFormat="1" x14ac:dyDescent="0.25">
      <c r="A9" s="34">
        <v>245</v>
      </c>
      <c r="B9" s="34">
        <v>458780000</v>
      </c>
      <c r="C9" s="35">
        <v>41626</v>
      </c>
      <c r="D9" s="34" t="s">
        <v>0</v>
      </c>
      <c r="E9" s="34" t="s">
        <v>26</v>
      </c>
      <c r="F9" s="36">
        <v>14458</v>
      </c>
      <c r="G9" s="36"/>
      <c r="H9" s="34"/>
      <c r="I9" s="12"/>
      <c r="J9" s="12"/>
    </row>
    <row r="10" spans="1:10" s="11" customFormat="1" x14ac:dyDescent="0.25">
      <c r="A10" s="34">
        <v>245</v>
      </c>
      <c r="B10" s="34">
        <v>458780000</v>
      </c>
      <c r="C10" s="35">
        <v>41710</v>
      </c>
      <c r="D10" s="34" t="s">
        <v>0</v>
      </c>
      <c r="E10" s="34" t="s">
        <v>27</v>
      </c>
      <c r="F10" s="36">
        <v>2222858</v>
      </c>
      <c r="G10" s="36"/>
      <c r="H10" s="34"/>
      <c r="I10" s="12"/>
      <c r="J10" s="12"/>
    </row>
    <row r="11" spans="1:10" s="11" customFormat="1" x14ac:dyDescent="0.25">
      <c r="A11" s="34">
        <v>245</v>
      </c>
      <c r="B11" s="34">
        <v>458780000</v>
      </c>
      <c r="C11" s="35">
        <v>41738</v>
      </c>
      <c r="D11" s="34" t="s">
        <v>0</v>
      </c>
      <c r="E11" s="34" t="s">
        <v>28</v>
      </c>
      <c r="F11" s="36">
        <v>89555</v>
      </c>
      <c r="G11" s="36"/>
      <c r="H11" s="34"/>
      <c r="I11" s="12"/>
      <c r="J11" s="12"/>
    </row>
    <row r="12" spans="1:10" s="11" customFormat="1" x14ac:dyDescent="0.25">
      <c r="A12" s="34">
        <v>245</v>
      </c>
      <c r="B12" s="34">
        <v>458780000</v>
      </c>
      <c r="C12" s="35">
        <v>41766</v>
      </c>
      <c r="D12" s="34" t="s">
        <v>0</v>
      </c>
      <c r="E12" s="34" t="s">
        <v>29</v>
      </c>
      <c r="F12" s="36">
        <v>450000</v>
      </c>
      <c r="G12" s="36"/>
      <c r="H12" s="34"/>
      <c r="I12" s="12"/>
      <c r="J12" s="12"/>
    </row>
    <row r="13" spans="1:10" s="11" customFormat="1" x14ac:dyDescent="0.25">
      <c r="A13" s="34">
        <v>245</v>
      </c>
      <c r="B13" s="34">
        <v>458780000</v>
      </c>
      <c r="C13" s="35">
        <v>41974</v>
      </c>
      <c r="D13" s="34" t="s">
        <v>0</v>
      </c>
      <c r="E13" s="34" t="s">
        <v>30</v>
      </c>
      <c r="F13" s="36">
        <v>150000</v>
      </c>
      <c r="G13" s="36"/>
      <c r="H13" s="34"/>
      <c r="I13" s="12"/>
      <c r="J13" s="12"/>
    </row>
    <row r="14" spans="1:10" s="11" customFormat="1" x14ac:dyDescent="0.25">
      <c r="A14" s="34">
        <v>245</v>
      </c>
      <c r="B14" s="34">
        <v>458780000</v>
      </c>
      <c r="C14" s="35">
        <v>41974</v>
      </c>
      <c r="D14" s="34" t="s">
        <v>0</v>
      </c>
      <c r="E14" s="34" t="s">
        <v>31</v>
      </c>
      <c r="F14" s="36">
        <v>2710116</v>
      </c>
      <c r="G14" s="36"/>
      <c r="H14" s="34"/>
      <c r="I14" s="12"/>
      <c r="J14" s="12"/>
    </row>
    <row r="15" spans="1:10" s="13" customFormat="1" x14ac:dyDescent="0.25">
      <c r="A15" s="34">
        <v>255</v>
      </c>
      <c r="B15" s="34">
        <v>458780000</v>
      </c>
      <c r="C15" s="35">
        <v>42004</v>
      </c>
      <c r="D15" s="34" t="s">
        <v>0</v>
      </c>
      <c r="E15" s="34" t="s">
        <v>32</v>
      </c>
      <c r="F15" s="36"/>
      <c r="G15" s="36">
        <v>10259903</v>
      </c>
      <c r="H15" s="34"/>
      <c r="I15" s="14"/>
      <c r="J15" s="14"/>
    </row>
    <row r="16" spans="1:10" s="13" customFormat="1" x14ac:dyDescent="0.25">
      <c r="A16" s="17"/>
      <c r="B16" s="17"/>
      <c r="C16" s="18"/>
      <c r="D16" s="17"/>
      <c r="E16" s="17"/>
      <c r="F16" s="19"/>
      <c r="G16" s="19"/>
      <c r="I16" s="14"/>
      <c r="J16" s="14"/>
    </row>
    <row r="17" spans="1:12" s="13" customFormat="1" x14ac:dyDescent="0.25">
      <c r="A17" s="17"/>
      <c r="B17" s="17"/>
      <c r="C17" s="18"/>
      <c r="D17" s="17"/>
      <c r="E17" s="17"/>
      <c r="F17" s="19"/>
      <c r="G17" s="19"/>
      <c r="I17" s="14"/>
      <c r="J17" s="14"/>
    </row>
    <row r="18" spans="1:12" s="11" customFormat="1" x14ac:dyDescent="0.25">
      <c r="A18" s="17"/>
      <c r="B18" s="17"/>
      <c r="C18" s="18"/>
      <c r="D18" s="17"/>
      <c r="E18" s="17"/>
      <c r="F18" s="19"/>
      <c r="G18" s="19"/>
      <c r="I18" s="12"/>
      <c r="J18" s="12"/>
    </row>
    <row r="19" spans="1:12" s="11" customFormat="1" x14ac:dyDescent="0.25">
      <c r="A19" s="17"/>
      <c r="B19" s="17"/>
      <c r="C19" s="18"/>
      <c r="D19" s="17"/>
      <c r="E19" s="17"/>
      <c r="F19" s="19"/>
      <c r="G19" s="19"/>
      <c r="I19" s="12"/>
      <c r="J19" s="12"/>
    </row>
    <row r="20" spans="1:12" s="15" customFormat="1" x14ac:dyDescent="0.25">
      <c r="A20" s="20"/>
      <c r="B20" s="20"/>
      <c r="C20" s="21"/>
      <c r="D20" s="20"/>
      <c r="E20" s="20"/>
      <c r="F20" s="22"/>
      <c r="G20" s="22"/>
      <c r="I20" s="16"/>
      <c r="J20" s="16"/>
    </row>
    <row r="21" spans="1:12" x14ac:dyDescent="0.25">
      <c r="A21" s="4"/>
      <c r="B21" s="4"/>
      <c r="C21" s="4"/>
      <c r="D21" s="4"/>
      <c r="E21" s="4"/>
      <c r="F21" s="4"/>
      <c r="G21" s="4"/>
      <c r="K21" s="2"/>
      <c r="L21" s="2"/>
    </row>
    <row r="22" spans="1:12" x14ac:dyDescent="0.25">
      <c r="G22" s="2"/>
    </row>
    <row r="23" spans="1:12" x14ac:dyDescent="0.25">
      <c r="K23" s="2"/>
    </row>
    <row r="25" spans="1:12" x14ac:dyDescent="0.25">
      <c r="D25" s="9" t="s">
        <v>9</v>
      </c>
      <c r="E25" s="7" t="s">
        <v>10</v>
      </c>
      <c r="F25" s="7" t="s">
        <v>6</v>
      </c>
      <c r="G25" s="7" t="s">
        <v>7</v>
      </c>
      <c r="H25" s="7" t="s">
        <v>8</v>
      </c>
      <c r="I25" s="8" t="s">
        <v>11</v>
      </c>
      <c r="J25" s="8" t="s">
        <v>20</v>
      </c>
      <c r="K25" s="7" t="s">
        <v>21</v>
      </c>
    </row>
    <row r="26" spans="1:12" s="11" customFormat="1" x14ac:dyDescent="0.25">
      <c r="D26" s="28"/>
      <c r="E26" s="29"/>
      <c r="F26" s="29"/>
      <c r="G26" s="29"/>
      <c r="H26" s="29"/>
      <c r="I26" s="30"/>
      <c r="J26" s="30"/>
      <c r="K26" s="17"/>
    </row>
    <row r="27" spans="1:12" s="31" customFormat="1" x14ac:dyDescent="0.25">
      <c r="A27" s="23" t="s">
        <v>22</v>
      </c>
      <c r="D27" s="5">
        <v>42004</v>
      </c>
      <c r="E27" s="5">
        <v>42004</v>
      </c>
      <c r="F27" s="24">
        <f>SUMPRODUCT(($F$6:$F$20)*($C$6:$C$20&gt;=$E$27)*($C$6:$C$20&lt;=$D$27))</f>
        <v>0</v>
      </c>
      <c r="G27" s="24">
        <f>SUMPRODUCT(($G$6:$G$20)*($C$6:$C$20&gt;=$E$27)*($C$6:$C$20&lt;=$D$27))</f>
        <v>10259903</v>
      </c>
      <c r="H27" s="24">
        <f>$G$27-$F$27</f>
        <v>10259903</v>
      </c>
      <c r="I27" s="6">
        <f>SUMPRODUCT(($F$6:$G$20&lt;&gt;"")*($C$6:$C$20&gt;=$E$27)*($C$6:$C$20&lt;=$D$27))</f>
        <v>1</v>
      </c>
      <c r="J27" s="6">
        <f>SUMPRODUCT(($F$6:$F$20&lt;&gt;"")*($C$6:$C$20&gt;=$E$27)*($C$6:$C$20&lt;=$D$27))</f>
        <v>0</v>
      </c>
      <c r="K27" s="6">
        <f>SUMPRODUCT(($G$6:$G$20&lt;&gt;"")*($C$6:$C$20&gt;=$E$27)*($C$6:$C$20&lt;=$D$27))</f>
        <v>1</v>
      </c>
    </row>
    <row r="28" spans="1:12" s="31" customFormat="1" x14ac:dyDescent="0.25">
      <c r="A28" s="23"/>
      <c r="D28" s="5"/>
      <c r="E28" s="5"/>
      <c r="F28" s="24"/>
      <c r="G28" s="24"/>
      <c r="H28" s="24"/>
      <c r="I28" s="6"/>
      <c r="J28" s="6"/>
      <c r="K28" s="32"/>
    </row>
    <row r="29" spans="1:12" x14ac:dyDescent="0.25">
      <c r="A29" s="23" t="s">
        <v>12</v>
      </c>
      <c r="B29" s="26"/>
      <c r="C29" s="26"/>
      <c r="D29" s="5">
        <v>42003</v>
      </c>
      <c r="E29" s="5">
        <f>DATE(YEAR($D$29),MONTH($D$29),DAY($D$29)-10)</f>
        <v>41993</v>
      </c>
      <c r="F29" s="24">
        <f>SUMPRODUCT(($F$6:$F$20)*($C$6:$C$20&gt;=$E$29)*($C$6:$C$20&lt;=$D$29))</f>
        <v>0</v>
      </c>
      <c r="G29" s="24">
        <f>SUMPRODUCT(($G$6:$G$20)*($C$6:$C$20&gt;=$E$29)*($C$6:$C$20&lt;=$D$29))</f>
        <v>0</v>
      </c>
      <c r="H29" s="24">
        <f>$G$29-$F$29</f>
        <v>0</v>
      </c>
      <c r="I29" s="6">
        <f>SUMPRODUCT(($F$6:$G$20&lt;&gt;"")*($C$6:$C$20&gt;=$E$29)*($C$6:$C$20&lt;=$D$29))</f>
        <v>0</v>
      </c>
      <c r="J29" s="6">
        <f>SUMPRODUCT(($F$6:$F$20&lt;&gt;"")*($C$6:$C$20&gt;=$E$29)*($C$6:$C$20&lt;=$D$29))</f>
        <v>0</v>
      </c>
      <c r="K29" s="6">
        <f>SUMPRODUCT(($G$6:$G$20&lt;&gt;"")*($C$6:$C$20&gt;=$E$29)*($C$6:$C$20&lt;=$D$29))</f>
        <v>0</v>
      </c>
    </row>
    <row r="30" spans="1:12" x14ac:dyDescent="0.25">
      <c r="A30" s="23" t="s">
        <v>18</v>
      </c>
      <c r="B30" s="26"/>
      <c r="C30" s="26"/>
      <c r="D30" s="5">
        <f>DATE(YEAR($D$29),MONTH($D$29),DAY($D$29)-11)</f>
        <v>41992</v>
      </c>
      <c r="E30" s="5">
        <f>DATE(YEAR($D$29),MONTH($D$29)-1,DAY($D$29))</f>
        <v>41973</v>
      </c>
      <c r="F30" s="24">
        <f>SUMPRODUCT(($F$6:$F$20)*($C$6:$C$20&gt;=$E$30)*($C$6:$C$20&lt;=$D$30))</f>
        <v>2860116</v>
      </c>
      <c r="G30" s="24">
        <f>SUMPRODUCT(($G$6:$G$20)*($C$6:$C$20&gt;=$E$30)*($C$6:$C$20&lt;=$D$30))</f>
        <v>0</v>
      </c>
      <c r="H30" s="24">
        <f>$G$30-$F$30</f>
        <v>-2860116</v>
      </c>
      <c r="I30" s="6">
        <f>SUMPRODUCT(($F$6:$G$20&lt;&gt;"")*($C$6:$C$20&gt;=$E$30)*($C$6:$C$20&lt;=$D$30))</f>
        <v>2</v>
      </c>
      <c r="J30" s="6">
        <f>SUMPRODUCT(($F$6:$F$20&lt;&gt;"")*($C$6:$C$20&gt;=$E$30)*($C$6:$C$20&lt;=$D$30))</f>
        <v>2</v>
      </c>
      <c r="K30" s="6">
        <f>SUMPRODUCT(($G$6:$G$20&lt;&gt;"")*($C$6:$C$20&gt;=$E$30)*($C$6:$C$20&lt;=$D$30))</f>
        <v>0</v>
      </c>
    </row>
    <row r="31" spans="1:12" x14ac:dyDescent="0.25">
      <c r="A31" s="23" t="s">
        <v>13</v>
      </c>
      <c r="B31" s="26"/>
      <c r="C31" s="26"/>
      <c r="D31" s="5">
        <f>DATE(YEAR($D$29),MONTH($D$29)-1,DAY($D$29)-1)</f>
        <v>41972</v>
      </c>
      <c r="E31" s="5">
        <f>DATE(YEAR($D$29),MONTH($D$29)-3,DAY($D$29))</f>
        <v>41912</v>
      </c>
      <c r="F31" s="24">
        <f>SUMPRODUCT(($F$6:$F$20)*($C$6:$C$20&gt;=$E$31)*($C$6:$C$20&lt;=$D$31))</f>
        <v>0</v>
      </c>
      <c r="G31" s="24">
        <f>SUMPRODUCT(($G$6:$G$20)*($C$6:$C$20&gt;=$E$31)*($C$6:$C$20&lt;=$D$31))</f>
        <v>0</v>
      </c>
      <c r="H31" s="24">
        <f>$G$31-$F$31</f>
        <v>0</v>
      </c>
      <c r="I31" s="6">
        <f>SUMPRODUCT(($F$6:$G$20&lt;&gt;"")*($C$6:$C$20&gt;=$E$31)*($C$6:$C$20&lt;=$D$31))</f>
        <v>0</v>
      </c>
      <c r="J31" s="6">
        <f>SUMPRODUCT(($F$6:$F$20&lt;&gt;"")*($C$6:$C$20&gt;=$E$31)*($C$6:$C$20&lt;=$D$31))</f>
        <v>0</v>
      </c>
      <c r="K31" s="6">
        <f>SUMPRODUCT(($G$6:$G$20&lt;&gt;"")*($C$6:$C$20&gt;=$E$31)*($C$6:$C$20&lt;=$D$31))</f>
        <v>0</v>
      </c>
    </row>
    <row r="32" spans="1:12" x14ac:dyDescent="0.25">
      <c r="A32" s="23" t="s">
        <v>17</v>
      </c>
      <c r="B32" s="26"/>
      <c r="C32" s="26"/>
      <c r="D32" s="5">
        <f>DATE(YEAR($D$29),MONTH($D$29)-3,DAY($D$29)-1)</f>
        <v>41911</v>
      </c>
      <c r="E32" s="5">
        <f>DATE(YEAR($D$29)-1,MONTH($D$29),DAY($D$29))</f>
        <v>41638</v>
      </c>
      <c r="F32" s="24">
        <f>SUMPRODUCT(($F$6:$F$20)*($C$6:$C$20&gt;=$E$32)*($C$6:$C$20&lt;=$D$32))</f>
        <v>2762413</v>
      </c>
      <c r="G32" s="24">
        <f>SUMPRODUCT(($G$6:$G$20)*($C$6:$C$20&gt;=$E$32)*($C$6:$C$20&lt;=$D$32))</f>
        <v>0</v>
      </c>
      <c r="H32" s="24">
        <f>$G$32-$F$32</f>
        <v>-2762413</v>
      </c>
      <c r="I32" s="6">
        <f>SUMPRODUCT(($F$6:$G$20&lt;&gt;"")*($C$6:$C$20&gt;=$E$32)*($C$6:$C$20&lt;=$D$32))</f>
        <v>3</v>
      </c>
      <c r="J32" s="6">
        <f>SUMPRODUCT(($F$6:$F$20&lt;&gt;"")*($C$6:$C$20&gt;=$E$32)*($C$6:$C$20&lt;=$D$32))</f>
        <v>3</v>
      </c>
      <c r="K32" s="6">
        <f>SUMPRODUCT(($G$6:$G$20&lt;&gt;"")*($C$6:$C$20&gt;=$E$32)*($C$6:$C$20&lt;=$D$32))</f>
        <v>0</v>
      </c>
    </row>
    <row r="33" spans="1:11" x14ac:dyDescent="0.25">
      <c r="A33" s="23" t="s">
        <v>16</v>
      </c>
      <c r="D33" s="5">
        <f>DATE(YEAR($D$29)-1,MONTH($D$29),DAY($D$29)-1)</f>
        <v>41637</v>
      </c>
      <c r="E33" s="5">
        <v>1</v>
      </c>
      <c r="F33" s="24">
        <f>SUMPRODUCT(($F$6:$F$20)*($C$6:$C$20&gt;=$E$33)*($C$6:$C$20&lt;=$D$33))</f>
        <v>285290</v>
      </c>
      <c r="G33" s="24">
        <f>SUMPRODUCT(($G$6:$G$20)*($C$6:$C$20&gt;=$E$33)*($C$6:$C$20&lt;=$D$33))</f>
        <v>0</v>
      </c>
      <c r="H33" s="24">
        <f>$G$33-$F$33</f>
        <v>-285290</v>
      </c>
      <c r="I33" s="6">
        <f>SUMPRODUCT(($F$6:$G$20&lt;&gt;"")*($C$6:$C$20&gt;=$E$33)*($C$6:$C$20&lt;=$D$33))</f>
        <v>4</v>
      </c>
      <c r="J33" s="6">
        <f>SUMPRODUCT(($F$6:$F$20&lt;&gt;"")*($C$6:$C$20&gt;=$E$33)*($C$6:$C$20&lt;=$D$33))</f>
        <v>4</v>
      </c>
      <c r="K33" s="6">
        <f>SUMPRODUCT(($G$6:$G$20&lt;&gt;"")*($C$6:$C$20&gt;=$E$33)*($C$6:$C$20&lt;=$D$33))</f>
        <v>0</v>
      </c>
    </row>
    <row r="34" spans="1:11" x14ac:dyDescent="0.25">
      <c r="A34" s="23"/>
      <c r="D34" s="5"/>
      <c r="E34" s="5"/>
      <c r="F34" s="24"/>
      <c r="G34" s="24"/>
      <c r="H34" s="24"/>
      <c r="I34" s="6"/>
      <c r="J34" s="6"/>
      <c r="K34" s="4"/>
    </row>
    <row r="35" spans="1:11" x14ac:dyDescent="0.25">
      <c r="A35" s="23"/>
      <c r="D35" s="9"/>
      <c r="E35" s="9" t="s">
        <v>15</v>
      </c>
      <c r="F35" s="25">
        <f>SUM(F27:F34)</f>
        <v>5907819</v>
      </c>
      <c r="G35" s="25">
        <f t="shared" ref="G35:K35" si="0">SUM(G27:G34)</f>
        <v>10259903</v>
      </c>
      <c r="H35" s="25">
        <f>SUM(H27:H34)</f>
        <v>4352084</v>
      </c>
      <c r="I35" s="25">
        <f t="shared" si="0"/>
        <v>10</v>
      </c>
      <c r="J35" s="25">
        <f t="shared" si="0"/>
        <v>9</v>
      </c>
      <c r="K35" s="25">
        <f t="shared" si="0"/>
        <v>1</v>
      </c>
    </row>
    <row r="36" spans="1:11" x14ac:dyDescent="0.25">
      <c r="A36" s="23" t="s">
        <v>19</v>
      </c>
      <c r="D36" s="5"/>
      <c r="E36" s="5"/>
      <c r="F36" s="24"/>
      <c r="G36" s="24"/>
      <c r="H36" s="24"/>
      <c r="I36" s="6"/>
      <c r="J36" s="6"/>
      <c r="K36" s="4"/>
    </row>
    <row r="37" spans="1:11" x14ac:dyDescent="0.25">
      <c r="A37" s="27">
        <v>2013</v>
      </c>
      <c r="D37" s="5">
        <f t="shared" ref="D37" si="1">DATE(YEAR($D$29)-1,MONTH($D$29),DAY($D$29)-1)</f>
        <v>41637</v>
      </c>
      <c r="E37" s="5">
        <f>DATE(YEAR($D$29)-2,MONTH($D$29),DAY($D$29))</f>
        <v>41273</v>
      </c>
      <c r="F37" s="24">
        <f>SUMPRODUCT(($F$6:$F$20)*($C$6:$C$20&gt;=$E$37)*($C$6:$C$20&lt;=$D$37))</f>
        <v>14458</v>
      </c>
      <c r="G37" s="24">
        <f>SUMPRODUCT(($G$6:$G$20)*($C$6:$C$20&gt;=$E$37)*($C$6:$C$20&lt;=$D$37))</f>
        <v>0</v>
      </c>
      <c r="H37" s="24">
        <f>$G$37-$F$37</f>
        <v>-14458</v>
      </c>
      <c r="I37" s="6">
        <f>SUMPRODUCT(($F$6:$G$20&lt;&gt;"")*($C$6:$C$20&gt;=$E$37)*($C$6:$C$20&lt;=$D$37))</f>
        <v>1</v>
      </c>
      <c r="J37" s="6">
        <f>SUMPRODUCT(($F$6:$F$20&lt;&gt;"")*($C$6:$C$20&gt;=$E$37)*($C$6:$C$20&lt;=$D$37))</f>
        <v>1</v>
      </c>
      <c r="K37" s="6">
        <f>SUMPRODUCT(($G$6:$G$20&lt;&gt;"")*($C$6:$C$20&gt;=$E$37)*($C$6:$C$20&lt;=$D$37))</f>
        <v>0</v>
      </c>
    </row>
    <row r="38" spans="1:11" x14ac:dyDescent="0.25">
      <c r="A38" s="27">
        <v>2012</v>
      </c>
      <c r="D38" s="5">
        <f>DATE(YEAR($D$29)-2,MONTH($D$29),DAY($D$29)-1)</f>
        <v>41272</v>
      </c>
      <c r="E38" s="5">
        <f>DATE(YEAR($D$29)-3,MONTH($D$29),DAY($D$29))</f>
        <v>40907</v>
      </c>
      <c r="F38" s="24">
        <f>SUMPRODUCT(($F$6:$F$20)*($C$6:$C$20&gt;=$E$38)*($C$6:$C$20&lt;=$D$38))</f>
        <v>270832</v>
      </c>
      <c r="G38" s="24">
        <f>SUMPRODUCT(($G$6:$G$20)*($C$6:$C$20&gt;=$E$38)*($C$6:$C$20&lt;=$D$38))</f>
        <v>0</v>
      </c>
      <c r="H38" s="24">
        <f>$G$38-$F$38</f>
        <v>-270832</v>
      </c>
      <c r="I38" s="6">
        <f>SUMPRODUCT(($F$6:$G$20&lt;&gt;"")*($C$6:$C$20&gt;=$E$38)*($C$6:$C$20&lt;=$D$38))</f>
        <v>3</v>
      </c>
      <c r="J38" s="6">
        <f>SUMPRODUCT(($F$6:$F$20&lt;&gt;"")*($C$6:$C$20&gt;=$E$38)*($C$6:$C$20&lt;=$D$38))</f>
        <v>3</v>
      </c>
      <c r="K38" s="6">
        <f>SUMPRODUCT(($G$6:$G$20&lt;&gt;"")*($C$6:$C$20&gt;=$E$38)*($C$6:$C$20&lt;=$D$38))</f>
        <v>0</v>
      </c>
    </row>
    <row r="39" spans="1:11" x14ac:dyDescent="0.25">
      <c r="A39" s="27">
        <v>2011</v>
      </c>
      <c r="D39" s="5">
        <f>DATE(YEAR($D$29)-3,MONTH($D$29),DAY($D$29)-1)</f>
        <v>40906</v>
      </c>
      <c r="E39" s="5">
        <f>DATE(YEAR($D$29)-3,MONTH($D$29),DAY($D$29))</f>
        <v>40907</v>
      </c>
      <c r="F39" s="24">
        <f>SUMPRODUCT(($F$6:$F$20)*($C$6:$C$20&gt;=$E$39)*($C$6:$C$20&lt;=$D$39))</f>
        <v>0</v>
      </c>
      <c r="G39" s="24">
        <f>SUMPRODUCT(($G$6:$G$20)*($C$6:$C$20&gt;=$E$39)*($C$6:$C$20&lt;=$D$39))</f>
        <v>0</v>
      </c>
      <c r="H39" s="24">
        <f>$G$39-$F$39</f>
        <v>0</v>
      </c>
      <c r="I39" s="6">
        <f>SUMPRODUCT(($F$6:$G$20&lt;&gt;"")*($C$6:$C$20&gt;=$E$39)*($C$6:$C$20&lt;=$D$39))</f>
        <v>0</v>
      </c>
      <c r="J39" s="6">
        <f>SUMPRODUCT(($F$6:$G$20&lt;&gt;"")*($C$6:$C$20&gt;=$E$39)*($C$6:$C$20&lt;=$D$39))</f>
        <v>0</v>
      </c>
      <c r="K39" s="6">
        <f>SUMPRODUCT(($F$6:$G$20&lt;&gt;"")*($C$6:$C$20&gt;=$E$39)*($C$6:$C$20&lt;=$D$39))</f>
        <v>0</v>
      </c>
    </row>
    <row r="40" spans="1:11" x14ac:dyDescent="0.25">
      <c r="A40" s="27" t="s">
        <v>14</v>
      </c>
      <c r="D40" s="5">
        <f>DATE(YEAR($D$29)-3,MONTH($D$29),DAY($D$29)-1)</f>
        <v>40906</v>
      </c>
      <c r="E40" s="5">
        <v>1</v>
      </c>
      <c r="F40" s="24">
        <f>SUMPRODUCT(($F$6:$F$20)*($C$6:$C$20&gt;=$E$40)*($C$6:$C$20&lt;=$D$40))</f>
        <v>0</v>
      </c>
      <c r="G40" s="24">
        <f>SUMPRODUCT(($G$6:$G$20)*($C$6:$C$20&gt;=$E$40)*($C$6:$C$20&lt;=$D$40))</f>
        <v>0</v>
      </c>
      <c r="H40" s="24">
        <f>$G$40-$F$40</f>
        <v>0</v>
      </c>
      <c r="I40" s="6">
        <f>SUMPRODUCT(($F$6:$G$20&lt;&gt;"")*($C$6:$C$20&gt;=$E$40)*($C$6:$C$20&lt;=$D$40))</f>
        <v>0</v>
      </c>
      <c r="J40" s="6">
        <f>SUMPRODUCT(($F$6:$F$20&lt;&gt;"")*($C$6:$C$20&gt;=$E$40)*($C$6:$C$20&lt;=$D$40))</f>
        <v>0</v>
      </c>
      <c r="K40" s="6">
        <f>SUMPRODUCT(($G$6:$G$20&lt;&gt;"")*($C$6:$C$20&gt;=$E$40)*($C$6:$C$20&lt;=$D$40))</f>
        <v>0</v>
      </c>
    </row>
    <row r="42" spans="1:11" x14ac:dyDescent="0.25">
      <c r="F42" s="33">
        <f>SUM(F37:F41)</f>
        <v>285290</v>
      </c>
      <c r="G42" s="33">
        <f t="shared" ref="G42:K42" si="2">SUM(G37:G41)</f>
        <v>0</v>
      </c>
      <c r="H42" s="33">
        <f t="shared" si="2"/>
        <v>-285290</v>
      </c>
      <c r="I42" s="33">
        <f t="shared" si="2"/>
        <v>4</v>
      </c>
      <c r="J42" s="33">
        <f t="shared" si="2"/>
        <v>4</v>
      </c>
      <c r="K42" s="33">
        <f t="shared" si="2"/>
        <v>0</v>
      </c>
    </row>
  </sheetData>
  <sortState ref="A6:G22263">
    <sortCondition ref="B6"/>
  </sortState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J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CARDOT Gilles Edouard</dc:creator>
  <cp:lastModifiedBy>CARDOT Gilles Edouard</cp:lastModifiedBy>
  <cp:lastPrinted>2015-01-26T09:52:21Z</cp:lastPrinted>
  <dcterms:created xsi:type="dcterms:W3CDTF">2014-07-22T15:34:05Z</dcterms:created>
  <dcterms:modified xsi:type="dcterms:W3CDTF">2018-04-04T08:17:57Z</dcterms:modified>
</cp:coreProperties>
</file>