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8" i="1" l="1"/>
  <c r="C23" i="1"/>
  <c r="C22" i="1"/>
  <c r="C21" i="1"/>
  <c r="B16" i="1"/>
  <c r="B15" i="1"/>
  <c r="B14" i="1"/>
  <c r="C12" i="1"/>
  <c r="C11" i="1"/>
  <c r="C9" i="1"/>
  <c r="C8" i="1"/>
  <c r="B9" i="1" s="1"/>
  <c r="E6" i="1"/>
  <c r="D6" i="1"/>
  <c r="C6" i="1"/>
  <c r="B6" i="1"/>
  <c r="F6" i="1" s="1"/>
  <c r="F5" i="1"/>
  <c r="F4" i="1"/>
  <c r="F3" i="1"/>
</calcChain>
</file>

<file path=xl/sharedStrings.xml><?xml version="1.0" encoding="utf-8"?>
<sst xmlns="http://schemas.openxmlformats.org/spreadsheetml/2006/main" count="400" uniqueCount="198">
  <si>
    <t>Single Aisle Fleet</t>
  </si>
  <si>
    <t>Coller ci après le contenu de la flotte du client</t>
  </si>
  <si>
    <t>A319</t>
  </si>
  <si>
    <t>A320</t>
  </si>
  <si>
    <t>A321</t>
  </si>
  <si>
    <t>TOTAL Conf.</t>
  </si>
  <si>
    <t>A/C Type</t>
  </si>
  <si>
    <t>MSN</t>
  </si>
  <si>
    <t>Opr</t>
  </si>
  <si>
    <t>Engine Ver.</t>
  </si>
  <si>
    <t>Model</t>
  </si>
  <si>
    <t>Registrat°</t>
  </si>
  <si>
    <t>Delivery Date</t>
  </si>
  <si>
    <t>FH
Cumulative</t>
  </si>
  <si>
    <t>FH Total
Last 12M</t>
  </si>
  <si>
    <t>FH Total
Last Month</t>
  </si>
  <si>
    <t>TO
Cumulative</t>
  </si>
  <si>
    <t>TO Total
Last 12M</t>
  </si>
  <si>
    <t>TO Total
Last Month</t>
  </si>
  <si>
    <t>Last Mth
Avg. Flight
Duration</t>
  </si>
  <si>
    <t>A/C Age</t>
  </si>
  <si>
    <t>Pre EM²</t>
  </si>
  <si>
    <t>N0158</t>
  </si>
  <si>
    <t>CFM56-5A1</t>
  </si>
  <si>
    <t>Pre-EMM Bleed-Pre-EMM ECS</t>
  </si>
  <si>
    <t>EC-FCB</t>
  </si>
  <si>
    <t>21/08/2013</t>
  </si>
  <si>
    <t>EM²</t>
  </si>
  <si>
    <t>N0173</t>
  </si>
  <si>
    <t>EC-FDB</t>
  </si>
  <si>
    <t>22/01/2013</t>
  </si>
  <si>
    <t>New</t>
  </si>
  <si>
    <t>N0176</t>
  </si>
  <si>
    <t>EC-FDA</t>
  </si>
  <si>
    <t>10/10/2013</t>
  </si>
  <si>
    <t>Total A/C</t>
  </si>
  <si>
    <t>N0207</t>
  </si>
  <si>
    <t>EC-FGV</t>
  </si>
  <si>
    <t>N0224</t>
  </si>
  <si>
    <t>EC-FGR</t>
  </si>
  <si>
    <t>F/H Min</t>
  </si>
  <si>
    <t>N0266</t>
  </si>
  <si>
    <t>EC-FLP</t>
  </si>
  <si>
    <t>17/01/2014</t>
  </si>
  <si>
    <t>F/H Max</t>
  </si>
  <si>
    <t>N0274</t>
  </si>
  <si>
    <t>EC-FLQ</t>
  </si>
  <si>
    <t>10/02/1992</t>
  </si>
  <si>
    <t>N0323</t>
  </si>
  <si>
    <t>EC-FNR</t>
  </si>
  <si>
    <t>F/C Min</t>
  </si>
  <si>
    <t>N0356</t>
  </si>
  <si>
    <t>EC-FQY</t>
  </si>
  <si>
    <t>01/03/2013</t>
  </si>
  <si>
    <t>F/C Max</t>
  </si>
  <si>
    <t>N1530</t>
  </si>
  <si>
    <t>CFM56-5B4/P</t>
  </si>
  <si>
    <t>EMM Bleed-EMM ECS</t>
  </si>
  <si>
    <t>EC-HTB</t>
  </si>
  <si>
    <t>09/10/2014</t>
  </si>
  <si>
    <t>N1655</t>
  </si>
  <si>
    <t>EC-IEF</t>
  </si>
  <si>
    <t>26/04/2002</t>
  </si>
  <si>
    <t>F Duration Min</t>
  </si>
  <si>
    <t>N1674</t>
  </si>
  <si>
    <t>EC-IEG</t>
  </si>
  <si>
    <t>09/04/2002</t>
  </si>
  <si>
    <t>F Duration Ave</t>
  </si>
  <si>
    <t>N1793</t>
  </si>
  <si>
    <t>EC-ILR</t>
  </si>
  <si>
    <t>10/09/2002</t>
  </si>
  <si>
    <t>F Duration Max</t>
  </si>
  <si>
    <t>N1809</t>
  </si>
  <si>
    <t>EC-ILS</t>
  </si>
  <si>
    <t>16/09/2002</t>
  </si>
  <si>
    <t>N2225</t>
  </si>
  <si>
    <t>EC-IZH</t>
  </si>
  <si>
    <t>25/06/2004</t>
  </si>
  <si>
    <t>Rate of Leasing</t>
  </si>
  <si>
    <t>N2242</t>
  </si>
  <si>
    <t>EC-IZR</t>
  </si>
  <si>
    <t>22/07/2004</t>
  </si>
  <si>
    <t>Oldest Leased</t>
  </si>
  <si>
    <t>N2391</t>
  </si>
  <si>
    <t>EC-JFN</t>
  </si>
  <si>
    <t>04/04/2005</t>
  </si>
  <si>
    <t>Latest Leased</t>
  </si>
  <si>
    <t>N5486</t>
  </si>
  <si>
    <t>CFM56-5B6/3</t>
  </si>
  <si>
    <t>New Bleed-New ACS</t>
  </si>
  <si>
    <t>EC-LUL</t>
  </si>
  <si>
    <t>21/02/2013</t>
  </si>
  <si>
    <t>N5570</t>
  </si>
  <si>
    <t>EC-LVD</t>
  </si>
  <si>
    <t>08/04/2013</t>
  </si>
  <si>
    <t>N5692</t>
  </si>
  <si>
    <t>EC-LXQ</t>
  </si>
  <si>
    <t>17/07/2013</t>
  </si>
  <si>
    <t>N6244</t>
  </si>
  <si>
    <t>CFM56-5B4/3</t>
  </si>
  <si>
    <t>EC-MCS</t>
  </si>
  <si>
    <t>27/08/2014</t>
  </si>
  <si>
    <t>N6328</t>
  </si>
  <si>
    <t>EC-MDK</t>
  </si>
  <si>
    <t>29/10/2014</t>
  </si>
  <si>
    <t>N1021</t>
  </si>
  <si>
    <t>CFM56-5B1/P</t>
  </si>
  <si>
    <t>EC-HUH</t>
  </si>
  <si>
    <t>03/06/1999</t>
  </si>
  <si>
    <t>N1027</t>
  </si>
  <si>
    <t>EC-HUI</t>
  </si>
  <si>
    <t>09/07/1999</t>
  </si>
  <si>
    <t>N1572</t>
  </si>
  <si>
    <t>CFM56-5B2/P</t>
  </si>
  <si>
    <t>EC-IGK</t>
  </si>
  <si>
    <t>31/08/2001</t>
  </si>
  <si>
    <t>N1681</t>
  </si>
  <si>
    <t>EC-ILO</t>
  </si>
  <si>
    <t>28/05/2002</t>
  </si>
  <si>
    <t>N1716</t>
  </si>
  <si>
    <t>CFM56-5B3/P</t>
  </si>
  <si>
    <t>EC-ILP</t>
  </si>
  <si>
    <t>N1836</t>
  </si>
  <si>
    <t>EC-IJN</t>
  </si>
  <si>
    <t>08/11/2002</t>
  </si>
  <si>
    <t>N2115</t>
  </si>
  <si>
    <t>EC-ITN</t>
  </si>
  <si>
    <t>16/01/2004</t>
  </si>
  <si>
    <t>N2220</t>
  </si>
  <si>
    <t>EC-IXD</t>
  </si>
  <si>
    <t>07/05/2004</t>
  </si>
  <si>
    <t>N2270</t>
  </si>
  <si>
    <t>EC-JNI</t>
  </si>
  <si>
    <t>27/08/2004</t>
  </si>
  <si>
    <t>N2357</t>
  </si>
  <si>
    <t>EC-JDM</t>
  </si>
  <si>
    <t>17/12/2004</t>
  </si>
  <si>
    <t>N2381</t>
  </si>
  <si>
    <t>EC-JEJ</t>
  </si>
  <si>
    <t>18/02/2005</t>
  </si>
  <si>
    <t>N2472</t>
  </si>
  <si>
    <t>EC-JGS</t>
  </si>
  <si>
    <t>13/05/2005</t>
  </si>
  <si>
    <t>N2488</t>
  </si>
  <si>
    <t>EC-JDR</t>
  </si>
  <si>
    <t>17/06/2005</t>
  </si>
  <si>
    <t>N2563</t>
  </si>
  <si>
    <t>EC-JLI</t>
  </si>
  <si>
    <t>07/10/2005</t>
  </si>
  <si>
    <t>N2599</t>
  </si>
  <si>
    <t>EC-JMR</t>
  </si>
  <si>
    <t>25/11/2005</t>
  </si>
  <si>
    <t>N2736</t>
  </si>
  <si>
    <t>EC-JQZ</t>
  </si>
  <si>
    <t>21/04/2006</t>
  </si>
  <si>
    <t>N2756</t>
  </si>
  <si>
    <t>EC-JRE</t>
  </si>
  <si>
    <t>17/05/2006</t>
  </si>
  <si>
    <t>N2996</t>
  </si>
  <si>
    <t>EC-JZM</t>
  </si>
  <si>
    <t>18/01/2007</t>
  </si>
  <si>
    <t>N1154</t>
  </si>
  <si>
    <t>CFM56-5B5/P</t>
  </si>
  <si>
    <t>EC-HGR</t>
  </si>
  <si>
    <t>13/01/2000</t>
  </si>
  <si>
    <t>N1362</t>
  </si>
  <si>
    <t>EC-HKO</t>
  </si>
  <si>
    <t>15/11/2000</t>
  </si>
  <si>
    <t>N2264</t>
  </si>
  <si>
    <t>EC-JAZ</t>
  </si>
  <si>
    <t>N2311</t>
  </si>
  <si>
    <t>EC-JEI</t>
  </si>
  <si>
    <t>15/02/2005</t>
  </si>
  <si>
    <t>N2365</t>
  </si>
  <si>
    <t>EC-JDL</t>
  </si>
  <si>
    <t>N3078</t>
  </si>
  <si>
    <t>EC-KBX</t>
  </si>
  <si>
    <t>02/04/2007</t>
  </si>
  <si>
    <t>N3209</t>
  </si>
  <si>
    <t>EC-KHM</t>
  </si>
  <si>
    <t>27/07/2007</t>
  </si>
  <si>
    <t>N3320</t>
  </si>
  <si>
    <t>CFM56-5B5/3</t>
  </si>
  <si>
    <t>EC-KKS</t>
  </si>
  <si>
    <t>19/11/2007</t>
  </si>
  <si>
    <t>N3380</t>
  </si>
  <si>
    <t>EC-KMD</t>
  </si>
  <si>
    <t>29/01/2008</t>
  </si>
  <si>
    <t>N3443</t>
  </si>
  <si>
    <t>EC-KOY</t>
  </si>
  <si>
    <t>27/03/2008</t>
  </si>
  <si>
    <t>N3651</t>
  </si>
  <si>
    <t>EC-KUB</t>
  </si>
  <si>
    <t>28/11/2008</t>
  </si>
  <si>
    <t>N3744</t>
  </si>
  <si>
    <t>EC-LEI</t>
  </si>
  <si>
    <t>30/12/2008</t>
  </si>
  <si>
    <t>IBE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</si>
</sst>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14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6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8"/>
      </left>
      <right style="thin">
        <color indexed="48"/>
      </right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auto="1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auto="1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auto="1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" fontId="4" fillId="4" borderId="0" applyNumberFormat="0" applyProtection="0">
      <alignment horizontal="left" vertical="center" indent="1"/>
    </xf>
    <xf numFmtId="0" fontId="5" fillId="4" borderId="1" applyNumberFormat="0" applyProtection="0">
      <alignment horizontal="left" vertical="top" indent="1"/>
    </xf>
  </cellStyleXfs>
  <cellXfs count="43">
    <xf numFmtId="0" fontId="0" fillId="0" borderId="0" xfId="0"/>
    <xf numFmtId="0" fontId="2" fillId="0" borderId="0" xfId="0" applyFont="1" applyFill="1"/>
    <xf numFmtId="0" fontId="3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4" fillId="4" borderId="0" xfId="1" quotePrefix="1" applyNumberFormat="1" applyProtection="1">
      <alignment horizontal="left" vertical="center" indent="1"/>
      <protection locked="0"/>
    </xf>
    <xf numFmtId="0" fontId="5" fillId="4" borderId="1" xfId="2" quotePrefix="1" applyNumberFormat="1" applyAlignment="1" applyProtection="1">
      <alignment horizontal="left" vertical="top" wrapText="1" indent="1"/>
      <protection locked="0"/>
    </xf>
    <xf numFmtId="0" fontId="5" fillId="4" borderId="2" xfId="2" applyNumberFormat="1" applyBorder="1" applyAlignment="1" applyProtection="1">
      <alignment horizontal="left" vertical="top" wrapText="1" indent="1"/>
      <protection locked="0"/>
    </xf>
    <xf numFmtId="0" fontId="0" fillId="2" borderId="0" xfId="0" applyFill="1"/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NumberFormat="1"/>
    <xf numFmtId="0" fontId="0" fillId="0" borderId="0" xfId="0" quotePrefix="1" applyNumberFormat="1"/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0" fillId="2" borderId="0" xfId="0" applyFill="1" applyBorder="1"/>
    <xf numFmtId="0" fontId="0" fillId="0" borderId="3" xfId="0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2" xfId="0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0" fillId="0" borderId="4" xfId="0" applyBorder="1"/>
    <xf numFmtId="0" fontId="0" fillId="0" borderId="5" xfId="0" applyBorder="1"/>
    <xf numFmtId="2" fontId="0" fillId="0" borderId="6" xfId="0" applyNumberFormat="1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2" fontId="2" fillId="0" borderId="12" xfId="0" applyNumberFormat="1" applyFont="1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0" borderId="15" xfId="0" applyBorder="1" applyAlignment="1">
      <alignment horizontal="center"/>
    </xf>
  </cellXfs>
  <cellStyles count="3">
    <cellStyle name="Normal" xfId="0" builtinId="0"/>
    <cellStyle name="SAPBEXchaText" xfId="1"/>
    <cellStyle name="SAPBEXstdItemX" xfId="2"/>
  </cellStyles>
  <dxfs count="1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alignment horizontal="left" vertical="top" textRotation="0" wrapText="1" indent="1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1" displayName="Tableau1" ref="H2:V54" totalsRowShown="0" headerRowDxfId="14" headerRowCellStyle="SAPBEXstdItemX">
  <autoFilter ref="H2:V54"/>
  <tableColumns count="15">
    <tableColumn id="1" name="A/C Type" dataDxfId="13"/>
    <tableColumn id="2" name="MSN" dataDxfId="12"/>
    <tableColumn id="3" name="Opr" dataDxfId="11"/>
    <tableColumn id="4" name="Engine Ver." dataDxfId="10"/>
    <tableColumn id="5" name="Model" dataDxfId="9"/>
    <tableColumn id="6" name="Registrat°" dataDxfId="8"/>
    <tableColumn id="7" name="Delivery Date" dataDxfId="7"/>
    <tableColumn id="8" name="FH_x000a_Cumulative" dataDxfId="6"/>
    <tableColumn id="9" name="FH Total_x000a_Last 12M" dataDxfId="5"/>
    <tableColumn id="10" name="FH Total_x000a_Last Month" dataDxfId="4"/>
    <tableColumn id="11" name="TO_x000a_Cumulative" dataDxfId="3"/>
    <tableColumn id="12" name="TO Total_x000a_Last 12M" dataDxfId="2"/>
    <tableColumn id="13" name="TO Total_x000a_Last Month" dataDxfId="1"/>
    <tableColumn id="14" name="Last Mth_x000a_Avg. Flight_x000a_Duration" dataDxfId="0"/>
    <tableColumn id="15" name="A/C Age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4"/>
  <sheetViews>
    <sheetView tabSelected="1" workbookViewId="0">
      <selection activeCell="B9" sqref="B9"/>
    </sheetView>
  </sheetViews>
  <sheetFormatPr baseColWidth="10" defaultRowHeight="15" x14ac:dyDescent="0.25"/>
  <cols>
    <col min="1" max="1" width="17.42578125" customWidth="1"/>
    <col min="8" max="8" width="12.5703125" customWidth="1"/>
    <col min="11" max="11" width="15" customWidth="1"/>
    <col min="12" max="12" width="11.42578125" customWidth="1"/>
    <col min="13" max="13" width="13.140625" customWidth="1"/>
    <col min="14" max="14" width="16.5703125" customWidth="1"/>
  </cols>
  <sheetData>
    <row r="1" spans="1:22" x14ac:dyDescent="0.25">
      <c r="A1" t="s">
        <v>0</v>
      </c>
      <c r="H1" t="s">
        <v>1</v>
      </c>
    </row>
    <row r="2" spans="1:22" ht="38.25" x14ac:dyDescent="0.25">
      <c r="A2" s="1"/>
      <c r="B2" s="2" t="s">
        <v>2</v>
      </c>
      <c r="C2" s="2" t="s">
        <v>2</v>
      </c>
      <c r="D2" s="2" t="s">
        <v>3</v>
      </c>
      <c r="E2" s="2" t="s">
        <v>4</v>
      </c>
      <c r="F2" s="3" t="s">
        <v>5</v>
      </c>
      <c r="H2" s="4" t="s">
        <v>6</v>
      </c>
      <c r="I2" s="4" t="s">
        <v>7</v>
      </c>
      <c r="J2" s="4" t="s">
        <v>8</v>
      </c>
      <c r="K2" s="4" t="s">
        <v>9</v>
      </c>
      <c r="L2" s="4" t="s">
        <v>10</v>
      </c>
      <c r="M2" s="4" t="s">
        <v>11</v>
      </c>
      <c r="N2" s="4" t="s">
        <v>12</v>
      </c>
      <c r="O2" s="5" t="s">
        <v>13</v>
      </c>
      <c r="P2" s="5" t="s">
        <v>14</v>
      </c>
      <c r="Q2" s="5" t="s">
        <v>15</v>
      </c>
      <c r="R2" s="5" t="s">
        <v>16</v>
      </c>
      <c r="S2" s="5" t="s">
        <v>17</v>
      </c>
      <c r="T2" s="5" t="s">
        <v>18</v>
      </c>
      <c r="U2" s="5" t="s">
        <v>19</v>
      </c>
      <c r="V2" s="6" t="s">
        <v>20</v>
      </c>
    </row>
    <row r="3" spans="1:22" x14ac:dyDescent="0.25">
      <c r="A3" s="7" t="s">
        <v>21</v>
      </c>
      <c r="B3" s="8"/>
      <c r="C3" s="9"/>
      <c r="D3" s="9">
        <v>9</v>
      </c>
      <c r="E3" s="10"/>
      <c r="F3" s="11">
        <f>SUM(B3:E3)</f>
        <v>9</v>
      </c>
      <c r="H3" s="12" t="s">
        <v>3</v>
      </c>
      <c r="I3" s="12" t="s">
        <v>22</v>
      </c>
      <c r="J3" s="12" t="s">
        <v>197</v>
      </c>
      <c r="K3" s="12" t="s">
        <v>23</v>
      </c>
      <c r="L3" s="12" t="s">
        <v>24</v>
      </c>
      <c r="M3" s="12" t="s">
        <v>25</v>
      </c>
      <c r="N3" s="13" t="s">
        <v>26</v>
      </c>
      <c r="O3" s="12">
        <v>44610</v>
      </c>
      <c r="P3" s="12">
        <v>0</v>
      </c>
      <c r="Q3" s="12">
        <v>0</v>
      </c>
      <c r="R3" s="12">
        <v>36932</v>
      </c>
      <c r="S3" s="12">
        <v>0</v>
      </c>
      <c r="T3" s="12">
        <v>1</v>
      </c>
      <c r="U3" s="12">
        <v>0</v>
      </c>
    </row>
    <row r="4" spans="1:22" x14ac:dyDescent="0.25">
      <c r="A4" s="7" t="s">
        <v>27</v>
      </c>
      <c r="B4" s="14"/>
      <c r="C4" s="15">
        <v>5</v>
      </c>
      <c r="D4" s="15">
        <v>8</v>
      </c>
      <c r="E4" s="16">
        <v>15</v>
      </c>
      <c r="F4" s="11">
        <f>SUM(B4:E4)</f>
        <v>28</v>
      </c>
      <c r="H4" s="12" t="s">
        <v>3</v>
      </c>
      <c r="I4" s="12" t="s">
        <v>28</v>
      </c>
      <c r="J4" s="12" t="s">
        <v>197</v>
      </c>
      <c r="K4" s="12" t="s">
        <v>23</v>
      </c>
      <c r="L4" s="12" t="s">
        <v>24</v>
      </c>
      <c r="M4" s="12" t="s">
        <v>29</v>
      </c>
      <c r="N4" s="13" t="s">
        <v>30</v>
      </c>
      <c r="O4" s="12">
        <v>45117</v>
      </c>
      <c r="P4" s="12">
        <v>0</v>
      </c>
      <c r="Q4" s="12">
        <v>0</v>
      </c>
      <c r="R4" s="12">
        <v>37710</v>
      </c>
      <c r="S4" s="12">
        <v>0</v>
      </c>
      <c r="T4" s="12">
        <v>1</v>
      </c>
      <c r="U4" s="12">
        <v>0</v>
      </c>
    </row>
    <row r="5" spans="1:22" ht="15.75" thickBot="1" x14ac:dyDescent="0.3">
      <c r="A5" s="7" t="s">
        <v>31</v>
      </c>
      <c r="B5" s="17"/>
      <c r="C5" s="18">
        <v>7</v>
      </c>
      <c r="D5" s="18">
        <v>5</v>
      </c>
      <c r="E5" s="19">
        <v>3</v>
      </c>
      <c r="F5" s="11">
        <f>SUM(B5:E5)</f>
        <v>15</v>
      </c>
      <c r="H5" s="12" t="s">
        <v>3</v>
      </c>
      <c r="I5" s="12" t="s">
        <v>32</v>
      </c>
      <c r="J5" s="12" t="s">
        <v>197</v>
      </c>
      <c r="K5" s="12" t="s">
        <v>23</v>
      </c>
      <c r="L5" s="12" t="s">
        <v>24</v>
      </c>
      <c r="M5" s="12" t="s">
        <v>33</v>
      </c>
      <c r="N5" s="13" t="s">
        <v>34</v>
      </c>
      <c r="O5" s="12">
        <v>41691</v>
      </c>
      <c r="P5" s="12">
        <v>0</v>
      </c>
      <c r="Q5" s="12">
        <v>0</v>
      </c>
      <c r="R5" s="12">
        <v>33033</v>
      </c>
      <c r="S5" s="12">
        <v>0</v>
      </c>
      <c r="T5" s="12">
        <v>1</v>
      </c>
      <c r="U5" s="12">
        <v>0</v>
      </c>
    </row>
    <row r="6" spans="1:22" ht="19.5" thickTop="1" x14ac:dyDescent="0.25">
      <c r="A6" s="20" t="s">
        <v>35</v>
      </c>
      <c r="B6" s="21">
        <f>SUM(B3:B5)</f>
        <v>0</v>
      </c>
      <c r="C6" s="21">
        <f>SUM(C3:C5)</f>
        <v>12</v>
      </c>
      <c r="D6" s="21">
        <f t="shared" ref="D6:E6" si="0">SUM(D3:D5)</f>
        <v>22</v>
      </c>
      <c r="E6" s="21">
        <f t="shared" si="0"/>
        <v>18</v>
      </c>
      <c r="F6" s="22">
        <f>SUM(B6:E6)</f>
        <v>52</v>
      </c>
      <c r="H6" s="12" t="s">
        <v>3</v>
      </c>
      <c r="I6" s="12" t="s">
        <v>36</v>
      </c>
      <c r="J6" s="12" t="s">
        <v>197</v>
      </c>
      <c r="K6" s="12" t="s">
        <v>23</v>
      </c>
      <c r="L6" s="12" t="s">
        <v>24</v>
      </c>
      <c r="M6" s="12" t="s">
        <v>37</v>
      </c>
      <c r="N6" s="13" t="s">
        <v>34</v>
      </c>
      <c r="O6" s="12">
        <v>41731</v>
      </c>
      <c r="P6" s="12">
        <v>0</v>
      </c>
      <c r="Q6" s="12">
        <v>0</v>
      </c>
      <c r="R6" s="12">
        <v>32730</v>
      </c>
      <c r="S6" s="12">
        <v>0</v>
      </c>
      <c r="T6" s="12">
        <v>1</v>
      </c>
      <c r="U6" s="12">
        <v>0</v>
      </c>
    </row>
    <row r="7" spans="1:22" x14ac:dyDescent="0.25">
      <c r="H7" s="12" t="s">
        <v>3</v>
      </c>
      <c r="I7" s="12" t="s">
        <v>38</v>
      </c>
      <c r="J7" s="12" t="s">
        <v>197</v>
      </c>
      <c r="K7" s="12" t="s">
        <v>23</v>
      </c>
      <c r="L7" s="12" t="s">
        <v>24</v>
      </c>
      <c r="M7" s="12" t="s">
        <v>39</v>
      </c>
      <c r="N7" s="13" t="s">
        <v>34</v>
      </c>
      <c r="O7" s="12">
        <v>41111</v>
      </c>
      <c r="P7" s="12">
        <v>0</v>
      </c>
      <c r="Q7" s="12">
        <v>0</v>
      </c>
      <c r="R7" s="12">
        <v>32989</v>
      </c>
      <c r="S7" s="12">
        <v>0</v>
      </c>
      <c r="T7" s="12">
        <v>1</v>
      </c>
      <c r="U7" s="12">
        <v>0</v>
      </c>
    </row>
    <row r="8" spans="1:22" x14ac:dyDescent="0.25">
      <c r="A8" s="23" t="s">
        <v>40</v>
      </c>
      <c r="B8" s="24" t="e">
        <f>INDEX(I3:O54,MATCH(C8,I3:I54,0),2)</f>
        <v>#N/A</v>
      </c>
      <c r="C8" s="25">
        <f>SMALL(O:O,1)</f>
        <v>4</v>
      </c>
      <c r="D8" s="26"/>
      <c r="E8" s="27"/>
      <c r="H8" s="12" t="s">
        <v>3</v>
      </c>
      <c r="I8" s="12" t="s">
        <v>41</v>
      </c>
      <c r="J8" s="12" t="s">
        <v>197</v>
      </c>
      <c r="K8" s="12" t="s">
        <v>23</v>
      </c>
      <c r="L8" s="12" t="s">
        <v>24</v>
      </c>
      <c r="M8" s="12" t="s">
        <v>42</v>
      </c>
      <c r="N8" s="13" t="s">
        <v>43</v>
      </c>
      <c r="O8" s="12">
        <v>42161</v>
      </c>
      <c r="P8" s="12">
        <v>0</v>
      </c>
      <c r="Q8" s="12">
        <v>0</v>
      </c>
      <c r="R8" s="12">
        <v>34918</v>
      </c>
      <c r="S8" s="12">
        <v>0</v>
      </c>
      <c r="T8" s="12">
        <v>1</v>
      </c>
      <c r="U8" s="12">
        <v>0</v>
      </c>
    </row>
    <row r="9" spans="1:22" x14ac:dyDescent="0.25">
      <c r="A9" s="23" t="s">
        <v>44</v>
      </c>
      <c r="B9" s="28" t="e">
        <f>HLOOKUP(C8,I3:O54,1,TRUE)</f>
        <v>#N/A</v>
      </c>
      <c r="C9" s="29">
        <f>LARGE(O:O,1)</f>
        <v>45117</v>
      </c>
      <c r="D9" s="30"/>
      <c r="E9" s="31"/>
      <c r="H9" s="12" t="s">
        <v>3</v>
      </c>
      <c r="I9" s="12" t="s">
        <v>45</v>
      </c>
      <c r="J9" s="12" t="s">
        <v>197</v>
      </c>
      <c r="K9" s="12" t="s">
        <v>23</v>
      </c>
      <c r="L9" s="12" t="s">
        <v>24</v>
      </c>
      <c r="M9" s="12" t="s">
        <v>46</v>
      </c>
      <c r="N9" s="13" t="s">
        <v>47</v>
      </c>
      <c r="O9" s="12">
        <v>35806</v>
      </c>
      <c r="P9" s="12">
        <v>0</v>
      </c>
      <c r="Q9" s="12">
        <v>0</v>
      </c>
      <c r="R9" s="12">
        <v>28965</v>
      </c>
      <c r="S9" s="12">
        <v>0</v>
      </c>
      <c r="T9" s="12">
        <v>1</v>
      </c>
      <c r="U9" s="12">
        <v>0</v>
      </c>
    </row>
    <row r="10" spans="1:22" x14ac:dyDescent="0.25">
      <c r="H10" s="12" t="s">
        <v>3</v>
      </c>
      <c r="I10" s="12" t="s">
        <v>48</v>
      </c>
      <c r="J10" s="12" t="s">
        <v>197</v>
      </c>
      <c r="K10" s="12" t="s">
        <v>23</v>
      </c>
      <c r="L10" s="12" t="s">
        <v>24</v>
      </c>
      <c r="M10" s="12" t="s">
        <v>49</v>
      </c>
      <c r="N10" s="13" t="s">
        <v>34</v>
      </c>
      <c r="O10" s="12">
        <v>43562</v>
      </c>
      <c r="P10" s="12">
        <v>0</v>
      </c>
      <c r="Q10" s="12">
        <v>0</v>
      </c>
      <c r="R10" s="12">
        <v>36094</v>
      </c>
      <c r="S10" s="12">
        <v>0</v>
      </c>
      <c r="T10" s="12">
        <v>1</v>
      </c>
      <c r="U10" s="12">
        <v>0</v>
      </c>
    </row>
    <row r="11" spans="1:22" x14ac:dyDescent="0.25">
      <c r="A11" t="s">
        <v>50</v>
      </c>
      <c r="B11" s="24"/>
      <c r="C11" s="25">
        <f>SMALL(O:O,1)</f>
        <v>4</v>
      </c>
      <c r="D11" s="26"/>
      <c r="E11" s="27"/>
      <c r="H11" s="12" t="s">
        <v>3</v>
      </c>
      <c r="I11" s="12" t="s">
        <v>51</v>
      </c>
      <c r="J11" s="12" t="s">
        <v>197</v>
      </c>
      <c r="K11" s="12" t="s">
        <v>23</v>
      </c>
      <c r="L11" s="12" t="s">
        <v>24</v>
      </c>
      <c r="M11" s="12" t="s">
        <v>52</v>
      </c>
      <c r="N11" s="13" t="s">
        <v>53</v>
      </c>
      <c r="O11" s="12">
        <v>41716</v>
      </c>
      <c r="P11" s="12">
        <v>0</v>
      </c>
      <c r="Q11" s="12">
        <v>0</v>
      </c>
      <c r="R11" s="12">
        <v>34623</v>
      </c>
      <c r="S11" s="12">
        <v>0</v>
      </c>
      <c r="T11" s="12">
        <v>1</v>
      </c>
      <c r="U11" s="12">
        <v>0</v>
      </c>
    </row>
    <row r="12" spans="1:22" x14ac:dyDescent="0.25">
      <c r="A12" t="s">
        <v>54</v>
      </c>
      <c r="B12" s="32"/>
      <c r="C12" s="29">
        <f>LARGE(O:O,1)</f>
        <v>45117</v>
      </c>
      <c r="D12" s="30"/>
      <c r="E12" s="31"/>
      <c r="H12" s="12" t="s">
        <v>3</v>
      </c>
      <c r="I12" s="12" t="s">
        <v>55</v>
      </c>
      <c r="J12" s="12" t="s">
        <v>197</v>
      </c>
      <c r="K12" s="12" t="s">
        <v>56</v>
      </c>
      <c r="L12" s="12" t="s">
        <v>57</v>
      </c>
      <c r="M12" s="12" t="s">
        <v>58</v>
      </c>
      <c r="N12" s="13" t="s">
        <v>59</v>
      </c>
      <c r="O12" s="12">
        <v>32410</v>
      </c>
      <c r="P12" s="12">
        <v>2295</v>
      </c>
      <c r="Q12" s="12">
        <v>0</v>
      </c>
      <c r="R12" s="12">
        <v>22924</v>
      </c>
      <c r="S12" s="12">
        <v>1567</v>
      </c>
      <c r="T12" s="12">
        <v>1</v>
      </c>
      <c r="U12" s="12">
        <v>0</v>
      </c>
    </row>
    <row r="13" spans="1:22" x14ac:dyDescent="0.25">
      <c r="H13" s="12" t="s">
        <v>3</v>
      </c>
      <c r="I13" s="12" t="s">
        <v>60</v>
      </c>
      <c r="J13" s="12" t="s">
        <v>197</v>
      </c>
      <c r="K13" s="12" t="s">
        <v>56</v>
      </c>
      <c r="L13" s="12" t="s">
        <v>57</v>
      </c>
      <c r="M13" s="12" t="s">
        <v>61</v>
      </c>
      <c r="N13" s="13" t="s">
        <v>62</v>
      </c>
      <c r="O13" s="12">
        <v>30393</v>
      </c>
      <c r="P13" s="12">
        <v>2055</v>
      </c>
      <c r="Q13" s="12">
        <v>211</v>
      </c>
      <c r="R13" s="12">
        <v>21783</v>
      </c>
      <c r="S13" s="12">
        <v>1485</v>
      </c>
      <c r="T13" s="12">
        <v>144</v>
      </c>
      <c r="U13" s="12">
        <v>1.4652777777777799</v>
      </c>
    </row>
    <row r="14" spans="1:22" x14ac:dyDescent="0.25">
      <c r="A14" t="s">
        <v>63</v>
      </c>
      <c r="B14" s="33">
        <f>SMALL(U:U,1)</f>
        <v>0</v>
      </c>
      <c r="C14" s="34"/>
      <c r="D14" s="34"/>
      <c r="E14" s="35"/>
      <c r="H14" s="12" t="s">
        <v>3</v>
      </c>
      <c r="I14" s="12" t="s">
        <v>64</v>
      </c>
      <c r="J14" s="12" t="s">
        <v>197</v>
      </c>
      <c r="K14" s="12" t="s">
        <v>56</v>
      </c>
      <c r="L14" s="12" t="s">
        <v>57</v>
      </c>
      <c r="M14" s="12" t="s">
        <v>65</v>
      </c>
      <c r="N14" s="13" t="s">
        <v>66</v>
      </c>
      <c r="O14" s="12">
        <v>30205</v>
      </c>
      <c r="P14" s="12">
        <v>2237</v>
      </c>
      <c r="Q14" s="12">
        <v>210</v>
      </c>
      <c r="R14" s="12">
        <v>21821</v>
      </c>
      <c r="S14" s="12">
        <v>1643</v>
      </c>
      <c r="T14" s="12">
        <v>151</v>
      </c>
      <c r="U14" s="12">
        <v>1.3907284768211901</v>
      </c>
    </row>
    <row r="15" spans="1:22" x14ac:dyDescent="0.25">
      <c r="A15" t="s">
        <v>67</v>
      </c>
      <c r="B15" s="36">
        <f>AVERAGE(U:U)</f>
        <v>1.4611728849796879</v>
      </c>
      <c r="C15" s="37"/>
      <c r="D15" s="37"/>
      <c r="E15" s="38"/>
      <c r="H15" s="12" t="s">
        <v>3</v>
      </c>
      <c r="I15" s="12" t="s">
        <v>68</v>
      </c>
      <c r="J15" s="12" t="s">
        <v>197</v>
      </c>
      <c r="K15" s="12" t="s">
        <v>56</v>
      </c>
      <c r="L15" s="12" t="s">
        <v>57</v>
      </c>
      <c r="M15" s="12" t="s">
        <v>69</v>
      </c>
      <c r="N15" s="13" t="s">
        <v>70</v>
      </c>
      <c r="O15" s="12">
        <v>26131</v>
      </c>
      <c r="P15" s="12">
        <v>2375</v>
      </c>
      <c r="Q15" s="12">
        <v>180</v>
      </c>
      <c r="R15" s="12">
        <v>18647</v>
      </c>
      <c r="S15" s="12">
        <v>1738</v>
      </c>
      <c r="T15" s="12">
        <v>153</v>
      </c>
      <c r="U15" s="12">
        <v>1.1764705882352899</v>
      </c>
    </row>
    <row r="16" spans="1:22" x14ac:dyDescent="0.25">
      <c r="A16" t="s">
        <v>71</v>
      </c>
      <c r="B16" s="39">
        <f>LARGE(U:U,1)</f>
        <v>3.2833333333333301</v>
      </c>
      <c r="C16" s="40"/>
      <c r="D16" s="40"/>
      <c r="E16" s="41"/>
      <c r="H16" s="12" t="s">
        <v>3</v>
      </c>
      <c r="I16" s="12" t="s">
        <v>72</v>
      </c>
      <c r="J16" s="12" t="s">
        <v>197</v>
      </c>
      <c r="K16" s="12" t="s">
        <v>56</v>
      </c>
      <c r="L16" s="12" t="s">
        <v>57</v>
      </c>
      <c r="M16" s="12" t="s">
        <v>73</v>
      </c>
      <c r="N16" s="13" t="s">
        <v>74</v>
      </c>
      <c r="O16" s="12">
        <v>25965</v>
      </c>
      <c r="P16" s="12">
        <v>2332</v>
      </c>
      <c r="Q16" s="12">
        <v>198</v>
      </c>
      <c r="R16" s="12">
        <v>18833</v>
      </c>
      <c r="S16" s="12">
        <v>1737</v>
      </c>
      <c r="T16" s="12">
        <v>162</v>
      </c>
      <c r="U16" s="12">
        <v>1.2222222222222201</v>
      </c>
    </row>
    <row r="17" spans="1:21" x14ac:dyDescent="0.25">
      <c r="H17" s="12" t="s">
        <v>3</v>
      </c>
      <c r="I17" s="12" t="s">
        <v>75</v>
      </c>
      <c r="J17" s="12" t="s">
        <v>197</v>
      </c>
      <c r="K17" s="12" t="s">
        <v>56</v>
      </c>
      <c r="L17" s="12" t="s">
        <v>57</v>
      </c>
      <c r="M17" s="12" t="s">
        <v>76</v>
      </c>
      <c r="N17" s="13" t="s">
        <v>77</v>
      </c>
      <c r="O17" s="12">
        <v>25306</v>
      </c>
      <c r="P17" s="12">
        <v>2352</v>
      </c>
      <c r="Q17" s="12">
        <v>224</v>
      </c>
      <c r="R17" s="12">
        <v>18160</v>
      </c>
      <c r="S17" s="12">
        <v>1713</v>
      </c>
      <c r="T17" s="12">
        <v>165</v>
      </c>
      <c r="U17" s="12">
        <v>1.3575757575757601</v>
      </c>
    </row>
    <row r="18" spans="1:21" x14ac:dyDescent="0.25">
      <c r="A18" t="s">
        <v>78</v>
      </c>
      <c r="B18" s="42"/>
      <c r="C18" s="42"/>
      <c r="D18" s="42"/>
      <c r="E18" s="42"/>
      <c r="H18" s="12" t="s">
        <v>3</v>
      </c>
      <c r="I18" s="12" t="s">
        <v>79</v>
      </c>
      <c r="J18" s="12" t="s">
        <v>197</v>
      </c>
      <c r="K18" s="12" t="s">
        <v>56</v>
      </c>
      <c r="L18" s="12" t="s">
        <v>57</v>
      </c>
      <c r="M18" s="12" t="s">
        <v>80</v>
      </c>
      <c r="N18" s="13" t="s">
        <v>81</v>
      </c>
      <c r="O18" s="12">
        <v>24734</v>
      </c>
      <c r="P18" s="12">
        <v>2159</v>
      </c>
      <c r="Q18" s="12">
        <v>185</v>
      </c>
      <c r="R18" s="12">
        <v>17774</v>
      </c>
      <c r="S18" s="12">
        <v>1596</v>
      </c>
      <c r="T18" s="12">
        <v>171</v>
      </c>
      <c r="U18" s="12">
        <v>1.0818713450292401</v>
      </c>
    </row>
    <row r="19" spans="1:21" x14ac:dyDescent="0.25">
      <c r="A19" t="s">
        <v>82</v>
      </c>
      <c r="H19" s="12" t="s">
        <v>3</v>
      </c>
      <c r="I19" s="12" t="s">
        <v>83</v>
      </c>
      <c r="J19" s="12" t="s">
        <v>197</v>
      </c>
      <c r="K19" s="12" t="s">
        <v>56</v>
      </c>
      <c r="L19" s="12" t="s">
        <v>57</v>
      </c>
      <c r="M19" s="12" t="s">
        <v>84</v>
      </c>
      <c r="N19" s="13" t="s">
        <v>85</v>
      </c>
      <c r="O19" s="12">
        <v>22172</v>
      </c>
      <c r="P19" s="12">
        <v>1939</v>
      </c>
      <c r="Q19" s="12">
        <v>184</v>
      </c>
      <c r="R19" s="12">
        <v>16254</v>
      </c>
      <c r="S19" s="12">
        <v>1508</v>
      </c>
      <c r="T19" s="12">
        <v>134</v>
      </c>
      <c r="U19" s="12">
        <v>1.37313432835821</v>
      </c>
    </row>
    <row r="20" spans="1:21" x14ac:dyDescent="0.25">
      <c r="A20" t="s">
        <v>86</v>
      </c>
      <c r="H20" s="12" t="s">
        <v>3</v>
      </c>
      <c r="I20" s="12" t="s">
        <v>87</v>
      </c>
      <c r="J20" s="12" t="s">
        <v>197</v>
      </c>
      <c r="K20" s="12" t="s">
        <v>88</v>
      </c>
      <c r="L20" s="12" t="s">
        <v>89</v>
      </c>
      <c r="M20" s="12" t="s">
        <v>90</v>
      </c>
      <c r="N20" s="13" t="s">
        <v>91</v>
      </c>
      <c r="O20" s="12">
        <v>3810</v>
      </c>
      <c r="P20" s="12">
        <v>2479</v>
      </c>
      <c r="Q20" s="12">
        <v>237</v>
      </c>
      <c r="R20" s="12">
        <v>2791</v>
      </c>
      <c r="S20" s="12">
        <v>1759</v>
      </c>
      <c r="T20" s="12">
        <v>157</v>
      </c>
      <c r="U20" s="12">
        <v>1.50955414012739</v>
      </c>
    </row>
    <row r="21" spans="1:21" x14ac:dyDescent="0.25">
      <c r="C21">
        <f>COUNTIF(H:H,"A320")</f>
        <v>22</v>
      </c>
      <c r="H21" s="12" t="s">
        <v>3</v>
      </c>
      <c r="I21" s="12" t="s">
        <v>92</v>
      </c>
      <c r="J21" s="12" t="s">
        <v>197</v>
      </c>
      <c r="K21" s="12" t="s">
        <v>88</v>
      </c>
      <c r="L21" s="12" t="s">
        <v>89</v>
      </c>
      <c r="M21" s="12" t="s">
        <v>93</v>
      </c>
      <c r="N21" s="13" t="s">
        <v>94</v>
      </c>
      <c r="O21" s="12">
        <v>3681</v>
      </c>
      <c r="P21" s="12">
        <v>2492</v>
      </c>
      <c r="Q21" s="12">
        <v>221</v>
      </c>
      <c r="R21" s="12">
        <v>2703</v>
      </c>
      <c r="S21" s="12">
        <v>1762</v>
      </c>
      <c r="T21" s="12">
        <v>149</v>
      </c>
      <c r="U21" s="12">
        <v>1.48322147651007</v>
      </c>
    </row>
    <row r="22" spans="1:21" x14ac:dyDescent="0.25">
      <c r="C22">
        <f>COUNTIF(H:H,"A320")</f>
        <v>22</v>
      </c>
      <c r="H22" s="12" t="s">
        <v>3</v>
      </c>
      <c r="I22" s="12" t="s">
        <v>95</v>
      </c>
      <c r="J22" s="12" t="s">
        <v>197</v>
      </c>
      <c r="K22" s="12" t="s">
        <v>88</v>
      </c>
      <c r="L22" s="12" t="s">
        <v>89</v>
      </c>
      <c r="M22" s="12" t="s">
        <v>96</v>
      </c>
      <c r="N22" s="13" t="s">
        <v>97</v>
      </c>
      <c r="O22" s="12">
        <v>3053</v>
      </c>
      <c r="P22" s="12">
        <v>2393</v>
      </c>
      <c r="Q22" s="12">
        <v>232</v>
      </c>
      <c r="R22" s="12">
        <v>2209</v>
      </c>
      <c r="S22" s="12">
        <v>1713</v>
      </c>
      <c r="T22" s="12">
        <v>157</v>
      </c>
      <c r="U22" s="12">
        <v>1.47770700636943</v>
      </c>
    </row>
    <row r="23" spans="1:21" x14ac:dyDescent="0.25">
      <c r="C23">
        <f>SUM((H3:H54="A320")*AND(L3:L54="Pre-EMM Bleed-Pre-EMM ECS")*1)</f>
        <v>0</v>
      </c>
      <c r="H23" s="12" t="s">
        <v>3</v>
      </c>
      <c r="I23" s="12" t="s">
        <v>98</v>
      </c>
      <c r="J23" s="12" t="s">
        <v>197</v>
      </c>
      <c r="K23" s="12" t="s">
        <v>99</v>
      </c>
      <c r="L23" s="12" t="s">
        <v>89</v>
      </c>
      <c r="M23" s="12" t="s">
        <v>100</v>
      </c>
      <c r="N23" s="13" t="s">
        <v>101</v>
      </c>
      <c r="O23" s="12">
        <v>428</v>
      </c>
      <c r="P23" s="12">
        <v>428</v>
      </c>
      <c r="Q23" s="12">
        <v>230</v>
      </c>
      <c r="R23" s="12">
        <v>299</v>
      </c>
      <c r="S23" s="12">
        <v>299</v>
      </c>
      <c r="T23" s="12">
        <v>161</v>
      </c>
      <c r="U23" s="12">
        <v>1.4285714285714299</v>
      </c>
    </row>
    <row r="24" spans="1:21" x14ac:dyDescent="0.25">
      <c r="H24" s="12" t="s">
        <v>3</v>
      </c>
      <c r="I24" s="12" t="s">
        <v>102</v>
      </c>
      <c r="J24" s="12" t="s">
        <v>197</v>
      </c>
      <c r="K24" s="12" t="s">
        <v>99</v>
      </c>
      <c r="L24" s="12" t="s">
        <v>89</v>
      </c>
      <c r="M24" s="12" t="s">
        <v>103</v>
      </c>
      <c r="N24" s="13" t="s">
        <v>104</v>
      </c>
      <c r="O24" s="12">
        <v>4</v>
      </c>
      <c r="P24" s="12">
        <v>4</v>
      </c>
      <c r="Q24" s="12">
        <v>4</v>
      </c>
      <c r="R24" s="12">
        <v>2</v>
      </c>
      <c r="S24" s="12">
        <v>2</v>
      </c>
      <c r="T24" s="12">
        <v>2</v>
      </c>
      <c r="U24" s="12">
        <v>2</v>
      </c>
    </row>
    <row r="25" spans="1:21" x14ac:dyDescent="0.25">
      <c r="H25" s="12" t="s">
        <v>4</v>
      </c>
      <c r="I25" s="12" t="s">
        <v>105</v>
      </c>
      <c r="J25" s="12" t="s">
        <v>197</v>
      </c>
      <c r="K25" s="12" t="s">
        <v>106</v>
      </c>
      <c r="L25" s="12" t="s">
        <v>57</v>
      </c>
      <c r="M25" s="12" t="s">
        <v>107</v>
      </c>
      <c r="N25" s="13" t="s">
        <v>108</v>
      </c>
      <c r="O25" s="12">
        <v>39166</v>
      </c>
      <c r="P25" s="12">
        <v>2108</v>
      </c>
      <c r="Q25" s="12">
        <v>152</v>
      </c>
      <c r="R25" s="12">
        <v>23753</v>
      </c>
      <c r="S25" s="12">
        <v>1211</v>
      </c>
      <c r="T25" s="12">
        <v>87</v>
      </c>
      <c r="U25" s="12">
        <v>1.7471264367816099</v>
      </c>
    </row>
    <row r="26" spans="1:21" x14ac:dyDescent="0.25">
      <c r="H26" s="12" t="s">
        <v>4</v>
      </c>
      <c r="I26" s="12" t="s">
        <v>109</v>
      </c>
      <c r="J26" s="12" t="s">
        <v>197</v>
      </c>
      <c r="K26" s="12" t="s">
        <v>106</v>
      </c>
      <c r="L26" s="12" t="s">
        <v>57</v>
      </c>
      <c r="M26" s="12" t="s">
        <v>110</v>
      </c>
      <c r="N26" s="13" t="s">
        <v>111</v>
      </c>
      <c r="O26" s="12">
        <v>39643</v>
      </c>
      <c r="P26" s="12">
        <v>2359</v>
      </c>
      <c r="Q26" s="12">
        <v>200</v>
      </c>
      <c r="R26" s="12">
        <v>23725</v>
      </c>
      <c r="S26" s="12">
        <v>1304</v>
      </c>
      <c r="T26" s="12">
        <v>107</v>
      </c>
      <c r="U26" s="12">
        <v>1.86915887850467</v>
      </c>
    </row>
    <row r="27" spans="1:21" x14ac:dyDescent="0.25">
      <c r="H27" s="12" t="s">
        <v>4</v>
      </c>
      <c r="I27" s="12" t="s">
        <v>112</v>
      </c>
      <c r="J27" s="12" t="s">
        <v>197</v>
      </c>
      <c r="K27" s="12" t="s">
        <v>113</v>
      </c>
      <c r="L27" s="12" t="s">
        <v>57</v>
      </c>
      <c r="M27" s="12" t="s">
        <v>114</v>
      </c>
      <c r="N27" s="13" t="s">
        <v>115</v>
      </c>
      <c r="O27" s="12">
        <v>34573</v>
      </c>
      <c r="P27" s="12">
        <v>2536</v>
      </c>
      <c r="Q27" s="12">
        <v>142</v>
      </c>
      <c r="R27" s="12">
        <v>20329</v>
      </c>
      <c r="S27" s="12">
        <v>1211</v>
      </c>
      <c r="T27" s="12">
        <v>62</v>
      </c>
      <c r="U27" s="12">
        <v>2.2903225806451601</v>
      </c>
    </row>
    <row r="28" spans="1:21" x14ac:dyDescent="0.25">
      <c r="H28" s="12" t="s">
        <v>4</v>
      </c>
      <c r="I28" s="12" t="s">
        <v>116</v>
      </c>
      <c r="J28" s="12" t="s">
        <v>197</v>
      </c>
      <c r="K28" s="12" t="s">
        <v>106</v>
      </c>
      <c r="L28" s="12" t="s">
        <v>57</v>
      </c>
      <c r="M28" s="12" t="s">
        <v>117</v>
      </c>
      <c r="N28" s="13" t="s">
        <v>118</v>
      </c>
      <c r="O28" s="12">
        <v>30787</v>
      </c>
      <c r="P28" s="12">
        <v>2369</v>
      </c>
      <c r="Q28" s="12">
        <v>222</v>
      </c>
      <c r="R28" s="12">
        <v>18000</v>
      </c>
      <c r="S28" s="12">
        <v>1284</v>
      </c>
      <c r="T28" s="12">
        <v>124</v>
      </c>
      <c r="U28" s="12">
        <v>1.7903225806451599</v>
      </c>
    </row>
    <row r="29" spans="1:21" x14ac:dyDescent="0.25">
      <c r="H29" s="12" t="s">
        <v>4</v>
      </c>
      <c r="I29" s="12" t="s">
        <v>119</v>
      </c>
      <c r="J29" s="12" t="s">
        <v>197</v>
      </c>
      <c r="K29" s="12" t="s">
        <v>120</v>
      </c>
      <c r="L29" s="12" t="s">
        <v>57</v>
      </c>
      <c r="M29" s="12" t="s">
        <v>121</v>
      </c>
      <c r="N29" s="13" t="s">
        <v>118</v>
      </c>
      <c r="O29" s="12">
        <v>29721</v>
      </c>
      <c r="P29" s="12">
        <v>2358</v>
      </c>
      <c r="Q29" s="12">
        <v>178</v>
      </c>
      <c r="R29" s="12">
        <v>16937</v>
      </c>
      <c r="S29" s="12">
        <v>1180</v>
      </c>
      <c r="T29" s="12">
        <v>78</v>
      </c>
      <c r="U29" s="12">
        <v>2.2820512820512802</v>
      </c>
    </row>
    <row r="30" spans="1:21" x14ac:dyDescent="0.25">
      <c r="H30" s="12" t="s">
        <v>4</v>
      </c>
      <c r="I30" s="12" t="s">
        <v>122</v>
      </c>
      <c r="J30" s="12" t="s">
        <v>197</v>
      </c>
      <c r="K30" s="12" t="s">
        <v>106</v>
      </c>
      <c r="L30" s="12" t="s">
        <v>57</v>
      </c>
      <c r="M30" s="12" t="s">
        <v>123</v>
      </c>
      <c r="N30" s="13" t="s">
        <v>124</v>
      </c>
      <c r="O30" s="12">
        <v>31855</v>
      </c>
      <c r="P30" s="12">
        <v>2244</v>
      </c>
      <c r="Q30" s="12">
        <v>97</v>
      </c>
      <c r="R30" s="12">
        <v>18583</v>
      </c>
      <c r="S30" s="12">
        <v>1223</v>
      </c>
      <c r="T30" s="12">
        <v>56</v>
      </c>
      <c r="U30" s="12">
        <v>1.7321428571428601</v>
      </c>
    </row>
    <row r="31" spans="1:21" x14ac:dyDescent="0.25">
      <c r="H31" s="12" t="s">
        <v>4</v>
      </c>
      <c r="I31" s="12" t="s">
        <v>125</v>
      </c>
      <c r="J31" s="12" t="s">
        <v>197</v>
      </c>
      <c r="K31" s="12" t="s">
        <v>106</v>
      </c>
      <c r="L31" s="12" t="s">
        <v>57</v>
      </c>
      <c r="M31" s="12" t="s">
        <v>126</v>
      </c>
      <c r="N31" s="13" t="s">
        <v>127</v>
      </c>
      <c r="O31" s="12">
        <v>28639</v>
      </c>
      <c r="P31" s="12">
        <v>2293</v>
      </c>
      <c r="Q31" s="12">
        <v>209</v>
      </c>
      <c r="R31" s="12">
        <v>16400</v>
      </c>
      <c r="S31" s="12">
        <v>1302</v>
      </c>
      <c r="T31" s="12">
        <v>126</v>
      </c>
      <c r="U31" s="12">
        <v>1.6587301587301599</v>
      </c>
    </row>
    <row r="32" spans="1:21" x14ac:dyDescent="0.25">
      <c r="H32" s="12" t="s">
        <v>4</v>
      </c>
      <c r="I32" s="12" t="s">
        <v>128</v>
      </c>
      <c r="J32" s="12" t="s">
        <v>197</v>
      </c>
      <c r="K32" s="12" t="s">
        <v>106</v>
      </c>
      <c r="L32" s="12" t="s">
        <v>57</v>
      </c>
      <c r="M32" s="12" t="s">
        <v>129</v>
      </c>
      <c r="N32" s="13" t="s">
        <v>130</v>
      </c>
      <c r="O32" s="12">
        <v>28973</v>
      </c>
      <c r="P32" s="12">
        <v>2111</v>
      </c>
      <c r="Q32" s="12">
        <v>246</v>
      </c>
      <c r="R32" s="12">
        <v>16148</v>
      </c>
      <c r="S32" s="12">
        <v>1168</v>
      </c>
      <c r="T32" s="12">
        <v>124</v>
      </c>
      <c r="U32" s="12">
        <v>1.9838709677419399</v>
      </c>
    </row>
    <row r="33" spans="8:21" x14ac:dyDescent="0.25">
      <c r="H33" s="12" t="s">
        <v>4</v>
      </c>
      <c r="I33" s="12" t="s">
        <v>131</v>
      </c>
      <c r="J33" s="12" t="s">
        <v>197</v>
      </c>
      <c r="K33" s="12" t="s">
        <v>106</v>
      </c>
      <c r="L33" s="12" t="s">
        <v>57</v>
      </c>
      <c r="M33" s="12" t="s">
        <v>132</v>
      </c>
      <c r="N33" s="13" t="s">
        <v>133</v>
      </c>
      <c r="O33" s="12">
        <v>23919</v>
      </c>
      <c r="P33" s="12">
        <v>2316</v>
      </c>
      <c r="Q33" s="12">
        <v>213</v>
      </c>
      <c r="R33" s="12">
        <v>13433</v>
      </c>
      <c r="S33" s="12">
        <v>1273</v>
      </c>
      <c r="T33" s="12">
        <v>119</v>
      </c>
      <c r="U33" s="12">
        <v>1.78991596638655</v>
      </c>
    </row>
    <row r="34" spans="8:21" x14ac:dyDescent="0.25">
      <c r="H34" s="12" t="s">
        <v>4</v>
      </c>
      <c r="I34" s="12" t="s">
        <v>134</v>
      </c>
      <c r="J34" s="12" t="s">
        <v>197</v>
      </c>
      <c r="K34" s="12" t="s">
        <v>113</v>
      </c>
      <c r="L34" s="12" t="s">
        <v>57</v>
      </c>
      <c r="M34" s="12" t="s">
        <v>135</v>
      </c>
      <c r="N34" s="13" t="s">
        <v>136</v>
      </c>
      <c r="O34" s="12">
        <v>26871</v>
      </c>
      <c r="P34" s="12">
        <v>2326</v>
      </c>
      <c r="Q34" s="12">
        <v>209</v>
      </c>
      <c r="R34" s="12">
        <v>15010</v>
      </c>
      <c r="S34" s="12">
        <v>1197</v>
      </c>
      <c r="T34" s="12">
        <v>108</v>
      </c>
      <c r="U34" s="12">
        <v>1.93518518518519</v>
      </c>
    </row>
    <row r="35" spans="8:21" x14ac:dyDescent="0.25">
      <c r="H35" s="12" t="s">
        <v>4</v>
      </c>
      <c r="I35" s="12" t="s">
        <v>137</v>
      </c>
      <c r="J35" s="12" t="s">
        <v>197</v>
      </c>
      <c r="K35" s="12" t="s">
        <v>113</v>
      </c>
      <c r="L35" s="12" t="s">
        <v>57</v>
      </c>
      <c r="M35" s="12" t="s">
        <v>138</v>
      </c>
      <c r="N35" s="13" t="s">
        <v>139</v>
      </c>
      <c r="O35" s="12">
        <v>26253</v>
      </c>
      <c r="P35" s="12">
        <v>2355</v>
      </c>
      <c r="Q35" s="12">
        <v>271</v>
      </c>
      <c r="R35" s="12">
        <v>14629</v>
      </c>
      <c r="S35" s="12">
        <v>1155</v>
      </c>
      <c r="T35" s="12">
        <v>124</v>
      </c>
      <c r="U35" s="12">
        <v>2.1854838709677402</v>
      </c>
    </row>
    <row r="36" spans="8:21" x14ac:dyDescent="0.25">
      <c r="H36" s="12" t="s">
        <v>4</v>
      </c>
      <c r="I36" s="12" t="s">
        <v>140</v>
      </c>
      <c r="J36" s="12" t="s">
        <v>197</v>
      </c>
      <c r="K36" s="12" t="s">
        <v>113</v>
      </c>
      <c r="L36" s="12" t="s">
        <v>57</v>
      </c>
      <c r="M36" s="12" t="s">
        <v>141</v>
      </c>
      <c r="N36" s="13" t="s">
        <v>142</v>
      </c>
      <c r="O36" s="12">
        <v>25852</v>
      </c>
      <c r="P36" s="12">
        <v>2147</v>
      </c>
      <c r="Q36" s="12">
        <v>151</v>
      </c>
      <c r="R36" s="12">
        <v>14363</v>
      </c>
      <c r="S36" s="12">
        <v>1107</v>
      </c>
      <c r="T36" s="12">
        <v>91</v>
      </c>
      <c r="U36" s="12">
        <v>1.6593406593406601</v>
      </c>
    </row>
    <row r="37" spans="8:21" x14ac:dyDescent="0.25">
      <c r="H37" s="12" t="s">
        <v>4</v>
      </c>
      <c r="I37" s="12" t="s">
        <v>143</v>
      </c>
      <c r="J37" s="12" t="s">
        <v>197</v>
      </c>
      <c r="K37" s="12" t="s">
        <v>113</v>
      </c>
      <c r="L37" s="12" t="s">
        <v>57</v>
      </c>
      <c r="M37" s="12" t="s">
        <v>144</v>
      </c>
      <c r="N37" s="13" t="s">
        <v>145</v>
      </c>
      <c r="O37" s="12">
        <v>26202</v>
      </c>
      <c r="P37" s="12">
        <v>2443</v>
      </c>
      <c r="Q37" s="12">
        <v>200</v>
      </c>
      <c r="R37" s="12">
        <v>14468</v>
      </c>
      <c r="S37" s="12">
        <v>1232</v>
      </c>
      <c r="T37" s="12">
        <v>109</v>
      </c>
      <c r="U37" s="12">
        <v>1.8348623853210999</v>
      </c>
    </row>
    <row r="38" spans="8:21" x14ac:dyDescent="0.25">
      <c r="H38" s="12" t="s">
        <v>4</v>
      </c>
      <c r="I38" s="12" t="s">
        <v>146</v>
      </c>
      <c r="J38" s="12" t="s">
        <v>197</v>
      </c>
      <c r="K38" s="12" t="s">
        <v>113</v>
      </c>
      <c r="L38" s="12" t="s">
        <v>57</v>
      </c>
      <c r="M38" s="12" t="s">
        <v>147</v>
      </c>
      <c r="N38" s="13" t="s">
        <v>148</v>
      </c>
      <c r="O38" s="12">
        <v>24542</v>
      </c>
      <c r="P38" s="12">
        <v>1992</v>
      </c>
      <c r="Q38" s="12">
        <v>181</v>
      </c>
      <c r="R38" s="12">
        <v>13496</v>
      </c>
      <c r="S38" s="12">
        <v>1071</v>
      </c>
      <c r="T38" s="12">
        <v>105</v>
      </c>
      <c r="U38" s="12">
        <v>1.7238095238095199</v>
      </c>
    </row>
    <row r="39" spans="8:21" x14ac:dyDescent="0.25">
      <c r="H39" s="12" t="s">
        <v>4</v>
      </c>
      <c r="I39" s="12" t="s">
        <v>149</v>
      </c>
      <c r="J39" s="12" t="s">
        <v>197</v>
      </c>
      <c r="K39" s="12" t="s">
        <v>106</v>
      </c>
      <c r="L39" s="12" t="s">
        <v>57</v>
      </c>
      <c r="M39" s="12" t="s">
        <v>150</v>
      </c>
      <c r="N39" s="13" t="s">
        <v>151</v>
      </c>
      <c r="O39" s="12">
        <v>24111</v>
      </c>
      <c r="P39" s="12">
        <v>2190</v>
      </c>
      <c r="Q39" s="12">
        <v>213</v>
      </c>
      <c r="R39" s="12">
        <v>13495</v>
      </c>
      <c r="S39" s="12">
        <v>1247</v>
      </c>
      <c r="T39" s="12">
        <v>121</v>
      </c>
      <c r="U39" s="12">
        <v>1.7603305785123999</v>
      </c>
    </row>
    <row r="40" spans="8:21" x14ac:dyDescent="0.25">
      <c r="H40" s="12" t="s">
        <v>4</v>
      </c>
      <c r="I40" s="12" t="s">
        <v>152</v>
      </c>
      <c r="J40" s="12" t="s">
        <v>197</v>
      </c>
      <c r="K40" s="12" t="s">
        <v>106</v>
      </c>
      <c r="L40" s="12" t="s">
        <v>89</v>
      </c>
      <c r="M40" s="12" t="s">
        <v>153</v>
      </c>
      <c r="N40" s="13" t="s">
        <v>154</v>
      </c>
      <c r="O40" s="12">
        <v>22360</v>
      </c>
      <c r="P40" s="12">
        <v>2162</v>
      </c>
      <c r="Q40" s="12">
        <v>168</v>
      </c>
      <c r="R40" s="12">
        <v>12935</v>
      </c>
      <c r="S40" s="12">
        <v>1214</v>
      </c>
      <c r="T40" s="12">
        <v>109</v>
      </c>
      <c r="U40" s="12">
        <v>1.54128440366972</v>
      </c>
    </row>
    <row r="41" spans="8:21" x14ac:dyDescent="0.25">
      <c r="H41" s="12" t="s">
        <v>4</v>
      </c>
      <c r="I41" s="12" t="s">
        <v>155</v>
      </c>
      <c r="J41" s="12" t="s">
        <v>197</v>
      </c>
      <c r="K41" s="12" t="s">
        <v>106</v>
      </c>
      <c r="L41" s="12" t="s">
        <v>89</v>
      </c>
      <c r="M41" s="12" t="s">
        <v>156</v>
      </c>
      <c r="N41" s="13" t="s">
        <v>157</v>
      </c>
      <c r="O41" s="12">
        <v>22228</v>
      </c>
      <c r="P41" s="12">
        <v>2338</v>
      </c>
      <c r="Q41" s="12">
        <v>225</v>
      </c>
      <c r="R41" s="12">
        <v>13147</v>
      </c>
      <c r="S41" s="12">
        <v>1283</v>
      </c>
      <c r="T41" s="12">
        <v>122</v>
      </c>
      <c r="U41" s="12">
        <v>1.84426229508197</v>
      </c>
    </row>
    <row r="42" spans="8:21" x14ac:dyDescent="0.25">
      <c r="H42" s="12" t="s">
        <v>4</v>
      </c>
      <c r="I42" s="12" t="s">
        <v>158</v>
      </c>
      <c r="J42" s="12" t="s">
        <v>197</v>
      </c>
      <c r="K42" s="12" t="s">
        <v>106</v>
      </c>
      <c r="L42" s="12" t="s">
        <v>89</v>
      </c>
      <c r="M42" s="12" t="s">
        <v>159</v>
      </c>
      <c r="N42" s="13" t="s">
        <v>160</v>
      </c>
      <c r="O42" s="12">
        <v>21043</v>
      </c>
      <c r="P42" s="12">
        <v>2557</v>
      </c>
      <c r="Q42" s="12">
        <v>239</v>
      </c>
      <c r="R42" s="12">
        <v>12297</v>
      </c>
      <c r="S42" s="12">
        <v>1396</v>
      </c>
      <c r="T42" s="12">
        <v>125</v>
      </c>
      <c r="U42" s="12">
        <v>1.9119999999999999</v>
      </c>
    </row>
    <row r="43" spans="8:21" x14ac:dyDescent="0.25">
      <c r="H43" s="12" t="s">
        <v>2</v>
      </c>
      <c r="I43" s="12" t="s">
        <v>161</v>
      </c>
      <c r="J43" s="12" t="s">
        <v>197</v>
      </c>
      <c r="K43" s="12" t="s">
        <v>162</v>
      </c>
      <c r="L43" s="12" t="s">
        <v>57</v>
      </c>
      <c r="M43" s="12" t="s">
        <v>163</v>
      </c>
      <c r="N43" s="13" t="s">
        <v>164</v>
      </c>
      <c r="O43" s="12">
        <v>33699</v>
      </c>
      <c r="P43" s="12">
        <v>2505</v>
      </c>
      <c r="Q43" s="12">
        <v>217</v>
      </c>
      <c r="R43" s="12">
        <v>23139</v>
      </c>
      <c r="S43" s="12">
        <v>1769</v>
      </c>
      <c r="T43" s="12">
        <v>157</v>
      </c>
      <c r="U43" s="12">
        <v>1.38216560509554</v>
      </c>
    </row>
    <row r="44" spans="8:21" x14ac:dyDescent="0.25">
      <c r="H44" s="12" t="s">
        <v>2</v>
      </c>
      <c r="I44" s="12" t="s">
        <v>165</v>
      </c>
      <c r="J44" s="12" t="s">
        <v>197</v>
      </c>
      <c r="K44" s="12" t="s">
        <v>162</v>
      </c>
      <c r="L44" s="12" t="s">
        <v>57</v>
      </c>
      <c r="M44" s="12" t="s">
        <v>166</v>
      </c>
      <c r="N44" s="13" t="s">
        <v>167</v>
      </c>
      <c r="O44" s="12">
        <v>32381</v>
      </c>
      <c r="P44" s="12">
        <v>2508</v>
      </c>
      <c r="Q44" s="12">
        <v>210</v>
      </c>
      <c r="R44" s="12">
        <v>21804</v>
      </c>
      <c r="S44" s="12">
        <v>1802</v>
      </c>
      <c r="T44" s="12">
        <v>154</v>
      </c>
      <c r="U44" s="12">
        <v>1.36363636363636</v>
      </c>
    </row>
    <row r="45" spans="8:21" x14ac:dyDescent="0.25">
      <c r="H45" s="12" t="s">
        <v>2</v>
      </c>
      <c r="I45" s="12" t="s">
        <v>168</v>
      </c>
      <c r="J45" s="12" t="s">
        <v>197</v>
      </c>
      <c r="K45" s="12" t="s">
        <v>162</v>
      </c>
      <c r="L45" s="12" t="s">
        <v>57</v>
      </c>
      <c r="M45" s="12" t="s">
        <v>169</v>
      </c>
      <c r="N45" s="13" t="s">
        <v>133</v>
      </c>
      <c r="O45" s="12">
        <v>33196</v>
      </c>
      <c r="P45" s="12">
        <v>3612</v>
      </c>
      <c r="Q45" s="12">
        <v>271</v>
      </c>
      <c r="R45" s="12">
        <v>14080</v>
      </c>
      <c r="S45" s="12">
        <v>1295</v>
      </c>
      <c r="T45" s="12">
        <v>113</v>
      </c>
      <c r="U45" s="12">
        <v>2.3982300884955801</v>
      </c>
    </row>
    <row r="46" spans="8:21" x14ac:dyDescent="0.25">
      <c r="H46" s="12" t="s">
        <v>2</v>
      </c>
      <c r="I46" s="12" t="s">
        <v>170</v>
      </c>
      <c r="J46" s="12" t="s">
        <v>197</v>
      </c>
      <c r="K46" s="12" t="s">
        <v>162</v>
      </c>
      <c r="L46" s="12" t="s">
        <v>57</v>
      </c>
      <c r="M46" s="12" t="s">
        <v>171</v>
      </c>
      <c r="N46" s="13" t="s">
        <v>172</v>
      </c>
      <c r="O46" s="12">
        <v>34442</v>
      </c>
      <c r="P46" s="12">
        <v>3772</v>
      </c>
      <c r="Q46" s="12">
        <v>321</v>
      </c>
      <c r="R46" s="12">
        <v>12633</v>
      </c>
      <c r="S46" s="12">
        <v>1291</v>
      </c>
      <c r="T46" s="12">
        <v>132</v>
      </c>
      <c r="U46" s="12">
        <v>2.4318181818181799</v>
      </c>
    </row>
    <row r="47" spans="8:21" x14ac:dyDescent="0.25">
      <c r="H47" s="12" t="s">
        <v>2</v>
      </c>
      <c r="I47" s="12" t="s">
        <v>173</v>
      </c>
      <c r="J47" s="12" t="s">
        <v>197</v>
      </c>
      <c r="K47" s="12" t="s">
        <v>162</v>
      </c>
      <c r="L47" s="12" t="s">
        <v>57</v>
      </c>
      <c r="M47" s="12" t="s">
        <v>174</v>
      </c>
      <c r="N47" s="13" t="s">
        <v>136</v>
      </c>
      <c r="O47" s="12">
        <v>34654</v>
      </c>
      <c r="P47" s="12">
        <v>3764</v>
      </c>
      <c r="Q47" s="12">
        <v>294</v>
      </c>
      <c r="R47" s="12">
        <v>12845</v>
      </c>
      <c r="S47" s="12">
        <v>1311</v>
      </c>
      <c r="T47" s="12">
        <v>130</v>
      </c>
      <c r="U47" s="12">
        <v>2.2615384615384602</v>
      </c>
    </row>
    <row r="48" spans="8:21" x14ac:dyDescent="0.25">
      <c r="H48" s="12" t="s">
        <v>2</v>
      </c>
      <c r="I48" s="12" t="s">
        <v>175</v>
      </c>
      <c r="J48" s="12" t="s">
        <v>197</v>
      </c>
      <c r="K48" s="12" t="s">
        <v>162</v>
      </c>
      <c r="L48" s="12" t="s">
        <v>89</v>
      </c>
      <c r="M48" s="12" t="s">
        <v>176</v>
      </c>
      <c r="N48" s="13" t="s">
        <v>177</v>
      </c>
      <c r="O48" s="12">
        <v>16141</v>
      </c>
      <c r="P48" s="12">
        <v>2253</v>
      </c>
      <c r="Q48" s="12">
        <v>181</v>
      </c>
      <c r="R48" s="12">
        <v>13890</v>
      </c>
      <c r="S48" s="12">
        <v>1887</v>
      </c>
      <c r="T48" s="12">
        <v>151</v>
      </c>
      <c r="U48" s="12">
        <v>1.1986754966887401</v>
      </c>
    </row>
    <row r="49" spans="8:21" x14ac:dyDescent="0.25">
      <c r="H49" s="12" t="s">
        <v>2</v>
      </c>
      <c r="I49" s="12" t="s">
        <v>178</v>
      </c>
      <c r="J49" s="12" t="s">
        <v>197</v>
      </c>
      <c r="K49" s="12" t="s">
        <v>162</v>
      </c>
      <c r="L49" s="12" t="s">
        <v>89</v>
      </c>
      <c r="M49" s="12" t="s">
        <v>179</v>
      </c>
      <c r="N49" s="13" t="s">
        <v>180</v>
      </c>
      <c r="O49" s="12">
        <v>26799</v>
      </c>
      <c r="P49" s="12">
        <v>4032</v>
      </c>
      <c r="Q49" s="12">
        <v>343</v>
      </c>
      <c r="R49" s="12">
        <v>9275</v>
      </c>
      <c r="S49" s="12">
        <v>1340</v>
      </c>
      <c r="T49" s="12">
        <v>127</v>
      </c>
      <c r="U49" s="12">
        <v>2.7007874015748001</v>
      </c>
    </row>
    <row r="50" spans="8:21" x14ac:dyDescent="0.25">
      <c r="H50" s="12" t="s">
        <v>2</v>
      </c>
      <c r="I50" s="12" t="s">
        <v>181</v>
      </c>
      <c r="J50" s="12" t="s">
        <v>197</v>
      </c>
      <c r="K50" s="12" t="s">
        <v>182</v>
      </c>
      <c r="L50" s="12" t="s">
        <v>89</v>
      </c>
      <c r="M50" s="12" t="s">
        <v>183</v>
      </c>
      <c r="N50" s="13" t="s">
        <v>184</v>
      </c>
      <c r="O50" s="12">
        <v>18342</v>
      </c>
      <c r="P50" s="12">
        <v>3990</v>
      </c>
      <c r="Q50" s="12">
        <v>303</v>
      </c>
      <c r="R50" s="12">
        <v>11031</v>
      </c>
      <c r="S50" s="12">
        <v>1349</v>
      </c>
      <c r="T50" s="12">
        <v>106</v>
      </c>
      <c r="U50" s="12">
        <v>2.85849056603774</v>
      </c>
    </row>
    <row r="51" spans="8:21" x14ac:dyDescent="0.25">
      <c r="H51" s="12" t="s">
        <v>2</v>
      </c>
      <c r="I51" s="12" t="s">
        <v>185</v>
      </c>
      <c r="J51" s="12" t="s">
        <v>197</v>
      </c>
      <c r="K51" s="12" t="s">
        <v>182</v>
      </c>
      <c r="L51" s="12" t="s">
        <v>89</v>
      </c>
      <c r="M51" s="12" t="s">
        <v>186</v>
      </c>
      <c r="N51" s="13" t="s">
        <v>187</v>
      </c>
      <c r="O51" s="12">
        <v>19839</v>
      </c>
      <c r="P51" s="12">
        <v>3902</v>
      </c>
      <c r="Q51" s="12">
        <v>394</v>
      </c>
      <c r="R51" s="12">
        <v>10337</v>
      </c>
      <c r="S51" s="12">
        <v>1253</v>
      </c>
      <c r="T51" s="12">
        <v>120</v>
      </c>
      <c r="U51" s="12">
        <v>3.2833333333333301</v>
      </c>
    </row>
    <row r="52" spans="8:21" x14ac:dyDescent="0.25">
      <c r="H52" s="12" t="s">
        <v>2</v>
      </c>
      <c r="I52" s="12" t="s">
        <v>188</v>
      </c>
      <c r="J52" s="12" t="s">
        <v>197</v>
      </c>
      <c r="K52" s="12" t="s">
        <v>182</v>
      </c>
      <c r="L52" s="12" t="s">
        <v>89</v>
      </c>
      <c r="M52" s="12" t="s">
        <v>189</v>
      </c>
      <c r="N52" s="13" t="s">
        <v>190</v>
      </c>
      <c r="O52" s="12">
        <v>16048</v>
      </c>
      <c r="P52" s="12">
        <v>3032</v>
      </c>
      <c r="Q52" s="12">
        <v>377</v>
      </c>
      <c r="R52" s="12">
        <v>11148</v>
      </c>
      <c r="S52" s="12">
        <v>1334</v>
      </c>
      <c r="T52" s="12">
        <v>121</v>
      </c>
      <c r="U52" s="12">
        <v>3.1157024793388399</v>
      </c>
    </row>
    <row r="53" spans="8:21" x14ac:dyDescent="0.25">
      <c r="H53" s="12" t="s">
        <v>2</v>
      </c>
      <c r="I53" s="12" t="s">
        <v>191</v>
      </c>
      <c r="J53" s="12" t="s">
        <v>197</v>
      </c>
      <c r="K53" s="12" t="s">
        <v>182</v>
      </c>
      <c r="L53" s="12" t="s">
        <v>89</v>
      </c>
      <c r="M53" s="12" t="s">
        <v>192</v>
      </c>
      <c r="N53" s="13" t="s">
        <v>193</v>
      </c>
      <c r="O53" s="12">
        <v>9725</v>
      </c>
      <c r="P53" s="12">
        <v>2341</v>
      </c>
      <c r="Q53" s="12">
        <v>208</v>
      </c>
      <c r="R53" s="12">
        <v>8322</v>
      </c>
      <c r="S53" s="12">
        <v>1983</v>
      </c>
      <c r="T53" s="12">
        <v>167</v>
      </c>
      <c r="U53" s="12">
        <v>1.24550898203593</v>
      </c>
    </row>
    <row r="54" spans="8:21" x14ac:dyDescent="0.25">
      <c r="H54" s="12" t="s">
        <v>2</v>
      </c>
      <c r="I54" s="12" t="s">
        <v>194</v>
      </c>
      <c r="J54" s="12" t="s">
        <v>197</v>
      </c>
      <c r="K54" s="12" t="s">
        <v>182</v>
      </c>
      <c r="L54" s="12" t="s">
        <v>89</v>
      </c>
      <c r="M54" s="12" t="s">
        <v>195</v>
      </c>
      <c r="N54" s="13" t="s">
        <v>196</v>
      </c>
      <c r="O54" s="12">
        <v>9795</v>
      </c>
      <c r="P54" s="12">
        <v>2316</v>
      </c>
      <c r="Q54" s="12">
        <v>200</v>
      </c>
      <c r="R54" s="12">
        <v>8329</v>
      </c>
      <c r="S54" s="12">
        <v>1851</v>
      </c>
      <c r="T54" s="12">
        <v>162</v>
      </c>
      <c r="U54" s="12">
        <v>1.2345679012345701</v>
      </c>
    </row>
  </sheetData>
  <mergeCells count="2">
    <mergeCell ref="B18:C18"/>
    <mergeCell ref="D18:E18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LIEBHERR-AEROSPACE TOULOUSE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WOESTELANDT Didier (LTS)</dc:creator>
  <cp:lastModifiedBy>WOESTELANDT Didier (LTS)</cp:lastModifiedBy>
  <dcterms:created xsi:type="dcterms:W3CDTF">2015-01-17T22:15:26Z</dcterms:created>
  <dcterms:modified xsi:type="dcterms:W3CDTF">2015-01-17T22:16:20Z</dcterms:modified>
</cp:coreProperties>
</file>