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35" windowWidth="28515" windowHeight="113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S75" i="1" l="1"/>
  <c r="AQ75" i="1"/>
  <c r="N75" i="1"/>
  <c r="L75" i="1"/>
  <c r="AS74" i="1"/>
  <c r="AP74" i="1"/>
  <c r="N74" i="1"/>
  <c r="AQ74" i="1" s="1"/>
  <c r="L74" i="1"/>
  <c r="AS73" i="1"/>
  <c r="AO73" i="1"/>
  <c r="N73" i="1"/>
  <c r="AP73" i="1" s="1"/>
  <c r="L73" i="1"/>
  <c r="AS72" i="1"/>
  <c r="AN72" i="1"/>
  <c r="N72" i="1"/>
  <c r="AQ72" i="1" s="1"/>
  <c r="L72" i="1"/>
  <c r="AS71" i="1"/>
  <c r="AM71" i="1"/>
  <c r="N71" i="1"/>
  <c r="AP71" i="1" s="1"/>
  <c r="L71" i="1"/>
  <c r="AS70" i="1"/>
  <c r="AL70" i="1"/>
  <c r="N70" i="1"/>
  <c r="AN70" i="1" s="1"/>
  <c r="L70" i="1"/>
  <c r="AS69" i="1"/>
  <c r="AK69" i="1"/>
  <c r="N69" i="1"/>
  <c r="L69" i="1"/>
  <c r="AS68" i="1"/>
  <c r="AJ68" i="1"/>
  <c r="N68" i="1"/>
  <c r="AM68" i="1" s="1"/>
  <c r="L68" i="1"/>
  <c r="AS67" i="1"/>
  <c r="AI67" i="1"/>
  <c r="N67" i="1"/>
  <c r="AN67" i="1" s="1"/>
  <c r="L67" i="1"/>
  <c r="AS66" i="1"/>
  <c r="AH66" i="1"/>
  <c r="N66" i="1"/>
  <c r="AJ66" i="1" s="1"/>
  <c r="L66" i="1"/>
  <c r="AS65" i="1"/>
  <c r="AG65" i="1"/>
  <c r="N65" i="1"/>
  <c r="L65" i="1"/>
  <c r="AS64" i="1"/>
  <c r="AP64" i="1"/>
  <c r="AO64" i="1"/>
  <c r="AF64" i="1"/>
  <c r="N64" i="1"/>
  <c r="AM64" i="1" s="1"/>
  <c r="L64" i="1"/>
  <c r="AS63" i="1"/>
  <c r="AE63" i="1"/>
  <c r="N63" i="1"/>
  <c r="AL63" i="1" s="1"/>
  <c r="L63" i="1"/>
  <c r="AS62" i="1"/>
  <c r="AD62" i="1"/>
  <c r="N62" i="1"/>
  <c r="AF62" i="1" s="1"/>
  <c r="L62" i="1"/>
  <c r="AS61" i="1"/>
  <c r="AC61" i="1"/>
  <c r="N61" i="1"/>
  <c r="AH61" i="1" s="1"/>
  <c r="L61" i="1"/>
  <c r="AS60" i="1"/>
  <c r="AB60" i="1"/>
  <c r="N60" i="1"/>
  <c r="AI60" i="1" s="1"/>
  <c r="L60" i="1"/>
  <c r="AS59" i="1"/>
  <c r="AA59" i="1"/>
  <c r="N59" i="1"/>
  <c r="AG59" i="1" s="1"/>
  <c r="L59" i="1"/>
  <c r="AS58" i="1"/>
  <c r="AM58" i="1"/>
  <c r="Z58" i="1"/>
  <c r="N58" i="1"/>
  <c r="AP58" i="1" s="1"/>
  <c r="L58" i="1"/>
  <c r="AS57" i="1"/>
  <c r="Y57" i="1"/>
  <c r="N57" i="1"/>
  <c r="AL57" i="1" s="1"/>
  <c r="L57" i="1"/>
  <c r="AS56" i="1"/>
  <c r="X56" i="1"/>
  <c r="N56" i="1"/>
  <c r="AN56" i="1" s="1"/>
  <c r="L56" i="1"/>
  <c r="AS55" i="1"/>
  <c r="W55" i="1"/>
  <c r="N55" i="1"/>
  <c r="L55" i="1"/>
  <c r="AS54" i="1"/>
  <c r="AK54" i="1"/>
  <c r="AF54" i="1"/>
  <c r="V54" i="1"/>
  <c r="N54" i="1"/>
  <c r="AL54" i="1" s="1"/>
  <c r="L54" i="1"/>
  <c r="AS53" i="1"/>
  <c r="U53" i="1"/>
  <c r="N53" i="1"/>
  <c r="AO53" i="1" s="1"/>
  <c r="L53" i="1"/>
  <c r="AS52" i="1"/>
  <c r="T52" i="1"/>
  <c r="N52" i="1"/>
  <c r="AQ52" i="1" s="1"/>
  <c r="L52" i="1"/>
  <c r="AS51" i="1"/>
  <c r="AK51" i="1"/>
  <c r="S51" i="1"/>
  <c r="N51" i="1"/>
  <c r="AI51" i="1" s="1"/>
  <c r="L51" i="1"/>
  <c r="AS50" i="1"/>
  <c r="X50" i="1"/>
  <c r="V50" i="1"/>
  <c r="R50" i="1"/>
  <c r="N50" i="1"/>
  <c r="AQ50" i="1" s="1"/>
  <c r="L50" i="1"/>
  <c r="AS49" i="1"/>
  <c r="Q49" i="1"/>
  <c r="N49" i="1"/>
  <c r="AJ49" i="1" s="1"/>
  <c r="L49" i="1"/>
  <c r="AS48" i="1"/>
  <c r="P48" i="1"/>
  <c r="N48" i="1"/>
  <c r="AM48" i="1" s="1"/>
  <c r="L48" i="1"/>
  <c r="AS47" i="1"/>
  <c r="O47" i="1"/>
  <c r="N47" i="1"/>
  <c r="AL47" i="1" s="1"/>
  <c r="L47" i="1"/>
  <c r="AS46" i="1"/>
  <c r="N46" i="1"/>
  <c r="AL46" i="1" s="1"/>
  <c r="B13" i="1"/>
  <c r="C13" i="1" s="1"/>
  <c r="AD50" i="1" l="1"/>
  <c r="AH50" i="1"/>
  <c r="AL58" i="1"/>
  <c r="Z47" i="1"/>
  <c r="W53" i="1"/>
  <c r="AK64" i="1"/>
  <c r="AO71" i="1"/>
  <c r="W49" i="1"/>
  <c r="X53" i="1"/>
  <c r="AK49" i="1"/>
  <c r="AF57" i="1"/>
  <c r="AI57" i="1"/>
  <c r="AL64" i="1"/>
  <c r="AH60" i="1"/>
  <c r="AA48" i="1"/>
  <c r="AI50" i="1"/>
  <c r="AC53" i="1"/>
  <c r="AP56" i="1"/>
  <c r="AK60" i="1"/>
  <c r="AL66" i="1"/>
  <c r="U47" i="1"/>
  <c r="AL53" i="1"/>
  <c r="AP60" i="1"/>
  <c r="AO66" i="1"/>
  <c r="AQ60" i="1"/>
  <c r="AE47" i="1"/>
  <c r="U50" i="1"/>
  <c r="AB58" i="1"/>
  <c r="AG64" i="1"/>
  <c r="AG58" i="1"/>
  <c r="AP51" i="1"/>
  <c r="AA47" i="1"/>
  <c r="AF48" i="1"/>
  <c r="AB49" i="1"/>
  <c r="AM49" i="1"/>
  <c r="AQ51" i="1"/>
  <c r="AN54" i="1"/>
  <c r="AM57" i="1"/>
  <c r="AC58" i="1"/>
  <c r="AL60" i="1"/>
  <c r="AJ64" i="1"/>
  <c r="AI48" i="1"/>
  <c r="AC49" i="1"/>
  <c r="AN49" i="1"/>
  <c r="T51" i="1"/>
  <c r="Z56" i="1"/>
  <c r="AB56" i="1"/>
  <c r="AJ47" i="1"/>
  <c r="U48" i="1"/>
  <c r="AN48" i="1"/>
  <c r="T49" i="1"/>
  <c r="AE49" i="1"/>
  <c r="AB51" i="1"/>
  <c r="W54" i="1"/>
  <c r="AE56" i="1"/>
  <c r="Z57" i="1"/>
  <c r="AG62" i="1"/>
  <c r="AO72" i="1"/>
  <c r="Q48" i="1"/>
  <c r="R49" i="1"/>
  <c r="AN57" i="1"/>
  <c r="AH63" i="1"/>
  <c r="AP49" i="1"/>
  <c r="AQ63" i="1"/>
  <c r="Q47" i="1"/>
  <c r="AN47" i="1"/>
  <c r="V48" i="1"/>
  <c r="AO48" i="1"/>
  <c r="U49" i="1"/>
  <c r="AF49" i="1"/>
  <c r="AC51" i="1"/>
  <c r="AK56" i="1"/>
  <c r="AA57" i="1"/>
  <c r="AO62" i="1"/>
  <c r="AP72" i="1"/>
  <c r="AD48" i="1"/>
  <c r="AA49" i="1"/>
  <c r="AL49" i="1"/>
  <c r="AI47" i="1"/>
  <c r="R48" i="1"/>
  <c r="AJ48" i="1"/>
  <c r="S49" i="1"/>
  <c r="AD49" i="1"/>
  <c r="V51" i="1"/>
  <c r="AO57" i="1"/>
  <c r="Y54" i="1"/>
  <c r="R47" i="1"/>
  <c r="Z48" i="1"/>
  <c r="V49" i="1"/>
  <c r="AI49" i="1"/>
  <c r="AH51" i="1"/>
  <c r="AF52" i="1"/>
  <c r="AF53" i="1"/>
  <c r="AE54" i="1"/>
  <c r="AL56" i="1"/>
  <c r="AE57" i="1"/>
  <c r="AC60" i="1"/>
  <c r="AK66" i="1"/>
  <c r="AN71" i="1"/>
  <c r="AF46" i="1"/>
  <c r="AM67" i="1"/>
  <c r="S46" i="1"/>
  <c r="AB46" i="1"/>
  <c r="W47" i="1"/>
  <c r="AF47" i="1"/>
  <c r="AO47" i="1"/>
  <c r="AG56" i="1"/>
  <c r="AI58" i="1"/>
  <c r="AN63" i="1"/>
  <c r="AQ66" i="1"/>
  <c r="AO67" i="1"/>
  <c r="T46" i="1"/>
  <c r="AC46" i="1"/>
  <c r="AM46" i="1"/>
  <c r="X47" i="1"/>
  <c r="AG47" i="1"/>
  <c r="AP47" i="1"/>
  <c r="S48" i="1"/>
  <c r="AB48" i="1"/>
  <c r="AK48" i="1"/>
  <c r="Z49" i="1"/>
  <c r="AM50" i="1"/>
  <c r="W51" i="1"/>
  <c r="AL51" i="1"/>
  <c r="X52" i="1"/>
  <c r="AM53" i="1"/>
  <c r="AA54" i="1"/>
  <c r="AO54" i="1"/>
  <c r="AH56" i="1"/>
  <c r="AJ58" i="1"/>
  <c r="AE60" i="1"/>
  <c r="AO61" i="1"/>
  <c r="AK62" i="1"/>
  <c r="AF63" i="1"/>
  <c r="AO63" i="1"/>
  <c r="AH64" i="1"/>
  <c r="AQ64" i="1"/>
  <c r="AP67" i="1"/>
  <c r="AQ73" i="1"/>
  <c r="R46" i="1"/>
  <c r="AA46" i="1"/>
  <c r="AJ46" i="1"/>
  <c r="AK61" i="1"/>
  <c r="AM63" i="1"/>
  <c r="AK46" i="1"/>
  <c r="AL61" i="1"/>
  <c r="AH62" i="1"/>
  <c r="U46" i="1"/>
  <c r="AE46" i="1"/>
  <c r="AN46" i="1"/>
  <c r="P47" i="1"/>
  <c r="Y47" i="1"/>
  <c r="AH47" i="1"/>
  <c r="AQ47" i="1"/>
  <c r="T48" i="1"/>
  <c r="AC48" i="1"/>
  <c r="AL48" i="1"/>
  <c r="Y51" i="1"/>
  <c r="AO51" i="1"/>
  <c r="AD52" i="1"/>
  <c r="AP53" i="1"/>
  <c r="AB54" i="1"/>
  <c r="Y56" i="1"/>
  <c r="AJ56" i="1"/>
  <c r="AJ57" i="1"/>
  <c r="AA58" i="1"/>
  <c r="AK58" i="1"/>
  <c r="AF60" i="1"/>
  <c r="AM62" i="1"/>
  <c r="AG63" i="1"/>
  <c r="AP63" i="1"/>
  <c r="AI64" i="1"/>
  <c r="AI66" i="1"/>
  <c r="AO46" i="1"/>
  <c r="O46" i="1"/>
  <c r="X46" i="1"/>
  <c r="AG46" i="1"/>
  <c r="AP46" i="1"/>
  <c r="AG52" i="1"/>
  <c r="AI63" i="1"/>
  <c r="P46" i="1"/>
  <c r="Y46" i="1"/>
  <c r="AH46" i="1"/>
  <c r="AQ46" i="1"/>
  <c r="S47" i="1"/>
  <c r="AB47" i="1"/>
  <c r="AK47" i="1"/>
  <c r="X48" i="1"/>
  <c r="AG48" i="1"/>
  <c r="AP48" i="1"/>
  <c r="AE51" i="1"/>
  <c r="AM52" i="1"/>
  <c r="AI54" i="1"/>
  <c r="AC56" i="1"/>
  <c r="AM56" i="1"/>
  <c r="AD58" i="1"/>
  <c r="AO58" i="1"/>
  <c r="AF61" i="1"/>
  <c r="AJ63" i="1"/>
  <c r="AM66" i="1"/>
  <c r="AJ67" i="1"/>
  <c r="W46" i="1"/>
  <c r="AQ62" i="1"/>
  <c r="Q46" i="1"/>
  <c r="Z46" i="1"/>
  <c r="AI46" i="1"/>
  <c r="T47" i="1"/>
  <c r="AC47" i="1"/>
  <c r="AM47" i="1"/>
  <c r="Y48" i="1"/>
  <c r="AH48" i="1"/>
  <c r="AQ48" i="1"/>
  <c r="AG51" i="1"/>
  <c r="AD53" i="1"/>
  <c r="AJ54" i="1"/>
  <c r="AD56" i="1"/>
  <c r="AD57" i="1"/>
  <c r="AE58" i="1"/>
  <c r="AN60" i="1"/>
  <c r="AG61" i="1"/>
  <c r="AK63" i="1"/>
  <c r="AN64" i="1"/>
  <c r="AN66" i="1"/>
  <c r="AK67" i="1"/>
  <c r="AQ71" i="1"/>
  <c r="B14" i="1"/>
  <c r="AN69" i="1"/>
  <c r="AQ69" i="1"/>
  <c r="AO69" i="1"/>
  <c r="AM69" i="1"/>
  <c r="AL69" i="1"/>
  <c r="AP69" i="1"/>
  <c r="AP55" i="1"/>
  <c r="AH55" i="1"/>
  <c r="Z55" i="1"/>
  <c r="AQ55" i="1"/>
  <c r="AG55" i="1"/>
  <c r="X55" i="1"/>
  <c r="AO55" i="1"/>
  <c r="AF55" i="1"/>
  <c r="AK55" i="1"/>
  <c r="AB55" i="1"/>
  <c r="AM55" i="1"/>
  <c r="Y55" i="1"/>
  <c r="AL55" i="1"/>
  <c r="AD55" i="1"/>
  <c r="AC55" i="1"/>
  <c r="AN55" i="1"/>
  <c r="AJ55" i="1"/>
  <c r="AE55" i="1"/>
  <c r="AA55" i="1"/>
  <c r="AO65" i="1"/>
  <c r="AQ65" i="1"/>
  <c r="AH65" i="1"/>
  <c r="AP65" i="1"/>
  <c r="AK65" i="1"/>
  <c r="AL65" i="1"/>
  <c r="AJ65" i="1"/>
  <c r="AN65" i="1"/>
  <c r="AM65" i="1"/>
  <c r="AI65" i="1"/>
  <c r="AI55" i="1"/>
  <c r="AJ59" i="1"/>
  <c r="AB59" i="1"/>
  <c r="AL59" i="1"/>
  <c r="AC59" i="1"/>
  <c r="AK59" i="1"/>
  <c r="AO59" i="1"/>
  <c r="AF59" i="1"/>
  <c r="AE59" i="1"/>
  <c r="AQ59" i="1"/>
  <c r="AD59" i="1"/>
  <c r="AI59" i="1"/>
  <c r="AH59" i="1"/>
  <c r="AK68" i="1"/>
  <c r="AP68" i="1"/>
  <c r="AO68" i="1"/>
  <c r="AL68" i="1"/>
  <c r="AK52" i="1"/>
  <c r="AC52" i="1"/>
  <c r="U52" i="1"/>
  <c r="AJ52" i="1"/>
  <c r="AA52" i="1"/>
  <c r="AI52" i="1"/>
  <c r="Z52" i="1"/>
  <c r="AN52" i="1"/>
  <c r="AE52" i="1"/>
  <c r="V52" i="1"/>
  <c r="AL52" i="1"/>
  <c r="W52" i="1"/>
  <c r="AH52" i="1"/>
  <c r="AP52" i="1"/>
  <c r="AB52" i="1"/>
  <c r="AO52" i="1"/>
  <c r="Y52" i="1"/>
  <c r="AM59" i="1"/>
  <c r="AN68" i="1"/>
  <c r="AN59" i="1"/>
  <c r="AQ68" i="1"/>
  <c r="AP59" i="1"/>
  <c r="AJ50" i="1"/>
  <c r="AB50" i="1"/>
  <c r="T50" i="1"/>
  <c r="AL50" i="1"/>
  <c r="AC50" i="1"/>
  <c r="S50" i="1"/>
  <c r="AK50" i="1"/>
  <c r="AA50" i="1"/>
  <c r="AO50" i="1"/>
  <c r="AF50" i="1"/>
  <c r="W50" i="1"/>
  <c r="AE50" i="1"/>
  <c r="D13" i="1"/>
  <c r="AG50" i="1"/>
  <c r="Y53" i="1"/>
  <c r="AL62" i="1"/>
  <c r="AJ62" i="1"/>
  <c r="AI62" i="1"/>
  <c r="AN62" i="1"/>
  <c r="AE62" i="1"/>
  <c r="AP62" i="1"/>
  <c r="Y50" i="1"/>
  <c r="AN50" i="1"/>
  <c r="AQ53" i="1"/>
  <c r="AI53" i="1"/>
  <c r="AA53" i="1"/>
  <c r="AK53" i="1"/>
  <c r="AB53" i="1"/>
  <c r="AJ53" i="1"/>
  <c r="Z53" i="1"/>
  <c r="AN53" i="1"/>
  <c r="AE53" i="1"/>
  <c r="V53" i="1"/>
  <c r="AG53" i="1"/>
  <c r="AM61" i="1"/>
  <c r="AE61" i="1"/>
  <c r="AJ61" i="1"/>
  <c r="AI61" i="1"/>
  <c r="AN61" i="1"/>
  <c r="AD61" i="1"/>
  <c r="AP61" i="1"/>
  <c r="AM70" i="1"/>
  <c r="AP70" i="1"/>
  <c r="AQ70" i="1"/>
  <c r="AO70" i="1"/>
  <c r="Z50" i="1"/>
  <c r="AP50" i="1"/>
  <c r="AH53" i="1"/>
  <c r="AQ61" i="1"/>
  <c r="AO49" i="1"/>
  <c r="AG49" i="1"/>
  <c r="Y49" i="1"/>
  <c r="X49" i="1"/>
  <c r="AH49" i="1"/>
  <c r="AQ49" i="1"/>
  <c r="U51" i="1"/>
  <c r="AD51" i="1"/>
  <c r="AM51" i="1"/>
  <c r="X54" i="1"/>
  <c r="AG54" i="1"/>
  <c r="AQ54" i="1"/>
  <c r="AQ56" i="1"/>
  <c r="AI56" i="1"/>
  <c r="AA56" i="1"/>
  <c r="AF56" i="1"/>
  <c r="AO56" i="1"/>
  <c r="AB57" i="1"/>
  <c r="AN58" i="1"/>
  <c r="AF58" i="1"/>
  <c r="AH58" i="1"/>
  <c r="AQ58" i="1"/>
  <c r="AD60" i="1"/>
  <c r="AM60" i="1"/>
  <c r="AP66" i="1"/>
  <c r="AL67" i="1"/>
  <c r="Z51" i="1"/>
  <c r="AC54" i="1"/>
  <c r="AK57" i="1"/>
  <c r="AC57" i="1"/>
  <c r="AG57" i="1"/>
  <c r="AP57" i="1"/>
  <c r="AQ67" i="1"/>
  <c r="AN51" i="1"/>
  <c r="AF51" i="1"/>
  <c r="X51" i="1"/>
  <c r="AA51" i="1"/>
  <c r="AJ51" i="1"/>
  <c r="AP54" i="1"/>
  <c r="AH54" i="1"/>
  <c r="Z54" i="1"/>
  <c r="AD54" i="1"/>
  <c r="AM54" i="1"/>
  <c r="AH57" i="1"/>
  <c r="AQ57" i="1"/>
  <c r="AO60" i="1"/>
  <c r="AG60" i="1"/>
  <c r="AJ60" i="1"/>
  <c r="V46" i="1"/>
  <c r="AD46" i="1"/>
  <c r="V47" i="1"/>
  <c r="AD47" i="1"/>
  <c r="W48" i="1"/>
  <c r="AE48" i="1"/>
  <c r="C14" i="1" l="1"/>
  <c r="B15" i="1" l="1"/>
  <c r="D14" i="1"/>
  <c r="C15" i="1" l="1"/>
  <c r="B16" i="1" l="1"/>
  <c r="D15" i="1"/>
  <c r="C16" i="1" l="1"/>
  <c r="D16" i="1" s="1"/>
  <c r="B17" i="1" l="1"/>
  <c r="C17" i="1" l="1"/>
  <c r="D17" i="1" s="1"/>
  <c r="B18" i="1" l="1"/>
  <c r="C18" i="1" l="1"/>
  <c r="D18" i="1" s="1"/>
  <c r="B19" i="1" l="1"/>
  <c r="C19" i="1" l="1"/>
  <c r="B20" i="1" l="1"/>
  <c r="D19" i="1"/>
  <c r="C20" i="1" l="1"/>
  <c r="B21" i="1" l="1"/>
  <c r="D20" i="1"/>
  <c r="C21" i="1" l="1"/>
  <c r="D21" i="1" s="1"/>
  <c r="B22" i="1" l="1"/>
  <c r="C22" i="1" l="1"/>
  <c r="B23" i="1" l="1"/>
  <c r="D22" i="1"/>
  <c r="C23" i="1" l="1"/>
  <c r="B24" i="1" l="1"/>
  <c r="D23" i="1"/>
  <c r="C24" i="1" l="1"/>
  <c r="B25" i="1" l="1"/>
  <c r="D24" i="1"/>
  <c r="C25" i="1" l="1"/>
  <c r="D25" i="1" s="1"/>
  <c r="B26" i="1" l="1"/>
  <c r="C26" i="1" l="1"/>
  <c r="D26" i="1" s="1"/>
  <c r="B27" i="1" l="1"/>
  <c r="C27" i="1" l="1"/>
  <c r="D27" i="1" s="1"/>
  <c r="B28" i="1" l="1"/>
  <c r="C28" i="1" l="1"/>
  <c r="D28" i="1" s="1"/>
  <c r="B29" i="1" l="1"/>
  <c r="C29" i="1" l="1"/>
  <c r="D29" i="1" s="1"/>
  <c r="B30" i="1" l="1"/>
  <c r="C30" i="1" l="1"/>
  <c r="B31" i="1" l="1"/>
  <c r="D30" i="1"/>
  <c r="C31" i="1" l="1"/>
  <c r="B32" i="1" l="1"/>
  <c r="D31" i="1"/>
  <c r="C32" i="1" l="1"/>
  <c r="D32" i="1" s="1"/>
  <c r="B33" i="1" l="1"/>
  <c r="C33" i="1" l="1"/>
  <c r="D33" i="1" s="1"/>
  <c r="B34" i="1" l="1"/>
  <c r="C34" i="1" l="1"/>
  <c r="B35" i="1" l="1"/>
  <c r="D34" i="1"/>
  <c r="C35" i="1" l="1"/>
  <c r="B36" i="1" l="1"/>
  <c r="D35" i="1"/>
  <c r="C36" i="1" l="1"/>
  <c r="B37" i="1" l="1"/>
  <c r="D36" i="1"/>
  <c r="C37" i="1" l="1"/>
  <c r="B38" i="1" l="1"/>
  <c r="D37" i="1"/>
  <c r="C38" i="1" l="1"/>
  <c r="B39" i="1" l="1"/>
  <c r="D38" i="1"/>
  <c r="C39" i="1" l="1"/>
  <c r="B40" i="1" l="1"/>
  <c r="D39" i="1"/>
  <c r="C40" i="1" l="1"/>
  <c r="B41" i="1" l="1"/>
  <c r="D40" i="1"/>
  <c r="C41" i="1" l="1"/>
  <c r="B42" i="1" l="1"/>
  <c r="D41" i="1"/>
  <c r="C42" i="1" l="1"/>
  <c r="D42" i="1" l="1"/>
</calcChain>
</file>

<file path=xl/sharedStrings.xml><?xml version="1.0" encoding="utf-8"?>
<sst xmlns="http://schemas.openxmlformats.org/spreadsheetml/2006/main" count="374" uniqueCount="358">
  <si>
    <t>Isocyan</t>
  </si>
  <si>
    <t>Min Drain</t>
  </si>
  <si>
    <t>Départ</t>
  </si>
  <si>
    <t>0.5</t>
  </si>
  <si>
    <t>Pente1</t>
  </si>
  <si>
    <t>Pente2</t>
  </si>
  <si>
    <t>Rang</t>
  </si>
  <si>
    <t>Pente</t>
  </si>
  <si>
    <t>PPL</t>
  </si>
  <si>
    <t>1=Iso</t>
  </si>
  <si>
    <t>Lettrage final</t>
  </si>
  <si>
    <t>1A</t>
  </si>
  <si>
    <t>AA</t>
  </si>
  <si>
    <t>JJ</t>
  </si>
  <si>
    <t>X</t>
  </si>
  <si>
    <t>Q</t>
  </si>
  <si>
    <t>1B</t>
  </si>
  <si>
    <t>A</t>
  </si>
  <si>
    <t>KK</t>
  </si>
  <si>
    <t>Y</t>
  </si>
  <si>
    <t>Q1</t>
  </si>
  <si>
    <t>B</t>
  </si>
  <si>
    <t>JJ1</t>
  </si>
  <si>
    <t>X1</t>
  </si>
  <si>
    <t>Q2</t>
  </si>
  <si>
    <t>C</t>
  </si>
  <si>
    <t>KK1</t>
  </si>
  <si>
    <t>Y1</t>
  </si>
  <si>
    <t>Q3</t>
  </si>
  <si>
    <t>AA1</t>
  </si>
  <si>
    <t>JJ2</t>
  </si>
  <si>
    <t>X2</t>
  </si>
  <si>
    <t>Q4</t>
  </si>
  <si>
    <t>A1</t>
  </si>
  <si>
    <t>KK2</t>
  </si>
  <si>
    <t>Y2</t>
  </si>
  <si>
    <t>Q5</t>
  </si>
  <si>
    <t>1A1</t>
  </si>
  <si>
    <t>B1</t>
  </si>
  <si>
    <t>JJ3</t>
  </si>
  <si>
    <t>X3</t>
  </si>
  <si>
    <t>Q6</t>
  </si>
  <si>
    <t>1B1</t>
  </si>
  <si>
    <t>C1</t>
  </si>
  <si>
    <t>KK3</t>
  </si>
  <si>
    <t>Y3</t>
  </si>
  <si>
    <t>Q7</t>
  </si>
  <si>
    <t>AA2</t>
  </si>
  <si>
    <t>JJ4</t>
  </si>
  <si>
    <t>X4</t>
  </si>
  <si>
    <t>Q8</t>
  </si>
  <si>
    <t>A2</t>
  </si>
  <si>
    <t>KK4</t>
  </si>
  <si>
    <t>Y4</t>
  </si>
  <si>
    <t>Q9</t>
  </si>
  <si>
    <t>B2</t>
  </si>
  <si>
    <t>JJ5</t>
  </si>
  <si>
    <t>X5</t>
  </si>
  <si>
    <t>Q10</t>
  </si>
  <si>
    <t>C2</t>
  </si>
  <si>
    <t>KK5</t>
  </si>
  <si>
    <t>Y5</t>
  </si>
  <si>
    <t>Q11</t>
  </si>
  <si>
    <t>1A2</t>
  </si>
  <si>
    <t>AA3</t>
  </si>
  <si>
    <t>JJ6</t>
  </si>
  <si>
    <t>X6</t>
  </si>
  <si>
    <t>Q12</t>
  </si>
  <si>
    <t>1B2</t>
  </si>
  <si>
    <t>A3</t>
  </si>
  <si>
    <t>KK6</t>
  </si>
  <si>
    <t>Y6</t>
  </si>
  <si>
    <t>Q13</t>
  </si>
  <si>
    <t>B3</t>
  </si>
  <si>
    <t>JJ7</t>
  </si>
  <si>
    <t>X7</t>
  </si>
  <si>
    <t>Q14</t>
  </si>
  <si>
    <t>C3</t>
  </si>
  <si>
    <t>KK7</t>
  </si>
  <si>
    <t>Y7</t>
  </si>
  <si>
    <t>Q15</t>
  </si>
  <si>
    <t>AA4</t>
  </si>
  <si>
    <t>JJ8</t>
  </si>
  <si>
    <t>X8</t>
  </si>
  <si>
    <t>Q16</t>
  </si>
  <si>
    <t>A4</t>
  </si>
  <si>
    <t>KK8</t>
  </si>
  <si>
    <t>Y8</t>
  </si>
  <si>
    <t>Q17</t>
  </si>
  <si>
    <t>1A3</t>
  </si>
  <si>
    <t>B4</t>
  </si>
  <si>
    <t>JJ9</t>
  </si>
  <si>
    <t>X9</t>
  </si>
  <si>
    <t>Q18</t>
  </si>
  <si>
    <t>1B3</t>
  </si>
  <si>
    <t>C4</t>
  </si>
  <si>
    <t>KK9</t>
  </si>
  <si>
    <t>Y9</t>
  </si>
  <si>
    <t>Q19</t>
  </si>
  <si>
    <t>AA5</t>
  </si>
  <si>
    <t>JJ10</t>
  </si>
  <si>
    <t>X10</t>
  </si>
  <si>
    <t>Q20</t>
  </si>
  <si>
    <t>A5</t>
  </si>
  <si>
    <t>KK10</t>
  </si>
  <si>
    <t>Y10</t>
  </si>
  <si>
    <t>Q21</t>
  </si>
  <si>
    <t>B5</t>
  </si>
  <si>
    <t>JJ11</t>
  </si>
  <si>
    <t>X11</t>
  </si>
  <si>
    <t>Q22</t>
  </si>
  <si>
    <t>C5</t>
  </si>
  <si>
    <t>KK11</t>
  </si>
  <si>
    <t>Y11</t>
  </si>
  <si>
    <t>Q23</t>
  </si>
  <si>
    <t>1A4</t>
  </si>
  <si>
    <t>AA6</t>
  </si>
  <si>
    <t>JJ12</t>
  </si>
  <si>
    <t>X12</t>
  </si>
  <si>
    <t>Q24</t>
  </si>
  <si>
    <t>1B4</t>
  </si>
  <si>
    <t>A6</t>
  </si>
  <si>
    <t>KK12</t>
  </si>
  <si>
    <t>Y12</t>
  </si>
  <si>
    <t>Q25</t>
  </si>
  <si>
    <t>B6</t>
  </si>
  <si>
    <t>JJ13</t>
  </si>
  <si>
    <t>X13</t>
  </si>
  <si>
    <t>Q26</t>
  </si>
  <si>
    <t>C6</t>
  </si>
  <si>
    <t>KK13</t>
  </si>
  <si>
    <t>Y13</t>
  </si>
  <si>
    <t>Q27</t>
  </si>
  <si>
    <t>AA7</t>
  </si>
  <si>
    <t>JJ14</t>
  </si>
  <si>
    <t>X14</t>
  </si>
  <si>
    <t>Q28</t>
  </si>
  <si>
    <t>A7</t>
  </si>
  <si>
    <t>KK14</t>
  </si>
  <si>
    <t>Y14</t>
  </si>
  <si>
    <t>Q29</t>
  </si>
  <si>
    <t>1A5</t>
  </si>
  <si>
    <t>B7</t>
  </si>
  <si>
    <t>JJ15</t>
  </si>
  <si>
    <t>X15</t>
  </si>
  <si>
    <t>1B5</t>
  </si>
  <si>
    <t>C7</t>
  </si>
  <si>
    <t>KK15</t>
  </si>
  <si>
    <t>Y15</t>
  </si>
  <si>
    <t>AA8</t>
  </si>
  <si>
    <t>JJ16</t>
  </si>
  <si>
    <t>X16</t>
  </si>
  <si>
    <t>A8</t>
  </si>
  <si>
    <t>KK16</t>
  </si>
  <si>
    <t>Y16</t>
  </si>
  <si>
    <t>B8</t>
  </si>
  <si>
    <t>JJ17</t>
  </si>
  <si>
    <t>X17</t>
  </si>
  <si>
    <t>C8</t>
  </si>
  <si>
    <t>KK17</t>
  </si>
  <si>
    <t>Y17</t>
  </si>
  <si>
    <t>1A6</t>
  </si>
  <si>
    <t>AA9</t>
  </si>
  <si>
    <t>JJ18</t>
  </si>
  <si>
    <t>X18</t>
  </si>
  <si>
    <t>1B6</t>
  </si>
  <si>
    <t>A9</t>
  </si>
  <si>
    <t>KK18</t>
  </si>
  <si>
    <t>Y18</t>
  </si>
  <si>
    <t>B9</t>
  </si>
  <si>
    <t>JJ19</t>
  </si>
  <si>
    <t>X19</t>
  </si>
  <si>
    <t>C9</t>
  </si>
  <si>
    <t>KK19</t>
  </si>
  <si>
    <t>Y19</t>
  </si>
  <si>
    <t>AA10</t>
  </si>
  <si>
    <t>JJ20</t>
  </si>
  <si>
    <t>X20</t>
  </si>
  <si>
    <t>A10</t>
  </si>
  <si>
    <t>KK20</t>
  </si>
  <si>
    <t>Y20</t>
  </si>
  <si>
    <t>1A7</t>
  </si>
  <si>
    <t>B10</t>
  </si>
  <si>
    <t>JJ21</t>
  </si>
  <si>
    <t>X21</t>
  </si>
  <si>
    <t>1B7</t>
  </si>
  <si>
    <t>C10</t>
  </si>
  <si>
    <t>KK21</t>
  </si>
  <si>
    <t>Y21</t>
  </si>
  <si>
    <t>AA11</t>
  </si>
  <si>
    <t>X22</t>
  </si>
  <si>
    <t>A11</t>
  </si>
  <si>
    <t>Y22</t>
  </si>
  <si>
    <t>B11</t>
  </si>
  <si>
    <t>X23</t>
  </si>
  <si>
    <t>C11</t>
  </si>
  <si>
    <t>Y23</t>
  </si>
  <si>
    <t>1A8</t>
  </si>
  <si>
    <t>AA12</t>
  </si>
  <si>
    <t>X24</t>
  </si>
  <si>
    <t>1B8</t>
  </si>
  <si>
    <t>A12</t>
  </si>
  <si>
    <t>Y24</t>
  </si>
  <si>
    <t>B12</t>
  </si>
  <si>
    <t>X25</t>
  </si>
  <si>
    <t>C12</t>
  </si>
  <si>
    <t>Y25</t>
  </si>
  <si>
    <t>AA13</t>
  </si>
  <si>
    <t>X26</t>
  </si>
  <si>
    <t>A13</t>
  </si>
  <si>
    <t>Y26</t>
  </si>
  <si>
    <t>1A9</t>
  </si>
  <si>
    <t>B13</t>
  </si>
  <si>
    <t>X27</t>
  </si>
  <si>
    <t>1B9</t>
  </si>
  <si>
    <t>C13</t>
  </si>
  <si>
    <t>Y27</t>
  </si>
  <si>
    <t>AA14</t>
  </si>
  <si>
    <t>X28</t>
  </si>
  <si>
    <t>A14</t>
  </si>
  <si>
    <t>Y28</t>
  </si>
  <si>
    <t>B14</t>
  </si>
  <si>
    <t>X29</t>
  </si>
  <si>
    <t>C14</t>
  </si>
  <si>
    <t>Y29</t>
  </si>
  <si>
    <t>1A10</t>
  </si>
  <si>
    <t>AA15</t>
  </si>
  <si>
    <t>1B10</t>
  </si>
  <si>
    <t>A15</t>
  </si>
  <si>
    <t>B15</t>
  </si>
  <si>
    <t>C15</t>
  </si>
  <si>
    <t>AA16</t>
  </si>
  <si>
    <t>A16</t>
  </si>
  <si>
    <t>1A11</t>
  </si>
  <si>
    <t>B16</t>
  </si>
  <si>
    <t>1B11</t>
  </si>
  <si>
    <t>C16</t>
  </si>
  <si>
    <t>AA17</t>
  </si>
  <si>
    <t>A17</t>
  </si>
  <si>
    <t>B17</t>
  </si>
  <si>
    <t>C17</t>
  </si>
  <si>
    <t>1A12</t>
  </si>
  <si>
    <t>AA18</t>
  </si>
  <si>
    <t>1B12</t>
  </si>
  <si>
    <t>A18</t>
  </si>
  <si>
    <t>B18</t>
  </si>
  <si>
    <t>C18</t>
  </si>
  <si>
    <t>AA19</t>
  </si>
  <si>
    <t>A19</t>
  </si>
  <si>
    <t>1A14</t>
  </si>
  <si>
    <t>B19</t>
  </si>
  <si>
    <t>1B14</t>
  </si>
  <si>
    <t>C19</t>
  </si>
  <si>
    <t>AA20</t>
  </si>
  <si>
    <t>A20</t>
  </si>
  <si>
    <t>B20</t>
  </si>
  <si>
    <t>C20</t>
  </si>
  <si>
    <t>1A15</t>
  </si>
  <si>
    <t>AA21</t>
  </si>
  <si>
    <t>1B15</t>
  </si>
  <si>
    <t>A21</t>
  </si>
  <si>
    <t>B21</t>
  </si>
  <si>
    <t>C21</t>
  </si>
  <si>
    <t>AA22</t>
  </si>
  <si>
    <t>A22</t>
  </si>
  <si>
    <t>1A16</t>
  </si>
  <si>
    <t>B22</t>
  </si>
  <si>
    <t>1B16</t>
  </si>
  <si>
    <t>C22</t>
  </si>
  <si>
    <t>AA23</t>
  </si>
  <si>
    <t>A23</t>
  </si>
  <si>
    <t>B23</t>
  </si>
  <si>
    <t>C23</t>
  </si>
  <si>
    <t>1A17</t>
  </si>
  <si>
    <t>AA24</t>
  </si>
  <si>
    <t>1B17</t>
  </si>
  <si>
    <t>A24</t>
  </si>
  <si>
    <t>B24</t>
  </si>
  <si>
    <t>C24</t>
  </si>
  <si>
    <t>AA25</t>
  </si>
  <si>
    <t>A25</t>
  </si>
  <si>
    <t>1A18</t>
  </si>
  <si>
    <t>B25</t>
  </si>
  <si>
    <t>1B18</t>
  </si>
  <si>
    <t>C25</t>
  </si>
  <si>
    <t>AA26</t>
  </si>
  <si>
    <t>A26</t>
  </si>
  <si>
    <t>B26</t>
  </si>
  <si>
    <t>C26</t>
  </si>
  <si>
    <t>1A19</t>
  </si>
  <si>
    <t>AA27</t>
  </si>
  <si>
    <t>1B19</t>
  </si>
  <si>
    <t>A27</t>
  </si>
  <si>
    <t>B27</t>
  </si>
  <si>
    <t>C27</t>
  </si>
  <si>
    <t>AA28</t>
  </si>
  <si>
    <t>A28</t>
  </si>
  <si>
    <t>1A20</t>
  </si>
  <si>
    <t>B28</t>
  </si>
  <si>
    <t>1B20</t>
  </si>
  <si>
    <t>C28</t>
  </si>
  <si>
    <t>AA29</t>
  </si>
  <si>
    <t>1A21</t>
  </si>
  <si>
    <t>1B21</t>
  </si>
  <si>
    <t>1A22</t>
  </si>
  <si>
    <t>1B22</t>
  </si>
  <si>
    <t>1A23</t>
  </si>
  <si>
    <t>1B23</t>
  </si>
  <si>
    <t>1A24</t>
  </si>
  <si>
    <t>1B24</t>
  </si>
  <si>
    <t>1A25</t>
  </si>
  <si>
    <t>1B25</t>
  </si>
  <si>
    <t>1A26</t>
  </si>
  <si>
    <t>1B26</t>
  </si>
  <si>
    <t>1A27</t>
  </si>
  <si>
    <t>1B27</t>
  </si>
  <si>
    <t>1A28</t>
  </si>
  <si>
    <t>1A29</t>
  </si>
  <si>
    <t>1B29</t>
  </si>
  <si>
    <t>1A30</t>
  </si>
  <si>
    <t>1B30</t>
  </si>
  <si>
    <t>1A31</t>
  </si>
  <si>
    <t>1B31</t>
  </si>
  <si>
    <t>1A32</t>
  </si>
  <si>
    <t>1B32</t>
  </si>
  <si>
    <t>1A33</t>
  </si>
  <si>
    <t>1B33</t>
  </si>
  <si>
    <t>1A34</t>
  </si>
  <si>
    <t>1B34</t>
  </si>
  <si>
    <t>1A35</t>
  </si>
  <si>
    <t>1B35</t>
  </si>
  <si>
    <t>1A36</t>
  </si>
  <si>
    <t>1B36</t>
  </si>
  <si>
    <t>1A37</t>
  </si>
  <si>
    <t>1B37</t>
  </si>
  <si>
    <t>1A39</t>
  </si>
  <si>
    <t>1B39</t>
  </si>
  <si>
    <t>1A40</t>
  </si>
  <si>
    <t>1B40</t>
  </si>
  <si>
    <t>1A41</t>
  </si>
  <si>
    <t>1B41</t>
  </si>
  <si>
    <t>1A42</t>
  </si>
  <si>
    <t>1B42</t>
  </si>
  <si>
    <t>1A43</t>
  </si>
  <si>
    <t>1B43</t>
  </si>
  <si>
    <t>1A44</t>
  </si>
  <si>
    <t>1B44</t>
  </si>
  <si>
    <t>1A45</t>
  </si>
  <si>
    <t>1B45</t>
  </si>
  <si>
    <t>1A46</t>
  </si>
  <si>
    <t>Exemple :</t>
  </si>
  <si>
    <t>Avec les conditions des cel ici a gauche</t>
  </si>
  <si>
    <t>La cel R50 donne la bonne condition</t>
  </si>
  <si>
    <t>Je souhaite que la cel R51 egal la prochaine</t>
  </si>
  <si>
    <t>Cependant dépendanment de la valeur en C9</t>
  </si>
  <si>
    <t>La colonne de ref pourrait etre C, ou E ou G, ou I ou K</t>
  </si>
  <si>
    <t>Autres conditions possible en exemple:</t>
  </si>
  <si>
    <t>cel  vers le bas dans la colonne I46 @I105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</si>
</sst>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 * #,##0.00_)\ _$_ ;_ * \(#,##0.00\)\ _$_ ;_ * &quot;-&quot;??_)\ _$_ ;_ @_ "/>
    <numFmt numFmtId="164" formatCode="0.0"/>
    <numFmt numFmtId="165" formatCode="0.0%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5" tint="0.59999389629810485"/>
        <bgColor indexed="64"/>
      </patternFill>
    </fill>
  </fills>
  <borders count="32">
    <border>
      <left/>
      <right/>
      <top/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indexed="64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indexed="64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thin">
        <color auto="1"/>
      </bottom>
      <diagonal/>
    </border>
    <border>
      <left style="hair">
        <color auto="1"/>
      </left>
      <right/>
      <top style="hair">
        <color auto="1"/>
      </top>
      <bottom style="thin">
        <color indexed="64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 style="hair">
        <color auto="1"/>
      </right>
      <top style="thin">
        <color indexed="64"/>
      </top>
      <bottom style="hair">
        <color auto="1"/>
      </bottom>
      <diagonal/>
    </border>
    <border>
      <left style="thin">
        <color indexed="64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auto="1"/>
      </right>
      <top style="thin">
        <color indexed="64"/>
      </top>
      <bottom/>
      <diagonal/>
    </border>
    <border>
      <left/>
      <right style="hair">
        <color auto="1"/>
      </right>
      <top style="hair">
        <color auto="1"/>
      </top>
      <bottom/>
      <diagonal/>
    </border>
    <border>
      <left style="hair">
        <color auto="1"/>
      </left>
      <right/>
      <top style="hair">
        <color auto="1"/>
      </top>
      <bottom/>
      <diagonal/>
    </border>
    <border>
      <left style="hair">
        <color auto="1"/>
      </left>
      <right/>
      <top/>
      <bottom/>
      <diagonal/>
    </border>
    <border>
      <left style="hair">
        <color auto="1"/>
      </left>
      <right style="medium">
        <color indexed="64"/>
      </right>
      <top style="thin">
        <color indexed="64"/>
      </top>
      <bottom style="hair">
        <color auto="1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hair">
        <color auto="1"/>
      </top>
      <bottom style="thin">
        <color indexed="64"/>
      </bottom>
      <diagonal/>
    </border>
    <border>
      <left style="hair">
        <color auto="1"/>
      </left>
      <right style="medium">
        <color indexed="64"/>
      </right>
      <top style="hair">
        <color auto="1"/>
      </top>
      <bottom style="thin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86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3" borderId="2" xfId="0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quotePrefix="1" applyBorder="1" applyAlignment="1">
      <alignment horizontal="center"/>
    </xf>
    <xf numFmtId="0" fontId="0" fillId="2" borderId="1" xfId="1" applyNumberFormat="1" applyFont="1" applyFill="1" applyBorder="1" applyAlignment="1">
      <alignment horizontal="center"/>
    </xf>
    <xf numFmtId="9" fontId="0" fillId="0" borderId="3" xfId="2" applyFont="1" applyBorder="1" applyAlignment="1">
      <alignment horizontal="center"/>
    </xf>
    <xf numFmtId="9" fontId="0" fillId="0" borderId="0" xfId="2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2" fontId="2" fillId="4" borderId="8" xfId="0" applyNumberFormat="1" applyFont="1" applyFill="1" applyBorder="1" applyAlignment="1">
      <alignment horizontal="center"/>
    </xf>
    <xf numFmtId="2" fontId="2" fillId="4" borderId="9" xfId="0" applyNumberFormat="1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164" fontId="0" fillId="6" borderId="9" xfId="0" applyNumberFormat="1" applyFill="1" applyBorder="1" applyAlignment="1">
      <alignment horizontal="center"/>
    </xf>
    <xf numFmtId="0" fontId="0" fillId="6" borderId="10" xfId="0" applyFill="1" applyBorder="1" applyAlignment="1">
      <alignment horizontal="center"/>
    </xf>
    <xf numFmtId="0" fontId="0" fillId="0" borderId="11" xfId="0" applyFill="1" applyBorder="1" applyAlignment="1">
      <alignment horizontal="center"/>
    </xf>
    <xf numFmtId="2" fontId="2" fillId="4" borderId="12" xfId="0" applyNumberFormat="1" applyFont="1" applyFill="1" applyBorder="1" applyAlignment="1">
      <alignment horizontal="center"/>
    </xf>
    <xf numFmtId="2" fontId="2" fillId="4" borderId="13" xfId="0" applyNumberFormat="1" applyFont="1" applyFill="1" applyBorder="1" applyAlignment="1">
      <alignment horizontal="center"/>
    </xf>
    <xf numFmtId="0" fontId="2" fillId="4" borderId="14" xfId="0" applyFont="1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164" fontId="0" fillId="6" borderId="13" xfId="0" applyNumberFormat="1" applyFill="1" applyBorder="1" applyAlignment="1">
      <alignment horizontal="center"/>
    </xf>
    <xf numFmtId="0" fontId="0" fillId="6" borderId="14" xfId="0" applyFill="1" applyBorder="1" applyAlignment="1">
      <alignment horizontal="center"/>
    </xf>
    <xf numFmtId="2" fontId="2" fillId="4" borderId="15" xfId="0" applyNumberFormat="1" applyFont="1" applyFill="1" applyBorder="1" applyAlignment="1">
      <alignment horizontal="center"/>
    </xf>
    <xf numFmtId="2" fontId="2" fillId="4" borderId="16" xfId="0" applyNumberFormat="1" applyFont="1" applyFill="1" applyBorder="1" applyAlignment="1">
      <alignment horizontal="center"/>
    </xf>
    <xf numFmtId="0" fontId="2" fillId="4" borderId="17" xfId="0" applyFont="1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164" fontId="0" fillId="6" borderId="16" xfId="0" applyNumberFormat="1" applyFill="1" applyBorder="1" applyAlignment="1">
      <alignment horizontal="center"/>
    </xf>
    <xf numFmtId="0" fontId="0" fillId="6" borderId="17" xfId="0" applyFill="1" applyBorder="1" applyAlignment="1">
      <alignment horizontal="center"/>
    </xf>
    <xf numFmtId="0" fontId="0" fillId="0" borderId="0" xfId="0" applyAlignment="1">
      <alignment horizontal="left"/>
    </xf>
    <xf numFmtId="0" fontId="0" fillId="7" borderId="4" xfId="0" applyFill="1" applyBorder="1" applyAlignment="1">
      <alignment horizontal="center"/>
    </xf>
    <xf numFmtId="0" fontId="0" fillId="7" borderId="0" xfId="0" applyFill="1" applyBorder="1" applyAlignment="1">
      <alignment horizontal="center"/>
    </xf>
    <xf numFmtId="0" fontId="0" fillId="7" borderId="22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7" borderId="0" xfId="0" applyFill="1" applyAlignment="1">
      <alignment horizontal="center"/>
    </xf>
    <xf numFmtId="10" fontId="0" fillId="4" borderId="21" xfId="0" applyNumberFormat="1" applyFill="1" applyBorder="1" applyAlignment="1">
      <alignment horizontal="center"/>
    </xf>
    <xf numFmtId="10" fontId="0" fillId="4" borderId="25" xfId="0" applyNumberFormat="1" applyFill="1" applyBorder="1" applyAlignment="1">
      <alignment horizontal="center"/>
    </xf>
    <xf numFmtId="9" fontId="0" fillId="4" borderId="26" xfId="0" applyNumberFormat="1" applyFill="1" applyBorder="1" applyAlignment="1">
      <alignment horizontal="center"/>
    </xf>
    <xf numFmtId="9" fontId="0" fillId="4" borderId="25" xfId="0" applyNumberFormat="1" applyFill="1" applyBorder="1" applyAlignment="1">
      <alignment horizontal="center"/>
    </xf>
    <xf numFmtId="165" fontId="0" fillId="4" borderId="26" xfId="0" applyNumberFormat="1" applyFill="1" applyBorder="1" applyAlignment="1">
      <alignment horizontal="center"/>
    </xf>
    <xf numFmtId="165" fontId="0" fillId="4" borderId="25" xfId="0" applyNumberFormat="1" applyFill="1" applyBorder="1" applyAlignment="1">
      <alignment horizontal="center"/>
    </xf>
    <xf numFmtId="9" fontId="0" fillId="4" borderId="27" xfId="0" applyNumberFormat="1" applyFill="1" applyBorder="1" applyAlignment="1">
      <alignment horizontal="center"/>
    </xf>
    <xf numFmtId="9" fontId="0" fillId="4" borderId="11" xfId="0" applyNumberFormat="1" applyFill="1" applyBorder="1" applyAlignment="1">
      <alignment horizontal="center"/>
    </xf>
    <xf numFmtId="9" fontId="0" fillId="4" borderId="3" xfId="0" applyNumberFormat="1" applyFill="1" applyBorder="1" applyAlignment="1">
      <alignment horizontal="center"/>
    </xf>
    <xf numFmtId="0" fontId="0" fillId="7" borderId="1" xfId="0" applyNumberFormat="1" applyFill="1" applyBorder="1" applyAlignment="1">
      <alignment horizontal="center"/>
    </xf>
    <xf numFmtId="0" fontId="0" fillId="7" borderId="18" xfId="0" applyFill="1" applyBorder="1" applyAlignment="1">
      <alignment horizontal="center"/>
    </xf>
    <xf numFmtId="0" fontId="0" fillId="7" borderId="20" xfId="0" applyFill="1" applyBorder="1" applyAlignment="1">
      <alignment horizontal="center"/>
    </xf>
    <xf numFmtId="0" fontId="0" fillId="7" borderId="10" xfId="0" applyFill="1" applyBorder="1" applyAlignment="1">
      <alignment horizontal="center"/>
    </xf>
    <xf numFmtId="0" fontId="0" fillId="0" borderId="18" xfId="0" applyBorder="1" applyAlignment="1">
      <alignment horizontal="center"/>
    </xf>
    <xf numFmtId="0" fontId="0" fillId="4" borderId="28" xfId="0" applyFill="1" applyBorder="1" applyAlignment="1">
      <alignment horizontal="center"/>
    </xf>
    <xf numFmtId="0" fontId="0" fillId="8" borderId="1" xfId="0" applyNumberFormat="1" applyFill="1" applyBorder="1" applyAlignment="1">
      <alignment horizontal="center"/>
    </xf>
    <xf numFmtId="0" fontId="0" fillId="0" borderId="2" xfId="0" applyBorder="1" applyAlignment="1">
      <alignment horizontal="center"/>
    </xf>
    <xf numFmtId="0" fontId="0" fillId="4" borderId="29" xfId="0" applyFill="1" applyBorder="1" applyAlignment="1">
      <alignment horizontal="center"/>
    </xf>
    <xf numFmtId="0" fontId="0" fillId="4" borderId="1" xfId="0" applyNumberFormat="1" applyFill="1" applyBorder="1" applyAlignment="1">
      <alignment horizontal="center"/>
    </xf>
    <xf numFmtId="0" fontId="0" fillId="8" borderId="1" xfId="0" applyFill="1" applyBorder="1" applyAlignment="1">
      <alignment horizontal="center"/>
    </xf>
    <xf numFmtId="0" fontId="0" fillId="7" borderId="14" xfId="0" applyNumberFormat="1" applyFill="1" applyBorder="1" applyAlignment="1">
      <alignment horizontal="center"/>
    </xf>
    <xf numFmtId="0" fontId="0" fillId="8" borderId="14" xfId="0" applyFill="1" applyBorder="1" applyAlignment="1">
      <alignment horizontal="center"/>
    </xf>
    <xf numFmtId="0" fontId="0" fillId="7" borderId="30" xfId="0" applyNumberFormat="1" applyFill="1" applyBorder="1" applyAlignment="1">
      <alignment horizontal="center"/>
    </xf>
    <xf numFmtId="0" fontId="0" fillId="4" borderId="17" xfId="0" applyNumberFormat="1" applyFill="1" applyBorder="1" applyAlignment="1">
      <alignment horizontal="center"/>
    </xf>
    <xf numFmtId="0" fontId="0" fillId="7" borderId="0" xfId="0" applyNumberFormat="1" applyFill="1" applyBorder="1" applyAlignment="1">
      <alignment horizontal="center"/>
    </xf>
    <xf numFmtId="0" fontId="0" fillId="8" borderId="0" xfId="0" applyNumberFormat="1" applyFill="1" applyBorder="1" applyAlignment="1">
      <alignment horizontal="center"/>
    </xf>
    <xf numFmtId="0" fontId="0" fillId="0" borderId="19" xfId="0" applyBorder="1" applyAlignment="1">
      <alignment horizontal="center"/>
    </xf>
    <xf numFmtId="0" fontId="0" fillId="4" borderId="31" xfId="0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0" fillId="0" borderId="0" xfId="0" applyNumberFormat="1" applyBorder="1" applyAlignment="1">
      <alignment horizontal="center"/>
    </xf>
    <xf numFmtId="0" fontId="0" fillId="0" borderId="0" xfId="0" applyNumberFormat="1" applyFill="1" applyBorder="1" applyAlignment="1">
      <alignment horizontal="center"/>
    </xf>
    <xf numFmtId="0" fontId="0" fillId="4" borderId="13" xfId="0" applyFill="1" applyBorder="1" applyAlignment="1">
      <alignment horizontal="center"/>
    </xf>
    <xf numFmtId="0" fontId="0" fillId="0" borderId="0" xfId="0" applyFill="1" applyBorder="1" applyAlignment="1"/>
    <xf numFmtId="0" fontId="0" fillId="0" borderId="0" xfId="0" applyFill="1" applyBorder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3" fillId="0" borderId="4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2" borderId="1" xfId="0" applyFont="1" applyFill="1" applyBorder="1" applyAlignment="1">
      <alignment horizontal="center"/>
    </xf>
    <xf numFmtId="0" fontId="3" fillId="2" borderId="1" xfId="1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</cellXfs>
  <cellStyles count="3">
    <cellStyle name="Milliers" xfId="1" builtinId="3"/>
    <cellStyle name="Normal" xfId="0" builtinId="0"/>
    <cellStyle name="Pourcentag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S336"/>
  <sheetViews>
    <sheetView tabSelected="1" zoomScale="70" zoomScaleNormal="70" workbookViewId="0">
      <selection activeCell="E10" sqref="E10"/>
    </sheetView>
  </sheetViews>
  <sheetFormatPr baseColWidth="10" defaultRowHeight="15" x14ac:dyDescent="0.25"/>
  <cols>
    <col min="1" max="11" width="11.42578125" style="1"/>
    <col min="12" max="13" width="11.42578125" style="1" customWidth="1"/>
    <col min="14" max="14" width="10.140625" style="2" customWidth="1"/>
    <col min="15" max="16384" width="11.42578125" style="1"/>
  </cols>
  <sheetData>
    <row r="2" spans="1:44" x14ac:dyDescent="0.25">
      <c r="P2" s="3"/>
      <c r="R2" s="3"/>
      <c r="T2" s="3"/>
      <c r="V2" s="3"/>
    </row>
    <row r="3" spans="1:44" x14ac:dyDescent="0.25">
      <c r="B3" s="4" t="s">
        <v>0</v>
      </c>
      <c r="C3" s="4">
        <v>1</v>
      </c>
      <c r="K3" s="4"/>
      <c r="L3" s="4"/>
    </row>
    <row r="4" spans="1:44" x14ac:dyDescent="0.25">
      <c r="D4" s="5"/>
      <c r="J4" s="5"/>
      <c r="M4" s="5"/>
    </row>
    <row r="5" spans="1:44" x14ac:dyDescent="0.25">
      <c r="D5" s="5"/>
      <c r="E5" s="79" t="s">
        <v>350</v>
      </c>
      <c r="J5" s="5"/>
      <c r="M5" s="5"/>
    </row>
    <row r="6" spans="1:44" x14ac:dyDescent="0.25">
      <c r="B6" s="6" t="s">
        <v>1</v>
      </c>
      <c r="C6" s="7" t="s">
        <v>2</v>
      </c>
      <c r="D6" s="5"/>
      <c r="E6" s="80" t="s">
        <v>351</v>
      </c>
      <c r="J6" s="5"/>
      <c r="K6" s="6"/>
      <c r="L6" s="7"/>
      <c r="M6" s="5"/>
    </row>
    <row r="7" spans="1:44" x14ac:dyDescent="0.25">
      <c r="B7" s="3" t="s">
        <v>3</v>
      </c>
      <c r="C7" s="3">
        <v>2.5</v>
      </c>
      <c r="D7" s="8"/>
      <c r="E7" s="80" t="s">
        <v>352</v>
      </c>
      <c r="J7" s="5"/>
      <c r="K7" s="3"/>
      <c r="L7" s="3"/>
      <c r="M7" s="5"/>
    </row>
    <row r="8" spans="1:44" x14ac:dyDescent="0.25">
      <c r="B8" s="6" t="s">
        <v>4</v>
      </c>
      <c r="C8" s="7" t="s">
        <v>5</v>
      </c>
      <c r="D8" s="5"/>
      <c r="E8" s="80" t="s">
        <v>353</v>
      </c>
      <c r="J8" s="5"/>
      <c r="K8" s="6"/>
      <c r="L8" s="7"/>
      <c r="M8" s="5"/>
    </row>
    <row r="9" spans="1:44" x14ac:dyDescent="0.25">
      <c r="B9" s="9">
        <v>1</v>
      </c>
      <c r="C9" s="9">
        <v>2</v>
      </c>
      <c r="D9" s="10"/>
      <c r="E9" s="80" t="s">
        <v>357</v>
      </c>
      <c r="J9" s="10"/>
      <c r="K9" s="9"/>
      <c r="L9" s="9"/>
      <c r="M9" s="10"/>
      <c r="N9" s="11"/>
    </row>
    <row r="10" spans="1:44" x14ac:dyDescent="0.25">
      <c r="B10" s="6"/>
      <c r="C10" s="7"/>
      <c r="D10" s="5"/>
      <c r="E10" s="80" t="s">
        <v>354</v>
      </c>
      <c r="J10" s="5"/>
      <c r="K10" s="12"/>
      <c r="L10" s="13"/>
      <c r="M10" s="14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</row>
    <row r="11" spans="1:44" x14ac:dyDescent="0.25">
      <c r="B11" s="6"/>
      <c r="C11" s="7"/>
      <c r="D11" s="5"/>
      <c r="E11" s="80" t="s">
        <v>355</v>
      </c>
      <c r="J11" s="5"/>
      <c r="K11" s="12"/>
      <c r="L11" s="13"/>
      <c r="M11" s="14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</row>
    <row r="12" spans="1:44" x14ac:dyDescent="0.25">
      <c r="A12" s="1" t="s">
        <v>6</v>
      </c>
      <c r="B12" s="16" t="s">
        <v>7</v>
      </c>
      <c r="C12" s="17" t="s">
        <v>7</v>
      </c>
      <c r="D12" s="18" t="s">
        <v>8</v>
      </c>
      <c r="J12" s="18"/>
      <c r="K12" s="16"/>
      <c r="L12" s="17"/>
      <c r="M12" s="18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</row>
    <row r="13" spans="1:44" x14ac:dyDescent="0.25">
      <c r="A13" s="1">
        <v>1</v>
      </c>
      <c r="B13" s="19" t="str">
        <f>$B$7</f>
        <v>0.5</v>
      </c>
      <c r="C13" s="20">
        <f>B13+($B$9/100*0.125*4*100)</f>
        <v>1</v>
      </c>
      <c r="D13" s="21">
        <f>((B13+C13)/2)*16</f>
        <v>12</v>
      </c>
      <c r="F13" s="85" t="s">
        <v>356</v>
      </c>
      <c r="G13" s="79"/>
      <c r="J13" s="22"/>
      <c r="K13" s="23"/>
      <c r="L13" s="23"/>
      <c r="M13" s="24"/>
      <c r="N13" s="25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</row>
    <row r="14" spans="1:44" x14ac:dyDescent="0.25">
      <c r="A14" s="1">
        <v>2</v>
      </c>
      <c r="B14" s="26">
        <f>C13</f>
        <v>1</v>
      </c>
      <c r="C14" s="27">
        <f t="shared" ref="C14:C42" si="0">IF(OR($C$9=0,$C$7&gt;B14),B14+$B$9/100*0.125*4*100,IF(OR($C$7=B14,B14&gt;$C$7),B14+$C$9/100*0.125*4*100))</f>
        <v>1.5</v>
      </c>
      <c r="D14" s="28">
        <f t="shared" ref="D14:D42" si="1">((B14+C14)/2)*16</f>
        <v>20</v>
      </c>
      <c r="F14" s="81" t="s">
        <v>1</v>
      </c>
      <c r="G14" s="82" t="s">
        <v>2</v>
      </c>
      <c r="J14" s="29"/>
      <c r="K14" s="30"/>
      <c r="L14" s="30"/>
      <c r="M14" s="31"/>
      <c r="N14" s="25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</row>
    <row r="15" spans="1:44" x14ac:dyDescent="0.25">
      <c r="A15" s="1">
        <v>3</v>
      </c>
      <c r="B15" s="26">
        <f>C14</f>
        <v>1.5</v>
      </c>
      <c r="C15" s="27">
        <f t="shared" si="0"/>
        <v>2</v>
      </c>
      <c r="D15" s="28">
        <f t="shared" si="1"/>
        <v>28</v>
      </c>
      <c r="F15" s="83" t="s">
        <v>3</v>
      </c>
      <c r="G15" s="83">
        <v>2.5</v>
      </c>
      <c r="J15" s="29"/>
      <c r="K15" s="30"/>
      <c r="L15" s="30"/>
      <c r="M15" s="31"/>
      <c r="N15" s="25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</row>
    <row r="16" spans="1:44" x14ac:dyDescent="0.25">
      <c r="A16" s="1">
        <v>4</v>
      </c>
      <c r="B16" s="26">
        <f>C15</f>
        <v>2</v>
      </c>
      <c r="C16" s="27">
        <f t="shared" si="0"/>
        <v>2.5</v>
      </c>
      <c r="D16" s="28">
        <f t="shared" si="1"/>
        <v>36</v>
      </c>
      <c r="F16" s="81" t="s">
        <v>4</v>
      </c>
      <c r="G16" s="82" t="s">
        <v>5</v>
      </c>
      <c r="J16" s="29"/>
      <c r="K16" s="30"/>
      <c r="L16" s="30"/>
      <c r="M16" s="31"/>
      <c r="N16" s="25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</row>
    <row r="17" spans="1:44" x14ac:dyDescent="0.25">
      <c r="A17" s="1">
        <v>5</v>
      </c>
      <c r="B17" s="26">
        <f>C16</f>
        <v>2.5</v>
      </c>
      <c r="C17" s="27">
        <f t="shared" si="0"/>
        <v>3.5</v>
      </c>
      <c r="D17" s="28">
        <f t="shared" si="1"/>
        <v>48</v>
      </c>
      <c r="F17" s="84">
        <v>2</v>
      </c>
      <c r="G17" s="84">
        <v>0.5</v>
      </c>
      <c r="J17" s="29"/>
      <c r="K17" s="30"/>
      <c r="L17" s="30"/>
      <c r="M17" s="31"/>
      <c r="N17" s="25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</row>
    <row r="18" spans="1:44" x14ac:dyDescent="0.25">
      <c r="A18" s="1">
        <v>6</v>
      </c>
      <c r="B18" s="26">
        <f t="shared" ref="B18:B42" si="2">C17</f>
        <v>3.5</v>
      </c>
      <c r="C18" s="27">
        <f t="shared" si="0"/>
        <v>4.5</v>
      </c>
      <c r="D18" s="28">
        <f t="shared" si="1"/>
        <v>64</v>
      </c>
      <c r="F18" s="79"/>
      <c r="G18" s="79"/>
      <c r="J18" s="29"/>
      <c r="K18" s="30"/>
      <c r="L18" s="30"/>
      <c r="M18" s="31"/>
      <c r="N18" s="25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</row>
    <row r="19" spans="1:44" x14ac:dyDescent="0.25">
      <c r="A19" s="1">
        <v>7</v>
      </c>
      <c r="B19" s="26">
        <f t="shared" si="2"/>
        <v>4.5</v>
      </c>
      <c r="C19" s="27">
        <f t="shared" si="0"/>
        <v>5.5</v>
      </c>
      <c r="D19" s="28">
        <f t="shared" si="1"/>
        <v>80</v>
      </c>
      <c r="F19" s="81" t="s">
        <v>1</v>
      </c>
      <c r="G19" s="82" t="s">
        <v>2</v>
      </c>
      <c r="J19" s="29"/>
      <c r="K19" s="30"/>
      <c r="L19" s="30"/>
      <c r="M19" s="31"/>
      <c r="N19" s="25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</row>
    <row r="20" spans="1:44" x14ac:dyDescent="0.25">
      <c r="A20" s="1">
        <v>8</v>
      </c>
      <c r="B20" s="26">
        <f t="shared" si="2"/>
        <v>5.5</v>
      </c>
      <c r="C20" s="27">
        <f t="shared" si="0"/>
        <v>6.5</v>
      </c>
      <c r="D20" s="28">
        <f t="shared" si="1"/>
        <v>96</v>
      </c>
      <c r="F20" s="83" t="s">
        <v>3</v>
      </c>
      <c r="G20" s="83">
        <v>2.5</v>
      </c>
      <c r="J20" s="29"/>
      <c r="K20" s="30"/>
      <c r="L20" s="30"/>
      <c r="M20" s="31"/>
      <c r="N20" s="25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</row>
    <row r="21" spans="1:44" x14ac:dyDescent="0.25">
      <c r="A21" s="1">
        <v>9</v>
      </c>
      <c r="B21" s="26">
        <f t="shared" si="2"/>
        <v>6.5</v>
      </c>
      <c r="C21" s="27">
        <f t="shared" si="0"/>
        <v>7.5</v>
      </c>
      <c r="D21" s="28">
        <f t="shared" si="1"/>
        <v>112</v>
      </c>
      <c r="F21" s="81" t="s">
        <v>4</v>
      </c>
      <c r="G21" s="82" t="s">
        <v>5</v>
      </c>
      <c r="J21" s="29"/>
      <c r="K21" s="30"/>
      <c r="L21" s="30"/>
      <c r="M21" s="31"/>
      <c r="N21" s="25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</row>
    <row r="22" spans="1:44" x14ac:dyDescent="0.25">
      <c r="A22" s="1">
        <v>10</v>
      </c>
      <c r="B22" s="26">
        <f t="shared" si="2"/>
        <v>7.5</v>
      </c>
      <c r="C22" s="27">
        <f t="shared" si="0"/>
        <v>8.5</v>
      </c>
      <c r="D22" s="28">
        <f t="shared" si="1"/>
        <v>128</v>
      </c>
      <c r="F22" s="84">
        <v>4</v>
      </c>
      <c r="G22" s="84">
        <v>1</v>
      </c>
      <c r="J22" s="29"/>
      <c r="K22" s="30"/>
      <c r="L22" s="30"/>
      <c r="M22" s="31"/>
      <c r="N22" s="25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</row>
    <row r="23" spans="1:44" x14ac:dyDescent="0.25">
      <c r="A23" s="1">
        <v>11</v>
      </c>
      <c r="B23" s="26">
        <f t="shared" si="2"/>
        <v>8.5</v>
      </c>
      <c r="C23" s="27">
        <f t="shared" si="0"/>
        <v>9.5</v>
      </c>
      <c r="D23" s="28">
        <f t="shared" si="1"/>
        <v>144</v>
      </c>
      <c r="J23" s="29"/>
      <c r="K23" s="30"/>
      <c r="L23" s="30"/>
      <c r="M23" s="31"/>
      <c r="N23" s="25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</row>
    <row r="24" spans="1:44" x14ac:dyDescent="0.25">
      <c r="A24" s="1">
        <v>12</v>
      </c>
      <c r="B24" s="26">
        <f t="shared" si="2"/>
        <v>9.5</v>
      </c>
      <c r="C24" s="27">
        <f t="shared" si="0"/>
        <v>10.5</v>
      </c>
      <c r="D24" s="28">
        <f t="shared" si="1"/>
        <v>160</v>
      </c>
      <c r="J24" s="29"/>
      <c r="K24" s="30"/>
      <c r="L24" s="30"/>
      <c r="M24" s="31"/>
      <c r="N24" s="25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</row>
    <row r="25" spans="1:44" x14ac:dyDescent="0.25">
      <c r="A25" s="1">
        <v>13</v>
      </c>
      <c r="B25" s="26">
        <f t="shared" si="2"/>
        <v>10.5</v>
      </c>
      <c r="C25" s="27">
        <f t="shared" si="0"/>
        <v>11.5</v>
      </c>
      <c r="D25" s="28">
        <f t="shared" si="1"/>
        <v>176</v>
      </c>
      <c r="J25" s="29"/>
      <c r="K25" s="30"/>
      <c r="L25" s="30"/>
      <c r="M25" s="31"/>
      <c r="N25" s="25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</row>
    <row r="26" spans="1:44" x14ac:dyDescent="0.25">
      <c r="A26" s="1">
        <v>14</v>
      </c>
      <c r="B26" s="26">
        <f t="shared" si="2"/>
        <v>11.5</v>
      </c>
      <c r="C26" s="27">
        <f t="shared" si="0"/>
        <v>12.5</v>
      </c>
      <c r="D26" s="28">
        <f t="shared" si="1"/>
        <v>192</v>
      </c>
      <c r="J26" s="29"/>
      <c r="K26" s="30"/>
      <c r="L26" s="30"/>
      <c r="M26" s="31"/>
      <c r="N26" s="25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</row>
    <row r="27" spans="1:44" x14ac:dyDescent="0.25">
      <c r="A27" s="1">
        <v>15</v>
      </c>
      <c r="B27" s="26">
        <f t="shared" si="2"/>
        <v>12.5</v>
      </c>
      <c r="C27" s="27">
        <f t="shared" si="0"/>
        <v>13.5</v>
      </c>
      <c r="D27" s="28">
        <f t="shared" si="1"/>
        <v>208</v>
      </c>
      <c r="J27" s="29"/>
      <c r="K27" s="30"/>
      <c r="L27" s="30"/>
      <c r="M27" s="31"/>
      <c r="N27" s="25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</row>
    <row r="28" spans="1:44" x14ac:dyDescent="0.25">
      <c r="A28" s="1">
        <v>16</v>
      </c>
      <c r="B28" s="26">
        <f t="shared" si="2"/>
        <v>13.5</v>
      </c>
      <c r="C28" s="27">
        <f t="shared" si="0"/>
        <v>14.5</v>
      </c>
      <c r="D28" s="28">
        <f t="shared" si="1"/>
        <v>224</v>
      </c>
      <c r="J28" s="29"/>
      <c r="K28" s="30"/>
      <c r="L28" s="30"/>
      <c r="M28" s="31"/>
      <c r="N28" s="25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</row>
    <row r="29" spans="1:44" x14ac:dyDescent="0.25">
      <c r="A29" s="1">
        <v>17</v>
      </c>
      <c r="B29" s="26">
        <f t="shared" si="2"/>
        <v>14.5</v>
      </c>
      <c r="C29" s="27">
        <f t="shared" si="0"/>
        <v>15.5</v>
      </c>
      <c r="D29" s="28">
        <f t="shared" si="1"/>
        <v>240</v>
      </c>
      <c r="J29" s="29"/>
      <c r="K29" s="30"/>
      <c r="L29" s="30"/>
      <c r="M29" s="31"/>
      <c r="N29" s="25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</row>
    <row r="30" spans="1:44" x14ac:dyDescent="0.25">
      <c r="A30" s="1">
        <v>18</v>
      </c>
      <c r="B30" s="26">
        <f t="shared" si="2"/>
        <v>15.5</v>
      </c>
      <c r="C30" s="27">
        <f t="shared" si="0"/>
        <v>16.5</v>
      </c>
      <c r="D30" s="28">
        <f t="shared" si="1"/>
        <v>256</v>
      </c>
      <c r="J30" s="29"/>
      <c r="K30" s="30"/>
      <c r="L30" s="30"/>
      <c r="M30" s="31"/>
      <c r="N30" s="25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</row>
    <row r="31" spans="1:44" x14ac:dyDescent="0.25">
      <c r="A31" s="1">
        <v>19</v>
      </c>
      <c r="B31" s="26">
        <f t="shared" si="2"/>
        <v>16.5</v>
      </c>
      <c r="C31" s="27">
        <f t="shared" si="0"/>
        <v>17.5</v>
      </c>
      <c r="D31" s="28">
        <f t="shared" si="1"/>
        <v>272</v>
      </c>
      <c r="J31" s="29"/>
      <c r="K31" s="30"/>
      <c r="L31" s="30"/>
      <c r="M31" s="31"/>
      <c r="N31" s="25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3"/>
      <c r="AQ31" s="3"/>
      <c r="AR31" s="3"/>
    </row>
    <row r="32" spans="1:44" x14ac:dyDescent="0.25">
      <c r="A32" s="1">
        <v>20</v>
      </c>
      <c r="B32" s="26">
        <f t="shared" si="2"/>
        <v>17.5</v>
      </c>
      <c r="C32" s="27">
        <f t="shared" si="0"/>
        <v>18.5</v>
      </c>
      <c r="D32" s="28">
        <f t="shared" si="1"/>
        <v>288</v>
      </c>
      <c r="J32" s="29"/>
      <c r="K32" s="30"/>
      <c r="L32" s="30"/>
      <c r="M32" s="31"/>
      <c r="N32" s="25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3"/>
      <c r="AQ32" s="3"/>
      <c r="AR32" s="3"/>
    </row>
    <row r="33" spans="1:45" x14ac:dyDescent="0.25">
      <c r="A33" s="1">
        <v>21</v>
      </c>
      <c r="B33" s="26">
        <f t="shared" si="2"/>
        <v>18.5</v>
      </c>
      <c r="C33" s="27">
        <f t="shared" si="0"/>
        <v>19.5</v>
      </c>
      <c r="D33" s="28">
        <f t="shared" si="1"/>
        <v>304</v>
      </c>
      <c r="J33" s="29"/>
      <c r="K33" s="30"/>
      <c r="L33" s="30"/>
      <c r="M33" s="31"/>
      <c r="N33" s="25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3"/>
      <c r="AQ33" s="3"/>
      <c r="AR33" s="3"/>
    </row>
    <row r="34" spans="1:45" x14ac:dyDescent="0.25">
      <c r="A34" s="1">
        <v>22</v>
      </c>
      <c r="B34" s="26">
        <f t="shared" si="2"/>
        <v>19.5</v>
      </c>
      <c r="C34" s="27">
        <f t="shared" si="0"/>
        <v>20.5</v>
      </c>
      <c r="D34" s="28">
        <f t="shared" si="1"/>
        <v>320</v>
      </c>
      <c r="J34" s="29"/>
      <c r="K34" s="30"/>
      <c r="L34" s="30"/>
      <c r="M34" s="31"/>
      <c r="N34" s="25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3"/>
      <c r="AQ34" s="3"/>
      <c r="AR34" s="3"/>
    </row>
    <row r="35" spans="1:45" x14ac:dyDescent="0.25">
      <c r="A35" s="1">
        <v>23</v>
      </c>
      <c r="B35" s="26">
        <f t="shared" si="2"/>
        <v>20.5</v>
      </c>
      <c r="C35" s="27">
        <f t="shared" si="0"/>
        <v>21.5</v>
      </c>
      <c r="D35" s="28">
        <f t="shared" si="1"/>
        <v>336</v>
      </c>
      <c r="J35" s="29"/>
      <c r="K35" s="30"/>
      <c r="L35" s="30"/>
      <c r="M35" s="31"/>
      <c r="N35" s="25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3"/>
      <c r="AQ35" s="3"/>
      <c r="AR35" s="3"/>
    </row>
    <row r="36" spans="1:45" x14ac:dyDescent="0.25">
      <c r="A36" s="1">
        <v>24</v>
      </c>
      <c r="B36" s="26">
        <f t="shared" si="2"/>
        <v>21.5</v>
      </c>
      <c r="C36" s="27">
        <f t="shared" si="0"/>
        <v>22.5</v>
      </c>
      <c r="D36" s="28">
        <f t="shared" si="1"/>
        <v>352</v>
      </c>
      <c r="J36" s="29"/>
      <c r="K36" s="30"/>
      <c r="L36" s="30"/>
      <c r="M36" s="31"/>
      <c r="N36" s="25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3"/>
      <c r="AQ36" s="3"/>
      <c r="AR36" s="3"/>
    </row>
    <row r="37" spans="1:45" x14ac:dyDescent="0.25">
      <c r="A37" s="1">
        <v>25</v>
      </c>
      <c r="B37" s="26">
        <f t="shared" si="2"/>
        <v>22.5</v>
      </c>
      <c r="C37" s="27">
        <f t="shared" si="0"/>
        <v>23.5</v>
      </c>
      <c r="D37" s="28">
        <f t="shared" si="1"/>
        <v>368</v>
      </c>
      <c r="J37" s="29"/>
      <c r="K37" s="30"/>
      <c r="L37" s="30"/>
      <c r="M37" s="31"/>
      <c r="N37" s="25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3"/>
      <c r="AQ37" s="3"/>
      <c r="AR37" s="3"/>
    </row>
    <row r="38" spans="1:45" x14ac:dyDescent="0.25">
      <c r="A38" s="1">
        <v>26</v>
      </c>
      <c r="B38" s="26">
        <f t="shared" si="2"/>
        <v>23.5</v>
      </c>
      <c r="C38" s="27">
        <f t="shared" si="0"/>
        <v>24.5</v>
      </c>
      <c r="D38" s="28">
        <f t="shared" si="1"/>
        <v>384</v>
      </c>
      <c r="J38" s="29"/>
      <c r="K38" s="30"/>
      <c r="L38" s="30"/>
      <c r="M38" s="31"/>
      <c r="N38" s="25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3"/>
      <c r="AQ38" s="3"/>
      <c r="AR38" s="3"/>
    </row>
    <row r="39" spans="1:45" x14ac:dyDescent="0.25">
      <c r="A39" s="1">
        <v>27</v>
      </c>
      <c r="B39" s="26">
        <f t="shared" si="2"/>
        <v>24.5</v>
      </c>
      <c r="C39" s="27">
        <f t="shared" si="0"/>
        <v>25.5</v>
      </c>
      <c r="D39" s="28">
        <f t="shared" si="1"/>
        <v>400</v>
      </c>
      <c r="J39" s="29"/>
      <c r="K39" s="30"/>
      <c r="L39" s="30"/>
      <c r="M39" s="31"/>
      <c r="N39" s="25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3"/>
      <c r="AQ39" s="3"/>
      <c r="AR39" s="3"/>
    </row>
    <row r="40" spans="1:45" x14ac:dyDescent="0.25">
      <c r="A40" s="1">
        <v>28</v>
      </c>
      <c r="B40" s="26">
        <f t="shared" si="2"/>
        <v>25.5</v>
      </c>
      <c r="C40" s="27">
        <f t="shared" si="0"/>
        <v>26.5</v>
      </c>
      <c r="D40" s="28">
        <f t="shared" si="1"/>
        <v>416</v>
      </c>
      <c r="J40" s="29"/>
      <c r="K40" s="30"/>
      <c r="L40" s="30"/>
      <c r="M40" s="31"/>
      <c r="N40" s="25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</row>
    <row r="41" spans="1:45" x14ac:dyDescent="0.25">
      <c r="A41" s="1">
        <v>29</v>
      </c>
      <c r="B41" s="26">
        <f t="shared" si="2"/>
        <v>26.5</v>
      </c>
      <c r="C41" s="27">
        <f t="shared" si="0"/>
        <v>27.5</v>
      </c>
      <c r="D41" s="28">
        <f t="shared" si="1"/>
        <v>432</v>
      </c>
      <c r="J41" s="29"/>
      <c r="K41" s="30"/>
      <c r="L41" s="30"/>
      <c r="M41" s="31"/>
      <c r="N41" s="25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3"/>
      <c r="AQ41" s="3"/>
      <c r="AR41" s="3"/>
    </row>
    <row r="42" spans="1:45" x14ac:dyDescent="0.25">
      <c r="A42" s="1">
        <v>30</v>
      </c>
      <c r="B42" s="32">
        <f t="shared" si="2"/>
        <v>27.5</v>
      </c>
      <c r="C42" s="33">
        <f t="shared" si="0"/>
        <v>28.5</v>
      </c>
      <c r="D42" s="34">
        <f t="shared" si="1"/>
        <v>448</v>
      </c>
      <c r="J42" s="35"/>
      <c r="K42" s="36"/>
      <c r="L42" s="36"/>
      <c r="M42" s="37"/>
      <c r="N42" s="25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</row>
    <row r="44" spans="1:45" x14ac:dyDescent="0.25">
      <c r="B44" s="39" t="s">
        <v>9</v>
      </c>
      <c r="C44" s="40"/>
      <c r="D44" s="40"/>
      <c r="E44" s="40"/>
      <c r="F44" s="40"/>
      <c r="G44" s="40"/>
      <c r="H44" s="40"/>
      <c r="I44" s="40"/>
      <c r="J44" s="40"/>
      <c r="K44" s="40"/>
      <c r="N44" s="41" t="s">
        <v>9</v>
      </c>
      <c r="O44" s="42"/>
      <c r="P44" s="42"/>
      <c r="Q44" s="42"/>
      <c r="R44" s="42"/>
      <c r="S44" s="42"/>
      <c r="T44" s="42"/>
      <c r="U44" s="42"/>
      <c r="V44" s="42"/>
      <c r="W44" s="42"/>
      <c r="X44" s="42"/>
      <c r="Y44" s="42"/>
      <c r="Z44" s="42"/>
      <c r="AA44" s="42"/>
      <c r="AB44" s="42"/>
      <c r="AC44" s="42"/>
      <c r="AD44" s="42"/>
      <c r="AE44" s="42"/>
      <c r="AF44" s="42"/>
      <c r="AG44" s="42"/>
      <c r="AH44" s="42"/>
      <c r="AI44" s="42"/>
      <c r="AJ44" s="42"/>
      <c r="AK44" s="42"/>
      <c r="AL44" s="42"/>
      <c r="AM44" s="42"/>
      <c r="AN44" s="42"/>
      <c r="AO44" s="42"/>
      <c r="AP44" s="42"/>
      <c r="AQ44" s="43"/>
      <c r="AS44" s="1" t="s">
        <v>10</v>
      </c>
    </row>
    <row r="45" spans="1:45" x14ac:dyDescent="0.25">
      <c r="A45" s="44" t="s">
        <v>6</v>
      </c>
      <c r="B45" s="45">
        <v>5.0000000000000001E-3</v>
      </c>
      <c r="C45" s="46"/>
      <c r="D45" s="47">
        <v>0.01</v>
      </c>
      <c r="E45" s="48"/>
      <c r="F45" s="49">
        <v>1.4999999999999999E-2</v>
      </c>
      <c r="G45" s="50"/>
      <c r="H45" s="51">
        <v>0.02</v>
      </c>
      <c r="I45" s="52"/>
      <c r="J45" s="51">
        <v>0.04</v>
      </c>
      <c r="K45" s="53"/>
      <c r="M45" s="54" t="s">
        <v>6</v>
      </c>
      <c r="N45" s="55">
        <v>1</v>
      </c>
      <c r="O45" s="56">
        <v>2</v>
      </c>
      <c r="P45" s="56">
        <v>3</v>
      </c>
      <c r="Q45" s="56">
        <v>4</v>
      </c>
      <c r="R45" s="56">
        <v>5</v>
      </c>
      <c r="S45" s="56">
        <v>6</v>
      </c>
      <c r="T45" s="56">
        <v>7</v>
      </c>
      <c r="U45" s="56">
        <v>8</v>
      </c>
      <c r="V45" s="56">
        <v>9</v>
      </c>
      <c r="W45" s="56">
        <v>10</v>
      </c>
      <c r="X45" s="56">
        <v>11</v>
      </c>
      <c r="Y45" s="56">
        <v>12</v>
      </c>
      <c r="Z45" s="56">
        <v>13</v>
      </c>
      <c r="AA45" s="56">
        <v>14</v>
      </c>
      <c r="AB45" s="56">
        <v>15</v>
      </c>
      <c r="AC45" s="56">
        <v>16</v>
      </c>
      <c r="AD45" s="56">
        <v>17</v>
      </c>
      <c r="AE45" s="56">
        <v>18</v>
      </c>
      <c r="AF45" s="56">
        <v>19</v>
      </c>
      <c r="AG45" s="56">
        <v>20</v>
      </c>
      <c r="AH45" s="56">
        <v>21</v>
      </c>
      <c r="AI45" s="56">
        <v>22</v>
      </c>
      <c r="AJ45" s="56">
        <v>23</v>
      </c>
      <c r="AK45" s="56">
        <v>24</v>
      </c>
      <c r="AL45" s="56">
        <v>25</v>
      </c>
      <c r="AM45" s="56">
        <v>26</v>
      </c>
      <c r="AN45" s="56">
        <v>27</v>
      </c>
      <c r="AO45" s="56">
        <v>28</v>
      </c>
      <c r="AP45" s="56">
        <v>29</v>
      </c>
      <c r="AQ45" s="57">
        <v>30</v>
      </c>
    </row>
    <row r="46" spans="1:45" x14ac:dyDescent="0.25">
      <c r="A46" s="44">
        <v>1</v>
      </c>
      <c r="B46" s="58">
        <v>0.5</v>
      </c>
      <c r="C46" s="59" t="s">
        <v>11</v>
      </c>
      <c r="D46" s="58">
        <v>0.5</v>
      </c>
      <c r="E46" s="59" t="s">
        <v>12</v>
      </c>
      <c r="F46" s="58">
        <v>0.5</v>
      </c>
      <c r="G46" s="59" t="s">
        <v>13</v>
      </c>
      <c r="H46" s="58">
        <v>0.5</v>
      </c>
      <c r="I46" s="59" t="s">
        <v>14</v>
      </c>
      <c r="J46" s="58">
        <v>0.5</v>
      </c>
      <c r="K46" s="59" t="s">
        <v>15</v>
      </c>
      <c r="M46" s="54">
        <v>1</v>
      </c>
      <c r="N46" s="60" t="str">
        <f>IF($B$9=0.5,$C$46,IF($B$9=1,$E$46,IF($B$9=1.5,$G$46,IF($B$9=2,$I$46,IF($B$9=4,$K$46,"")))))</f>
        <v>AA</v>
      </c>
      <c r="O46" s="60" t="str">
        <f t="shared" ref="O46:AN46" si="3">$N$46</f>
        <v>AA</v>
      </c>
      <c r="P46" s="60" t="str">
        <f t="shared" si="3"/>
        <v>AA</v>
      </c>
      <c r="Q46" s="60" t="str">
        <f t="shared" si="3"/>
        <v>AA</v>
      </c>
      <c r="R46" s="60" t="str">
        <f t="shared" si="3"/>
        <v>AA</v>
      </c>
      <c r="S46" s="60" t="str">
        <f t="shared" si="3"/>
        <v>AA</v>
      </c>
      <c r="T46" s="60" t="str">
        <f t="shared" si="3"/>
        <v>AA</v>
      </c>
      <c r="U46" s="60" t="str">
        <f t="shared" si="3"/>
        <v>AA</v>
      </c>
      <c r="V46" s="60" t="str">
        <f t="shared" si="3"/>
        <v>AA</v>
      </c>
      <c r="W46" s="60" t="str">
        <f t="shared" si="3"/>
        <v>AA</v>
      </c>
      <c r="X46" s="60" t="str">
        <f t="shared" si="3"/>
        <v>AA</v>
      </c>
      <c r="Y46" s="60" t="str">
        <f t="shared" si="3"/>
        <v>AA</v>
      </c>
      <c r="Z46" s="60" t="str">
        <f t="shared" si="3"/>
        <v>AA</v>
      </c>
      <c r="AA46" s="60" t="str">
        <f t="shared" si="3"/>
        <v>AA</v>
      </c>
      <c r="AB46" s="60" t="str">
        <f t="shared" si="3"/>
        <v>AA</v>
      </c>
      <c r="AC46" s="60" t="str">
        <f t="shared" si="3"/>
        <v>AA</v>
      </c>
      <c r="AD46" s="60" t="str">
        <f t="shared" si="3"/>
        <v>AA</v>
      </c>
      <c r="AE46" s="60" t="str">
        <f t="shared" si="3"/>
        <v>AA</v>
      </c>
      <c r="AF46" s="60" t="str">
        <f t="shared" si="3"/>
        <v>AA</v>
      </c>
      <c r="AG46" s="60" t="str">
        <f t="shared" si="3"/>
        <v>AA</v>
      </c>
      <c r="AH46" s="60" t="str">
        <f t="shared" si="3"/>
        <v>AA</v>
      </c>
      <c r="AI46" s="60" t="str">
        <f t="shared" si="3"/>
        <v>AA</v>
      </c>
      <c r="AJ46" s="60" t="str">
        <f t="shared" si="3"/>
        <v>AA</v>
      </c>
      <c r="AK46" s="60" t="str">
        <f t="shared" si="3"/>
        <v>AA</v>
      </c>
      <c r="AL46" s="60" t="str">
        <f t="shared" si="3"/>
        <v>AA</v>
      </c>
      <c r="AM46" s="60" t="str">
        <f t="shared" si="3"/>
        <v>AA</v>
      </c>
      <c r="AN46" s="60" t="str">
        <f t="shared" si="3"/>
        <v>AA</v>
      </c>
      <c r="AO46" s="60" t="str">
        <f>$N$46</f>
        <v>AA</v>
      </c>
      <c r="AP46" s="60" t="str">
        <f>$N$46</f>
        <v>AA</v>
      </c>
      <c r="AQ46" s="60" t="str">
        <f>$N$46</f>
        <v>AA</v>
      </c>
      <c r="AS46" s="60" t="str">
        <f>IF($B$9=0.5,$C$46,IF($B$9=1,$E$46,IF($B$9=1.5,$G$46,IF($B$9=2,$I$46,IF($B$9=4,$K$46,"")))))</f>
        <v>AA</v>
      </c>
    </row>
    <row r="47" spans="1:45" x14ac:dyDescent="0.25">
      <c r="A47" s="44">
        <v>2</v>
      </c>
      <c r="B47" s="61">
        <v>0.75</v>
      </c>
      <c r="C47" s="62" t="s">
        <v>16</v>
      </c>
      <c r="D47" s="61">
        <v>1</v>
      </c>
      <c r="E47" s="62" t="s">
        <v>17</v>
      </c>
      <c r="F47" s="61">
        <v>1.25</v>
      </c>
      <c r="G47" s="62" t="s">
        <v>18</v>
      </c>
      <c r="H47" s="61">
        <v>1.5</v>
      </c>
      <c r="I47" s="62" t="s">
        <v>19</v>
      </c>
      <c r="J47" s="61">
        <v>2.5</v>
      </c>
      <c r="K47" s="62" t="s">
        <v>20</v>
      </c>
      <c r="L47" s="63" t="str">
        <f>IF($C$9=0.5,$C$46,IF($C$9=1,$E$46,IF($C$9=1.5,$G$46,IF($C$9=2,$I$46,IF($C$9=4,$K$46,"")))))</f>
        <v>X</v>
      </c>
      <c r="M47" s="54">
        <v>2</v>
      </c>
      <c r="N47" s="60" t="str">
        <f>IF($B$9=0.5,$C$47,IF($B$9=1,$E$47,IF($B$9=1.5,$G$47,IF($B$9=2,$I$47,IF($B$9=4,$K$47,"")))))</f>
        <v>A</v>
      </c>
      <c r="O47" s="63" t="b">
        <f>IF(AND(B9=1,C9=0.5,C7=1),C48,IF(AND(B9=1.5,C9=0.5,C7=1.25),C49,IF(AND(B9=2,C9=0.5,C7=1.5),C50,IF(AND(B9=2,C9=1,C7=1.5),E48,IF(AND(B9=4,C9=0.5,C7=2.5),C54,IF(AND(B9=4,C9=1,C7=2.5),E50,IF(AND(B9=4,C9=2,C7=2.5),I48)))))))</f>
        <v>0</v>
      </c>
      <c r="P47" s="64" t="str">
        <f t="shared" ref="P47:AN47" si="4">$N$47</f>
        <v>A</v>
      </c>
      <c r="Q47" s="64" t="str">
        <f t="shared" si="4"/>
        <v>A</v>
      </c>
      <c r="R47" s="64" t="str">
        <f t="shared" si="4"/>
        <v>A</v>
      </c>
      <c r="S47" s="64" t="str">
        <f t="shared" si="4"/>
        <v>A</v>
      </c>
      <c r="T47" s="64" t="str">
        <f t="shared" si="4"/>
        <v>A</v>
      </c>
      <c r="U47" s="64" t="str">
        <f t="shared" si="4"/>
        <v>A</v>
      </c>
      <c r="V47" s="64" t="str">
        <f t="shared" si="4"/>
        <v>A</v>
      </c>
      <c r="W47" s="64" t="str">
        <f t="shared" si="4"/>
        <v>A</v>
      </c>
      <c r="X47" s="64" t="str">
        <f t="shared" si="4"/>
        <v>A</v>
      </c>
      <c r="Y47" s="64" t="str">
        <f t="shared" si="4"/>
        <v>A</v>
      </c>
      <c r="Z47" s="64" t="str">
        <f t="shared" si="4"/>
        <v>A</v>
      </c>
      <c r="AA47" s="64" t="str">
        <f t="shared" si="4"/>
        <v>A</v>
      </c>
      <c r="AB47" s="64" t="str">
        <f t="shared" si="4"/>
        <v>A</v>
      </c>
      <c r="AC47" s="64" t="str">
        <f t="shared" si="4"/>
        <v>A</v>
      </c>
      <c r="AD47" s="64" t="str">
        <f t="shared" si="4"/>
        <v>A</v>
      </c>
      <c r="AE47" s="64" t="str">
        <f t="shared" si="4"/>
        <v>A</v>
      </c>
      <c r="AF47" s="64" t="str">
        <f t="shared" si="4"/>
        <v>A</v>
      </c>
      <c r="AG47" s="64" t="str">
        <f t="shared" si="4"/>
        <v>A</v>
      </c>
      <c r="AH47" s="64" t="str">
        <f t="shared" si="4"/>
        <v>A</v>
      </c>
      <c r="AI47" s="64" t="str">
        <f t="shared" si="4"/>
        <v>A</v>
      </c>
      <c r="AJ47" s="64" t="str">
        <f t="shared" si="4"/>
        <v>A</v>
      </c>
      <c r="AK47" s="64" t="str">
        <f t="shared" si="4"/>
        <v>A</v>
      </c>
      <c r="AL47" s="64" t="str">
        <f t="shared" si="4"/>
        <v>A</v>
      </c>
      <c r="AM47" s="64" t="str">
        <f t="shared" si="4"/>
        <v>A</v>
      </c>
      <c r="AN47" s="64" t="str">
        <f t="shared" si="4"/>
        <v>A</v>
      </c>
      <c r="AO47" s="64" t="str">
        <f>$N$47</f>
        <v>A</v>
      </c>
      <c r="AP47" s="64" t="str">
        <f>$N$47</f>
        <v>A</v>
      </c>
      <c r="AQ47" s="64" t="str">
        <f>$N$47</f>
        <v>A</v>
      </c>
      <c r="AS47" s="60" t="str">
        <f>IF($B$9=0.5,$C$47,IF($B$9=1,$E$47,IF($B$9=1.5,$G$47,IF($B$9=2,$I$47,IF($B$9=4,$K$47,"")))))</f>
        <v>A</v>
      </c>
    </row>
    <row r="48" spans="1:45" x14ac:dyDescent="0.25">
      <c r="A48" s="44">
        <v>3</v>
      </c>
      <c r="B48" s="61">
        <v>1</v>
      </c>
      <c r="C48" s="62">
        <v>1</v>
      </c>
      <c r="D48" s="61">
        <v>1.5</v>
      </c>
      <c r="E48" s="62" t="s">
        <v>21</v>
      </c>
      <c r="F48" s="61">
        <v>2</v>
      </c>
      <c r="G48" s="62" t="s">
        <v>22</v>
      </c>
      <c r="H48" s="61">
        <v>2.5</v>
      </c>
      <c r="I48" s="62" t="s">
        <v>23</v>
      </c>
      <c r="J48" s="61">
        <v>4.5</v>
      </c>
      <c r="K48" s="62" t="s">
        <v>24</v>
      </c>
      <c r="L48" s="63" t="str">
        <f>IF($C$9=0.5,$C$47,IF($C$9=1,$E$47,IF($C$9=1.5,$G$47,IF($C$9=2,$I$47,IF($C$9=4,$K$47,"")))))</f>
        <v>Y</v>
      </c>
      <c r="M48" s="54">
        <v>3</v>
      </c>
      <c r="N48" s="60" t="str">
        <f>IF($B$9=0.5,$C$48,IF($B$9=1,$E$48,IF($B$9=1.5,$G$48,IF($B$9=2,$I$48,IF($B$9=4,$K$48,"")))))</f>
        <v>B</v>
      </c>
      <c r="O48" s="63"/>
      <c r="P48" s="63" t="b">
        <f>IF(AND(B9=0.5,C9=1,C7=1),E47,IF(AND(B9=1,C9=0.5,C7=1.5),C50,IF(AND(B9=1,C9=2,C7=1.5),I47,IF(AND(B9=1.5,C9=0.5,C7=2),C52,IF(AND(B9=1.5,C9=1,C7=2),E49,IF(AND(B9=2,C9=0.5,C7=2.5),C54,IF(AND(B9=2,C9=1,C7=2.5),E50,IF(AND(B9=2,C9=4,C7=2.5),K47,IF(AND(B9=4,C9=0.5,C7=4.5),C62,IF(AND(B9=4,C9=1,C7=4.5),E54,IF(AND(B9=4,C9=2,C7=4.5),I50)))))))))))</f>
        <v>0</v>
      </c>
      <c r="Q48" s="64" t="str">
        <f t="shared" ref="Q48:AN48" si="5">$N$48</f>
        <v>B</v>
      </c>
      <c r="R48" s="64" t="str">
        <f t="shared" si="5"/>
        <v>B</v>
      </c>
      <c r="S48" s="64" t="str">
        <f t="shared" si="5"/>
        <v>B</v>
      </c>
      <c r="T48" s="64" t="str">
        <f t="shared" si="5"/>
        <v>B</v>
      </c>
      <c r="U48" s="64" t="str">
        <f t="shared" si="5"/>
        <v>B</v>
      </c>
      <c r="V48" s="64" t="str">
        <f t="shared" si="5"/>
        <v>B</v>
      </c>
      <c r="W48" s="64" t="str">
        <f t="shared" si="5"/>
        <v>B</v>
      </c>
      <c r="X48" s="64" t="str">
        <f t="shared" si="5"/>
        <v>B</v>
      </c>
      <c r="Y48" s="64" t="str">
        <f t="shared" si="5"/>
        <v>B</v>
      </c>
      <c r="Z48" s="64" t="str">
        <f t="shared" si="5"/>
        <v>B</v>
      </c>
      <c r="AA48" s="64" t="str">
        <f t="shared" si="5"/>
        <v>B</v>
      </c>
      <c r="AB48" s="64" t="str">
        <f t="shared" si="5"/>
        <v>B</v>
      </c>
      <c r="AC48" s="64" t="str">
        <f t="shared" si="5"/>
        <v>B</v>
      </c>
      <c r="AD48" s="64" t="str">
        <f t="shared" si="5"/>
        <v>B</v>
      </c>
      <c r="AE48" s="64" t="str">
        <f t="shared" si="5"/>
        <v>B</v>
      </c>
      <c r="AF48" s="64" t="str">
        <f t="shared" si="5"/>
        <v>B</v>
      </c>
      <c r="AG48" s="64" t="str">
        <f t="shared" si="5"/>
        <v>B</v>
      </c>
      <c r="AH48" s="64" t="str">
        <f t="shared" si="5"/>
        <v>B</v>
      </c>
      <c r="AI48" s="64" t="str">
        <f t="shared" si="5"/>
        <v>B</v>
      </c>
      <c r="AJ48" s="64" t="str">
        <f t="shared" si="5"/>
        <v>B</v>
      </c>
      <c r="AK48" s="64" t="str">
        <f t="shared" si="5"/>
        <v>B</v>
      </c>
      <c r="AL48" s="64" t="str">
        <f t="shared" si="5"/>
        <v>B</v>
      </c>
      <c r="AM48" s="64" t="str">
        <f t="shared" si="5"/>
        <v>B</v>
      </c>
      <c r="AN48" s="64" t="str">
        <f t="shared" si="5"/>
        <v>B</v>
      </c>
      <c r="AO48" s="64" t="str">
        <f>$N$48</f>
        <v>B</v>
      </c>
      <c r="AP48" s="64" t="str">
        <f>$N$48</f>
        <v>B</v>
      </c>
      <c r="AQ48" s="64" t="str">
        <f>$N$48</f>
        <v>B</v>
      </c>
      <c r="AS48" s="60" t="str">
        <f>IF($B$9=0.5,$C$48,IF($B$9=1,$E$48,IF($B$9=1.5,$G$48,IF($B$9=2,$I$48,IF($B$9=4,$K$48,"")))))</f>
        <v>B</v>
      </c>
    </row>
    <row r="49" spans="1:45" x14ac:dyDescent="0.25">
      <c r="A49" s="44">
        <v>4</v>
      </c>
      <c r="B49" s="61">
        <v>1.25</v>
      </c>
      <c r="C49" s="62">
        <v>2</v>
      </c>
      <c r="D49" s="61">
        <v>2</v>
      </c>
      <c r="E49" s="62" t="s">
        <v>25</v>
      </c>
      <c r="F49" s="61">
        <v>2.75</v>
      </c>
      <c r="G49" s="62" t="s">
        <v>26</v>
      </c>
      <c r="H49" s="61">
        <v>3.5</v>
      </c>
      <c r="I49" s="62" t="s">
        <v>27</v>
      </c>
      <c r="J49" s="61">
        <v>6.5</v>
      </c>
      <c r="K49" s="62" t="s">
        <v>28</v>
      </c>
      <c r="L49" s="63" t="str">
        <f>IF($C$9=0.5,$C$48,IF($C$9=1,$E$48,IF($C$9=1.5,$G$48,IF($C$9=2,$I$48,IF($C$9=4,$K$48,"")))))</f>
        <v>X1</v>
      </c>
      <c r="M49" s="54">
        <v>4</v>
      </c>
      <c r="N49" s="60" t="str">
        <f>IF($B$9=0.5,$C$49,IF($B$9=1,$E$49,IF($B$9=1.5,$G$49,IF($B$9=2,$I$49,IF($B$9=4,$K$49,"")))))</f>
        <v>C</v>
      </c>
      <c r="O49" s="63"/>
      <c r="P49" s="63"/>
      <c r="Q49" s="63" t="b">
        <f>IF(AND(B9=0.5,C9=1.5,C7=1.25),G47,IF(AND(B9=1,C9=0.5,C7=2),C52,IF(AND(B9=1,C9=1.5,C7=2),G48,IF(AND(B9=1.5,C9=0.5,C7=2.75),C55,IF(AND(B9=2,C9=0.5,C7=3.5),C58,IF(AND(B9=2,C9=1,C7=3.5),E52,IF(AND(B9=2,C9=1.5,C7=3.5),G50,IF(AND(B9=4,C9=0.5,C7=6.5),C70,IF(AND(B9=4,C9=1,C7=6.5),E58,IF(AND(B9=4,C9=2,C7=6.5),I52))))))))))</f>
        <v>0</v>
      </c>
      <c r="R49" s="64" t="str">
        <f t="shared" ref="R49:AN49" si="6">$N$49</f>
        <v>C</v>
      </c>
      <c r="S49" s="64" t="str">
        <f t="shared" si="6"/>
        <v>C</v>
      </c>
      <c r="T49" s="64" t="str">
        <f t="shared" si="6"/>
        <v>C</v>
      </c>
      <c r="U49" s="64" t="str">
        <f t="shared" si="6"/>
        <v>C</v>
      </c>
      <c r="V49" s="64" t="str">
        <f t="shared" si="6"/>
        <v>C</v>
      </c>
      <c r="W49" s="64" t="str">
        <f t="shared" si="6"/>
        <v>C</v>
      </c>
      <c r="X49" s="64" t="str">
        <f t="shared" si="6"/>
        <v>C</v>
      </c>
      <c r="Y49" s="64" t="str">
        <f t="shared" si="6"/>
        <v>C</v>
      </c>
      <c r="Z49" s="64" t="str">
        <f t="shared" si="6"/>
        <v>C</v>
      </c>
      <c r="AA49" s="64" t="str">
        <f t="shared" si="6"/>
        <v>C</v>
      </c>
      <c r="AB49" s="64" t="str">
        <f t="shared" si="6"/>
        <v>C</v>
      </c>
      <c r="AC49" s="64" t="str">
        <f t="shared" si="6"/>
        <v>C</v>
      </c>
      <c r="AD49" s="64" t="str">
        <f t="shared" si="6"/>
        <v>C</v>
      </c>
      <c r="AE49" s="64" t="str">
        <f t="shared" si="6"/>
        <v>C</v>
      </c>
      <c r="AF49" s="64" t="str">
        <f t="shared" si="6"/>
        <v>C</v>
      </c>
      <c r="AG49" s="64" t="str">
        <f t="shared" si="6"/>
        <v>C</v>
      </c>
      <c r="AH49" s="64" t="str">
        <f t="shared" si="6"/>
        <v>C</v>
      </c>
      <c r="AI49" s="64" t="str">
        <f t="shared" si="6"/>
        <v>C</v>
      </c>
      <c r="AJ49" s="64" t="str">
        <f t="shared" si="6"/>
        <v>C</v>
      </c>
      <c r="AK49" s="64" t="str">
        <f t="shared" si="6"/>
        <v>C</v>
      </c>
      <c r="AL49" s="64" t="str">
        <f t="shared" si="6"/>
        <v>C</v>
      </c>
      <c r="AM49" s="64" t="str">
        <f t="shared" si="6"/>
        <v>C</v>
      </c>
      <c r="AN49" s="64" t="str">
        <f t="shared" si="6"/>
        <v>C</v>
      </c>
      <c r="AO49" s="64" t="str">
        <f>$N$49</f>
        <v>C</v>
      </c>
      <c r="AP49" s="64" t="str">
        <f>$N$49</f>
        <v>C</v>
      </c>
      <c r="AQ49" s="64" t="str">
        <f>$N$49</f>
        <v>C</v>
      </c>
      <c r="AS49" s="60" t="str">
        <f>IF($B$9=0.5,$C$49,IF($B$9=1,$E$49,IF($B$9=1.5,$G$49,IF($B$9=2,$I$49,IF($B$9=4,$K$49,"")))))</f>
        <v>C</v>
      </c>
    </row>
    <row r="50" spans="1:45" x14ac:dyDescent="0.25">
      <c r="A50" s="44">
        <v>5</v>
      </c>
      <c r="B50" s="61">
        <v>1.5</v>
      </c>
      <c r="C50" s="62">
        <v>3</v>
      </c>
      <c r="D50" s="61">
        <v>2.5</v>
      </c>
      <c r="E50" s="62" t="s">
        <v>29</v>
      </c>
      <c r="F50" s="61">
        <v>3.5</v>
      </c>
      <c r="G50" s="62" t="s">
        <v>30</v>
      </c>
      <c r="H50" s="61">
        <v>4.5</v>
      </c>
      <c r="I50" s="62" t="s">
        <v>31</v>
      </c>
      <c r="J50" s="61">
        <v>8.5</v>
      </c>
      <c r="K50" s="62" t="s">
        <v>32</v>
      </c>
      <c r="L50" s="63" t="str">
        <f>IF($C$9=0.5,$C$49,IF($C$9=1,$E$49,IF($C$9=1.5,$G$49,IF($C$9=2,$I$49,IF($C$9=4,$K$49,"")))))</f>
        <v>Y1</v>
      </c>
      <c r="M50" s="54">
        <v>5</v>
      </c>
      <c r="N50" s="60" t="str">
        <f>IF($B$9=0.5,$C$50,IF($B$9=1,$E$50,IF($B$9=1.5,$G$50,IF($B$9=2,$I$50,IF($B$9=4,$K$50,"")))))</f>
        <v>AA1</v>
      </c>
      <c r="O50" s="63"/>
      <c r="P50" s="63"/>
      <c r="Q50" s="63"/>
      <c r="R50" s="63" t="str">
        <f>IF(AND(B9=0.5,C9=1,C7=1.5),E48,IF(AND(B9=0.5,C9=2,C7=1.5),I47,IF(AND(B9=1,C9=0.5,C7=2.5),C54,IF(AND(B9=1,C9=2,C7=2.5),I48,IF(AND(B9=1,C9=4,C7=2.5),K47,IF(AND(B9=1.5,C9=0.5,C7=3.5),C58,IF(AND(B9=1.5,C9=1,C7=3.5),E52,IF(AND(B9=1.5,C9=2,C7=3.5),I49,IF(AND(B9=2,C9=0.5,C7=4.5),C62,IF(AND(B9=2,C9=1,C7=4.5),E54,IF(AND(B9=2,C9=4,C7=4.5),K48,IF(AND(B9=4,C9=0.5,C7=8.5),C78,IF(AND(B9=4,C9=1,C7=8.5),E62,IF(AND(B9=4,C9=2,C7=8.5),I54))))))))))))))</f>
        <v>X1</v>
      </c>
      <c r="S50" s="64" t="str">
        <f t="shared" ref="S50:AN50" si="7">$N$50</f>
        <v>AA1</v>
      </c>
      <c r="T50" s="64" t="str">
        <f t="shared" si="7"/>
        <v>AA1</v>
      </c>
      <c r="U50" s="64" t="str">
        <f t="shared" si="7"/>
        <v>AA1</v>
      </c>
      <c r="V50" s="64" t="str">
        <f t="shared" si="7"/>
        <v>AA1</v>
      </c>
      <c r="W50" s="64" t="str">
        <f t="shared" si="7"/>
        <v>AA1</v>
      </c>
      <c r="X50" s="64" t="str">
        <f t="shared" si="7"/>
        <v>AA1</v>
      </c>
      <c r="Y50" s="64" t="str">
        <f t="shared" si="7"/>
        <v>AA1</v>
      </c>
      <c r="Z50" s="64" t="str">
        <f t="shared" si="7"/>
        <v>AA1</v>
      </c>
      <c r="AA50" s="64" t="str">
        <f t="shared" si="7"/>
        <v>AA1</v>
      </c>
      <c r="AB50" s="64" t="str">
        <f t="shared" si="7"/>
        <v>AA1</v>
      </c>
      <c r="AC50" s="64" t="str">
        <f t="shared" si="7"/>
        <v>AA1</v>
      </c>
      <c r="AD50" s="64" t="str">
        <f t="shared" si="7"/>
        <v>AA1</v>
      </c>
      <c r="AE50" s="64" t="str">
        <f t="shared" si="7"/>
        <v>AA1</v>
      </c>
      <c r="AF50" s="64" t="str">
        <f t="shared" si="7"/>
        <v>AA1</v>
      </c>
      <c r="AG50" s="64" t="str">
        <f t="shared" si="7"/>
        <v>AA1</v>
      </c>
      <c r="AH50" s="64" t="str">
        <f t="shared" si="7"/>
        <v>AA1</v>
      </c>
      <c r="AI50" s="64" t="str">
        <f t="shared" si="7"/>
        <v>AA1</v>
      </c>
      <c r="AJ50" s="64" t="str">
        <f t="shared" si="7"/>
        <v>AA1</v>
      </c>
      <c r="AK50" s="64" t="str">
        <f t="shared" si="7"/>
        <v>AA1</v>
      </c>
      <c r="AL50" s="64" t="str">
        <f t="shared" si="7"/>
        <v>AA1</v>
      </c>
      <c r="AM50" s="64" t="str">
        <f t="shared" si="7"/>
        <v>AA1</v>
      </c>
      <c r="AN50" s="64" t="str">
        <f t="shared" si="7"/>
        <v>AA1</v>
      </c>
      <c r="AO50" s="64" t="str">
        <f>$N$50</f>
        <v>AA1</v>
      </c>
      <c r="AP50" s="64" t="str">
        <f>$N$50</f>
        <v>AA1</v>
      </c>
      <c r="AQ50" s="64" t="str">
        <f>$N$50</f>
        <v>AA1</v>
      </c>
      <c r="AS50" s="60" t="str">
        <f>IF($B$9=0.5,$C$50,IF($B$9=1,$E$50,IF($B$9=1.5,$G$50,IF($B$9=2,$I$50,IF($B$9=4,$K$50,"")))))</f>
        <v>AA1</v>
      </c>
    </row>
    <row r="51" spans="1:45" x14ac:dyDescent="0.25">
      <c r="A51" s="44">
        <v>6</v>
      </c>
      <c r="B51" s="61">
        <v>1.75</v>
      </c>
      <c r="C51" s="62">
        <v>4</v>
      </c>
      <c r="D51" s="61">
        <v>3</v>
      </c>
      <c r="E51" s="62" t="s">
        <v>33</v>
      </c>
      <c r="F51" s="61">
        <v>4.25</v>
      </c>
      <c r="G51" s="62" t="s">
        <v>34</v>
      </c>
      <c r="H51" s="61">
        <v>5.5</v>
      </c>
      <c r="I51" s="62" t="s">
        <v>35</v>
      </c>
      <c r="J51" s="61">
        <v>10.5</v>
      </c>
      <c r="K51" s="62" t="s">
        <v>36</v>
      </c>
      <c r="L51" s="63" t="str">
        <f>IF($C$9=0.5,$C$50,IF($C$9=1,$E$50,IF($C$9=1.5,$G$50,IF($C$9=2,$I$50,IF($C$9=4,$K$50,"")))))</f>
        <v>X2</v>
      </c>
      <c r="M51" s="54">
        <v>6</v>
      </c>
      <c r="N51" s="60" t="str">
        <f>IF($B$9=0.5,$C$51,IF($B$9=1,$E$51,IF($B$9=1.5,$G$51,IF($B$9=2,$I$51,IF($B$9=4,$K$51,"")))))</f>
        <v>A1</v>
      </c>
      <c r="O51" s="63"/>
      <c r="P51" s="63"/>
      <c r="Q51" s="63"/>
      <c r="R51" s="63"/>
      <c r="S51" s="63" t="b">
        <f>IF(AND(B9=1,C9=0.5,C7=3),C56,IF(AND(B9=1.5,C9=0.5,C7=4.25),C61,IF(AND(B9=2,C9=0.5,C7=5.5),C66,IF(AND(B9=2,C9=1,C7=5.5),E56,IF(AND(B9=4,C9=0.5,C7=10.5),C86,IF(AND(B9=4,C9=1,C7=10.5),E66,IF(AND(B9=4,C9=2,C7=10.5),I56)))))))</f>
        <v>0</v>
      </c>
      <c r="T51" s="64" t="str">
        <f t="shared" ref="T51:AN51" si="8">$N$51</f>
        <v>A1</v>
      </c>
      <c r="U51" s="64" t="str">
        <f t="shared" si="8"/>
        <v>A1</v>
      </c>
      <c r="V51" s="64" t="str">
        <f t="shared" si="8"/>
        <v>A1</v>
      </c>
      <c r="W51" s="64" t="str">
        <f t="shared" si="8"/>
        <v>A1</v>
      </c>
      <c r="X51" s="64" t="str">
        <f t="shared" si="8"/>
        <v>A1</v>
      </c>
      <c r="Y51" s="64" t="str">
        <f t="shared" si="8"/>
        <v>A1</v>
      </c>
      <c r="Z51" s="64" t="str">
        <f t="shared" si="8"/>
        <v>A1</v>
      </c>
      <c r="AA51" s="64" t="str">
        <f t="shared" si="8"/>
        <v>A1</v>
      </c>
      <c r="AB51" s="64" t="str">
        <f t="shared" si="8"/>
        <v>A1</v>
      </c>
      <c r="AC51" s="64" t="str">
        <f t="shared" si="8"/>
        <v>A1</v>
      </c>
      <c r="AD51" s="64" t="str">
        <f t="shared" si="8"/>
        <v>A1</v>
      </c>
      <c r="AE51" s="64" t="str">
        <f t="shared" si="8"/>
        <v>A1</v>
      </c>
      <c r="AF51" s="64" t="str">
        <f t="shared" si="8"/>
        <v>A1</v>
      </c>
      <c r="AG51" s="64" t="str">
        <f t="shared" si="8"/>
        <v>A1</v>
      </c>
      <c r="AH51" s="64" t="str">
        <f t="shared" si="8"/>
        <v>A1</v>
      </c>
      <c r="AI51" s="64" t="str">
        <f t="shared" si="8"/>
        <v>A1</v>
      </c>
      <c r="AJ51" s="64" t="str">
        <f t="shared" si="8"/>
        <v>A1</v>
      </c>
      <c r="AK51" s="64" t="str">
        <f t="shared" si="8"/>
        <v>A1</v>
      </c>
      <c r="AL51" s="64" t="str">
        <f t="shared" si="8"/>
        <v>A1</v>
      </c>
      <c r="AM51" s="64" t="str">
        <f t="shared" si="8"/>
        <v>A1</v>
      </c>
      <c r="AN51" s="64" t="str">
        <f t="shared" si="8"/>
        <v>A1</v>
      </c>
      <c r="AO51" s="64" t="str">
        <f>$N$51</f>
        <v>A1</v>
      </c>
      <c r="AP51" s="64" t="str">
        <f>$N$51</f>
        <v>A1</v>
      </c>
      <c r="AQ51" s="64" t="str">
        <f>$N$51</f>
        <v>A1</v>
      </c>
      <c r="AS51" s="60" t="str">
        <f>IF($B$9=0.5,$C$51,IF($B$9=1,$E$51,IF($B$9=1.5,$G$51,IF($B$9=2,$I$51,IF($B$9=4,$K$51,"")))))</f>
        <v>A1</v>
      </c>
    </row>
    <row r="52" spans="1:45" x14ac:dyDescent="0.25">
      <c r="A52" s="44">
        <v>7</v>
      </c>
      <c r="B52" s="61">
        <v>2</v>
      </c>
      <c r="C52" s="62" t="s">
        <v>37</v>
      </c>
      <c r="D52" s="61">
        <v>3.5</v>
      </c>
      <c r="E52" s="62" t="s">
        <v>38</v>
      </c>
      <c r="F52" s="61">
        <v>5</v>
      </c>
      <c r="G52" s="62" t="s">
        <v>39</v>
      </c>
      <c r="H52" s="61">
        <v>6.5</v>
      </c>
      <c r="I52" s="62" t="s">
        <v>40</v>
      </c>
      <c r="J52" s="61">
        <v>12.5</v>
      </c>
      <c r="K52" s="62" t="s">
        <v>41</v>
      </c>
      <c r="L52" s="63" t="str">
        <f>IF($C$9=0.5,$C$51,IF($C$9=1,$E$51,IF($C$9=1.5,$G$51,IF($C$9=2,$I$51,IF($C$9=4,$K$51,"")))))</f>
        <v>Y2</v>
      </c>
      <c r="M52" s="54">
        <v>7</v>
      </c>
      <c r="N52" s="60" t="str">
        <f>IF($B$9=0.5,$C$52,IF($B$9=1,$E$52,IF($B$9=1.5,$G$52,IF($B$9=2,$I$52,IF($B$9=4,$K$52,"")))))</f>
        <v>B1</v>
      </c>
      <c r="O52" s="63"/>
      <c r="P52" s="63"/>
      <c r="Q52" s="63"/>
      <c r="R52" s="63"/>
      <c r="S52" s="63"/>
      <c r="T52" s="63" t="b">
        <f>IF(AND(B9=0.5,C9=1,C7=2),E49,IF(AND(B9=0.5,C9=1.5,C7=2),G48,IF(AND(B9=1,C9=0.5,C7=3.5),C58,IF(AND(B9=1,C9=1.5,C7=3.5),G50,IF(AND(B9=1,C9=2,C7=3.5),I49,IF(AND(B9=1.5,C9=0.5,C7=5),C64,IF(AND(B9=1.5,C9=1,C7=5),E55,IF(AND(B9=2,C9=0.5,C7=6.5),C70,IF(AND(B9=2,C9=1,C7=6.5),E58,IF(AND(B9=2,C9=1.5,C7=6.5),G54,IF(AND(B9=2,C9=4,C7=6.5),K49,IF(AND(B9=4,C9=0.5,C7=12.5),C94,IF(AND(B9=4,C9=1,C7=12.5),E70,IF(AND(B9=4,C9=2,C7=12.5),I58))))))))))))))</f>
        <v>0</v>
      </c>
      <c r="U52" s="64" t="str">
        <f t="shared" ref="U52:AN52" si="9">$N$52</f>
        <v>B1</v>
      </c>
      <c r="V52" s="64" t="str">
        <f t="shared" si="9"/>
        <v>B1</v>
      </c>
      <c r="W52" s="64" t="str">
        <f t="shared" si="9"/>
        <v>B1</v>
      </c>
      <c r="X52" s="64" t="str">
        <f t="shared" si="9"/>
        <v>B1</v>
      </c>
      <c r="Y52" s="64" t="str">
        <f t="shared" si="9"/>
        <v>B1</v>
      </c>
      <c r="Z52" s="64" t="str">
        <f t="shared" si="9"/>
        <v>B1</v>
      </c>
      <c r="AA52" s="64" t="str">
        <f t="shared" si="9"/>
        <v>B1</v>
      </c>
      <c r="AB52" s="64" t="str">
        <f t="shared" si="9"/>
        <v>B1</v>
      </c>
      <c r="AC52" s="64" t="str">
        <f t="shared" si="9"/>
        <v>B1</v>
      </c>
      <c r="AD52" s="64" t="str">
        <f t="shared" si="9"/>
        <v>B1</v>
      </c>
      <c r="AE52" s="64" t="str">
        <f t="shared" si="9"/>
        <v>B1</v>
      </c>
      <c r="AF52" s="64" t="str">
        <f t="shared" si="9"/>
        <v>B1</v>
      </c>
      <c r="AG52" s="64" t="str">
        <f t="shared" si="9"/>
        <v>B1</v>
      </c>
      <c r="AH52" s="64" t="str">
        <f t="shared" si="9"/>
        <v>B1</v>
      </c>
      <c r="AI52" s="64" t="str">
        <f t="shared" si="9"/>
        <v>B1</v>
      </c>
      <c r="AJ52" s="64" t="str">
        <f t="shared" si="9"/>
        <v>B1</v>
      </c>
      <c r="AK52" s="64" t="str">
        <f t="shared" si="9"/>
        <v>B1</v>
      </c>
      <c r="AL52" s="64" t="str">
        <f t="shared" si="9"/>
        <v>B1</v>
      </c>
      <c r="AM52" s="64" t="str">
        <f t="shared" si="9"/>
        <v>B1</v>
      </c>
      <c r="AN52" s="64" t="str">
        <f t="shared" si="9"/>
        <v>B1</v>
      </c>
      <c r="AO52" s="64" t="str">
        <f>$N$52</f>
        <v>B1</v>
      </c>
      <c r="AP52" s="64" t="str">
        <f>$N$52</f>
        <v>B1</v>
      </c>
      <c r="AQ52" s="64" t="str">
        <f>$N$52</f>
        <v>B1</v>
      </c>
      <c r="AS52" s="60" t="str">
        <f>IF($B$9=0.5,$C$52,IF($B$9=1,$E$52,IF($B$9=1.5,$G$52,IF($B$9=2,$I$52,IF($B$9=4,$K$52,"")))))</f>
        <v>B1</v>
      </c>
    </row>
    <row r="53" spans="1:45" x14ac:dyDescent="0.25">
      <c r="A53" s="44">
        <v>8</v>
      </c>
      <c r="B53" s="61">
        <v>2.25</v>
      </c>
      <c r="C53" s="62" t="s">
        <v>42</v>
      </c>
      <c r="D53" s="61">
        <v>4</v>
      </c>
      <c r="E53" s="62" t="s">
        <v>43</v>
      </c>
      <c r="F53" s="61">
        <v>5.75</v>
      </c>
      <c r="G53" s="62" t="s">
        <v>44</v>
      </c>
      <c r="H53" s="61">
        <v>7.5</v>
      </c>
      <c r="I53" s="62" t="s">
        <v>45</v>
      </c>
      <c r="J53" s="61">
        <v>14.5</v>
      </c>
      <c r="K53" s="62" t="s">
        <v>46</v>
      </c>
      <c r="L53" s="63" t="str">
        <f>IF($C$9=0.5,$C$52,IF($C$9=1,$E$52,IF($C$9=1.5,$G$52,IF($C$9=2,$I$52,IF($C$9=4,$K$52,"")))))</f>
        <v>X3</v>
      </c>
      <c r="M53" s="54">
        <v>8</v>
      </c>
      <c r="N53" s="60" t="str">
        <f>IF($B$9=0.5,$C$53,IF($B$9=1,$E$53,IF($B$9=1.5,$G$53,IF($B$9=2,$I$53,IF($B$9=4,$K$53,"")))))</f>
        <v>C1</v>
      </c>
      <c r="O53" s="63"/>
      <c r="P53" s="63"/>
      <c r="Q53" s="63"/>
      <c r="R53" s="63"/>
      <c r="S53" s="63"/>
      <c r="T53" s="63"/>
      <c r="U53" s="63" t="b">
        <f>IF(AND(B9=1,C9=0.5,C7=4),C60,IF(AND(B9=1.5,C9=0.5,C7=5.75),C67,IF(AND(B9=2,C9=0.5,C7=7.5),C74,IF(AND(B9=2,C9=1,C7=7.5),E60,IF(AND(B9=4,C9=0.5,C7=14.5),C102,IF(AND(B9=4,C9=1,C7=14.5),E74,IF(AND(B9=4,C9=2,C7=14.5),I60)))))))</f>
        <v>0</v>
      </c>
      <c r="V53" s="64" t="str">
        <f t="shared" ref="V53:AN53" si="10">$N$53</f>
        <v>C1</v>
      </c>
      <c r="W53" s="64" t="str">
        <f t="shared" si="10"/>
        <v>C1</v>
      </c>
      <c r="X53" s="64" t="str">
        <f t="shared" si="10"/>
        <v>C1</v>
      </c>
      <c r="Y53" s="64" t="str">
        <f t="shared" si="10"/>
        <v>C1</v>
      </c>
      <c r="Z53" s="64" t="str">
        <f t="shared" si="10"/>
        <v>C1</v>
      </c>
      <c r="AA53" s="64" t="str">
        <f t="shared" si="10"/>
        <v>C1</v>
      </c>
      <c r="AB53" s="64" t="str">
        <f t="shared" si="10"/>
        <v>C1</v>
      </c>
      <c r="AC53" s="64" t="str">
        <f t="shared" si="10"/>
        <v>C1</v>
      </c>
      <c r="AD53" s="64" t="str">
        <f t="shared" si="10"/>
        <v>C1</v>
      </c>
      <c r="AE53" s="64" t="str">
        <f t="shared" si="10"/>
        <v>C1</v>
      </c>
      <c r="AF53" s="64" t="str">
        <f t="shared" si="10"/>
        <v>C1</v>
      </c>
      <c r="AG53" s="64" t="str">
        <f t="shared" si="10"/>
        <v>C1</v>
      </c>
      <c r="AH53" s="64" t="str">
        <f t="shared" si="10"/>
        <v>C1</v>
      </c>
      <c r="AI53" s="64" t="str">
        <f t="shared" si="10"/>
        <v>C1</v>
      </c>
      <c r="AJ53" s="64" t="str">
        <f t="shared" si="10"/>
        <v>C1</v>
      </c>
      <c r="AK53" s="64" t="str">
        <f t="shared" si="10"/>
        <v>C1</v>
      </c>
      <c r="AL53" s="64" t="str">
        <f t="shared" si="10"/>
        <v>C1</v>
      </c>
      <c r="AM53" s="64" t="str">
        <f t="shared" si="10"/>
        <v>C1</v>
      </c>
      <c r="AN53" s="64" t="str">
        <f t="shared" si="10"/>
        <v>C1</v>
      </c>
      <c r="AO53" s="64" t="str">
        <f>$N$53</f>
        <v>C1</v>
      </c>
      <c r="AP53" s="64" t="str">
        <f>$N$53</f>
        <v>C1</v>
      </c>
      <c r="AQ53" s="64" t="str">
        <f>$N$53</f>
        <v>C1</v>
      </c>
      <c r="AS53" s="60" t="str">
        <f>IF($B$9=0.5,$C$53,IF($B$9=1,$E$53,IF($B$9=1.5,$G$53,IF($B$9=2,$I$53,IF($B$9=4,$K$53,"")))))</f>
        <v>C1</v>
      </c>
    </row>
    <row r="54" spans="1:45" x14ac:dyDescent="0.25">
      <c r="A54" s="44">
        <v>9</v>
      </c>
      <c r="B54" s="61">
        <v>2.5</v>
      </c>
      <c r="C54" s="62">
        <v>11</v>
      </c>
      <c r="D54" s="61">
        <v>4.5</v>
      </c>
      <c r="E54" s="62" t="s">
        <v>47</v>
      </c>
      <c r="F54" s="61">
        <v>6.5</v>
      </c>
      <c r="G54" s="62" t="s">
        <v>48</v>
      </c>
      <c r="H54" s="61">
        <v>8.5</v>
      </c>
      <c r="I54" s="62" t="s">
        <v>49</v>
      </c>
      <c r="J54" s="61">
        <v>16.5</v>
      </c>
      <c r="K54" s="62" t="s">
        <v>50</v>
      </c>
      <c r="L54" s="63" t="str">
        <f>IF($C$9=0.5,$C$53,IF($C$9=1,$E$53,IF($C$9=1.5,$G$53,IF($C$9=2,$I$53,IF($C$9=4,$K$53,"")))))</f>
        <v>Y3</v>
      </c>
      <c r="M54" s="54">
        <v>9</v>
      </c>
      <c r="N54" s="60" t="str">
        <f>IF($B$9=0.5,$C$54,IF($B$9=1,$E$54,IF($B$9=1.5,$G$54,IF($B$9=2,$I$54,IF($B$9=4,$K$54,"")))))</f>
        <v>AA2</v>
      </c>
      <c r="O54" s="63"/>
      <c r="P54" s="63"/>
      <c r="Q54" s="63"/>
      <c r="R54" s="63"/>
      <c r="S54" s="63"/>
      <c r="T54" s="63"/>
      <c r="U54" s="63"/>
      <c r="V54" s="63" t="b">
        <f>IF(AND(B9=0.5,C9=1,C7=2.5),E50,IF(AND(B9=0.5,C9=2,C7=2.5),I48,IF(AND(B9=0.5,C9=4,C7=2.5),K47,IF(AND(B9=1,C9=0.5,C7=4.5),C62,IF(AND(B9=1,C9=2,C7=4.5),I50,IF(AND(B9=1,C9=4,C7=4.5),K48,IF(AND(B9=1.5,C9=0.5,C7=6.5),C70,IF(AND(B9=1.5,C9=1,C7=6.5),E58,IF(AND(B9=1.5,C9=2,C7=6.5),I52,IF(AND(B9=1.5,C9=4,C7=6.5),K49,IF(AND(B9=2,C9=0.5,C7=8.5),C78,IF(AND(B9=2,C9=1,C7=8.5),E62,IF(AND(B9=2,C9=4,C7=8.5),K50,IF(AND(B9=4,C9=0.5,C7=16.5),C110,IF(AND(B9=4,C9=1,C7=16.5),E78,IF(AND(B9=4,C9=2,C7=16.5),I62))))))))))))))))</f>
        <v>0</v>
      </c>
      <c r="W54" s="64" t="str">
        <f t="shared" ref="W54:AN54" si="11">$N$54</f>
        <v>AA2</v>
      </c>
      <c r="X54" s="64" t="str">
        <f t="shared" si="11"/>
        <v>AA2</v>
      </c>
      <c r="Y54" s="64" t="str">
        <f t="shared" si="11"/>
        <v>AA2</v>
      </c>
      <c r="Z54" s="64" t="str">
        <f t="shared" si="11"/>
        <v>AA2</v>
      </c>
      <c r="AA54" s="64" t="str">
        <f t="shared" si="11"/>
        <v>AA2</v>
      </c>
      <c r="AB54" s="64" t="str">
        <f t="shared" si="11"/>
        <v>AA2</v>
      </c>
      <c r="AC54" s="64" t="str">
        <f t="shared" si="11"/>
        <v>AA2</v>
      </c>
      <c r="AD54" s="64" t="str">
        <f t="shared" si="11"/>
        <v>AA2</v>
      </c>
      <c r="AE54" s="64" t="str">
        <f t="shared" si="11"/>
        <v>AA2</v>
      </c>
      <c r="AF54" s="64" t="str">
        <f t="shared" si="11"/>
        <v>AA2</v>
      </c>
      <c r="AG54" s="64" t="str">
        <f t="shared" si="11"/>
        <v>AA2</v>
      </c>
      <c r="AH54" s="64" t="str">
        <f t="shared" si="11"/>
        <v>AA2</v>
      </c>
      <c r="AI54" s="64" t="str">
        <f t="shared" si="11"/>
        <v>AA2</v>
      </c>
      <c r="AJ54" s="64" t="str">
        <f t="shared" si="11"/>
        <v>AA2</v>
      </c>
      <c r="AK54" s="64" t="str">
        <f t="shared" si="11"/>
        <v>AA2</v>
      </c>
      <c r="AL54" s="64" t="str">
        <f t="shared" si="11"/>
        <v>AA2</v>
      </c>
      <c r="AM54" s="64" t="str">
        <f t="shared" si="11"/>
        <v>AA2</v>
      </c>
      <c r="AN54" s="64" t="str">
        <f t="shared" si="11"/>
        <v>AA2</v>
      </c>
      <c r="AO54" s="64" t="str">
        <f>$N$54</f>
        <v>AA2</v>
      </c>
      <c r="AP54" s="64" t="str">
        <f>$N$54</f>
        <v>AA2</v>
      </c>
      <c r="AQ54" s="64" t="str">
        <f>$N$54</f>
        <v>AA2</v>
      </c>
      <c r="AS54" s="60" t="str">
        <f>IF($B$9=0.5,$C$54,IF($B$9=1,$E$54,IF($B$9=1.5,$G$54,IF($B$9=2,$I$54,IF($B$9=4,$K$54,"")))))</f>
        <v>AA2</v>
      </c>
    </row>
    <row r="55" spans="1:45" x14ac:dyDescent="0.25">
      <c r="A55" s="44">
        <v>10</v>
      </c>
      <c r="B55" s="61">
        <v>2.75</v>
      </c>
      <c r="C55" s="62">
        <v>21</v>
      </c>
      <c r="D55" s="61">
        <v>5</v>
      </c>
      <c r="E55" s="62" t="s">
        <v>51</v>
      </c>
      <c r="F55" s="61">
        <v>7.25</v>
      </c>
      <c r="G55" s="62" t="s">
        <v>52</v>
      </c>
      <c r="H55" s="61">
        <v>9.5</v>
      </c>
      <c r="I55" s="62" t="s">
        <v>53</v>
      </c>
      <c r="J55" s="61">
        <v>18.5</v>
      </c>
      <c r="K55" s="62" t="s">
        <v>54</v>
      </c>
      <c r="L55" s="63" t="str">
        <f>IF($C$9=0.5,$C$54,IF($C$9=1,$E$54,IF($C$9=1.5,$G$54,IF($C$9=2,$I$54,IF($C$9=4,$K$54,"")))))</f>
        <v>X4</v>
      </c>
      <c r="M55" s="54">
        <v>10</v>
      </c>
      <c r="N55" s="60" t="str">
        <f>IF($B$9=0.5,$C$55,IF($B$9=1,$E$55,IF($B$9=1.5,$G$55,IF($B$9=2,$I$55,IF($B$9=4,$K$55,"")))))</f>
        <v>A2</v>
      </c>
      <c r="O55" s="63"/>
      <c r="P55" s="63"/>
      <c r="Q55" s="63"/>
      <c r="R55" s="63"/>
      <c r="S55" s="63"/>
      <c r="T55" s="63"/>
      <c r="U55" s="63"/>
      <c r="V55" s="63"/>
      <c r="W55" s="63" t="b">
        <f>IF(AND(B9=0.5,C9=1.5,C7=2.75),G49,IF(AND(B9=1,C9=0.5,C7=5),C64,IF(AND(B9=1,C9=1.5,C7=5),G53,IF(AND(B9=1.5,C9=0.5,C7=7.25),C73,IF(AND(B9=2,C9=0.5,C7=9.5),C82,IF(AND(B9=2,C9=1,C7=9.5),E64,IF(AND(B9=2,C9=1.5,C7=9.5),G58,IF(AND(B9=4,C9=0.5,C7=18.5),C118,IF(AND(B9=4,C9=1,C7=18.5),E82,IF(AND(B9=4,C9=2,C7=18.5),I64))))))))))</f>
        <v>0</v>
      </c>
      <c r="X55" s="64" t="str">
        <f t="shared" ref="X55:AN55" si="12">$N$55</f>
        <v>A2</v>
      </c>
      <c r="Y55" s="64" t="str">
        <f t="shared" si="12"/>
        <v>A2</v>
      </c>
      <c r="Z55" s="64" t="str">
        <f t="shared" si="12"/>
        <v>A2</v>
      </c>
      <c r="AA55" s="64" t="str">
        <f t="shared" si="12"/>
        <v>A2</v>
      </c>
      <c r="AB55" s="64" t="str">
        <f t="shared" si="12"/>
        <v>A2</v>
      </c>
      <c r="AC55" s="64" t="str">
        <f t="shared" si="12"/>
        <v>A2</v>
      </c>
      <c r="AD55" s="64" t="str">
        <f t="shared" si="12"/>
        <v>A2</v>
      </c>
      <c r="AE55" s="64" t="str">
        <f t="shared" si="12"/>
        <v>A2</v>
      </c>
      <c r="AF55" s="64" t="str">
        <f t="shared" si="12"/>
        <v>A2</v>
      </c>
      <c r="AG55" s="64" t="str">
        <f t="shared" si="12"/>
        <v>A2</v>
      </c>
      <c r="AH55" s="64" t="str">
        <f t="shared" si="12"/>
        <v>A2</v>
      </c>
      <c r="AI55" s="64" t="str">
        <f t="shared" si="12"/>
        <v>A2</v>
      </c>
      <c r="AJ55" s="64" t="str">
        <f t="shared" si="12"/>
        <v>A2</v>
      </c>
      <c r="AK55" s="64" t="str">
        <f t="shared" si="12"/>
        <v>A2</v>
      </c>
      <c r="AL55" s="64" t="str">
        <f t="shared" si="12"/>
        <v>A2</v>
      </c>
      <c r="AM55" s="64" t="str">
        <f t="shared" si="12"/>
        <v>A2</v>
      </c>
      <c r="AN55" s="64" t="str">
        <f t="shared" si="12"/>
        <v>A2</v>
      </c>
      <c r="AO55" s="64" t="str">
        <f>$N$55</f>
        <v>A2</v>
      </c>
      <c r="AP55" s="64" t="str">
        <f>$N$55</f>
        <v>A2</v>
      </c>
      <c r="AQ55" s="64" t="str">
        <f>$N$55</f>
        <v>A2</v>
      </c>
      <c r="AS55" s="60" t="str">
        <f>IF($B$9=0.5,$C$55,IF($B$9=1,$E$55,IF($B$9=1.5,$G$55,IF($B$9=2,$I$55,IF($B$9=4,$K$55,"")))))</f>
        <v>A2</v>
      </c>
    </row>
    <row r="56" spans="1:45" x14ac:dyDescent="0.25">
      <c r="A56" s="44">
        <v>11</v>
      </c>
      <c r="B56" s="61">
        <v>3</v>
      </c>
      <c r="C56" s="62">
        <v>31</v>
      </c>
      <c r="D56" s="61">
        <v>5.5</v>
      </c>
      <c r="E56" s="62" t="s">
        <v>55</v>
      </c>
      <c r="F56" s="61">
        <v>8</v>
      </c>
      <c r="G56" s="62" t="s">
        <v>56</v>
      </c>
      <c r="H56" s="61">
        <v>10.5</v>
      </c>
      <c r="I56" s="62" t="s">
        <v>57</v>
      </c>
      <c r="J56" s="61">
        <v>20.5</v>
      </c>
      <c r="K56" s="62" t="s">
        <v>58</v>
      </c>
      <c r="L56" s="63" t="str">
        <f>IF($C$9=0.5,$C$55,IF($C$9=1,$E$55,IF($C$9=1.5,$G$55,IF($C$9=2,$I$55,IF($C$9=4,$K$55,"")))))</f>
        <v>Y4</v>
      </c>
      <c r="M56" s="54">
        <v>11</v>
      </c>
      <c r="N56" s="60" t="str">
        <f>IF($B$9=0.5,$C$56,IF($B$9=1,$E$56,IF($B$9=1.5,$G$56,IF($B$9=2,$I$56,IF($B$9=4,$K$56,"")))))</f>
        <v>B2</v>
      </c>
      <c r="O56" s="63"/>
      <c r="P56" s="63"/>
      <c r="Q56" s="63"/>
      <c r="R56" s="63"/>
      <c r="S56" s="63"/>
      <c r="T56" s="63"/>
      <c r="U56" s="63"/>
      <c r="V56" s="63"/>
      <c r="W56" s="63"/>
      <c r="X56" s="63" t="b">
        <f>IF(AND(B9=0.5,C9=1,C7=3),E51,IF(AND(B9=1,C9=0.5,C7=5.5),C66,IF(AND(B9=1,C9=2,C7=5.5),I51,IF(AND(B9=1.5,C9=0.5,C7=8),C76,IF(AND(B9=1.5,C9=1,C7=8),E61,IF(AND(B9=2,C9=0.5,C7=10.5),C86,IF(AND(B9=2,C9=1,C7=10.5),E66,IF(AND(B9=2,C9=4,C7=10.5),K51,IF(AND(B9=4,C9=0.5,C7=20.5),C126,IF(AND(B9=4,C9=1,C7=20.5),E86,IF(AND(B9=4,C9=2,C7=20.5),I66)))))))))))</f>
        <v>0</v>
      </c>
      <c r="Y56" s="64" t="str">
        <f t="shared" ref="Y56:AN56" si="13">$N$56</f>
        <v>B2</v>
      </c>
      <c r="Z56" s="64" t="str">
        <f t="shared" si="13"/>
        <v>B2</v>
      </c>
      <c r="AA56" s="64" t="str">
        <f t="shared" si="13"/>
        <v>B2</v>
      </c>
      <c r="AB56" s="64" t="str">
        <f t="shared" si="13"/>
        <v>B2</v>
      </c>
      <c r="AC56" s="64" t="str">
        <f t="shared" si="13"/>
        <v>B2</v>
      </c>
      <c r="AD56" s="64" t="str">
        <f t="shared" si="13"/>
        <v>B2</v>
      </c>
      <c r="AE56" s="64" t="str">
        <f t="shared" si="13"/>
        <v>B2</v>
      </c>
      <c r="AF56" s="64" t="str">
        <f t="shared" si="13"/>
        <v>B2</v>
      </c>
      <c r="AG56" s="64" t="str">
        <f t="shared" si="13"/>
        <v>B2</v>
      </c>
      <c r="AH56" s="64" t="str">
        <f t="shared" si="13"/>
        <v>B2</v>
      </c>
      <c r="AI56" s="64" t="str">
        <f t="shared" si="13"/>
        <v>B2</v>
      </c>
      <c r="AJ56" s="64" t="str">
        <f t="shared" si="13"/>
        <v>B2</v>
      </c>
      <c r="AK56" s="64" t="str">
        <f t="shared" si="13"/>
        <v>B2</v>
      </c>
      <c r="AL56" s="64" t="str">
        <f t="shared" si="13"/>
        <v>B2</v>
      </c>
      <c r="AM56" s="64" t="str">
        <f t="shared" si="13"/>
        <v>B2</v>
      </c>
      <c r="AN56" s="64" t="str">
        <f t="shared" si="13"/>
        <v>B2</v>
      </c>
      <c r="AO56" s="64" t="str">
        <f>$N$56</f>
        <v>B2</v>
      </c>
      <c r="AP56" s="64" t="str">
        <f>$N$56</f>
        <v>B2</v>
      </c>
      <c r="AQ56" s="64" t="str">
        <f>$N$56</f>
        <v>B2</v>
      </c>
      <c r="AS56" s="60" t="str">
        <f>IF($B$9=0.5,$C$56,IF($B$9=1,$E$56,IF($B$9=1.5,$G$56,IF($B$9=2,$I$56,IF($B$9=4,$K$56,"")))))</f>
        <v>B2</v>
      </c>
    </row>
    <row r="57" spans="1:45" x14ac:dyDescent="0.25">
      <c r="A57" s="44">
        <v>12</v>
      </c>
      <c r="B57" s="61">
        <v>3.25</v>
      </c>
      <c r="C57" s="62">
        <v>41</v>
      </c>
      <c r="D57" s="61">
        <v>6</v>
      </c>
      <c r="E57" s="62" t="s">
        <v>59</v>
      </c>
      <c r="F57" s="61">
        <v>8.75</v>
      </c>
      <c r="G57" s="62" t="s">
        <v>60</v>
      </c>
      <c r="H57" s="61">
        <v>11.5</v>
      </c>
      <c r="I57" s="62" t="s">
        <v>61</v>
      </c>
      <c r="J57" s="61">
        <v>22.5</v>
      </c>
      <c r="K57" s="62" t="s">
        <v>62</v>
      </c>
      <c r="L57" s="63" t="str">
        <f>IF($C$9=0.5,$C$56,IF($C$9=1,$E$56,IF($C$9=1.5,$G$56,IF($C$9=2,$I$56,IF($C$9=4,$K$56,"")))))</f>
        <v>X5</v>
      </c>
      <c r="M57" s="54">
        <v>12</v>
      </c>
      <c r="N57" s="60" t="str">
        <f>IF($B$9=0.5,$C$57,IF($B$9=1,$E$57,IF($B$9=1.5,$G$57,IF($B$9=2,$I$57,IF($B$9=4,$K$57,"")))))</f>
        <v>C2</v>
      </c>
      <c r="O57" s="63"/>
      <c r="P57" s="63"/>
      <c r="Q57" s="63"/>
      <c r="R57" s="63"/>
      <c r="S57" s="63"/>
      <c r="T57" s="63"/>
      <c r="U57" s="63"/>
      <c r="V57" s="63"/>
      <c r="W57" s="63"/>
      <c r="X57" s="63"/>
      <c r="Y57" s="63" t="b">
        <f>IF(AND(B9=1,C9=0.5,C7=6),C68,IF(AND(B9=1.5,C9=0.5,C7=8.75),C79,IF(AND(B9=2,C9=0.5,C7=11.5),C90,IF(AND(B9=2,C9=1,C7=11.5),E68,IF(AND(B9=4,C9=0.5,C7=22.5),C134,IF(AND(B9=4,C9=1,C7=22.5),E90,IF(AND(B9=4,C9=2,C7=22.5),I68)))))))</f>
        <v>0</v>
      </c>
      <c r="Z57" s="64" t="str">
        <f t="shared" ref="Z57:AN57" si="14">$N$57</f>
        <v>C2</v>
      </c>
      <c r="AA57" s="64" t="str">
        <f t="shared" si="14"/>
        <v>C2</v>
      </c>
      <c r="AB57" s="64" t="str">
        <f t="shared" si="14"/>
        <v>C2</v>
      </c>
      <c r="AC57" s="64" t="str">
        <f t="shared" si="14"/>
        <v>C2</v>
      </c>
      <c r="AD57" s="64" t="str">
        <f t="shared" si="14"/>
        <v>C2</v>
      </c>
      <c r="AE57" s="64" t="str">
        <f t="shared" si="14"/>
        <v>C2</v>
      </c>
      <c r="AF57" s="64" t="str">
        <f t="shared" si="14"/>
        <v>C2</v>
      </c>
      <c r="AG57" s="64" t="str">
        <f t="shared" si="14"/>
        <v>C2</v>
      </c>
      <c r="AH57" s="64" t="str">
        <f t="shared" si="14"/>
        <v>C2</v>
      </c>
      <c r="AI57" s="64" t="str">
        <f t="shared" si="14"/>
        <v>C2</v>
      </c>
      <c r="AJ57" s="64" t="str">
        <f t="shared" si="14"/>
        <v>C2</v>
      </c>
      <c r="AK57" s="64" t="str">
        <f t="shared" si="14"/>
        <v>C2</v>
      </c>
      <c r="AL57" s="64" t="str">
        <f t="shared" si="14"/>
        <v>C2</v>
      </c>
      <c r="AM57" s="64" t="str">
        <f t="shared" si="14"/>
        <v>C2</v>
      </c>
      <c r="AN57" s="64" t="str">
        <f t="shared" si="14"/>
        <v>C2</v>
      </c>
      <c r="AO57" s="64" t="str">
        <f>$N$57</f>
        <v>C2</v>
      </c>
      <c r="AP57" s="64" t="str">
        <f>$N$57</f>
        <v>C2</v>
      </c>
      <c r="AQ57" s="64" t="str">
        <f>$N$57</f>
        <v>C2</v>
      </c>
      <c r="AS57" s="60" t="str">
        <f>IF($B$9=0.5,$C$57,IF($B$9=1,$E$57,IF($B$9=1.5,$G$57,IF($B$9=2,$I$57,IF($B$9=4,$K$57,"")))))</f>
        <v>C2</v>
      </c>
    </row>
    <row r="58" spans="1:45" x14ac:dyDescent="0.25">
      <c r="A58" s="44">
        <v>13</v>
      </c>
      <c r="B58" s="61">
        <v>3.5</v>
      </c>
      <c r="C58" s="62" t="s">
        <v>63</v>
      </c>
      <c r="D58" s="61">
        <v>6.5</v>
      </c>
      <c r="E58" s="62" t="s">
        <v>64</v>
      </c>
      <c r="F58" s="61">
        <v>9.5</v>
      </c>
      <c r="G58" s="62" t="s">
        <v>65</v>
      </c>
      <c r="H58" s="61">
        <v>12.5</v>
      </c>
      <c r="I58" s="62" t="s">
        <v>66</v>
      </c>
      <c r="J58" s="61">
        <v>24.5</v>
      </c>
      <c r="K58" s="62" t="s">
        <v>67</v>
      </c>
      <c r="L58" s="63" t="str">
        <f>IF($C$9=0.5,$C$57,IF($C$9=1,$E$57,IF($C$9=1.5,$G$57,IF($C$9=2,$I$57,IF($C$9=4,$K$57,"")))))</f>
        <v>Y5</v>
      </c>
      <c r="M58" s="54">
        <v>13</v>
      </c>
      <c r="N58" s="60" t="str">
        <f>IF($B$9=0.5,$C$58,IF($B$9=1,$E$58,IF($B$9=1.5,$G$58,IF($B$9=2,$I$58,IF($B$9=4,$K$58,"")))))</f>
        <v>AA3</v>
      </c>
      <c r="O58" s="63"/>
      <c r="P58" s="63"/>
      <c r="Q58" s="63"/>
      <c r="R58" s="63"/>
      <c r="S58" s="63"/>
      <c r="T58" s="63"/>
      <c r="U58" s="63"/>
      <c r="V58" s="63"/>
      <c r="W58" s="63"/>
      <c r="X58" s="63"/>
      <c r="Y58" s="63"/>
      <c r="Z58" s="63" t="b">
        <f>IF(AND(B9=0.5,C9=1,C7=3.5),E52,IF(AND(B9=0.5,C9=1.5,C7=3.5),G50,IF(AND(B9=0.5,C9=2,C7=3.5),I49,IF(AND(B9=1,C9=0.5,C7=6.5),C70,IF(AND(B9=1,C9=1.5,C7=6.5),G54,IF(AND(B9=1,C9=2,C7=6.5),I52,IF(AND(B9=1,C9=4,C7=6.5),K49,IF(AND(B9=1.5,C9=0.5,C7=9.5),C82,IF(AND(B9=1.5,C9=1,C7=9.5),E64,IF(AND(B9=1.5,C9=2,C7=9.5),I55,IF(AND(B9=2,C9=0.5,C7=12.5),C94,IF(AND(B9=2,C9=1,C7=12.5),E70,IF(AND(B9=2,C9=1.5,C7=12.5),G62,IF(AND(B9=2,C9=4,C7=12.5),K52,IF(AND(B9=4,C9=0.5,C7=24.5),C142,IF(AND(B9=4,C9=1,C7=24.5),E94,IF(AND(B9=4,C9=2,C7=24.5),I70)))))))))))))))))</f>
        <v>0</v>
      </c>
      <c r="AA58" s="64" t="str">
        <f t="shared" ref="AA58:AN58" si="15">$N$58</f>
        <v>AA3</v>
      </c>
      <c r="AB58" s="64" t="str">
        <f t="shared" si="15"/>
        <v>AA3</v>
      </c>
      <c r="AC58" s="64" t="str">
        <f t="shared" si="15"/>
        <v>AA3</v>
      </c>
      <c r="AD58" s="64" t="str">
        <f t="shared" si="15"/>
        <v>AA3</v>
      </c>
      <c r="AE58" s="64" t="str">
        <f t="shared" si="15"/>
        <v>AA3</v>
      </c>
      <c r="AF58" s="64" t="str">
        <f t="shared" si="15"/>
        <v>AA3</v>
      </c>
      <c r="AG58" s="64" t="str">
        <f t="shared" si="15"/>
        <v>AA3</v>
      </c>
      <c r="AH58" s="64" t="str">
        <f t="shared" si="15"/>
        <v>AA3</v>
      </c>
      <c r="AI58" s="64" t="str">
        <f t="shared" si="15"/>
        <v>AA3</v>
      </c>
      <c r="AJ58" s="64" t="str">
        <f t="shared" si="15"/>
        <v>AA3</v>
      </c>
      <c r="AK58" s="64" t="str">
        <f t="shared" si="15"/>
        <v>AA3</v>
      </c>
      <c r="AL58" s="64" t="str">
        <f t="shared" si="15"/>
        <v>AA3</v>
      </c>
      <c r="AM58" s="64" t="str">
        <f t="shared" si="15"/>
        <v>AA3</v>
      </c>
      <c r="AN58" s="64" t="str">
        <f t="shared" si="15"/>
        <v>AA3</v>
      </c>
      <c r="AO58" s="64" t="str">
        <f>$N$58</f>
        <v>AA3</v>
      </c>
      <c r="AP58" s="64" t="str">
        <f>$N$58</f>
        <v>AA3</v>
      </c>
      <c r="AQ58" s="64" t="str">
        <f>$N$58</f>
        <v>AA3</v>
      </c>
      <c r="AS58" s="60" t="str">
        <f>IF($B$9=0.5,$C$58,IF($B$9=1,$E$58,IF($B$9=1.5,$G$58,IF($B$9=2,$I$58,IF($B$9=4,$K$58,"")))))</f>
        <v>AA3</v>
      </c>
    </row>
    <row r="59" spans="1:45" x14ac:dyDescent="0.25">
      <c r="A59" s="44">
        <v>14</v>
      </c>
      <c r="B59" s="61">
        <v>3.75</v>
      </c>
      <c r="C59" s="62" t="s">
        <v>68</v>
      </c>
      <c r="D59" s="61">
        <v>7</v>
      </c>
      <c r="E59" s="62" t="s">
        <v>69</v>
      </c>
      <c r="F59" s="61">
        <v>10.25</v>
      </c>
      <c r="G59" s="62" t="s">
        <v>70</v>
      </c>
      <c r="H59" s="61">
        <v>13.5</v>
      </c>
      <c r="I59" s="62" t="s">
        <v>71</v>
      </c>
      <c r="J59" s="61">
        <v>26.5</v>
      </c>
      <c r="K59" s="62" t="s">
        <v>72</v>
      </c>
      <c r="L59" s="63" t="str">
        <f>IF($C$9=0.5,$C$58,IF($C$9=1,$E$58,IF($C$9=1.5,$G$58,IF($C$9=2,$I$58,IF($C$9=4,$K$58,"")))))</f>
        <v>X6</v>
      </c>
      <c r="M59" s="54">
        <v>14</v>
      </c>
      <c r="N59" s="60" t="str">
        <f>IF($B$9=0.5,$C$59,IF($B$9=1,$E$59,IF($B$9=1.5,$G$59,IF($B$9=2,$I$59,IF($B$9=4,$K$59,"")))))</f>
        <v>A3</v>
      </c>
      <c r="O59" s="63"/>
      <c r="P59" s="63"/>
      <c r="Q59" s="63"/>
      <c r="R59" s="63"/>
      <c r="S59" s="63"/>
      <c r="T59" s="63"/>
      <c r="U59" s="63"/>
      <c r="V59" s="63"/>
      <c r="W59" s="63"/>
      <c r="X59" s="63"/>
      <c r="Y59" s="63"/>
      <c r="Z59" s="63"/>
      <c r="AA59" s="63" t="b">
        <f>IF(AND(B9=1,C9=0.5,C7=7),C72,IF(AND(B9=1.5,C9=0.5,C7=10.25),C85,IF(AND(B9=2,C9=0.5,C7=13.5),C98,IF(AND(B9=2,C9=1,C7=13.5),E72,IF(AND(B9=4,C9=0.5,C7=26.5),C150,IF(AND(B9=4,C9=1,C7=26.5),E98,IF(AND(B9=4,C9=2,C7=26.5),I72)))))))</f>
        <v>0</v>
      </c>
      <c r="AB59" s="64" t="str">
        <f t="shared" ref="AB59:AN59" si="16">$N$59</f>
        <v>A3</v>
      </c>
      <c r="AC59" s="64" t="str">
        <f t="shared" si="16"/>
        <v>A3</v>
      </c>
      <c r="AD59" s="64" t="str">
        <f t="shared" si="16"/>
        <v>A3</v>
      </c>
      <c r="AE59" s="64" t="str">
        <f t="shared" si="16"/>
        <v>A3</v>
      </c>
      <c r="AF59" s="64" t="str">
        <f t="shared" si="16"/>
        <v>A3</v>
      </c>
      <c r="AG59" s="64" t="str">
        <f t="shared" si="16"/>
        <v>A3</v>
      </c>
      <c r="AH59" s="64" t="str">
        <f t="shared" si="16"/>
        <v>A3</v>
      </c>
      <c r="AI59" s="64" t="str">
        <f t="shared" si="16"/>
        <v>A3</v>
      </c>
      <c r="AJ59" s="64" t="str">
        <f t="shared" si="16"/>
        <v>A3</v>
      </c>
      <c r="AK59" s="64" t="str">
        <f t="shared" si="16"/>
        <v>A3</v>
      </c>
      <c r="AL59" s="64" t="str">
        <f t="shared" si="16"/>
        <v>A3</v>
      </c>
      <c r="AM59" s="64" t="str">
        <f t="shared" si="16"/>
        <v>A3</v>
      </c>
      <c r="AN59" s="64" t="str">
        <f t="shared" si="16"/>
        <v>A3</v>
      </c>
      <c r="AO59" s="64" t="str">
        <f>$N$59</f>
        <v>A3</v>
      </c>
      <c r="AP59" s="64" t="str">
        <f>$N$59</f>
        <v>A3</v>
      </c>
      <c r="AQ59" s="64" t="str">
        <f>$N$59</f>
        <v>A3</v>
      </c>
      <c r="AS59" s="60" t="str">
        <f>IF($B$9=0.5,$C$59,IF($B$9=1,$E$59,IF($B$9=1.5,$G$59,IF($B$9=2,$I$59,IF($B$9=4,$K$59,"")))))</f>
        <v>A3</v>
      </c>
    </row>
    <row r="60" spans="1:45" x14ac:dyDescent="0.25">
      <c r="A60" s="44">
        <v>15</v>
      </c>
      <c r="B60" s="61">
        <v>4</v>
      </c>
      <c r="C60" s="62">
        <v>12</v>
      </c>
      <c r="D60" s="61">
        <v>7.5</v>
      </c>
      <c r="E60" s="62" t="s">
        <v>73</v>
      </c>
      <c r="F60" s="61">
        <v>11</v>
      </c>
      <c r="G60" s="62" t="s">
        <v>74</v>
      </c>
      <c r="H60" s="61">
        <v>14.5</v>
      </c>
      <c r="I60" s="62" t="s">
        <v>75</v>
      </c>
      <c r="J60" s="61">
        <v>28.5</v>
      </c>
      <c r="K60" s="62" t="s">
        <v>76</v>
      </c>
      <c r="L60" s="63" t="str">
        <f>IF($C$9=0.5,$C$59,IF($C$9=1,$E$59,IF($C$9=1.5,$G$59,IF($C$9=2,$I$59,IF($C$9=4,$K$59,"")))))</f>
        <v>Y6</v>
      </c>
      <c r="M60" s="54">
        <v>15</v>
      </c>
      <c r="N60" s="60" t="str">
        <f>IF($B$9=0.5,$C$60,IF($B$9=1,$E$60,IF($B$9=1.5,$G$60,IF($B$9=2,$I$60,IF($B$9=4,$K$60,"")))))</f>
        <v>B3</v>
      </c>
      <c r="O60" s="63"/>
      <c r="P60" s="63"/>
      <c r="Q60" s="63"/>
      <c r="R60" s="63"/>
      <c r="S60" s="63"/>
      <c r="T60" s="63"/>
      <c r="U60" s="63"/>
      <c r="V60" s="63"/>
      <c r="W60" s="63"/>
      <c r="X60" s="63"/>
      <c r="Y60" s="63"/>
      <c r="Z60" s="63"/>
      <c r="AA60" s="63"/>
      <c r="AB60" s="63" t="b">
        <f>IF(AND(B9=0.5,C9=1,C7=4),E53,IF(AND(B9=1,C9=0.5,C7=7.5),C74,IF(AND(B9=1,C9=2,C7=7.5),I53,IF(AND(B9=1.5,C9=0.5,C7=11),C88,IF(AND(B9=1.5,C9=1,C7=11),E67,IF(AND(B9=2,C9=0.5,C7=14.5),C102,IF(AND(B9=2,C9=1,C7=14.5),E74,IF(AND(B9=2,C9=4,C7=14.5),K53,IF(AND(B9=4,C9=0.5,C7=28.5),C158,IF(AND(B9=4,C9=1,C7=28.5),E102,IF(AND(B9=4,C9=2,C7=28.5),I74)))))))))))</f>
        <v>0</v>
      </c>
      <c r="AC60" s="64" t="str">
        <f t="shared" ref="AC60:AN60" si="17">$N$60</f>
        <v>B3</v>
      </c>
      <c r="AD60" s="64" t="str">
        <f t="shared" si="17"/>
        <v>B3</v>
      </c>
      <c r="AE60" s="64" t="str">
        <f t="shared" si="17"/>
        <v>B3</v>
      </c>
      <c r="AF60" s="64" t="str">
        <f t="shared" si="17"/>
        <v>B3</v>
      </c>
      <c r="AG60" s="64" t="str">
        <f t="shared" si="17"/>
        <v>B3</v>
      </c>
      <c r="AH60" s="64" t="str">
        <f t="shared" si="17"/>
        <v>B3</v>
      </c>
      <c r="AI60" s="64" t="str">
        <f t="shared" si="17"/>
        <v>B3</v>
      </c>
      <c r="AJ60" s="64" t="str">
        <f t="shared" si="17"/>
        <v>B3</v>
      </c>
      <c r="AK60" s="64" t="str">
        <f t="shared" si="17"/>
        <v>B3</v>
      </c>
      <c r="AL60" s="64" t="str">
        <f t="shared" si="17"/>
        <v>B3</v>
      </c>
      <c r="AM60" s="64" t="str">
        <f t="shared" si="17"/>
        <v>B3</v>
      </c>
      <c r="AN60" s="64" t="str">
        <f t="shared" si="17"/>
        <v>B3</v>
      </c>
      <c r="AO60" s="64" t="str">
        <f>$N$60</f>
        <v>B3</v>
      </c>
      <c r="AP60" s="64" t="str">
        <f>$N$60</f>
        <v>B3</v>
      </c>
      <c r="AQ60" s="64" t="str">
        <f>$N$60</f>
        <v>B3</v>
      </c>
      <c r="AS60" s="60" t="str">
        <f>IF($B$9=0.5,$C$60,IF($B$9=1,$E$60,IF($B$9=1.5,$G$60,IF($B$9=2,$I$60,IF($B$9=4,$K$60,"")))))</f>
        <v>B3</v>
      </c>
    </row>
    <row r="61" spans="1:45" x14ac:dyDescent="0.25">
      <c r="A61" s="44">
        <v>16</v>
      </c>
      <c r="B61" s="61">
        <v>4.25</v>
      </c>
      <c r="C61" s="62">
        <v>22</v>
      </c>
      <c r="D61" s="61">
        <v>8</v>
      </c>
      <c r="E61" s="62" t="s">
        <v>77</v>
      </c>
      <c r="F61" s="61">
        <v>11.75</v>
      </c>
      <c r="G61" s="62" t="s">
        <v>78</v>
      </c>
      <c r="H61" s="61">
        <v>15.5</v>
      </c>
      <c r="I61" s="62" t="s">
        <v>79</v>
      </c>
      <c r="J61" s="61">
        <v>30.5</v>
      </c>
      <c r="K61" s="62" t="s">
        <v>80</v>
      </c>
      <c r="L61" s="63" t="str">
        <f>IF($C$9=0.5,$C$60,IF($C$9=1,$E$60,IF($C$9=1.5,$G$60,IF($C$9=2,$I$60,IF($C$9=4,$K$60,"")))))</f>
        <v>X7</v>
      </c>
      <c r="M61" s="54">
        <v>16</v>
      </c>
      <c r="N61" s="60" t="str">
        <f>IF($B$9=0.5,$C$61,IF($B$9=1,$E$61,IF($B$9=1.5,$G$61,IF($B$9=2,$I$61,IF($B$9=4,$K$61,"")))))</f>
        <v>C3</v>
      </c>
      <c r="O61" s="63"/>
      <c r="P61" s="63"/>
      <c r="Q61" s="63"/>
      <c r="R61" s="63"/>
      <c r="S61" s="63"/>
      <c r="T61" s="63"/>
      <c r="U61" s="63"/>
      <c r="V61" s="63"/>
      <c r="W61" s="63"/>
      <c r="X61" s="63"/>
      <c r="Y61" s="63"/>
      <c r="Z61" s="63"/>
      <c r="AA61" s="63"/>
      <c r="AB61" s="63"/>
      <c r="AC61" s="63" t="b">
        <f>IF(AND(B9=0.5,C9=1.5,C7=4.25),G51,IF(AND(B9=1,C9=0.5,C7=8),C76,IF(AND(B9=1.5,C9=0.5,C7=11.75),C91,IF(AND(B9=2,C9=0.5,C7=15.5),C106,IF(AND(B9=2,C9=1,C7=15.5),E76,IF(AND(B9=2,C9=1.5,C7=15.5),G66,IF(AND(B9=4,C9=0.5,C7=30.5),C166,IF(AND(B9=4,C9=1,C7=30.5),E106,IF(AND(B9=4,C9=2,C7=30.5),I76)))))))))</f>
        <v>0</v>
      </c>
      <c r="AD61" s="64" t="str">
        <f t="shared" ref="AD61:AN61" si="18">$N$61</f>
        <v>C3</v>
      </c>
      <c r="AE61" s="64" t="str">
        <f t="shared" si="18"/>
        <v>C3</v>
      </c>
      <c r="AF61" s="64" t="str">
        <f t="shared" si="18"/>
        <v>C3</v>
      </c>
      <c r="AG61" s="64" t="str">
        <f t="shared" si="18"/>
        <v>C3</v>
      </c>
      <c r="AH61" s="64" t="str">
        <f t="shared" si="18"/>
        <v>C3</v>
      </c>
      <c r="AI61" s="64" t="str">
        <f t="shared" si="18"/>
        <v>C3</v>
      </c>
      <c r="AJ61" s="64" t="str">
        <f t="shared" si="18"/>
        <v>C3</v>
      </c>
      <c r="AK61" s="64" t="str">
        <f t="shared" si="18"/>
        <v>C3</v>
      </c>
      <c r="AL61" s="64" t="str">
        <f t="shared" si="18"/>
        <v>C3</v>
      </c>
      <c r="AM61" s="64" t="str">
        <f t="shared" si="18"/>
        <v>C3</v>
      </c>
      <c r="AN61" s="64" t="str">
        <f t="shared" si="18"/>
        <v>C3</v>
      </c>
      <c r="AO61" s="64" t="str">
        <f>$N$61</f>
        <v>C3</v>
      </c>
      <c r="AP61" s="64" t="str">
        <f>$N$61</f>
        <v>C3</v>
      </c>
      <c r="AQ61" s="64" t="str">
        <f>$N$61</f>
        <v>C3</v>
      </c>
      <c r="AS61" s="60" t="str">
        <f>IF($B$9=0.5,$C$61,IF($B$9=1,$E$61,IF($B$9=1.5,$G$61,IF($B$9=2,$I$61,IF($B$9=4,$K$61,"")))))</f>
        <v>C3</v>
      </c>
    </row>
    <row r="62" spans="1:45" x14ac:dyDescent="0.25">
      <c r="A62" s="44">
        <v>17</v>
      </c>
      <c r="B62" s="61">
        <v>4.5</v>
      </c>
      <c r="C62" s="62">
        <v>32</v>
      </c>
      <c r="D62" s="61">
        <v>8.5</v>
      </c>
      <c r="E62" s="62" t="s">
        <v>81</v>
      </c>
      <c r="F62" s="61">
        <v>12.5</v>
      </c>
      <c r="G62" s="62" t="s">
        <v>82</v>
      </c>
      <c r="H62" s="61">
        <v>16.5</v>
      </c>
      <c r="I62" s="62" t="s">
        <v>83</v>
      </c>
      <c r="J62" s="61">
        <v>32.5</v>
      </c>
      <c r="K62" s="62" t="s">
        <v>84</v>
      </c>
      <c r="L62" s="63" t="str">
        <f>IF($C$9=0.5,$C$61,IF($C$9=1,$E$61,IF($C$9=1.5,$G$61,IF($C$9=2,$I$61,IF($C$9=4,$K$61,"")))))</f>
        <v>Y7</v>
      </c>
      <c r="M62" s="54">
        <v>17</v>
      </c>
      <c r="N62" s="60" t="str">
        <f>IF($B$9=0.5,$C$62,IF($B$9=1,$E$62,IF($B$9=1.5,$G$62,IF($B$9=2,$I$62,IF($B$9=4,$K$62,"")))))</f>
        <v>AA4</v>
      </c>
      <c r="O62" s="63"/>
      <c r="P62" s="63"/>
      <c r="Q62" s="63"/>
      <c r="R62" s="63"/>
      <c r="S62" s="63"/>
      <c r="T62" s="63"/>
      <c r="U62" s="63"/>
      <c r="V62" s="63"/>
      <c r="W62" s="63"/>
      <c r="X62" s="63"/>
      <c r="Y62" s="63"/>
      <c r="Z62" s="63"/>
      <c r="AA62" s="63"/>
      <c r="AB62" s="63"/>
      <c r="AC62" s="63"/>
      <c r="AD62" s="63" t="b">
        <f>IF(AND(B9=0.5,C9=1,C7=4.5),E54,IF(AND(B9=0.5,C9=2,C7=4.5),I50,IF(AND(B9=0.5,C9=4,C7=4.5),K48,IF(AND(B9=1,C9=0.5,C7=8.5),C77,IF(AND(B9=1,C9=2,C7=8.5),I54,IF(AND(B9=1,C9=4,C7=8.5),K50,IF(AND(B9=1.5,C9=0.5,C7=12.5),C94,IF(AND(B9=1.5,C9=1,C7=12.5),E70,IF(AND(B9=1.5,C9=2,C7=12.5),I58,IF(AND(B9=1.5,C9=4,C7=12.5),K52,IF(AND(B9=2,C9=0.5,C7=16.5),C110,IF(AND(B9=2,C9=1,C7=16.5),E78,IF(AND(B9=2,C9=4,C7=16.5),K54,IF(AND(B9=4,C9=0.5,C7=32.5),C174,IF(AND(B9=4,C9=1,C7=32.5),E110,IF(AND(B9=4,C9=2,C7=32.5),I78))))))))))))))))</f>
        <v>0</v>
      </c>
      <c r="AE62" s="64" t="str">
        <f t="shared" ref="AE62:AN62" si="19">$N$62</f>
        <v>AA4</v>
      </c>
      <c r="AF62" s="64" t="str">
        <f t="shared" si="19"/>
        <v>AA4</v>
      </c>
      <c r="AG62" s="64" t="str">
        <f t="shared" si="19"/>
        <v>AA4</v>
      </c>
      <c r="AH62" s="64" t="str">
        <f t="shared" si="19"/>
        <v>AA4</v>
      </c>
      <c r="AI62" s="64" t="str">
        <f t="shared" si="19"/>
        <v>AA4</v>
      </c>
      <c r="AJ62" s="64" t="str">
        <f t="shared" si="19"/>
        <v>AA4</v>
      </c>
      <c r="AK62" s="64" t="str">
        <f t="shared" si="19"/>
        <v>AA4</v>
      </c>
      <c r="AL62" s="64" t="str">
        <f t="shared" si="19"/>
        <v>AA4</v>
      </c>
      <c r="AM62" s="64" t="str">
        <f t="shared" si="19"/>
        <v>AA4</v>
      </c>
      <c r="AN62" s="64" t="str">
        <f t="shared" si="19"/>
        <v>AA4</v>
      </c>
      <c r="AO62" s="64" t="str">
        <f>$N$62</f>
        <v>AA4</v>
      </c>
      <c r="AP62" s="64" t="str">
        <f>$N$62</f>
        <v>AA4</v>
      </c>
      <c r="AQ62" s="64" t="str">
        <f>$N$62</f>
        <v>AA4</v>
      </c>
      <c r="AS62" s="60" t="str">
        <f>IF($B$9=0.5,$C$62,IF($B$9=1,$E$62,IF($B$9=1.5,$G$62,IF($B$9=2,$I$62,IF($B$9=4,$K$62,"")))))</f>
        <v>AA4</v>
      </c>
    </row>
    <row r="63" spans="1:45" x14ac:dyDescent="0.25">
      <c r="A63" s="44">
        <v>18</v>
      </c>
      <c r="B63" s="61">
        <v>4.75</v>
      </c>
      <c r="C63" s="62">
        <v>42</v>
      </c>
      <c r="D63" s="61">
        <v>9</v>
      </c>
      <c r="E63" s="62" t="s">
        <v>85</v>
      </c>
      <c r="F63" s="61">
        <v>13.25</v>
      </c>
      <c r="G63" s="62" t="s">
        <v>86</v>
      </c>
      <c r="H63" s="61">
        <v>17.5</v>
      </c>
      <c r="I63" s="62" t="s">
        <v>87</v>
      </c>
      <c r="J63" s="61">
        <v>34.5</v>
      </c>
      <c r="K63" s="62" t="s">
        <v>88</v>
      </c>
      <c r="L63" s="63" t="str">
        <f>IF($C$9=0.5,$C$62,IF($C$9=1,$E$62,IF($C$9=1.5,$G$62,IF($C$9=2,$I$62,IF($C$9=4,$K$62,"")))))</f>
        <v>X8</v>
      </c>
      <c r="M63" s="54">
        <v>18</v>
      </c>
      <c r="N63" s="60" t="str">
        <f>IF($B$9=0.5,$C$63,IF($B$9=1,$E$63,IF($B$9=1.5,$G$63,IF($B$9=2,$I$63,IF($B$9=4,$K$63,"")))))</f>
        <v>A4</v>
      </c>
      <c r="O63" s="63"/>
      <c r="P63" s="63"/>
      <c r="Q63" s="63"/>
      <c r="R63" s="63"/>
      <c r="S63" s="63"/>
      <c r="T63" s="63"/>
      <c r="U63" s="63"/>
      <c r="V63" s="63"/>
      <c r="W63" s="63"/>
      <c r="X63" s="63"/>
      <c r="Y63" s="63"/>
      <c r="Z63" s="63"/>
      <c r="AA63" s="63"/>
      <c r="AB63" s="63"/>
      <c r="AC63" s="63"/>
      <c r="AD63" s="63"/>
      <c r="AE63" s="63" t="b">
        <f>IF(AND(B9=1,C9=0.5,C7=9),C78,IF(AND(B9=1,C9=1.5,C7=8),G56,IF(AND(B9=1.5,C9=0.5,C7=13.25),C97,IF(AND(B9=2,C9=0.5,C7=17.5),C114,IF(AND(B9=2,C9=1,C7=17.5),E80,IF(AND(B9=4,C9=0.5,C7=34.5),C182,IF(AND(B9=4,C9=1,C7=34.5),E114,IF(AND(B9=4,C9=2,C7=34.5),I80))))))))</f>
        <v>0</v>
      </c>
      <c r="AF63" s="64" t="str">
        <f t="shared" ref="AF63:AN63" si="20">$N$63</f>
        <v>A4</v>
      </c>
      <c r="AG63" s="64" t="str">
        <f t="shared" si="20"/>
        <v>A4</v>
      </c>
      <c r="AH63" s="64" t="str">
        <f t="shared" si="20"/>
        <v>A4</v>
      </c>
      <c r="AI63" s="64" t="str">
        <f t="shared" si="20"/>
        <v>A4</v>
      </c>
      <c r="AJ63" s="64" t="str">
        <f t="shared" si="20"/>
        <v>A4</v>
      </c>
      <c r="AK63" s="64" t="str">
        <f t="shared" si="20"/>
        <v>A4</v>
      </c>
      <c r="AL63" s="64" t="str">
        <f t="shared" si="20"/>
        <v>A4</v>
      </c>
      <c r="AM63" s="64" t="str">
        <f t="shared" si="20"/>
        <v>A4</v>
      </c>
      <c r="AN63" s="64" t="str">
        <f t="shared" si="20"/>
        <v>A4</v>
      </c>
      <c r="AO63" s="64" t="str">
        <f>$N$63</f>
        <v>A4</v>
      </c>
      <c r="AP63" s="64" t="str">
        <f>$N$63</f>
        <v>A4</v>
      </c>
      <c r="AQ63" s="64" t="str">
        <f>$N$63</f>
        <v>A4</v>
      </c>
      <c r="AS63" s="60" t="str">
        <f>IF($B$9=0.5,$C$63,IF($B$9=1,$E$63,IF($B$9=1.5,$G$63,IF($B$9=2,$I$63,IF($B$9=4,$K$63,"")))))</f>
        <v>A4</v>
      </c>
    </row>
    <row r="64" spans="1:45" x14ac:dyDescent="0.25">
      <c r="A64" s="44">
        <v>19</v>
      </c>
      <c r="B64" s="61">
        <v>5</v>
      </c>
      <c r="C64" s="62" t="s">
        <v>89</v>
      </c>
      <c r="D64" s="61">
        <v>9.5</v>
      </c>
      <c r="E64" s="62" t="s">
        <v>90</v>
      </c>
      <c r="F64" s="61">
        <v>14</v>
      </c>
      <c r="G64" s="62" t="s">
        <v>91</v>
      </c>
      <c r="H64" s="61">
        <v>18.5</v>
      </c>
      <c r="I64" s="62" t="s">
        <v>92</v>
      </c>
      <c r="J64" s="61">
        <v>36.5</v>
      </c>
      <c r="K64" s="62" t="s">
        <v>93</v>
      </c>
      <c r="L64" s="63" t="str">
        <f>IF($C$9=0.5,$C$63,IF($C$9=1,$E$63,IF($C$9=1.5,$G$63,IF($C$9=2,$I$63,IF($C$9=4,$K$63,"")))))</f>
        <v>Y8</v>
      </c>
      <c r="M64" s="54">
        <v>19</v>
      </c>
      <c r="N64" s="60" t="str">
        <f>IF($B$9=0.5,$C$64,IF($B$9=1,$E$64,IF($B$9=1.5,$G$64,IF($B$9=2,$I$64,IF($B$9=4,$K$64,"")))))</f>
        <v>B4</v>
      </c>
      <c r="O64" s="63"/>
      <c r="P64" s="63"/>
      <c r="Q64" s="63"/>
      <c r="R64" s="63"/>
      <c r="S64" s="63"/>
      <c r="T64" s="63"/>
      <c r="U64" s="63"/>
      <c r="V64" s="63"/>
      <c r="W64" s="63"/>
      <c r="X64" s="63"/>
      <c r="Y64" s="63"/>
      <c r="Z64" s="63"/>
      <c r="AA64" s="63"/>
      <c r="AB64" s="63"/>
      <c r="AC64" s="63"/>
      <c r="AD64" s="63"/>
      <c r="AE64" s="63"/>
      <c r="AF64" s="63" t="b">
        <f>IF(AND(B9=0.5,C9=1,C7=5),E55,IF(AND(B9=0.5,C9=1.5,C7=5),G52,IF(AND(B9=1,C9=0.5,C7=9.5),C79,IF(AND(B9=1,C9=1.5,C7=9.5),G58,IF(AND(B9=1,C9=2,C7=9.5),I55,IF(AND(B9=1.5,C9=0.5,C7=14),C100,IF(AND(B9=1.5,C9=1,C7=14),E73,IF(AND(B9=2,C9=0.5,C7=18.5),C118,IF(AND(B9=2,C9=1,C7=18.5),E82,IF(AND(B9=2,C9=1.5,C7=18.5),G70,IF(AND(B9=2,C9=4,C7=18.5),K55,IF(AND(B9=4,C9=0.5,C7=36.5),C190,IF(AND(B9=4,C9=1,C7=36.5),E118,IF(AND(B9=4,C9=2,C7=36.5),I82))))))))))))))</f>
        <v>0</v>
      </c>
      <c r="AG64" s="64" t="str">
        <f t="shared" ref="AG64:AN64" si="21">$N$64</f>
        <v>B4</v>
      </c>
      <c r="AH64" s="64" t="str">
        <f t="shared" si="21"/>
        <v>B4</v>
      </c>
      <c r="AI64" s="64" t="str">
        <f t="shared" si="21"/>
        <v>B4</v>
      </c>
      <c r="AJ64" s="64" t="str">
        <f t="shared" si="21"/>
        <v>B4</v>
      </c>
      <c r="AK64" s="64" t="str">
        <f t="shared" si="21"/>
        <v>B4</v>
      </c>
      <c r="AL64" s="64" t="str">
        <f t="shared" si="21"/>
        <v>B4</v>
      </c>
      <c r="AM64" s="64" t="str">
        <f t="shared" si="21"/>
        <v>B4</v>
      </c>
      <c r="AN64" s="64" t="str">
        <f t="shared" si="21"/>
        <v>B4</v>
      </c>
      <c r="AO64" s="64" t="str">
        <f>$N$64</f>
        <v>B4</v>
      </c>
      <c r="AP64" s="64" t="str">
        <f>$N$64</f>
        <v>B4</v>
      </c>
      <c r="AQ64" s="64" t="str">
        <f>$N$64</f>
        <v>B4</v>
      </c>
      <c r="AS64" s="60" t="str">
        <f>IF($B$9=0.5,$C$64,IF($B$9=1,$E$64,IF($B$9=1.5,$G$64,IF($B$9=2,$I$64,IF($B$9=4,$K$64,"")))))</f>
        <v>B4</v>
      </c>
    </row>
    <row r="65" spans="1:45" x14ac:dyDescent="0.25">
      <c r="A65" s="44">
        <v>20</v>
      </c>
      <c r="B65" s="61">
        <v>5.25</v>
      </c>
      <c r="C65" s="62" t="s">
        <v>94</v>
      </c>
      <c r="D65" s="61">
        <v>10</v>
      </c>
      <c r="E65" s="62" t="s">
        <v>95</v>
      </c>
      <c r="F65" s="61">
        <v>14.75</v>
      </c>
      <c r="G65" s="62" t="s">
        <v>96</v>
      </c>
      <c r="H65" s="61">
        <v>19.5</v>
      </c>
      <c r="I65" s="62" t="s">
        <v>97</v>
      </c>
      <c r="J65" s="61">
        <v>38.5</v>
      </c>
      <c r="K65" s="62" t="s">
        <v>98</v>
      </c>
      <c r="L65" s="63" t="str">
        <f>IF($C$9=0.5,$C$64,IF($C$9=1,$E$64,IF($C$9=1.5,$G$64,IF($C$9=2,$I$64,IF($C$9=4,$K$64,"")))))</f>
        <v>X9</v>
      </c>
      <c r="M65" s="54">
        <v>20</v>
      </c>
      <c r="N65" s="60" t="str">
        <f>IF($B$9=0.5,$C$65,IF($B$9=1,$E$65,IF($B$9=1.5,$G$65,IF($B$9=2,$I$65,IF($B$9=4,$K$65,"")))))</f>
        <v>C4</v>
      </c>
      <c r="O65" s="63"/>
      <c r="P65" s="63"/>
      <c r="Q65" s="63"/>
      <c r="R65" s="63"/>
      <c r="S65" s="63"/>
      <c r="T65" s="63"/>
      <c r="U65" s="63"/>
      <c r="V65" s="63"/>
      <c r="W65" s="63"/>
      <c r="X65" s="63"/>
      <c r="Y65" s="63"/>
      <c r="Z65" s="63"/>
      <c r="AA65" s="63"/>
      <c r="AB65" s="63"/>
      <c r="AC65" s="63"/>
      <c r="AD65" s="63"/>
      <c r="AE65" s="63"/>
      <c r="AF65" s="63"/>
      <c r="AG65" s="63" t="b">
        <f>IF(AND(B9=1,C9=0.5,C7=10),C80,IF(AND(B9=1.5,C9=0.5,C7=14.75),C103,IF(AND(B9=2,C9=0.5,C7=19.5),C122,IF(AND(B9=2,C9=1,C7=19.5),E84,IF(AND(B9=4,C9=0.5,C7=38.5),C198,IF(AND(B9=4,C9=1,C7=38.5),E122,IF(AND(B9=4,C9=2,C7=38.5),I84)))))))</f>
        <v>0</v>
      </c>
      <c r="AH65" s="64" t="str">
        <f t="shared" ref="AH65:AN65" si="22">$N$65</f>
        <v>C4</v>
      </c>
      <c r="AI65" s="64" t="str">
        <f t="shared" si="22"/>
        <v>C4</v>
      </c>
      <c r="AJ65" s="64" t="str">
        <f t="shared" si="22"/>
        <v>C4</v>
      </c>
      <c r="AK65" s="64" t="str">
        <f t="shared" si="22"/>
        <v>C4</v>
      </c>
      <c r="AL65" s="64" t="str">
        <f t="shared" si="22"/>
        <v>C4</v>
      </c>
      <c r="AM65" s="64" t="str">
        <f t="shared" si="22"/>
        <v>C4</v>
      </c>
      <c r="AN65" s="64" t="str">
        <f t="shared" si="22"/>
        <v>C4</v>
      </c>
      <c r="AO65" s="64" t="str">
        <f>$N$65</f>
        <v>C4</v>
      </c>
      <c r="AP65" s="64" t="str">
        <f>$N$65</f>
        <v>C4</v>
      </c>
      <c r="AQ65" s="64" t="str">
        <f>$N$65</f>
        <v>C4</v>
      </c>
      <c r="AS65" s="60" t="str">
        <f>IF($B$9=0.5,$C$65,IF($B$9=1,$E$65,IF($B$9=1.5,$G$65,IF($B$9=2,$I$65,IF($B$9=4,$K$65,"")))))</f>
        <v>C4</v>
      </c>
    </row>
    <row r="66" spans="1:45" x14ac:dyDescent="0.25">
      <c r="A66" s="44">
        <v>21</v>
      </c>
      <c r="B66" s="61">
        <v>5.5</v>
      </c>
      <c r="C66" s="62">
        <v>13</v>
      </c>
      <c r="D66" s="61">
        <v>10.5</v>
      </c>
      <c r="E66" s="62" t="s">
        <v>99</v>
      </c>
      <c r="F66" s="61">
        <v>15.5</v>
      </c>
      <c r="G66" s="62" t="s">
        <v>100</v>
      </c>
      <c r="H66" s="61">
        <v>20.5</v>
      </c>
      <c r="I66" s="62" t="s">
        <v>101</v>
      </c>
      <c r="J66" s="61">
        <v>40.5</v>
      </c>
      <c r="K66" s="62" t="s">
        <v>102</v>
      </c>
      <c r="L66" s="63" t="str">
        <f>IF($C$9=0.5,$C$65,IF($C$9=1,$E$65,IF($C$9=1.5,$G$65,IF($C$9=2,$I$65,IF($C$9=4,$K$65,"")))))</f>
        <v>Y9</v>
      </c>
      <c r="M66" s="54">
        <v>21</v>
      </c>
      <c r="N66" s="60" t="str">
        <f>IF($B$9=0.5,$C$66,IF($B$9=1,$E$66,IF($B$9=1.5,$G$66,IF($B$9=2,$I$66,IF($B$9=4,$K$66,"")))))</f>
        <v>AA5</v>
      </c>
      <c r="O66" s="63"/>
      <c r="P66" s="63"/>
      <c r="Q66" s="63"/>
      <c r="R66" s="63"/>
      <c r="S66" s="63"/>
      <c r="T66" s="63"/>
      <c r="U66" s="63"/>
      <c r="V66" s="63"/>
      <c r="W66" s="63"/>
      <c r="X66" s="63"/>
      <c r="Y66" s="63"/>
      <c r="Z66" s="63"/>
      <c r="AA66" s="63"/>
      <c r="AB66" s="63"/>
      <c r="AC66" s="63"/>
      <c r="AD66" s="63"/>
      <c r="AE66" s="63"/>
      <c r="AF66" s="63"/>
      <c r="AG66" s="63"/>
      <c r="AH66" s="63" t="b">
        <f>IF(AND(B9=0.5,C9=1,C7=5.5),E56,IF(AND(B9=0.5,C9=2,C7=5.5),I51,IF(AND(B9=1,C9=0.5,C7=10.5),C81,IF(AND(B9=1,C9=2,C7=10.5),I56,IF(AND(B9=1,C9=4,C7=10.5),K51,IF(AND(B9=1.5,C9=0.5,C7=15.5),C106,IF(AND(B9=1.5,C9=1,C7=15.5),E76,IF(AND(B9=1.5,C9=2,C7=15.5),I61,IF(AND(B9=2,C9=0.5,C7=20.5),C126,IF(AND(B9=2,C9=1,C7=20.5),E86,IF(AND(B9=2,C9=4,C7=20.5),K56,IF(AND(B9=4,C9=0.5,C7=40.5),C206,IF(AND(B9=4,C9=1,C7=40.5),E126,IF(AND(B9=4,C9=2,C7=40.5),I86))))))))))))))</f>
        <v>0</v>
      </c>
      <c r="AI66" s="64" t="str">
        <f>$N$66</f>
        <v>AA5</v>
      </c>
      <c r="AJ66" s="64" t="str">
        <f>$N$66</f>
        <v>AA5</v>
      </c>
      <c r="AK66" s="64" t="str">
        <f>$N$66</f>
        <v>AA5</v>
      </c>
      <c r="AL66" s="64" t="str">
        <f>$N$66</f>
        <v>AA5</v>
      </c>
      <c r="AM66" s="64" t="str">
        <f>$N$66</f>
        <v>AA5</v>
      </c>
      <c r="AN66" s="64" t="str">
        <f>$N$66</f>
        <v>AA5</v>
      </c>
      <c r="AO66" s="64" t="str">
        <f>$N$66</f>
        <v>AA5</v>
      </c>
      <c r="AP66" s="64" t="str">
        <f>$N$66</f>
        <v>AA5</v>
      </c>
      <c r="AQ66" s="64" t="str">
        <f>$N$66</f>
        <v>AA5</v>
      </c>
      <c r="AS66" s="60" t="str">
        <f>IF($B$9=0.5,$C$66,IF($B$9=1,$E$66,IF($B$9=1.5,$G$66,IF($B$9=2,$I$66,IF($B$9=4,$K$66,"")))))</f>
        <v>AA5</v>
      </c>
    </row>
    <row r="67" spans="1:45" x14ac:dyDescent="0.25">
      <c r="A67" s="44">
        <v>22</v>
      </c>
      <c r="B67" s="61">
        <v>5.75</v>
      </c>
      <c r="C67" s="62">
        <v>23</v>
      </c>
      <c r="D67" s="61">
        <v>11</v>
      </c>
      <c r="E67" s="62" t="s">
        <v>103</v>
      </c>
      <c r="F67" s="61">
        <v>16.25</v>
      </c>
      <c r="G67" s="62" t="s">
        <v>104</v>
      </c>
      <c r="H67" s="61">
        <v>21.5</v>
      </c>
      <c r="I67" s="62" t="s">
        <v>105</v>
      </c>
      <c r="J67" s="61">
        <v>42.5</v>
      </c>
      <c r="K67" s="62" t="s">
        <v>106</v>
      </c>
      <c r="L67" s="63" t="str">
        <f>IF($C$9=0.5,$C$66,IF($C$9=1,$E$66,IF($C$9=1.5,$G$66,IF($C$9=2,$I$66,IF($C$9=4,$K$66,"")))))</f>
        <v>X10</v>
      </c>
      <c r="M67" s="54">
        <v>22</v>
      </c>
      <c r="N67" s="60" t="str">
        <f>IF($B$9=0.5,$C$67,IF($B$9=1,$E$67,IF($B$9=1.5,$G$67,IF($B$9=2,$I$67,IF($B$9=4,$K$67,"")))))</f>
        <v>A5</v>
      </c>
      <c r="O67" s="63"/>
      <c r="P67" s="63"/>
      <c r="Q67" s="63"/>
      <c r="R67" s="63"/>
      <c r="S67" s="63"/>
      <c r="T67" s="63"/>
      <c r="U67" s="63"/>
      <c r="V67" s="63"/>
      <c r="W67" s="63"/>
      <c r="X67" s="63"/>
      <c r="Y67" s="63"/>
      <c r="Z67" s="63"/>
      <c r="AA67" s="63"/>
      <c r="AB67" s="63"/>
      <c r="AC67" s="63"/>
      <c r="AD67" s="63"/>
      <c r="AE67" s="63"/>
      <c r="AF67" s="63"/>
      <c r="AG67" s="63"/>
      <c r="AH67" s="63"/>
      <c r="AI67" s="63" t="b">
        <f>IF(AND(B9=0.5,C9=1.5,C7=5.75),G53,IF(AND(B9=0.5,C9=1.5,C7=5.75),G53,IF(AND(B9=1,C9=0.5,C7=11),C82,IF(AND(B9=1,C9=1.5,C7=11),G60,IF(AND(B9=1.5,C9=0.5,C7=16.25),C109,IF(AND(B9=2,C9=0.5,C7=21.5),C130,IF(AND(B9=2,C9=1,C7=21.5),E88,IF(AND(B9=2,C9=1.5,C7=21.5),G74,IF(AND(B9=4,C9=0.5,C7=42.5),C214,IF(AND(B9=4,C9=1,C7=42.5),E130,IF(AND(B9=4,C9=2,C7=42.5),I88)))))))))))</f>
        <v>0</v>
      </c>
      <c r="AJ67" s="64" t="str">
        <f>$N$67</f>
        <v>A5</v>
      </c>
      <c r="AK67" s="64" t="str">
        <f>$N$67</f>
        <v>A5</v>
      </c>
      <c r="AL67" s="64" t="str">
        <f>$N$67</f>
        <v>A5</v>
      </c>
      <c r="AM67" s="64" t="str">
        <f>$N$67</f>
        <v>A5</v>
      </c>
      <c r="AN67" s="64" t="str">
        <f>$N$67</f>
        <v>A5</v>
      </c>
      <c r="AO67" s="64" t="str">
        <f>$N$67</f>
        <v>A5</v>
      </c>
      <c r="AP67" s="64" t="str">
        <f>$N$67</f>
        <v>A5</v>
      </c>
      <c r="AQ67" s="64" t="str">
        <f>$N$67</f>
        <v>A5</v>
      </c>
      <c r="AS67" s="60" t="str">
        <f>IF($B$9=0.5,$C$67,IF($B$9=1,$E$67,IF($B$9=1.5,$G$67,IF($B$9=2,$I$67,IF($B$9=4,$K$67,"")))))</f>
        <v>A5</v>
      </c>
    </row>
    <row r="68" spans="1:45" x14ac:dyDescent="0.25">
      <c r="A68" s="44">
        <v>23</v>
      </c>
      <c r="B68" s="61">
        <v>6</v>
      </c>
      <c r="C68" s="62">
        <v>33</v>
      </c>
      <c r="D68" s="61">
        <v>11.5</v>
      </c>
      <c r="E68" s="62" t="s">
        <v>107</v>
      </c>
      <c r="F68" s="61">
        <v>17</v>
      </c>
      <c r="G68" s="62" t="s">
        <v>108</v>
      </c>
      <c r="H68" s="61">
        <v>22.5</v>
      </c>
      <c r="I68" s="62" t="s">
        <v>109</v>
      </c>
      <c r="J68" s="61">
        <v>44.5</v>
      </c>
      <c r="K68" s="62" t="s">
        <v>110</v>
      </c>
      <c r="L68" s="63" t="str">
        <f>IF($C$9=0.5,$C$67,IF($C$9=1,$E$67,IF($C$9=1.5,$G$67,IF($C$9=2,$I$67,IF($C$9=4,$K$67,"")))))</f>
        <v>Y10</v>
      </c>
      <c r="M68" s="54">
        <v>23</v>
      </c>
      <c r="N68" s="60" t="str">
        <f>IF($B$9=0.5,$C$68,IF($B$9=1,$E$68,IF($B$9=1.5,$G$68,IF($B$9=2,$I$68,IF($B$9=4,$K$68,"")))))</f>
        <v>B5</v>
      </c>
      <c r="O68" s="63"/>
      <c r="P68" s="63"/>
      <c r="Q68" s="63"/>
      <c r="R68" s="63"/>
      <c r="S68" s="63"/>
      <c r="T68" s="63"/>
      <c r="U68" s="63"/>
      <c r="V68" s="63"/>
      <c r="W68" s="63"/>
      <c r="X68" s="63"/>
      <c r="Y68" s="63"/>
      <c r="Z68" s="63"/>
      <c r="AA68" s="63"/>
      <c r="AB68" s="63"/>
      <c r="AC68" s="63"/>
      <c r="AD68" s="63"/>
      <c r="AE68" s="63"/>
      <c r="AF68" s="63"/>
      <c r="AG68" s="63"/>
      <c r="AH68" s="63"/>
      <c r="AI68" s="63"/>
      <c r="AJ68" s="63" t="b">
        <f>IF(AND(B9=0.5,C9=1,C7=6),E57,IF(AND(B9=1,C9=0.5,C7=11.5),C83,IF(AND(B9=1,C9=2,C7=11.5),I57,IF(AND(B9=1.5,C9=0.5,C7=17),C112,IF(AND(B9=1.5,C9=1,C7=17),E79,IF(AND(B9=2,C9=0.5,C7=22.5),C134,IF(AND(B9=2,C9=1,C7=22.5),E90,IF(AND(B9=2,C9=4,C7=22.5),K57,IF(AND(B9=4,C9=0.5,C7=44.5),C222,IF(AND(B9=4,C9=1,C7=44.5),E134,IF(AND(B9=4,C9=2,C7=44.5),I90)))))))))))</f>
        <v>0</v>
      </c>
      <c r="AK68" s="64" t="str">
        <f>$N$68</f>
        <v>B5</v>
      </c>
      <c r="AL68" s="64" t="str">
        <f>$N$68</f>
        <v>B5</v>
      </c>
      <c r="AM68" s="64" t="str">
        <f>$N$68</f>
        <v>B5</v>
      </c>
      <c r="AN68" s="64" t="str">
        <f>$N$68</f>
        <v>B5</v>
      </c>
      <c r="AO68" s="64" t="str">
        <f>$N$68</f>
        <v>B5</v>
      </c>
      <c r="AP68" s="64" t="str">
        <f>$N$68</f>
        <v>B5</v>
      </c>
      <c r="AQ68" s="64" t="str">
        <f>$N$68</f>
        <v>B5</v>
      </c>
      <c r="AS68" s="60" t="str">
        <f>IF($B$9=0.5,$C$68,IF($B$9=1,$E$68,IF($B$9=1.5,$G$68,IF($B$9=2,$I$68,IF($B$9=4,$K$68,"")))))</f>
        <v>B5</v>
      </c>
    </row>
    <row r="69" spans="1:45" x14ac:dyDescent="0.25">
      <c r="A69" s="44">
        <v>24</v>
      </c>
      <c r="B69" s="61">
        <v>6.25</v>
      </c>
      <c r="C69" s="62">
        <v>43</v>
      </c>
      <c r="D69" s="61">
        <v>12</v>
      </c>
      <c r="E69" s="62" t="s">
        <v>111</v>
      </c>
      <c r="F69" s="61">
        <v>17.75</v>
      </c>
      <c r="G69" s="62" t="s">
        <v>112</v>
      </c>
      <c r="H69" s="61">
        <v>23.5</v>
      </c>
      <c r="I69" s="62" t="s">
        <v>113</v>
      </c>
      <c r="J69" s="61">
        <v>46.5</v>
      </c>
      <c r="K69" s="62" t="s">
        <v>114</v>
      </c>
      <c r="L69" s="63" t="str">
        <f>IF($C$9=0.5,$C$68,IF($C$9=1,$E$68,IF($C$9=1.5,$G$68,IF($C$9=2,$I$68,IF($C$9=4,$K$68,"")))))</f>
        <v>X11</v>
      </c>
      <c r="M69" s="54">
        <v>24</v>
      </c>
      <c r="N69" s="60" t="str">
        <f>IF($B$9=0.5,$C$69,IF($B$9=1,$E$69,IF($B$9=1.5,$G$69,IF($B$9=2,$I$69,IF($B$9=4,$K$69,"")))))</f>
        <v>C5</v>
      </c>
      <c r="O69" s="63"/>
      <c r="P69" s="63"/>
      <c r="Q69" s="63"/>
      <c r="R69" s="63"/>
      <c r="S69" s="63"/>
      <c r="T69" s="63"/>
      <c r="U69" s="63"/>
      <c r="V69" s="63"/>
      <c r="W69" s="63"/>
      <c r="X69" s="63"/>
      <c r="Y69" s="63"/>
      <c r="Z69" s="63"/>
      <c r="AA69" s="63"/>
      <c r="AB69" s="63"/>
      <c r="AC69" s="63"/>
      <c r="AD69" s="63"/>
      <c r="AE69" s="63"/>
      <c r="AF69" s="63"/>
      <c r="AG69" s="63"/>
      <c r="AH69" s="63"/>
      <c r="AI69" s="63"/>
      <c r="AJ69" s="63"/>
      <c r="AK69" s="63" t="b">
        <f>IF(AND(B9=1,C9=0.5,C7=12),C84,IF(AND(B9=1.5,C9=0.5,C7=17.75),C115,IF(AND(B9=2,C9=0.5,C7=23.5),C138,IF(AND(B9=2,C9=1,C7=23.5),E92,IF(AND(B9=4,C9=0.5,C7=46.5),C230,IF(AND(B9=4,C9=1,C7=46.5),E138,IF(AND(B9=4,C9=2,C7=46.5),I92)))))))</f>
        <v>0</v>
      </c>
      <c r="AL69" s="64" t="str">
        <f>$N$69</f>
        <v>C5</v>
      </c>
      <c r="AM69" s="64" t="str">
        <f>$N$69</f>
        <v>C5</v>
      </c>
      <c r="AN69" s="64" t="str">
        <f>$N$69</f>
        <v>C5</v>
      </c>
      <c r="AO69" s="64" t="str">
        <f>$N$69</f>
        <v>C5</v>
      </c>
      <c r="AP69" s="64" t="str">
        <f>$N$69</f>
        <v>C5</v>
      </c>
      <c r="AQ69" s="64" t="str">
        <f>$N$69</f>
        <v>C5</v>
      </c>
      <c r="AS69" s="60" t="str">
        <f>IF($B$9=0.5,$C$69,IF($B$9=1,$E$69,IF($B$9=1.5,$G$69,IF($B$9=2,$I$69,IF($B$9=4,$K$69,"")))))</f>
        <v>C5</v>
      </c>
    </row>
    <row r="70" spans="1:45" x14ac:dyDescent="0.25">
      <c r="A70" s="44">
        <v>25</v>
      </c>
      <c r="B70" s="61">
        <v>6.5</v>
      </c>
      <c r="C70" s="62" t="s">
        <v>115</v>
      </c>
      <c r="D70" s="61">
        <v>12.5</v>
      </c>
      <c r="E70" s="62" t="s">
        <v>116</v>
      </c>
      <c r="F70" s="61">
        <v>18.5</v>
      </c>
      <c r="G70" s="62" t="s">
        <v>117</v>
      </c>
      <c r="H70" s="61">
        <v>24.5</v>
      </c>
      <c r="I70" s="62" t="s">
        <v>118</v>
      </c>
      <c r="J70" s="61">
        <v>48.5</v>
      </c>
      <c r="K70" s="62" t="s">
        <v>119</v>
      </c>
      <c r="L70" s="63" t="str">
        <f>IF($C$9=0.5,$C$69,IF($C$9=1,$E$69,IF($C$9=1.5,$G$69,IF($C$9=2,$I$69,IF($C$9=4,$K$69,"")))))</f>
        <v>Y11</v>
      </c>
      <c r="M70" s="54">
        <v>25</v>
      </c>
      <c r="N70" s="60" t="str">
        <f>IF($B$9=0.5,$C$70,IF($B$9=1,$E$70,IF($B$9=1.5,$G$70,IF($B$9=2,$I$70,IF($B$9=4,$K$70,"")))))</f>
        <v>AA6</v>
      </c>
      <c r="O70" s="63"/>
      <c r="P70" s="63"/>
      <c r="Q70" s="63"/>
      <c r="R70" s="63"/>
      <c r="S70" s="63"/>
      <c r="T70" s="63"/>
      <c r="U70" s="63"/>
      <c r="V70" s="63"/>
      <c r="W70" s="63"/>
      <c r="X70" s="63"/>
      <c r="Y70" s="63"/>
      <c r="Z70" s="63"/>
      <c r="AA70" s="63"/>
      <c r="AB70" s="63"/>
      <c r="AC70" s="63"/>
      <c r="AD70" s="63"/>
      <c r="AE70" s="63"/>
      <c r="AF70" s="63"/>
      <c r="AG70" s="63"/>
      <c r="AH70" s="63"/>
      <c r="AI70" s="63"/>
      <c r="AJ70" s="63"/>
      <c r="AK70" s="63"/>
      <c r="AL70" s="63" t="b">
        <f>IF(AND(B9=0.5,C9=1,C7=6.5),E58,IF(AND(B9=0.5,C9=1.5,C7=6.5),G54,IF(AND(B9=0.5,C9=2,C7=6.5),I52,IF(AND(B9=0.5,C9=4,C7=6.5),K49,IF(AND(B9=1,C9=0.5,C7=12.5),C85,IF(AND(B9=1,C9=1.5,C7=12.5),G62,IF(AND(B9=1,C9=2,C7=12.5),I58,IF(AND(B9=1,C9=4,C7=12.5),K52,IF(AND(B9=1.5,C9=1,C7=18.5),E82,IF(AND(B9=2,C9=0.5,C7=24.5),C142,IF(AND(B9=1.5,C9=0.5,C7=18.5),C118,IF(AND(B9=1.5,C9=2,C7=18.5),I64,IF(AND(B9=1.5,C9=4,C7=18.5),K55,IF(AND(B9=2,C9=1,C7=24.5),E94,IF(AND(B9=2,C9=1.5,C7=24.5),G78,IF(AND(B9=2,C9=4,C7=24.5),K58,IF(AND(B9=4,C9=0.5,C7=48.5),C238,IF(AND(B9=4,C9=1,C7=48.5),E142,IF(AND(B9=4,C9=2,C7=48.5),I94)))))))))))))))))))</f>
        <v>0</v>
      </c>
      <c r="AM70" s="64" t="str">
        <f>$N$70</f>
        <v>AA6</v>
      </c>
      <c r="AN70" s="64" t="str">
        <f>$N$70</f>
        <v>AA6</v>
      </c>
      <c r="AO70" s="64" t="str">
        <f>$N$70</f>
        <v>AA6</v>
      </c>
      <c r="AP70" s="64" t="str">
        <f>$N$70</f>
        <v>AA6</v>
      </c>
      <c r="AQ70" s="64" t="str">
        <f>$N$70</f>
        <v>AA6</v>
      </c>
      <c r="AS70" s="60" t="str">
        <f>IF($B$9=0.5,$C$70,IF($B$9=1,$E$70,IF($B$9=1.5,$G$70,IF($B$9=2,$I$70,IF($B$9=4,$K$70,"")))))</f>
        <v>AA6</v>
      </c>
    </row>
    <row r="71" spans="1:45" x14ac:dyDescent="0.25">
      <c r="A71" s="44">
        <v>26</v>
      </c>
      <c r="B71" s="61">
        <v>6.75</v>
      </c>
      <c r="C71" s="62" t="s">
        <v>120</v>
      </c>
      <c r="D71" s="61">
        <v>13</v>
      </c>
      <c r="E71" s="62" t="s">
        <v>121</v>
      </c>
      <c r="F71" s="61">
        <v>19.25</v>
      </c>
      <c r="G71" s="62" t="s">
        <v>122</v>
      </c>
      <c r="H71" s="61">
        <v>25.5</v>
      </c>
      <c r="I71" s="62" t="s">
        <v>123</v>
      </c>
      <c r="J71" s="61">
        <v>50.5</v>
      </c>
      <c r="K71" s="62" t="s">
        <v>124</v>
      </c>
      <c r="L71" s="63" t="str">
        <f>IF($C$9=0.5,$C$70,IF($C$9=1,$E$70,IF($C$9=1.5,$G$70,IF($C$9=2,$I$70,IF($C$9=4,$K$70,"")))))</f>
        <v>X12</v>
      </c>
      <c r="M71" s="54">
        <v>26</v>
      </c>
      <c r="N71" s="60" t="str">
        <f>IF($B$9=0.5,$C$71,IF($B$9=1,$E$71,IF($B$9=1.5,$G$71,IF($B$9=2,$I$71,IF($B$9=4,$K$71,"")))))</f>
        <v>A6</v>
      </c>
      <c r="O71" s="63"/>
      <c r="P71" s="63"/>
      <c r="Q71" s="63"/>
      <c r="R71" s="63"/>
      <c r="S71" s="63"/>
      <c r="T71" s="63"/>
      <c r="U71" s="63"/>
      <c r="V71" s="63"/>
      <c r="W71" s="63"/>
      <c r="X71" s="63"/>
      <c r="Y71" s="63"/>
      <c r="Z71" s="63"/>
      <c r="AA71" s="63"/>
      <c r="AB71" s="63"/>
      <c r="AC71" s="63"/>
      <c r="AD71" s="63"/>
      <c r="AE71" s="63"/>
      <c r="AF71" s="63"/>
      <c r="AG71" s="63"/>
      <c r="AH71" s="63"/>
      <c r="AI71" s="63"/>
      <c r="AJ71" s="63"/>
      <c r="AK71" s="63"/>
      <c r="AL71" s="63"/>
      <c r="AM71" s="63" t="b">
        <f>IF(AND(B9=1,C9=0.5,C7=13),C86,IF(AND(B9=1.5,C9=0.5,C7=19.25),C121,IF(AND(B9=2,C9=0.5,C7=25.5),C146,IF(AND(B9=2,C9=1,C7=25.5),E96,IF(AND(B9=4,C9=0.5,C7=50.5),C246,IF(AND(B9=4,C9=1,C7=50.5),E146,IF(AND(B9=4,C9=2,C7=50.5),I96)))))))</f>
        <v>0</v>
      </c>
      <c r="AN71" s="64" t="str">
        <f>$N$71</f>
        <v>A6</v>
      </c>
      <c r="AO71" s="64" t="str">
        <f>$N$71</f>
        <v>A6</v>
      </c>
      <c r="AP71" s="64" t="str">
        <f>$N$71</f>
        <v>A6</v>
      </c>
      <c r="AQ71" s="64" t="str">
        <f>$N$71</f>
        <v>A6</v>
      </c>
      <c r="AS71" s="60" t="str">
        <f>IF($B$9=0.5,$C$71,IF($B$9=1,$E$71,IF($B$9=1.5,$G$71,IF($B$9=2,$I$71,IF($B$9=4,$K$71,"")))))</f>
        <v>A6</v>
      </c>
    </row>
    <row r="72" spans="1:45" x14ac:dyDescent="0.25">
      <c r="A72" s="44">
        <v>27</v>
      </c>
      <c r="B72" s="61">
        <v>7</v>
      </c>
      <c r="C72" s="62">
        <v>14</v>
      </c>
      <c r="D72" s="61">
        <v>13.5</v>
      </c>
      <c r="E72" s="62" t="s">
        <v>125</v>
      </c>
      <c r="F72" s="61">
        <v>20</v>
      </c>
      <c r="G72" s="62" t="s">
        <v>126</v>
      </c>
      <c r="H72" s="61">
        <v>26.5</v>
      </c>
      <c r="I72" s="62" t="s">
        <v>127</v>
      </c>
      <c r="J72" s="61">
        <v>52.5</v>
      </c>
      <c r="K72" s="62" t="s">
        <v>128</v>
      </c>
      <c r="L72" s="63" t="str">
        <f>IF($C$9=0.5,$C$71,IF($C$9=1,$E$71,IF($C$9=1.5,$G$71,IF($C$9=2,$I$71,IF($C$9=4,$K$71,"")))))</f>
        <v>Y12</v>
      </c>
      <c r="M72" s="54">
        <v>27</v>
      </c>
      <c r="N72" s="60" t="str">
        <f>IF($B$9=0.5,$C$72,IF($B$9=1,$E$72,IF($B$9=1.5,$G$72,IF($B$9=2,$I$72,IF($B$9=4,$K$72,"")))))</f>
        <v>B6</v>
      </c>
      <c r="O72" s="63"/>
      <c r="P72" s="63"/>
      <c r="Q72" s="63"/>
      <c r="R72" s="63"/>
      <c r="S72" s="63"/>
      <c r="T72" s="63"/>
      <c r="U72" s="63"/>
      <c r="V72" s="63"/>
      <c r="W72" s="63"/>
      <c r="X72" s="63"/>
      <c r="Y72" s="63"/>
      <c r="Z72" s="63"/>
      <c r="AA72" s="63"/>
      <c r="AB72" s="63"/>
      <c r="AC72" s="63"/>
      <c r="AD72" s="63"/>
      <c r="AE72" s="63"/>
      <c r="AF72" s="63"/>
      <c r="AG72" s="63"/>
      <c r="AH72" s="63"/>
      <c r="AI72" s="63"/>
      <c r="AJ72" s="63"/>
      <c r="AK72" s="63"/>
      <c r="AL72" s="63"/>
      <c r="AM72" s="63"/>
      <c r="AN72" s="63" t="b">
        <f>IF(AND(B9=0.5,C9=1,C7=7),E59,IF(AND(B9=1,C9=0.5,C7=13.5),C98,IF(AND(B9=1,C9=2,C7=13.5),I59,IF(AND(B9=1.5,C9=0.5,C7=20),C124,IF(AND(B9=1.5,C9=1,C7=20),E85,IF(AND(B9=2,C9=0.5,C7=26.5),C150,IF(AND(B9=2,C9=1,C7=26.5),E98,IF(AND(B9=2,C9=4,C7=26.5),K59,IF(AND(B9=4,C9=0.5,C7=52.5),C254,IF(AND(B9=4,C9=1,C7=52.5),E150,IF(AND(B9=4,C9=2,C7=52.5),I98)))))))))))</f>
        <v>0</v>
      </c>
      <c r="AO72" s="64" t="str">
        <f>$N$72</f>
        <v>B6</v>
      </c>
      <c r="AP72" s="64" t="str">
        <f>$N$72</f>
        <v>B6</v>
      </c>
      <c r="AQ72" s="64" t="str">
        <f>$N$72</f>
        <v>B6</v>
      </c>
      <c r="AS72" s="60" t="str">
        <f>IF($B$9=0.5,$C$72,IF($B$9=1,$E$72,IF($B$9=1.5,$G$72,IF($B$9=2,$I$72,IF($B$9=4,$K$72,"")))))</f>
        <v>B6</v>
      </c>
    </row>
    <row r="73" spans="1:45" x14ac:dyDescent="0.25">
      <c r="A73" s="44">
        <v>28</v>
      </c>
      <c r="B73" s="61">
        <v>7.25</v>
      </c>
      <c r="C73" s="62">
        <v>24</v>
      </c>
      <c r="D73" s="61">
        <v>14</v>
      </c>
      <c r="E73" s="62" t="s">
        <v>129</v>
      </c>
      <c r="F73" s="61">
        <v>20.75</v>
      </c>
      <c r="G73" s="62" t="s">
        <v>130</v>
      </c>
      <c r="H73" s="61">
        <v>27.5</v>
      </c>
      <c r="I73" s="62" t="s">
        <v>131</v>
      </c>
      <c r="J73" s="61">
        <v>54.5</v>
      </c>
      <c r="K73" s="62" t="s">
        <v>132</v>
      </c>
      <c r="L73" s="63" t="str">
        <f>IF($C$9=0.5,$C$72,IF($C$9=1,$E$72,IF($C$9=1.5,$G$72,IF($C$9=2,$I$72,IF($C$9=4,$K$72,"")))))</f>
        <v>X13</v>
      </c>
      <c r="M73" s="54">
        <v>28</v>
      </c>
      <c r="N73" s="60" t="str">
        <f>IF($B$9=0.5,$C$73,IF($B$9=1,$E$73,IF($B$9=1.5,$G$73,IF($B$9=2,$I$73,IF($B$9=4,$K$73,"")))))</f>
        <v>C6</v>
      </c>
      <c r="O73" s="63"/>
      <c r="P73" s="63"/>
      <c r="Q73" s="63"/>
      <c r="R73" s="63"/>
      <c r="S73" s="63"/>
      <c r="T73" s="63"/>
      <c r="U73" s="63"/>
      <c r="V73" s="63"/>
      <c r="W73" s="63"/>
      <c r="X73" s="63"/>
      <c r="Y73" s="63"/>
      <c r="Z73" s="63"/>
      <c r="AA73" s="63"/>
      <c r="AB73" s="63"/>
      <c r="AC73" s="63"/>
      <c r="AD73" s="63"/>
      <c r="AE73" s="63"/>
      <c r="AF73" s="63"/>
      <c r="AG73" s="63"/>
      <c r="AH73" s="63"/>
      <c r="AI73" s="63"/>
      <c r="AJ73" s="63"/>
      <c r="AK73" s="63"/>
      <c r="AL73" s="63"/>
      <c r="AM73" s="63"/>
      <c r="AN73" s="63"/>
      <c r="AO73" s="63" t="b">
        <f>IF(AND(B9=0.5,C9=1.5,C7=7.25),G55,IF(AND(B9=1,C9=0.5,C7=14),C88,IF(AND(B9=1,C9=1.5,C7=14),G64,IF(AND(B9=1.5,C9=0.5,C7=20.75),C127,IF(AND(B9=2,C9=0.5,C7=27.5),C154,IF(AND(B9=2,C9=1,C7=27.5),E100,IF(AND(B9=2,C9=1.5,C7=27.5),G82,IF(AND(B9=4,C9=0.5,C7=54.5),C262,IF(AND(B9=4,C9=1,C7=54.5),E154,IF(AND(B9=4,C9=2,C7=54.5),I100))))))))))</f>
        <v>0</v>
      </c>
      <c r="AP73" s="64" t="str">
        <f>$N$73</f>
        <v>C6</v>
      </c>
      <c r="AQ73" s="64" t="str">
        <f>$N$73</f>
        <v>C6</v>
      </c>
      <c r="AS73" s="60" t="str">
        <f>IF($B$9=0.5,$C$73,IF($B$9=1,$E$73,IF($B$9=1.5,$G$73,IF($B$9=2,$I$73,IF($B$9=4,$K$73,"")))))</f>
        <v>C6</v>
      </c>
    </row>
    <row r="74" spans="1:45" x14ac:dyDescent="0.25">
      <c r="A74" s="44">
        <v>29</v>
      </c>
      <c r="B74" s="61">
        <v>7.5</v>
      </c>
      <c r="C74" s="62">
        <v>34</v>
      </c>
      <c r="D74" s="61">
        <v>14.5</v>
      </c>
      <c r="E74" s="62" t="s">
        <v>133</v>
      </c>
      <c r="F74" s="61">
        <v>21.5</v>
      </c>
      <c r="G74" s="62" t="s">
        <v>134</v>
      </c>
      <c r="H74" s="61">
        <v>28.5</v>
      </c>
      <c r="I74" s="62" t="s">
        <v>135</v>
      </c>
      <c r="J74" s="61">
        <v>56.5</v>
      </c>
      <c r="K74" s="62" t="s">
        <v>136</v>
      </c>
      <c r="L74" s="63" t="str">
        <f>IF($C$9=0.5,$C$73,IF($C$9=1,$E$73,IF($C$9=1.5,$G$73,IF($C$9=2,$I$73,IF($C$9=4,$K$73,"")))))</f>
        <v>Y13</v>
      </c>
      <c r="M74" s="65">
        <v>29</v>
      </c>
      <c r="N74" s="60" t="str">
        <f>IF($B$9=0.5,$C$74,IF($B$9=1,$E$74,IF($B$9=1.5,$G$74,IF($B$9=2,$I$74,IF($B$9=4,$K$74,"")))))</f>
        <v>AA7</v>
      </c>
      <c r="O74" s="63"/>
      <c r="P74" s="63"/>
      <c r="Q74" s="63"/>
      <c r="R74" s="63"/>
      <c r="S74" s="63"/>
      <c r="T74" s="63"/>
      <c r="U74" s="63"/>
      <c r="V74" s="63"/>
      <c r="W74" s="63"/>
      <c r="X74" s="63"/>
      <c r="Y74" s="63"/>
      <c r="Z74" s="63"/>
      <c r="AA74" s="63"/>
      <c r="AB74" s="63"/>
      <c r="AC74" s="63"/>
      <c r="AD74" s="63"/>
      <c r="AE74" s="63"/>
      <c r="AF74" s="63"/>
      <c r="AG74" s="63"/>
      <c r="AH74" s="63"/>
      <c r="AI74" s="63"/>
      <c r="AJ74" s="63"/>
      <c r="AK74" s="63"/>
      <c r="AL74" s="63"/>
      <c r="AM74" s="63"/>
      <c r="AN74" s="63"/>
      <c r="AO74" s="63"/>
      <c r="AP74" s="63" t="b">
        <f>IF(AND(B9=0.5,C9=1,C7=7.5),E60,IF(AND(B9=0.5,C9=2,C7=7.5),I53,IF(AND(B9=1,C9=0.5,C7=14.5),C89,IF(AND(B9=1,C9=2,C7=14.5),I60,IF(AND(B9=1,C9=4,C7=14.5),K53,IF(AND(B9=1.5,C9=0.5,C7=21.5),C130,IF(AND(B9=1.5,C9=1,C7=21.5),E88,IF(AND(B9=1.5,C9=2,C7=21.5),I67,IF(AND(B9=2,C9=0.5,C7=28.5),C158,IF(AND(B9=2,C9=1,C7=28.5),E102,IF(AND(B9=2,C9=4,C7=28.5),K60,IF(AND(B9=4,C9=0.5,C7=56.5),C270,IF(AND(B9=4,C9=1,C7=56.5),E158,IF(AND(B9=4,C9=2,C7=56.5),I102))))))))))))))</f>
        <v>0</v>
      </c>
      <c r="AQ74" s="66" t="str">
        <f>N74</f>
        <v>AA7</v>
      </c>
      <c r="AS74" s="60" t="str">
        <f>IF($B$9=0.5,$C$74,IF($B$9=1,$E$74,IF($B$9=1.5,$G$74,IF($B$9=2,$I$74,IF($B$9=4,$K$74,"")))))</f>
        <v>AA7</v>
      </c>
    </row>
    <row r="75" spans="1:45" x14ac:dyDescent="0.25">
      <c r="A75" s="44">
        <v>30</v>
      </c>
      <c r="B75" s="61">
        <v>7.75</v>
      </c>
      <c r="C75" s="62">
        <v>44</v>
      </c>
      <c r="D75" s="61">
        <v>15</v>
      </c>
      <c r="E75" s="62" t="s">
        <v>137</v>
      </c>
      <c r="F75" s="61">
        <v>22.25</v>
      </c>
      <c r="G75" s="62" t="s">
        <v>138</v>
      </c>
      <c r="H75" s="61">
        <v>29.5</v>
      </c>
      <c r="I75" s="62" t="s">
        <v>139</v>
      </c>
      <c r="J75" s="61">
        <v>58.5</v>
      </c>
      <c r="K75" s="62" t="s">
        <v>140</v>
      </c>
      <c r="L75" s="63" t="str">
        <f>IF($C$9=0.5,$C$74,IF($C$9=1,$E$74,IF($C$9=1.5,$G$74,IF($C$9=2,$I$74,IF($C$9=4,$K$74,"")))))</f>
        <v>X14</v>
      </c>
      <c r="M75" s="67">
        <v>30</v>
      </c>
      <c r="N75" s="60" t="str">
        <f>IF($B$9=0.5,$C$75,IF($B$9=1,$E$75,IF($B$9=1.5,$G$75,IF($B$9=2,$I$75,IF($B$9=4,$K$75,"")))))</f>
        <v>A7</v>
      </c>
      <c r="O75" s="63"/>
      <c r="P75" s="63"/>
      <c r="Q75" s="63"/>
      <c r="R75" s="63"/>
      <c r="S75" s="63"/>
      <c r="T75" s="63"/>
      <c r="U75" s="63"/>
      <c r="V75" s="63"/>
      <c r="W75" s="63"/>
      <c r="X75" s="63"/>
      <c r="Y75" s="63"/>
      <c r="Z75" s="63"/>
      <c r="AA75" s="63"/>
      <c r="AB75" s="63"/>
      <c r="AC75" s="63"/>
      <c r="AD75" s="63"/>
      <c r="AE75" s="63"/>
      <c r="AF75" s="63"/>
      <c r="AG75" s="63"/>
      <c r="AH75" s="63"/>
      <c r="AI75" s="63"/>
      <c r="AJ75" s="63"/>
      <c r="AK75" s="63"/>
      <c r="AL75" s="63"/>
      <c r="AM75" s="63"/>
      <c r="AN75" s="63"/>
      <c r="AO75" s="63"/>
      <c r="AP75" s="63"/>
      <c r="AQ75" s="68" t="b">
        <f>IF(AND(B9=1,C9=0.5,C7=15),C90,IF(AND(B9=1.5,C9=0.5,C7=22.25),C133,IF(AND(B9=2,C9=0.5,C7=29.5),C162,IF(AND(B9=2,C9=1,C7=29.5),E104,IF(AND(B9=4,C9=0.5,C7=58.5),C278,IF(AND(B9=4,C9=1,C7=58.5),E162,IF(AND(B9=4,C9=2,C7=58.5),I105)))))))</f>
        <v>0</v>
      </c>
      <c r="AS75" s="60" t="str">
        <f>IF($B$9=0.5,$C$75,IF($B$9=1,$E$75,IF($B$9=1.5,$G$75,IF($B$9=2,$I$75,IF($B$9=4,$K$75,"")))))</f>
        <v>A7</v>
      </c>
    </row>
    <row r="76" spans="1:45" x14ac:dyDescent="0.25">
      <c r="A76" s="44">
        <v>31</v>
      </c>
      <c r="B76" s="61">
        <v>8</v>
      </c>
      <c r="C76" s="62" t="s">
        <v>141</v>
      </c>
      <c r="D76" s="61">
        <v>15.5</v>
      </c>
      <c r="E76" s="62" t="s">
        <v>142</v>
      </c>
      <c r="F76" s="61">
        <v>23</v>
      </c>
      <c r="G76" s="62" t="s">
        <v>143</v>
      </c>
      <c r="H76" s="61">
        <v>30.5</v>
      </c>
      <c r="I76" s="62" t="s">
        <v>144</v>
      </c>
      <c r="J76" s="61"/>
      <c r="K76" s="62"/>
      <c r="M76" s="69"/>
      <c r="N76" s="70"/>
    </row>
    <row r="77" spans="1:45" x14ac:dyDescent="0.25">
      <c r="A77" s="44">
        <v>32</v>
      </c>
      <c r="B77" s="61">
        <v>8.25</v>
      </c>
      <c r="C77" s="62" t="s">
        <v>145</v>
      </c>
      <c r="D77" s="61">
        <v>16</v>
      </c>
      <c r="E77" s="62" t="s">
        <v>146</v>
      </c>
      <c r="F77" s="61">
        <v>23.75</v>
      </c>
      <c r="G77" s="62" t="s">
        <v>147</v>
      </c>
      <c r="H77" s="61">
        <v>31.5</v>
      </c>
      <c r="I77" s="62" t="s">
        <v>148</v>
      </c>
      <c r="J77" s="61"/>
      <c r="K77" s="62"/>
      <c r="M77" s="69"/>
      <c r="N77" s="70"/>
    </row>
    <row r="78" spans="1:45" x14ac:dyDescent="0.25">
      <c r="A78" s="44">
        <v>33</v>
      </c>
      <c r="B78" s="61">
        <v>8.5</v>
      </c>
      <c r="C78" s="62">
        <v>15</v>
      </c>
      <c r="D78" s="61">
        <v>16.5</v>
      </c>
      <c r="E78" s="62" t="s">
        <v>149</v>
      </c>
      <c r="F78" s="61">
        <v>24.5</v>
      </c>
      <c r="G78" s="62" t="s">
        <v>150</v>
      </c>
      <c r="H78" s="61">
        <v>32.5</v>
      </c>
      <c r="I78" s="62" t="s">
        <v>151</v>
      </c>
      <c r="J78" s="61"/>
      <c r="K78" s="62"/>
      <c r="M78" s="69"/>
      <c r="N78" s="70"/>
    </row>
    <row r="79" spans="1:45" x14ac:dyDescent="0.25">
      <c r="A79" s="44">
        <v>34</v>
      </c>
      <c r="B79" s="61">
        <v>8.75</v>
      </c>
      <c r="C79" s="62">
        <v>25</v>
      </c>
      <c r="D79" s="61">
        <v>17</v>
      </c>
      <c r="E79" s="62" t="s">
        <v>152</v>
      </c>
      <c r="F79" s="61">
        <v>25.25</v>
      </c>
      <c r="G79" s="62" t="s">
        <v>153</v>
      </c>
      <c r="H79" s="61">
        <v>33.5</v>
      </c>
      <c r="I79" s="62" t="s">
        <v>154</v>
      </c>
      <c r="J79" s="61"/>
      <c r="K79" s="62"/>
      <c r="M79" s="69"/>
      <c r="N79" s="70"/>
    </row>
    <row r="80" spans="1:45" x14ac:dyDescent="0.25">
      <c r="A80" s="44">
        <v>35</v>
      </c>
      <c r="B80" s="61">
        <v>9</v>
      </c>
      <c r="C80" s="62">
        <v>35</v>
      </c>
      <c r="D80" s="61">
        <v>17.5</v>
      </c>
      <c r="E80" s="62" t="s">
        <v>155</v>
      </c>
      <c r="F80" s="61">
        <v>26</v>
      </c>
      <c r="G80" s="62" t="s">
        <v>156</v>
      </c>
      <c r="H80" s="61">
        <v>34.5</v>
      </c>
      <c r="I80" s="62" t="s">
        <v>157</v>
      </c>
      <c r="J80" s="61"/>
      <c r="K80" s="62"/>
      <c r="M80" s="69"/>
      <c r="N80" s="70"/>
    </row>
    <row r="81" spans="1:14" x14ac:dyDescent="0.25">
      <c r="A81" s="44">
        <v>36</v>
      </c>
      <c r="B81" s="61">
        <v>9.25</v>
      </c>
      <c r="C81" s="62">
        <v>45</v>
      </c>
      <c r="D81" s="61">
        <v>18</v>
      </c>
      <c r="E81" s="62" t="s">
        <v>158</v>
      </c>
      <c r="F81" s="61">
        <v>26.75</v>
      </c>
      <c r="G81" s="62" t="s">
        <v>159</v>
      </c>
      <c r="H81" s="61">
        <v>35.5</v>
      </c>
      <c r="I81" s="62" t="s">
        <v>160</v>
      </c>
      <c r="J81" s="61"/>
      <c r="K81" s="62"/>
      <c r="M81" s="69"/>
      <c r="N81" s="70"/>
    </row>
    <row r="82" spans="1:14" x14ac:dyDescent="0.25">
      <c r="A82" s="44">
        <v>37</v>
      </c>
      <c r="B82" s="61">
        <v>9.5</v>
      </c>
      <c r="C82" s="62" t="s">
        <v>161</v>
      </c>
      <c r="D82" s="61">
        <v>18.5</v>
      </c>
      <c r="E82" s="62" t="s">
        <v>162</v>
      </c>
      <c r="F82" s="61">
        <v>27.5</v>
      </c>
      <c r="G82" s="62" t="s">
        <v>163</v>
      </c>
      <c r="H82" s="61">
        <v>36.5</v>
      </c>
      <c r="I82" s="62" t="s">
        <v>164</v>
      </c>
      <c r="J82" s="61"/>
      <c r="K82" s="62"/>
      <c r="M82" s="69"/>
      <c r="N82" s="70"/>
    </row>
    <row r="83" spans="1:14" x14ac:dyDescent="0.25">
      <c r="A83" s="44">
        <v>38</v>
      </c>
      <c r="B83" s="61">
        <v>9.75</v>
      </c>
      <c r="C83" s="62" t="s">
        <v>165</v>
      </c>
      <c r="D83" s="61">
        <v>19</v>
      </c>
      <c r="E83" s="62" t="s">
        <v>166</v>
      </c>
      <c r="F83" s="61">
        <v>28.25</v>
      </c>
      <c r="G83" s="62" t="s">
        <v>167</v>
      </c>
      <c r="H83" s="61">
        <v>37.5</v>
      </c>
      <c r="I83" s="62" t="s">
        <v>168</v>
      </c>
      <c r="J83" s="61"/>
      <c r="K83" s="62"/>
      <c r="M83" s="69"/>
      <c r="N83" s="70"/>
    </row>
    <row r="84" spans="1:14" x14ac:dyDescent="0.25">
      <c r="A84" s="44">
        <v>39</v>
      </c>
      <c r="B84" s="61">
        <v>10</v>
      </c>
      <c r="C84" s="62">
        <v>16</v>
      </c>
      <c r="D84" s="61">
        <v>19.5</v>
      </c>
      <c r="E84" s="62" t="s">
        <v>169</v>
      </c>
      <c r="F84" s="61">
        <v>29</v>
      </c>
      <c r="G84" s="62" t="s">
        <v>170</v>
      </c>
      <c r="H84" s="61">
        <v>38.5</v>
      </c>
      <c r="I84" s="62" t="s">
        <v>171</v>
      </c>
      <c r="J84" s="71"/>
      <c r="K84" s="72"/>
      <c r="M84" s="69"/>
      <c r="N84" s="70"/>
    </row>
    <row r="85" spans="1:14" x14ac:dyDescent="0.25">
      <c r="A85" s="44">
        <v>40</v>
      </c>
      <c r="B85" s="61">
        <v>10.25</v>
      </c>
      <c r="C85" s="62">
        <v>26</v>
      </c>
      <c r="D85" s="61">
        <v>20</v>
      </c>
      <c r="E85" s="62" t="s">
        <v>172</v>
      </c>
      <c r="F85" s="61">
        <v>29.75</v>
      </c>
      <c r="G85" s="62" t="s">
        <v>173</v>
      </c>
      <c r="H85" s="61">
        <v>39.5</v>
      </c>
      <c r="I85" s="62" t="s">
        <v>174</v>
      </c>
      <c r="J85" s="7"/>
      <c r="K85" s="73"/>
      <c r="M85" s="69"/>
      <c r="N85" s="70"/>
    </row>
    <row r="86" spans="1:14" x14ac:dyDescent="0.25">
      <c r="A86" s="44">
        <v>41</v>
      </c>
      <c r="B86" s="61">
        <v>10.5</v>
      </c>
      <c r="C86" s="62">
        <v>36</v>
      </c>
      <c r="D86" s="61">
        <v>20.5</v>
      </c>
      <c r="E86" s="62" t="s">
        <v>175</v>
      </c>
      <c r="F86" s="61">
        <v>30.5</v>
      </c>
      <c r="G86" s="62" t="s">
        <v>176</v>
      </c>
      <c r="H86" s="61">
        <v>40.5</v>
      </c>
      <c r="I86" s="62" t="s">
        <v>177</v>
      </c>
      <c r="J86" s="7"/>
      <c r="K86" s="73"/>
      <c r="M86" s="69"/>
      <c r="N86" s="70"/>
    </row>
    <row r="87" spans="1:14" x14ac:dyDescent="0.25">
      <c r="A87" s="44">
        <v>42</v>
      </c>
      <c r="B87" s="61">
        <v>10.75</v>
      </c>
      <c r="C87" s="62">
        <v>46</v>
      </c>
      <c r="D87" s="61">
        <v>21</v>
      </c>
      <c r="E87" s="62" t="s">
        <v>178</v>
      </c>
      <c r="F87" s="61">
        <v>31.25</v>
      </c>
      <c r="G87" s="62" t="s">
        <v>179</v>
      </c>
      <c r="H87" s="61">
        <v>41.5</v>
      </c>
      <c r="I87" s="62" t="s">
        <v>180</v>
      </c>
      <c r="J87" s="7"/>
      <c r="K87" s="73"/>
      <c r="M87" s="69"/>
      <c r="N87" s="70"/>
    </row>
    <row r="88" spans="1:14" x14ac:dyDescent="0.25">
      <c r="A88" s="44">
        <v>43</v>
      </c>
      <c r="B88" s="61">
        <v>11</v>
      </c>
      <c r="C88" s="62" t="s">
        <v>181</v>
      </c>
      <c r="D88" s="61">
        <v>21.5</v>
      </c>
      <c r="E88" s="62" t="s">
        <v>182</v>
      </c>
      <c r="F88" s="61">
        <v>32</v>
      </c>
      <c r="G88" s="62" t="s">
        <v>183</v>
      </c>
      <c r="H88" s="61">
        <v>42.5</v>
      </c>
      <c r="I88" s="62" t="s">
        <v>184</v>
      </c>
      <c r="J88" s="7"/>
      <c r="K88" s="73"/>
      <c r="M88" s="69"/>
      <c r="N88" s="70"/>
    </row>
    <row r="89" spans="1:14" x14ac:dyDescent="0.25">
      <c r="A89" s="44">
        <v>44</v>
      </c>
      <c r="B89" s="61">
        <v>11.25</v>
      </c>
      <c r="C89" s="62" t="s">
        <v>185</v>
      </c>
      <c r="D89" s="61">
        <v>22</v>
      </c>
      <c r="E89" s="62" t="s">
        <v>186</v>
      </c>
      <c r="F89" s="61">
        <v>32.75</v>
      </c>
      <c r="G89" s="62" t="s">
        <v>187</v>
      </c>
      <c r="H89" s="61">
        <v>43.5</v>
      </c>
      <c r="I89" s="62" t="s">
        <v>188</v>
      </c>
      <c r="J89" s="7"/>
      <c r="K89" s="73"/>
      <c r="M89" s="69"/>
      <c r="N89" s="70"/>
    </row>
    <row r="90" spans="1:14" x14ac:dyDescent="0.25">
      <c r="A90" s="44">
        <v>45</v>
      </c>
      <c r="B90" s="61">
        <v>11.5</v>
      </c>
      <c r="C90" s="62">
        <v>17</v>
      </c>
      <c r="D90" s="61">
        <v>22.5</v>
      </c>
      <c r="E90" s="62" t="s">
        <v>189</v>
      </c>
      <c r="F90" s="7"/>
      <c r="G90" s="73"/>
      <c r="H90" s="61">
        <v>44.5</v>
      </c>
      <c r="I90" s="62" t="s">
        <v>190</v>
      </c>
      <c r="J90" s="7"/>
      <c r="K90" s="73"/>
      <c r="M90" s="69"/>
      <c r="N90" s="70"/>
    </row>
    <row r="91" spans="1:14" x14ac:dyDescent="0.25">
      <c r="A91" s="44">
        <v>46</v>
      </c>
      <c r="B91" s="61">
        <v>11.75</v>
      </c>
      <c r="C91" s="62">
        <v>27</v>
      </c>
      <c r="D91" s="61">
        <v>23</v>
      </c>
      <c r="E91" s="62" t="s">
        <v>191</v>
      </c>
      <c r="F91" s="7"/>
      <c r="G91" s="73"/>
      <c r="H91" s="61">
        <v>45.5</v>
      </c>
      <c r="I91" s="62" t="s">
        <v>192</v>
      </c>
      <c r="J91" s="7"/>
      <c r="K91" s="73"/>
      <c r="M91" s="69"/>
      <c r="N91" s="70"/>
    </row>
    <row r="92" spans="1:14" x14ac:dyDescent="0.25">
      <c r="A92" s="44">
        <v>47</v>
      </c>
      <c r="B92" s="61">
        <v>12</v>
      </c>
      <c r="C92" s="62">
        <v>37</v>
      </c>
      <c r="D92" s="61">
        <v>23.5</v>
      </c>
      <c r="E92" s="62" t="s">
        <v>193</v>
      </c>
      <c r="F92" s="7"/>
      <c r="G92" s="73"/>
      <c r="H92" s="61">
        <v>46.5</v>
      </c>
      <c r="I92" s="62" t="s">
        <v>194</v>
      </c>
      <c r="J92" s="7"/>
      <c r="K92" s="73"/>
      <c r="M92" s="69"/>
      <c r="N92" s="70"/>
    </row>
    <row r="93" spans="1:14" x14ac:dyDescent="0.25">
      <c r="A93" s="44">
        <v>48</v>
      </c>
      <c r="B93" s="61">
        <v>12.25</v>
      </c>
      <c r="C93" s="62">
        <v>47</v>
      </c>
      <c r="D93" s="61">
        <v>24</v>
      </c>
      <c r="E93" s="62" t="s">
        <v>195</v>
      </c>
      <c r="F93" s="7"/>
      <c r="G93" s="73"/>
      <c r="H93" s="61">
        <v>47.5</v>
      </c>
      <c r="I93" s="62" t="s">
        <v>196</v>
      </c>
      <c r="J93" s="7"/>
      <c r="K93" s="73"/>
      <c r="M93" s="69"/>
      <c r="N93" s="70"/>
    </row>
    <row r="94" spans="1:14" x14ac:dyDescent="0.25">
      <c r="A94" s="44">
        <v>49</v>
      </c>
      <c r="B94" s="61">
        <v>12.5</v>
      </c>
      <c r="C94" s="62" t="s">
        <v>197</v>
      </c>
      <c r="D94" s="61">
        <v>24.5</v>
      </c>
      <c r="E94" s="62" t="s">
        <v>198</v>
      </c>
      <c r="F94" s="7"/>
      <c r="G94" s="73"/>
      <c r="H94" s="61">
        <v>48.5</v>
      </c>
      <c r="I94" s="62" t="s">
        <v>199</v>
      </c>
      <c r="J94" s="7"/>
      <c r="K94" s="73"/>
      <c r="M94" s="69"/>
      <c r="N94" s="70"/>
    </row>
    <row r="95" spans="1:14" x14ac:dyDescent="0.25">
      <c r="A95" s="44">
        <v>50</v>
      </c>
      <c r="B95" s="61">
        <v>12.75</v>
      </c>
      <c r="C95" s="62" t="s">
        <v>200</v>
      </c>
      <c r="D95" s="61">
        <v>25</v>
      </c>
      <c r="E95" s="62" t="s">
        <v>201</v>
      </c>
      <c r="F95" s="7"/>
      <c r="G95" s="73"/>
      <c r="H95" s="61">
        <v>49.5</v>
      </c>
      <c r="I95" s="62" t="s">
        <v>202</v>
      </c>
      <c r="J95" s="7"/>
      <c r="K95" s="73"/>
      <c r="M95" s="69"/>
      <c r="N95" s="70"/>
    </row>
    <row r="96" spans="1:14" x14ac:dyDescent="0.25">
      <c r="A96" s="44">
        <v>51</v>
      </c>
      <c r="B96" s="61">
        <v>13</v>
      </c>
      <c r="C96" s="62">
        <v>18</v>
      </c>
      <c r="D96" s="61">
        <v>25.5</v>
      </c>
      <c r="E96" s="62" t="s">
        <v>203</v>
      </c>
      <c r="F96" s="7"/>
      <c r="G96" s="73"/>
      <c r="H96" s="61">
        <v>50.5</v>
      </c>
      <c r="I96" s="62" t="s">
        <v>204</v>
      </c>
      <c r="J96" s="7"/>
      <c r="K96" s="73"/>
      <c r="M96" s="69"/>
      <c r="N96" s="70"/>
    </row>
    <row r="97" spans="1:37" x14ac:dyDescent="0.25">
      <c r="A97" s="44">
        <v>52</v>
      </c>
      <c r="B97" s="61">
        <v>13.25</v>
      </c>
      <c r="C97" s="62">
        <v>28</v>
      </c>
      <c r="D97" s="61">
        <v>26</v>
      </c>
      <c r="E97" s="62" t="s">
        <v>205</v>
      </c>
      <c r="F97" s="7"/>
      <c r="G97" s="73"/>
      <c r="H97" s="61">
        <v>51.5</v>
      </c>
      <c r="I97" s="62" t="s">
        <v>206</v>
      </c>
      <c r="J97" s="7"/>
      <c r="K97" s="73"/>
      <c r="M97" s="69"/>
      <c r="N97" s="70"/>
    </row>
    <row r="98" spans="1:37" x14ac:dyDescent="0.25">
      <c r="A98" s="44">
        <v>53</v>
      </c>
      <c r="B98" s="61">
        <v>13.5</v>
      </c>
      <c r="C98" s="62">
        <v>38</v>
      </c>
      <c r="D98" s="61">
        <v>26.5</v>
      </c>
      <c r="E98" s="62" t="s">
        <v>207</v>
      </c>
      <c r="F98" s="7"/>
      <c r="G98" s="73"/>
      <c r="H98" s="61">
        <v>52.5</v>
      </c>
      <c r="I98" s="62" t="s">
        <v>208</v>
      </c>
      <c r="J98" s="7"/>
      <c r="K98" s="73"/>
      <c r="M98" s="69"/>
      <c r="N98" s="70"/>
    </row>
    <row r="99" spans="1:37" x14ac:dyDescent="0.25">
      <c r="A99" s="44">
        <v>54</v>
      </c>
      <c r="B99" s="61">
        <v>13.75</v>
      </c>
      <c r="C99" s="62">
        <v>48</v>
      </c>
      <c r="D99" s="61">
        <v>27</v>
      </c>
      <c r="E99" s="62" t="s">
        <v>209</v>
      </c>
      <c r="F99" s="7"/>
      <c r="G99" s="73"/>
      <c r="H99" s="61">
        <v>53.5</v>
      </c>
      <c r="I99" s="62" t="s">
        <v>210</v>
      </c>
      <c r="J99" s="7"/>
      <c r="K99" s="73"/>
      <c r="M99" s="69"/>
      <c r="N99" s="70"/>
    </row>
    <row r="100" spans="1:37" x14ac:dyDescent="0.25">
      <c r="A100" s="44">
        <v>55</v>
      </c>
      <c r="B100" s="61">
        <v>14</v>
      </c>
      <c r="C100" s="62" t="s">
        <v>211</v>
      </c>
      <c r="D100" s="61">
        <v>27.5</v>
      </c>
      <c r="E100" s="62" t="s">
        <v>212</v>
      </c>
      <c r="F100" s="7"/>
      <c r="G100" s="73"/>
      <c r="H100" s="61">
        <v>54.5</v>
      </c>
      <c r="I100" s="62" t="s">
        <v>213</v>
      </c>
      <c r="J100" s="7"/>
      <c r="K100" s="73"/>
      <c r="M100" s="69"/>
      <c r="N100" s="70"/>
    </row>
    <row r="101" spans="1:37" x14ac:dyDescent="0.25">
      <c r="A101" s="44">
        <v>56</v>
      </c>
      <c r="B101" s="61">
        <v>14.25</v>
      </c>
      <c r="C101" s="62" t="s">
        <v>214</v>
      </c>
      <c r="D101" s="61">
        <v>28</v>
      </c>
      <c r="E101" s="62" t="s">
        <v>215</v>
      </c>
      <c r="F101" s="7"/>
      <c r="G101" s="73"/>
      <c r="H101" s="61">
        <v>55.5</v>
      </c>
      <c r="I101" s="62" t="s">
        <v>216</v>
      </c>
      <c r="J101" s="7"/>
      <c r="K101" s="73"/>
      <c r="M101" s="69"/>
      <c r="N101" s="70"/>
    </row>
    <row r="102" spans="1:37" x14ac:dyDescent="0.25">
      <c r="A102" s="44">
        <v>57</v>
      </c>
      <c r="B102" s="61">
        <v>14.5</v>
      </c>
      <c r="C102" s="62">
        <v>19</v>
      </c>
      <c r="D102" s="61">
        <v>28.5</v>
      </c>
      <c r="E102" s="62" t="s">
        <v>217</v>
      </c>
      <c r="F102" s="7"/>
      <c r="G102" s="73"/>
      <c r="H102" s="61">
        <v>56.5</v>
      </c>
      <c r="I102" s="62" t="s">
        <v>218</v>
      </c>
      <c r="J102" s="7"/>
      <c r="K102" s="73"/>
      <c r="M102" s="69"/>
      <c r="N102" s="70"/>
    </row>
    <row r="103" spans="1:37" x14ac:dyDescent="0.25">
      <c r="A103" s="44">
        <v>58</v>
      </c>
      <c r="B103" s="61">
        <v>14.75</v>
      </c>
      <c r="C103" s="62">
        <v>29</v>
      </c>
      <c r="D103" s="61">
        <v>29</v>
      </c>
      <c r="E103" s="62" t="s">
        <v>219</v>
      </c>
      <c r="F103" s="7"/>
      <c r="G103" s="73"/>
      <c r="H103" s="61">
        <v>57.5</v>
      </c>
      <c r="I103" s="62" t="s">
        <v>220</v>
      </c>
      <c r="J103" s="7"/>
      <c r="K103" s="73"/>
      <c r="M103" s="69"/>
      <c r="N103" s="70"/>
    </row>
    <row r="104" spans="1:37" x14ac:dyDescent="0.25">
      <c r="A104" s="44">
        <v>59</v>
      </c>
      <c r="B104" s="61">
        <v>15</v>
      </c>
      <c r="C104" s="62">
        <v>39</v>
      </c>
      <c r="D104" s="61">
        <v>29.5</v>
      </c>
      <c r="E104" s="62" t="s">
        <v>221</v>
      </c>
      <c r="F104" s="7"/>
      <c r="G104" s="73"/>
      <c r="H104" s="61">
        <v>58.5</v>
      </c>
      <c r="I104" s="62" t="s">
        <v>222</v>
      </c>
      <c r="J104" s="7"/>
      <c r="K104" s="73"/>
      <c r="M104" s="69"/>
      <c r="N104" s="70"/>
    </row>
    <row r="105" spans="1:37" x14ac:dyDescent="0.25">
      <c r="A105" s="44">
        <v>60</v>
      </c>
      <c r="B105" s="61">
        <v>15.25</v>
      </c>
      <c r="C105" s="62">
        <v>49</v>
      </c>
      <c r="D105" s="61">
        <v>30</v>
      </c>
      <c r="E105" s="62" t="s">
        <v>223</v>
      </c>
      <c r="F105" s="7"/>
      <c r="G105" s="73"/>
      <c r="H105" s="61">
        <v>59.5</v>
      </c>
      <c r="I105" s="62" t="s">
        <v>224</v>
      </c>
      <c r="J105" s="7"/>
      <c r="K105" s="73"/>
      <c r="M105" s="69"/>
      <c r="N105" s="70"/>
    </row>
    <row r="106" spans="1:37" x14ac:dyDescent="0.25">
      <c r="A106" s="44">
        <v>61</v>
      </c>
      <c r="B106" s="61">
        <v>15.5</v>
      </c>
      <c r="C106" s="62" t="s">
        <v>225</v>
      </c>
      <c r="D106" s="61">
        <v>30.5</v>
      </c>
      <c r="E106" s="62" t="s">
        <v>226</v>
      </c>
      <c r="F106" s="7"/>
      <c r="G106" s="73"/>
      <c r="H106" s="7"/>
      <c r="I106" s="73"/>
      <c r="J106" s="7"/>
      <c r="K106" s="73"/>
      <c r="M106" s="69"/>
      <c r="N106" s="70"/>
    </row>
    <row r="107" spans="1:37" x14ac:dyDescent="0.25">
      <c r="A107" s="44">
        <v>62</v>
      </c>
      <c r="B107" s="61">
        <v>15.75</v>
      </c>
      <c r="C107" s="62" t="s">
        <v>227</v>
      </c>
      <c r="D107" s="61">
        <v>31</v>
      </c>
      <c r="E107" s="62" t="s">
        <v>228</v>
      </c>
      <c r="F107" s="7"/>
      <c r="G107" s="73"/>
      <c r="H107" s="7"/>
      <c r="I107" s="73"/>
      <c r="J107" s="7"/>
      <c r="K107" s="73"/>
      <c r="M107" s="69"/>
      <c r="N107" s="70"/>
    </row>
    <row r="108" spans="1:37" x14ac:dyDescent="0.25">
      <c r="A108" s="44">
        <v>63</v>
      </c>
      <c r="B108" s="61">
        <v>16</v>
      </c>
      <c r="C108" s="62">
        <v>110</v>
      </c>
      <c r="D108" s="61">
        <v>31.5</v>
      </c>
      <c r="E108" s="62" t="s">
        <v>229</v>
      </c>
      <c r="F108" s="7"/>
      <c r="G108" s="73"/>
      <c r="H108" s="7"/>
      <c r="I108" s="73"/>
      <c r="J108" s="7"/>
      <c r="K108" s="73"/>
      <c r="M108" s="69"/>
      <c r="N108" s="70"/>
    </row>
    <row r="109" spans="1:37" x14ac:dyDescent="0.25">
      <c r="A109" s="44">
        <v>64</v>
      </c>
      <c r="B109" s="61">
        <v>16.25</v>
      </c>
      <c r="C109" s="62">
        <v>210</v>
      </c>
      <c r="D109" s="61">
        <v>32</v>
      </c>
      <c r="E109" s="62" t="s">
        <v>230</v>
      </c>
    </row>
    <row r="110" spans="1:37" x14ac:dyDescent="0.25">
      <c r="A110" s="44">
        <v>65</v>
      </c>
      <c r="B110" s="61">
        <v>16.5</v>
      </c>
      <c r="C110" s="62">
        <v>310</v>
      </c>
      <c r="D110" s="61">
        <v>32.5</v>
      </c>
      <c r="E110" s="62" t="s">
        <v>231</v>
      </c>
      <c r="N110" s="1"/>
    </row>
    <row r="111" spans="1:37" x14ac:dyDescent="0.25">
      <c r="A111" s="44">
        <v>66</v>
      </c>
      <c r="B111" s="61">
        <v>16.75</v>
      </c>
      <c r="C111" s="62">
        <v>410</v>
      </c>
      <c r="D111" s="61">
        <v>33</v>
      </c>
      <c r="E111" s="62" t="s">
        <v>232</v>
      </c>
      <c r="AH111" s="74"/>
      <c r="AI111" s="74"/>
      <c r="AJ111" s="74"/>
      <c r="AK111" s="7"/>
    </row>
    <row r="112" spans="1:37" x14ac:dyDescent="0.25">
      <c r="A112" s="44">
        <v>67</v>
      </c>
      <c r="B112" s="61">
        <v>17</v>
      </c>
      <c r="C112" s="62" t="s">
        <v>233</v>
      </c>
      <c r="D112" s="61">
        <v>33.5</v>
      </c>
      <c r="E112" s="62" t="s">
        <v>234</v>
      </c>
    </row>
    <row r="113" spans="1:38" x14ac:dyDescent="0.25">
      <c r="A113" s="44">
        <v>68</v>
      </c>
      <c r="B113" s="61">
        <v>17.25</v>
      </c>
      <c r="C113" s="62" t="s">
        <v>235</v>
      </c>
      <c r="D113" s="61">
        <v>34</v>
      </c>
      <c r="E113" s="62" t="s">
        <v>236</v>
      </c>
    </row>
    <row r="114" spans="1:38" x14ac:dyDescent="0.25">
      <c r="A114" s="44">
        <v>69</v>
      </c>
      <c r="B114" s="61">
        <v>17.5</v>
      </c>
      <c r="C114" s="62">
        <v>111</v>
      </c>
      <c r="D114" s="61">
        <v>34.5</v>
      </c>
      <c r="E114" s="76" t="s">
        <v>237</v>
      </c>
      <c r="F114" s="2"/>
      <c r="G114" s="2"/>
      <c r="H114" s="2"/>
      <c r="I114" s="2"/>
      <c r="J114" s="2"/>
      <c r="K114" s="2"/>
      <c r="L114" s="2"/>
      <c r="M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  <c r="AA114" s="2"/>
      <c r="AB114" s="2"/>
      <c r="AC114" s="2"/>
      <c r="AD114" s="2"/>
      <c r="AE114" s="2"/>
      <c r="AF114" s="2"/>
      <c r="AG114" s="2"/>
      <c r="AH114" s="2"/>
      <c r="AI114" s="2"/>
      <c r="AJ114" s="2"/>
      <c r="AK114" s="2"/>
      <c r="AL114" s="2"/>
    </row>
    <row r="115" spans="1:38" x14ac:dyDescent="0.25">
      <c r="A115" s="44">
        <v>70</v>
      </c>
      <c r="B115" s="61">
        <v>17.75</v>
      </c>
      <c r="C115" s="62">
        <v>211</v>
      </c>
      <c r="D115" s="61">
        <v>35</v>
      </c>
      <c r="E115" s="76" t="s">
        <v>238</v>
      </c>
      <c r="F115" s="2"/>
      <c r="G115" s="77"/>
      <c r="H115" s="77"/>
      <c r="I115" s="77"/>
      <c r="J115" s="77"/>
      <c r="K115" s="77"/>
      <c r="L115" s="77"/>
      <c r="M115" s="77"/>
      <c r="N115" s="77"/>
      <c r="O115" s="77"/>
      <c r="P115" s="77"/>
      <c r="Q115" s="77"/>
      <c r="R115" s="77"/>
      <c r="S115" s="77"/>
      <c r="T115" s="77"/>
      <c r="U115" s="77"/>
      <c r="V115" s="77"/>
      <c r="W115" s="77"/>
      <c r="X115" s="77"/>
      <c r="Y115" s="77"/>
      <c r="Z115" s="77"/>
      <c r="AA115" s="77"/>
      <c r="AB115" s="77"/>
      <c r="AC115" s="77"/>
      <c r="AD115" s="77"/>
      <c r="AE115" s="77"/>
      <c r="AF115" s="77"/>
      <c r="AG115" s="77"/>
      <c r="AH115" s="77"/>
      <c r="AI115" s="77"/>
      <c r="AJ115" s="77"/>
      <c r="AK115" s="2"/>
      <c r="AL115" s="2"/>
    </row>
    <row r="116" spans="1:38" x14ac:dyDescent="0.25">
      <c r="A116" s="44">
        <v>71</v>
      </c>
      <c r="B116" s="61">
        <v>18</v>
      </c>
      <c r="C116" s="62">
        <v>311</v>
      </c>
      <c r="D116" s="61">
        <v>35.5</v>
      </c>
      <c r="E116" s="76" t="s">
        <v>239</v>
      </c>
      <c r="F116" s="75"/>
      <c r="G116" s="2"/>
      <c r="H116" s="2"/>
      <c r="I116" s="2"/>
      <c r="J116" s="2"/>
      <c r="K116" s="2"/>
      <c r="L116" s="2"/>
      <c r="M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  <c r="AA116" s="2"/>
      <c r="AB116" s="2"/>
      <c r="AC116" s="2"/>
      <c r="AD116" s="2"/>
      <c r="AE116" s="2"/>
      <c r="AF116" s="2"/>
      <c r="AG116" s="2"/>
      <c r="AH116" s="2"/>
      <c r="AI116" s="2"/>
      <c r="AJ116" s="2"/>
      <c r="AK116" s="75"/>
      <c r="AL116" s="75"/>
    </row>
    <row r="117" spans="1:38" x14ac:dyDescent="0.25">
      <c r="A117" s="44">
        <v>72</v>
      </c>
      <c r="B117" s="61">
        <v>18.25</v>
      </c>
      <c r="C117" s="62">
        <v>411</v>
      </c>
      <c r="D117" s="61">
        <v>36</v>
      </c>
      <c r="E117" s="76" t="s">
        <v>240</v>
      </c>
      <c r="F117" s="75"/>
      <c r="G117" s="75"/>
      <c r="H117" s="75"/>
      <c r="I117" s="75"/>
      <c r="J117" s="75"/>
      <c r="K117" s="75"/>
      <c r="L117" s="75"/>
      <c r="M117" s="75"/>
      <c r="N117" s="75"/>
      <c r="O117" s="75"/>
      <c r="P117" s="75"/>
      <c r="Q117" s="75"/>
      <c r="R117" s="75"/>
      <c r="S117" s="75"/>
      <c r="T117" s="75"/>
      <c r="U117" s="75"/>
      <c r="V117" s="75"/>
      <c r="W117" s="75"/>
      <c r="X117" s="75"/>
      <c r="Y117" s="75"/>
      <c r="Z117" s="75"/>
      <c r="AA117" s="75"/>
      <c r="AB117" s="75"/>
      <c r="AC117" s="75"/>
      <c r="AD117" s="75"/>
      <c r="AE117" s="75"/>
      <c r="AF117" s="75"/>
      <c r="AG117" s="75"/>
      <c r="AH117" s="75"/>
      <c r="AI117" s="75"/>
      <c r="AJ117" s="75"/>
      <c r="AK117" s="2"/>
      <c r="AL117" s="75"/>
    </row>
    <row r="118" spans="1:38" x14ac:dyDescent="0.25">
      <c r="A118" s="44">
        <v>73</v>
      </c>
      <c r="B118" s="61">
        <v>18.5</v>
      </c>
      <c r="C118" s="62" t="s">
        <v>241</v>
      </c>
      <c r="D118" s="61">
        <v>36.5</v>
      </c>
      <c r="E118" s="76" t="s">
        <v>242</v>
      </c>
      <c r="F118" s="75"/>
      <c r="G118" s="75"/>
      <c r="H118" s="75"/>
      <c r="I118" s="2"/>
      <c r="J118" s="2"/>
      <c r="K118" s="2"/>
      <c r="L118" s="2"/>
      <c r="M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  <c r="AA118" s="2"/>
      <c r="AB118" s="2"/>
      <c r="AC118" s="2"/>
      <c r="AD118" s="2"/>
      <c r="AE118" s="2"/>
      <c r="AF118" s="2"/>
      <c r="AG118" s="2"/>
      <c r="AH118" s="2"/>
      <c r="AI118" s="2"/>
      <c r="AJ118" s="2"/>
      <c r="AK118" s="2"/>
      <c r="AL118" s="75"/>
    </row>
    <row r="119" spans="1:38" x14ac:dyDescent="0.25">
      <c r="A119" s="44">
        <v>74</v>
      </c>
      <c r="B119" s="61">
        <v>18.75</v>
      </c>
      <c r="C119" s="62" t="s">
        <v>243</v>
      </c>
      <c r="D119" s="61">
        <v>37</v>
      </c>
      <c r="E119" s="76" t="s">
        <v>244</v>
      </c>
      <c r="F119" s="75"/>
      <c r="G119" s="75"/>
      <c r="H119" s="75"/>
      <c r="I119" s="75"/>
      <c r="J119" s="2"/>
      <c r="K119" s="2"/>
      <c r="L119" s="2"/>
      <c r="M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  <c r="AA119" s="2"/>
      <c r="AB119" s="2"/>
      <c r="AC119" s="2"/>
      <c r="AD119" s="2"/>
      <c r="AE119" s="2"/>
      <c r="AF119" s="2"/>
      <c r="AG119" s="2"/>
      <c r="AH119" s="2"/>
      <c r="AI119" s="2"/>
      <c r="AJ119" s="2"/>
      <c r="AK119" s="2"/>
      <c r="AL119" s="75"/>
    </row>
    <row r="120" spans="1:38" x14ac:dyDescent="0.25">
      <c r="A120" s="44">
        <v>75</v>
      </c>
      <c r="B120" s="61">
        <v>19</v>
      </c>
      <c r="C120" s="62">
        <v>112</v>
      </c>
      <c r="D120" s="61">
        <v>37.5</v>
      </c>
      <c r="E120" s="76" t="s">
        <v>245</v>
      </c>
      <c r="F120" s="75"/>
      <c r="G120" s="75"/>
      <c r="H120" s="75"/>
      <c r="I120" s="75"/>
      <c r="J120" s="75"/>
      <c r="K120" s="2"/>
      <c r="L120" s="2"/>
      <c r="M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  <c r="AA120" s="2"/>
      <c r="AB120" s="2"/>
      <c r="AC120" s="2"/>
      <c r="AD120" s="2"/>
      <c r="AE120" s="2"/>
      <c r="AF120" s="2"/>
      <c r="AG120" s="2"/>
      <c r="AH120" s="2"/>
      <c r="AI120" s="2"/>
      <c r="AJ120" s="2"/>
      <c r="AK120" s="2"/>
      <c r="AL120" s="75"/>
    </row>
    <row r="121" spans="1:38" x14ac:dyDescent="0.25">
      <c r="A121" s="44">
        <v>76</v>
      </c>
      <c r="B121" s="61">
        <v>19.25</v>
      </c>
      <c r="C121" s="62">
        <v>212</v>
      </c>
      <c r="D121" s="61">
        <v>38</v>
      </c>
      <c r="E121" s="76" t="s">
        <v>246</v>
      </c>
      <c r="F121" s="75"/>
      <c r="G121" s="75"/>
      <c r="H121" s="75"/>
      <c r="I121" s="75"/>
      <c r="J121" s="75"/>
      <c r="K121" s="75"/>
      <c r="L121" s="2"/>
      <c r="M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  <c r="AA121" s="2"/>
      <c r="AB121" s="2"/>
      <c r="AC121" s="2"/>
      <c r="AD121" s="2"/>
      <c r="AE121" s="2"/>
      <c r="AF121" s="2"/>
      <c r="AG121" s="2"/>
      <c r="AH121" s="2"/>
      <c r="AI121" s="2"/>
      <c r="AJ121" s="2"/>
      <c r="AK121" s="2"/>
      <c r="AL121" s="75"/>
    </row>
    <row r="122" spans="1:38" x14ac:dyDescent="0.25">
      <c r="A122" s="44">
        <v>77</v>
      </c>
      <c r="B122" s="61">
        <v>19.5</v>
      </c>
      <c r="C122" s="62">
        <v>312</v>
      </c>
      <c r="D122" s="61">
        <v>38.5</v>
      </c>
      <c r="E122" s="76" t="s">
        <v>247</v>
      </c>
      <c r="F122" s="75"/>
      <c r="G122" s="75"/>
      <c r="H122" s="75"/>
      <c r="I122" s="75"/>
      <c r="J122" s="75"/>
      <c r="K122" s="75"/>
      <c r="L122" s="75"/>
      <c r="M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  <c r="AA122" s="2"/>
      <c r="AB122" s="2"/>
      <c r="AC122" s="2"/>
      <c r="AD122" s="2"/>
      <c r="AE122" s="2"/>
      <c r="AF122" s="2"/>
      <c r="AG122" s="2"/>
      <c r="AH122" s="2"/>
      <c r="AI122" s="2"/>
      <c r="AJ122" s="2"/>
      <c r="AK122" s="2"/>
      <c r="AL122" s="75"/>
    </row>
    <row r="123" spans="1:38" x14ac:dyDescent="0.25">
      <c r="A123" s="44">
        <v>78</v>
      </c>
      <c r="B123" s="61">
        <v>19.75</v>
      </c>
      <c r="C123" s="62">
        <v>412</v>
      </c>
      <c r="D123" s="61">
        <v>39</v>
      </c>
      <c r="E123" s="76" t="s">
        <v>248</v>
      </c>
      <c r="F123" s="75"/>
      <c r="G123" s="75"/>
      <c r="H123" s="75"/>
      <c r="I123" s="75"/>
      <c r="J123" s="75"/>
      <c r="K123" s="75"/>
      <c r="L123" s="75"/>
      <c r="M123" s="75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  <c r="AA123" s="2"/>
      <c r="AB123" s="2"/>
      <c r="AC123" s="2"/>
      <c r="AD123" s="2"/>
      <c r="AE123" s="2"/>
      <c r="AF123" s="2"/>
      <c r="AG123" s="2"/>
      <c r="AH123" s="2"/>
      <c r="AI123" s="2"/>
      <c r="AJ123" s="2"/>
      <c r="AK123" s="2"/>
      <c r="AL123" s="75"/>
    </row>
    <row r="124" spans="1:38" x14ac:dyDescent="0.25">
      <c r="A124" s="44">
        <v>79</v>
      </c>
      <c r="B124" s="61">
        <v>20</v>
      </c>
      <c r="C124" s="62" t="s">
        <v>249</v>
      </c>
      <c r="D124" s="61">
        <v>39.5</v>
      </c>
      <c r="E124" s="76" t="s">
        <v>250</v>
      </c>
      <c r="F124" s="75"/>
      <c r="G124" s="75"/>
      <c r="H124" s="75"/>
      <c r="I124" s="75"/>
      <c r="J124" s="75"/>
      <c r="K124" s="75"/>
      <c r="L124" s="75"/>
      <c r="M124" s="75"/>
      <c r="N124" s="75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  <c r="AA124" s="2"/>
      <c r="AB124" s="2"/>
      <c r="AC124" s="2"/>
      <c r="AD124" s="2"/>
      <c r="AE124" s="2"/>
      <c r="AF124" s="2"/>
      <c r="AG124" s="2"/>
      <c r="AH124" s="2"/>
      <c r="AI124" s="2"/>
      <c r="AJ124" s="2"/>
      <c r="AK124" s="2"/>
      <c r="AL124" s="75"/>
    </row>
    <row r="125" spans="1:38" x14ac:dyDescent="0.25">
      <c r="A125" s="44">
        <v>80</v>
      </c>
      <c r="B125" s="61">
        <v>20.25</v>
      </c>
      <c r="C125" s="62" t="s">
        <v>251</v>
      </c>
      <c r="D125" s="61">
        <v>40</v>
      </c>
      <c r="E125" s="76" t="s">
        <v>252</v>
      </c>
      <c r="F125" s="75"/>
      <c r="G125" s="75"/>
      <c r="H125" s="75"/>
      <c r="I125" s="75"/>
      <c r="J125" s="75"/>
      <c r="K125" s="75"/>
      <c r="L125" s="75"/>
      <c r="M125" s="75"/>
      <c r="N125" s="75"/>
      <c r="O125" s="75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  <c r="AA125" s="2"/>
      <c r="AB125" s="2"/>
      <c r="AC125" s="2"/>
      <c r="AD125" s="2"/>
      <c r="AE125" s="2"/>
      <c r="AF125" s="2"/>
      <c r="AG125" s="2"/>
      <c r="AH125" s="2"/>
      <c r="AI125" s="2"/>
      <c r="AJ125" s="2"/>
      <c r="AK125" s="2"/>
      <c r="AL125" s="75"/>
    </row>
    <row r="126" spans="1:38" x14ac:dyDescent="0.25">
      <c r="A126" s="44">
        <v>81</v>
      </c>
      <c r="B126" s="61">
        <v>20.5</v>
      </c>
      <c r="C126" s="62">
        <v>114</v>
      </c>
      <c r="D126" s="61">
        <v>40.5</v>
      </c>
      <c r="E126" s="76" t="s">
        <v>253</v>
      </c>
      <c r="F126" s="75"/>
      <c r="G126" s="75"/>
      <c r="H126" s="75"/>
      <c r="I126" s="75"/>
      <c r="J126" s="75"/>
      <c r="K126" s="75"/>
      <c r="L126" s="75"/>
      <c r="M126" s="75"/>
      <c r="N126" s="75"/>
      <c r="O126" s="75"/>
      <c r="P126" s="75"/>
      <c r="Q126" s="2"/>
      <c r="R126" s="2"/>
      <c r="S126" s="2"/>
      <c r="T126" s="2"/>
      <c r="U126" s="2"/>
      <c r="V126" s="2"/>
      <c r="W126" s="2"/>
      <c r="X126" s="2"/>
      <c r="Y126" s="2"/>
      <c r="Z126" s="2"/>
      <c r="AA126" s="2"/>
      <c r="AB126" s="2"/>
      <c r="AC126" s="2"/>
      <c r="AD126" s="2"/>
      <c r="AE126" s="2"/>
      <c r="AF126" s="2"/>
      <c r="AG126" s="2"/>
      <c r="AH126" s="2"/>
      <c r="AI126" s="2"/>
      <c r="AJ126" s="2"/>
      <c r="AK126" s="2"/>
      <c r="AL126" s="75"/>
    </row>
    <row r="127" spans="1:38" x14ac:dyDescent="0.25">
      <c r="A127" s="44">
        <v>82</v>
      </c>
      <c r="B127" s="61">
        <v>20.75</v>
      </c>
      <c r="C127" s="62">
        <v>214</v>
      </c>
      <c r="D127" s="61">
        <v>41</v>
      </c>
      <c r="E127" s="76" t="s">
        <v>254</v>
      </c>
      <c r="F127" s="75"/>
      <c r="G127" s="75"/>
      <c r="H127" s="75"/>
      <c r="I127" s="75"/>
      <c r="J127" s="75"/>
      <c r="K127" s="75"/>
      <c r="L127" s="75"/>
      <c r="M127" s="75"/>
      <c r="N127" s="75"/>
      <c r="O127" s="75"/>
      <c r="P127" s="75"/>
      <c r="Q127" s="75"/>
      <c r="R127" s="2"/>
      <c r="S127" s="2"/>
      <c r="T127" s="2"/>
      <c r="U127" s="2"/>
      <c r="V127" s="2"/>
      <c r="W127" s="2"/>
      <c r="X127" s="2"/>
      <c r="Y127" s="2"/>
      <c r="Z127" s="2"/>
      <c r="AA127" s="2"/>
      <c r="AB127" s="2"/>
      <c r="AC127" s="2"/>
      <c r="AD127" s="2"/>
      <c r="AE127" s="2"/>
      <c r="AF127" s="2"/>
      <c r="AG127" s="2"/>
      <c r="AH127" s="2"/>
      <c r="AI127" s="2"/>
      <c r="AJ127" s="2"/>
      <c r="AK127" s="2"/>
      <c r="AL127" s="75"/>
    </row>
    <row r="128" spans="1:38" x14ac:dyDescent="0.25">
      <c r="A128" s="44">
        <v>83</v>
      </c>
      <c r="B128" s="61">
        <v>21</v>
      </c>
      <c r="C128" s="62">
        <v>314</v>
      </c>
      <c r="D128" s="61">
        <v>41.5</v>
      </c>
      <c r="E128" s="76" t="s">
        <v>255</v>
      </c>
      <c r="F128" s="75"/>
      <c r="G128" s="75"/>
      <c r="H128" s="75"/>
      <c r="I128" s="75"/>
      <c r="J128" s="75"/>
      <c r="K128" s="75"/>
      <c r="L128" s="75"/>
      <c r="M128" s="75"/>
      <c r="N128" s="75"/>
      <c r="O128" s="75"/>
      <c r="P128" s="75"/>
      <c r="Q128" s="75"/>
      <c r="R128" s="75"/>
      <c r="S128" s="2"/>
      <c r="T128" s="2"/>
      <c r="U128" s="2"/>
      <c r="V128" s="2"/>
      <c r="W128" s="2"/>
      <c r="X128" s="2"/>
      <c r="Y128" s="2"/>
      <c r="Z128" s="2"/>
      <c r="AA128" s="2"/>
      <c r="AB128" s="2"/>
      <c r="AC128" s="2"/>
      <c r="AD128" s="2"/>
      <c r="AE128" s="2"/>
      <c r="AF128" s="2"/>
      <c r="AG128" s="2"/>
      <c r="AH128" s="2"/>
      <c r="AI128" s="2"/>
      <c r="AJ128" s="2"/>
      <c r="AK128" s="2"/>
      <c r="AL128" s="75"/>
    </row>
    <row r="129" spans="1:38" x14ac:dyDescent="0.25">
      <c r="A129" s="44">
        <v>84</v>
      </c>
      <c r="B129" s="61">
        <v>21.25</v>
      </c>
      <c r="C129" s="62">
        <v>414</v>
      </c>
      <c r="D129" s="61">
        <v>42</v>
      </c>
      <c r="E129" s="76" t="s">
        <v>256</v>
      </c>
      <c r="F129" s="75"/>
      <c r="G129" s="75"/>
      <c r="H129" s="75"/>
      <c r="I129" s="75"/>
      <c r="J129" s="75"/>
      <c r="K129" s="75"/>
      <c r="L129" s="75"/>
      <c r="M129" s="75"/>
      <c r="N129" s="75"/>
      <c r="O129" s="75"/>
      <c r="P129" s="75"/>
      <c r="Q129" s="75"/>
      <c r="R129" s="75"/>
      <c r="S129" s="75"/>
      <c r="T129" s="2"/>
      <c r="U129" s="2"/>
      <c r="V129" s="2"/>
      <c r="W129" s="2"/>
      <c r="X129" s="2"/>
      <c r="Y129" s="2"/>
      <c r="Z129" s="2"/>
      <c r="AA129" s="2"/>
      <c r="AB129" s="2"/>
      <c r="AC129" s="2"/>
      <c r="AD129" s="2"/>
      <c r="AE129" s="2"/>
      <c r="AF129" s="2"/>
      <c r="AG129" s="2"/>
      <c r="AH129" s="2"/>
      <c r="AI129" s="2"/>
      <c r="AJ129" s="2"/>
      <c r="AK129" s="2"/>
      <c r="AL129" s="75"/>
    </row>
    <row r="130" spans="1:38" x14ac:dyDescent="0.25">
      <c r="A130" s="44">
        <v>85</v>
      </c>
      <c r="B130" s="61">
        <v>21.5</v>
      </c>
      <c r="C130" s="62" t="s">
        <v>257</v>
      </c>
      <c r="D130" s="61">
        <v>42.5</v>
      </c>
      <c r="E130" s="76" t="s">
        <v>258</v>
      </c>
      <c r="F130" s="75"/>
      <c r="G130" s="75"/>
      <c r="H130" s="75"/>
      <c r="I130" s="75"/>
      <c r="J130" s="75"/>
      <c r="K130" s="75"/>
      <c r="L130" s="75"/>
      <c r="M130" s="75"/>
      <c r="N130" s="75"/>
      <c r="O130" s="75"/>
      <c r="P130" s="75"/>
      <c r="Q130" s="75"/>
      <c r="R130" s="75"/>
      <c r="S130" s="75"/>
      <c r="T130" s="75"/>
      <c r="U130" s="2"/>
      <c r="V130" s="2"/>
      <c r="W130" s="2"/>
      <c r="X130" s="2"/>
      <c r="Y130" s="2"/>
      <c r="Z130" s="2"/>
      <c r="AA130" s="2"/>
      <c r="AB130" s="2"/>
      <c r="AC130" s="2"/>
      <c r="AD130" s="2"/>
      <c r="AE130" s="2"/>
      <c r="AF130" s="2"/>
      <c r="AG130" s="2"/>
      <c r="AH130" s="2"/>
      <c r="AI130" s="2"/>
      <c r="AJ130" s="2"/>
      <c r="AK130" s="2"/>
      <c r="AL130" s="75"/>
    </row>
    <row r="131" spans="1:38" x14ac:dyDescent="0.25">
      <c r="A131" s="44">
        <v>86</v>
      </c>
      <c r="B131" s="61">
        <v>21.75</v>
      </c>
      <c r="C131" s="62" t="s">
        <v>259</v>
      </c>
      <c r="D131" s="61">
        <v>43</v>
      </c>
      <c r="E131" s="76" t="s">
        <v>260</v>
      </c>
      <c r="F131" s="75"/>
      <c r="G131" s="75"/>
      <c r="H131" s="75"/>
      <c r="I131" s="75"/>
      <c r="J131" s="75"/>
      <c r="K131" s="75"/>
      <c r="L131" s="75"/>
      <c r="M131" s="75"/>
      <c r="N131" s="75"/>
      <c r="O131" s="75"/>
      <c r="P131" s="75"/>
      <c r="Q131" s="75"/>
      <c r="R131" s="75"/>
      <c r="S131" s="75"/>
      <c r="T131" s="75"/>
      <c r="U131" s="75"/>
      <c r="V131" s="2"/>
      <c r="W131" s="2"/>
      <c r="X131" s="2"/>
      <c r="Y131" s="2"/>
      <c r="Z131" s="2"/>
      <c r="AA131" s="2"/>
      <c r="AB131" s="2"/>
      <c r="AC131" s="2"/>
      <c r="AD131" s="2"/>
      <c r="AE131" s="2"/>
      <c r="AF131" s="2"/>
      <c r="AG131" s="2"/>
      <c r="AH131" s="2"/>
      <c r="AI131" s="2"/>
      <c r="AJ131" s="2"/>
      <c r="AK131" s="2"/>
      <c r="AL131" s="75"/>
    </row>
    <row r="132" spans="1:38" x14ac:dyDescent="0.25">
      <c r="A132" s="44">
        <v>87</v>
      </c>
      <c r="B132" s="61">
        <v>22</v>
      </c>
      <c r="C132" s="62">
        <v>115</v>
      </c>
      <c r="D132" s="61">
        <v>43.5</v>
      </c>
      <c r="E132" s="76" t="s">
        <v>261</v>
      </c>
      <c r="F132" s="75"/>
      <c r="G132" s="75"/>
      <c r="H132" s="75"/>
      <c r="I132" s="75"/>
      <c r="J132" s="75"/>
      <c r="K132" s="75"/>
      <c r="L132" s="75"/>
      <c r="M132" s="75"/>
      <c r="N132" s="75"/>
      <c r="O132" s="75"/>
      <c r="P132" s="75"/>
      <c r="Q132" s="75"/>
      <c r="R132" s="75"/>
      <c r="S132" s="75"/>
      <c r="T132" s="75"/>
      <c r="U132" s="75"/>
      <c r="V132" s="75"/>
      <c r="W132" s="2"/>
      <c r="X132" s="2"/>
      <c r="Y132" s="2"/>
      <c r="Z132" s="2"/>
      <c r="AA132" s="2"/>
      <c r="AB132" s="2"/>
      <c r="AC132" s="2"/>
      <c r="AD132" s="2"/>
      <c r="AE132" s="2"/>
      <c r="AF132" s="2"/>
      <c r="AG132" s="2"/>
      <c r="AH132" s="2"/>
      <c r="AI132" s="2"/>
      <c r="AJ132" s="2"/>
      <c r="AK132" s="2"/>
      <c r="AL132" s="75"/>
    </row>
    <row r="133" spans="1:38" x14ac:dyDescent="0.25">
      <c r="A133" s="44">
        <v>88</v>
      </c>
      <c r="B133" s="61">
        <v>22.25</v>
      </c>
      <c r="C133" s="62">
        <v>215</v>
      </c>
      <c r="D133" s="61">
        <v>44</v>
      </c>
      <c r="E133" s="76" t="s">
        <v>262</v>
      </c>
      <c r="F133" s="75"/>
      <c r="G133" s="75"/>
      <c r="H133" s="75"/>
      <c r="I133" s="75"/>
      <c r="J133" s="75"/>
      <c r="K133" s="75"/>
      <c r="L133" s="75"/>
      <c r="M133" s="75"/>
      <c r="N133" s="75"/>
      <c r="O133" s="75"/>
      <c r="P133" s="75"/>
      <c r="Q133" s="75"/>
      <c r="R133" s="75"/>
      <c r="S133" s="75"/>
      <c r="T133" s="75"/>
      <c r="U133" s="75"/>
      <c r="V133" s="75"/>
      <c r="W133" s="75"/>
      <c r="X133" s="2"/>
      <c r="Y133" s="2"/>
      <c r="Z133" s="2"/>
      <c r="AA133" s="2"/>
      <c r="AB133" s="2"/>
      <c r="AC133" s="2"/>
      <c r="AD133" s="2"/>
      <c r="AE133" s="2"/>
      <c r="AF133" s="2"/>
      <c r="AG133" s="2"/>
      <c r="AH133" s="2"/>
      <c r="AI133" s="2"/>
      <c r="AJ133" s="2"/>
      <c r="AK133" s="2"/>
      <c r="AL133" s="75"/>
    </row>
    <row r="134" spans="1:38" x14ac:dyDescent="0.25">
      <c r="A134" s="44">
        <v>89</v>
      </c>
      <c r="B134" s="61">
        <v>22.5</v>
      </c>
      <c r="C134" s="62">
        <v>315</v>
      </c>
      <c r="D134" s="61">
        <v>44.5</v>
      </c>
      <c r="E134" s="76" t="s">
        <v>263</v>
      </c>
      <c r="F134" s="75"/>
      <c r="G134" s="75"/>
      <c r="H134" s="75"/>
      <c r="I134" s="75"/>
      <c r="J134" s="75"/>
      <c r="K134" s="75"/>
      <c r="L134" s="75"/>
      <c r="M134" s="75"/>
      <c r="N134" s="75"/>
      <c r="O134" s="75"/>
      <c r="P134" s="75"/>
      <c r="Q134" s="75"/>
      <c r="R134" s="75"/>
      <c r="S134" s="75"/>
      <c r="T134" s="75"/>
      <c r="U134" s="75"/>
      <c r="V134" s="75"/>
      <c r="W134" s="75"/>
      <c r="X134" s="75"/>
      <c r="Y134" s="2"/>
      <c r="Z134" s="2"/>
      <c r="AA134" s="2"/>
      <c r="AB134" s="2"/>
      <c r="AC134" s="2"/>
      <c r="AD134" s="2"/>
      <c r="AE134" s="2"/>
      <c r="AF134" s="2"/>
      <c r="AG134" s="2"/>
      <c r="AH134" s="2"/>
      <c r="AI134" s="2"/>
      <c r="AJ134" s="2"/>
      <c r="AK134" s="2"/>
      <c r="AL134" s="75"/>
    </row>
    <row r="135" spans="1:38" x14ac:dyDescent="0.25">
      <c r="A135" s="44">
        <v>90</v>
      </c>
      <c r="B135" s="61">
        <v>22.75</v>
      </c>
      <c r="C135" s="62">
        <v>415</v>
      </c>
      <c r="D135" s="61">
        <v>45</v>
      </c>
      <c r="E135" s="76" t="s">
        <v>264</v>
      </c>
      <c r="F135" s="75"/>
      <c r="G135" s="75"/>
      <c r="H135" s="75"/>
      <c r="I135" s="75"/>
      <c r="J135" s="75"/>
      <c r="K135" s="75"/>
      <c r="L135" s="75"/>
      <c r="M135" s="75"/>
      <c r="N135" s="75"/>
      <c r="O135" s="75"/>
      <c r="P135" s="75"/>
      <c r="Q135" s="75"/>
      <c r="R135" s="75"/>
      <c r="S135" s="75"/>
      <c r="T135" s="75"/>
      <c r="U135" s="75"/>
      <c r="V135" s="75"/>
      <c r="W135" s="75"/>
      <c r="X135" s="75"/>
      <c r="Y135" s="75"/>
      <c r="Z135" s="2"/>
      <c r="AA135" s="2"/>
      <c r="AB135" s="2"/>
      <c r="AC135" s="2"/>
      <c r="AD135" s="2"/>
      <c r="AE135" s="2"/>
      <c r="AF135" s="2"/>
      <c r="AG135" s="2"/>
      <c r="AH135" s="2"/>
      <c r="AI135" s="2"/>
      <c r="AJ135" s="2"/>
      <c r="AK135" s="2"/>
      <c r="AL135" s="75"/>
    </row>
    <row r="136" spans="1:38" x14ac:dyDescent="0.25">
      <c r="A136" s="44">
        <v>91</v>
      </c>
      <c r="B136" s="61">
        <v>23</v>
      </c>
      <c r="C136" s="62" t="s">
        <v>265</v>
      </c>
      <c r="D136" s="61">
        <v>45.5</v>
      </c>
      <c r="E136" s="76" t="s">
        <v>266</v>
      </c>
      <c r="F136" s="75"/>
      <c r="G136" s="75"/>
      <c r="H136" s="75"/>
      <c r="I136" s="75"/>
      <c r="J136" s="75"/>
      <c r="K136" s="75"/>
      <c r="L136" s="75"/>
      <c r="M136" s="75"/>
      <c r="N136" s="75"/>
      <c r="O136" s="75"/>
      <c r="P136" s="75"/>
      <c r="Q136" s="75"/>
      <c r="R136" s="75"/>
      <c r="S136" s="75"/>
      <c r="T136" s="75"/>
      <c r="U136" s="75"/>
      <c r="V136" s="75"/>
      <c r="W136" s="75"/>
      <c r="X136" s="75"/>
      <c r="Y136" s="75"/>
      <c r="Z136" s="75"/>
      <c r="AA136" s="2"/>
      <c r="AB136" s="2"/>
      <c r="AC136" s="2"/>
      <c r="AD136" s="2"/>
      <c r="AE136" s="2"/>
      <c r="AF136" s="2"/>
      <c r="AG136" s="2"/>
      <c r="AH136" s="2"/>
      <c r="AI136" s="2"/>
      <c r="AJ136" s="2"/>
      <c r="AK136" s="2"/>
      <c r="AL136" s="75"/>
    </row>
    <row r="137" spans="1:38" x14ac:dyDescent="0.25">
      <c r="A137" s="44">
        <v>92</v>
      </c>
      <c r="B137" s="61">
        <v>23.25</v>
      </c>
      <c r="C137" s="62" t="s">
        <v>267</v>
      </c>
      <c r="D137" s="61">
        <v>46</v>
      </c>
      <c r="E137" s="76" t="s">
        <v>268</v>
      </c>
      <c r="F137" s="75"/>
      <c r="G137" s="75"/>
      <c r="H137" s="75"/>
      <c r="I137" s="75"/>
      <c r="J137" s="75"/>
      <c r="K137" s="75"/>
      <c r="L137" s="75"/>
      <c r="M137" s="75"/>
      <c r="N137" s="75"/>
      <c r="O137" s="75"/>
      <c r="P137" s="75"/>
      <c r="Q137" s="75"/>
      <c r="R137" s="75"/>
      <c r="S137" s="75"/>
      <c r="T137" s="75"/>
      <c r="U137" s="75"/>
      <c r="V137" s="75"/>
      <c r="W137" s="75"/>
      <c r="X137" s="75"/>
      <c r="Y137" s="75"/>
      <c r="Z137" s="75"/>
      <c r="AA137" s="75"/>
      <c r="AB137" s="2"/>
      <c r="AC137" s="2"/>
      <c r="AD137" s="2"/>
      <c r="AE137" s="2"/>
      <c r="AF137" s="2"/>
      <c r="AG137" s="2"/>
      <c r="AH137" s="2"/>
      <c r="AI137" s="2"/>
      <c r="AJ137" s="2"/>
      <c r="AK137" s="2"/>
      <c r="AL137" s="75"/>
    </row>
    <row r="138" spans="1:38" x14ac:dyDescent="0.25">
      <c r="A138" s="44">
        <v>93</v>
      </c>
      <c r="B138" s="61">
        <v>23.5</v>
      </c>
      <c r="C138" s="62">
        <v>116</v>
      </c>
      <c r="D138" s="61">
        <v>46.5</v>
      </c>
      <c r="E138" s="76" t="s">
        <v>269</v>
      </c>
      <c r="F138" s="75"/>
      <c r="G138" s="75"/>
      <c r="H138" s="75"/>
      <c r="I138" s="75"/>
      <c r="J138" s="75"/>
      <c r="K138" s="75"/>
      <c r="L138" s="75"/>
      <c r="M138" s="75"/>
      <c r="N138" s="75"/>
      <c r="O138" s="75"/>
      <c r="P138" s="75"/>
      <c r="Q138" s="75"/>
      <c r="R138" s="75"/>
      <c r="S138" s="75"/>
      <c r="T138" s="75"/>
      <c r="U138" s="75"/>
      <c r="V138" s="75"/>
      <c r="W138" s="75"/>
      <c r="X138" s="75"/>
      <c r="Y138" s="75"/>
      <c r="Z138" s="75"/>
      <c r="AA138" s="75"/>
      <c r="AB138" s="75"/>
      <c r="AC138" s="2"/>
      <c r="AD138" s="2"/>
      <c r="AE138" s="2"/>
      <c r="AF138" s="2"/>
      <c r="AG138" s="2"/>
      <c r="AH138" s="2"/>
      <c r="AI138" s="2"/>
      <c r="AJ138" s="2"/>
      <c r="AK138" s="2"/>
      <c r="AL138" s="75"/>
    </row>
    <row r="139" spans="1:38" x14ac:dyDescent="0.25">
      <c r="A139" s="44">
        <v>94</v>
      </c>
      <c r="B139" s="61">
        <v>23.75</v>
      </c>
      <c r="C139" s="62">
        <v>216</v>
      </c>
      <c r="D139" s="61">
        <v>47</v>
      </c>
      <c r="E139" s="76" t="s">
        <v>270</v>
      </c>
      <c r="F139" s="75"/>
      <c r="G139" s="75"/>
      <c r="H139" s="75"/>
      <c r="I139" s="75"/>
      <c r="J139" s="75"/>
      <c r="K139" s="75"/>
      <c r="L139" s="75"/>
      <c r="M139" s="75"/>
      <c r="N139" s="75"/>
      <c r="O139" s="75"/>
      <c r="P139" s="75"/>
      <c r="Q139" s="75"/>
      <c r="R139" s="75"/>
      <c r="S139" s="75"/>
      <c r="T139" s="75"/>
      <c r="U139" s="75"/>
      <c r="V139" s="75"/>
      <c r="W139" s="75"/>
      <c r="X139" s="75"/>
      <c r="Y139" s="75"/>
      <c r="Z139" s="75"/>
      <c r="AA139" s="75"/>
      <c r="AB139" s="75"/>
      <c r="AC139" s="75"/>
      <c r="AD139" s="2"/>
      <c r="AE139" s="2"/>
      <c r="AF139" s="2"/>
      <c r="AG139" s="2"/>
      <c r="AH139" s="2"/>
      <c r="AI139" s="2"/>
      <c r="AJ139" s="2"/>
      <c r="AK139" s="2"/>
      <c r="AL139" s="75"/>
    </row>
    <row r="140" spans="1:38" x14ac:dyDescent="0.25">
      <c r="A140" s="44">
        <v>95</v>
      </c>
      <c r="B140" s="61">
        <v>24</v>
      </c>
      <c r="C140" s="62">
        <v>316</v>
      </c>
      <c r="D140" s="61">
        <v>47.5</v>
      </c>
      <c r="E140" s="76" t="s">
        <v>271</v>
      </c>
      <c r="F140" s="75"/>
      <c r="G140" s="75"/>
      <c r="H140" s="75"/>
      <c r="I140" s="75"/>
      <c r="J140" s="75"/>
      <c r="K140" s="75"/>
      <c r="L140" s="75"/>
      <c r="M140" s="75"/>
      <c r="N140" s="75"/>
      <c r="O140" s="75"/>
      <c r="P140" s="75"/>
      <c r="Q140" s="75"/>
      <c r="R140" s="75"/>
      <c r="S140" s="75"/>
      <c r="T140" s="75"/>
      <c r="U140" s="75"/>
      <c r="V140" s="75"/>
      <c r="W140" s="75"/>
      <c r="X140" s="75"/>
      <c r="Y140" s="75"/>
      <c r="Z140" s="75"/>
      <c r="AA140" s="75"/>
      <c r="AB140" s="75"/>
      <c r="AC140" s="75"/>
      <c r="AD140" s="75"/>
      <c r="AE140" s="2"/>
      <c r="AF140" s="2"/>
      <c r="AG140" s="2"/>
      <c r="AH140" s="2"/>
      <c r="AI140" s="2"/>
      <c r="AJ140" s="2"/>
      <c r="AK140" s="2"/>
      <c r="AL140" s="75"/>
    </row>
    <row r="141" spans="1:38" x14ac:dyDescent="0.25">
      <c r="A141" s="44">
        <v>96</v>
      </c>
      <c r="B141" s="61">
        <v>24.25</v>
      </c>
      <c r="C141" s="62">
        <v>416</v>
      </c>
      <c r="D141" s="61">
        <v>48</v>
      </c>
      <c r="E141" s="76" t="s">
        <v>272</v>
      </c>
      <c r="F141" s="75"/>
      <c r="G141" s="75"/>
      <c r="H141" s="75"/>
      <c r="I141" s="75"/>
      <c r="J141" s="75"/>
      <c r="K141" s="75"/>
      <c r="L141" s="75"/>
      <c r="M141" s="75"/>
      <c r="N141" s="75"/>
      <c r="O141" s="75"/>
      <c r="P141" s="75"/>
      <c r="Q141" s="75"/>
      <c r="R141" s="75"/>
      <c r="S141" s="75"/>
      <c r="T141" s="75"/>
      <c r="U141" s="75"/>
      <c r="V141" s="75"/>
      <c r="W141" s="75"/>
      <c r="X141" s="75"/>
      <c r="Y141" s="75"/>
      <c r="Z141" s="75"/>
      <c r="AA141" s="75"/>
      <c r="AB141" s="75"/>
      <c r="AC141" s="75"/>
      <c r="AD141" s="75"/>
      <c r="AE141" s="75"/>
      <c r="AF141" s="2"/>
      <c r="AG141" s="2"/>
      <c r="AH141" s="2"/>
      <c r="AI141" s="2"/>
      <c r="AJ141" s="2"/>
      <c r="AK141" s="2"/>
      <c r="AL141" s="75"/>
    </row>
    <row r="142" spans="1:38" x14ac:dyDescent="0.25">
      <c r="A142" s="44">
        <v>97</v>
      </c>
      <c r="B142" s="61">
        <v>24.5</v>
      </c>
      <c r="C142" s="62" t="s">
        <v>273</v>
      </c>
      <c r="D142" s="61">
        <v>48.5</v>
      </c>
      <c r="E142" s="76" t="s">
        <v>274</v>
      </c>
      <c r="F142" s="75"/>
      <c r="G142" s="75"/>
      <c r="H142" s="75"/>
      <c r="I142" s="75"/>
      <c r="J142" s="75"/>
      <c r="K142" s="75"/>
      <c r="L142" s="75"/>
      <c r="M142" s="75"/>
      <c r="N142" s="75"/>
      <c r="O142" s="75"/>
      <c r="P142" s="75"/>
      <c r="Q142" s="75"/>
      <c r="R142" s="75"/>
      <c r="S142" s="75"/>
      <c r="T142" s="75"/>
      <c r="U142" s="75"/>
      <c r="V142" s="75"/>
      <c r="W142" s="75"/>
      <c r="X142" s="75"/>
      <c r="Y142" s="75"/>
      <c r="Z142" s="75"/>
      <c r="AA142" s="75"/>
      <c r="AB142" s="75"/>
      <c r="AC142" s="75"/>
      <c r="AD142" s="75"/>
      <c r="AE142" s="75"/>
      <c r="AF142" s="75"/>
      <c r="AG142" s="2"/>
      <c r="AH142" s="2"/>
      <c r="AI142" s="2"/>
      <c r="AJ142" s="2"/>
      <c r="AK142" s="2"/>
      <c r="AL142" s="75"/>
    </row>
    <row r="143" spans="1:38" x14ac:dyDescent="0.25">
      <c r="A143" s="44">
        <v>98</v>
      </c>
      <c r="B143" s="61">
        <v>24.75</v>
      </c>
      <c r="C143" s="62" t="s">
        <v>275</v>
      </c>
      <c r="D143" s="61">
        <v>49</v>
      </c>
      <c r="E143" s="76" t="s">
        <v>276</v>
      </c>
      <c r="F143" s="75"/>
      <c r="G143" s="75"/>
      <c r="H143" s="75"/>
      <c r="I143" s="75"/>
      <c r="J143" s="75"/>
      <c r="K143" s="75"/>
      <c r="L143" s="75"/>
      <c r="M143" s="75"/>
      <c r="N143" s="75"/>
      <c r="O143" s="75"/>
      <c r="P143" s="75"/>
      <c r="Q143" s="75"/>
      <c r="R143" s="75"/>
      <c r="S143" s="75"/>
      <c r="T143" s="75"/>
      <c r="U143" s="75"/>
      <c r="V143" s="75"/>
      <c r="W143" s="75"/>
      <c r="X143" s="75"/>
      <c r="Y143" s="75"/>
      <c r="Z143" s="75"/>
      <c r="AA143" s="75"/>
      <c r="AB143" s="75"/>
      <c r="AC143" s="75"/>
      <c r="AD143" s="75"/>
      <c r="AE143" s="75"/>
      <c r="AF143" s="75"/>
      <c r="AG143" s="75"/>
      <c r="AH143" s="2"/>
      <c r="AI143" s="2"/>
      <c r="AJ143" s="2"/>
      <c r="AK143" s="2"/>
      <c r="AL143" s="75"/>
    </row>
    <row r="144" spans="1:38" x14ac:dyDescent="0.25">
      <c r="A144" s="44">
        <v>99</v>
      </c>
      <c r="B144" s="61">
        <v>25</v>
      </c>
      <c r="C144" s="62">
        <v>117</v>
      </c>
      <c r="D144" s="61">
        <v>49.5</v>
      </c>
      <c r="E144" s="76" t="s">
        <v>277</v>
      </c>
      <c r="F144" s="75"/>
      <c r="G144" s="75"/>
      <c r="H144" s="75"/>
      <c r="I144" s="75"/>
      <c r="J144" s="75"/>
      <c r="K144" s="75"/>
      <c r="L144" s="75"/>
      <c r="M144" s="75"/>
      <c r="N144" s="75"/>
      <c r="O144" s="75"/>
      <c r="P144" s="75"/>
      <c r="Q144" s="75"/>
      <c r="R144" s="75"/>
      <c r="S144" s="75"/>
      <c r="T144" s="75"/>
      <c r="U144" s="75"/>
      <c r="V144" s="75"/>
      <c r="W144" s="75"/>
      <c r="X144" s="75"/>
      <c r="Y144" s="75"/>
      <c r="Z144" s="75"/>
      <c r="AA144" s="75"/>
      <c r="AB144" s="75"/>
      <c r="AC144" s="75"/>
      <c r="AD144" s="75"/>
      <c r="AE144" s="75"/>
      <c r="AF144" s="75"/>
      <c r="AG144" s="75"/>
      <c r="AH144" s="75"/>
      <c r="AI144" s="2"/>
      <c r="AJ144" s="2"/>
      <c r="AK144" s="2"/>
      <c r="AL144" s="75"/>
    </row>
    <row r="145" spans="1:38" x14ac:dyDescent="0.25">
      <c r="A145" s="44">
        <v>100</v>
      </c>
      <c r="B145" s="61">
        <v>25.25</v>
      </c>
      <c r="C145" s="62">
        <v>217</v>
      </c>
      <c r="D145" s="61">
        <v>50</v>
      </c>
      <c r="E145" s="76" t="s">
        <v>278</v>
      </c>
      <c r="F145" s="75"/>
      <c r="G145" s="75"/>
      <c r="H145" s="75"/>
      <c r="I145" s="75"/>
      <c r="J145" s="75"/>
      <c r="K145" s="75"/>
      <c r="L145" s="75"/>
      <c r="M145" s="75"/>
      <c r="N145" s="75"/>
      <c r="O145" s="75"/>
      <c r="P145" s="75"/>
      <c r="Q145" s="75"/>
      <c r="R145" s="75"/>
      <c r="S145" s="75"/>
      <c r="T145" s="75"/>
      <c r="U145" s="75"/>
      <c r="V145" s="75"/>
      <c r="W145" s="75"/>
      <c r="X145" s="75"/>
      <c r="Y145" s="75"/>
      <c r="Z145" s="75"/>
      <c r="AA145" s="75"/>
      <c r="AB145" s="75"/>
      <c r="AC145" s="75"/>
      <c r="AD145" s="75"/>
      <c r="AE145" s="75"/>
      <c r="AF145" s="75"/>
      <c r="AG145" s="75"/>
      <c r="AH145" s="75"/>
      <c r="AI145" s="75"/>
      <c r="AJ145" s="2"/>
      <c r="AK145" s="2"/>
      <c r="AL145" s="75"/>
    </row>
    <row r="146" spans="1:38" x14ac:dyDescent="0.25">
      <c r="A146" s="44">
        <v>101</v>
      </c>
      <c r="B146" s="61">
        <v>25.5</v>
      </c>
      <c r="C146" s="62">
        <v>317</v>
      </c>
      <c r="D146" s="61">
        <v>50.5</v>
      </c>
      <c r="E146" s="76" t="s">
        <v>279</v>
      </c>
      <c r="F146" s="75"/>
      <c r="G146" s="75"/>
      <c r="H146" s="75"/>
      <c r="I146" s="75"/>
      <c r="J146" s="75"/>
      <c r="K146" s="75"/>
      <c r="L146" s="75"/>
      <c r="M146" s="75"/>
      <c r="N146" s="75"/>
      <c r="O146" s="75"/>
      <c r="P146" s="75"/>
      <c r="Q146" s="75"/>
      <c r="R146" s="75"/>
      <c r="S146" s="75"/>
      <c r="T146" s="75"/>
      <c r="U146" s="75"/>
      <c r="V146" s="75"/>
      <c r="W146" s="75"/>
      <c r="X146" s="75"/>
      <c r="Y146" s="75"/>
      <c r="Z146" s="75"/>
      <c r="AA146" s="75"/>
      <c r="AB146" s="75"/>
      <c r="AC146" s="75"/>
      <c r="AD146" s="75"/>
      <c r="AE146" s="75"/>
      <c r="AF146" s="75"/>
      <c r="AG146" s="75"/>
      <c r="AH146" s="75"/>
      <c r="AI146" s="75"/>
      <c r="AJ146" s="75"/>
      <c r="AK146" s="2"/>
      <c r="AL146" s="75"/>
    </row>
    <row r="147" spans="1:38" x14ac:dyDescent="0.25">
      <c r="A147" s="44">
        <v>102</v>
      </c>
      <c r="B147" s="61">
        <v>25.75</v>
      </c>
      <c r="C147" s="62">
        <v>417</v>
      </c>
      <c r="D147" s="61">
        <v>51</v>
      </c>
      <c r="E147" s="76" t="s">
        <v>280</v>
      </c>
      <c r="F147" s="75"/>
      <c r="G147" s="75"/>
      <c r="H147" s="75"/>
      <c r="I147" s="75"/>
      <c r="J147" s="75"/>
      <c r="K147" s="75"/>
      <c r="L147" s="75"/>
      <c r="M147" s="75"/>
      <c r="N147" s="75"/>
      <c r="O147" s="75"/>
      <c r="P147" s="75"/>
      <c r="Q147" s="75"/>
      <c r="R147" s="75"/>
      <c r="S147" s="75"/>
      <c r="T147" s="75"/>
      <c r="U147" s="75"/>
      <c r="V147" s="75"/>
      <c r="W147" s="75"/>
      <c r="X147" s="75"/>
      <c r="Y147" s="75"/>
      <c r="Z147" s="75"/>
      <c r="AA147" s="75"/>
      <c r="AB147" s="75"/>
      <c r="AC147" s="75"/>
      <c r="AD147" s="75"/>
      <c r="AE147" s="75"/>
      <c r="AF147" s="75"/>
      <c r="AG147" s="75"/>
      <c r="AH147" s="75"/>
      <c r="AI147" s="75"/>
      <c r="AJ147" s="75"/>
      <c r="AK147" s="2"/>
      <c r="AL147" s="75"/>
    </row>
    <row r="148" spans="1:38" x14ac:dyDescent="0.25">
      <c r="A148" s="44">
        <v>103</v>
      </c>
      <c r="B148" s="61">
        <v>26</v>
      </c>
      <c r="C148" s="62" t="s">
        <v>281</v>
      </c>
      <c r="D148" s="61">
        <v>51.5</v>
      </c>
      <c r="E148" s="76" t="s">
        <v>282</v>
      </c>
      <c r="F148" s="75"/>
      <c r="G148" s="75"/>
      <c r="H148" s="75"/>
      <c r="I148" s="75"/>
      <c r="J148" s="75"/>
      <c r="K148" s="75"/>
      <c r="L148" s="75"/>
      <c r="M148" s="75"/>
      <c r="N148" s="75"/>
      <c r="O148" s="75"/>
      <c r="P148" s="75"/>
      <c r="Q148" s="75"/>
      <c r="R148" s="75"/>
      <c r="S148" s="75"/>
      <c r="T148" s="75"/>
      <c r="U148" s="75"/>
      <c r="V148" s="75"/>
      <c r="W148" s="75"/>
      <c r="X148" s="75"/>
      <c r="Y148" s="75"/>
      <c r="Z148" s="75"/>
      <c r="AA148" s="75"/>
      <c r="AB148" s="75"/>
      <c r="AC148" s="75"/>
      <c r="AD148" s="75"/>
      <c r="AE148" s="75"/>
      <c r="AF148" s="75"/>
      <c r="AG148" s="75"/>
      <c r="AH148" s="75"/>
      <c r="AI148" s="75"/>
      <c r="AJ148" s="75"/>
      <c r="AK148" s="2"/>
      <c r="AL148" s="75"/>
    </row>
    <row r="149" spans="1:38" x14ac:dyDescent="0.25">
      <c r="A149" s="44">
        <v>104</v>
      </c>
      <c r="B149" s="61">
        <v>26.25</v>
      </c>
      <c r="C149" s="62" t="s">
        <v>283</v>
      </c>
      <c r="D149" s="61">
        <v>52</v>
      </c>
      <c r="E149" s="76" t="s">
        <v>284</v>
      </c>
      <c r="F149" s="75"/>
      <c r="G149" s="75"/>
      <c r="H149" s="75"/>
      <c r="I149" s="75"/>
      <c r="J149" s="75"/>
      <c r="K149" s="75"/>
      <c r="L149" s="75"/>
      <c r="M149" s="75"/>
      <c r="N149" s="75"/>
      <c r="O149" s="75"/>
      <c r="P149" s="75"/>
      <c r="Q149" s="75"/>
      <c r="R149" s="75"/>
      <c r="S149" s="75"/>
      <c r="T149" s="75"/>
      <c r="U149" s="75"/>
      <c r="V149" s="75"/>
      <c r="W149" s="75"/>
      <c r="X149" s="75"/>
      <c r="Y149" s="75"/>
      <c r="Z149" s="75"/>
      <c r="AA149" s="75"/>
      <c r="AB149" s="75"/>
      <c r="AC149" s="75"/>
      <c r="AD149" s="75"/>
      <c r="AE149" s="75"/>
      <c r="AF149" s="75"/>
      <c r="AG149" s="75"/>
      <c r="AH149" s="75"/>
      <c r="AI149" s="75"/>
      <c r="AJ149" s="75"/>
      <c r="AK149" s="2"/>
      <c r="AL149" s="75"/>
    </row>
    <row r="150" spans="1:38" x14ac:dyDescent="0.25">
      <c r="A150" s="44">
        <v>105</v>
      </c>
      <c r="B150" s="61">
        <v>26.5</v>
      </c>
      <c r="C150" s="62">
        <v>118</v>
      </c>
      <c r="D150" s="61">
        <v>52.5</v>
      </c>
      <c r="E150" s="76" t="s">
        <v>285</v>
      </c>
      <c r="F150" s="75"/>
      <c r="G150" s="75"/>
      <c r="H150" s="75"/>
      <c r="I150" s="75"/>
      <c r="J150" s="75"/>
      <c r="K150" s="75"/>
      <c r="L150" s="75"/>
      <c r="M150" s="75"/>
      <c r="N150" s="75"/>
      <c r="O150" s="75"/>
      <c r="P150" s="75"/>
      <c r="Q150" s="75"/>
      <c r="R150" s="75"/>
      <c r="S150" s="75"/>
      <c r="T150" s="75"/>
      <c r="U150" s="75"/>
      <c r="V150" s="75"/>
      <c r="W150" s="75"/>
      <c r="X150" s="75"/>
      <c r="Y150" s="75"/>
      <c r="Z150" s="75"/>
      <c r="AA150" s="75"/>
      <c r="AB150" s="75"/>
      <c r="AC150" s="75"/>
      <c r="AD150" s="75"/>
      <c r="AE150" s="75"/>
      <c r="AF150" s="75"/>
      <c r="AG150" s="75"/>
      <c r="AH150" s="75"/>
      <c r="AI150" s="75"/>
      <c r="AJ150" s="75"/>
      <c r="AK150" s="2"/>
      <c r="AL150" s="75"/>
    </row>
    <row r="151" spans="1:38" x14ac:dyDescent="0.25">
      <c r="A151" s="44">
        <v>106</v>
      </c>
      <c r="B151" s="61">
        <v>26.75</v>
      </c>
      <c r="C151" s="62">
        <v>218</v>
      </c>
      <c r="D151" s="61">
        <v>53</v>
      </c>
      <c r="E151" s="76" t="s">
        <v>286</v>
      </c>
      <c r="F151" s="75"/>
      <c r="G151" s="75"/>
      <c r="H151" s="75"/>
      <c r="I151" s="75"/>
      <c r="J151" s="75"/>
      <c r="K151" s="75"/>
      <c r="L151" s="75"/>
      <c r="M151" s="75"/>
      <c r="N151" s="75"/>
      <c r="O151" s="75"/>
      <c r="P151" s="75"/>
      <c r="Q151" s="75"/>
      <c r="R151" s="75"/>
      <c r="S151" s="75"/>
      <c r="T151" s="75"/>
      <c r="U151" s="75"/>
      <c r="V151" s="75"/>
      <c r="W151" s="75"/>
      <c r="X151" s="75"/>
      <c r="Y151" s="75"/>
      <c r="Z151" s="75"/>
      <c r="AA151" s="75"/>
      <c r="AB151" s="75"/>
      <c r="AC151" s="75"/>
      <c r="AD151" s="75"/>
      <c r="AE151" s="75"/>
      <c r="AF151" s="75"/>
      <c r="AG151" s="75"/>
      <c r="AH151" s="75"/>
      <c r="AI151" s="75"/>
      <c r="AJ151" s="75"/>
      <c r="AK151" s="2"/>
      <c r="AL151" s="75"/>
    </row>
    <row r="152" spans="1:38" x14ac:dyDescent="0.25">
      <c r="A152" s="44">
        <v>107</v>
      </c>
      <c r="B152" s="61">
        <v>27</v>
      </c>
      <c r="C152" s="62">
        <v>318</v>
      </c>
      <c r="D152" s="61">
        <v>53.5</v>
      </c>
      <c r="E152" s="76" t="s">
        <v>287</v>
      </c>
      <c r="F152" s="75"/>
      <c r="G152" s="75"/>
      <c r="H152" s="75"/>
      <c r="I152" s="75"/>
      <c r="J152" s="75"/>
      <c r="K152" s="75"/>
      <c r="L152" s="75"/>
      <c r="M152" s="75"/>
      <c r="N152" s="75"/>
      <c r="O152" s="75"/>
      <c r="P152" s="75"/>
      <c r="Q152" s="75"/>
      <c r="R152" s="75"/>
      <c r="S152" s="75"/>
      <c r="T152" s="75"/>
      <c r="U152" s="75"/>
      <c r="V152" s="75"/>
      <c r="W152" s="75"/>
      <c r="X152" s="75"/>
      <c r="Y152" s="75"/>
      <c r="Z152" s="75"/>
      <c r="AA152" s="75"/>
      <c r="AB152" s="75"/>
      <c r="AC152" s="75"/>
      <c r="AD152" s="75"/>
      <c r="AE152" s="75"/>
      <c r="AF152" s="75"/>
      <c r="AG152" s="75"/>
      <c r="AH152" s="75"/>
      <c r="AI152" s="75"/>
      <c r="AJ152" s="75"/>
      <c r="AK152" s="2"/>
      <c r="AL152" s="75"/>
    </row>
    <row r="153" spans="1:38" x14ac:dyDescent="0.25">
      <c r="A153" s="44">
        <v>108</v>
      </c>
      <c r="B153" s="61">
        <v>27.25</v>
      </c>
      <c r="C153" s="62">
        <v>418</v>
      </c>
      <c r="D153" s="61">
        <v>54</v>
      </c>
      <c r="E153" s="76" t="s">
        <v>288</v>
      </c>
      <c r="F153" s="75"/>
      <c r="G153" s="75"/>
      <c r="H153" s="75"/>
      <c r="I153" s="75"/>
      <c r="J153" s="75"/>
      <c r="K153" s="75"/>
      <c r="L153" s="75"/>
      <c r="M153" s="75"/>
      <c r="N153" s="75"/>
      <c r="O153" s="75"/>
      <c r="P153" s="75"/>
      <c r="Q153" s="75"/>
      <c r="R153" s="75"/>
      <c r="S153" s="75"/>
      <c r="T153" s="75"/>
      <c r="U153" s="75"/>
      <c r="V153" s="75"/>
      <c r="W153" s="75"/>
      <c r="X153" s="75"/>
      <c r="Y153" s="75"/>
      <c r="Z153" s="75"/>
      <c r="AA153" s="75"/>
      <c r="AB153" s="75"/>
      <c r="AC153" s="75"/>
      <c r="AD153" s="75"/>
      <c r="AE153" s="75"/>
      <c r="AF153" s="75"/>
      <c r="AG153" s="75"/>
      <c r="AH153" s="75"/>
      <c r="AI153" s="75"/>
      <c r="AJ153" s="75"/>
      <c r="AK153" s="2"/>
      <c r="AL153" s="75"/>
    </row>
    <row r="154" spans="1:38" x14ac:dyDescent="0.25">
      <c r="A154" s="44">
        <v>109</v>
      </c>
      <c r="B154" s="61">
        <v>27.5</v>
      </c>
      <c r="C154" s="62" t="s">
        <v>289</v>
      </c>
      <c r="D154" s="61">
        <v>54.5</v>
      </c>
      <c r="E154" s="76" t="s">
        <v>290</v>
      </c>
      <c r="F154" s="75"/>
      <c r="G154" s="75"/>
      <c r="H154" s="75"/>
      <c r="I154" s="75"/>
      <c r="J154" s="75"/>
      <c r="K154" s="75"/>
      <c r="L154" s="75"/>
      <c r="M154" s="75"/>
      <c r="N154" s="75"/>
      <c r="O154" s="75"/>
      <c r="P154" s="75"/>
      <c r="Q154" s="75"/>
      <c r="R154" s="75"/>
      <c r="S154" s="75"/>
      <c r="T154" s="75"/>
      <c r="U154" s="75"/>
      <c r="V154" s="75"/>
      <c r="W154" s="75"/>
      <c r="X154" s="75"/>
      <c r="Y154" s="75"/>
      <c r="Z154" s="75"/>
      <c r="AA154" s="75"/>
      <c r="AB154" s="75"/>
      <c r="AC154" s="75"/>
      <c r="AD154" s="75"/>
      <c r="AE154" s="75"/>
      <c r="AF154" s="75"/>
      <c r="AG154" s="75"/>
      <c r="AH154" s="75"/>
      <c r="AI154" s="75"/>
      <c r="AJ154" s="75"/>
      <c r="AK154" s="2"/>
      <c r="AL154" s="75"/>
    </row>
    <row r="155" spans="1:38" x14ac:dyDescent="0.25">
      <c r="A155" s="44">
        <v>110</v>
      </c>
      <c r="B155" s="61">
        <v>27.75</v>
      </c>
      <c r="C155" s="62" t="s">
        <v>291</v>
      </c>
      <c r="D155" s="61">
        <v>55</v>
      </c>
      <c r="E155" s="76" t="s">
        <v>292</v>
      </c>
      <c r="F155" s="75"/>
      <c r="G155" s="75"/>
      <c r="H155" s="75"/>
      <c r="I155" s="75"/>
      <c r="J155" s="75"/>
      <c r="K155" s="75"/>
      <c r="L155" s="75"/>
      <c r="M155" s="75"/>
      <c r="N155" s="75"/>
      <c r="O155" s="75"/>
      <c r="P155" s="75"/>
      <c r="Q155" s="75"/>
      <c r="R155" s="75"/>
      <c r="S155" s="75"/>
      <c r="T155" s="75"/>
      <c r="U155" s="75"/>
      <c r="V155" s="75"/>
      <c r="W155" s="75"/>
      <c r="X155" s="75"/>
      <c r="Y155" s="75"/>
      <c r="Z155" s="75"/>
      <c r="AA155" s="75"/>
      <c r="AB155" s="75"/>
      <c r="AC155" s="75"/>
      <c r="AD155" s="75"/>
      <c r="AE155" s="75"/>
      <c r="AF155" s="75"/>
      <c r="AG155" s="75"/>
      <c r="AH155" s="75"/>
      <c r="AI155" s="75"/>
      <c r="AJ155" s="75"/>
      <c r="AK155" s="2"/>
      <c r="AL155" s="75"/>
    </row>
    <row r="156" spans="1:38" x14ac:dyDescent="0.25">
      <c r="A156" s="44">
        <v>111</v>
      </c>
      <c r="B156" s="61">
        <v>28</v>
      </c>
      <c r="C156" s="62">
        <v>119</v>
      </c>
      <c r="D156" s="61">
        <v>55.5</v>
      </c>
      <c r="E156" s="76" t="s">
        <v>293</v>
      </c>
      <c r="F156" s="75"/>
      <c r="G156" s="75"/>
      <c r="H156" s="75"/>
      <c r="I156" s="75"/>
      <c r="J156" s="75"/>
      <c r="K156" s="75"/>
      <c r="L156" s="75"/>
      <c r="M156" s="75"/>
      <c r="N156" s="75"/>
      <c r="O156" s="75"/>
      <c r="P156" s="75"/>
      <c r="Q156" s="75"/>
      <c r="R156" s="75"/>
      <c r="S156" s="75"/>
      <c r="T156" s="75"/>
      <c r="U156" s="75"/>
      <c r="V156" s="75"/>
      <c r="W156" s="75"/>
      <c r="X156" s="75"/>
      <c r="Y156" s="75"/>
      <c r="Z156" s="75"/>
      <c r="AA156" s="75"/>
      <c r="AB156" s="75"/>
      <c r="AC156" s="75"/>
      <c r="AD156" s="75"/>
      <c r="AE156" s="75"/>
      <c r="AF156" s="75"/>
      <c r="AG156" s="75"/>
      <c r="AH156" s="75"/>
      <c r="AI156" s="75"/>
      <c r="AJ156" s="75"/>
      <c r="AK156" s="2"/>
      <c r="AL156" s="75"/>
    </row>
    <row r="157" spans="1:38" x14ac:dyDescent="0.25">
      <c r="A157" s="44">
        <v>112</v>
      </c>
      <c r="B157" s="61">
        <v>28.25</v>
      </c>
      <c r="C157" s="62">
        <v>219</v>
      </c>
      <c r="D157" s="61">
        <v>56</v>
      </c>
      <c r="E157" s="76" t="s">
        <v>294</v>
      </c>
      <c r="F157" s="75"/>
      <c r="G157" s="75"/>
      <c r="H157" s="75"/>
      <c r="I157" s="75"/>
      <c r="J157" s="75"/>
      <c r="K157" s="75"/>
      <c r="L157" s="75"/>
      <c r="M157" s="75"/>
      <c r="N157" s="75"/>
      <c r="O157" s="75"/>
      <c r="P157" s="75"/>
      <c r="Q157" s="75"/>
      <c r="R157" s="75"/>
      <c r="S157" s="75"/>
      <c r="T157" s="75"/>
      <c r="U157" s="75"/>
      <c r="V157" s="75"/>
      <c r="W157" s="75"/>
      <c r="X157" s="75"/>
      <c r="Y157" s="75"/>
      <c r="Z157" s="75"/>
      <c r="AA157" s="75"/>
      <c r="AB157" s="75"/>
      <c r="AC157" s="75"/>
      <c r="AD157" s="75"/>
      <c r="AE157" s="75"/>
      <c r="AF157" s="75"/>
      <c r="AG157" s="75"/>
      <c r="AH157" s="75"/>
      <c r="AI157" s="75"/>
      <c r="AJ157" s="75"/>
      <c r="AK157" s="2"/>
      <c r="AL157" s="75"/>
    </row>
    <row r="158" spans="1:38" x14ac:dyDescent="0.25">
      <c r="A158" s="44">
        <v>113</v>
      </c>
      <c r="B158" s="61">
        <v>28.5</v>
      </c>
      <c r="C158" s="62">
        <v>319</v>
      </c>
      <c r="D158" s="61">
        <v>56.5</v>
      </c>
      <c r="E158" s="76" t="s">
        <v>295</v>
      </c>
      <c r="F158" s="75"/>
      <c r="G158" s="75"/>
      <c r="H158" s="75"/>
      <c r="I158" s="75"/>
      <c r="J158" s="75"/>
      <c r="K158" s="75"/>
      <c r="L158" s="75"/>
      <c r="M158" s="75"/>
      <c r="N158" s="75"/>
      <c r="O158" s="75"/>
      <c r="P158" s="75"/>
      <c r="Q158" s="75"/>
      <c r="R158" s="75"/>
      <c r="S158" s="75"/>
      <c r="T158" s="75"/>
      <c r="U158" s="75"/>
      <c r="V158" s="75"/>
      <c r="W158" s="75"/>
      <c r="X158" s="75"/>
      <c r="Y158" s="75"/>
      <c r="Z158" s="75"/>
      <c r="AA158" s="75"/>
      <c r="AB158" s="75"/>
      <c r="AC158" s="75"/>
      <c r="AD158" s="75"/>
      <c r="AE158" s="75"/>
      <c r="AF158" s="75"/>
      <c r="AG158" s="75"/>
      <c r="AH158" s="75"/>
      <c r="AI158" s="75"/>
      <c r="AJ158" s="75"/>
      <c r="AK158" s="2"/>
      <c r="AL158" s="75"/>
    </row>
    <row r="159" spans="1:38" x14ac:dyDescent="0.25">
      <c r="A159" s="44">
        <v>114</v>
      </c>
      <c r="B159" s="61">
        <v>28.75</v>
      </c>
      <c r="C159" s="62">
        <v>419</v>
      </c>
      <c r="D159" s="61">
        <v>57</v>
      </c>
      <c r="E159" s="76" t="s">
        <v>296</v>
      </c>
      <c r="F159" s="75"/>
      <c r="G159" s="75"/>
      <c r="H159" s="75"/>
      <c r="I159" s="75"/>
      <c r="J159" s="75"/>
      <c r="K159" s="75"/>
      <c r="L159" s="75"/>
      <c r="M159" s="75"/>
      <c r="N159" s="75"/>
      <c r="O159" s="75"/>
      <c r="P159" s="75"/>
      <c r="Q159" s="75"/>
      <c r="R159" s="75"/>
      <c r="S159" s="75"/>
      <c r="T159" s="75"/>
      <c r="U159" s="75"/>
      <c r="V159" s="75"/>
      <c r="W159" s="75"/>
      <c r="X159" s="75"/>
      <c r="Y159" s="75"/>
      <c r="Z159" s="75"/>
      <c r="AA159" s="75"/>
      <c r="AB159" s="75"/>
      <c r="AC159" s="75"/>
      <c r="AD159" s="75"/>
      <c r="AE159" s="75"/>
      <c r="AF159" s="75"/>
      <c r="AG159" s="75"/>
      <c r="AH159" s="75"/>
      <c r="AI159" s="75"/>
      <c r="AJ159" s="75"/>
      <c r="AK159" s="2"/>
      <c r="AL159" s="75"/>
    </row>
    <row r="160" spans="1:38" x14ac:dyDescent="0.25">
      <c r="A160" s="44">
        <v>115</v>
      </c>
      <c r="B160" s="61">
        <v>29</v>
      </c>
      <c r="C160" s="62" t="s">
        <v>297</v>
      </c>
      <c r="D160" s="61">
        <v>57.5</v>
      </c>
      <c r="E160" s="76" t="s">
        <v>298</v>
      </c>
      <c r="F160" s="75"/>
      <c r="G160" s="75"/>
      <c r="H160" s="75"/>
      <c r="I160" s="75"/>
      <c r="J160" s="75"/>
      <c r="K160" s="75"/>
      <c r="L160" s="75"/>
      <c r="M160" s="75"/>
      <c r="N160" s="75"/>
      <c r="O160" s="75"/>
      <c r="P160" s="75"/>
      <c r="Q160" s="75"/>
      <c r="R160" s="75"/>
      <c r="S160" s="75"/>
      <c r="T160" s="75"/>
      <c r="U160" s="75"/>
      <c r="V160" s="75"/>
      <c r="W160" s="75"/>
      <c r="X160" s="75"/>
      <c r="Y160" s="75"/>
      <c r="Z160" s="75"/>
      <c r="AA160" s="75"/>
      <c r="AB160" s="75"/>
      <c r="AC160" s="75"/>
      <c r="AD160" s="75"/>
      <c r="AE160" s="75"/>
      <c r="AF160" s="75"/>
      <c r="AG160" s="75"/>
      <c r="AH160" s="75"/>
      <c r="AI160" s="75"/>
      <c r="AJ160" s="75"/>
      <c r="AK160" s="2"/>
      <c r="AL160" s="75"/>
    </row>
    <row r="161" spans="1:38" x14ac:dyDescent="0.25">
      <c r="A161" s="44">
        <v>116</v>
      </c>
      <c r="B161" s="61">
        <v>29.25</v>
      </c>
      <c r="C161" s="62" t="s">
        <v>299</v>
      </c>
      <c r="D161" s="61">
        <v>58</v>
      </c>
      <c r="E161" s="76" t="s">
        <v>300</v>
      </c>
      <c r="F161" s="75"/>
      <c r="G161" s="75"/>
      <c r="H161" s="75"/>
      <c r="I161" s="75"/>
      <c r="J161" s="75"/>
      <c r="K161" s="75"/>
      <c r="L161" s="75"/>
      <c r="M161" s="75"/>
      <c r="N161" s="75"/>
      <c r="O161" s="75"/>
      <c r="P161" s="75"/>
      <c r="Q161" s="75"/>
      <c r="R161" s="75"/>
      <c r="S161" s="75"/>
      <c r="T161" s="75"/>
      <c r="U161" s="75"/>
      <c r="V161" s="75"/>
      <c r="W161" s="75"/>
      <c r="X161" s="75"/>
      <c r="Y161" s="75"/>
      <c r="Z161" s="75"/>
      <c r="AA161" s="75"/>
      <c r="AB161" s="75"/>
      <c r="AC161" s="75"/>
      <c r="AD161" s="75"/>
      <c r="AE161" s="75"/>
      <c r="AF161" s="75"/>
      <c r="AG161" s="75"/>
      <c r="AH161" s="75"/>
      <c r="AI161" s="75"/>
      <c r="AJ161" s="75"/>
      <c r="AK161" s="2"/>
      <c r="AL161" s="75"/>
    </row>
    <row r="162" spans="1:38" x14ac:dyDescent="0.25">
      <c r="A162" s="44">
        <v>117</v>
      </c>
      <c r="B162" s="61">
        <v>29.5</v>
      </c>
      <c r="C162" s="62">
        <v>120</v>
      </c>
      <c r="D162" s="61">
        <v>58.5</v>
      </c>
      <c r="E162" s="76" t="s">
        <v>301</v>
      </c>
      <c r="F162" s="75"/>
      <c r="G162" s="75"/>
      <c r="H162" s="75"/>
      <c r="I162" s="75"/>
      <c r="J162" s="75"/>
      <c r="K162" s="75"/>
      <c r="L162" s="75"/>
      <c r="M162" s="75"/>
      <c r="N162" s="75"/>
      <c r="O162" s="75"/>
      <c r="P162" s="75"/>
      <c r="Q162" s="75"/>
      <c r="R162" s="75"/>
      <c r="S162" s="75"/>
      <c r="T162" s="75"/>
      <c r="U162" s="75"/>
      <c r="V162" s="75"/>
      <c r="W162" s="75"/>
      <c r="X162" s="75"/>
      <c r="Y162" s="75"/>
      <c r="Z162" s="75"/>
      <c r="AA162" s="75"/>
      <c r="AB162" s="75"/>
      <c r="AC162" s="75"/>
      <c r="AD162" s="75"/>
      <c r="AE162" s="75"/>
      <c r="AF162" s="75"/>
      <c r="AG162" s="75"/>
      <c r="AH162" s="75"/>
      <c r="AI162" s="75"/>
      <c r="AJ162" s="75"/>
      <c r="AK162" s="2"/>
      <c r="AL162" s="75"/>
    </row>
    <row r="163" spans="1:38" x14ac:dyDescent="0.25">
      <c r="A163" s="44">
        <v>118</v>
      </c>
      <c r="B163" s="61">
        <v>29.75</v>
      </c>
      <c r="C163" s="62">
        <v>220</v>
      </c>
      <c r="F163" s="75"/>
      <c r="G163" s="75"/>
      <c r="H163" s="75"/>
      <c r="I163" s="75"/>
      <c r="J163" s="75"/>
      <c r="K163" s="75"/>
      <c r="L163" s="75"/>
      <c r="M163" s="75"/>
      <c r="N163" s="75"/>
      <c r="O163" s="75"/>
      <c r="P163" s="75"/>
      <c r="Q163" s="75"/>
      <c r="R163" s="75"/>
      <c r="S163" s="75"/>
      <c r="T163" s="75"/>
      <c r="U163" s="75"/>
      <c r="V163" s="75"/>
      <c r="W163" s="75"/>
      <c r="X163" s="75"/>
      <c r="Y163" s="75"/>
      <c r="Z163" s="75"/>
      <c r="AA163" s="75"/>
      <c r="AB163" s="75"/>
      <c r="AC163" s="75"/>
      <c r="AD163" s="75"/>
      <c r="AE163" s="75"/>
      <c r="AF163" s="75"/>
      <c r="AG163" s="75"/>
      <c r="AH163" s="75"/>
      <c r="AI163" s="75"/>
      <c r="AJ163" s="75"/>
      <c r="AK163" s="2"/>
      <c r="AL163" s="75"/>
    </row>
    <row r="164" spans="1:38" x14ac:dyDescent="0.25">
      <c r="A164" s="44">
        <v>119</v>
      </c>
      <c r="B164" s="61">
        <v>30</v>
      </c>
      <c r="C164" s="62">
        <v>320</v>
      </c>
      <c r="F164" s="75"/>
      <c r="G164" s="75"/>
      <c r="H164" s="75"/>
      <c r="I164" s="75"/>
      <c r="J164" s="75"/>
      <c r="K164" s="75"/>
      <c r="L164" s="75"/>
      <c r="M164" s="75"/>
      <c r="N164" s="75"/>
      <c r="O164" s="75"/>
      <c r="P164" s="75"/>
      <c r="Q164" s="75"/>
      <c r="R164" s="75"/>
      <c r="S164" s="75"/>
      <c r="T164" s="75"/>
      <c r="U164" s="75"/>
      <c r="V164" s="75"/>
      <c r="W164" s="75"/>
      <c r="X164" s="75"/>
      <c r="Y164" s="75"/>
      <c r="Z164" s="75"/>
      <c r="AA164" s="75"/>
      <c r="AB164" s="75"/>
      <c r="AC164" s="75"/>
      <c r="AD164" s="75"/>
      <c r="AE164" s="75"/>
      <c r="AF164" s="75"/>
      <c r="AG164" s="75"/>
      <c r="AH164" s="75"/>
      <c r="AI164" s="75"/>
      <c r="AJ164" s="75"/>
      <c r="AK164" s="2"/>
      <c r="AL164" s="75"/>
    </row>
    <row r="165" spans="1:38" x14ac:dyDescent="0.25">
      <c r="A165" s="44">
        <v>120</v>
      </c>
      <c r="B165" s="61">
        <v>30.25</v>
      </c>
      <c r="C165" s="62">
        <v>420</v>
      </c>
      <c r="F165" s="75"/>
      <c r="G165" s="75"/>
      <c r="H165" s="75"/>
      <c r="I165" s="75"/>
      <c r="J165" s="75"/>
      <c r="K165" s="75"/>
      <c r="L165" s="75"/>
      <c r="M165" s="75"/>
      <c r="N165" s="75"/>
      <c r="O165" s="75"/>
      <c r="P165" s="75"/>
      <c r="Q165" s="75"/>
      <c r="R165" s="75"/>
      <c r="S165" s="75"/>
      <c r="T165" s="75"/>
      <c r="U165" s="75"/>
      <c r="V165" s="75"/>
      <c r="W165" s="75"/>
      <c r="X165" s="75"/>
      <c r="Y165" s="75"/>
      <c r="Z165" s="75"/>
      <c r="AA165" s="75"/>
      <c r="AB165" s="75"/>
      <c r="AC165" s="75"/>
      <c r="AD165" s="75"/>
      <c r="AE165" s="75"/>
      <c r="AF165" s="75"/>
      <c r="AG165" s="75"/>
      <c r="AH165" s="75"/>
      <c r="AI165" s="75"/>
      <c r="AJ165" s="75"/>
      <c r="AK165" s="2"/>
      <c r="AL165" s="75"/>
    </row>
    <row r="166" spans="1:38" x14ac:dyDescent="0.25">
      <c r="A166" s="44">
        <v>121</v>
      </c>
      <c r="B166" s="61">
        <v>30.5</v>
      </c>
      <c r="C166" s="62" t="s">
        <v>302</v>
      </c>
      <c r="F166" s="75"/>
      <c r="G166" s="75"/>
      <c r="H166" s="75"/>
      <c r="I166" s="75"/>
      <c r="J166" s="75"/>
      <c r="K166" s="75"/>
      <c r="L166" s="75"/>
      <c r="M166" s="75"/>
      <c r="N166" s="75"/>
      <c r="O166" s="75"/>
      <c r="P166" s="75"/>
      <c r="Q166" s="75"/>
      <c r="R166" s="75"/>
      <c r="S166" s="75"/>
      <c r="T166" s="75"/>
      <c r="U166" s="75"/>
      <c r="V166" s="75"/>
      <c r="W166" s="75"/>
      <c r="X166" s="75"/>
      <c r="Y166" s="75"/>
      <c r="Z166" s="75"/>
      <c r="AA166" s="75"/>
      <c r="AB166" s="75"/>
      <c r="AC166" s="75"/>
      <c r="AD166" s="75"/>
      <c r="AE166" s="75"/>
      <c r="AF166" s="75"/>
      <c r="AG166" s="75"/>
      <c r="AH166" s="75"/>
      <c r="AI166" s="75"/>
      <c r="AJ166" s="75"/>
      <c r="AK166" s="2"/>
      <c r="AL166" s="75"/>
    </row>
    <row r="167" spans="1:38" x14ac:dyDescent="0.25">
      <c r="A167" s="44">
        <v>122</v>
      </c>
      <c r="B167" s="61">
        <v>30.75</v>
      </c>
      <c r="C167" s="62" t="s">
        <v>303</v>
      </c>
      <c r="F167" s="75"/>
      <c r="G167" s="75"/>
      <c r="H167" s="75"/>
      <c r="I167" s="75"/>
      <c r="J167" s="75"/>
      <c r="K167" s="75"/>
      <c r="L167" s="75"/>
      <c r="M167" s="75"/>
      <c r="N167" s="75"/>
      <c r="O167" s="75"/>
      <c r="P167" s="75"/>
      <c r="Q167" s="75"/>
      <c r="R167" s="75"/>
      <c r="S167" s="75"/>
      <c r="T167" s="75"/>
      <c r="U167" s="75"/>
      <c r="V167" s="75"/>
      <c r="W167" s="75"/>
      <c r="X167" s="75"/>
      <c r="Y167" s="75"/>
      <c r="Z167" s="75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2"/>
      <c r="AL167" s="75"/>
    </row>
    <row r="168" spans="1:38" x14ac:dyDescent="0.25">
      <c r="A168" s="44">
        <v>123</v>
      </c>
      <c r="B168" s="61">
        <v>31</v>
      </c>
      <c r="C168" s="62">
        <v>121</v>
      </c>
      <c r="F168" s="75"/>
      <c r="G168" s="75"/>
      <c r="H168" s="75"/>
      <c r="I168" s="75"/>
      <c r="J168" s="75"/>
      <c r="K168" s="75"/>
      <c r="L168" s="75"/>
      <c r="M168" s="75"/>
      <c r="N168" s="75"/>
      <c r="O168" s="75"/>
      <c r="P168" s="75"/>
      <c r="Q168" s="75"/>
      <c r="R168" s="75"/>
      <c r="S168" s="75"/>
      <c r="T168" s="75"/>
      <c r="U168" s="75"/>
      <c r="V168" s="75"/>
      <c r="W168" s="75"/>
      <c r="X168" s="75"/>
      <c r="Y168" s="75"/>
      <c r="Z168" s="75"/>
      <c r="AA168" s="75"/>
      <c r="AB168" s="75"/>
      <c r="AC168" s="75"/>
      <c r="AD168" s="75"/>
      <c r="AE168" s="75"/>
      <c r="AF168" s="75"/>
      <c r="AG168" s="75"/>
      <c r="AH168" s="75"/>
      <c r="AI168" s="75"/>
      <c r="AJ168" s="75"/>
      <c r="AK168" s="2"/>
      <c r="AL168" s="75"/>
    </row>
    <row r="169" spans="1:38" x14ac:dyDescent="0.25">
      <c r="A169" s="44">
        <v>124</v>
      </c>
      <c r="B169" s="61">
        <v>31.25</v>
      </c>
      <c r="C169" s="62">
        <v>221</v>
      </c>
      <c r="F169" s="75"/>
      <c r="G169" s="75"/>
      <c r="H169" s="75"/>
      <c r="I169" s="75"/>
      <c r="J169" s="75"/>
      <c r="K169" s="75"/>
      <c r="L169" s="75"/>
      <c r="M169" s="75"/>
      <c r="N169" s="75"/>
      <c r="O169" s="75"/>
      <c r="P169" s="75"/>
      <c r="Q169" s="75"/>
      <c r="R169" s="75"/>
      <c r="S169" s="75"/>
      <c r="T169" s="75"/>
      <c r="U169" s="75"/>
      <c r="V169" s="75"/>
      <c r="W169" s="75"/>
      <c r="X169" s="75"/>
      <c r="Y169" s="75"/>
      <c r="Z169" s="75"/>
      <c r="AA169" s="75"/>
      <c r="AB169" s="75"/>
      <c r="AC169" s="75"/>
      <c r="AD169" s="75"/>
      <c r="AE169" s="75"/>
      <c r="AF169" s="75"/>
      <c r="AG169" s="75"/>
      <c r="AH169" s="75"/>
      <c r="AI169" s="75"/>
      <c r="AJ169" s="75"/>
      <c r="AK169" s="2"/>
      <c r="AL169" s="75"/>
    </row>
    <row r="170" spans="1:38" x14ac:dyDescent="0.25">
      <c r="A170" s="44">
        <v>125</v>
      </c>
      <c r="B170" s="61">
        <v>31.5</v>
      </c>
      <c r="C170" s="62">
        <v>321</v>
      </c>
      <c r="F170" s="75"/>
      <c r="G170" s="75"/>
      <c r="H170" s="75"/>
      <c r="I170" s="75"/>
      <c r="J170" s="75"/>
      <c r="K170" s="75"/>
      <c r="L170" s="75"/>
      <c r="M170" s="75"/>
      <c r="N170" s="75"/>
      <c r="O170" s="75"/>
      <c r="P170" s="75"/>
      <c r="Q170" s="75"/>
      <c r="R170" s="75"/>
      <c r="S170" s="75"/>
      <c r="T170" s="75"/>
      <c r="U170" s="75"/>
      <c r="V170" s="75"/>
      <c r="W170" s="75"/>
      <c r="X170" s="75"/>
      <c r="Y170" s="75"/>
      <c r="Z170" s="75"/>
      <c r="AA170" s="75"/>
      <c r="AB170" s="75"/>
      <c r="AC170" s="75"/>
      <c r="AD170" s="75"/>
      <c r="AE170" s="75"/>
      <c r="AF170" s="75"/>
      <c r="AG170" s="75"/>
      <c r="AH170" s="75"/>
      <c r="AI170" s="75"/>
      <c r="AJ170" s="75"/>
      <c r="AK170" s="2"/>
      <c r="AL170" s="75"/>
    </row>
    <row r="171" spans="1:38" x14ac:dyDescent="0.25">
      <c r="A171" s="44">
        <v>126</v>
      </c>
      <c r="B171" s="61">
        <v>31.75</v>
      </c>
      <c r="C171" s="62">
        <v>421</v>
      </c>
      <c r="F171" s="75"/>
      <c r="G171" s="75"/>
      <c r="H171" s="75"/>
      <c r="I171" s="75"/>
      <c r="J171" s="75"/>
      <c r="K171" s="75"/>
      <c r="L171" s="75"/>
      <c r="M171" s="75"/>
      <c r="N171" s="75"/>
      <c r="O171" s="75"/>
      <c r="P171" s="75"/>
      <c r="Q171" s="75"/>
      <c r="R171" s="75"/>
      <c r="S171" s="75"/>
      <c r="T171" s="75"/>
      <c r="U171" s="75"/>
      <c r="V171" s="75"/>
      <c r="W171" s="75"/>
      <c r="X171" s="75"/>
      <c r="Y171" s="75"/>
      <c r="Z171" s="75"/>
      <c r="AA171" s="75"/>
      <c r="AB171" s="75"/>
      <c r="AC171" s="75"/>
      <c r="AD171" s="75"/>
      <c r="AE171" s="75"/>
      <c r="AF171" s="75"/>
      <c r="AG171" s="75"/>
      <c r="AH171" s="75"/>
      <c r="AI171" s="75"/>
      <c r="AJ171" s="75"/>
      <c r="AK171" s="2"/>
      <c r="AL171" s="75"/>
    </row>
    <row r="172" spans="1:38" x14ac:dyDescent="0.25">
      <c r="A172" s="44">
        <v>127</v>
      </c>
      <c r="B172" s="61">
        <v>32</v>
      </c>
      <c r="C172" s="62" t="s">
        <v>304</v>
      </c>
      <c r="F172" s="75"/>
      <c r="G172" s="75"/>
      <c r="H172" s="75"/>
      <c r="I172" s="75"/>
      <c r="J172" s="75"/>
      <c r="K172" s="75"/>
      <c r="L172" s="75"/>
      <c r="M172" s="75"/>
      <c r="N172" s="75"/>
      <c r="O172" s="75"/>
      <c r="P172" s="75"/>
      <c r="Q172" s="75"/>
      <c r="R172" s="75"/>
      <c r="S172" s="75"/>
      <c r="T172" s="75"/>
      <c r="U172" s="75"/>
      <c r="V172" s="75"/>
      <c r="W172" s="75"/>
      <c r="X172" s="75"/>
      <c r="Y172" s="75"/>
      <c r="Z172" s="75"/>
      <c r="AA172" s="75"/>
      <c r="AB172" s="75"/>
      <c r="AC172" s="75"/>
      <c r="AD172" s="75"/>
      <c r="AE172" s="75"/>
      <c r="AF172" s="75"/>
      <c r="AG172" s="75"/>
      <c r="AH172" s="75"/>
      <c r="AI172" s="75"/>
      <c r="AJ172" s="75"/>
      <c r="AK172" s="2"/>
      <c r="AL172" s="75"/>
    </row>
    <row r="173" spans="1:38" x14ac:dyDescent="0.25">
      <c r="A173" s="44">
        <v>128</v>
      </c>
      <c r="B173" s="61">
        <v>32.25</v>
      </c>
      <c r="C173" s="62" t="s">
        <v>305</v>
      </c>
      <c r="F173" s="75"/>
      <c r="G173" s="75"/>
      <c r="H173" s="75"/>
      <c r="I173" s="75"/>
      <c r="J173" s="75"/>
      <c r="K173" s="75"/>
      <c r="L173" s="75"/>
      <c r="M173" s="75"/>
      <c r="N173" s="75"/>
      <c r="O173" s="75"/>
      <c r="P173" s="75"/>
      <c r="Q173" s="75"/>
      <c r="R173" s="75"/>
      <c r="S173" s="75"/>
      <c r="T173" s="75"/>
      <c r="U173" s="75"/>
      <c r="V173" s="75"/>
      <c r="W173" s="75"/>
      <c r="X173" s="75"/>
      <c r="Y173" s="75"/>
      <c r="Z173" s="75"/>
      <c r="AA173" s="75"/>
      <c r="AB173" s="75"/>
      <c r="AC173" s="75"/>
      <c r="AD173" s="75"/>
      <c r="AE173" s="75"/>
      <c r="AF173" s="75"/>
      <c r="AG173" s="75"/>
      <c r="AH173" s="75"/>
      <c r="AI173" s="75"/>
      <c r="AJ173" s="75"/>
      <c r="AK173" s="2"/>
      <c r="AL173" s="75"/>
    </row>
    <row r="174" spans="1:38" x14ac:dyDescent="0.25">
      <c r="A174" s="44">
        <v>129</v>
      </c>
      <c r="B174" s="61">
        <v>32.5</v>
      </c>
      <c r="C174" s="62">
        <v>122</v>
      </c>
      <c r="F174" s="75"/>
      <c r="G174" s="75"/>
      <c r="H174" s="75"/>
      <c r="I174" s="75"/>
      <c r="J174" s="75"/>
      <c r="K174" s="75"/>
      <c r="L174" s="75"/>
      <c r="M174" s="75"/>
      <c r="N174" s="75"/>
      <c r="O174" s="75"/>
      <c r="P174" s="75"/>
      <c r="Q174" s="75"/>
      <c r="R174" s="75"/>
      <c r="S174" s="75"/>
      <c r="T174" s="75"/>
      <c r="U174" s="75"/>
      <c r="V174" s="75"/>
      <c r="W174" s="75"/>
      <c r="X174" s="75"/>
      <c r="Y174" s="75"/>
      <c r="Z174" s="75"/>
      <c r="AA174" s="75"/>
      <c r="AB174" s="75"/>
      <c r="AC174" s="75"/>
      <c r="AD174" s="75"/>
      <c r="AE174" s="75"/>
      <c r="AF174" s="75"/>
      <c r="AG174" s="75"/>
      <c r="AH174" s="75"/>
      <c r="AI174" s="75"/>
      <c r="AJ174" s="75"/>
      <c r="AK174" s="2"/>
      <c r="AL174" s="75"/>
    </row>
    <row r="175" spans="1:38" x14ac:dyDescent="0.25">
      <c r="A175" s="44">
        <v>130</v>
      </c>
      <c r="B175" s="61">
        <v>32.75</v>
      </c>
      <c r="C175" s="62">
        <v>222</v>
      </c>
      <c r="F175" s="75"/>
      <c r="G175" s="75"/>
      <c r="H175" s="75"/>
      <c r="I175" s="75"/>
      <c r="J175" s="75"/>
      <c r="K175" s="75"/>
      <c r="L175" s="75"/>
      <c r="M175" s="75"/>
      <c r="N175" s="75"/>
      <c r="O175" s="75"/>
      <c r="P175" s="75"/>
      <c r="Q175" s="75"/>
      <c r="R175" s="75"/>
      <c r="S175" s="75"/>
      <c r="T175" s="75"/>
      <c r="U175" s="75"/>
      <c r="V175" s="75"/>
      <c r="W175" s="75"/>
      <c r="X175" s="75"/>
      <c r="Y175" s="75"/>
      <c r="Z175" s="75"/>
      <c r="AA175" s="75"/>
      <c r="AB175" s="75"/>
      <c r="AC175" s="75"/>
      <c r="AD175" s="75"/>
      <c r="AE175" s="75"/>
      <c r="AF175" s="75"/>
      <c r="AG175" s="75"/>
      <c r="AH175" s="75"/>
      <c r="AI175" s="75"/>
      <c r="AJ175" s="75"/>
      <c r="AK175" s="2"/>
      <c r="AL175" s="75"/>
    </row>
    <row r="176" spans="1:38" x14ac:dyDescent="0.25">
      <c r="A176" s="44">
        <v>131</v>
      </c>
      <c r="B176" s="61">
        <v>33</v>
      </c>
      <c r="C176" s="62">
        <v>322</v>
      </c>
      <c r="F176" s="75"/>
      <c r="G176" s="75"/>
      <c r="H176" s="75"/>
      <c r="I176" s="75"/>
      <c r="J176" s="75"/>
      <c r="K176" s="75"/>
      <c r="L176" s="75"/>
      <c r="M176" s="75"/>
      <c r="N176" s="75"/>
      <c r="O176" s="75"/>
      <c r="P176" s="75"/>
      <c r="Q176" s="75"/>
      <c r="R176" s="75"/>
      <c r="S176" s="75"/>
      <c r="T176" s="75"/>
      <c r="U176" s="75"/>
      <c r="V176" s="75"/>
      <c r="W176" s="75"/>
      <c r="X176" s="75"/>
      <c r="Y176" s="75"/>
      <c r="Z176" s="75"/>
      <c r="AA176" s="75"/>
      <c r="AB176" s="75"/>
      <c r="AC176" s="75"/>
      <c r="AD176" s="75"/>
      <c r="AE176" s="75"/>
      <c r="AF176" s="75"/>
      <c r="AG176" s="75"/>
      <c r="AH176" s="75"/>
      <c r="AI176" s="75"/>
      <c r="AJ176" s="75"/>
      <c r="AK176" s="2"/>
      <c r="AL176" s="75"/>
    </row>
    <row r="177" spans="1:38" x14ac:dyDescent="0.25">
      <c r="A177" s="44">
        <v>132</v>
      </c>
      <c r="B177" s="61">
        <v>33.25</v>
      </c>
      <c r="C177" s="62">
        <v>422</v>
      </c>
      <c r="F177" s="75"/>
      <c r="G177" s="75"/>
      <c r="H177" s="75"/>
      <c r="I177" s="75"/>
      <c r="J177" s="75"/>
      <c r="K177" s="75"/>
      <c r="L177" s="75"/>
      <c r="M177" s="75"/>
      <c r="N177" s="75"/>
      <c r="O177" s="75"/>
      <c r="P177" s="75"/>
      <c r="Q177" s="75"/>
      <c r="R177" s="75"/>
      <c r="S177" s="75"/>
      <c r="T177" s="75"/>
      <c r="U177" s="75"/>
      <c r="V177" s="75"/>
      <c r="W177" s="75"/>
      <c r="X177" s="75"/>
      <c r="Y177" s="75"/>
      <c r="Z177" s="75"/>
      <c r="AA177" s="75"/>
      <c r="AB177" s="75"/>
      <c r="AC177" s="75"/>
      <c r="AD177" s="75"/>
      <c r="AE177" s="75"/>
      <c r="AF177" s="75"/>
      <c r="AG177" s="75"/>
      <c r="AH177" s="75"/>
      <c r="AI177" s="75"/>
      <c r="AJ177" s="75"/>
      <c r="AK177" s="2"/>
      <c r="AL177" s="75"/>
    </row>
    <row r="178" spans="1:38" x14ac:dyDescent="0.25">
      <c r="A178" s="44">
        <v>133</v>
      </c>
      <c r="B178" s="61">
        <v>33.5</v>
      </c>
      <c r="C178" s="62" t="s">
        <v>306</v>
      </c>
      <c r="F178" s="75"/>
      <c r="G178" s="75"/>
      <c r="H178" s="75"/>
      <c r="I178" s="75"/>
      <c r="J178" s="75"/>
      <c r="K178" s="75"/>
      <c r="L178" s="75"/>
      <c r="M178" s="75"/>
      <c r="N178" s="75"/>
      <c r="O178" s="75"/>
      <c r="P178" s="75"/>
      <c r="Q178" s="75"/>
      <c r="R178" s="75"/>
      <c r="S178" s="75"/>
      <c r="T178" s="75"/>
      <c r="U178" s="75"/>
      <c r="V178" s="75"/>
      <c r="W178" s="75"/>
      <c r="X178" s="75"/>
      <c r="Y178" s="75"/>
      <c r="Z178" s="75"/>
      <c r="AA178" s="75"/>
      <c r="AB178" s="75"/>
      <c r="AC178" s="75"/>
      <c r="AD178" s="75"/>
      <c r="AE178" s="75"/>
      <c r="AF178" s="75"/>
      <c r="AG178" s="75"/>
      <c r="AH178" s="75"/>
      <c r="AI178" s="75"/>
      <c r="AJ178" s="75"/>
      <c r="AK178" s="2"/>
      <c r="AL178" s="75"/>
    </row>
    <row r="179" spans="1:38" x14ac:dyDescent="0.25">
      <c r="A179" s="44">
        <v>134</v>
      </c>
      <c r="B179" s="61">
        <v>33.75</v>
      </c>
      <c r="C179" s="62" t="s">
        <v>307</v>
      </c>
      <c r="F179" s="75"/>
      <c r="G179" s="75"/>
      <c r="H179" s="75"/>
      <c r="I179" s="75"/>
      <c r="J179" s="75"/>
      <c r="K179" s="75"/>
      <c r="L179" s="75"/>
      <c r="M179" s="75"/>
      <c r="N179" s="75"/>
      <c r="O179" s="75"/>
      <c r="P179" s="75"/>
      <c r="Q179" s="75"/>
      <c r="R179" s="75"/>
      <c r="S179" s="75"/>
      <c r="T179" s="75"/>
      <c r="U179" s="75"/>
      <c r="V179" s="75"/>
      <c r="W179" s="75"/>
      <c r="X179" s="75"/>
      <c r="Y179" s="75"/>
      <c r="Z179" s="75"/>
      <c r="AA179" s="75"/>
      <c r="AB179" s="75"/>
      <c r="AC179" s="75"/>
      <c r="AD179" s="75"/>
      <c r="AE179" s="75"/>
      <c r="AF179" s="75"/>
      <c r="AG179" s="75"/>
      <c r="AH179" s="75"/>
      <c r="AI179" s="75"/>
      <c r="AJ179" s="75"/>
      <c r="AK179" s="2"/>
      <c r="AL179" s="75"/>
    </row>
    <row r="180" spans="1:38" x14ac:dyDescent="0.25">
      <c r="A180" s="44">
        <v>135</v>
      </c>
      <c r="B180" s="61">
        <v>34</v>
      </c>
      <c r="C180" s="62">
        <v>123</v>
      </c>
      <c r="F180" s="2"/>
      <c r="G180" s="2"/>
      <c r="H180" s="2"/>
      <c r="I180" s="2"/>
      <c r="J180" s="2"/>
      <c r="K180" s="2"/>
      <c r="L180" s="2"/>
      <c r="M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  <c r="AA180" s="2"/>
      <c r="AB180" s="2"/>
      <c r="AC180" s="2"/>
      <c r="AD180" s="2"/>
      <c r="AE180" s="2"/>
      <c r="AF180" s="2"/>
      <c r="AG180" s="2"/>
      <c r="AH180" s="2"/>
      <c r="AI180" s="2"/>
      <c r="AJ180" s="2"/>
      <c r="AK180" s="2"/>
      <c r="AL180" s="2"/>
    </row>
    <row r="181" spans="1:38" x14ac:dyDescent="0.25">
      <c r="A181" s="44">
        <v>136</v>
      </c>
      <c r="B181" s="61">
        <v>34.25</v>
      </c>
      <c r="C181" s="62">
        <v>223</v>
      </c>
      <c r="F181" s="2"/>
      <c r="G181" s="77"/>
      <c r="H181" s="77"/>
      <c r="I181" s="77"/>
      <c r="J181" s="77"/>
      <c r="K181" s="77"/>
      <c r="L181" s="77"/>
      <c r="M181" s="77"/>
      <c r="N181" s="77"/>
      <c r="O181" s="77"/>
      <c r="P181" s="77"/>
      <c r="Q181" s="77"/>
      <c r="R181" s="77"/>
      <c r="S181" s="77"/>
      <c r="T181" s="77"/>
      <c r="U181" s="77"/>
      <c r="V181" s="77"/>
      <c r="W181" s="77"/>
      <c r="X181" s="77"/>
      <c r="Y181" s="77"/>
      <c r="Z181" s="77"/>
      <c r="AA181" s="77"/>
      <c r="AB181" s="77"/>
      <c r="AC181" s="77"/>
      <c r="AD181" s="77"/>
      <c r="AE181" s="77"/>
      <c r="AF181" s="77"/>
      <c r="AG181" s="77"/>
      <c r="AH181" s="77"/>
      <c r="AI181" s="77"/>
      <c r="AJ181" s="77"/>
      <c r="AK181" s="2"/>
      <c r="AL181" s="2"/>
    </row>
    <row r="182" spans="1:38" x14ac:dyDescent="0.25">
      <c r="A182" s="44">
        <v>137</v>
      </c>
      <c r="B182" s="61">
        <v>34.5</v>
      </c>
      <c r="C182" s="62">
        <v>323</v>
      </c>
      <c r="F182" s="75"/>
      <c r="G182" s="2"/>
      <c r="H182" s="2"/>
      <c r="I182" s="2"/>
      <c r="J182" s="2"/>
      <c r="K182" s="2"/>
      <c r="L182" s="2"/>
      <c r="M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  <c r="AA182" s="2"/>
      <c r="AB182" s="2"/>
      <c r="AC182" s="2"/>
      <c r="AD182" s="2"/>
      <c r="AE182" s="2"/>
      <c r="AF182" s="2"/>
      <c r="AG182" s="2"/>
      <c r="AH182" s="2"/>
      <c r="AI182" s="2"/>
      <c r="AJ182" s="2"/>
      <c r="AK182" s="2"/>
      <c r="AL182" s="2"/>
    </row>
    <row r="183" spans="1:38" x14ac:dyDescent="0.25">
      <c r="A183" s="44">
        <v>138</v>
      </c>
      <c r="B183" s="61">
        <v>34.75</v>
      </c>
      <c r="C183" s="62">
        <v>423</v>
      </c>
      <c r="F183" s="75"/>
      <c r="G183" s="75"/>
      <c r="H183" s="75"/>
      <c r="I183" s="75"/>
      <c r="J183" s="75"/>
      <c r="K183" s="75"/>
      <c r="L183" s="75"/>
      <c r="M183" s="75"/>
      <c r="N183" s="75"/>
      <c r="O183" s="75"/>
      <c r="P183" s="75"/>
      <c r="Q183" s="75"/>
      <c r="R183" s="75"/>
      <c r="S183" s="75"/>
      <c r="T183" s="75"/>
      <c r="U183" s="75"/>
      <c r="V183" s="75"/>
      <c r="W183" s="75"/>
      <c r="X183" s="75"/>
      <c r="Y183" s="75"/>
      <c r="Z183" s="75"/>
      <c r="AA183" s="75"/>
      <c r="AB183" s="75"/>
      <c r="AC183" s="75"/>
      <c r="AD183" s="75"/>
      <c r="AE183" s="75"/>
      <c r="AF183" s="75"/>
      <c r="AG183" s="75"/>
      <c r="AH183" s="75"/>
      <c r="AI183" s="75"/>
      <c r="AJ183" s="75"/>
      <c r="AK183" s="2"/>
      <c r="AL183" s="75"/>
    </row>
    <row r="184" spans="1:38" x14ac:dyDescent="0.25">
      <c r="A184" s="44">
        <v>139</v>
      </c>
      <c r="B184" s="61">
        <v>35</v>
      </c>
      <c r="C184" s="62" t="s">
        <v>308</v>
      </c>
      <c r="F184" s="75"/>
      <c r="G184" s="75"/>
      <c r="H184" s="75"/>
      <c r="I184" s="2"/>
      <c r="J184" s="2"/>
      <c r="K184" s="2"/>
      <c r="L184" s="2"/>
      <c r="M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  <c r="AA184" s="2"/>
      <c r="AB184" s="2"/>
      <c r="AC184" s="2"/>
      <c r="AD184" s="2"/>
      <c r="AE184" s="2"/>
      <c r="AF184" s="2"/>
      <c r="AG184" s="2"/>
      <c r="AH184" s="2"/>
      <c r="AI184" s="2"/>
      <c r="AJ184" s="2"/>
      <c r="AK184" s="2"/>
      <c r="AL184" s="75"/>
    </row>
    <row r="185" spans="1:38" x14ac:dyDescent="0.25">
      <c r="A185" s="44">
        <v>140</v>
      </c>
      <c r="B185" s="61">
        <v>35.25</v>
      </c>
      <c r="C185" s="62" t="s">
        <v>309</v>
      </c>
      <c r="F185" s="75"/>
      <c r="G185" s="75"/>
      <c r="H185" s="75"/>
      <c r="I185" s="75"/>
      <c r="J185" s="2"/>
      <c r="K185" s="2"/>
      <c r="L185" s="2"/>
      <c r="M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  <c r="AA185" s="2"/>
      <c r="AB185" s="2"/>
      <c r="AC185" s="2"/>
      <c r="AD185" s="2"/>
      <c r="AE185" s="2"/>
      <c r="AF185" s="2"/>
      <c r="AG185" s="2"/>
      <c r="AH185" s="2"/>
      <c r="AI185" s="2"/>
      <c r="AJ185" s="2"/>
      <c r="AK185" s="2"/>
      <c r="AL185" s="75"/>
    </row>
    <row r="186" spans="1:38" x14ac:dyDescent="0.25">
      <c r="A186" s="44">
        <v>141</v>
      </c>
      <c r="B186" s="61">
        <v>35.5</v>
      </c>
      <c r="C186" s="62">
        <v>124</v>
      </c>
      <c r="F186" s="75"/>
      <c r="G186" s="75"/>
      <c r="H186" s="75"/>
      <c r="I186" s="75"/>
      <c r="J186" s="75"/>
      <c r="K186" s="2"/>
      <c r="L186" s="2"/>
      <c r="M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  <c r="AA186" s="2"/>
      <c r="AB186" s="2"/>
      <c r="AC186" s="2"/>
      <c r="AD186" s="2"/>
      <c r="AE186" s="2"/>
      <c r="AF186" s="2"/>
      <c r="AG186" s="2"/>
      <c r="AH186" s="2"/>
      <c r="AI186" s="2"/>
      <c r="AJ186" s="2"/>
      <c r="AK186" s="2"/>
      <c r="AL186" s="75"/>
    </row>
    <row r="187" spans="1:38" x14ac:dyDescent="0.25">
      <c r="A187" s="44">
        <v>142</v>
      </c>
      <c r="B187" s="61">
        <v>35.75</v>
      </c>
      <c r="C187" s="62">
        <v>224</v>
      </c>
      <c r="F187" s="75"/>
      <c r="G187" s="75"/>
      <c r="H187" s="75"/>
      <c r="I187" s="75"/>
      <c r="J187" s="75"/>
      <c r="K187" s="75"/>
      <c r="L187" s="2"/>
      <c r="M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  <c r="AA187" s="2"/>
      <c r="AB187" s="2"/>
      <c r="AC187" s="2"/>
      <c r="AD187" s="2"/>
      <c r="AE187" s="2"/>
      <c r="AF187" s="2"/>
      <c r="AG187" s="2"/>
      <c r="AH187" s="2"/>
      <c r="AI187" s="2"/>
      <c r="AJ187" s="2"/>
      <c r="AK187" s="2"/>
      <c r="AL187" s="75"/>
    </row>
    <row r="188" spans="1:38" x14ac:dyDescent="0.25">
      <c r="A188" s="44">
        <v>143</v>
      </c>
      <c r="B188" s="61">
        <v>36</v>
      </c>
      <c r="C188" s="62">
        <v>324</v>
      </c>
      <c r="F188" s="75"/>
      <c r="G188" s="75"/>
      <c r="H188" s="75"/>
      <c r="I188" s="75"/>
      <c r="J188" s="75"/>
      <c r="K188" s="75"/>
      <c r="L188" s="75"/>
      <c r="M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  <c r="AA188" s="2"/>
      <c r="AB188" s="2"/>
      <c r="AC188" s="2"/>
      <c r="AD188" s="2"/>
      <c r="AE188" s="2"/>
      <c r="AF188" s="2"/>
      <c r="AG188" s="2"/>
      <c r="AH188" s="2"/>
      <c r="AI188" s="2"/>
      <c r="AJ188" s="2"/>
      <c r="AK188" s="2"/>
      <c r="AL188" s="75"/>
    </row>
    <row r="189" spans="1:38" x14ac:dyDescent="0.25">
      <c r="A189" s="44">
        <v>144</v>
      </c>
      <c r="B189" s="61">
        <v>36.25</v>
      </c>
      <c r="C189" s="62">
        <v>424</v>
      </c>
      <c r="F189" s="75"/>
      <c r="G189" s="75"/>
      <c r="H189" s="75"/>
      <c r="I189" s="75"/>
      <c r="J189" s="75"/>
      <c r="K189" s="75"/>
      <c r="L189" s="75"/>
      <c r="M189" s="75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  <c r="AA189" s="2"/>
      <c r="AB189" s="2"/>
      <c r="AC189" s="2"/>
      <c r="AD189" s="2"/>
      <c r="AE189" s="2"/>
      <c r="AF189" s="2"/>
      <c r="AG189" s="2"/>
      <c r="AH189" s="2"/>
      <c r="AI189" s="2"/>
      <c r="AJ189" s="2"/>
      <c r="AK189" s="2"/>
      <c r="AL189" s="75"/>
    </row>
    <row r="190" spans="1:38" x14ac:dyDescent="0.25">
      <c r="A190" s="44">
        <v>145</v>
      </c>
      <c r="B190" s="61">
        <v>36.5</v>
      </c>
      <c r="C190" s="62" t="s">
        <v>310</v>
      </c>
      <c r="F190" s="75"/>
      <c r="G190" s="75"/>
      <c r="H190" s="75"/>
      <c r="I190" s="75"/>
      <c r="J190" s="75"/>
      <c r="K190" s="75"/>
      <c r="L190" s="75"/>
      <c r="M190" s="75"/>
      <c r="N190" s="75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  <c r="AA190" s="2"/>
      <c r="AB190" s="2"/>
      <c r="AC190" s="2"/>
      <c r="AD190" s="2"/>
      <c r="AE190" s="2"/>
      <c r="AF190" s="2"/>
      <c r="AG190" s="2"/>
      <c r="AH190" s="2"/>
      <c r="AI190" s="2"/>
      <c r="AJ190" s="2"/>
      <c r="AK190" s="2"/>
      <c r="AL190" s="75"/>
    </row>
    <row r="191" spans="1:38" x14ac:dyDescent="0.25">
      <c r="A191" s="44">
        <v>146</v>
      </c>
      <c r="B191" s="61">
        <v>36.75</v>
      </c>
      <c r="C191" s="62" t="s">
        <v>311</v>
      </c>
      <c r="F191" s="75"/>
      <c r="G191" s="75"/>
      <c r="H191" s="75"/>
      <c r="I191" s="75"/>
      <c r="J191" s="75"/>
      <c r="K191" s="75"/>
      <c r="L191" s="75"/>
      <c r="M191" s="75"/>
      <c r="N191" s="75"/>
      <c r="O191" s="75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  <c r="AA191" s="2"/>
      <c r="AB191" s="2"/>
      <c r="AC191" s="2"/>
      <c r="AD191" s="2"/>
      <c r="AE191" s="2"/>
      <c r="AF191" s="2"/>
      <c r="AG191" s="2"/>
      <c r="AH191" s="2"/>
      <c r="AI191" s="2"/>
      <c r="AJ191" s="2"/>
      <c r="AK191" s="2"/>
      <c r="AL191" s="75"/>
    </row>
    <row r="192" spans="1:38" x14ac:dyDescent="0.25">
      <c r="A192" s="44">
        <v>147</v>
      </c>
      <c r="B192" s="61">
        <v>37</v>
      </c>
      <c r="C192" s="62">
        <v>125</v>
      </c>
      <c r="F192" s="75"/>
      <c r="G192" s="75"/>
      <c r="H192" s="75"/>
      <c r="I192" s="75"/>
      <c r="J192" s="75"/>
      <c r="K192" s="75"/>
      <c r="L192" s="75"/>
      <c r="M192" s="75"/>
      <c r="N192" s="75"/>
      <c r="O192" s="75"/>
      <c r="P192" s="75"/>
      <c r="Q192" s="2"/>
      <c r="R192" s="2"/>
      <c r="S192" s="2"/>
      <c r="T192" s="2"/>
      <c r="U192" s="2"/>
      <c r="V192" s="2"/>
      <c r="W192" s="2"/>
      <c r="X192" s="2"/>
      <c r="Y192" s="2"/>
      <c r="Z192" s="2"/>
      <c r="AA192" s="2"/>
      <c r="AB192" s="2"/>
      <c r="AC192" s="2"/>
      <c r="AD192" s="2"/>
      <c r="AE192" s="2"/>
      <c r="AF192" s="2"/>
      <c r="AG192" s="2"/>
      <c r="AH192" s="2"/>
      <c r="AI192" s="2"/>
      <c r="AJ192" s="2"/>
      <c r="AK192" s="2"/>
      <c r="AL192" s="75"/>
    </row>
    <row r="193" spans="1:38" x14ac:dyDescent="0.25">
      <c r="A193" s="44">
        <v>148</v>
      </c>
      <c r="B193" s="61">
        <v>37.25</v>
      </c>
      <c r="C193" s="62">
        <v>225</v>
      </c>
      <c r="F193" s="75"/>
      <c r="G193" s="75"/>
      <c r="H193" s="75"/>
      <c r="I193" s="75"/>
      <c r="J193" s="75"/>
      <c r="K193" s="75"/>
      <c r="L193" s="75"/>
      <c r="M193" s="75"/>
      <c r="N193" s="75"/>
      <c r="O193" s="75"/>
      <c r="P193" s="75"/>
      <c r="Q193" s="75"/>
      <c r="R193" s="2"/>
      <c r="S193" s="2"/>
      <c r="T193" s="2"/>
      <c r="U193" s="2"/>
      <c r="V193" s="2"/>
      <c r="W193" s="2"/>
      <c r="X193" s="2"/>
      <c r="Y193" s="2"/>
      <c r="Z193" s="2"/>
      <c r="AA193" s="2"/>
      <c r="AB193" s="2"/>
      <c r="AC193" s="2"/>
      <c r="AD193" s="2"/>
      <c r="AE193" s="2"/>
      <c r="AF193" s="2"/>
      <c r="AG193" s="2"/>
      <c r="AH193" s="2"/>
      <c r="AI193" s="2"/>
      <c r="AJ193" s="2"/>
      <c r="AK193" s="2"/>
      <c r="AL193" s="75"/>
    </row>
    <row r="194" spans="1:38" x14ac:dyDescent="0.25">
      <c r="A194" s="44">
        <v>149</v>
      </c>
      <c r="B194" s="61">
        <v>37.5</v>
      </c>
      <c r="C194" s="62">
        <v>325</v>
      </c>
      <c r="F194" s="75"/>
      <c r="G194" s="75"/>
      <c r="H194" s="75"/>
      <c r="I194" s="75"/>
      <c r="J194" s="75"/>
      <c r="K194" s="75"/>
      <c r="L194" s="75"/>
      <c r="M194" s="75"/>
      <c r="N194" s="75"/>
      <c r="O194" s="75"/>
      <c r="P194" s="75"/>
      <c r="Q194" s="75"/>
      <c r="R194" s="75"/>
      <c r="S194" s="2"/>
      <c r="T194" s="2"/>
      <c r="U194" s="2"/>
      <c r="V194" s="2"/>
      <c r="W194" s="2"/>
      <c r="X194" s="2"/>
      <c r="Y194" s="2"/>
      <c r="Z194" s="2"/>
      <c r="AA194" s="2"/>
      <c r="AB194" s="2"/>
      <c r="AC194" s="2"/>
      <c r="AD194" s="2"/>
      <c r="AE194" s="2"/>
      <c r="AF194" s="2"/>
      <c r="AG194" s="2"/>
      <c r="AH194" s="2"/>
      <c r="AI194" s="2"/>
      <c r="AJ194" s="2"/>
      <c r="AK194" s="2"/>
      <c r="AL194" s="75"/>
    </row>
    <row r="195" spans="1:38" x14ac:dyDescent="0.25">
      <c r="A195" s="44">
        <v>150</v>
      </c>
      <c r="B195" s="61">
        <v>37.75</v>
      </c>
      <c r="C195" s="62">
        <v>425</v>
      </c>
      <c r="F195" s="75"/>
      <c r="G195" s="75"/>
      <c r="H195" s="75"/>
      <c r="I195" s="75"/>
      <c r="J195" s="75"/>
      <c r="K195" s="75"/>
      <c r="L195" s="75"/>
      <c r="M195" s="75"/>
      <c r="N195" s="75"/>
      <c r="O195" s="75"/>
      <c r="P195" s="75"/>
      <c r="Q195" s="75"/>
      <c r="R195" s="75"/>
      <c r="S195" s="75"/>
      <c r="T195" s="2"/>
      <c r="U195" s="2"/>
      <c r="V195" s="2"/>
      <c r="W195" s="2"/>
      <c r="X195" s="2"/>
      <c r="Y195" s="2"/>
      <c r="Z195" s="2"/>
      <c r="AA195" s="2"/>
      <c r="AB195" s="2"/>
      <c r="AC195" s="2"/>
      <c r="AD195" s="2"/>
      <c r="AE195" s="2"/>
      <c r="AF195" s="2"/>
      <c r="AG195" s="2"/>
      <c r="AH195" s="2"/>
      <c r="AI195" s="2"/>
      <c r="AJ195" s="2"/>
      <c r="AK195" s="2"/>
      <c r="AL195" s="75"/>
    </row>
    <row r="196" spans="1:38" x14ac:dyDescent="0.25">
      <c r="A196" s="44">
        <v>151</v>
      </c>
      <c r="B196" s="61">
        <v>38</v>
      </c>
      <c r="C196" s="62" t="s">
        <v>312</v>
      </c>
      <c r="F196" s="75"/>
      <c r="G196" s="75"/>
      <c r="H196" s="75"/>
      <c r="I196" s="75"/>
      <c r="J196" s="75"/>
      <c r="K196" s="75"/>
      <c r="L196" s="75"/>
      <c r="M196" s="75"/>
      <c r="N196" s="75"/>
      <c r="O196" s="75"/>
      <c r="P196" s="75"/>
      <c r="Q196" s="75"/>
      <c r="R196" s="75"/>
      <c r="S196" s="75"/>
      <c r="T196" s="75"/>
      <c r="U196" s="2"/>
      <c r="V196" s="2"/>
      <c r="W196" s="2"/>
      <c r="X196" s="2"/>
      <c r="Y196" s="2"/>
      <c r="Z196" s="2"/>
      <c r="AA196" s="2"/>
      <c r="AB196" s="2"/>
      <c r="AC196" s="2"/>
      <c r="AD196" s="2"/>
      <c r="AE196" s="2"/>
      <c r="AF196" s="2"/>
      <c r="AG196" s="2"/>
      <c r="AH196" s="2"/>
      <c r="AI196" s="2"/>
      <c r="AJ196" s="2"/>
      <c r="AK196" s="2"/>
      <c r="AL196" s="75"/>
    </row>
    <row r="197" spans="1:38" x14ac:dyDescent="0.25">
      <c r="A197" s="44">
        <v>152</v>
      </c>
      <c r="B197" s="61">
        <v>38.25</v>
      </c>
      <c r="C197" s="62" t="s">
        <v>313</v>
      </c>
      <c r="F197" s="75"/>
      <c r="G197" s="75"/>
      <c r="H197" s="75"/>
      <c r="I197" s="75"/>
      <c r="J197" s="75"/>
      <c r="K197" s="75"/>
      <c r="L197" s="75"/>
      <c r="M197" s="75"/>
      <c r="N197" s="75"/>
      <c r="O197" s="75"/>
      <c r="P197" s="75"/>
      <c r="Q197" s="75"/>
      <c r="R197" s="75"/>
      <c r="S197" s="75"/>
      <c r="T197" s="75"/>
      <c r="U197" s="75"/>
      <c r="V197" s="2"/>
      <c r="W197" s="2"/>
      <c r="X197" s="2"/>
      <c r="Y197" s="2"/>
      <c r="Z197" s="2"/>
      <c r="AA197" s="2"/>
      <c r="AB197" s="2"/>
      <c r="AC197" s="2"/>
      <c r="AD197" s="2"/>
      <c r="AE197" s="2"/>
      <c r="AF197" s="2"/>
      <c r="AG197" s="2"/>
      <c r="AH197" s="2"/>
      <c r="AI197" s="2"/>
      <c r="AJ197" s="2"/>
      <c r="AK197" s="2"/>
      <c r="AL197" s="75"/>
    </row>
    <row r="198" spans="1:38" x14ac:dyDescent="0.25">
      <c r="A198" s="44">
        <v>153</v>
      </c>
      <c r="B198" s="61">
        <v>38.5</v>
      </c>
      <c r="C198" s="62">
        <v>126</v>
      </c>
      <c r="F198" s="75"/>
      <c r="G198" s="75"/>
      <c r="H198" s="75"/>
      <c r="I198" s="75"/>
      <c r="J198" s="75"/>
      <c r="K198" s="75"/>
      <c r="L198" s="75"/>
      <c r="M198" s="75"/>
      <c r="N198" s="75"/>
      <c r="O198" s="75"/>
      <c r="P198" s="75"/>
      <c r="Q198" s="75"/>
      <c r="R198" s="75"/>
      <c r="S198" s="75"/>
      <c r="T198" s="75"/>
      <c r="U198" s="75"/>
      <c r="V198" s="75"/>
      <c r="W198" s="2"/>
      <c r="X198" s="2"/>
      <c r="Y198" s="2"/>
      <c r="Z198" s="2"/>
      <c r="AA198" s="2"/>
      <c r="AB198" s="2"/>
      <c r="AC198" s="2"/>
      <c r="AD198" s="2"/>
      <c r="AE198" s="2"/>
      <c r="AF198" s="2"/>
      <c r="AG198" s="2"/>
      <c r="AH198" s="2"/>
      <c r="AI198" s="2"/>
      <c r="AJ198" s="2"/>
      <c r="AK198" s="2"/>
      <c r="AL198" s="75"/>
    </row>
    <row r="199" spans="1:38" x14ac:dyDescent="0.25">
      <c r="A199" s="44">
        <v>154</v>
      </c>
      <c r="B199" s="61">
        <v>38.75</v>
      </c>
      <c r="C199" s="62">
        <v>226</v>
      </c>
      <c r="F199" s="75"/>
      <c r="G199" s="75"/>
      <c r="H199" s="75"/>
      <c r="I199" s="75"/>
      <c r="J199" s="75"/>
      <c r="K199" s="75"/>
      <c r="L199" s="75"/>
      <c r="M199" s="75"/>
      <c r="N199" s="75"/>
      <c r="O199" s="75"/>
      <c r="P199" s="75"/>
      <c r="Q199" s="75"/>
      <c r="R199" s="75"/>
      <c r="S199" s="75"/>
      <c r="T199" s="75"/>
      <c r="U199" s="75"/>
      <c r="V199" s="75"/>
      <c r="W199" s="75"/>
      <c r="X199" s="2"/>
      <c r="Y199" s="2"/>
      <c r="Z199" s="2"/>
      <c r="AA199" s="2"/>
      <c r="AB199" s="2"/>
      <c r="AC199" s="2"/>
      <c r="AD199" s="2"/>
      <c r="AE199" s="2"/>
      <c r="AF199" s="2"/>
      <c r="AG199" s="2"/>
      <c r="AH199" s="2"/>
      <c r="AI199" s="2"/>
      <c r="AJ199" s="2"/>
      <c r="AK199" s="2"/>
      <c r="AL199" s="75"/>
    </row>
    <row r="200" spans="1:38" x14ac:dyDescent="0.25">
      <c r="A200" s="44">
        <v>155</v>
      </c>
      <c r="B200" s="61">
        <v>39</v>
      </c>
      <c r="C200" s="62">
        <v>326</v>
      </c>
      <c r="F200" s="75"/>
      <c r="G200" s="75"/>
      <c r="H200" s="75"/>
      <c r="I200" s="75"/>
      <c r="J200" s="75"/>
      <c r="K200" s="75"/>
      <c r="L200" s="75"/>
      <c r="M200" s="75"/>
      <c r="N200" s="75"/>
      <c r="O200" s="75"/>
      <c r="P200" s="75"/>
      <c r="Q200" s="75"/>
      <c r="R200" s="75"/>
      <c r="S200" s="75"/>
      <c r="T200" s="75"/>
      <c r="U200" s="75"/>
      <c r="V200" s="75"/>
      <c r="W200" s="75"/>
      <c r="X200" s="75"/>
      <c r="Y200" s="2"/>
      <c r="Z200" s="2"/>
      <c r="AA200" s="2"/>
      <c r="AB200" s="2"/>
      <c r="AC200" s="2"/>
      <c r="AD200" s="2"/>
      <c r="AE200" s="2"/>
      <c r="AF200" s="2"/>
      <c r="AG200" s="2"/>
      <c r="AH200" s="2"/>
      <c r="AI200" s="2"/>
      <c r="AJ200" s="2"/>
      <c r="AK200" s="2"/>
      <c r="AL200" s="75"/>
    </row>
    <row r="201" spans="1:38" x14ac:dyDescent="0.25">
      <c r="A201" s="44">
        <v>156</v>
      </c>
      <c r="B201" s="61">
        <v>39.25</v>
      </c>
      <c r="C201" s="62">
        <v>426</v>
      </c>
      <c r="F201" s="75"/>
      <c r="G201" s="75"/>
      <c r="H201" s="75"/>
      <c r="I201" s="75"/>
      <c r="J201" s="75"/>
      <c r="K201" s="75"/>
      <c r="L201" s="75"/>
      <c r="M201" s="75"/>
      <c r="N201" s="75"/>
      <c r="O201" s="75"/>
      <c r="P201" s="75"/>
      <c r="Q201" s="75"/>
      <c r="R201" s="75"/>
      <c r="S201" s="75"/>
      <c r="T201" s="75"/>
      <c r="U201" s="75"/>
      <c r="V201" s="75"/>
      <c r="W201" s="75"/>
      <c r="X201" s="75"/>
      <c r="Y201" s="75"/>
      <c r="Z201" s="2"/>
      <c r="AA201" s="2"/>
      <c r="AB201" s="2"/>
      <c r="AC201" s="2"/>
      <c r="AD201" s="2"/>
      <c r="AE201" s="2"/>
      <c r="AF201" s="2"/>
      <c r="AG201" s="2"/>
      <c r="AH201" s="2"/>
      <c r="AI201" s="2"/>
      <c r="AJ201" s="2"/>
      <c r="AK201" s="2"/>
      <c r="AL201" s="75"/>
    </row>
    <row r="202" spans="1:38" x14ac:dyDescent="0.25">
      <c r="A202" s="44">
        <v>157</v>
      </c>
      <c r="B202" s="61">
        <v>39.5</v>
      </c>
      <c r="C202" s="62" t="s">
        <v>314</v>
      </c>
      <c r="F202" s="75"/>
      <c r="G202" s="75"/>
      <c r="H202" s="75"/>
      <c r="I202" s="75"/>
      <c r="J202" s="75"/>
      <c r="K202" s="75"/>
      <c r="L202" s="75"/>
      <c r="M202" s="75"/>
      <c r="N202" s="75"/>
      <c r="O202" s="75"/>
      <c r="P202" s="75"/>
      <c r="Q202" s="75"/>
      <c r="R202" s="75"/>
      <c r="S202" s="75"/>
      <c r="T202" s="75"/>
      <c r="U202" s="75"/>
      <c r="V202" s="75"/>
      <c r="W202" s="75"/>
      <c r="X202" s="75"/>
      <c r="Y202" s="75"/>
      <c r="Z202" s="75"/>
      <c r="AA202" s="2"/>
      <c r="AB202" s="2"/>
      <c r="AC202" s="2"/>
      <c r="AD202" s="2"/>
      <c r="AE202" s="2"/>
      <c r="AF202" s="2"/>
      <c r="AG202" s="2"/>
      <c r="AH202" s="2"/>
      <c r="AI202" s="2"/>
      <c r="AJ202" s="2"/>
      <c r="AK202" s="2"/>
      <c r="AL202" s="75"/>
    </row>
    <row r="203" spans="1:38" x14ac:dyDescent="0.25">
      <c r="A203" s="44">
        <v>158</v>
      </c>
      <c r="B203" s="61">
        <v>39.75</v>
      </c>
      <c r="C203" s="62" t="s">
        <v>315</v>
      </c>
      <c r="F203" s="75"/>
      <c r="G203" s="75"/>
      <c r="H203" s="75"/>
      <c r="I203" s="75"/>
      <c r="J203" s="75"/>
      <c r="K203" s="75"/>
      <c r="L203" s="75"/>
      <c r="M203" s="75"/>
      <c r="N203" s="75"/>
      <c r="O203" s="75"/>
      <c r="P203" s="75"/>
      <c r="Q203" s="75"/>
      <c r="R203" s="75"/>
      <c r="S203" s="75"/>
      <c r="T203" s="75"/>
      <c r="U203" s="75"/>
      <c r="V203" s="75"/>
      <c r="W203" s="75"/>
      <c r="X203" s="75"/>
      <c r="Y203" s="75"/>
      <c r="Z203" s="75"/>
      <c r="AA203" s="75"/>
      <c r="AB203" s="2"/>
      <c r="AC203" s="2"/>
      <c r="AD203" s="2"/>
      <c r="AE203" s="2"/>
      <c r="AF203" s="2"/>
      <c r="AG203" s="2"/>
      <c r="AH203" s="2"/>
      <c r="AI203" s="2"/>
      <c r="AJ203" s="2"/>
      <c r="AK203" s="2"/>
      <c r="AL203" s="75"/>
    </row>
    <row r="204" spans="1:38" x14ac:dyDescent="0.25">
      <c r="A204" s="44">
        <v>159</v>
      </c>
      <c r="B204" s="61">
        <v>40</v>
      </c>
      <c r="C204" s="62">
        <v>127</v>
      </c>
      <c r="F204" s="75"/>
      <c r="G204" s="75"/>
      <c r="H204" s="75"/>
      <c r="I204" s="75"/>
      <c r="J204" s="75"/>
      <c r="K204" s="75"/>
      <c r="L204" s="75"/>
      <c r="M204" s="75"/>
      <c r="N204" s="75"/>
      <c r="O204" s="75"/>
      <c r="P204" s="75"/>
      <c r="Q204" s="75"/>
      <c r="R204" s="75"/>
      <c r="S204" s="75"/>
      <c r="T204" s="75"/>
      <c r="U204" s="75"/>
      <c r="V204" s="75"/>
      <c r="W204" s="75"/>
      <c r="X204" s="75"/>
      <c r="Y204" s="75"/>
      <c r="Z204" s="75"/>
      <c r="AA204" s="75"/>
      <c r="AB204" s="75"/>
      <c r="AC204" s="2"/>
      <c r="AD204" s="2"/>
      <c r="AE204" s="2"/>
      <c r="AF204" s="2"/>
      <c r="AG204" s="2"/>
      <c r="AH204" s="2"/>
      <c r="AI204" s="2"/>
      <c r="AJ204" s="2"/>
      <c r="AK204" s="2"/>
      <c r="AL204" s="75"/>
    </row>
    <row r="205" spans="1:38" x14ac:dyDescent="0.25">
      <c r="A205" s="44">
        <v>160</v>
      </c>
      <c r="B205" s="61">
        <v>40.25</v>
      </c>
      <c r="C205" s="62">
        <v>227</v>
      </c>
      <c r="F205" s="75"/>
      <c r="G205" s="75"/>
      <c r="H205" s="75"/>
      <c r="I205" s="75"/>
      <c r="J205" s="75"/>
      <c r="K205" s="75"/>
      <c r="L205" s="75"/>
      <c r="M205" s="75"/>
      <c r="N205" s="75"/>
      <c r="O205" s="75"/>
      <c r="P205" s="75"/>
      <c r="Q205" s="75"/>
      <c r="R205" s="75"/>
      <c r="S205" s="75"/>
      <c r="T205" s="75"/>
      <c r="U205" s="75"/>
      <c r="V205" s="75"/>
      <c r="W205" s="75"/>
      <c r="X205" s="75"/>
      <c r="Y205" s="75"/>
      <c r="Z205" s="75"/>
      <c r="AA205" s="75"/>
      <c r="AB205" s="75"/>
      <c r="AC205" s="75"/>
      <c r="AD205" s="2"/>
      <c r="AE205" s="2"/>
      <c r="AF205" s="2"/>
      <c r="AG205" s="2"/>
      <c r="AH205" s="2"/>
      <c r="AI205" s="2"/>
      <c r="AJ205" s="2"/>
      <c r="AK205" s="2"/>
      <c r="AL205" s="75"/>
    </row>
    <row r="206" spans="1:38" x14ac:dyDescent="0.25">
      <c r="A206" s="44">
        <v>161</v>
      </c>
      <c r="B206" s="61">
        <v>40.5</v>
      </c>
      <c r="C206" s="62">
        <v>327</v>
      </c>
      <c r="F206" s="75"/>
      <c r="G206" s="75"/>
      <c r="H206" s="75"/>
      <c r="I206" s="75"/>
      <c r="J206" s="75"/>
      <c r="K206" s="75"/>
      <c r="L206" s="75"/>
      <c r="M206" s="75"/>
      <c r="N206" s="75"/>
      <c r="O206" s="75"/>
      <c r="P206" s="75"/>
      <c r="Q206" s="75"/>
      <c r="R206" s="75"/>
      <c r="S206" s="75"/>
      <c r="T206" s="75"/>
      <c r="U206" s="75"/>
      <c r="V206" s="75"/>
      <c r="W206" s="75"/>
      <c r="X206" s="75"/>
      <c r="Y206" s="75"/>
      <c r="Z206" s="75"/>
      <c r="AA206" s="75"/>
      <c r="AB206" s="75"/>
      <c r="AC206" s="75"/>
      <c r="AD206" s="75"/>
      <c r="AE206" s="2"/>
      <c r="AF206" s="2"/>
      <c r="AG206" s="2"/>
      <c r="AH206" s="2"/>
      <c r="AI206" s="2"/>
      <c r="AJ206" s="2"/>
      <c r="AK206" s="2"/>
      <c r="AL206" s="75"/>
    </row>
    <row r="207" spans="1:38" x14ac:dyDescent="0.25">
      <c r="A207" s="44">
        <v>162</v>
      </c>
      <c r="B207" s="61">
        <v>40.75</v>
      </c>
      <c r="C207" s="62">
        <v>427</v>
      </c>
      <c r="F207" s="75"/>
      <c r="G207" s="75"/>
      <c r="H207" s="75"/>
      <c r="I207" s="75"/>
      <c r="J207" s="75"/>
      <c r="K207" s="75"/>
      <c r="L207" s="75"/>
      <c r="M207" s="75"/>
      <c r="N207" s="75"/>
      <c r="O207" s="75"/>
      <c r="P207" s="75"/>
      <c r="Q207" s="75"/>
      <c r="R207" s="75"/>
      <c r="S207" s="75"/>
      <c r="T207" s="75"/>
      <c r="U207" s="75"/>
      <c r="V207" s="75"/>
      <c r="W207" s="75"/>
      <c r="X207" s="75"/>
      <c r="Y207" s="75"/>
      <c r="Z207" s="75"/>
      <c r="AA207" s="75"/>
      <c r="AB207" s="75"/>
      <c r="AC207" s="75"/>
      <c r="AD207" s="75"/>
      <c r="AE207" s="75"/>
      <c r="AF207" s="2"/>
      <c r="AG207" s="2"/>
      <c r="AH207" s="2"/>
      <c r="AI207" s="2"/>
      <c r="AJ207" s="2"/>
      <c r="AK207" s="2"/>
      <c r="AL207" s="75"/>
    </row>
    <row r="208" spans="1:38" x14ac:dyDescent="0.25">
      <c r="A208" s="44">
        <v>163</v>
      </c>
      <c r="B208" s="61">
        <v>41</v>
      </c>
      <c r="C208" s="62" t="s">
        <v>316</v>
      </c>
      <c r="F208" s="75"/>
      <c r="G208" s="75"/>
      <c r="H208" s="75"/>
      <c r="I208" s="75"/>
      <c r="J208" s="75"/>
      <c r="K208" s="75"/>
      <c r="L208" s="75"/>
      <c r="M208" s="75"/>
      <c r="N208" s="75"/>
      <c r="O208" s="75"/>
      <c r="P208" s="75"/>
      <c r="Q208" s="75"/>
      <c r="R208" s="75"/>
      <c r="S208" s="75"/>
      <c r="T208" s="75"/>
      <c r="U208" s="75"/>
      <c r="V208" s="75"/>
      <c r="W208" s="75"/>
      <c r="X208" s="75"/>
      <c r="Y208" s="75"/>
      <c r="Z208" s="75"/>
      <c r="AA208" s="75"/>
      <c r="AB208" s="75"/>
      <c r="AC208" s="75"/>
      <c r="AD208" s="75"/>
      <c r="AE208" s="75"/>
      <c r="AF208" s="75"/>
      <c r="AG208" s="2"/>
      <c r="AH208" s="2"/>
      <c r="AI208" s="2"/>
      <c r="AJ208" s="2"/>
      <c r="AK208" s="2"/>
      <c r="AL208" s="75"/>
    </row>
    <row r="209" spans="1:38" x14ac:dyDescent="0.25">
      <c r="A209" s="44">
        <v>164</v>
      </c>
      <c r="B209" s="61">
        <v>41.25</v>
      </c>
      <c r="C209" s="62" t="s">
        <v>316</v>
      </c>
      <c r="F209" s="75"/>
      <c r="G209" s="75"/>
      <c r="H209" s="75"/>
      <c r="I209" s="75"/>
      <c r="J209" s="75"/>
      <c r="K209" s="75"/>
      <c r="L209" s="75"/>
      <c r="M209" s="75"/>
      <c r="N209" s="75"/>
      <c r="O209" s="75"/>
      <c r="P209" s="75"/>
      <c r="Q209" s="75"/>
      <c r="R209" s="75"/>
      <c r="S209" s="75"/>
      <c r="T209" s="75"/>
      <c r="U209" s="75"/>
      <c r="V209" s="75"/>
      <c r="W209" s="75"/>
      <c r="X209" s="75"/>
      <c r="Y209" s="75"/>
      <c r="Z209" s="75"/>
      <c r="AA209" s="75"/>
      <c r="AB209" s="75"/>
      <c r="AC209" s="75"/>
      <c r="AD209" s="75"/>
      <c r="AE209" s="75"/>
      <c r="AF209" s="75"/>
      <c r="AG209" s="75"/>
      <c r="AH209" s="2"/>
      <c r="AI209" s="2"/>
      <c r="AJ209" s="2"/>
      <c r="AK209" s="2"/>
      <c r="AL209" s="75"/>
    </row>
    <row r="210" spans="1:38" x14ac:dyDescent="0.25">
      <c r="A210" s="44">
        <v>165</v>
      </c>
      <c r="B210" s="61">
        <v>41.5</v>
      </c>
      <c r="C210" s="62">
        <v>128</v>
      </c>
      <c r="F210" s="75"/>
      <c r="G210" s="75"/>
      <c r="H210" s="75"/>
      <c r="I210" s="75"/>
      <c r="J210" s="75"/>
      <c r="K210" s="75"/>
      <c r="L210" s="75"/>
      <c r="M210" s="75"/>
      <c r="N210" s="75"/>
      <c r="O210" s="75"/>
      <c r="P210" s="75"/>
      <c r="Q210" s="75"/>
      <c r="R210" s="75"/>
      <c r="S210" s="75"/>
      <c r="T210" s="75"/>
      <c r="U210" s="75"/>
      <c r="V210" s="75"/>
      <c r="W210" s="75"/>
      <c r="X210" s="75"/>
      <c r="Y210" s="75"/>
      <c r="Z210" s="75"/>
      <c r="AA210" s="75"/>
      <c r="AB210" s="75"/>
      <c r="AC210" s="75"/>
      <c r="AD210" s="75"/>
      <c r="AE210" s="75"/>
      <c r="AF210" s="75"/>
      <c r="AG210" s="75"/>
      <c r="AH210" s="75"/>
      <c r="AI210" s="2"/>
      <c r="AJ210" s="2"/>
      <c r="AK210" s="2"/>
      <c r="AL210" s="75"/>
    </row>
    <row r="211" spans="1:38" x14ac:dyDescent="0.25">
      <c r="A211" s="44">
        <v>166</v>
      </c>
      <c r="B211" s="61">
        <v>41.75</v>
      </c>
      <c r="C211" s="62">
        <v>228</v>
      </c>
      <c r="F211" s="75"/>
      <c r="G211" s="75"/>
      <c r="H211" s="75"/>
      <c r="I211" s="75"/>
      <c r="J211" s="75"/>
      <c r="K211" s="75"/>
      <c r="L211" s="75"/>
      <c r="M211" s="75"/>
      <c r="N211" s="75"/>
      <c r="O211" s="75"/>
      <c r="P211" s="75"/>
      <c r="Q211" s="75"/>
      <c r="R211" s="75"/>
      <c r="S211" s="75"/>
      <c r="T211" s="75"/>
      <c r="U211" s="75"/>
      <c r="V211" s="75"/>
      <c r="W211" s="75"/>
      <c r="X211" s="75"/>
      <c r="Y211" s="75"/>
      <c r="Z211" s="75"/>
      <c r="AA211" s="75"/>
      <c r="AB211" s="75"/>
      <c r="AC211" s="75"/>
      <c r="AD211" s="75"/>
      <c r="AE211" s="75"/>
      <c r="AF211" s="75"/>
      <c r="AG211" s="75"/>
      <c r="AH211" s="75"/>
      <c r="AI211" s="75"/>
      <c r="AJ211" s="2"/>
      <c r="AK211" s="2"/>
      <c r="AL211" s="75"/>
    </row>
    <row r="212" spans="1:38" x14ac:dyDescent="0.25">
      <c r="A212" s="44">
        <v>167</v>
      </c>
      <c r="B212" s="61">
        <v>42</v>
      </c>
      <c r="C212" s="62">
        <v>328</v>
      </c>
      <c r="F212" s="75"/>
      <c r="G212" s="75"/>
      <c r="H212" s="75"/>
      <c r="I212" s="75"/>
      <c r="J212" s="75"/>
      <c r="K212" s="75"/>
      <c r="L212" s="75"/>
      <c r="M212" s="75"/>
      <c r="N212" s="75"/>
      <c r="O212" s="75"/>
      <c r="P212" s="75"/>
      <c r="Q212" s="75"/>
      <c r="R212" s="75"/>
      <c r="S212" s="75"/>
      <c r="T212" s="75"/>
      <c r="U212" s="75"/>
      <c r="V212" s="75"/>
      <c r="W212" s="75"/>
      <c r="X212" s="75"/>
      <c r="Y212" s="75"/>
      <c r="Z212" s="75"/>
      <c r="AA212" s="75"/>
      <c r="AB212" s="75"/>
      <c r="AC212" s="75"/>
      <c r="AD212" s="75"/>
      <c r="AE212" s="75"/>
      <c r="AF212" s="75"/>
      <c r="AG212" s="75"/>
      <c r="AH212" s="75"/>
      <c r="AI212" s="75"/>
      <c r="AJ212" s="75"/>
      <c r="AK212" s="2"/>
      <c r="AL212" s="75"/>
    </row>
    <row r="213" spans="1:38" x14ac:dyDescent="0.25">
      <c r="A213" s="44">
        <v>168</v>
      </c>
      <c r="B213" s="61">
        <v>42.25</v>
      </c>
      <c r="C213" s="62">
        <v>428</v>
      </c>
      <c r="F213" s="75"/>
      <c r="G213" s="75"/>
      <c r="H213" s="75"/>
      <c r="I213" s="75"/>
      <c r="J213" s="75"/>
      <c r="K213" s="75"/>
      <c r="L213" s="75"/>
      <c r="M213" s="75"/>
      <c r="N213" s="75"/>
      <c r="O213" s="75"/>
      <c r="P213" s="75"/>
      <c r="Q213" s="75"/>
      <c r="R213" s="75"/>
      <c r="S213" s="75"/>
      <c r="T213" s="75"/>
      <c r="U213" s="75"/>
      <c r="V213" s="75"/>
      <c r="W213" s="75"/>
      <c r="X213" s="75"/>
      <c r="Y213" s="75"/>
      <c r="Z213" s="75"/>
      <c r="AA213" s="75"/>
      <c r="AB213" s="75"/>
      <c r="AC213" s="75"/>
      <c r="AD213" s="75"/>
      <c r="AE213" s="75"/>
      <c r="AF213" s="75"/>
      <c r="AG213" s="75"/>
      <c r="AH213" s="75"/>
      <c r="AI213" s="75"/>
      <c r="AJ213" s="75"/>
      <c r="AK213" s="2"/>
      <c r="AL213" s="75"/>
    </row>
    <row r="214" spans="1:38" x14ac:dyDescent="0.25">
      <c r="A214" s="44">
        <v>169</v>
      </c>
      <c r="B214" s="61">
        <v>42.5</v>
      </c>
      <c r="C214" s="62" t="s">
        <v>317</v>
      </c>
      <c r="F214" s="75"/>
      <c r="G214" s="75"/>
      <c r="H214" s="75"/>
      <c r="I214" s="75"/>
      <c r="J214" s="75"/>
      <c r="K214" s="75"/>
      <c r="L214" s="75"/>
      <c r="M214" s="75"/>
      <c r="N214" s="75"/>
      <c r="O214" s="75"/>
      <c r="P214" s="75"/>
      <c r="Q214" s="75"/>
      <c r="R214" s="75"/>
      <c r="S214" s="75"/>
      <c r="T214" s="75"/>
      <c r="U214" s="75"/>
      <c r="V214" s="75"/>
      <c r="W214" s="75"/>
      <c r="X214" s="75"/>
      <c r="Y214" s="75"/>
      <c r="Z214" s="75"/>
      <c r="AA214" s="75"/>
      <c r="AB214" s="75"/>
      <c r="AC214" s="75"/>
      <c r="AD214" s="75"/>
      <c r="AE214" s="75"/>
      <c r="AF214" s="75"/>
      <c r="AG214" s="75"/>
      <c r="AH214" s="75"/>
      <c r="AI214" s="75"/>
      <c r="AJ214" s="75"/>
      <c r="AK214" s="2"/>
      <c r="AL214" s="75"/>
    </row>
    <row r="215" spans="1:38" x14ac:dyDescent="0.25">
      <c r="A215" s="44">
        <v>170</v>
      </c>
      <c r="B215" s="61">
        <v>42.75</v>
      </c>
      <c r="C215" s="62" t="s">
        <v>318</v>
      </c>
      <c r="F215" s="75"/>
      <c r="G215" s="75"/>
      <c r="H215" s="75"/>
      <c r="I215" s="75"/>
      <c r="J215" s="75"/>
      <c r="K215" s="75"/>
      <c r="L215" s="75"/>
      <c r="M215" s="75"/>
      <c r="N215" s="75"/>
      <c r="O215" s="75"/>
      <c r="P215" s="75"/>
      <c r="Q215" s="75"/>
      <c r="R215" s="75"/>
      <c r="S215" s="75"/>
      <c r="T215" s="75"/>
      <c r="U215" s="75"/>
      <c r="V215" s="75"/>
      <c r="W215" s="75"/>
      <c r="X215" s="75"/>
      <c r="Y215" s="75"/>
      <c r="Z215" s="75"/>
      <c r="AA215" s="75"/>
      <c r="AB215" s="75"/>
      <c r="AC215" s="75"/>
      <c r="AD215" s="75"/>
      <c r="AE215" s="75"/>
      <c r="AF215" s="75"/>
      <c r="AG215" s="75"/>
      <c r="AH215" s="75"/>
      <c r="AI215" s="75"/>
      <c r="AJ215" s="75"/>
      <c r="AK215" s="2"/>
      <c r="AL215" s="75"/>
    </row>
    <row r="216" spans="1:38" x14ac:dyDescent="0.25">
      <c r="A216" s="44">
        <v>171</v>
      </c>
      <c r="B216" s="61">
        <v>43</v>
      </c>
      <c r="C216" s="62">
        <v>129</v>
      </c>
      <c r="F216" s="75"/>
      <c r="G216" s="75"/>
      <c r="H216" s="75"/>
      <c r="I216" s="75"/>
      <c r="J216" s="75"/>
      <c r="K216" s="75"/>
      <c r="L216" s="75"/>
      <c r="M216" s="75"/>
      <c r="N216" s="75"/>
      <c r="O216" s="75"/>
      <c r="P216" s="75"/>
      <c r="Q216" s="75"/>
      <c r="R216" s="75"/>
      <c r="S216" s="75"/>
      <c r="T216" s="75"/>
      <c r="U216" s="75"/>
      <c r="V216" s="75"/>
      <c r="W216" s="75"/>
      <c r="X216" s="75"/>
      <c r="Y216" s="75"/>
      <c r="Z216" s="75"/>
      <c r="AA216" s="75"/>
      <c r="AB216" s="75"/>
      <c r="AC216" s="75"/>
      <c r="AD216" s="75"/>
      <c r="AE216" s="75"/>
      <c r="AF216" s="75"/>
      <c r="AG216" s="75"/>
      <c r="AH216" s="75"/>
      <c r="AI216" s="75"/>
      <c r="AJ216" s="75"/>
      <c r="AK216" s="2"/>
      <c r="AL216" s="75"/>
    </row>
    <row r="217" spans="1:38" x14ac:dyDescent="0.25">
      <c r="A217" s="44">
        <v>172</v>
      </c>
      <c r="B217" s="61">
        <v>43.25</v>
      </c>
      <c r="C217" s="62">
        <v>229</v>
      </c>
      <c r="F217" s="75"/>
      <c r="G217" s="75"/>
      <c r="H217" s="75"/>
      <c r="I217" s="75"/>
      <c r="J217" s="75"/>
      <c r="K217" s="75"/>
      <c r="L217" s="75"/>
      <c r="M217" s="75"/>
      <c r="N217" s="75"/>
      <c r="O217" s="75"/>
      <c r="P217" s="75"/>
      <c r="Q217" s="75"/>
      <c r="R217" s="75"/>
      <c r="S217" s="75"/>
      <c r="T217" s="75"/>
      <c r="U217" s="75"/>
      <c r="V217" s="75"/>
      <c r="W217" s="75"/>
      <c r="X217" s="75"/>
      <c r="Y217" s="75"/>
      <c r="Z217" s="75"/>
      <c r="AA217" s="75"/>
      <c r="AB217" s="75"/>
      <c r="AC217" s="75"/>
      <c r="AD217" s="75"/>
      <c r="AE217" s="75"/>
      <c r="AF217" s="75"/>
      <c r="AG217" s="75"/>
      <c r="AH217" s="75"/>
      <c r="AI217" s="75"/>
      <c r="AJ217" s="75"/>
      <c r="AK217" s="2"/>
      <c r="AL217" s="75"/>
    </row>
    <row r="218" spans="1:38" x14ac:dyDescent="0.25">
      <c r="A218" s="44">
        <v>173</v>
      </c>
      <c r="B218" s="61">
        <v>43.5</v>
      </c>
      <c r="C218" s="62">
        <v>329</v>
      </c>
      <c r="F218" s="75"/>
      <c r="G218" s="75"/>
      <c r="H218" s="75"/>
      <c r="I218" s="75"/>
      <c r="J218" s="75"/>
      <c r="K218" s="75"/>
      <c r="L218" s="75"/>
      <c r="M218" s="75"/>
      <c r="N218" s="75"/>
      <c r="O218" s="75"/>
      <c r="P218" s="75"/>
      <c r="Q218" s="75"/>
      <c r="R218" s="75"/>
      <c r="S218" s="75"/>
      <c r="T218" s="75"/>
      <c r="U218" s="75"/>
      <c r="V218" s="75"/>
      <c r="W218" s="75"/>
      <c r="X218" s="75"/>
      <c r="Y218" s="75"/>
      <c r="Z218" s="75"/>
      <c r="AA218" s="75"/>
      <c r="AB218" s="75"/>
      <c r="AC218" s="75"/>
      <c r="AD218" s="75"/>
      <c r="AE218" s="75"/>
      <c r="AF218" s="75"/>
      <c r="AG218" s="75"/>
      <c r="AH218" s="75"/>
      <c r="AI218" s="75"/>
      <c r="AJ218" s="75"/>
      <c r="AK218" s="2"/>
      <c r="AL218" s="75"/>
    </row>
    <row r="219" spans="1:38" x14ac:dyDescent="0.25">
      <c r="A219" s="44">
        <v>174</v>
      </c>
      <c r="B219" s="61">
        <v>43.75</v>
      </c>
      <c r="C219" s="62">
        <v>429</v>
      </c>
      <c r="F219" s="75"/>
      <c r="G219" s="75"/>
      <c r="H219" s="75"/>
      <c r="I219" s="75"/>
      <c r="J219" s="75"/>
      <c r="K219" s="75"/>
      <c r="L219" s="75"/>
      <c r="M219" s="75"/>
      <c r="N219" s="75"/>
      <c r="O219" s="75"/>
      <c r="P219" s="75"/>
      <c r="Q219" s="75"/>
      <c r="R219" s="75"/>
      <c r="S219" s="75"/>
      <c r="T219" s="75"/>
      <c r="U219" s="75"/>
      <c r="V219" s="75"/>
      <c r="W219" s="75"/>
      <c r="X219" s="75"/>
      <c r="Y219" s="75"/>
      <c r="Z219" s="75"/>
      <c r="AA219" s="75"/>
      <c r="AB219" s="75"/>
      <c r="AC219" s="75"/>
      <c r="AD219" s="75"/>
      <c r="AE219" s="75"/>
      <c r="AF219" s="75"/>
      <c r="AG219" s="75"/>
      <c r="AH219" s="75"/>
      <c r="AI219" s="75"/>
      <c r="AJ219" s="75"/>
      <c r="AK219" s="2"/>
      <c r="AL219" s="75"/>
    </row>
    <row r="220" spans="1:38" x14ac:dyDescent="0.25">
      <c r="A220" s="44">
        <v>175</v>
      </c>
      <c r="B220" s="61">
        <v>44</v>
      </c>
      <c r="C220" s="62" t="s">
        <v>319</v>
      </c>
      <c r="F220" s="75"/>
      <c r="G220" s="75"/>
      <c r="H220" s="75"/>
      <c r="I220" s="75"/>
      <c r="J220" s="75"/>
      <c r="K220" s="75"/>
      <c r="L220" s="75"/>
      <c r="M220" s="75"/>
      <c r="N220" s="75"/>
      <c r="O220" s="75"/>
      <c r="P220" s="75"/>
      <c r="Q220" s="75"/>
      <c r="R220" s="75"/>
      <c r="S220" s="75"/>
      <c r="T220" s="75"/>
      <c r="U220" s="75"/>
      <c r="V220" s="75"/>
      <c r="W220" s="75"/>
      <c r="X220" s="75"/>
      <c r="Y220" s="75"/>
      <c r="Z220" s="75"/>
      <c r="AA220" s="75"/>
      <c r="AB220" s="75"/>
      <c r="AC220" s="75"/>
      <c r="AD220" s="75"/>
      <c r="AE220" s="75"/>
      <c r="AF220" s="75"/>
      <c r="AG220" s="75"/>
      <c r="AH220" s="75"/>
      <c r="AI220" s="75"/>
      <c r="AJ220" s="75"/>
      <c r="AK220" s="2"/>
      <c r="AL220" s="75"/>
    </row>
    <row r="221" spans="1:38" x14ac:dyDescent="0.25">
      <c r="A221" s="44">
        <v>176</v>
      </c>
      <c r="B221" s="61">
        <v>44.25</v>
      </c>
      <c r="C221" s="62" t="s">
        <v>320</v>
      </c>
      <c r="F221" s="75"/>
      <c r="G221" s="75"/>
      <c r="H221" s="75"/>
      <c r="I221" s="75"/>
      <c r="J221" s="75"/>
      <c r="K221" s="75"/>
      <c r="L221" s="75"/>
      <c r="M221" s="75"/>
      <c r="N221" s="75"/>
      <c r="O221" s="75"/>
      <c r="P221" s="75"/>
      <c r="Q221" s="75"/>
      <c r="R221" s="75"/>
      <c r="S221" s="75"/>
      <c r="T221" s="75"/>
      <c r="U221" s="75"/>
      <c r="V221" s="75"/>
      <c r="W221" s="75"/>
      <c r="X221" s="75"/>
      <c r="Y221" s="75"/>
      <c r="Z221" s="75"/>
      <c r="AA221" s="75"/>
      <c r="AB221" s="75"/>
      <c r="AC221" s="75"/>
      <c r="AD221" s="75"/>
      <c r="AE221" s="75"/>
      <c r="AF221" s="75"/>
      <c r="AG221" s="75"/>
      <c r="AH221" s="75"/>
      <c r="AI221" s="75"/>
      <c r="AJ221" s="75"/>
      <c r="AK221" s="2"/>
      <c r="AL221" s="75"/>
    </row>
    <row r="222" spans="1:38" x14ac:dyDescent="0.25">
      <c r="A222" s="44">
        <v>177</v>
      </c>
      <c r="B222" s="61">
        <v>44.5</v>
      </c>
      <c r="C222" s="62">
        <v>130</v>
      </c>
      <c r="F222" s="75"/>
      <c r="G222" s="75"/>
      <c r="H222" s="75"/>
      <c r="I222" s="75"/>
      <c r="J222" s="75"/>
      <c r="K222" s="75"/>
      <c r="L222" s="75"/>
      <c r="M222" s="75"/>
      <c r="N222" s="75"/>
      <c r="O222" s="75"/>
      <c r="P222" s="75"/>
      <c r="Q222" s="75"/>
      <c r="R222" s="75"/>
      <c r="S222" s="75"/>
      <c r="T222" s="75"/>
      <c r="U222" s="75"/>
      <c r="V222" s="75"/>
      <c r="W222" s="75"/>
      <c r="X222" s="75"/>
      <c r="Y222" s="75"/>
      <c r="Z222" s="75"/>
      <c r="AA222" s="75"/>
      <c r="AB222" s="75"/>
      <c r="AC222" s="75"/>
      <c r="AD222" s="75"/>
      <c r="AE222" s="75"/>
      <c r="AF222" s="75"/>
      <c r="AG222" s="75"/>
      <c r="AH222" s="75"/>
      <c r="AI222" s="75"/>
      <c r="AJ222" s="75"/>
      <c r="AK222" s="2"/>
      <c r="AL222" s="75"/>
    </row>
    <row r="223" spans="1:38" x14ac:dyDescent="0.25">
      <c r="A223" s="44">
        <v>178</v>
      </c>
      <c r="B223" s="61">
        <v>44.75</v>
      </c>
      <c r="C223" s="62">
        <v>230</v>
      </c>
      <c r="F223" s="75"/>
      <c r="G223" s="75"/>
      <c r="H223" s="75"/>
      <c r="I223" s="75"/>
      <c r="J223" s="75"/>
      <c r="K223" s="75"/>
      <c r="L223" s="75"/>
      <c r="M223" s="75"/>
      <c r="N223" s="75"/>
      <c r="O223" s="75"/>
      <c r="P223" s="75"/>
      <c r="Q223" s="75"/>
      <c r="R223" s="75"/>
      <c r="S223" s="75"/>
      <c r="T223" s="75"/>
      <c r="U223" s="75"/>
      <c r="V223" s="75"/>
      <c r="W223" s="75"/>
      <c r="X223" s="75"/>
      <c r="Y223" s="75"/>
      <c r="Z223" s="75"/>
      <c r="AA223" s="75"/>
      <c r="AB223" s="75"/>
      <c r="AC223" s="75"/>
      <c r="AD223" s="75"/>
      <c r="AE223" s="75"/>
      <c r="AF223" s="75"/>
      <c r="AG223" s="75"/>
      <c r="AH223" s="75"/>
      <c r="AI223" s="75"/>
      <c r="AJ223" s="75"/>
      <c r="AK223" s="2"/>
      <c r="AL223" s="75"/>
    </row>
    <row r="224" spans="1:38" x14ac:dyDescent="0.25">
      <c r="A224" s="44">
        <v>179</v>
      </c>
      <c r="B224" s="61">
        <v>45</v>
      </c>
      <c r="C224" s="62">
        <v>330</v>
      </c>
      <c r="F224" s="75"/>
      <c r="G224" s="75"/>
      <c r="H224" s="75"/>
      <c r="I224" s="75"/>
      <c r="J224" s="75"/>
      <c r="K224" s="75"/>
      <c r="L224" s="75"/>
      <c r="M224" s="75"/>
      <c r="N224" s="75"/>
      <c r="O224" s="75"/>
      <c r="P224" s="75"/>
      <c r="Q224" s="75"/>
      <c r="R224" s="75"/>
      <c r="S224" s="75"/>
      <c r="T224" s="75"/>
      <c r="U224" s="75"/>
      <c r="V224" s="75"/>
      <c r="W224" s="75"/>
      <c r="X224" s="75"/>
      <c r="Y224" s="75"/>
      <c r="Z224" s="75"/>
      <c r="AA224" s="75"/>
      <c r="AB224" s="75"/>
      <c r="AC224" s="75"/>
      <c r="AD224" s="75"/>
      <c r="AE224" s="75"/>
      <c r="AF224" s="75"/>
      <c r="AG224" s="75"/>
      <c r="AH224" s="75"/>
      <c r="AI224" s="75"/>
      <c r="AJ224" s="75"/>
      <c r="AK224" s="2"/>
      <c r="AL224" s="75"/>
    </row>
    <row r="225" spans="1:38" x14ac:dyDescent="0.25">
      <c r="A225" s="44">
        <v>180</v>
      </c>
      <c r="B225" s="61">
        <v>45.25</v>
      </c>
      <c r="C225" s="62">
        <v>430</v>
      </c>
      <c r="F225" s="75"/>
      <c r="G225" s="75"/>
      <c r="H225" s="75"/>
      <c r="I225" s="75"/>
      <c r="J225" s="75"/>
      <c r="K225" s="75"/>
      <c r="L225" s="75"/>
      <c r="M225" s="75"/>
      <c r="N225" s="75"/>
      <c r="O225" s="75"/>
      <c r="P225" s="75"/>
      <c r="Q225" s="75"/>
      <c r="R225" s="75"/>
      <c r="S225" s="75"/>
      <c r="T225" s="75"/>
      <c r="U225" s="75"/>
      <c r="V225" s="75"/>
      <c r="W225" s="75"/>
      <c r="X225" s="75"/>
      <c r="Y225" s="75"/>
      <c r="Z225" s="75"/>
      <c r="AA225" s="75"/>
      <c r="AB225" s="75"/>
      <c r="AC225" s="75"/>
      <c r="AD225" s="75"/>
      <c r="AE225" s="75"/>
      <c r="AF225" s="75"/>
      <c r="AG225" s="75"/>
      <c r="AH225" s="75"/>
      <c r="AI225" s="75"/>
      <c r="AJ225" s="75"/>
      <c r="AK225" s="2"/>
      <c r="AL225" s="75"/>
    </row>
    <row r="226" spans="1:38" x14ac:dyDescent="0.25">
      <c r="A226" s="44">
        <v>181</v>
      </c>
      <c r="B226" s="61">
        <v>45.5</v>
      </c>
      <c r="C226" s="62" t="s">
        <v>321</v>
      </c>
      <c r="F226" s="75"/>
      <c r="G226" s="75"/>
      <c r="H226" s="75"/>
      <c r="I226" s="75"/>
      <c r="J226" s="75"/>
      <c r="K226" s="75"/>
      <c r="L226" s="75"/>
      <c r="M226" s="75"/>
      <c r="N226" s="75"/>
      <c r="O226" s="75"/>
      <c r="P226" s="75"/>
      <c r="Q226" s="75"/>
      <c r="R226" s="75"/>
      <c r="S226" s="75"/>
      <c r="T226" s="75"/>
      <c r="U226" s="75"/>
      <c r="V226" s="75"/>
      <c r="W226" s="75"/>
      <c r="X226" s="75"/>
      <c r="Y226" s="75"/>
      <c r="Z226" s="75"/>
      <c r="AA226" s="75"/>
      <c r="AB226" s="75"/>
      <c r="AC226" s="75"/>
      <c r="AD226" s="75"/>
      <c r="AE226" s="75"/>
      <c r="AF226" s="75"/>
      <c r="AG226" s="75"/>
      <c r="AH226" s="75"/>
      <c r="AI226" s="75"/>
      <c r="AJ226" s="75"/>
      <c r="AK226" s="2"/>
      <c r="AL226" s="75"/>
    </row>
    <row r="227" spans="1:38" x14ac:dyDescent="0.25">
      <c r="A227" s="44">
        <v>182</v>
      </c>
      <c r="B227" s="61">
        <v>45.75</v>
      </c>
      <c r="C227" s="62" t="s">
        <v>322</v>
      </c>
      <c r="F227" s="75"/>
      <c r="G227" s="75"/>
      <c r="H227" s="75"/>
      <c r="I227" s="75"/>
      <c r="J227" s="75"/>
      <c r="K227" s="75"/>
      <c r="L227" s="75"/>
      <c r="M227" s="75"/>
      <c r="N227" s="75"/>
      <c r="O227" s="75"/>
      <c r="P227" s="75"/>
      <c r="Q227" s="75"/>
      <c r="R227" s="75"/>
      <c r="S227" s="75"/>
      <c r="T227" s="75"/>
      <c r="U227" s="75"/>
      <c r="V227" s="75"/>
      <c r="W227" s="75"/>
      <c r="X227" s="75"/>
      <c r="Y227" s="75"/>
      <c r="Z227" s="75"/>
      <c r="AA227" s="75"/>
      <c r="AB227" s="75"/>
      <c r="AC227" s="75"/>
      <c r="AD227" s="75"/>
      <c r="AE227" s="75"/>
      <c r="AF227" s="75"/>
      <c r="AG227" s="75"/>
      <c r="AH227" s="75"/>
      <c r="AI227" s="75"/>
      <c r="AJ227" s="75"/>
      <c r="AK227" s="2"/>
      <c r="AL227" s="75"/>
    </row>
    <row r="228" spans="1:38" x14ac:dyDescent="0.25">
      <c r="A228" s="44">
        <v>183</v>
      </c>
      <c r="B228" s="61">
        <v>46</v>
      </c>
      <c r="C228" s="62">
        <v>131</v>
      </c>
      <c r="F228" s="75"/>
      <c r="G228" s="75"/>
      <c r="H228" s="75"/>
      <c r="I228" s="75"/>
      <c r="J228" s="75"/>
      <c r="K228" s="75"/>
      <c r="L228" s="75"/>
      <c r="M228" s="75"/>
      <c r="N228" s="75"/>
      <c r="O228" s="75"/>
      <c r="P228" s="75"/>
      <c r="Q228" s="75"/>
      <c r="R228" s="75"/>
      <c r="S228" s="75"/>
      <c r="T228" s="75"/>
      <c r="U228" s="75"/>
      <c r="V228" s="75"/>
      <c r="W228" s="75"/>
      <c r="X228" s="75"/>
      <c r="Y228" s="75"/>
      <c r="Z228" s="75"/>
      <c r="AA228" s="75"/>
      <c r="AB228" s="75"/>
      <c r="AC228" s="75"/>
      <c r="AD228" s="75"/>
      <c r="AE228" s="75"/>
      <c r="AF228" s="75"/>
      <c r="AG228" s="75"/>
      <c r="AH228" s="75"/>
      <c r="AI228" s="75"/>
      <c r="AJ228" s="75"/>
      <c r="AK228" s="2"/>
      <c r="AL228" s="75"/>
    </row>
    <row r="229" spans="1:38" x14ac:dyDescent="0.25">
      <c r="A229" s="44">
        <v>184</v>
      </c>
      <c r="B229" s="61">
        <v>46.25</v>
      </c>
      <c r="C229" s="62">
        <v>231</v>
      </c>
      <c r="F229" s="75"/>
      <c r="G229" s="75"/>
      <c r="H229" s="75"/>
      <c r="I229" s="75"/>
      <c r="J229" s="75"/>
      <c r="K229" s="75"/>
      <c r="L229" s="75"/>
      <c r="M229" s="75"/>
      <c r="N229" s="75"/>
      <c r="O229" s="75"/>
      <c r="P229" s="75"/>
      <c r="Q229" s="75"/>
      <c r="R229" s="75"/>
      <c r="S229" s="75"/>
      <c r="T229" s="75"/>
      <c r="U229" s="75"/>
      <c r="V229" s="75"/>
      <c r="W229" s="75"/>
      <c r="X229" s="75"/>
      <c r="Y229" s="75"/>
      <c r="Z229" s="75"/>
      <c r="AA229" s="75"/>
      <c r="AB229" s="75"/>
      <c r="AC229" s="75"/>
      <c r="AD229" s="75"/>
      <c r="AE229" s="75"/>
      <c r="AF229" s="75"/>
      <c r="AG229" s="75"/>
      <c r="AH229" s="75"/>
      <c r="AI229" s="75"/>
      <c r="AJ229" s="75"/>
      <c r="AK229" s="2"/>
      <c r="AL229" s="75"/>
    </row>
    <row r="230" spans="1:38" x14ac:dyDescent="0.25">
      <c r="A230" s="44">
        <v>185</v>
      </c>
      <c r="B230" s="61">
        <v>46.5</v>
      </c>
      <c r="C230" s="62">
        <v>331</v>
      </c>
      <c r="F230" s="75"/>
      <c r="G230" s="75"/>
      <c r="H230" s="75"/>
      <c r="I230" s="75"/>
      <c r="J230" s="75"/>
      <c r="K230" s="75"/>
      <c r="L230" s="75"/>
      <c r="M230" s="75"/>
      <c r="N230" s="75"/>
      <c r="O230" s="75"/>
      <c r="P230" s="75"/>
      <c r="Q230" s="75"/>
      <c r="R230" s="75"/>
      <c r="S230" s="75"/>
      <c r="T230" s="75"/>
      <c r="U230" s="75"/>
      <c r="V230" s="75"/>
      <c r="W230" s="75"/>
      <c r="X230" s="75"/>
      <c r="Y230" s="75"/>
      <c r="Z230" s="75"/>
      <c r="AA230" s="75"/>
      <c r="AB230" s="75"/>
      <c r="AC230" s="75"/>
      <c r="AD230" s="75"/>
      <c r="AE230" s="75"/>
      <c r="AF230" s="75"/>
      <c r="AG230" s="75"/>
      <c r="AH230" s="75"/>
      <c r="AI230" s="75"/>
      <c r="AJ230" s="75"/>
      <c r="AK230" s="2"/>
      <c r="AL230" s="75"/>
    </row>
    <row r="231" spans="1:38" x14ac:dyDescent="0.25">
      <c r="A231" s="44">
        <v>186</v>
      </c>
      <c r="B231" s="61">
        <v>46.75</v>
      </c>
      <c r="C231" s="62">
        <v>431</v>
      </c>
      <c r="F231" s="75"/>
      <c r="G231" s="75"/>
      <c r="H231" s="75"/>
      <c r="I231" s="75"/>
      <c r="J231" s="75"/>
      <c r="K231" s="75"/>
      <c r="L231" s="75"/>
      <c r="M231" s="75"/>
      <c r="N231" s="75"/>
      <c r="O231" s="75"/>
      <c r="P231" s="75"/>
      <c r="Q231" s="75"/>
      <c r="R231" s="75"/>
      <c r="S231" s="75"/>
      <c r="T231" s="75"/>
      <c r="U231" s="75"/>
      <c r="V231" s="75"/>
      <c r="W231" s="75"/>
      <c r="X231" s="75"/>
      <c r="Y231" s="75"/>
      <c r="Z231" s="75"/>
      <c r="AA231" s="75"/>
      <c r="AB231" s="75"/>
      <c r="AC231" s="75"/>
      <c r="AD231" s="75"/>
      <c r="AE231" s="75"/>
      <c r="AF231" s="75"/>
      <c r="AG231" s="75"/>
      <c r="AH231" s="75"/>
      <c r="AI231" s="75"/>
      <c r="AJ231" s="75"/>
      <c r="AK231" s="2"/>
      <c r="AL231" s="75"/>
    </row>
    <row r="232" spans="1:38" x14ac:dyDescent="0.25">
      <c r="A232" s="44">
        <v>187</v>
      </c>
      <c r="B232" s="61">
        <v>47</v>
      </c>
      <c r="C232" s="62" t="s">
        <v>323</v>
      </c>
      <c r="F232" s="75"/>
      <c r="G232" s="75"/>
      <c r="H232" s="75"/>
      <c r="I232" s="75"/>
      <c r="J232" s="75"/>
      <c r="K232" s="75"/>
      <c r="L232" s="75"/>
      <c r="M232" s="75"/>
      <c r="N232" s="75"/>
      <c r="O232" s="75"/>
      <c r="P232" s="75"/>
      <c r="Q232" s="75"/>
      <c r="R232" s="75"/>
      <c r="S232" s="75"/>
      <c r="T232" s="75"/>
      <c r="U232" s="75"/>
      <c r="V232" s="75"/>
      <c r="W232" s="75"/>
      <c r="X232" s="75"/>
      <c r="Y232" s="75"/>
      <c r="Z232" s="75"/>
      <c r="AA232" s="75"/>
      <c r="AB232" s="75"/>
      <c r="AC232" s="75"/>
      <c r="AD232" s="75"/>
      <c r="AE232" s="75"/>
      <c r="AF232" s="75"/>
      <c r="AG232" s="75"/>
      <c r="AH232" s="75"/>
      <c r="AI232" s="75"/>
      <c r="AJ232" s="75"/>
      <c r="AK232" s="2"/>
      <c r="AL232" s="75"/>
    </row>
    <row r="233" spans="1:38" x14ac:dyDescent="0.25">
      <c r="A233" s="44">
        <v>188</v>
      </c>
      <c r="B233" s="61">
        <v>47.25</v>
      </c>
      <c r="C233" s="62" t="s">
        <v>324</v>
      </c>
      <c r="F233" s="75"/>
      <c r="G233" s="75"/>
      <c r="H233" s="75"/>
      <c r="I233" s="75"/>
      <c r="J233" s="75"/>
      <c r="K233" s="75"/>
      <c r="L233" s="75"/>
      <c r="M233" s="75"/>
      <c r="N233" s="75"/>
      <c r="O233" s="75"/>
      <c r="P233" s="75"/>
      <c r="Q233" s="75"/>
      <c r="R233" s="75"/>
      <c r="S233" s="75"/>
      <c r="T233" s="75"/>
      <c r="U233" s="75"/>
      <c r="V233" s="75"/>
      <c r="W233" s="75"/>
      <c r="X233" s="75"/>
      <c r="Y233" s="75"/>
      <c r="Z233" s="75"/>
      <c r="AA233" s="75"/>
      <c r="AB233" s="75"/>
      <c r="AC233" s="75"/>
      <c r="AD233" s="75"/>
      <c r="AE233" s="75"/>
      <c r="AF233" s="75"/>
      <c r="AG233" s="75"/>
      <c r="AH233" s="75"/>
      <c r="AI233" s="75"/>
      <c r="AJ233" s="75"/>
      <c r="AK233" s="2"/>
      <c r="AL233" s="75"/>
    </row>
    <row r="234" spans="1:38" x14ac:dyDescent="0.25">
      <c r="A234" s="44">
        <v>189</v>
      </c>
      <c r="B234" s="61">
        <v>47.5</v>
      </c>
      <c r="C234" s="62">
        <v>132</v>
      </c>
      <c r="F234" s="75"/>
      <c r="G234" s="75"/>
      <c r="H234" s="75"/>
      <c r="I234" s="75"/>
      <c r="J234" s="75"/>
      <c r="K234" s="75"/>
      <c r="L234" s="75"/>
      <c r="M234" s="75"/>
      <c r="N234" s="75"/>
      <c r="O234" s="75"/>
      <c r="P234" s="75"/>
      <c r="Q234" s="75"/>
      <c r="R234" s="75"/>
      <c r="S234" s="75"/>
      <c r="T234" s="75"/>
      <c r="U234" s="75"/>
      <c r="V234" s="75"/>
      <c r="W234" s="75"/>
      <c r="X234" s="75"/>
      <c r="Y234" s="75"/>
      <c r="Z234" s="75"/>
      <c r="AA234" s="75"/>
      <c r="AB234" s="75"/>
      <c r="AC234" s="75"/>
      <c r="AD234" s="75"/>
      <c r="AE234" s="75"/>
      <c r="AF234" s="75"/>
      <c r="AG234" s="75"/>
      <c r="AH234" s="75"/>
      <c r="AI234" s="75"/>
      <c r="AJ234" s="75"/>
      <c r="AK234" s="2"/>
      <c r="AL234" s="75"/>
    </row>
    <row r="235" spans="1:38" x14ac:dyDescent="0.25">
      <c r="A235" s="44">
        <v>190</v>
      </c>
      <c r="B235" s="61">
        <v>47.75</v>
      </c>
      <c r="C235" s="62">
        <v>232</v>
      </c>
      <c r="F235" s="75"/>
      <c r="G235" s="75"/>
      <c r="H235" s="75"/>
      <c r="I235" s="75"/>
      <c r="J235" s="75"/>
      <c r="K235" s="75"/>
      <c r="L235" s="75"/>
      <c r="M235" s="75"/>
      <c r="N235" s="75"/>
      <c r="O235" s="75"/>
      <c r="P235" s="75"/>
      <c r="Q235" s="75"/>
      <c r="R235" s="75"/>
      <c r="S235" s="75"/>
      <c r="T235" s="75"/>
      <c r="U235" s="75"/>
      <c r="V235" s="75"/>
      <c r="W235" s="75"/>
      <c r="X235" s="75"/>
      <c r="Y235" s="75"/>
      <c r="Z235" s="75"/>
      <c r="AA235" s="75"/>
      <c r="AB235" s="75"/>
      <c r="AC235" s="75"/>
      <c r="AD235" s="75"/>
      <c r="AE235" s="75"/>
      <c r="AF235" s="75"/>
      <c r="AG235" s="75"/>
      <c r="AH235" s="75"/>
      <c r="AI235" s="75"/>
      <c r="AJ235" s="75"/>
      <c r="AK235" s="2"/>
      <c r="AL235" s="75"/>
    </row>
    <row r="236" spans="1:38" x14ac:dyDescent="0.25">
      <c r="A236" s="44">
        <v>191</v>
      </c>
      <c r="B236" s="61">
        <v>48</v>
      </c>
      <c r="C236" s="62">
        <v>332</v>
      </c>
      <c r="F236" s="75"/>
      <c r="G236" s="75"/>
      <c r="H236" s="75"/>
      <c r="I236" s="75"/>
      <c r="J236" s="75"/>
      <c r="K236" s="75"/>
      <c r="L236" s="75"/>
      <c r="M236" s="75"/>
      <c r="N236" s="75"/>
      <c r="O236" s="75"/>
      <c r="P236" s="75"/>
      <c r="Q236" s="75"/>
      <c r="R236" s="75"/>
      <c r="S236" s="75"/>
      <c r="T236" s="75"/>
      <c r="U236" s="75"/>
      <c r="V236" s="75"/>
      <c r="W236" s="75"/>
      <c r="X236" s="75"/>
      <c r="Y236" s="75"/>
      <c r="Z236" s="75"/>
      <c r="AA236" s="75"/>
      <c r="AB236" s="75"/>
      <c r="AC236" s="75"/>
      <c r="AD236" s="75"/>
      <c r="AE236" s="75"/>
      <c r="AF236" s="75"/>
      <c r="AG236" s="75"/>
      <c r="AH236" s="75"/>
      <c r="AI236" s="75"/>
      <c r="AJ236" s="75"/>
      <c r="AK236" s="2"/>
      <c r="AL236" s="75"/>
    </row>
    <row r="237" spans="1:38" x14ac:dyDescent="0.25">
      <c r="A237" s="44">
        <v>192</v>
      </c>
      <c r="B237" s="61">
        <v>48.25</v>
      </c>
      <c r="C237" s="62">
        <v>432</v>
      </c>
      <c r="F237" s="75"/>
      <c r="G237" s="75"/>
      <c r="H237" s="75"/>
      <c r="I237" s="75"/>
      <c r="J237" s="75"/>
      <c r="K237" s="75"/>
      <c r="L237" s="75"/>
      <c r="M237" s="75"/>
      <c r="N237" s="75"/>
      <c r="O237" s="75"/>
      <c r="P237" s="75"/>
      <c r="Q237" s="75"/>
      <c r="R237" s="75"/>
      <c r="S237" s="75"/>
      <c r="T237" s="75"/>
      <c r="U237" s="75"/>
      <c r="V237" s="75"/>
      <c r="W237" s="75"/>
      <c r="X237" s="75"/>
      <c r="Y237" s="75"/>
      <c r="Z237" s="75"/>
      <c r="AA237" s="75"/>
      <c r="AB237" s="75"/>
      <c r="AC237" s="75"/>
      <c r="AD237" s="75"/>
      <c r="AE237" s="75"/>
      <c r="AF237" s="75"/>
      <c r="AG237" s="75"/>
      <c r="AH237" s="75"/>
      <c r="AI237" s="75"/>
      <c r="AJ237" s="75"/>
      <c r="AK237" s="2"/>
      <c r="AL237" s="75"/>
    </row>
    <row r="238" spans="1:38" x14ac:dyDescent="0.25">
      <c r="A238" s="44">
        <v>193</v>
      </c>
      <c r="B238" s="61">
        <v>48.5</v>
      </c>
      <c r="C238" s="62" t="s">
        <v>325</v>
      </c>
      <c r="F238" s="75"/>
      <c r="G238" s="75"/>
      <c r="H238" s="75"/>
      <c r="I238" s="75"/>
      <c r="J238" s="75"/>
      <c r="K238" s="75"/>
      <c r="L238" s="75"/>
      <c r="M238" s="75"/>
      <c r="N238" s="75"/>
      <c r="O238" s="75"/>
      <c r="P238" s="75"/>
      <c r="Q238" s="75"/>
      <c r="R238" s="75"/>
      <c r="S238" s="75"/>
      <c r="T238" s="75"/>
      <c r="U238" s="75"/>
      <c r="V238" s="75"/>
      <c r="W238" s="75"/>
      <c r="X238" s="75"/>
      <c r="Y238" s="75"/>
      <c r="Z238" s="75"/>
      <c r="AA238" s="75"/>
      <c r="AB238" s="75"/>
      <c r="AC238" s="75"/>
      <c r="AD238" s="75"/>
      <c r="AE238" s="75"/>
      <c r="AF238" s="75"/>
      <c r="AG238" s="75"/>
      <c r="AH238" s="75"/>
      <c r="AI238" s="75"/>
      <c r="AJ238" s="75"/>
      <c r="AK238" s="2"/>
      <c r="AL238" s="75"/>
    </row>
    <row r="239" spans="1:38" x14ac:dyDescent="0.25">
      <c r="A239" s="44">
        <v>194</v>
      </c>
      <c r="B239" s="61">
        <v>48.75</v>
      </c>
      <c r="C239" s="62" t="s">
        <v>326</v>
      </c>
      <c r="F239" s="75"/>
      <c r="G239" s="75"/>
      <c r="H239" s="75"/>
      <c r="I239" s="75"/>
      <c r="J239" s="75"/>
      <c r="K239" s="75"/>
      <c r="L239" s="75"/>
      <c r="M239" s="75"/>
      <c r="N239" s="75"/>
      <c r="O239" s="75"/>
      <c r="P239" s="75"/>
      <c r="Q239" s="75"/>
      <c r="R239" s="75"/>
      <c r="S239" s="75"/>
      <c r="T239" s="75"/>
      <c r="U239" s="75"/>
      <c r="V239" s="75"/>
      <c r="W239" s="75"/>
      <c r="X239" s="75"/>
      <c r="Y239" s="75"/>
      <c r="Z239" s="75"/>
      <c r="AA239" s="75"/>
      <c r="AB239" s="75"/>
      <c r="AC239" s="75"/>
      <c r="AD239" s="75"/>
      <c r="AE239" s="75"/>
      <c r="AF239" s="75"/>
      <c r="AG239" s="75"/>
      <c r="AH239" s="75"/>
      <c r="AI239" s="75"/>
      <c r="AJ239" s="75"/>
      <c r="AK239" s="2"/>
      <c r="AL239" s="75"/>
    </row>
    <row r="240" spans="1:38" x14ac:dyDescent="0.25">
      <c r="A240" s="44">
        <v>195</v>
      </c>
      <c r="B240" s="61">
        <v>49</v>
      </c>
      <c r="C240" s="62">
        <v>133</v>
      </c>
      <c r="F240" s="75"/>
      <c r="G240" s="75"/>
      <c r="H240" s="75"/>
      <c r="I240" s="75"/>
      <c r="J240" s="75"/>
      <c r="K240" s="75"/>
      <c r="L240" s="75"/>
      <c r="M240" s="75"/>
      <c r="N240" s="75"/>
      <c r="O240" s="75"/>
      <c r="P240" s="75"/>
      <c r="Q240" s="75"/>
      <c r="R240" s="75"/>
      <c r="S240" s="75"/>
      <c r="T240" s="75"/>
      <c r="U240" s="75"/>
      <c r="V240" s="75"/>
      <c r="W240" s="75"/>
      <c r="X240" s="75"/>
      <c r="Y240" s="75"/>
      <c r="Z240" s="75"/>
      <c r="AA240" s="75"/>
      <c r="AB240" s="75"/>
      <c r="AC240" s="75"/>
      <c r="AD240" s="75"/>
      <c r="AE240" s="75"/>
      <c r="AF240" s="75"/>
      <c r="AG240" s="75"/>
      <c r="AH240" s="75"/>
      <c r="AI240" s="75"/>
      <c r="AJ240" s="75"/>
      <c r="AK240" s="2"/>
      <c r="AL240" s="75"/>
    </row>
    <row r="241" spans="1:38" x14ac:dyDescent="0.25">
      <c r="A241" s="44">
        <v>196</v>
      </c>
      <c r="B241" s="61">
        <v>49.25</v>
      </c>
      <c r="C241" s="62">
        <v>233</v>
      </c>
      <c r="F241" s="75"/>
      <c r="G241" s="75"/>
      <c r="H241" s="75"/>
      <c r="I241" s="75"/>
      <c r="J241" s="75"/>
      <c r="K241" s="75"/>
      <c r="L241" s="75"/>
      <c r="M241" s="75"/>
      <c r="N241" s="75"/>
      <c r="O241" s="75"/>
      <c r="P241" s="75"/>
      <c r="Q241" s="75"/>
      <c r="R241" s="75"/>
      <c r="S241" s="75"/>
      <c r="T241" s="75"/>
      <c r="U241" s="75"/>
      <c r="V241" s="75"/>
      <c r="W241" s="75"/>
      <c r="X241" s="75"/>
      <c r="Y241" s="75"/>
      <c r="Z241" s="75"/>
      <c r="AA241" s="75"/>
      <c r="AB241" s="75"/>
      <c r="AC241" s="75"/>
      <c r="AD241" s="75"/>
      <c r="AE241" s="75"/>
      <c r="AF241" s="75"/>
      <c r="AG241" s="75"/>
      <c r="AH241" s="75"/>
      <c r="AI241" s="75"/>
      <c r="AJ241" s="75"/>
      <c r="AK241" s="2"/>
      <c r="AL241" s="75"/>
    </row>
    <row r="242" spans="1:38" x14ac:dyDescent="0.25">
      <c r="A242" s="44">
        <v>197</v>
      </c>
      <c r="B242" s="61">
        <v>49.5</v>
      </c>
      <c r="C242" s="62">
        <v>333</v>
      </c>
      <c r="F242" s="75"/>
      <c r="G242" s="75"/>
      <c r="H242" s="75"/>
      <c r="I242" s="75"/>
      <c r="J242" s="75"/>
      <c r="K242" s="75"/>
      <c r="L242" s="75"/>
      <c r="M242" s="75"/>
      <c r="N242" s="75"/>
      <c r="O242" s="75"/>
      <c r="P242" s="75"/>
      <c r="Q242" s="75"/>
      <c r="R242" s="75"/>
      <c r="S242" s="75"/>
      <c r="T242" s="75"/>
      <c r="U242" s="75"/>
      <c r="V242" s="75"/>
      <c r="W242" s="75"/>
      <c r="X242" s="75"/>
      <c r="Y242" s="75"/>
      <c r="Z242" s="75"/>
      <c r="AA242" s="75"/>
      <c r="AB242" s="75"/>
      <c r="AC242" s="75"/>
      <c r="AD242" s="75"/>
      <c r="AE242" s="75"/>
      <c r="AF242" s="75"/>
      <c r="AG242" s="75"/>
      <c r="AH242" s="75"/>
      <c r="AI242" s="75"/>
      <c r="AJ242" s="75"/>
      <c r="AK242" s="2"/>
      <c r="AL242" s="75"/>
    </row>
    <row r="243" spans="1:38" x14ac:dyDescent="0.25">
      <c r="A243" s="44">
        <v>198</v>
      </c>
      <c r="B243" s="61">
        <v>49.75</v>
      </c>
      <c r="C243" s="62">
        <v>433</v>
      </c>
      <c r="F243" s="75"/>
      <c r="G243" s="75"/>
      <c r="H243" s="75"/>
      <c r="I243" s="75"/>
      <c r="J243" s="75"/>
      <c r="K243" s="75"/>
      <c r="L243" s="75"/>
      <c r="M243" s="75"/>
      <c r="N243" s="75"/>
      <c r="O243" s="75"/>
      <c r="P243" s="75"/>
      <c r="Q243" s="75"/>
      <c r="R243" s="75"/>
      <c r="S243" s="75"/>
      <c r="T243" s="75"/>
      <c r="U243" s="75"/>
      <c r="V243" s="75"/>
      <c r="W243" s="75"/>
      <c r="X243" s="75"/>
      <c r="Y243" s="75"/>
      <c r="Z243" s="75"/>
      <c r="AA243" s="75"/>
      <c r="AB243" s="75"/>
      <c r="AC243" s="75"/>
      <c r="AD243" s="75"/>
      <c r="AE243" s="75"/>
      <c r="AF243" s="75"/>
      <c r="AG243" s="75"/>
      <c r="AH243" s="75"/>
      <c r="AI243" s="75"/>
      <c r="AJ243" s="75"/>
      <c r="AK243" s="2"/>
      <c r="AL243" s="75"/>
    </row>
    <row r="244" spans="1:38" x14ac:dyDescent="0.25">
      <c r="A244" s="44">
        <v>199</v>
      </c>
      <c r="B244" s="61">
        <v>50</v>
      </c>
      <c r="C244" s="62" t="s">
        <v>327</v>
      </c>
      <c r="F244" s="75"/>
      <c r="G244" s="75"/>
      <c r="H244" s="75"/>
      <c r="I244" s="75"/>
      <c r="J244" s="75"/>
      <c r="K244" s="75"/>
      <c r="L244" s="75"/>
      <c r="M244" s="75"/>
      <c r="N244" s="75"/>
      <c r="O244" s="75"/>
      <c r="P244" s="75"/>
      <c r="Q244" s="75"/>
      <c r="R244" s="75"/>
      <c r="S244" s="75"/>
      <c r="T244" s="75"/>
      <c r="U244" s="75"/>
      <c r="V244" s="75"/>
      <c r="W244" s="75"/>
      <c r="X244" s="75"/>
      <c r="Y244" s="75"/>
      <c r="Z244" s="75"/>
      <c r="AA244" s="75"/>
      <c r="AB244" s="75"/>
      <c r="AC244" s="75"/>
      <c r="AD244" s="75"/>
      <c r="AE244" s="75"/>
      <c r="AF244" s="75"/>
      <c r="AG244" s="75"/>
      <c r="AH244" s="75"/>
      <c r="AI244" s="75"/>
      <c r="AJ244" s="75"/>
      <c r="AK244" s="2"/>
      <c r="AL244" s="75"/>
    </row>
    <row r="245" spans="1:38" x14ac:dyDescent="0.25">
      <c r="A245" s="44">
        <v>200</v>
      </c>
      <c r="B245" s="61">
        <v>50.25</v>
      </c>
      <c r="C245" s="62" t="s">
        <v>328</v>
      </c>
      <c r="F245" s="75"/>
      <c r="G245" s="75"/>
      <c r="H245" s="75"/>
      <c r="I245" s="75"/>
      <c r="J245" s="75"/>
      <c r="K245" s="75"/>
      <c r="L245" s="75"/>
      <c r="M245" s="75"/>
      <c r="N245" s="75"/>
      <c r="O245" s="75"/>
      <c r="P245" s="75"/>
      <c r="Q245" s="75"/>
      <c r="R245" s="75"/>
      <c r="S245" s="75"/>
      <c r="T245" s="75"/>
      <c r="U245" s="75"/>
      <c r="V245" s="75"/>
      <c r="W245" s="75"/>
      <c r="X245" s="75"/>
      <c r="Y245" s="75"/>
      <c r="Z245" s="75"/>
      <c r="AA245" s="75"/>
      <c r="AB245" s="75"/>
      <c r="AC245" s="75"/>
      <c r="AD245" s="75"/>
      <c r="AE245" s="75"/>
      <c r="AF245" s="75"/>
      <c r="AG245" s="75"/>
      <c r="AH245" s="75"/>
      <c r="AI245" s="75"/>
      <c r="AJ245" s="75"/>
      <c r="AK245" s="2"/>
      <c r="AL245" s="75"/>
    </row>
    <row r="246" spans="1:38" x14ac:dyDescent="0.25">
      <c r="A246" s="44">
        <v>201</v>
      </c>
      <c r="B246" s="61">
        <v>50.5</v>
      </c>
      <c r="C246" s="62">
        <v>134</v>
      </c>
      <c r="F246" s="75"/>
      <c r="G246" s="75"/>
      <c r="H246" s="75"/>
      <c r="I246" s="75"/>
      <c r="J246" s="75"/>
      <c r="K246" s="75"/>
      <c r="L246" s="75"/>
      <c r="M246" s="75"/>
      <c r="N246" s="75"/>
      <c r="O246" s="75"/>
      <c r="P246" s="75"/>
      <c r="Q246" s="75"/>
      <c r="R246" s="75"/>
      <c r="S246" s="75"/>
      <c r="T246" s="75"/>
      <c r="U246" s="75"/>
      <c r="V246" s="75"/>
      <c r="W246" s="75"/>
      <c r="X246" s="75"/>
      <c r="Y246" s="75"/>
      <c r="Z246" s="75"/>
      <c r="AA246" s="75"/>
      <c r="AB246" s="75"/>
      <c r="AC246" s="75"/>
      <c r="AD246" s="75"/>
      <c r="AE246" s="75"/>
      <c r="AF246" s="75"/>
      <c r="AG246" s="75"/>
      <c r="AH246" s="75"/>
      <c r="AI246" s="75"/>
      <c r="AJ246" s="75"/>
      <c r="AK246" s="2"/>
      <c r="AL246" s="75"/>
    </row>
    <row r="247" spans="1:38" x14ac:dyDescent="0.25">
      <c r="A247" s="44">
        <v>202</v>
      </c>
      <c r="B247" s="61">
        <v>50.75</v>
      </c>
      <c r="C247" s="62">
        <v>234</v>
      </c>
      <c r="F247" s="2"/>
      <c r="G247" s="2"/>
      <c r="H247" s="2"/>
      <c r="I247" s="2"/>
      <c r="J247" s="2"/>
      <c r="K247" s="2"/>
      <c r="L247" s="2"/>
      <c r="M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  <c r="AA247" s="2"/>
      <c r="AB247" s="2"/>
      <c r="AC247" s="2"/>
      <c r="AD247" s="2"/>
      <c r="AE247" s="2"/>
      <c r="AF247" s="2"/>
      <c r="AG247" s="2"/>
      <c r="AH247" s="2"/>
      <c r="AI247" s="2"/>
      <c r="AJ247" s="2"/>
      <c r="AK247" s="2"/>
      <c r="AL247" s="2"/>
    </row>
    <row r="248" spans="1:38" x14ac:dyDescent="0.25">
      <c r="A248" s="44">
        <v>203</v>
      </c>
      <c r="B248" s="61">
        <v>51</v>
      </c>
      <c r="C248" s="62">
        <v>334</v>
      </c>
      <c r="F248" s="2"/>
      <c r="G248" s="2"/>
      <c r="H248" s="2"/>
      <c r="I248" s="2"/>
      <c r="J248" s="2"/>
      <c r="K248" s="2"/>
      <c r="L248" s="2"/>
      <c r="M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  <c r="AA248" s="2"/>
      <c r="AB248" s="2"/>
      <c r="AC248" s="2"/>
      <c r="AD248" s="2"/>
      <c r="AE248" s="2"/>
      <c r="AF248" s="2"/>
      <c r="AG248" s="2"/>
      <c r="AH248" s="2"/>
      <c r="AI248" s="2"/>
      <c r="AJ248" s="2"/>
      <c r="AK248" s="2"/>
      <c r="AL248" s="2"/>
    </row>
    <row r="249" spans="1:38" x14ac:dyDescent="0.25">
      <c r="A249" s="44">
        <v>204</v>
      </c>
      <c r="B249" s="61">
        <v>51.25</v>
      </c>
      <c r="C249" s="62">
        <v>434</v>
      </c>
      <c r="F249" s="2"/>
      <c r="G249" s="77"/>
      <c r="H249" s="77"/>
      <c r="I249" s="77"/>
      <c r="J249" s="77"/>
      <c r="K249" s="77"/>
      <c r="L249" s="77"/>
      <c r="M249" s="77"/>
      <c r="N249" s="77"/>
      <c r="O249" s="77"/>
      <c r="P249" s="77"/>
      <c r="Q249" s="77"/>
      <c r="R249" s="77"/>
      <c r="S249" s="77"/>
      <c r="T249" s="77"/>
      <c r="U249" s="77"/>
      <c r="V249" s="77"/>
      <c r="W249" s="77"/>
      <c r="X249" s="77"/>
      <c r="Y249" s="77"/>
      <c r="Z249" s="77"/>
      <c r="AA249" s="77"/>
      <c r="AB249" s="77"/>
      <c r="AC249" s="77"/>
      <c r="AD249" s="77"/>
      <c r="AE249" s="77"/>
      <c r="AF249" s="77"/>
      <c r="AG249" s="77"/>
      <c r="AH249" s="77"/>
      <c r="AI249" s="77"/>
      <c r="AJ249" s="77"/>
      <c r="AK249" s="2"/>
      <c r="AL249" s="2"/>
    </row>
    <row r="250" spans="1:38" x14ac:dyDescent="0.25">
      <c r="A250" s="44">
        <v>205</v>
      </c>
      <c r="B250" s="61">
        <v>51.5</v>
      </c>
      <c r="C250" s="62" t="s">
        <v>329</v>
      </c>
      <c r="F250" s="75"/>
      <c r="G250" s="2"/>
      <c r="H250" s="2"/>
      <c r="I250" s="2"/>
      <c r="J250" s="2"/>
      <c r="K250" s="2"/>
      <c r="L250" s="2"/>
      <c r="M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  <c r="AA250" s="2"/>
      <c r="AB250" s="2"/>
      <c r="AC250" s="2"/>
      <c r="AD250" s="2"/>
      <c r="AE250" s="2"/>
      <c r="AF250" s="2"/>
      <c r="AG250" s="2"/>
      <c r="AH250" s="2"/>
      <c r="AI250" s="2"/>
      <c r="AJ250" s="2"/>
      <c r="AK250" s="2"/>
      <c r="AL250" s="2"/>
    </row>
    <row r="251" spans="1:38" x14ac:dyDescent="0.25">
      <c r="A251" s="44">
        <v>206</v>
      </c>
      <c r="B251" s="61">
        <v>51.75</v>
      </c>
      <c r="C251" s="62" t="s">
        <v>330</v>
      </c>
      <c r="F251" s="75"/>
      <c r="G251" s="75"/>
      <c r="H251" s="75"/>
      <c r="I251" s="75"/>
      <c r="J251" s="75"/>
      <c r="K251" s="75"/>
      <c r="L251" s="75"/>
      <c r="M251" s="75"/>
      <c r="N251" s="75"/>
      <c r="O251" s="75"/>
      <c r="P251" s="75"/>
      <c r="Q251" s="75"/>
      <c r="R251" s="75"/>
      <c r="S251" s="75"/>
      <c r="T251" s="75"/>
      <c r="U251" s="75"/>
      <c r="V251" s="75"/>
      <c r="W251" s="75"/>
      <c r="X251" s="75"/>
      <c r="Y251" s="75"/>
      <c r="Z251" s="75"/>
      <c r="AA251" s="75"/>
      <c r="AB251" s="75"/>
      <c r="AC251" s="75"/>
      <c r="AD251" s="75"/>
      <c r="AE251" s="75"/>
      <c r="AF251" s="75"/>
      <c r="AG251" s="75"/>
      <c r="AH251" s="75"/>
      <c r="AI251" s="75"/>
      <c r="AJ251" s="75"/>
      <c r="AK251" s="2"/>
      <c r="AL251" s="75"/>
    </row>
    <row r="252" spans="1:38" x14ac:dyDescent="0.25">
      <c r="A252" s="44">
        <v>207</v>
      </c>
      <c r="B252" s="61">
        <v>52</v>
      </c>
      <c r="C252" s="62">
        <v>135</v>
      </c>
      <c r="F252" s="75"/>
      <c r="G252" s="75"/>
      <c r="H252" s="75"/>
      <c r="I252" s="2"/>
      <c r="J252" s="2"/>
      <c r="K252" s="2"/>
      <c r="L252" s="2"/>
      <c r="M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  <c r="AA252" s="2"/>
      <c r="AB252" s="2"/>
      <c r="AC252" s="2"/>
      <c r="AD252" s="2"/>
      <c r="AE252" s="2"/>
      <c r="AF252" s="2"/>
      <c r="AG252" s="2"/>
      <c r="AH252" s="2"/>
      <c r="AI252" s="2"/>
      <c r="AJ252" s="2"/>
      <c r="AK252" s="2"/>
      <c r="AL252" s="75"/>
    </row>
    <row r="253" spans="1:38" x14ac:dyDescent="0.25">
      <c r="A253" s="44">
        <v>208</v>
      </c>
      <c r="B253" s="61">
        <v>52.25</v>
      </c>
      <c r="C253" s="62">
        <v>235</v>
      </c>
      <c r="F253" s="75"/>
      <c r="G253" s="75"/>
      <c r="H253" s="75"/>
      <c r="I253" s="75"/>
      <c r="J253" s="2"/>
      <c r="K253" s="2"/>
      <c r="L253" s="2"/>
      <c r="M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  <c r="AA253" s="2"/>
      <c r="AB253" s="2"/>
      <c r="AC253" s="2"/>
      <c r="AD253" s="2"/>
      <c r="AE253" s="2"/>
      <c r="AF253" s="2"/>
      <c r="AG253" s="2"/>
      <c r="AH253" s="2"/>
      <c r="AI253" s="2"/>
      <c r="AJ253" s="2"/>
      <c r="AK253" s="2"/>
      <c r="AL253" s="75"/>
    </row>
    <row r="254" spans="1:38" x14ac:dyDescent="0.25">
      <c r="A254" s="44">
        <v>209</v>
      </c>
      <c r="B254" s="61">
        <v>52.5</v>
      </c>
      <c r="C254" s="62">
        <v>335</v>
      </c>
      <c r="F254" s="75"/>
      <c r="G254" s="75"/>
      <c r="H254" s="75"/>
      <c r="I254" s="75"/>
      <c r="J254" s="75"/>
      <c r="K254" s="2"/>
      <c r="L254" s="2"/>
      <c r="M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  <c r="AA254" s="2"/>
      <c r="AB254" s="2"/>
      <c r="AC254" s="2"/>
      <c r="AD254" s="2"/>
      <c r="AE254" s="2"/>
      <c r="AF254" s="2"/>
      <c r="AG254" s="2"/>
      <c r="AH254" s="2"/>
      <c r="AI254" s="2"/>
      <c r="AJ254" s="2"/>
      <c r="AK254" s="2"/>
      <c r="AL254" s="75"/>
    </row>
    <row r="255" spans="1:38" x14ac:dyDescent="0.25">
      <c r="A255" s="44">
        <v>210</v>
      </c>
      <c r="B255" s="61">
        <v>52.75</v>
      </c>
      <c r="C255" s="62">
        <v>435</v>
      </c>
      <c r="F255" s="75"/>
      <c r="G255" s="75"/>
      <c r="H255" s="75"/>
      <c r="I255" s="75"/>
      <c r="J255" s="75"/>
      <c r="K255" s="75"/>
      <c r="L255" s="2"/>
      <c r="M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  <c r="AA255" s="2"/>
      <c r="AB255" s="2"/>
      <c r="AC255" s="2"/>
      <c r="AD255" s="2"/>
      <c r="AE255" s="2"/>
      <c r="AF255" s="2"/>
      <c r="AG255" s="2"/>
      <c r="AH255" s="2"/>
      <c r="AI255" s="2"/>
      <c r="AJ255" s="2"/>
      <c r="AK255" s="2"/>
      <c r="AL255" s="75"/>
    </row>
    <row r="256" spans="1:38" x14ac:dyDescent="0.25">
      <c r="A256" s="44">
        <v>211</v>
      </c>
      <c r="B256" s="61">
        <v>53</v>
      </c>
      <c r="C256" s="62" t="s">
        <v>331</v>
      </c>
      <c r="F256" s="75"/>
      <c r="G256" s="75"/>
      <c r="H256" s="75"/>
      <c r="I256" s="75"/>
      <c r="J256" s="75"/>
      <c r="K256" s="75"/>
      <c r="L256" s="75"/>
      <c r="M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  <c r="AA256" s="2"/>
      <c r="AB256" s="2"/>
      <c r="AC256" s="2"/>
      <c r="AD256" s="2"/>
      <c r="AE256" s="2"/>
      <c r="AF256" s="2"/>
      <c r="AG256" s="2"/>
      <c r="AH256" s="2"/>
      <c r="AI256" s="2"/>
      <c r="AJ256" s="2"/>
      <c r="AK256" s="2"/>
      <c r="AL256" s="75"/>
    </row>
    <row r="257" spans="1:38" x14ac:dyDescent="0.25">
      <c r="A257" s="44">
        <v>212</v>
      </c>
      <c r="B257" s="61">
        <v>53.25</v>
      </c>
      <c r="C257" s="62" t="s">
        <v>332</v>
      </c>
      <c r="F257" s="75"/>
      <c r="G257" s="75"/>
      <c r="H257" s="75"/>
      <c r="I257" s="75"/>
      <c r="J257" s="75"/>
      <c r="K257" s="75"/>
      <c r="L257" s="75"/>
      <c r="M257" s="75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  <c r="AA257" s="2"/>
      <c r="AB257" s="2"/>
      <c r="AC257" s="2"/>
      <c r="AD257" s="2"/>
      <c r="AE257" s="2"/>
      <c r="AF257" s="2"/>
      <c r="AG257" s="2"/>
      <c r="AH257" s="2"/>
      <c r="AI257" s="2"/>
      <c r="AJ257" s="2"/>
      <c r="AK257" s="2"/>
      <c r="AL257" s="75"/>
    </row>
    <row r="258" spans="1:38" x14ac:dyDescent="0.25">
      <c r="A258" s="44">
        <v>213</v>
      </c>
      <c r="B258" s="61">
        <v>53.5</v>
      </c>
      <c r="C258" s="62">
        <v>136</v>
      </c>
      <c r="F258" s="75"/>
      <c r="G258" s="75"/>
      <c r="H258" s="75"/>
      <c r="I258" s="75"/>
      <c r="J258" s="75"/>
      <c r="K258" s="75"/>
      <c r="L258" s="75"/>
      <c r="M258" s="75"/>
      <c r="N258" s="75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  <c r="AA258" s="2"/>
      <c r="AB258" s="2"/>
      <c r="AC258" s="2"/>
      <c r="AD258" s="2"/>
      <c r="AE258" s="2"/>
      <c r="AF258" s="2"/>
      <c r="AG258" s="2"/>
      <c r="AH258" s="2"/>
      <c r="AI258" s="2"/>
      <c r="AJ258" s="2"/>
      <c r="AK258" s="2"/>
      <c r="AL258" s="75"/>
    </row>
    <row r="259" spans="1:38" x14ac:dyDescent="0.25">
      <c r="A259" s="44">
        <v>214</v>
      </c>
      <c r="B259" s="61">
        <v>53.75</v>
      </c>
      <c r="C259" s="62">
        <v>236</v>
      </c>
      <c r="F259" s="75"/>
      <c r="G259" s="75"/>
      <c r="H259" s="75"/>
      <c r="I259" s="75"/>
      <c r="J259" s="75"/>
      <c r="K259" s="75"/>
      <c r="L259" s="75"/>
      <c r="M259" s="75"/>
      <c r="N259" s="75"/>
      <c r="O259" s="75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  <c r="AA259" s="2"/>
      <c r="AB259" s="2"/>
      <c r="AC259" s="2"/>
      <c r="AD259" s="2"/>
      <c r="AE259" s="2"/>
      <c r="AF259" s="2"/>
      <c r="AG259" s="2"/>
      <c r="AH259" s="2"/>
      <c r="AI259" s="2"/>
      <c r="AJ259" s="2"/>
      <c r="AK259" s="2"/>
      <c r="AL259" s="75"/>
    </row>
    <row r="260" spans="1:38" x14ac:dyDescent="0.25">
      <c r="A260" s="44">
        <v>215</v>
      </c>
      <c r="B260" s="61">
        <v>54</v>
      </c>
      <c r="C260" s="62">
        <v>336</v>
      </c>
      <c r="F260" s="75"/>
      <c r="G260" s="75"/>
      <c r="H260" s="75"/>
      <c r="I260" s="75"/>
      <c r="J260" s="75"/>
      <c r="K260" s="75"/>
      <c r="L260" s="75"/>
      <c r="M260" s="75"/>
      <c r="N260" s="75"/>
      <c r="O260" s="75"/>
      <c r="P260" s="75"/>
      <c r="Q260" s="2"/>
      <c r="R260" s="2"/>
      <c r="S260" s="2"/>
      <c r="T260" s="2"/>
      <c r="U260" s="2"/>
      <c r="V260" s="2"/>
      <c r="W260" s="2"/>
      <c r="X260" s="2"/>
      <c r="Y260" s="2"/>
      <c r="Z260" s="2"/>
      <c r="AA260" s="2"/>
      <c r="AB260" s="2"/>
      <c r="AC260" s="2"/>
      <c r="AD260" s="2"/>
      <c r="AE260" s="2"/>
      <c r="AF260" s="2"/>
      <c r="AG260" s="2"/>
      <c r="AH260" s="2"/>
      <c r="AI260" s="2"/>
      <c r="AJ260" s="2"/>
      <c r="AK260" s="2"/>
      <c r="AL260" s="75"/>
    </row>
    <row r="261" spans="1:38" x14ac:dyDescent="0.25">
      <c r="A261" s="44">
        <v>216</v>
      </c>
      <c r="B261" s="61">
        <v>54.25</v>
      </c>
      <c r="C261" s="62">
        <v>436</v>
      </c>
      <c r="F261" s="75"/>
      <c r="G261" s="75"/>
      <c r="H261" s="75"/>
      <c r="I261" s="75"/>
      <c r="J261" s="75"/>
      <c r="K261" s="75"/>
      <c r="L261" s="75"/>
      <c r="M261" s="75"/>
      <c r="N261" s="75"/>
      <c r="O261" s="75"/>
      <c r="P261" s="75"/>
      <c r="Q261" s="75"/>
      <c r="R261" s="2"/>
      <c r="S261" s="2"/>
      <c r="T261" s="2"/>
      <c r="U261" s="2"/>
      <c r="V261" s="2"/>
      <c r="W261" s="2"/>
      <c r="X261" s="2"/>
      <c r="Y261" s="2"/>
      <c r="Z261" s="2"/>
      <c r="AA261" s="2"/>
      <c r="AB261" s="2"/>
      <c r="AC261" s="2"/>
      <c r="AD261" s="2"/>
      <c r="AE261" s="2"/>
      <c r="AF261" s="2"/>
      <c r="AG261" s="2"/>
      <c r="AH261" s="2"/>
      <c r="AI261" s="2"/>
      <c r="AJ261" s="2"/>
      <c r="AK261" s="2"/>
      <c r="AL261" s="75"/>
    </row>
    <row r="262" spans="1:38" x14ac:dyDescent="0.25">
      <c r="A262" s="44">
        <v>217</v>
      </c>
      <c r="B262" s="61">
        <v>54.5</v>
      </c>
      <c r="C262" s="62" t="s">
        <v>333</v>
      </c>
      <c r="F262" s="75"/>
      <c r="G262" s="75"/>
      <c r="H262" s="75"/>
      <c r="I262" s="75"/>
      <c r="J262" s="75"/>
      <c r="K262" s="75"/>
      <c r="L262" s="75"/>
      <c r="M262" s="75"/>
      <c r="N262" s="75"/>
      <c r="O262" s="75"/>
      <c r="P262" s="75"/>
      <c r="Q262" s="75"/>
      <c r="R262" s="75"/>
      <c r="S262" s="2"/>
      <c r="T262" s="2"/>
      <c r="U262" s="2"/>
      <c r="V262" s="2"/>
      <c r="W262" s="2"/>
      <c r="X262" s="2"/>
      <c r="Y262" s="2"/>
      <c r="Z262" s="2"/>
      <c r="AA262" s="2"/>
      <c r="AB262" s="2"/>
      <c r="AC262" s="2"/>
      <c r="AD262" s="2"/>
      <c r="AE262" s="2"/>
      <c r="AF262" s="2"/>
      <c r="AG262" s="2"/>
      <c r="AH262" s="2"/>
      <c r="AI262" s="2"/>
      <c r="AJ262" s="2"/>
      <c r="AK262" s="2"/>
      <c r="AL262" s="75"/>
    </row>
    <row r="263" spans="1:38" x14ac:dyDescent="0.25">
      <c r="A263" s="44">
        <v>218</v>
      </c>
      <c r="B263" s="61">
        <v>54.75</v>
      </c>
      <c r="C263" s="62" t="s">
        <v>334</v>
      </c>
      <c r="F263" s="75"/>
      <c r="G263" s="75"/>
      <c r="H263" s="75"/>
      <c r="I263" s="75"/>
      <c r="J263" s="75"/>
      <c r="K263" s="75"/>
      <c r="L263" s="75"/>
      <c r="M263" s="75"/>
      <c r="N263" s="75"/>
      <c r="O263" s="75"/>
      <c r="P263" s="75"/>
      <c r="Q263" s="75"/>
      <c r="R263" s="75"/>
      <c r="S263" s="75"/>
      <c r="T263" s="2"/>
      <c r="U263" s="2"/>
      <c r="V263" s="2"/>
      <c r="W263" s="2"/>
      <c r="X263" s="2"/>
      <c r="Y263" s="2"/>
      <c r="Z263" s="2"/>
      <c r="AA263" s="2"/>
      <c r="AB263" s="2"/>
      <c r="AC263" s="2"/>
      <c r="AD263" s="2"/>
      <c r="AE263" s="2"/>
      <c r="AF263" s="2"/>
      <c r="AG263" s="2"/>
      <c r="AH263" s="2"/>
      <c r="AI263" s="2"/>
      <c r="AJ263" s="2"/>
      <c r="AK263" s="2"/>
      <c r="AL263" s="75"/>
    </row>
    <row r="264" spans="1:38" x14ac:dyDescent="0.25">
      <c r="A264" s="44">
        <v>219</v>
      </c>
      <c r="B264" s="61">
        <v>55</v>
      </c>
      <c r="C264" s="62">
        <v>137</v>
      </c>
      <c r="F264" s="75"/>
      <c r="G264" s="75"/>
      <c r="H264" s="75"/>
      <c r="I264" s="75"/>
      <c r="J264" s="75"/>
      <c r="K264" s="75"/>
      <c r="L264" s="75"/>
      <c r="M264" s="75"/>
      <c r="N264" s="75"/>
      <c r="O264" s="75"/>
      <c r="P264" s="75"/>
      <c r="Q264" s="75"/>
      <c r="R264" s="75"/>
      <c r="S264" s="75"/>
      <c r="T264" s="75"/>
      <c r="U264" s="2"/>
      <c r="V264" s="2"/>
      <c r="W264" s="2"/>
      <c r="X264" s="2"/>
      <c r="Y264" s="2"/>
      <c r="Z264" s="2"/>
      <c r="AA264" s="2"/>
      <c r="AB264" s="2"/>
      <c r="AC264" s="2"/>
      <c r="AD264" s="2"/>
      <c r="AE264" s="2"/>
      <c r="AF264" s="2"/>
      <c r="AG264" s="2"/>
      <c r="AH264" s="2"/>
      <c r="AI264" s="2"/>
      <c r="AJ264" s="2"/>
      <c r="AK264" s="2"/>
      <c r="AL264" s="75"/>
    </row>
    <row r="265" spans="1:38" x14ac:dyDescent="0.25">
      <c r="A265" s="44">
        <v>220</v>
      </c>
      <c r="B265" s="61">
        <v>55.25</v>
      </c>
      <c r="C265" s="62">
        <v>237</v>
      </c>
      <c r="F265" s="75"/>
      <c r="G265" s="75"/>
      <c r="H265" s="75"/>
      <c r="I265" s="75"/>
      <c r="J265" s="75"/>
      <c r="K265" s="75"/>
      <c r="L265" s="75"/>
      <c r="M265" s="75"/>
      <c r="N265" s="75"/>
      <c r="O265" s="75"/>
      <c r="P265" s="75"/>
      <c r="Q265" s="75"/>
      <c r="R265" s="75"/>
      <c r="S265" s="75"/>
      <c r="T265" s="75"/>
      <c r="U265" s="75"/>
      <c r="V265" s="2"/>
      <c r="W265" s="2"/>
      <c r="X265" s="2"/>
      <c r="Y265" s="2"/>
      <c r="Z265" s="2"/>
      <c r="AA265" s="2"/>
      <c r="AB265" s="2"/>
      <c r="AC265" s="2"/>
      <c r="AD265" s="2"/>
      <c r="AE265" s="2"/>
      <c r="AF265" s="2"/>
      <c r="AG265" s="2"/>
      <c r="AH265" s="2"/>
      <c r="AI265" s="2"/>
      <c r="AJ265" s="2"/>
      <c r="AK265" s="2"/>
      <c r="AL265" s="75"/>
    </row>
    <row r="266" spans="1:38" x14ac:dyDescent="0.25">
      <c r="A266" s="44">
        <v>221</v>
      </c>
      <c r="B266" s="61">
        <v>55.5</v>
      </c>
      <c r="C266" s="62">
        <v>337</v>
      </c>
      <c r="F266" s="75"/>
      <c r="G266" s="75"/>
      <c r="H266" s="75"/>
      <c r="I266" s="75"/>
      <c r="J266" s="75"/>
      <c r="K266" s="75"/>
      <c r="L266" s="75"/>
      <c r="M266" s="75"/>
      <c r="N266" s="75"/>
      <c r="O266" s="75"/>
      <c r="P266" s="75"/>
      <c r="Q266" s="75"/>
      <c r="R266" s="75"/>
      <c r="S266" s="75"/>
      <c r="T266" s="75"/>
      <c r="U266" s="75"/>
      <c r="V266" s="75"/>
      <c r="W266" s="2"/>
      <c r="X266" s="2"/>
      <c r="Y266" s="2"/>
      <c r="Z266" s="2"/>
      <c r="AA266" s="2"/>
      <c r="AB266" s="2"/>
      <c r="AC266" s="2"/>
      <c r="AD266" s="2"/>
      <c r="AE266" s="2"/>
      <c r="AF266" s="2"/>
      <c r="AG266" s="2"/>
      <c r="AH266" s="2"/>
      <c r="AI266" s="2"/>
      <c r="AJ266" s="2"/>
      <c r="AK266" s="2"/>
      <c r="AL266" s="75"/>
    </row>
    <row r="267" spans="1:38" x14ac:dyDescent="0.25">
      <c r="A267" s="44">
        <v>222</v>
      </c>
      <c r="B267" s="61">
        <v>55.75</v>
      </c>
      <c r="C267" s="62">
        <v>438</v>
      </c>
      <c r="F267" s="75"/>
      <c r="G267" s="75"/>
      <c r="H267" s="75"/>
      <c r="I267" s="75"/>
      <c r="J267" s="75"/>
      <c r="K267" s="75"/>
      <c r="L267" s="75"/>
      <c r="M267" s="75"/>
      <c r="N267" s="75"/>
      <c r="O267" s="75"/>
      <c r="P267" s="75"/>
      <c r="Q267" s="75"/>
      <c r="R267" s="75"/>
      <c r="S267" s="75"/>
      <c r="T267" s="75"/>
      <c r="U267" s="75"/>
      <c r="V267" s="75"/>
      <c r="W267" s="75"/>
      <c r="X267" s="2"/>
      <c r="Y267" s="2"/>
      <c r="Z267" s="2"/>
      <c r="AA267" s="2"/>
      <c r="AB267" s="2"/>
      <c r="AC267" s="2"/>
      <c r="AD267" s="2"/>
      <c r="AE267" s="2"/>
      <c r="AF267" s="2"/>
      <c r="AG267" s="2"/>
      <c r="AH267" s="2"/>
      <c r="AI267" s="2"/>
      <c r="AJ267" s="2"/>
      <c r="AK267" s="2"/>
      <c r="AL267" s="75"/>
    </row>
    <row r="268" spans="1:38" x14ac:dyDescent="0.25">
      <c r="A268" s="44">
        <v>223</v>
      </c>
      <c r="B268" s="61">
        <v>56</v>
      </c>
      <c r="C268" s="62" t="s">
        <v>335</v>
      </c>
      <c r="F268" s="75"/>
      <c r="G268" s="75"/>
      <c r="H268" s="75"/>
      <c r="I268" s="75"/>
      <c r="J268" s="75"/>
      <c r="K268" s="75"/>
      <c r="L268" s="75"/>
      <c r="M268" s="75"/>
      <c r="N268" s="75"/>
      <c r="O268" s="75"/>
      <c r="P268" s="75"/>
      <c r="Q268" s="75"/>
      <c r="R268" s="75"/>
      <c r="S268" s="75"/>
      <c r="T268" s="75"/>
      <c r="U268" s="75"/>
      <c r="V268" s="75"/>
      <c r="W268" s="75"/>
      <c r="X268" s="75"/>
      <c r="Y268" s="2"/>
      <c r="Z268" s="2"/>
      <c r="AA268" s="2"/>
      <c r="AB268" s="2"/>
      <c r="AC268" s="2"/>
      <c r="AD268" s="2"/>
      <c r="AE268" s="2"/>
      <c r="AF268" s="2"/>
      <c r="AG268" s="2"/>
      <c r="AH268" s="2"/>
      <c r="AI268" s="2"/>
      <c r="AJ268" s="2"/>
      <c r="AK268" s="2"/>
      <c r="AL268" s="75"/>
    </row>
    <row r="269" spans="1:38" x14ac:dyDescent="0.25">
      <c r="A269" s="44">
        <v>224</v>
      </c>
      <c r="B269" s="61">
        <v>56.25</v>
      </c>
      <c r="C269" s="62" t="s">
        <v>336</v>
      </c>
      <c r="F269" s="75"/>
      <c r="G269" s="75"/>
      <c r="H269" s="75"/>
      <c r="I269" s="75"/>
      <c r="J269" s="75"/>
      <c r="K269" s="75"/>
      <c r="L269" s="75"/>
      <c r="M269" s="75"/>
      <c r="N269" s="75"/>
      <c r="O269" s="75"/>
      <c r="P269" s="75"/>
      <c r="Q269" s="75"/>
      <c r="R269" s="75"/>
      <c r="S269" s="75"/>
      <c r="T269" s="75"/>
      <c r="U269" s="75"/>
      <c r="V269" s="75"/>
      <c r="W269" s="75"/>
      <c r="X269" s="75"/>
      <c r="Y269" s="75"/>
      <c r="Z269" s="2"/>
      <c r="AA269" s="2"/>
      <c r="AB269" s="2"/>
      <c r="AC269" s="2"/>
      <c r="AD269" s="2"/>
      <c r="AE269" s="2"/>
      <c r="AF269" s="2"/>
      <c r="AG269" s="2"/>
      <c r="AH269" s="2"/>
      <c r="AI269" s="2"/>
      <c r="AJ269" s="2"/>
      <c r="AK269" s="2"/>
      <c r="AL269" s="75"/>
    </row>
    <row r="270" spans="1:38" x14ac:dyDescent="0.25">
      <c r="A270" s="44">
        <v>225</v>
      </c>
      <c r="B270" s="61">
        <v>56.5</v>
      </c>
      <c r="C270" s="62">
        <v>139</v>
      </c>
      <c r="F270" s="75"/>
      <c r="G270" s="75"/>
      <c r="H270" s="75"/>
      <c r="I270" s="75"/>
      <c r="J270" s="75"/>
      <c r="K270" s="75"/>
      <c r="L270" s="75"/>
      <c r="M270" s="75"/>
      <c r="N270" s="75"/>
      <c r="O270" s="75"/>
      <c r="P270" s="75"/>
      <c r="Q270" s="75"/>
      <c r="R270" s="75"/>
      <c r="S270" s="75"/>
      <c r="T270" s="75"/>
      <c r="U270" s="75"/>
      <c r="V270" s="75"/>
      <c r="W270" s="75"/>
      <c r="X270" s="75"/>
      <c r="Y270" s="75"/>
      <c r="Z270" s="75"/>
      <c r="AA270" s="2"/>
      <c r="AB270" s="2"/>
      <c r="AC270" s="2"/>
      <c r="AD270" s="2"/>
      <c r="AE270" s="2"/>
      <c r="AF270" s="2"/>
      <c r="AG270" s="2"/>
      <c r="AH270" s="2"/>
      <c r="AI270" s="2"/>
      <c r="AJ270" s="2"/>
      <c r="AK270" s="2"/>
      <c r="AL270" s="75"/>
    </row>
    <row r="271" spans="1:38" x14ac:dyDescent="0.25">
      <c r="A271" s="44">
        <v>226</v>
      </c>
      <c r="B271" s="61">
        <v>56.75</v>
      </c>
      <c r="C271" s="62">
        <v>239</v>
      </c>
      <c r="F271" s="75"/>
      <c r="G271" s="75"/>
      <c r="H271" s="75"/>
      <c r="I271" s="75"/>
      <c r="J271" s="75"/>
      <c r="K271" s="75"/>
      <c r="L271" s="75"/>
      <c r="M271" s="75"/>
      <c r="N271" s="75"/>
      <c r="O271" s="75"/>
      <c r="P271" s="75"/>
      <c r="Q271" s="75"/>
      <c r="R271" s="75"/>
      <c r="S271" s="75"/>
      <c r="T271" s="75"/>
      <c r="U271" s="75"/>
      <c r="V271" s="75"/>
      <c r="W271" s="75"/>
      <c r="X271" s="75"/>
      <c r="Y271" s="75"/>
      <c r="Z271" s="75"/>
      <c r="AA271" s="75"/>
      <c r="AB271" s="2"/>
      <c r="AC271" s="2"/>
      <c r="AD271" s="2"/>
      <c r="AE271" s="2"/>
      <c r="AF271" s="2"/>
      <c r="AG271" s="2"/>
      <c r="AH271" s="2"/>
      <c r="AI271" s="2"/>
      <c r="AJ271" s="2"/>
      <c r="AK271" s="2"/>
      <c r="AL271" s="75"/>
    </row>
    <row r="272" spans="1:38" x14ac:dyDescent="0.25">
      <c r="A272" s="44">
        <v>227</v>
      </c>
      <c r="B272" s="61">
        <v>57</v>
      </c>
      <c r="C272" s="62">
        <v>339</v>
      </c>
      <c r="F272" s="75"/>
      <c r="G272" s="75"/>
      <c r="H272" s="75"/>
      <c r="I272" s="75"/>
      <c r="J272" s="75"/>
      <c r="K272" s="75"/>
      <c r="L272" s="75"/>
      <c r="M272" s="75"/>
      <c r="N272" s="75"/>
      <c r="O272" s="75"/>
      <c r="P272" s="75"/>
      <c r="Q272" s="75"/>
      <c r="R272" s="75"/>
      <c r="S272" s="75"/>
      <c r="T272" s="75"/>
      <c r="U272" s="75"/>
      <c r="V272" s="75"/>
      <c r="W272" s="75"/>
      <c r="X272" s="75"/>
      <c r="Y272" s="75"/>
      <c r="Z272" s="75"/>
      <c r="AA272" s="75"/>
      <c r="AB272" s="75"/>
      <c r="AC272" s="2"/>
      <c r="AD272" s="2"/>
      <c r="AE272" s="2"/>
      <c r="AF272" s="2"/>
      <c r="AG272" s="2"/>
      <c r="AH272" s="2"/>
      <c r="AI272" s="2"/>
      <c r="AJ272" s="2"/>
      <c r="AK272" s="2"/>
      <c r="AL272" s="75"/>
    </row>
    <row r="273" spans="1:38" x14ac:dyDescent="0.25">
      <c r="A273" s="44">
        <v>228</v>
      </c>
      <c r="B273" s="61">
        <v>57.25</v>
      </c>
      <c r="C273" s="62">
        <v>439</v>
      </c>
      <c r="F273" s="75"/>
      <c r="G273" s="75"/>
      <c r="H273" s="75"/>
      <c r="I273" s="75"/>
      <c r="J273" s="75"/>
      <c r="K273" s="75"/>
      <c r="L273" s="75"/>
      <c r="M273" s="75"/>
      <c r="N273" s="75"/>
      <c r="O273" s="75"/>
      <c r="P273" s="75"/>
      <c r="Q273" s="75"/>
      <c r="R273" s="75"/>
      <c r="S273" s="75"/>
      <c r="T273" s="75"/>
      <c r="U273" s="75"/>
      <c r="V273" s="75"/>
      <c r="W273" s="75"/>
      <c r="X273" s="75"/>
      <c r="Y273" s="75"/>
      <c r="Z273" s="75"/>
      <c r="AA273" s="75"/>
      <c r="AB273" s="75"/>
      <c r="AC273" s="75"/>
      <c r="AD273" s="2"/>
      <c r="AE273" s="2"/>
      <c r="AF273" s="2"/>
      <c r="AG273" s="2"/>
      <c r="AH273" s="2"/>
      <c r="AI273" s="2"/>
      <c r="AJ273" s="2"/>
      <c r="AK273" s="2"/>
      <c r="AL273" s="75"/>
    </row>
    <row r="274" spans="1:38" x14ac:dyDescent="0.25">
      <c r="A274" s="44">
        <v>229</v>
      </c>
      <c r="B274" s="61">
        <v>57.5</v>
      </c>
      <c r="C274" s="62" t="s">
        <v>337</v>
      </c>
      <c r="F274" s="75"/>
      <c r="G274" s="75"/>
      <c r="H274" s="75"/>
      <c r="I274" s="75"/>
      <c r="J274" s="75"/>
      <c r="K274" s="75"/>
      <c r="L274" s="75"/>
      <c r="M274" s="75"/>
      <c r="N274" s="75"/>
      <c r="O274" s="75"/>
      <c r="P274" s="75"/>
      <c r="Q274" s="75"/>
      <c r="R274" s="75"/>
      <c r="S274" s="75"/>
      <c r="T274" s="75"/>
      <c r="U274" s="75"/>
      <c r="V274" s="75"/>
      <c r="W274" s="75"/>
      <c r="X274" s="75"/>
      <c r="Y274" s="75"/>
      <c r="Z274" s="75"/>
      <c r="AA274" s="75"/>
      <c r="AB274" s="75"/>
      <c r="AC274" s="75"/>
      <c r="AD274" s="75"/>
      <c r="AE274" s="2"/>
      <c r="AF274" s="2"/>
      <c r="AG274" s="2"/>
      <c r="AH274" s="2"/>
      <c r="AI274" s="2"/>
      <c r="AJ274" s="2"/>
      <c r="AK274" s="2"/>
      <c r="AL274" s="75"/>
    </row>
    <row r="275" spans="1:38" x14ac:dyDescent="0.25">
      <c r="A275" s="44">
        <v>230</v>
      </c>
      <c r="B275" s="61">
        <v>57.75</v>
      </c>
      <c r="C275" s="62" t="s">
        <v>338</v>
      </c>
      <c r="F275" s="75"/>
      <c r="G275" s="75"/>
      <c r="H275" s="75"/>
      <c r="I275" s="75"/>
      <c r="J275" s="75"/>
      <c r="K275" s="75"/>
      <c r="L275" s="75"/>
      <c r="M275" s="75"/>
      <c r="N275" s="75"/>
      <c r="O275" s="75"/>
      <c r="P275" s="75"/>
      <c r="Q275" s="75"/>
      <c r="R275" s="75"/>
      <c r="S275" s="75"/>
      <c r="T275" s="75"/>
      <c r="U275" s="75"/>
      <c r="V275" s="75"/>
      <c r="W275" s="75"/>
      <c r="X275" s="75"/>
      <c r="Y275" s="75"/>
      <c r="Z275" s="75"/>
      <c r="AA275" s="75"/>
      <c r="AB275" s="75"/>
      <c r="AC275" s="75"/>
      <c r="AD275" s="75"/>
      <c r="AE275" s="75"/>
      <c r="AF275" s="2"/>
      <c r="AG275" s="2"/>
      <c r="AH275" s="2"/>
      <c r="AI275" s="2"/>
      <c r="AJ275" s="2"/>
      <c r="AK275" s="2"/>
      <c r="AL275" s="75"/>
    </row>
    <row r="276" spans="1:38" x14ac:dyDescent="0.25">
      <c r="A276" s="44">
        <v>231</v>
      </c>
      <c r="B276" s="61">
        <v>58</v>
      </c>
      <c r="C276" s="62">
        <v>140</v>
      </c>
      <c r="F276" s="75"/>
      <c r="G276" s="75"/>
      <c r="H276" s="75"/>
      <c r="I276" s="75"/>
      <c r="J276" s="75"/>
      <c r="K276" s="75"/>
      <c r="L276" s="75"/>
      <c r="M276" s="75"/>
      <c r="N276" s="75"/>
      <c r="O276" s="75"/>
      <c r="P276" s="75"/>
      <c r="Q276" s="75"/>
      <c r="R276" s="75"/>
      <c r="S276" s="75"/>
      <c r="T276" s="75"/>
      <c r="U276" s="75"/>
      <c r="V276" s="75"/>
      <c r="W276" s="75"/>
      <c r="X276" s="75"/>
      <c r="Y276" s="75"/>
      <c r="Z276" s="75"/>
      <c r="AA276" s="75"/>
      <c r="AB276" s="75"/>
      <c r="AC276" s="75"/>
      <c r="AD276" s="75"/>
      <c r="AE276" s="75"/>
      <c r="AF276" s="75"/>
      <c r="AG276" s="2"/>
      <c r="AH276" s="2"/>
      <c r="AI276" s="2"/>
      <c r="AJ276" s="2"/>
      <c r="AK276" s="2"/>
      <c r="AL276" s="75"/>
    </row>
    <row r="277" spans="1:38" x14ac:dyDescent="0.25">
      <c r="A277" s="44">
        <v>232</v>
      </c>
      <c r="B277" s="61">
        <v>58.25</v>
      </c>
      <c r="C277" s="62">
        <v>240</v>
      </c>
      <c r="F277" s="75"/>
      <c r="G277" s="75"/>
      <c r="H277" s="75"/>
      <c r="I277" s="75"/>
      <c r="J277" s="75"/>
      <c r="K277" s="75"/>
      <c r="L277" s="75"/>
      <c r="M277" s="75"/>
      <c r="N277" s="75"/>
      <c r="O277" s="75"/>
      <c r="P277" s="75"/>
      <c r="Q277" s="75"/>
      <c r="R277" s="75"/>
      <c r="S277" s="75"/>
      <c r="T277" s="75"/>
      <c r="U277" s="75"/>
      <c r="V277" s="75"/>
      <c r="W277" s="75"/>
      <c r="X277" s="75"/>
      <c r="Y277" s="75"/>
      <c r="Z277" s="75"/>
      <c r="AA277" s="75"/>
      <c r="AB277" s="75"/>
      <c r="AC277" s="75"/>
      <c r="AD277" s="75"/>
      <c r="AE277" s="75"/>
      <c r="AF277" s="75"/>
      <c r="AG277" s="75"/>
      <c r="AH277" s="2"/>
      <c r="AI277" s="2"/>
      <c r="AJ277" s="2"/>
      <c r="AK277" s="2"/>
      <c r="AL277" s="75"/>
    </row>
    <row r="278" spans="1:38" x14ac:dyDescent="0.25">
      <c r="A278" s="44">
        <v>233</v>
      </c>
      <c r="B278" s="61">
        <v>58.5</v>
      </c>
      <c r="C278" s="62">
        <v>340</v>
      </c>
      <c r="F278" s="75"/>
      <c r="G278" s="75"/>
      <c r="H278" s="75"/>
      <c r="I278" s="75"/>
      <c r="J278" s="75"/>
      <c r="K278" s="75"/>
      <c r="L278" s="75"/>
      <c r="M278" s="75"/>
      <c r="N278" s="75"/>
      <c r="O278" s="75"/>
      <c r="P278" s="75"/>
      <c r="Q278" s="75"/>
      <c r="R278" s="75"/>
      <c r="S278" s="75"/>
      <c r="T278" s="75"/>
      <c r="U278" s="75"/>
      <c r="V278" s="75"/>
      <c r="W278" s="75"/>
      <c r="X278" s="75"/>
      <c r="Y278" s="75"/>
      <c r="Z278" s="75"/>
      <c r="AA278" s="75"/>
      <c r="AB278" s="75"/>
      <c r="AC278" s="75"/>
      <c r="AD278" s="75"/>
      <c r="AE278" s="75"/>
      <c r="AF278" s="75"/>
      <c r="AG278" s="75"/>
      <c r="AH278" s="75"/>
      <c r="AI278" s="2"/>
      <c r="AJ278" s="2"/>
      <c r="AK278" s="2"/>
      <c r="AL278" s="75"/>
    </row>
    <row r="279" spans="1:38" x14ac:dyDescent="0.25">
      <c r="A279" s="44">
        <v>234</v>
      </c>
      <c r="B279" s="61">
        <v>58.75</v>
      </c>
      <c r="C279" s="62">
        <v>440</v>
      </c>
      <c r="F279" s="75"/>
      <c r="G279" s="75"/>
      <c r="H279" s="75"/>
      <c r="I279" s="75"/>
      <c r="J279" s="75"/>
      <c r="K279" s="75"/>
      <c r="L279" s="75"/>
      <c r="M279" s="75"/>
      <c r="N279" s="75"/>
      <c r="O279" s="75"/>
      <c r="P279" s="75"/>
      <c r="Q279" s="75"/>
      <c r="R279" s="75"/>
      <c r="S279" s="75"/>
      <c r="T279" s="75"/>
      <c r="U279" s="75"/>
      <c r="V279" s="75"/>
      <c r="W279" s="75"/>
      <c r="X279" s="75"/>
      <c r="Y279" s="75"/>
      <c r="Z279" s="75"/>
      <c r="AA279" s="75"/>
      <c r="AB279" s="75"/>
      <c r="AC279" s="75"/>
      <c r="AD279" s="75"/>
      <c r="AE279" s="75"/>
      <c r="AF279" s="75"/>
      <c r="AG279" s="75"/>
      <c r="AH279" s="75"/>
      <c r="AI279" s="75"/>
      <c r="AJ279" s="2"/>
      <c r="AK279" s="2"/>
      <c r="AL279" s="75"/>
    </row>
    <row r="280" spans="1:38" x14ac:dyDescent="0.25">
      <c r="A280" s="44">
        <v>235</v>
      </c>
      <c r="B280" s="61">
        <v>59</v>
      </c>
      <c r="C280" s="62" t="s">
        <v>339</v>
      </c>
      <c r="F280" s="75"/>
      <c r="G280" s="75"/>
      <c r="H280" s="75"/>
      <c r="I280" s="75"/>
      <c r="J280" s="75"/>
      <c r="K280" s="75"/>
      <c r="L280" s="75"/>
      <c r="M280" s="75"/>
      <c r="N280" s="75"/>
      <c r="O280" s="75"/>
      <c r="P280" s="75"/>
      <c r="Q280" s="75"/>
      <c r="R280" s="75"/>
      <c r="S280" s="75"/>
      <c r="T280" s="75"/>
      <c r="U280" s="75"/>
      <c r="V280" s="75"/>
      <c r="W280" s="75"/>
      <c r="X280" s="75"/>
      <c r="Y280" s="75"/>
      <c r="Z280" s="75"/>
      <c r="AA280" s="75"/>
      <c r="AB280" s="75"/>
      <c r="AC280" s="75"/>
      <c r="AD280" s="75"/>
      <c r="AE280" s="75"/>
      <c r="AF280" s="75"/>
      <c r="AG280" s="75"/>
      <c r="AH280" s="75"/>
      <c r="AI280" s="75"/>
      <c r="AJ280" s="75"/>
      <c r="AK280" s="2"/>
      <c r="AL280" s="75"/>
    </row>
    <row r="281" spans="1:38" x14ac:dyDescent="0.25">
      <c r="A281" s="44">
        <v>236</v>
      </c>
      <c r="B281" s="61">
        <v>59.25</v>
      </c>
      <c r="C281" s="62" t="s">
        <v>340</v>
      </c>
      <c r="F281" s="75"/>
      <c r="G281" s="75"/>
      <c r="H281" s="75"/>
      <c r="I281" s="75"/>
      <c r="J281" s="75"/>
      <c r="K281" s="75"/>
      <c r="L281" s="75"/>
      <c r="M281" s="75"/>
      <c r="N281" s="75"/>
      <c r="O281" s="75"/>
      <c r="P281" s="75"/>
      <c r="Q281" s="75"/>
      <c r="R281" s="75"/>
      <c r="S281" s="75"/>
      <c r="T281" s="75"/>
      <c r="U281" s="75"/>
      <c r="V281" s="75"/>
      <c r="W281" s="75"/>
      <c r="X281" s="75"/>
      <c r="Y281" s="75"/>
      <c r="Z281" s="75"/>
      <c r="AA281" s="75"/>
      <c r="AB281" s="75"/>
      <c r="AC281" s="75"/>
      <c r="AD281" s="75"/>
      <c r="AE281" s="75"/>
      <c r="AF281" s="75"/>
      <c r="AG281" s="75"/>
      <c r="AH281" s="75"/>
      <c r="AI281" s="75"/>
      <c r="AJ281" s="75"/>
      <c r="AK281" s="2"/>
      <c r="AL281" s="75"/>
    </row>
    <row r="282" spans="1:38" x14ac:dyDescent="0.25">
      <c r="A282" s="44">
        <v>237</v>
      </c>
      <c r="B282" s="61">
        <v>59.5</v>
      </c>
      <c r="C282" s="62">
        <v>141</v>
      </c>
      <c r="F282" s="75"/>
      <c r="G282" s="75"/>
      <c r="H282" s="75"/>
      <c r="I282" s="75"/>
      <c r="J282" s="75"/>
      <c r="K282" s="75"/>
      <c r="L282" s="75"/>
      <c r="M282" s="75"/>
      <c r="N282" s="75"/>
      <c r="O282" s="75"/>
      <c r="P282" s="75"/>
      <c r="Q282" s="75"/>
      <c r="R282" s="75"/>
      <c r="S282" s="75"/>
      <c r="T282" s="75"/>
      <c r="U282" s="75"/>
      <c r="V282" s="75"/>
      <c r="W282" s="75"/>
      <c r="X282" s="75"/>
      <c r="Y282" s="75"/>
      <c r="Z282" s="75"/>
      <c r="AA282" s="75"/>
      <c r="AB282" s="75"/>
      <c r="AC282" s="75"/>
      <c r="AD282" s="75"/>
      <c r="AE282" s="75"/>
      <c r="AF282" s="75"/>
      <c r="AG282" s="75"/>
      <c r="AH282" s="75"/>
      <c r="AI282" s="75"/>
      <c r="AJ282" s="75"/>
      <c r="AK282" s="2"/>
      <c r="AL282" s="75"/>
    </row>
    <row r="283" spans="1:38" x14ac:dyDescent="0.25">
      <c r="A283" s="44">
        <v>238</v>
      </c>
      <c r="B283" s="61">
        <v>59.75</v>
      </c>
      <c r="C283" s="62">
        <v>241</v>
      </c>
      <c r="F283" s="75"/>
      <c r="G283" s="75"/>
      <c r="H283" s="75"/>
      <c r="I283" s="75"/>
      <c r="J283" s="75"/>
      <c r="K283" s="75"/>
      <c r="L283" s="75"/>
      <c r="M283" s="75"/>
      <c r="N283" s="75"/>
      <c r="O283" s="75"/>
      <c r="P283" s="75"/>
      <c r="Q283" s="75"/>
      <c r="R283" s="75"/>
      <c r="S283" s="75"/>
      <c r="T283" s="75"/>
      <c r="U283" s="75"/>
      <c r="V283" s="75"/>
      <c r="W283" s="75"/>
      <c r="X283" s="75"/>
      <c r="Y283" s="75"/>
      <c r="Z283" s="75"/>
      <c r="AA283" s="75"/>
      <c r="AB283" s="75"/>
      <c r="AC283" s="75"/>
      <c r="AD283" s="75"/>
      <c r="AE283" s="75"/>
      <c r="AF283" s="75"/>
      <c r="AG283" s="75"/>
      <c r="AH283" s="75"/>
      <c r="AI283" s="75"/>
      <c r="AJ283" s="75"/>
      <c r="AK283" s="2"/>
      <c r="AL283" s="75"/>
    </row>
    <row r="284" spans="1:38" x14ac:dyDescent="0.25">
      <c r="A284" s="44">
        <v>239</v>
      </c>
      <c r="B284" s="61">
        <v>60</v>
      </c>
      <c r="C284" s="62">
        <v>341</v>
      </c>
      <c r="F284" s="75"/>
      <c r="G284" s="75"/>
      <c r="H284" s="75"/>
      <c r="I284" s="75"/>
      <c r="J284" s="75"/>
      <c r="K284" s="75"/>
      <c r="L284" s="75"/>
      <c r="M284" s="75"/>
      <c r="N284" s="75"/>
      <c r="O284" s="75"/>
      <c r="P284" s="75"/>
      <c r="Q284" s="75"/>
      <c r="R284" s="75"/>
      <c r="S284" s="75"/>
      <c r="T284" s="75"/>
      <c r="U284" s="75"/>
      <c r="V284" s="75"/>
      <c r="W284" s="75"/>
      <c r="X284" s="75"/>
      <c r="Y284" s="75"/>
      <c r="Z284" s="75"/>
      <c r="AA284" s="75"/>
      <c r="AB284" s="75"/>
      <c r="AC284" s="75"/>
      <c r="AD284" s="75"/>
      <c r="AE284" s="75"/>
      <c r="AF284" s="75"/>
      <c r="AG284" s="75"/>
      <c r="AH284" s="75"/>
      <c r="AI284" s="75"/>
      <c r="AJ284" s="75"/>
      <c r="AK284" s="2"/>
      <c r="AL284" s="75"/>
    </row>
    <row r="285" spans="1:38" x14ac:dyDescent="0.25">
      <c r="A285" s="44">
        <v>240</v>
      </c>
      <c r="B285" s="61">
        <v>60.25</v>
      </c>
      <c r="C285" s="62">
        <v>441</v>
      </c>
      <c r="F285" s="75"/>
      <c r="G285" s="75"/>
      <c r="H285" s="75"/>
      <c r="I285" s="75"/>
      <c r="J285" s="75"/>
      <c r="K285" s="75"/>
      <c r="L285" s="75"/>
      <c r="M285" s="75"/>
      <c r="N285" s="75"/>
      <c r="O285" s="75"/>
      <c r="P285" s="75"/>
      <c r="Q285" s="75"/>
      <c r="R285" s="75"/>
      <c r="S285" s="75"/>
      <c r="T285" s="75"/>
      <c r="U285" s="75"/>
      <c r="V285" s="75"/>
      <c r="W285" s="75"/>
      <c r="X285" s="75"/>
      <c r="Y285" s="75"/>
      <c r="Z285" s="75"/>
      <c r="AA285" s="75"/>
      <c r="AB285" s="75"/>
      <c r="AC285" s="75"/>
      <c r="AD285" s="75"/>
      <c r="AE285" s="75"/>
      <c r="AF285" s="75"/>
      <c r="AG285" s="75"/>
      <c r="AH285" s="75"/>
      <c r="AI285" s="75"/>
      <c r="AJ285" s="75"/>
      <c r="AK285" s="2"/>
      <c r="AL285" s="75"/>
    </row>
    <row r="286" spans="1:38" x14ac:dyDescent="0.25">
      <c r="A286" s="44">
        <v>241</v>
      </c>
      <c r="B286" s="61">
        <v>60.5</v>
      </c>
      <c r="C286" s="62" t="s">
        <v>341</v>
      </c>
      <c r="F286" s="75"/>
      <c r="G286" s="75"/>
      <c r="H286" s="75"/>
      <c r="I286" s="75"/>
      <c r="J286" s="75"/>
      <c r="K286" s="75"/>
      <c r="L286" s="75"/>
      <c r="M286" s="75"/>
      <c r="N286" s="75"/>
      <c r="O286" s="75"/>
      <c r="P286" s="75"/>
      <c r="Q286" s="75"/>
      <c r="R286" s="75"/>
      <c r="S286" s="75"/>
      <c r="T286" s="75"/>
      <c r="U286" s="75"/>
      <c r="V286" s="75"/>
      <c r="W286" s="75"/>
      <c r="X286" s="75"/>
      <c r="Y286" s="75"/>
      <c r="Z286" s="75"/>
      <c r="AA286" s="75"/>
      <c r="AB286" s="75"/>
      <c r="AC286" s="75"/>
      <c r="AD286" s="75"/>
      <c r="AE286" s="75"/>
      <c r="AF286" s="75"/>
      <c r="AG286" s="75"/>
      <c r="AH286" s="75"/>
      <c r="AI286" s="75"/>
      <c r="AJ286" s="75"/>
      <c r="AK286" s="2"/>
      <c r="AL286" s="75"/>
    </row>
    <row r="287" spans="1:38" x14ac:dyDescent="0.25">
      <c r="A287" s="44">
        <v>242</v>
      </c>
      <c r="B287" s="61">
        <v>60.75</v>
      </c>
      <c r="C287" s="62" t="s">
        <v>342</v>
      </c>
      <c r="F287" s="75"/>
      <c r="G287" s="75"/>
      <c r="H287" s="75"/>
      <c r="I287" s="75"/>
      <c r="J287" s="75"/>
      <c r="K287" s="75"/>
      <c r="L287" s="75"/>
      <c r="M287" s="75"/>
      <c r="N287" s="75"/>
      <c r="O287" s="75"/>
      <c r="P287" s="75"/>
      <c r="Q287" s="75"/>
      <c r="R287" s="75"/>
      <c r="S287" s="75"/>
      <c r="T287" s="75"/>
      <c r="U287" s="75"/>
      <c r="V287" s="75"/>
      <c r="W287" s="75"/>
      <c r="X287" s="75"/>
      <c r="Y287" s="75"/>
      <c r="Z287" s="75"/>
      <c r="AA287" s="75"/>
      <c r="AB287" s="75"/>
      <c r="AC287" s="75"/>
      <c r="AD287" s="75"/>
      <c r="AE287" s="75"/>
      <c r="AF287" s="75"/>
      <c r="AG287" s="75"/>
      <c r="AH287" s="75"/>
      <c r="AI287" s="75"/>
      <c r="AJ287" s="75"/>
      <c r="AK287" s="2"/>
      <c r="AL287" s="75"/>
    </row>
    <row r="288" spans="1:38" x14ac:dyDescent="0.25">
      <c r="A288" s="44">
        <v>243</v>
      </c>
      <c r="B288" s="61">
        <v>61</v>
      </c>
      <c r="C288" s="62">
        <v>142</v>
      </c>
      <c r="F288" s="75"/>
      <c r="G288" s="75"/>
      <c r="H288" s="75"/>
      <c r="I288" s="75"/>
      <c r="J288" s="75"/>
      <c r="K288" s="75"/>
      <c r="L288" s="75"/>
      <c r="M288" s="75"/>
      <c r="N288" s="75"/>
      <c r="O288" s="75"/>
      <c r="P288" s="75"/>
      <c r="Q288" s="75"/>
      <c r="R288" s="75"/>
      <c r="S288" s="75"/>
      <c r="T288" s="75"/>
      <c r="U288" s="75"/>
      <c r="V288" s="75"/>
      <c r="W288" s="75"/>
      <c r="X288" s="75"/>
      <c r="Y288" s="75"/>
      <c r="Z288" s="75"/>
      <c r="AA288" s="75"/>
      <c r="AB288" s="75"/>
      <c r="AC288" s="75"/>
      <c r="AD288" s="75"/>
      <c r="AE288" s="75"/>
      <c r="AF288" s="75"/>
      <c r="AG288" s="75"/>
      <c r="AH288" s="75"/>
      <c r="AI288" s="75"/>
      <c r="AJ288" s="75"/>
      <c r="AK288" s="2"/>
      <c r="AL288" s="75"/>
    </row>
    <row r="289" spans="1:38" x14ac:dyDescent="0.25">
      <c r="A289" s="44">
        <v>244</v>
      </c>
      <c r="B289" s="61">
        <v>61.25</v>
      </c>
      <c r="C289" s="62">
        <v>242</v>
      </c>
      <c r="F289" s="75"/>
      <c r="G289" s="75"/>
      <c r="H289" s="75"/>
      <c r="I289" s="75"/>
      <c r="J289" s="75"/>
      <c r="K289" s="75"/>
      <c r="L289" s="75"/>
      <c r="M289" s="75"/>
      <c r="N289" s="75"/>
      <c r="O289" s="75"/>
      <c r="P289" s="75"/>
      <c r="Q289" s="75"/>
      <c r="R289" s="75"/>
      <c r="S289" s="75"/>
      <c r="T289" s="75"/>
      <c r="U289" s="75"/>
      <c r="V289" s="75"/>
      <c r="W289" s="75"/>
      <c r="X289" s="75"/>
      <c r="Y289" s="75"/>
      <c r="Z289" s="75"/>
      <c r="AA289" s="75"/>
      <c r="AB289" s="75"/>
      <c r="AC289" s="75"/>
      <c r="AD289" s="75"/>
      <c r="AE289" s="75"/>
      <c r="AF289" s="75"/>
      <c r="AG289" s="75"/>
      <c r="AH289" s="75"/>
      <c r="AI289" s="75"/>
      <c r="AJ289" s="75"/>
      <c r="AK289" s="2"/>
      <c r="AL289" s="75"/>
    </row>
    <row r="290" spans="1:38" x14ac:dyDescent="0.25">
      <c r="A290" s="44">
        <v>245</v>
      </c>
      <c r="B290" s="61">
        <v>61.5</v>
      </c>
      <c r="C290" s="62">
        <v>342</v>
      </c>
      <c r="F290" s="75"/>
      <c r="G290" s="75"/>
      <c r="H290" s="75"/>
      <c r="I290" s="75"/>
      <c r="J290" s="75"/>
      <c r="K290" s="75"/>
      <c r="L290" s="75"/>
      <c r="M290" s="75"/>
      <c r="N290" s="75"/>
      <c r="O290" s="75"/>
      <c r="P290" s="75"/>
      <c r="Q290" s="75"/>
      <c r="R290" s="75"/>
      <c r="S290" s="75"/>
      <c r="T290" s="75"/>
      <c r="U290" s="75"/>
      <c r="V290" s="75"/>
      <c r="W290" s="75"/>
      <c r="X290" s="75"/>
      <c r="Y290" s="75"/>
      <c r="Z290" s="75"/>
      <c r="AA290" s="75"/>
      <c r="AB290" s="75"/>
      <c r="AC290" s="75"/>
      <c r="AD290" s="75"/>
      <c r="AE290" s="75"/>
      <c r="AF290" s="75"/>
      <c r="AG290" s="75"/>
      <c r="AH290" s="75"/>
      <c r="AI290" s="75"/>
      <c r="AJ290" s="75"/>
      <c r="AK290" s="2"/>
      <c r="AL290" s="75"/>
    </row>
    <row r="291" spans="1:38" x14ac:dyDescent="0.25">
      <c r="A291" s="44">
        <v>246</v>
      </c>
      <c r="B291" s="61">
        <v>61.75</v>
      </c>
      <c r="C291" s="62">
        <v>442</v>
      </c>
      <c r="F291" s="75"/>
      <c r="G291" s="75"/>
      <c r="H291" s="75"/>
      <c r="I291" s="75"/>
      <c r="J291" s="75"/>
      <c r="K291" s="75"/>
      <c r="L291" s="75"/>
      <c r="M291" s="75"/>
      <c r="N291" s="75"/>
      <c r="O291" s="75"/>
      <c r="P291" s="75"/>
      <c r="Q291" s="75"/>
      <c r="R291" s="75"/>
      <c r="S291" s="75"/>
      <c r="T291" s="75"/>
      <c r="U291" s="75"/>
      <c r="V291" s="75"/>
      <c r="W291" s="75"/>
      <c r="X291" s="75"/>
      <c r="Y291" s="75"/>
      <c r="Z291" s="75"/>
      <c r="AA291" s="75"/>
      <c r="AB291" s="75"/>
      <c r="AC291" s="75"/>
      <c r="AD291" s="75"/>
      <c r="AE291" s="75"/>
      <c r="AF291" s="75"/>
      <c r="AG291" s="75"/>
      <c r="AH291" s="75"/>
      <c r="AI291" s="75"/>
      <c r="AJ291" s="75"/>
      <c r="AK291" s="2"/>
      <c r="AL291" s="75"/>
    </row>
    <row r="292" spans="1:38" x14ac:dyDescent="0.25">
      <c r="A292" s="44">
        <v>247</v>
      </c>
      <c r="B292" s="61">
        <v>62</v>
      </c>
      <c r="C292" s="62" t="s">
        <v>343</v>
      </c>
      <c r="F292" s="75"/>
      <c r="G292" s="75"/>
      <c r="H292" s="75"/>
      <c r="I292" s="75"/>
      <c r="J292" s="75"/>
      <c r="K292" s="75"/>
      <c r="L292" s="75"/>
      <c r="M292" s="75"/>
      <c r="N292" s="75"/>
      <c r="O292" s="75"/>
      <c r="P292" s="75"/>
      <c r="Q292" s="75"/>
      <c r="R292" s="75"/>
      <c r="S292" s="75"/>
      <c r="T292" s="75"/>
      <c r="U292" s="75"/>
      <c r="V292" s="75"/>
      <c r="W292" s="75"/>
      <c r="X292" s="75"/>
      <c r="Y292" s="75"/>
      <c r="Z292" s="75"/>
      <c r="AA292" s="75"/>
      <c r="AB292" s="75"/>
      <c r="AC292" s="75"/>
      <c r="AD292" s="75"/>
      <c r="AE292" s="75"/>
      <c r="AF292" s="75"/>
      <c r="AG292" s="75"/>
      <c r="AH292" s="75"/>
      <c r="AI292" s="75"/>
      <c r="AJ292" s="75"/>
      <c r="AK292" s="2"/>
      <c r="AL292" s="75"/>
    </row>
    <row r="293" spans="1:38" x14ac:dyDescent="0.25">
      <c r="A293" s="44">
        <v>248</v>
      </c>
      <c r="B293" s="61">
        <v>62.25</v>
      </c>
      <c r="C293" s="62" t="s">
        <v>344</v>
      </c>
      <c r="F293" s="75"/>
      <c r="G293" s="75"/>
      <c r="H293" s="75"/>
      <c r="I293" s="75"/>
      <c r="J293" s="75"/>
      <c r="K293" s="75"/>
      <c r="L293" s="75"/>
      <c r="M293" s="75"/>
      <c r="N293" s="75"/>
      <c r="O293" s="75"/>
      <c r="P293" s="75"/>
      <c r="Q293" s="75"/>
      <c r="R293" s="75"/>
      <c r="S293" s="75"/>
      <c r="T293" s="75"/>
      <c r="U293" s="75"/>
      <c r="V293" s="75"/>
      <c r="W293" s="75"/>
      <c r="X293" s="75"/>
      <c r="Y293" s="75"/>
      <c r="Z293" s="75"/>
      <c r="AA293" s="75"/>
      <c r="AB293" s="75"/>
      <c r="AC293" s="75"/>
      <c r="AD293" s="75"/>
      <c r="AE293" s="75"/>
      <c r="AF293" s="75"/>
      <c r="AG293" s="75"/>
      <c r="AH293" s="75"/>
      <c r="AI293" s="75"/>
      <c r="AJ293" s="75"/>
      <c r="AK293" s="2"/>
      <c r="AL293" s="75"/>
    </row>
    <row r="294" spans="1:38" x14ac:dyDescent="0.25">
      <c r="A294" s="44">
        <v>249</v>
      </c>
      <c r="B294" s="61">
        <v>62.5</v>
      </c>
      <c r="C294" s="62">
        <v>143</v>
      </c>
      <c r="F294" s="75"/>
      <c r="G294" s="75"/>
      <c r="H294" s="75"/>
      <c r="I294" s="75"/>
      <c r="J294" s="75"/>
      <c r="K294" s="75"/>
      <c r="L294" s="75"/>
      <c r="M294" s="75"/>
      <c r="N294" s="75"/>
      <c r="O294" s="75"/>
      <c r="P294" s="75"/>
      <c r="Q294" s="75"/>
      <c r="R294" s="75"/>
      <c r="S294" s="75"/>
      <c r="T294" s="75"/>
      <c r="U294" s="75"/>
      <c r="V294" s="75"/>
      <c r="W294" s="75"/>
      <c r="X294" s="75"/>
      <c r="Y294" s="75"/>
      <c r="Z294" s="75"/>
      <c r="AA294" s="75"/>
      <c r="AB294" s="75"/>
      <c r="AC294" s="75"/>
      <c r="AD294" s="75"/>
      <c r="AE294" s="75"/>
      <c r="AF294" s="75"/>
      <c r="AG294" s="75"/>
      <c r="AH294" s="75"/>
      <c r="AI294" s="75"/>
      <c r="AJ294" s="75"/>
      <c r="AK294" s="2"/>
      <c r="AL294" s="75"/>
    </row>
    <row r="295" spans="1:38" x14ac:dyDescent="0.25">
      <c r="A295" s="44">
        <v>250</v>
      </c>
      <c r="B295" s="61">
        <v>62.75</v>
      </c>
      <c r="C295" s="62">
        <v>243</v>
      </c>
      <c r="F295" s="75"/>
      <c r="G295" s="75"/>
      <c r="H295" s="75"/>
      <c r="I295" s="75"/>
      <c r="J295" s="75"/>
      <c r="K295" s="75"/>
      <c r="L295" s="75"/>
      <c r="M295" s="75"/>
      <c r="N295" s="75"/>
      <c r="O295" s="75"/>
      <c r="P295" s="75"/>
      <c r="Q295" s="75"/>
      <c r="R295" s="75"/>
      <c r="S295" s="75"/>
      <c r="T295" s="75"/>
      <c r="U295" s="75"/>
      <c r="V295" s="75"/>
      <c r="W295" s="75"/>
      <c r="X295" s="75"/>
      <c r="Y295" s="75"/>
      <c r="Z295" s="75"/>
      <c r="AA295" s="75"/>
      <c r="AB295" s="75"/>
      <c r="AC295" s="75"/>
      <c r="AD295" s="75"/>
      <c r="AE295" s="75"/>
      <c r="AF295" s="75"/>
      <c r="AG295" s="75"/>
      <c r="AH295" s="75"/>
      <c r="AI295" s="75"/>
      <c r="AJ295" s="75"/>
      <c r="AK295" s="2"/>
      <c r="AL295" s="75"/>
    </row>
    <row r="296" spans="1:38" x14ac:dyDescent="0.25">
      <c r="A296" s="44">
        <v>251</v>
      </c>
      <c r="B296" s="61">
        <v>63</v>
      </c>
      <c r="C296" s="62">
        <v>343</v>
      </c>
      <c r="F296" s="75"/>
      <c r="G296" s="75"/>
      <c r="H296" s="75"/>
      <c r="I296" s="75"/>
      <c r="J296" s="75"/>
      <c r="K296" s="75"/>
      <c r="L296" s="75"/>
      <c r="M296" s="75"/>
      <c r="N296" s="75"/>
      <c r="O296" s="75"/>
      <c r="P296" s="75"/>
      <c r="Q296" s="75"/>
      <c r="R296" s="75"/>
      <c r="S296" s="75"/>
      <c r="T296" s="75"/>
      <c r="U296" s="75"/>
      <c r="V296" s="75"/>
      <c r="W296" s="75"/>
      <c r="X296" s="75"/>
      <c r="Y296" s="75"/>
      <c r="Z296" s="75"/>
      <c r="AA296" s="75"/>
      <c r="AB296" s="75"/>
      <c r="AC296" s="75"/>
      <c r="AD296" s="75"/>
      <c r="AE296" s="75"/>
      <c r="AF296" s="75"/>
      <c r="AG296" s="75"/>
      <c r="AH296" s="75"/>
      <c r="AI296" s="75"/>
      <c r="AJ296" s="75"/>
      <c r="AK296" s="2"/>
      <c r="AL296" s="75"/>
    </row>
    <row r="297" spans="1:38" x14ac:dyDescent="0.25">
      <c r="A297" s="44">
        <v>252</v>
      </c>
      <c r="B297" s="61">
        <v>63.25</v>
      </c>
      <c r="C297" s="62">
        <v>443</v>
      </c>
      <c r="F297" s="75"/>
      <c r="G297" s="75"/>
      <c r="H297" s="75"/>
      <c r="I297" s="75"/>
      <c r="J297" s="75"/>
      <c r="K297" s="75"/>
      <c r="L297" s="75"/>
      <c r="M297" s="75"/>
      <c r="N297" s="75"/>
      <c r="O297" s="75"/>
      <c r="P297" s="75"/>
      <c r="Q297" s="75"/>
      <c r="R297" s="75"/>
      <c r="S297" s="75"/>
      <c r="T297" s="75"/>
      <c r="U297" s="75"/>
      <c r="V297" s="75"/>
      <c r="W297" s="75"/>
      <c r="X297" s="75"/>
      <c r="Y297" s="75"/>
      <c r="Z297" s="75"/>
      <c r="AA297" s="75"/>
      <c r="AB297" s="75"/>
      <c r="AC297" s="75"/>
      <c r="AD297" s="75"/>
      <c r="AE297" s="75"/>
      <c r="AF297" s="75"/>
      <c r="AG297" s="75"/>
      <c r="AH297" s="75"/>
      <c r="AI297" s="75"/>
      <c r="AJ297" s="75"/>
      <c r="AK297" s="2"/>
      <c r="AL297" s="75"/>
    </row>
    <row r="298" spans="1:38" x14ac:dyDescent="0.25">
      <c r="A298" s="44">
        <v>253</v>
      </c>
      <c r="B298" s="61">
        <v>63.5</v>
      </c>
      <c r="C298" s="62" t="s">
        <v>345</v>
      </c>
      <c r="F298" s="75"/>
      <c r="G298" s="75"/>
      <c r="H298" s="75"/>
      <c r="I298" s="75"/>
      <c r="J298" s="75"/>
      <c r="K298" s="75"/>
      <c r="L298" s="75"/>
      <c r="M298" s="75"/>
      <c r="N298" s="75"/>
      <c r="O298" s="75"/>
      <c r="P298" s="75"/>
      <c r="Q298" s="75"/>
      <c r="R298" s="75"/>
      <c r="S298" s="75"/>
      <c r="T298" s="75"/>
      <c r="U298" s="75"/>
      <c r="V298" s="75"/>
      <c r="W298" s="75"/>
      <c r="X298" s="75"/>
      <c r="Y298" s="75"/>
      <c r="Z298" s="75"/>
      <c r="AA298" s="75"/>
      <c r="AB298" s="75"/>
      <c r="AC298" s="75"/>
      <c r="AD298" s="75"/>
      <c r="AE298" s="75"/>
      <c r="AF298" s="75"/>
      <c r="AG298" s="75"/>
      <c r="AH298" s="75"/>
      <c r="AI298" s="75"/>
      <c r="AJ298" s="75"/>
      <c r="AK298" s="2"/>
      <c r="AL298" s="75"/>
    </row>
    <row r="299" spans="1:38" x14ac:dyDescent="0.25">
      <c r="A299" s="44">
        <v>254</v>
      </c>
      <c r="B299" s="61">
        <v>63.75</v>
      </c>
      <c r="C299" s="62" t="s">
        <v>346</v>
      </c>
      <c r="F299" s="75"/>
      <c r="G299" s="75"/>
      <c r="H299" s="75"/>
      <c r="I299" s="75"/>
      <c r="J299" s="75"/>
      <c r="K299" s="75"/>
      <c r="L299" s="75"/>
      <c r="M299" s="75"/>
      <c r="N299" s="75"/>
      <c r="O299" s="75"/>
      <c r="P299" s="75"/>
      <c r="Q299" s="75"/>
      <c r="R299" s="75"/>
      <c r="S299" s="75"/>
      <c r="T299" s="75"/>
      <c r="U299" s="75"/>
      <c r="V299" s="75"/>
      <c r="W299" s="75"/>
      <c r="X299" s="75"/>
      <c r="Y299" s="75"/>
      <c r="Z299" s="75"/>
      <c r="AA299" s="75"/>
      <c r="AB299" s="75"/>
      <c r="AC299" s="75"/>
      <c r="AD299" s="75"/>
      <c r="AE299" s="75"/>
      <c r="AF299" s="75"/>
      <c r="AG299" s="75"/>
      <c r="AH299" s="75"/>
      <c r="AI299" s="75"/>
      <c r="AJ299" s="75"/>
      <c r="AK299" s="2"/>
      <c r="AL299" s="75"/>
    </row>
    <row r="300" spans="1:38" x14ac:dyDescent="0.25">
      <c r="A300" s="44">
        <v>255</v>
      </c>
      <c r="B300" s="61">
        <v>64</v>
      </c>
      <c r="C300" s="62">
        <v>144</v>
      </c>
      <c r="F300" s="75"/>
      <c r="G300" s="75"/>
      <c r="H300" s="75"/>
      <c r="I300" s="75"/>
      <c r="J300" s="75"/>
      <c r="K300" s="75"/>
      <c r="L300" s="75"/>
      <c r="M300" s="75"/>
      <c r="N300" s="75"/>
      <c r="O300" s="75"/>
      <c r="P300" s="75"/>
      <c r="Q300" s="75"/>
      <c r="R300" s="75"/>
      <c r="S300" s="75"/>
      <c r="T300" s="75"/>
      <c r="U300" s="75"/>
      <c r="V300" s="75"/>
      <c r="W300" s="75"/>
      <c r="X300" s="75"/>
      <c r="Y300" s="75"/>
      <c r="Z300" s="75"/>
      <c r="AA300" s="75"/>
      <c r="AB300" s="75"/>
      <c r="AC300" s="75"/>
      <c r="AD300" s="75"/>
      <c r="AE300" s="75"/>
      <c r="AF300" s="75"/>
      <c r="AG300" s="75"/>
      <c r="AH300" s="75"/>
      <c r="AI300" s="75"/>
      <c r="AJ300" s="75"/>
      <c r="AK300" s="2"/>
      <c r="AL300" s="75"/>
    </row>
    <row r="301" spans="1:38" x14ac:dyDescent="0.25">
      <c r="A301" s="44">
        <v>256</v>
      </c>
      <c r="B301" s="61">
        <v>64.25</v>
      </c>
      <c r="C301" s="62">
        <v>244</v>
      </c>
      <c r="F301" s="75"/>
      <c r="G301" s="75"/>
      <c r="H301" s="75"/>
      <c r="I301" s="75"/>
      <c r="J301" s="75"/>
      <c r="K301" s="75"/>
      <c r="L301" s="75"/>
      <c r="M301" s="75"/>
      <c r="N301" s="75"/>
      <c r="O301" s="75"/>
      <c r="P301" s="75"/>
      <c r="Q301" s="75"/>
      <c r="R301" s="75"/>
      <c r="S301" s="75"/>
      <c r="T301" s="75"/>
      <c r="U301" s="75"/>
      <c r="V301" s="75"/>
      <c r="W301" s="75"/>
      <c r="X301" s="75"/>
      <c r="Y301" s="75"/>
      <c r="Z301" s="75"/>
      <c r="AA301" s="75"/>
      <c r="AB301" s="75"/>
      <c r="AC301" s="75"/>
      <c r="AD301" s="75"/>
      <c r="AE301" s="75"/>
      <c r="AF301" s="75"/>
      <c r="AG301" s="75"/>
      <c r="AH301" s="75"/>
      <c r="AI301" s="75"/>
      <c r="AJ301" s="75"/>
      <c r="AK301" s="2"/>
      <c r="AL301" s="75"/>
    </row>
    <row r="302" spans="1:38" x14ac:dyDescent="0.25">
      <c r="A302" s="44">
        <v>257</v>
      </c>
      <c r="B302" s="61">
        <v>64.5</v>
      </c>
      <c r="C302" s="62">
        <v>344</v>
      </c>
      <c r="F302" s="75"/>
      <c r="G302" s="75"/>
      <c r="H302" s="75"/>
      <c r="I302" s="75"/>
      <c r="J302" s="75"/>
      <c r="K302" s="75"/>
      <c r="L302" s="75"/>
      <c r="M302" s="75"/>
      <c r="N302" s="75"/>
      <c r="O302" s="75"/>
      <c r="P302" s="75"/>
      <c r="Q302" s="75"/>
      <c r="R302" s="75"/>
      <c r="S302" s="75"/>
      <c r="T302" s="75"/>
      <c r="U302" s="75"/>
      <c r="V302" s="75"/>
      <c r="W302" s="75"/>
      <c r="X302" s="75"/>
      <c r="Y302" s="75"/>
      <c r="Z302" s="75"/>
      <c r="AA302" s="75"/>
      <c r="AB302" s="75"/>
      <c r="AC302" s="75"/>
      <c r="AD302" s="75"/>
      <c r="AE302" s="75"/>
      <c r="AF302" s="75"/>
      <c r="AG302" s="75"/>
      <c r="AH302" s="75"/>
      <c r="AI302" s="75"/>
      <c r="AJ302" s="75"/>
      <c r="AK302" s="2"/>
      <c r="AL302" s="75"/>
    </row>
    <row r="303" spans="1:38" x14ac:dyDescent="0.25">
      <c r="A303" s="44">
        <v>258</v>
      </c>
      <c r="B303" s="61">
        <v>64.75</v>
      </c>
      <c r="C303" s="62">
        <v>444</v>
      </c>
      <c r="F303" s="75"/>
      <c r="G303" s="75"/>
      <c r="H303" s="75"/>
      <c r="I303" s="75"/>
      <c r="J303" s="75"/>
      <c r="K303" s="75"/>
      <c r="L303" s="75"/>
      <c r="M303" s="75"/>
      <c r="N303" s="75"/>
      <c r="O303" s="75"/>
      <c r="P303" s="75"/>
      <c r="Q303" s="75"/>
      <c r="R303" s="75"/>
      <c r="S303" s="75"/>
      <c r="T303" s="75"/>
      <c r="U303" s="75"/>
      <c r="V303" s="75"/>
      <c r="W303" s="75"/>
      <c r="X303" s="75"/>
      <c r="Y303" s="75"/>
      <c r="Z303" s="75"/>
      <c r="AA303" s="75"/>
      <c r="AB303" s="75"/>
      <c r="AC303" s="75"/>
      <c r="AD303" s="75"/>
      <c r="AE303" s="75"/>
      <c r="AF303" s="75"/>
      <c r="AG303" s="75"/>
      <c r="AH303" s="75"/>
      <c r="AI303" s="75"/>
      <c r="AJ303" s="75"/>
      <c r="AK303" s="2"/>
      <c r="AL303" s="75"/>
    </row>
    <row r="304" spans="1:38" x14ac:dyDescent="0.25">
      <c r="A304" s="44">
        <v>259</v>
      </c>
      <c r="B304" s="61">
        <v>65</v>
      </c>
      <c r="C304" s="62" t="s">
        <v>347</v>
      </c>
      <c r="F304" s="75"/>
      <c r="G304" s="75"/>
      <c r="H304" s="75"/>
      <c r="I304" s="75"/>
      <c r="J304" s="75"/>
      <c r="K304" s="75"/>
      <c r="L304" s="75"/>
      <c r="M304" s="75"/>
      <c r="N304" s="75"/>
      <c r="O304" s="75"/>
      <c r="P304" s="75"/>
      <c r="Q304" s="75"/>
      <c r="R304" s="75"/>
      <c r="S304" s="75"/>
      <c r="T304" s="75"/>
      <c r="U304" s="75"/>
      <c r="V304" s="75"/>
      <c r="W304" s="75"/>
      <c r="X304" s="75"/>
      <c r="Y304" s="75"/>
      <c r="Z304" s="75"/>
      <c r="AA304" s="75"/>
      <c r="AB304" s="75"/>
      <c r="AC304" s="75"/>
      <c r="AD304" s="75"/>
      <c r="AE304" s="75"/>
      <c r="AF304" s="75"/>
      <c r="AG304" s="75"/>
      <c r="AH304" s="75"/>
      <c r="AI304" s="75"/>
      <c r="AJ304" s="75"/>
      <c r="AK304" s="2"/>
      <c r="AL304" s="75"/>
    </row>
    <row r="305" spans="1:38" x14ac:dyDescent="0.25">
      <c r="A305" s="44">
        <v>260</v>
      </c>
      <c r="B305" s="61">
        <v>65.25</v>
      </c>
      <c r="C305" s="62" t="s">
        <v>348</v>
      </c>
      <c r="F305" s="75"/>
      <c r="G305" s="75"/>
      <c r="H305" s="75"/>
      <c r="I305" s="75"/>
      <c r="J305" s="75"/>
      <c r="K305" s="75"/>
      <c r="L305" s="75"/>
      <c r="M305" s="75"/>
      <c r="N305" s="75"/>
      <c r="O305" s="75"/>
      <c r="P305" s="75"/>
      <c r="Q305" s="75"/>
      <c r="R305" s="75"/>
      <c r="S305" s="75"/>
      <c r="T305" s="75"/>
      <c r="U305" s="75"/>
      <c r="V305" s="75"/>
      <c r="W305" s="75"/>
      <c r="X305" s="75"/>
      <c r="Y305" s="75"/>
      <c r="Z305" s="75"/>
      <c r="AA305" s="75"/>
      <c r="AB305" s="75"/>
      <c r="AC305" s="75"/>
      <c r="AD305" s="75"/>
      <c r="AE305" s="75"/>
      <c r="AF305" s="75"/>
      <c r="AG305" s="75"/>
      <c r="AH305" s="75"/>
      <c r="AI305" s="75"/>
      <c r="AJ305" s="75"/>
      <c r="AK305" s="2"/>
      <c r="AL305" s="75"/>
    </row>
    <row r="306" spans="1:38" x14ac:dyDescent="0.25">
      <c r="A306" s="44">
        <v>261</v>
      </c>
      <c r="B306" s="61">
        <v>65.5</v>
      </c>
      <c r="C306" s="62">
        <v>145</v>
      </c>
      <c r="F306" s="75"/>
      <c r="G306" s="75"/>
      <c r="H306" s="75"/>
      <c r="I306" s="75"/>
      <c r="J306" s="75"/>
      <c r="K306" s="75"/>
      <c r="L306" s="75"/>
      <c r="M306" s="75"/>
      <c r="N306" s="75"/>
      <c r="O306" s="75"/>
      <c r="P306" s="75"/>
      <c r="Q306" s="75"/>
      <c r="R306" s="75"/>
      <c r="S306" s="75"/>
      <c r="T306" s="75"/>
      <c r="U306" s="75"/>
      <c r="V306" s="75"/>
      <c r="W306" s="75"/>
      <c r="X306" s="75"/>
      <c r="Y306" s="75"/>
      <c r="Z306" s="75"/>
      <c r="AA306" s="75"/>
      <c r="AB306" s="75"/>
      <c r="AC306" s="75"/>
      <c r="AD306" s="75"/>
      <c r="AE306" s="75"/>
      <c r="AF306" s="75"/>
      <c r="AG306" s="75"/>
      <c r="AH306" s="75"/>
      <c r="AI306" s="75"/>
      <c r="AJ306" s="75"/>
      <c r="AK306" s="2"/>
      <c r="AL306" s="75"/>
    </row>
    <row r="307" spans="1:38" x14ac:dyDescent="0.25">
      <c r="A307" s="44">
        <v>262</v>
      </c>
      <c r="B307" s="61">
        <v>65.75</v>
      </c>
      <c r="C307" s="62">
        <v>245</v>
      </c>
      <c r="F307" s="75"/>
      <c r="G307" s="75"/>
      <c r="H307" s="75"/>
      <c r="I307" s="75"/>
      <c r="J307" s="75"/>
      <c r="K307" s="75"/>
      <c r="L307" s="75"/>
      <c r="M307" s="75"/>
      <c r="N307" s="75"/>
      <c r="O307" s="75"/>
      <c r="P307" s="75"/>
      <c r="Q307" s="75"/>
      <c r="R307" s="75"/>
      <c r="S307" s="75"/>
      <c r="T307" s="75"/>
      <c r="U307" s="75"/>
      <c r="V307" s="75"/>
      <c r="W307" s="75"/>
      <c r="X307" s="75"/>
      <c r="Y307" s="75"/>
      <c r="Z307" s="75"/>
      <c r="AA307" s="75"/>
      <c r="AB307" s="75"/>
      <c r="AC307" s="75"/>
      <c r="AD307" s="75"/>
      <c r="AE307" s="75"/>
      <c r="AF307" s="75"/>
      <c r="AG307" s="75"/>
      <c r="AH307" s="75"/>
      <c r="AI307" s="75"/>
      <c r="AJ307" s="75"/>
      <c r="AK307" s="2"/>
      <c r="AL307" s="75"/>
    </row>
    <row r="308" spans="1:38" x14ac:dyDescent="0.25">
      <c r="A308" s="44">
        <v>263</v>
      </c>
      <c r="B308" s="61">
        <v>66</v>
      </c>
      <c r="C308" s="62">
        <v>345</v>
      </c>
      <c r="F308" s="75"/>
      <c r="G308" s="75"/>
      <c r="H308" s="75"/>
      <c r="I308" s="75"/>
      <c r="J308" s="75"/>
      <c r="K308" s="75"/>
      <c r="L308" s="75"/>
      <c r="M308" s="75"/>
      <c r="N308" s="75"/>
      <c r="O308" s="75"/>
      <c r="P308" s="75"/>
      <c r="Q308" s="75"/>
      <c r="R308" s="75"/>
      <c r="S308" s="75"/>
      <c r="T308" s="75"/>
      <c r="U308" s="75"/>
      <c r="V308" s="75"/>
      <c r="W308" s="75"/>
      <c r="X308" s="75"/>
      <c r="Y308" s="75"/>
      <c r="Z308" s="75"/>
      <c r="AA308" s="75"/>
      <c r="AB308" s="75"/>
      <c r="AC308" s="75"/>
      <c r="AD308" s="75"/>
      <c r="AE308" s="75"/>
      <c r="AF308" s="75"/>
      <c r="AG308" s="75"/>
      <c r="AH308" s="75"/>
      <c r="AI308" s="75"/>
      <c r="AJ308" s="75"/>
      <c r="AK308" s="2"/>
      <c r="AL308" s="75"/>
    </row>
    <row r="309" spans="1:38" x14ac:dyDescent="0.25">
      <c r="A309" s="44">
        <v>264</v>
      </c>
      <c r="B309" s="61">
        <v>66.25</v>
      </c>
      <c r="C309" s="62">
        <v>445</v>
      </c>
      <c r="F309" s="75"/>
      <c r="G309" s="75"/>
      <c r="H309" s="75"/>
      <c r="I309" s="75"/>
      <c r="J309" s="75"/>
      <c r="K309" s="75"/>
      <c r="L309" s="75"/>
      <c r="M309" s="75"/>
      <c r="N309" s="75"/>
      <c r="O309" s="75"/>
      <c r="P309" s="75"/>
      <c r="Q309" s="75"/>
      <c r="R309" s="75"/>
      <c r="S309" s="75"/>
      <c r="T309" s="75"/>
      <c r="U309" s="75"/>
      <c r="V309" s="75"/>
      <c r="W309" s="75"/>
      <c r="X309" s="75"/>
      <c r="Y309" s="75"/>
      <c r="Z309" s="75"/>
      <c r="AA309" s="75"/>
      <c r="AB309" s="75"/>
      <c r="AC309" s="75"/>
      <c r="AD309" s="75"/>
      <c r="AE309" s="75"/>
      <c r="AF309" s="75"/>
      <c r="AG309" s="75"/>
      <c r="AH309" s="75"/>
      <c r="AI309" s="75"/>
      <c r="AJ309" s="75"/>
      <c r="AK309" s="2"/>
      <c r="AL309" s="75"/>
    </row>
    <row r="310" spans="1:38" x14ac:dyDescent="0.25">
      <c r="A310" s="44">
        <v>265</v>
      </c>
      <c r="B310" s="61">
        <v>66.5</v>
      </c>
      <c r="C310" s="62" t="s">
        <v>349</v>
      </c>
      <c r="F310" s="75"/>
      <c r="G310" s="75"/>
      <c r="H310" s="75"/>
      <c r="I310" s="75"/>
      <c r="J310" s="75"/>
      <c r="K310" s="75"/>
      <c r="L310" s="75"/>
      <c r="M310" s="75"/>
      <c r="N310" s="75"/>
      <c r="O310" s="75"/>
      <c r="P310" s="75"/>
      <c r="Q310" s="75"/>
      <c r="R310" s="75"/>
      <c r="S310" s="75"/>
      <c r="T310" s="75"/>
      <c r="U310" s="75"/>
      <c r="V310" s="75"/>
      <c r="W310" s="75"/>
      <c r="X310" s="75"/>
      <c r="Y310" s="75"/>
      <c r="Z310" s="75"/>
      <c r="AA310" s="75"/>
      <c r="AB310" s="75"/>
      <c r="AC310" s="75"/>
      <c r="AD310" s="75"/>
      <c r="AE310" s="75"/>
      <c r="AF310" s="75"/>
      <c r="AG310" s="75"/>
      <c r="AH310" s="75"/>
      <c r="AI310" s="75"/>
      <c r="AJ310" s="75"/>
      <c r="AK310" s="2"/>
      <c r="AL310" s="75"/>
    </row>
    <row r="311" spans="1:38" x14ac:dyDescent="0.25">
      <c r="A311" s="44">
        <v>266</v>
      </c>
      <c r="B311" s="61">
        <v>66.75</v>
      </c>
      <c r="C311" s="62" t="s">
        <v>267</v>
      </c>
      <c r="F311" s="2"/>
      <c r="G311" s="2"/>
      <c r="H311" s="2"/>
      <c r="I311" s="2"/>
      <c r="J311" s="2"/>
      <c r="K311" s="2"/>
      <c r="L311" s="2"/>
      <c r="M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  <c r="AA311" s="2"/>
      <c r="AB311" s="2"/>
      <c r="AC311" s="2"/>
      <c r="AD311" s="2"/>
      <c r="AE311" s="2"/>
      <c r="AF311" s="2"/>
      <c r="AG311" s="2"/>
      <c r="AH311" s="2"/>
      <c r="AI311" s="2"/>
      <c r="AJ311" s="2"/>
      <c r="AK311" s="2"/>
      <c r="AL311" s="2"/>
    </row>
    <row r="312" spans="1:38" x14ac:dyDescent="0.25">
      <c r="A312" s="44">
        <v>267</v>
      </c>
      <c r="B312" s="61">
        <v>67</v>
      </c>
      <c r="C312" s="62">
        <v>146</v>
      </c>
      <c r="F312" s="2"/>
      <c r="G312" s="2"/>
      <c r="H312" s="2"/>
      <c r="I312" s="2"/>
      <c r="J312" s="2"/>
      <c r="K312" s="2"/>
      <c r="L312" s="2"/>
      <c r="M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  <c r="AA312" s="2"/>
      <c r="AB312" s="2"/>
      <c r="AC312" s="2"/>
      <c r="AD312" s="2"/>
      <c r="AE312" s="2"/>
      <c r="AF312" s="2"/>
      <c r="AG312" s="2"/>
      <c r="AH312" s="2"/>
      <c r="AI312" s="2"/>
      <c r="AJ312" s="2"/>
      <c r="AK312" s="2"/>
      <c r="AL312" s="2"/>
    </row>
    <row r="313" spans="1:38" x14ac:dyDescent="0.25">
      <c r="A313" s="44">
        <v>268</v>
      </c>
      <c r="B313" s="61">
        <v>67.25</v>
      </c>
      <c r="C313" s="62">
        <v>246</v>
      </c>
      <c r="F313" s="2"/>
      <c r="G313" s="2"/>
      <c r="H313" s="2"/>
      <c r="I313" s="2"/>
      <c r="J313" s="2"/>
      <c r="K313" s="2"/>
      <c r="L313" s="2"/>
      <c r="M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  <c r="AA313" s="2"/>
      <c r="AB313" s="2"/>
      <c r="AC313" s="2"/>
      <c r="AD313" s="2"/>
      <c r="AE313" s="2"/>
      <c r="AF313" s="2"/>
      <c r="AG313" s="2"/>
      <c r="AH313" s="2"/>
      <c r="AI313" s="2"/>
      <c r="AJ313" s="2"/>
      <c r="AK313" s="2"/>
      <c r="AL313" s="2"/>
    </row>
    <row r="314" spans="1:38" x14ac:dyDescent="0.25">
      <c r="A314" s="44">
        <v>269</v>
      </c>
      <c r="B314" s="61">
        <v>67.5</v>
      </c>
      <c r="C314" s="62">
        <v>346</v>
      </c>
      <c r="F314" s="78"/>
      <c r="G314" s="2"/>
      <c r="H314" s="2"/>
      <c r="I314" s="2"/>
      <c r="J314" s="2"/>
      <c r="K314" s="2"/>
      <c r="L314" s="2"/>
      <c r="M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  <c r="AA314" s="2"/>
      <c r="AB314" s="2"/>
      <c r="AC314" s="2"/>
      <c r="AD314" s="2"/>
      <c r="AE314" s="2"/>
      <c r="AF314" s="2"/>
      <c r="AG314" s="2"/>
      <c r="AH314" s="2"/>
      <c r="AI314" s="2"/>
      <c r="AJ314" s="2"/>
      <c r="AK314" s="2"/>
      <c r="AL314" s="2"/>
    </row>
    <row r="315" spans="1:38" x14ac:dyDescent="0.25">
      <c r="A315" s="44">
        <v>270</v>
      </c>
      <c r="B315" s="61">
        <v>67.75</v>
      </c>
      <c r="C315" s="62">
        <v>446</v>
      </c>
      <c r="F315" s="2"/>
      <c r="G315" s="2"/>
      <c r="H315" s="2"/>
      <c r="I315" s="2"/>
      <c r="J315" s="2"/>
      <c r="K315" s="2"/>
      <c r="L315" s="2"/>
      <c r="M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  <c r="AA315" s="2"/>
      <c r="AB315" s="2"/>
      <c r="AC315" s="2"/>
      <c r="AD315" s="2"/>
      <c r="AE315" s="2"/>
      <c r="AF315" s="2"/>
      <c r="AG315" s="2"/>
      <c r="AH315" s="2"/>
      <c r="AI315" s="2"/>
      <c r="AJ315" s="2"/>
      <c r="AK315" s="2"/>
      <c r="AL315" s="2"/>
    </row>
    <row r="316" spans="1:38" x14ac:dyDescent="0.25">
      <c r="F316" s="38"/>
      <c r="N316" s="1"/>
      <c r="S316" s="2"/>
    </row>
    <row r="317" spans="1:38" x14ac:dyDescent="0.25">
      <c r="N317" s="1"/>
      <c r="S317" s="2"/>
    </row>
    <row r="318" spans="1:38" x14ac:dyDescent="0.25">
      <c r="F318" s="38"/>
      <c r="N318" s="1"/>
      <c r="S318" s="2"/>
    </row>
    <row r="319" spans="1:38" x14ac:dyDescent="0.25">
      <c r="N319" s="1"/>
      <c r="S319" s="2"/>
    </row>
    <row r="320" spans="1:38" x14ac:dyDescent="0.25">
      <c r="F320" s="38"/>
      <c r="N320" s="1"/>
      <c r="S320" s="2"/>
    </row>
    <row r="321" spans="6:19" x14ac:dyDescent="0.25">
      <c r="N321" s="1"/>
      <c r="S321" s="2"/>
    </row>
    <row r="322" spans="6:19" x14ac:dyDescent="0.25">
      <c r="F322" s="38"/>
      <c r="N322" s="1"/>
      <c r="S322" s="2"/>
    </row>
    <row r="323" spans="6:19" x14ac:dyDescent="0.25">
      <c r="N323" s="1"/>
      <c r="S323" s="2"/>
    </row>
    <row r="324" spans="6:19" x14ac:dyDescent="0.25">
      <c r="F324" s="38"/>
      <c r="N324" s="1"/>
      <c r="S324" s="2"/>
    </row>
    <row r="325" spans="6:19" x14ac:dyDescent="0.25">
      <c r="N325" s="1"/>
      <c r="S325" s="2"/>
    </row>
    <row r="326" spans="6:19" x14ac:dyDescent="0.25">
      <c r="F326" s="38"/>
      <c r="N326" s="1"/>
      <c r="S326" s="2"/>
    </row>
    <row r="327" spans="6:19" x14ac:dyDescent="0.25">
      <c r="N327" s="1"/>
      <c r="S327" s="2"/>
    </row>
    <row r="328" spans="6:19" x14ac:dyDescent="0.25">
      <c r="F328" s="38"/>
      <c r="N328" s="1"/>
      <c r="S328" s="2"/>
    </row>
    <row r="329" spans="6:19" x14ac:dyDescent="0.25">
      <c r="N329" s="1"/>
      <c r="S329" s="2"/>
    </row>
    <row r="330" spans="6:19" x14ac:dyDescent="0.25">
      <c r="F330" s="38"/>
      <c r="N330" s="1"/>
      <c r="S330" s="2"/>
    </row>
    <row r="331" spans="6:19" x14ac:dyDescent="0.25">
      <c r="N331" s="1"/>
      <c r="S331" s="2"/>
    </row>
    <row r="332" spans="6:19" x14ac:dyDescent="0.25">
      <c r="F332" s="38"/>
      <c r="N332" s="1"/>
      <c r="S332" s="2"/>
    </row>
    <row r="333" spans="6:19" x14ac:dyDescent="0.25">
      <c r="N333" s="1"/>
      <c r="S333" s="2"/>
    </row>
    <row r="334" spans="6:19" x14ac:dyDescent="0.25">
      <c r="F334" s="38"/>
      <c r="N334" s="1"/>
      <c r="S334" s="2"/>
    </row>
    <row r="335" spans="6:19" x14ac:dyDescent="0.25">
      <c r="N335" s="1"/>
      <c r="S335" s="2"/>
    </row>
    <row r="336" spans="6:19" x14ac:dyDescent="0.25">
      <c r="F336" s="38"/>
      <c r="N336" s="1"/>
      <c r="S336" s="2"/>
    </row>
  </sheetData>
  <mergeCells count="9">
    <mergeCell ref="B44:K44"/>
    <mergeCell ref="N44:AQ44"/>
    <mergeCell ref="B45:C45"/>
    <mergeCell ref="D45:E45"/>
    <mergeCell ref="F45:G45"/>
    <mergeCell ref="H45:I45"/>
    <mergeCell ref="J45:K45"/>
    <mergeCell ref="K10:M10"/>
    <mergeCell ref="K11:M11"/>
  </mergeCells>
  <dataValidations count="1">
    <dataValidation type="whole" errorStyle="warning" operator="greaterThan" allowBlank="1" showErrorMessage="1" errorTitle="Négatif" error="Ne peux etre négatif" sqref="O13:O42 S13:S42 Q13:Q42 AQ13:AQ42 U13:U42 W13:W42 Y13:Y42 AA13:AA42 AC13:AC42 AE13:AE42 AG13:AG42 AI13:AI42 AK13:AK42 AM13:AM42 AO13:AO42">
      <formula1>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Binette, Eric</dc:creator>
  <cp:lastModifiedBy>Binette, Eric</cp:lastModifiedBy>
  <dcterms:created xsi:type="dcterms:W3CDTF">2015-01-19T19:18:47Z</dcterms:created>
  <dcterms:modified xsi:type="dcterms:W3CDTF">2015-01-19T19:34:06Z</dcterms:modified>
</cp:coreProperties>
</file>