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Retfr177-nt0001\oiir$\Document\PERSO\"/>
    </mc:Choice>
  </mc:AlternateContent>
  <bookViews>
    <workbookView xWindow="0" yWindow="0" windowWidth="20490" windowHeight="7815" tabRatio="699" activeTab="4"/>
  </bookViews>
  <sheets>
    <sheet name="Accueil" sheetId="1" r:id="rId1"/>
    <sheet name="ENTREES BDD" sheetId="2" state="hidden" r:id="rId2"/>
    <sheet name="C.A par semaine" sheetId="3" r:id="rId3"/>
    <sheet name="C.A par mois" sheetId="4" r:id="rId4"/>
    <sheet name="Suivi Départements" sheetId="8" r:id="rId5"/>
    <sheet name="DEPOT TP" sheetId="9" r:id="rId6"/>
    <sheet name="Dpt BDD" sheetId="7" r:id="rId7"/>
    <sheet name="BDD" sheetId="6" state="hidden" r:id="rId8"/>
  </sheets>
  <functionGroups builtInGroupCount="18"/>
  <definedNames>
    <definedName name="_xlnm.Print_Area" localSheetId="4">'Suivi Départements'!$A$11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" i="2" l="1"/>
  <c r="AH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C3" i="2"/>
  <c r="Q99" i="6"/>
  <c r="Q100" i="6"/>
  <c r="Q101" i="6"/>
  <c r="Q102" i="6"/>
  <c r="Q98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11" i="6"/>
  <c r="Q3" i="6"/>
  <c r="Q4" i="6"/>
  <c r="Q5" i="6"/>
  <c r="Q6" i="6"/>
  <c r="Q7" i="6"/>
  <c r="Q8" i="6"/>
  <c r="Q9" i="6"/>
  <c r="Q10" i="6"/>
  <c r="Q2" i="6"/>
  <c r="C41" i="9"/>
  <c r="B14" i="8"/>
  <c r="F5" i="8"/>
  <c r="I12" i="6"/>
  <c r="I11" i="6"/>
  <c r="I10" i="6"/>
  <c r="I9" i="6"/>
  <c r="I8" i="6"/>
  <c r="I7" i="6"/>
  <c r="I6" i="6"/>
  <c r="I5" i="6"/>
  <c r="I4" i="6"/>
  <c r="I3" i="6"/>
  <c r="I2" i="6"/>
  <c r="I1" i="6"/>
  <c r="EI41" i="8"/>
  <c r="D41" i="8"/>
  <c r="C41" i="8"/>
  <c r="EF41" i="8"/>
  <c r="EH41" i="8"/>
  <c r="GO14" i="8"/>
  <c r="FI14" i="8"/>
  <c r="EC14" i="8"/>
  <c r="CW14" i="8"/>
  <c r="BQ14" i="8"/>
  <c r="AK14" i="8"/>
  <c r="CE14" i="8"/>
  <c r="DZ14" i="8"/>
  <c r="R14" i="8"/>
  <c r="AL14" i="8"/>
  <c r="GV14" i="8"/>
  <c r="FP14" i="8"/>
  <c r="EJ14" i="8"/>
  <c r="DD14" i="8"/>
  <c r="BX14" i="8"/>
  <c r="AR14" i="8"/>
  <c r="HC14" i="8"/>
  <c r="EA14" i="8"/>
  <c r="AY14" i="8"/>
  <c r="FV14" i="8"/>
  <c r="DB14" i="8"/>
  <c r="GX14" i="8"/>
  <c r="GE14" i="8"/>
  <c r="DK14" i="8"/>
  <c r="DJ14" i="8"/>
  <c r="GC14" i="8"/>
  <c r="EW14" i="8"/>
  <c r="DQ14" i="8"/>
  <c r="CK14" i="8"/>
  <c r="BE14" i="8"/>
  <c r="Y14" i="8"/>
  <c r="EV14" i="8"/>
  <c r="CZ14" i="8"/>
  <c r="AV14" i="8"/>
  <c r="ED14" i="8"/>
  <c r="HH14" i="8"/>
  <c r="FT14" i="8"/>
  <c r="CR14" i="8"/>
  <c r="X14" i="8"/>
  <c r="BR14" i="8"/>
  <c r="HE14" i="8"/>
  <c r="FQ14" i="8"/>
  <c r="DU14" i="8"/>
  <c r="CG14" i="8"/>
  <c r="AS14" i="8"/>
  <c r="BG14" i="8"/>
  <c r="GD14" i="8"/>
  <c r="AP14" i="8"/>
  <c r="BZ14" i="8"/>
  <c r="HD14" i="8"/>
  <c r="FH14" i="8"/>
  <c r="DT14" i="8"/>
  <c r="CF14" i="8"/>
  <c r="AJ14" i="8"/>
  <c r="FG14" i="8"/>
  <c r="BW14" i="8"/>
  <c r="FN14" i="8"/>
  <c r="AX14" i="8"/>
  <c r="AT14" i="8"/>
  <c r="GM14" i="8"/>
  <c r="CM14" i="8"/>
  <c r="GL14" i="8"/>
  <c r="Z14" i="8"/>
  <c r="BJ14" i="8"/>
  <c r="EP14" i="8"/>
  <c r="GH14" i="8"/>
  <c r="HA14" i="8"/>
  <c r="FM14" i="8"/>
  <c r="DY14" i="8"/>
  <c r="CC14" i="8"/>
  <c r="AO14" i="8"/>
  <c r="FL14" i="8"/>
  <c r="CJ14" i="8"/>
  <c r="P14" i="8"/>
  <c r="AD14" i="8"/>
  <c r="GR14" i="8"/>
  <c r="DP14" i="8"/>
  <c r="V14" i="8"/>
  <c r="HG14" i="8"/>
  <c r="GA14" i="8"/>
  <c r="EU14" i="8"/>
  <c r="DO14" i="8"/>
  <c r="CI14" i="8"/>
  <c r="BC14" i="8"/>
  <c r="W14" i="8"/>
  <c r="FB14" i="8"/>
  <c r="GG14" i="8"/>
  <c r="ES14" i="8"/>
  <c r="DE14" i="8"/>
  <c r="BI14" i="8"/>
  <c r="U14" i="8"/>
  <c r="S14" i="8"/>
  <c r="CT14" i="8"/>
  <c r="FZ14" i="8"/>
  <c r="GF14" i="8"/>
  <c r="ER14" i="8"/>
  <c r="CV14" i="8"/>
  <c r="BH14" i="8"/>
  <c r="T14" i="8"/>
  <c r="DS14" i="8"/>
  <c r="DR14" i="8"/>
  <c r="ET14" i="8"/>
  <c r="EY14" i="8"/>
  <c r="AA14" i="8"/>
  <c r="CD14" i="8"/>
  <c r="GP14" i="8"/>
  <c r="GK14" i="8"/>
  <c r="EO14" i="8"/>
  <c r="DA14" i="8"/>
  <c r="BM14" i="8"/>
  <c r="Q14" i="8"/>
  <c r="DX14" i="8"/>
  <c r="BD14" i="8"/>
  <c r="FJ14" i="8"/>
  <c r="FD14" i="8"/>
  <c r="BL14" i="8"/>
  <c r="FR14" i="8"/>
  <c r="GQ14" i="8"/>
  <c r="FK14" i="8"/>
  <c r="EE14" i="8"/>
  <c r="CY14" i="8"/>
  <c r="BS14" i="8"/>
  <c r="AM14" i="8"/>
  <c r="BB14" i="8"/>
  <c r="FA14" i="8"/>
  <c r="BY14" i="8"/>
  <c r="AQ14" i="8"/>
  <c r="EZ14" i="8"/>
  <c r="BP14" i="8"/>
  <c r="EQ14" i="8"/>
  <c r="EH14" i="8"/>
  <c r="BO14" i="8"/>
  <c r="CL14" i="8"/>
  <c r="CP14" i="8"/>
  <c r="GS14" i="8"/>
  <c r="DI14" i="8"/>
  <c r="AG14" i="8"/>
  <c r="BT14" i="8"/>
  <c r="GB14" i="8"/>
  <c r="GY14" i="8"/>
  <c r="EM14" i="8"/>
  <c r="CA14" i="8"/>
  <c r="I14" i="8"/>
  <c r="N14" i="8"/>
  <c r="E14" i="8"/>
  <c r="EK14" i="8"/>
  <c r="BA14" i="8"/>
  <c r="DV14" i="8"/>
  <c r="EB14" i="8"/>
  <c r="AZ14" i="8"/>
  <c r="CU14" i="8"/>
  <c r="BV14" i="8"/>
  <c r="CX14" i="8"/>
  <c r="GU14" i="8"/>
  <c r="EL14" i="8"/>
  <c r="FU14" i="8"/>
  <c r="CS14" i="8"/>
  <c r="GJ14" i="8"/>
  <c r="AF14" i="8"/>
  <c r="EN14" i="8"/>
  <c r="DN14" i="8"/>
  <c r="GI14" i="8"/>
  <c r="DW14" i="8"/>
  <c r="BK14" i="8"/>
  <c r="HF14" i="8"/>
  <c r="H14" i="8"/>
  <c r="M14" i="8"/>
  <c r="C14" i="8"/>
  <c r="GW14" i="8"/>
  <c r="DM14" i="8"/>
  <c r="AC14" i="8"/>
  <c r="FF14" i="8"/>
  <c r="GN14" i="8"/>
  <c r="DL14" i="8"/>
  <c r="AB14" i="8"/>
  <c r="AI14" i="8"/>
  <c r="AH14" i="8"/>
  <c r="FW14" i="8"/>
  <c r="EX14" i="8"/>
  <c r="FE14" i="8"/>
  <c r="BU14" i="8"/>
  <c r="EF14" i="8"/>
  <c r="CB14" i="8"/>
  <c r="FS14" i="8"/>
  <c r="DG14" i="8"/>
  <c r="AU14" i="8"/>
  <c r="DF14" i="8"/>
  <c r="K14" i="8"/>
  <c r="G14" i="8"/>
  <c r="L14" i="8"/>
  <c r="FY14" i="8"/>
  <c r="CO14" i="8"/>
  <c r="DC14" i="8"/>
  <c r="BN14" i="8"/>
  <c r="FX14" i="8"/>
  <c r="CN14" i="8"/>
  <c r="FO14" i="8"/>
  <c r="HB14" i="8"/>
  <c r="EI14" i="8"/>
  <c r="BF14" i="8"/>
  <c r="GT14" i="8"/>
  <c r="EG14" i="8"/>
  <c r="AW14" i="8"/>
  <c r="DH14" i="8"/>
  <c r="CH14" i="8"/>
  <c r="GZ14" i="8"/>
  <c r="AN14" i="8"/>
  <c r="FC14" i="8"/>
  <c r="CQ14" i="8"/>
  <c r="AE14" i="8"/>
  <c r="O14" i="8"/>
  <c r="J14" i="8"/>
  <c r="F14" i="8"/>
  <c r="D14" i="8"/>
  <c r="F12" i="6" l="1"/>
  <c r="F11" i="6"/>
  <c r="F10" i="6"/>
  <c r="F9" i="6"/>
  <c r="F8" i="6"/>
  <c r="F7" i="6"/>
  <c r="F6" i="6"/>
  <c r="G3" i="9" s="1"/>
  <c r="G4" i="9" s="1"/>
  <c r="F5" i="6"/>
  <c r="F4" i="6"/>
  <c r="F3" i="6"/>
  <c r="F2" i="6"/>
  <c r="F1" i="6"/>
  <c r="H10" i="9" l="1"/>
  <c r="H12" i="9" s="1"/>
  <c r="B9" i="9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HD45" i="8"/>
  <c r="HE45" i="8"/>
  <c r="HF45" i="8"/>
  <c r="HG45" i="8"/>
  <c r="HH45" i="8"/>
  <c r="HC45" i="8"/>
  <c r="GY45" i="8"/>
  <c r="GZ45" i="8"/>
  <c r="HA45" i="8"/>
  <c r="HB45" i="8"/>
  <c r="GX45" i="8"/>
  <c r="GK45" i="8"/>
  <c r="GL45" i="8"/>
  <c r="GM45" i="8"/>
  <c r="GN45" i="8"/>
  <c r="GO45" i="8"/>
  <c r="GP45" i="8"/>
  <c r="GQ45" i="8"/>
  <c r="GR45" i="8"/>
  <c r="GS45" i="8"/>
  <c r="GT45" i="8"/>
  <c r="GU45" i="8"/>
  <c r="GV45" i="8"/>
  <c r="GJ45" i="8"/>
  <c r="FY45" i="8"/>
  <c r="FZ45" i="8"/>
  <c r="GA45" i="8"/>
  <c r="GB45" i="8"/>
  <c r="GC45" i="8"/>
  <c r="GD45" i="8"/>
  <c r="GE45" i="8"/>
  <c r="GF45" i="8"/>
  <c r="GG45" i="8"/>
  <c r="GH45" i="8"/>
  <c r="GI45" i="8"/>
  <c r="FX45" i="8"/>
  <c r="FT45" i="8"/>
  <c r="FU45" i="8"/>
  <c r="FV45" i="8"/>
  <c r="FW45" i="8"/>
  <c r="FS45" i="8"/>
  <c r="FJ45" i="8"/>
  <c r="FK45" i="8"/>
  <c r="FL45" i="8"/>
  <c r="FM45" i="8"/>
  <c r="FN45" i="8"/>
  <c r="FO45" i="8"/>
  <c r="FI45" i="8"/>
  <c r="FE45" i="8"/>
  <c r="FF45" i="8"/>
  <c r="FG45" i="8"/>
  <c r="FH45" i="8"/>
  <c r="FD45" i="8"/>
  <c r="ES45" i="8"/>
  <c r="ET45" i="8"/>
  <c r="EU45" i="8"/>
  <c r="EV45" i="8"/>
  <c r="EW45" i="8"/>
  <c r="EX45" i="8"/>
  <c r="EY45" i="8"/>
  <c r="EZ45" i="8"/>
  <c r="FA45" i="8"/>
  <c r="ER45" i="8"/>
  <c r="EQ45" i="8"/>
  <c r="EP45" i="8"/>
  <c r="EK45" i="8"/>
  <c r="EL45" i="8"/>
  <c r="EM45" i="8"/>
  <c r="EN45" i="8"/>
  <c r="EO45" i="8"/>
  <c r="EJ45" i="8"/>
  <c r="EG45" i="8"/>
  <c r="EH45" i="8"/>
  <c r="EI45" i="8"/>
  <c r="EF45" i="8"/>
  <c r="DY45" i="8"/>
  <c r="DZ45" i="8"/>
  <c r="EA45" i="8"/>
  <c r="EB45" i="8"/>
  <c r="EC45" i="8"/>
  <c r="ED45" i="8"/>
  <c r="EE45" i="8"/>
  <c r="DX45" i="8"/>
  <c r="DM45" i="8"/>
  <c r="DN45" i="8"/>
  <c r="DO45" i="8"/>
  <c r="DP45" i="8"/>
  <c r="DQ45" i="8"/>
  <c r="DR45" i="8"/>
  <c r="DS45" i="8"/>
  <c r="DT45" i="8"/>
  <c r="DU45" i="8"/>
  <c r="DV45" i="8"/>
  <c r="DW45" i="8"/>
  <c r="DL45" i="8"/>
  <c r="FB45" i="8"/>
  <c r="FC45" i="8"/>
  <c r="FP45" i="8"/>
  <c r="FQ45" i="8"/>
  <c r="FR45" i="8"/>
  <c r="GW45" i="8"/>
  <c r="J10" i="8"/>
  <c r="E10" i="8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4" i="6"/>
  <c r="E12" i="6" l="1"/>
  <c r="E11" i="6"/>
  <c r="E10" i="6"/>
  <c r="E9" i="6"/>
  <c r="E8" i="6"/>
  <c r="E7" i="6"/>
  <c r="E6" i="6"/>
  <c r="E5" i="6"/>
  <c r="E4" i="6"/>
  <c r="E3" i="6"/>
  <c r="E2" i="6"/>
  <c r="E1" i="6"/>
  <c r="F6" i="8" l="1"/>
  <c r="B15" i="8" s="1"/>
  <c r="G3" i="4"/>
  <c r="G4" i="4"/>
  <c r="H1" i="6" s="1"/>
  <c r="I41" i="3"/>
  <c r="H41" i="3"/>
  <c r="G41" i="3"/>
  <c r="F41" i="3"/>
  <c r="E41" i="3"/>
  <c r="D41" i="3"/>
  <c r="C41" i="3"/>
  <c r="I40" i="3"/>
  <c r="H40" i="3"/>
  <c r="G40" i="3"/>
  <c r="F40" i="3"/>
  <c r="E40" i="3"/>
  <c r="D40" i="3"/>
  <c r="C40" i="3"/>
  <c r="I39" i="3"/>
  <c r="H39" i="3"/>
  <c r="G39" i="3"/>
  <c r="F39" i="3"/>
  <c r="E39" i="3"/>
  <c r="D39" i="3"/>
  <c r="C39" i="3"/>
  <c r="I38" i="3"/>
  <c r="H38" i="3"/>
  <c r="G38" i="3"/>
  <c r="F38" i="3"/>
  <c r="E38" i="3"/>
  <c r="D38" i="3"/>
  <c r="C38" i="3"/>
  <c r="I37" i="3"/>
  <c r="H37" i="3"/>
  <c r="G37" i="3"/>
  <c r="F37" i="3"/>
  <c r="E37" i="3"/>
  <c r="D37" i="3"/>
  <c r="C37" i="3"/>
  <c r="I36" i="3"/>
  <c r="H36" i="3"/>
  <c r="G36" i="3"/>
  <c r="F36" i="3"/>
  <c r="E36" i="3"/>
  <c r="D36" i="3"/>
  <c r="C36" i="3"/>
  <c r="I35" i="3"/>
  <c r="H35" i="3"/>
  <c r="G35" i="3"/>
  <c r="F35" i="3"/>
  <c r="E35" i="3"/>
  <c r="D35" i="3"/>
  <c r="C35" i="3"/>
  <c r="I34" i="3"/>
  <c r="H34" i="3"/>
  <c r="G34" i="3"/>
  <c r="F34" i="3"/>
  <c r="E34" i="3"/>
  <c r="D34" i="3"/>
  <c r="C34" i="3"/>
  <c r="I33" i="3"/>
  <c r="H33" i="3"/>
  <c r="G33" i="3"/>
  <c r="F33" i="3"/>
  <c r="E33" i="3"/>
  <c r="D33" i="3"/>
  <c r="C33" i="3"/>
  <c r="I32" i="3"/>
  <c r="H32" i="3"/>
  <c r="G32" i="3"/>
  <c r="F32" i="3"/>
  <c r="E32" i="3"/>
  <c r="D32" i="3"/>
  <c r="C32" i="3"/>
  <c r="I31" i="3"/>
  <c r="H31" i="3"/>
  <c r="G31" i="3"/>
  <c r="F31" i="3"/>
  <c r="E31" i="3"/>
  <c r="D31" i="3"/>
  <c r="C31" i="3"/>
  <c r="I30" i="3"/>
  <c r="H30" i="3"/>
  <c r="G30" i="3"/>
  <c r="F30" i="3"/>
  <c r="E30" i="3"/>
  <c r="D30" i="3"/>
  <c r="C30" i="3"/>
  <c r="I29" i="3"/>
  <c r="H29" i="3"/>
  <c r="G29" i="3"/>
  <c r="F29" i="3"/>
  <c r="E29" i="3"/>
  <c r="D29" i="3"/>
  <c r="C29" i="3"/>
  <c r="I28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5" i="3"/>
  <c r="H25" i="3"/>
  <c r="G25" i="3"/>
  <c r="F25" i="3"/>
  <c r="E25" i="3"/>
  <c r="D25" i="3"/>
  <c r="C25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C22" i="3"/>
  <c r="I21" i="3"/>
  <c r="H21" i="3"/>
  <c r="G21" i="3"/>
  <c r="F21" i="3"/>
  <c r="E21" i="3"/>
  <c r="D21" i="3"/>
  <c r="C21" i="3"/>
  <c r="I20" i="3"/>
  <c r="H20" i="3"/>
  <c r="G20" i="3"/>
  <c r="F20" i="3"/>
  <c r="E20" i="3"/>
  <c r="D20" i="3"/>
  <c r="C20" i="3"/>
  <c r="I19" i="3"/>
  <c r="H19" i="3"/>
  <c r="G19" i="3"/>
  <c r="F19" i="3"/>
  <c r="E19" i="3"/>
  <c r="D19" i="3"/>
  <c r="C19" i="3"/>
  <c r="I18" i="3"/>
  <c r="H18" i="3"/>
  <c r="G18" i="3"/>
  <c r="F18" i="3"/>
  <c r="E18" i="3"/>
  <c r="D18" i="3"/>
  <c r="C18" i="3"/>
  <c r="I17" i="3"/>
  <c r="H17" i="3"/>
  <c r="G17" i="3"/>
  <c r="F17" i="3"/>
  <c r="E17" i="3"/>
  <c r="D17" i="3"/>
  <c r="C17" i="3"/>
  <c r="I16" i="3"/>
  <c r="H16" i="3"/>
  <c r="G16" i="3"/>
  <c r="F16" i="3"/>
  <c r="E16" i="3"/>
  <c r="D16" i="3"/>
  <c r="C16" i="3"/>
  <c r="I15" i="3"/>
  <c r="H15" i="3"/>
  <c r="G15" i="3"/>
  <c r="F15" i="3"/>
  <c r="E15" i="3"/>
  <c r="D15" i="3"/>
  <c r="C15" i="3"/>
  <c r="I14" i="3"/>
  <c r="H14" i="3"/>
  <c r="G14" i="3"/>
  <c r="F14" i="3"/>
  <c r="E14" i="3"/>
  <c r="D14" i="3"/>
  <c r="C14" i="3"/>
  <c r="I13" i="3"/>
  <c r="H13" i="3"/>
  <c r="G13" i="3"/>
  <c r="F13" i="3"/>
  <c r="E13" i="3"/>
  <c r="D13" i="3"/>
  <c r="C13" i="3"/>
  <c r="I12" i="3"/>
  <c r="H12" i="3"/>
  <c r="G12" i="3"/>
  <c r="F12" i="3"/>
  <c r="E12" i="3"/>
  <c r="D12" i="3"/>
  <c r="C12" i="3"/>
  <c r="C10" i="3"/>
  <c r="L15" i="8"/>
  <c r="M15" i="8"/>
  <c r="J15" i="8"/>
  <c r="E15" i="8"/>
  <c r="U15" i="8"/>
  <c r="CG15" i="8"/>
  <c r="ES15" i="8"/>
  <c r="HE15" i="8"/>
  <c r="ER15" i="8"/>
  <c r="CP15" i="8"/>
  <c r="FZ15" i="8"/>
  <c r="W15" i="8"/>
  <c r="CY15" i="8"/>
  <c r="GI15" i="8"/>
  <c r="FH15" i="8"/>
  <c r="EF15" i="8"/>
  <c r="HD15" i="8"/>
  <c r="AW15" i="8"/>
  <c r="EG15" i="8"/>
  <c r="FX15" i="8"/>
  <c r="BF15" i="8"/>
  <c r="EP15" i="8"/>
  <c r="FP15" i="8"/>
  <c r="BO15" i="8"/>
  <c r="EQ15" i="8"/>
  <c r="AK15" i="8"/>
  <c r="CW15" i="8"/>
  <c r="FI15" i="8"/>
  <c r="AD15" i="8"/>
  <c r="DN15" i="8"/>
  <c r="GP15" i="8"/>
  <c r="AJ15" i="8"/>
  <c r="AM15" i="8"/>
  <c r="DW15" i="8"/>
  <c r="HG15" i="8"/>
  <c r="BD15" i="8"/>
  <c r="FD15" i="8"/>
  <c r="BU15" i="8"/>
  <c r="FE15" i="8"/>
  <c r="CD15" i="8"/>
  <c r="FN15" i="8"/>
  <c r="CE15" i="8"/>
  <c r="FO15" i="8"/>
  <c r="N15" i="8"/>
  <c r="BA15" i="8"/>
  <c r="DM15" i="8"/>
  <c r="FY15" i="8"/>
  <c r="BB15" i="8"/>
  <c r="ED15" i="8"/>
  <c r="GF15" i="8"/>
  <c r="BK15" i="8"/>
  <c r="EU15" i="8"/>
  <c r="CR15" i="8"/>
  <c r="FT15" i="8"/>
  <c r="P15" i="8"/>
  <c r="CS15" i="8"/>
  <c r="FU15" i="8"/>
  <c r="R15" i="8"/>
  <c r="DB15" i="8"/>
  <c r="GD15" i="8"/>
  <c r="X15" i="8"/>
  <c r="S15" i="8"/>
  <c r="DC15" i="8"/>
  <c r="GM15" i="8"/>
  <c r="I15" i="8"/>
  <c r="D15" i="8"/>
  <c r="C15" i="8"/>
  <c r="K15" i="8"/>
  <c r="G15" i="8"/>
  <c r="DT15" i="8"/>
  <c r="BQ15" i="8"/>
  <c r="EC15" i="8"/>
  <c r="GO15" i="8"/>
  <c r="T15" i="8"/>
  <c r="BR15" i="8"/>
  <c r="FB15" i="8"/>
  <c r="CI15" i="8"/>
  <c r="FK15" i="8"/>
  <c r="DH15" i="8"/>
  <c r="GR15" i="8"/>
  <c r="CV15" i="8"/>
  <c r="AG15" i="8"/>
  <c r="DI15" i="8"/>
  <c r="GS15" i="8"/>
  <c r="BH15" i="8"/>
  <c r="AP15" i="8"/>
  <c r="DR15" i="8"/>
  <c r="HB15" i="8"/>
  <c r="CF15" i="8"/>
  <c r="AQ15" i="8"/>
  <c r="EA15" i="8"/>
  <c r="HC15" i="8"/>
  <c r="F15" i="8"/>
  <c r="BP15" i="8"/>
  <c r="AC15" i="8"/>
  <c r="BI15" i="8"/>
  <c r="CO15" i="8"/>
  <c r="DU15" i="8"/>
  <c r="FA15" i="8"/>
  <c r="GG15" i="8"/>
  <c r="GV15" i="8"/>
  <c r="V15" i="8"/>
  <c r="BJ15" i="8"/>
  <c r="CX15" i="8"/>
  <c r="ET15" i="8"/>
  <c r="GH15" i="8"/>
  <c r="AE15" i="8"/>
  <c r="BS15" i="8"/>
  <c r="DO15" i="8"/>
  <c r="FC15" i="8"/>
  <c r="GQ15" i="8"/>
  <c r="AN15" i="8"/>
  <c r="CZ15" i="8"/>
  <c r="EN15" i="8"/>
  <c r="GJ15" i="8"/>
  <c r="Q15" i="8"/>
  <c r="BM15" i="8"/>
  <c r="DA15" i="8"/>
  <c r="EO15" i="8"/>
  <c r="GK15" i="8"/>
  <c r="BT15" i="8"/>
  <c r="Z15" i="8"/>
  <c r="BV15" i="8"/>
  <c r="DJ15" i="8"/>
  <c r="EX15" i="8"/>
  <c r="GT15" i="8"/>
  <c r="AI15" i="8"/>
  <c r="BW15" i="8"/>
  <c r="DK15" i="8"/>
  <c r="FG15" i="8"/>
  <c r="GU15" i="8"/>
  <c r="H15" i="8"/>
  <c r="GN15" i="8"/>
  <c r="AS15" i="8"/>
  <c r="BY15" i="8"/>
  <c r="DE15" i="8"/>
  <c r="EK15" i="8"/>
  <c r="FQ15" i="8"/>
  <c r="GW15" i="8"/>
  <c r="DD15" i="8"/>
  <c r="AL15" i="8"/>
  <c r="CH15" i="8"/>
  <c r="DV15" i="8"/>
  <c r="FJ15" i="8"/>
  <c r="HF15" i="8"/>
  <c r="CN15" i="8"/>
  <c r="BC15" i="8"/>
  <c r="CQ15" i="8"/>
  <c r="EE15" i="8"/>
  <c r="GA15" i="8"/>
  <c r="CB15" i="8"/>
  <c r="DX15" i="8"/>
  <c r="FL15" i="8"/>
  <c r="GZ15" i="8"/>
  <c r="EZ15" i="8"/>
  <c r="AO15" i="8"/>
  <c r="CC15" i="8"/>
  <c r="DY15" i="8"/>
  <c r="FM15" i="8"/>
  <c r="HA15" i="8"/>
  <c r="DL15" i="8"/>
  <c r="AX15" i="8"/>
  <c r="CL15" i="8"/>
  <c r="EH15" i="8"/>
  <c r="FV15" i="8"/>
  <c r="EB15" i="8"/>
  <c r="AY15" i="8"/>
  <c r="CU15" i="8"/>
  <c r="EI15" i="8"/>
  <c r="FW15" i="8"/>
  <c r="AZ15" i="8"/>
  <c r="AT15" i="8"/>
  <c r="BZ15" i="8"/>
  <c r="DF15" i="8"/>
  <c r="EL15" i="8"/>
  <c r="FR15" i="8"/>
  <c r="GX15" i="8"/>
  <c r="EJ15" i="8"/>
  <c r="O15" i="8"/>
  <c r="AU15" i="8"/>
  <c r="CA15" i="8"/>
  <c r="DG15" i="8"/>
  <c r="EM15" i="8"/>
  <c r="FS15" i="8"/>
  <c r="GY15" i="8"/>
  <c r="BX15" i="8"/>
  <c r="AF15" i="8"/>
  <c r="CJ15" i="8"/>
  <c r="DP15" i="8"/>
  <c r="EV15" i="8"/>
  <c r="GB15" i="8"/>
  <c r="HH15" i="8"/>
  <c r="AR15" i="8"/>
  <c r="AV15" i="8"/>
  <c r="Y15" i="8"/>
  <c r="BE15" i="8"/>
  <c r="CK15" i="8"/>
  <c r="DQ15" i="8"/>
  <c r="EW15" i="8"/>
  <c r="GC15" i="8"/>
  <c r="AH15" i="8"/>
  <c r="BN15" i="8"/>
  <c r="CT15" i="8"/>
  <c r="DZ15" i="8"/>
  <c r="FF15" i="8"/>
  <c r="GL15" i="8"/>
  <c r="AB15" i="8"/>
  <c r="BL15" i="8"/>
  <c r="AA15" i="8"/>
  <c r="BG15" i="8"/>
  <c r="CM15" i="8"/>
  <c r="DS15" i="8"/>
  <c r="EY15" i="8"/>
  <c r="GE15" i="8"/>
  <c r="H9" i="4" l="1"/>
  <c r="H38" i="4" s="1"/>
  <c r="G9" i="4"/>
  <c r="F9" i="4"/>
  <c r="F32" i="4" s="1"/>
  <c r="I9" i="4"/>
  <c r="I31" i="4" s="1"/>
  <c r="E9" i="4"/>
  <c r="E40" i="4" s="1"/>
  <c r="D9" i="4"/>
  <c r="F36" i="4"/>
  <c r="J14" i="3"/>
  <c r="J18" i="3"/>
  <c r="J22" i="3"/>
  <c r="J26" i="3"/>
  <c r="J30" i="3"/>
  <c r="J34" i="3"/>
  <c r="J38" i="3"/>
  <c r="J33" i="3"/>
  <c r="J37" i="3"/>
  <c r="J41" i="3"/>
  <c r="J12" i="3"/>
  <c r="J15" i="3"/>
  <c r="J19" i="3"/>
  <c r="J23" i="3"/>
  <c r="J27" i="3"/>
  <c r="J31" i="3"/>
  <c r="J35" i="3"/>
  <c r="J39" i="3"/>
  <c r="J17" i="3"/>
  <c r="J21" i="3"/>
  <c r="J25" i="3"/>
  <c r="J29" i="3"/>
  <c r="C42" i="3"/>
  <c r="J13" i="3"/>
  <c r="J16" i="3"/>
  <c r="J20" i="3"/>
  <c r="J24" i="3"/>
  <c r="J28" i="3"/>
  <c r="J32" i="3"/>
  <c r="J36" i="3"/>
  <c r="J40" i="3"/>
  <c r="I11" i="3"/>
  <c r="I43" i="3" s="1"/>
  <c r="I10" i="3"/>
  <c r="I42" i="3" s="1"/>
  <c r="H11" i="3"/>
  <c r="H43" i="3" s="1"/>
  <c r="H10" i="3"/>
  <c r="H42" i="3" s="1"/>
  <c r="G11" i="3"/>
  <c r="G43" i="3" s="1"/>
  <c r="G10" i="3"/>
  <c r="G42" i="3" s="1"/>
  <c r="F11" i="3"/>
  <c r="F43" i="3" s="1"/>
  <c r="F10" i="3"/>
  <c r="F42" i="3" s="1"/>
  <c r="E11" i="3"/>
  <c r="E43" i="3" s="1"/>
  <c r="E10" i="3"/>
  <c r="E42" i="3" s="1"/>
  <c r="D11" i="3"/>
  <c r="D43" i="3" s="1"/>
  <c r="D10" i="3"/>
  <c r="D42" i="3" s="1"/>
  <c r="C11" i="3"/>
  <c r="G4" i="3"/>
  <c r="G3" i="3"/>
  <c r="D40" i="4" l="1"/>
  <c r="D10" i="4"/>
  <c r="H24" i="4"/>
  <c r="E26" i="4"/>
  <c r="F11" i="4"/>
  <c r="F27" i="4"/>
  <c r="F20" i="4"/>
  <c r="F22" i="4"/>
  <c r="H30" i="4"/>
  <c r="E34" i="4"/>
  <c r="B16" i="8"/>
  <c r="E10" i="4"/>
  <c r="F13" i="4"/>
  <c r="F41" i="4"/>
  <c r="H40" i="4"/>
  <c r="I36" i="4"/>
  <c r="I23" i="4"/>
  <c r="F29" i="4"/>
  <c r="F28" i="4"/>
  <c r="E24" i="4"/>
  <c r="H20" i="4"/>
  <c r="E22" i="4"/>
  <c r="E38" i="4"/>
  <c r="H27" i="4"/>
  <c r="H37" i="4"/>
  <c r="E19" i="4"/>
  <c r="D31" i="4"/>
  <c r="F25" i="4"/>
  <c r="F15" i="4"/>
  <c r="F31" i="4"/>
  <c r="H15" i="4"/>
  <c r="H35" i="4"/>
  <c r="D38" i="4"/>
  <c r="E21" i="4"/>
  <c r="E33" i="4"/>
  <c r="D16" i="4"/>
  <c r="D11" i="4"/>
  <c r="D12" i="4"/>
  <c r="D24" i="4"/>
  <c r="E12" i="4"/>
  <c r="E30" i="4"/>
  <c r="E27" i="4"/>
  <c r="E37" i="4"/>
  <c r="E36" i="4"/>
  <c r="D23" i="4"/>
  <c r="D39" i="4"/>
  <c r="E29" i="4"/>
  <c r="E17" i="4"/>
  <c r="E31" i="4"/>
  <c r="E39" i="4"/>
  <c r="H11" i="4"/>
  <c r="I12" i="4"/>
  <c r="H31" i="4"/>
  <c r="H17" i="4"/>
  <c r="H28" i="4"/>
  <c r="H14" i="4"/>
  <c r="H22" i="4"/>
  <c r="H39" i="4"/>
  <c r="H34" i="4"/>
  <c r="I34" i="4"/>
  <c r="I10" i="4"/>
  <c r="H10" i="4"/>
  <c r="I18" i="4"/>
  <c r="F14" i="4"/>
  <c r="F24" i="4"/>
  <c r="F21" i="4"/>
  <c r="F40" i="4"/>
  <c r="F35" i="4"/>
  <c r="F38" i="4"/>
  <c r="H12" i="4"/>
  <c r="H21" i="4"/>
  <c r="H25" i="4"/>
  <c r="H16" i="4"/>
  <c r="H26" i="4"/>
  <c r="H41" i="4"/>
  <c r="H36" i="4"/>
  <c r="D15" i="4"/>
  <c r="D20" i="4"/>
  <c r="D29" i="4"/>
  <c r="D33" i="4"/>
  <c r="I35" i="4"/>
  <c r="F10" i="4"/>
  <c r="E11" i="4"/>
  <c r="I13" i="4"/>
  <c r="F16" i="4"/>
  <c r="F12" i="4"/>
  <c r="F23" i="4"/>
  <c r="F34" i="4"/>
  <c r="F39" i="4"/>
  <c r="H19" i="4"/>
  <c r="H13" i="4"/>
  <c r="H23" i="4"/>
  <c r="H29" i="4"/>
  <c r="H18" i="4"/>
  <c r="H32" i="4"/>
  <c r="H33" i="4"/>
  <c r="D21" i="4"/>
  <c r="D14" i="4"/>
  <c r="D37" i="4"/>
  <c r="D34" i="4"/>
  <c r="E16" i="4"/>
  <c r="E13" i="4"/>
  <c r="E25" i="4"/>
  <c r="E28" i="4"/>
  <c r="E41" i="4"/>
  <c r="I30" i="4"/>
  <c r="G30" i="4"/>
  <c r="G28" i="4"/>
  <c r="G29" i="4"/>
  <c r="G39" i="4"/>
  <c r="G40" i="4"/>
  <c r="G33" i="4"/>
  <c r="G18" i="4"/>
  <c r="G26" i="4"/>
  <c r="G15" i="4"/>
  <c r="G13" i="4"/>
  <c r="G37" i="4"/>
  <c r="G36" i="4"/>
  <c r="G12" i="4"/>
  <c r="G20" i="4"/>
  <c r="G19" i="4"/>
  <c r="G11" i="4"/>
  <c r="G17" i="4"/>
  <c r="G23" i="4"/>
  <c r="G35" i="4"/>
  <c r="G34" i="4"/>
  <c r="G14" i="4"/>
  <c r="G22" i="4"/>
  <c r="G27" i="4"/>
  <c r="G10" i="4"/>
  <c r="G25" i="4"/>
  <c r="G21" i="4"/>
  <c r="G41" i="4"/>
  <c r="G32" i="4"/>
  <c r="G38" i="4"/>
  <c r="G16" i="4"/>
  <c r="G24" i="4"/>
  <c r="G31" i="4"/>
  <c r="I14" i="4"/>
  <c r="I42" i="4" s="1"/>
  <c r="I26" i="4"/>
  <c r="I15" i="4"/>
  <c r="I24" i="4"/>
  <c r="I38" i="4"/>
  <c r="I40" i="4"/>
  <c r="I39" i="4"/>
  <c r="I22" i="4"/>
  <c r="I16" i="4"/>
  <c r="I17" i="4"/>
  <c r="I25" i="4"/>
  <c r="D17" i="4"/>
  <c r="D26" i="4"/>
  <c r="D28" i="4"/>
  <c r="D18" i="4"/>
  <c r="D30" i="4"/>
  <c r="D41" i="4"/>
  <c r="D36" i="4"/>
  <c r="I33" i="4"/>
  <c r="I43" i="4" s="1"/>
  <c r="I28" i="4"/>
  <c r="I29" i="4"/>
  <c r="I27" i="4"/>
  <c r="I11" i="4"/>
  <c r="I20" i="4"/>
  <c r="I19" i="4"/>
  <c r="I21" i="4"/>
  <c r="F19" i="4"/>
  <c r="F18" i="4"/>
  <c r="F26" i="4"/>
  <c r="F17" i="4"/>
  <c r="F33" i="4"/>
  <c r="F30" i="4"/>
  <c r="F37" i="4"/>
  <c r="D25" i="4"/>
  <c r="D19" i="4"/>
  <c r="D27" i="4"/>
  <c r="D13" i="4"/>
  <c r="D22" i="4"/>
  <c r="D35" i="4"/>
  <c r="D32" i="4"/>
  <c r="E18" i="4"/>
  <c r="E14" i="4"/>
  <c r="E15" i="4"/>
  <c r="E23" i="4"/>
  <c r="E20" i="4"/>
  <c r="E35" i="4"/>
  <c r="E32" i="4"/>
  <c r="I41" i="4"/>
  <c r="I32" i="4"/>
  <c r="I37" i="4"/>
  <c r="E6" i="3"/>
  <c r="C43" i="3"/>
  <c r="G6" i="3" s="1"/>
  <c r="J11" i="3"/>
  <c r="J10" i="3"/>
  <c r="H16" i="8"/>
  <c r="M16" i="8"/>
  <c r="G16" i="8"/>
  <c r="AP16" i="8"/>
  <c r="BW16" i="8"/>
  <c r="EI16" i="8"/>
  <c r="GU16" i="8"/>
  <c r="BH16" i="8"/>
  <c r="ER16" i="8"/>
  <c r="BY16" i="8"/>
  <c r="FA16" i="8"/>
  <c r="V16" i="8"/>
  <c r="CX16" i="8"/>
  <c r="GH16" i="8"/>
  <c r="W16" i="8"/>
  <c r="CY16" i="8"/>
  <c r="GI16" i="8"/>
  <c r="AF16" i="8"/>
  <c r="DH16" i="8"/>
  <c r="GR16" i="8"/>
  <c r="AG16" i="8"/>
  <c r="DQ16" i="8"/>
  <c r="GS16" i="8"/>
  <c r="C16" i="8"/>
  <c r="D16" i="8"/>
  <c r="I16" i="8"/>
  <c r="L16" i="8"/>
  <c r="FF16" i="8"/>
  <c r="AA16" i="8"/>
  <c r="CM16" i="8"/>
  <c r="EY16" i="8"/>
  <c r="CL16" i="8"/>
  <c r="CF16" i="8"/>
  <c r="FP16" i="8"/>
  <c r="CO16" i="8"/>
  <c r="FY16" i="8"/>
  <c r="EX16" i="8"/>
  <c r="AL16" i="8"/>
  <c r="DV16" i="8"/>
  <c r="HF16" i="8"/>
  <c r="EH16" i="8"/>
  <c r="AM16" i="8"/>
  <c r="DW16" i="8"/>
  <c r="HG16" i="8"/>
  <c r="FN16" i="8"/>
  <c r="AV16" i="8"/>
  <c r="EF16" i="8"/>
  <c r="DR16" i="8"/>
  <c r="BE16" i="8"/>
  <c r="EG16" i="8"/>
  <c r="J16" i="8"/>
  <c r="K16" i="8"/>
  <c r="F16" i="8"/>
  <c r="AQ16" i="8"/>
  <c r="DC16" i="8"/>
  <c r="FO16" i="8"/>
  <c r="GT16" i="8"/>
  <c r="T16" i="8"/>
  <c r="DD16" i="8"/>
  <c r="GF16" i="8"/>
  <c r="AC16" i="8"/>
  <c r="DM16" i="8"/>
  <c r="GW16" i="8"/>
  <c r="BJ16" i="8"/>
  <c r="ET16" i="8"/>
  <c r="BK16" i="8"/>
  <c r="EU16" i="8"/>
  <c r="BT16" i="8"/>
  <c r="FD16" i="8"/>
  <c r="BU16" i="8"/>
  <c r="FE16" i="8"/>
  <c r="E16" i="8"/>
  <c r="N16" i="8"/>
  <c r="BG16" i="8"/>
  <c r="DS16" i="8"/>
  <c r="GE16" i="8"/>
  <c r="AR16" i="8"/>
  <c r="DT16" i="8"/>
  <c r="HD16" i="8"/>
  <c r="CD16" i="8"/>
  <c r="BA16" i="8"/>
  <c r="EK16" i="8"/>
  <c r="CH16" i="8"/>
  <c r="FJ16" i="8"/>
  <c r="CI16" i="8"/>
  <c r="FK16" i="8"/>
  <c r="CR16" i="8"/>
  <c r="FT16" i="8"/>
  <c r="CS16" i="8"/>
  <c r="GC16" i="8"/>
  <c r="DB16" i="8"/>
  <c r="S16" i="8"/>
  <c r="AY16" i="8"/>
  <c r="CE16" i="8"/>
  <c r="DK16" i="8"/>
  <c r="EQ16" i="8"/>
  <c r="FW16" i="8"/>
  <c r="HC16" i="8"/>
  <c r="AB16" i="8"/>
  <c r="BX16" i="8"/>
  <c r="DL16" i="8"/>
  <c r="EZ16" i="8"/>
  <c r="GV16" i="8"/>
  <c r="Z16" i="8"/>
  <c r="AS16" i="8"/>
  <c r="CG16" i="8"/>
  <c r="DU16" i="8"/>
  <c r="FQ16" i="8"/>
  <c r="HE16" i="8"/>
  <c r="BN16" i="8"/>
  <c r="AD16" i="8"/>
  <c r="BR16" i="8"/>
  <c r="DN16" i="8"/>
  <c r="FB16" i="8"/>
  <c r="GP16" i="8"/>
  <c r="CT16" i="8"/>
  <c r="AE16" i="8"/>
  <c r="BS16" i="8"/>
  <c r="DO16" i="8"/>
  <c r="FC16" i="8"/>
  <c r="GQ16" i="8"/>
  <c r="DJ16" i="8"/>
  <c r="AN16" i="8"/>
  <c r="CB16" i="8"/>
  <c r="DX16" i="8"/>
  <c r="FL16" i="8"/>
  <c r="GZ16" i="8"/>
  <c r="BV16" i="8"/>
  <c r="AO16" i="8"/>
  <c r="CK16" i="8"/>
  <c r="DY16" i="8"/>
  <c r="FM16" i="8"/>
  <c r="HB16" i="8"/>
  <c r="AI16" i="8"/>
  <c r="BO16" i="8"/>
  <c r="CU16" i="8"/>
  <c r="EA16" i="8"/>
  <c r="FG16" i="8"/>
  <c r="GM16" i="8"/>
  <c r="EP16" i="8"/>
  <c r="AZ16" i="8"/>
  <c r="CN16" i="8"/>
  <c r="EJ16" i="8"/>
  <c r="FX16" i="8"/>
  <c r="FV16" i="8"/>
  <c r="U16" i="8"/>
  <c r="BI16" i="8"/>
  <c r="DE16" i="8"/>
  <c r="ES16" i="8"/>
  <c r="GG16" i="8"/>
  <c r="BB16" i="8"/>
  <c r="CP16" i="8"/>
  <c r="ED16" i="8"/>
  <c r="FZ16" i="8"/>
  <c r="GD16" i="8"/>
  <c r="BC16" i="8"/>
  <c r="CQ16" i="8"/>
  <c r="EE16" i="8"/>
  <c r="GA16" i="8"/>
  <c r="P16" i="8"/>
  <c r="BL16" i="8"/>
  <c r="CZ16" i="8"/>
  <c r="EN16" i="8"/>
  <c r="GJ16" i="8"/>
  <c r="GL16" i="8"/>
  <c r="Y16" i="8"/>
  <c r="BM16" i="8"/>
  <c r="DA16" i="8"/>
  <c r="EW16" i="8"/>
  <c r="GK16" i="8"/>
  <c r="AH16" i="8"/>
  <c r="AJ16" i="8"/>
  <c r="BP16" i="8"/>
  <c r="CV16" i="8"/>
  <c r="EB16" i="8"/>
  <c r="FH16" i="8"/>
  <c r="GN16" i="8"/>
  <c r="DZ16" i="8"/>
  <c r="AK16" i="8"/>
  <c r="BQ16" i="8"/>
  <c r="CW16" i="8"/>
  <c r="EC16" i="8"/>
  <c r="FI16" i="8"/>
  <c r="GO16" i="8"/>
  <c r="AT16" i="8"/>
  <c r="BZ16" i="8"/>
  <c r="DF16" i="8"/>
  <c r="EL16" i="8"/>
  <c r="FR16" i="8"/>
  <c r="GX16" i="8"/>
  <c r="BF16" i="8"/>
  <c r="O16" i="8"/>
  <c r="AU16" i="8"/>
  <c r="CA16" i="8"/>
  <c r="DG16" i="8"/>
  <c r="EM16" i="8"/>
  <c r="FS16" i="8"/>
  <c r="GY16" i="8"/>
  <c r="AX16" i="8"/>
  <c r="X16" i="8"/>
  <c r="BD16" i="8"/>
  <c r="CJ16" i="8"/>
  <c r="DP16" i="8"/>
  <c r="EV16" i="8"/>
  <c r="GB16" i="8"/>
  <c r="HH16" i="8"/>
  <c r="R16" i="8"/>
  <c r="Q16" i="8"/>
  <c r="AW16" i="8"/>
  <c r="CC16" i="8"/>
  <c r="DI16" i="8"/>
  <c r="EO16" i="8"/>
  <c r="FU16" i="8"/>
  <c r="HA16" i="8"/>
  <c r="J26" i="4" l="1"/>
  <c r="B17" i="8"/>
  <c r="J16" i="4"/>
  <c r="J13" i="4"/>
  <c r="J14" i="4"/>
  <c r="J15" i="4"/>
  <c r="J37" i="4"/>
  <c r="J19" i="4"/>
  <c r="J24" i="4"/>
  <c r="J31" i="4"/>
  <c r="J22" i="4"/>
  <c r="F43" i="4"/>
  <c r="J27" i="4"/>
  <c r="J38" i="4"/>
  <c r="J12" i="4"/>
  <c r="J40" i="4"/>
  <c r="J11" i="4"/>
  <c r="J29" i="4"/>
  <c r="J41" i="4"/>
  <c r="H42" i="4"/>
  <c r="H43" i="4"/>
  <c r="J39" i="4"/>
  <c r="J21" i="4"/>
  <c r="J34" i="4"/>
  <c r="E42" i="4"/>
  <c r="J23" i="4"/>
  <c r="J32" i="4"/>
  <c r="J30" i="4"/>
  <c r="F42" i="4"/>
  <c r="J20" i="4"/>
  <c r="J36" i="4"/>
  <c r="J28" i="4"/>
  <c r="J25" i="4"/>
  <c r="J17" i="4"/>
  <c r="J18" i="4"/>
  <c r="E43" i="4"/>
  <c r="J35" i="4"/>
  <c r="J33" i="4"/>
  <c r="D42" i="4"/>
  <c r="G42" i="4"/>
  <c r="D43" i="4"/>
  <c r="G43" i="4"/>
  <c r="J10" i="4"/>
  <c r="I17" i="8"/>
  <c r="H17" i="8"/>
  <c r="E17" i="8"/>
  <c r="BU17" i="8"/>
  <c r="HB17" i="8"/>
  <c r="AH17" i="8"/>
  <c r="DJ17" i="8"/>
  <c r="X17" i="8"/>
  <c r="AQ17" i="8"/>
  <c r="EG17" i="8"/>
  <c r="BX17" i="8"/>
  <c r="GN17" i="8"/>
  <c r="BY17" i="8"/>
  <c r="GR17" i="8"/>
  <c r="CH17" i="8"/>
  <c r="CI17" i="8"/>
  <c r="HA17" i="8"/>
  <c r="EA17" i="8"/>
  <c r="EC17" i="8"/>
  <c r="HG17" i="8"/>
  <c r="G17" i="8"/>
  <c r="D17" i="8"/>
  <c r="M17" i="8"/>
  <c r="N17" i="8"/>
  <c r="Q17" i="8"/>
  <c r="CS17" i="8"/>
  <c r="AX17" i="8"/>
  <c r="ET17" i="8"/>
  <c r="BO17" i="8"/>
  <c r="FP17" i="8"/>
  <c r="CN17" i="8"/>
  <c r="CO17" i="8"/>
  <c r="V17" i="8"/>
  <c r="CX17" i="8"/>
  <c r="W17" i="8"/>
  <c r="DG17" i="8"/>
  <c r="EO17" i="8"/>
  <c r="FW17" i="8"/>
  <c r="FA17" i="8"/>
  <c r="FB17" i="8"/>
  <c r="K17" i="8"/>
  <c r="L17" i="8"/>
  <c r="C17" i="8"/>
  <c r="BD17" i="8"/>
  <c r="AG17" i="8"/>
  <c r="DR17" i="8"/>
  <c r="BV17" i="8"/>
  <c r="HD17" i="8"/>
  <c r="CE17" i="8"/>
  <c r="AB17" i="8"/>
  <c r="DL17" i="8"/>
  <c r="CR17" i="8"/>
  <c r="AC17" i="8"/>
  <c r="DM17" i="8"/>
  <c r="DQ17" i="8"/>
  <c r="AL17" i="8"/>
  <c r="DY17" i="8"/>
  <c r="CZ17" i="8"/>
  <c r="AU17" i="8"/>
  <c r="DZ17" i="8"/>
  <c r="FE17" i="8"/>
  <c r="GO17" i="8"/>
  <c r="GH17" i="8"/>
  <c r="EM17" i="8"/>
  <c r="J17" i="8"/>
  <c r="EP17" i="8"/>
  <c r="BE17" i="8"/>
  <c r="ER17" i="8"/>
  <c r="CT17" i="8"/>
  <c r="S17" i="8"/>
  <c r="DC17" i="8"/>
  <c r="AZ17" i="8"/>
  <c r="EX17" i="8"/>
  <c r="BA17" i="8"/>
  <c r="EZ17" i="8"/>
  <c r="BJ17" i="8"/>
  <c r="FX17" i="8"/>
  <c r="BK17" i="8"/>
  <c r="GB17" i="8"/>
  <c r="GC17" i="8"/>
  <c r="FS17" i="8"/>
  <c r="F17" i="8"/>
  <c r="CJ17" i="8"/>
  <c r="AO17" i="8"/>
  <c r="CK17" i="8"/>
  <c r="ED17" i="8"/>
  <c r="EB17" i="8"/>
  <c r="AP17" i="8"/>
  <c r="CD17" i="8"/>
  <c r="EF17" i="8"/>
  <c r="CB17" i="8"/>
  <c r="AY17" i="8"/>
  <c r="CU17" i="8"/>
  <c r="EV17" i="8"/>
  <c r="AR17" i="8"/>
  <c r="CF17" i="8"/>
  <c r="DV17" i="8"/>
  <c r="GD17" i="8"/>
  <c r="AS17" i="8"/>
  <c r="CG17" i="8"/>
  <c r="DX17" i="8"/>
  <c r="GZ17" i="8"/>
  <c r="BB17" i="8"/>
  <c r="CP17" i="8"/>
  <c r="EL17" i="8"/>
  <c r="O17" i="8"/>
  <c r="BC17" i="8"/>
  <c r="CQ17" i="8"/>
  <c r="FF17" i="8"/>
  <c r="FU17" i="8"/>
  <c r="EY17" i="8"/>
  <c r="EK17" i="8"/>
  <c r="HF17" i="8"/>
  <c r="FK17" i="8"/>
  <c r="Y17" i="8"/>
  <c r="BM17" i="8"/>
  <c r="DA17" i="8"/>
  <c r="GF17" i="8"/>
  <c r="R17" i="8"/>
  <c r="BN17" i="8"/>
  <c r="DB17" i="8"/>
  <c r="FN17" i="8"/>
  <c r="AI17" i="8"/>
  <c r="BW17" i="8"/>
  <c r="DK17" i="8"/>
  <c r="HH17" i="8"/>
  <c r="DH17" i="8"/>
  <c r="T17" i="8"/>
  <c r="BH17" i="8"/>
  <c r="DD17" i="8"/>
  <c r="FT17" i="8"/>
  <c r="U17" i="8"/>
  <c r="BI17" i="8"/>
  <c r="DE17" i="8"/>
  <c r="FV17" i="8"/>
  <c r="P17" i="8"/>
  <c r="AD17" i="8"/>
  <c r="BR17" i="8"/>
  <c r="DN17" i="8"/>
  <c r="GT17" i="8"/>
  <c r="AE17" i="8"/>
  <c r="CA17" i="8"/>
  <c r="DP17" i="8"/>
  <c r="GV17" i="8"/>
  <c r="EW17" i="8"/>
  <c r="GK17" i="8"/>
  <c r="GE17" i="8"/>
  <c r="GG17" i="8"/>
  <c r="FJ17" i="8"/>
  <c r="DO17" i="8"/>
  <c r="GY17" i="8"/>
  <c r="AW17" i="8"/>
  <c r="CC17" i="8"/>
  <c r="DI17" i="8"/>
  <c r="FL17" i="8"/>
  <c r="BT17" i="8"/>
  <c r="Z17" i="8"/>
  <c r="BF17" i="8"/>
  <c r="CL17" i="8"/>
  <c r="DT17" i="8"/>
  <c r="GJ17" i="8"/>
  <c r="FH17" i="8"/>
  <c r="AA17" i="8"/>
  <c r="BG17" i="8"/>
  <c r="CM17" i="8"/>
  <c r="DU17" i="8"/>
  <c r="GL17" i="8"/>
  <c r="AN17" i="8"/>
  <c r="AJ17" i="8"/>
  <c r="BP17" i="8"/>
  <c r="CV17" i="8"/>
  <c r="EH17" i="8"/>
  <c r="AF17" i="8"/>
  <c r="AK17" i="8"/>
  <c r="BQ17" i="8"/>
  <c r="CW17" i="8"/>
  <c r="EJ17" i="8"/>
  <c r="BL17" i="8"/>
  <c r="AT17" i="8"/>
  <c r="BZ17" i="8"/>
  <c r="DF17" i="8"/>
  <c r="FD17" i="8"/>
  <c r="AV17" i="8"/>
  <c r="AM17" i="8"/>
  <c r="BS17" i="8"/>
  <c r="CY17" i="8"/>
  <c r="EN17" i="8"/>
  <c r="FM17" i="8"/>
  <c r="GS17" i="8"/>
  <c r="EQ17" i="8"/>
  <c r="GM17" i="8"/>
  <c r="FQ17" i="8"/>
  <c r="GP17" i="8"/>
  <c r="EE17" i="8"/>
  <c r="GA17" i="8"/>
  <c r="DS17" i="8"/>
  <c r="FG17" i="8"/>
  <c r="HC17" i="8"/>
  <c r="FI17" i="8"/>
  <c r="GW17" i="8"/>
  <c r="FZ17" i="8"/>
  <c r="EU17" i="8"/>
  <c r="GQ17" i="8"/>
  <c r="EI17" i="8"/>
  <c r="FO17" i="8"/>
  <c r="GU17" i="8"/>
  <c r="ES17" i="8"/>
  <c r="FY17" i="8"/>
  <c r="HE17" i="8"/>
  <c r="FR17" i="8"/>
  <c r="GX17" i="8"/>
  <c r="DW17" i="8"/>
  <c r="FC17" i="8"/>
  <c r="GI17" i="8"/>
  <c r="B18" i="8" l="1"/>
  <c r="G6" i="4"/>
  <c r="E6" i="4"/>
  <c r="I18" i="8"/>
  <c r="K18" i="8"/>
  <c r="DH18" i="8"/>
  <c r="DN18" i="8"/>
  <c r="EL18" i="8"/>
  <c r="V18" i="8"/>
  <c r="AT18" i="8"/>
  <c r="CI18" i="8"/>
  <c r="GA18" i="8"/>
  <c r="CC18" i="8"/>
  <c r="BO18" i="8"/>
  <c r="BX18" i="8"/>
  <c r="HD18" i="8"/>
  <c r="FQ18" i="8"/>
  <c r="H18" i="8"/>
  <c r="BT18" i="8"/>
  <c r="GL18" i="8"/>
  <c r="BF18" i="8"/>
  <c r="BJ18" i="8"/>
  <c r="CH18" i="8"/>
  <c r="CJ18" i="8"/>
  <c r="W18" i="8"/>
  <c r="DG18" i="8"/>
  <c r="HG18" i="8"/>
  <c r="FD18" i="8"/>
  <c r="DQ18" i="8"/>
  <c r="DK18" i="8"/>
  <c r="CN18" i="8"/>
  <c r="BI18" i="8"/>
  <c r="GO18" i="8"/>
  <c r="F18" i="8"/>
  <c r="D18" i="8"/>
  <c r="M18" i="8"/>
  <c r="DJ18" i="8"/>
  <c r="AH18" i="8"/>
  <c r="BR18" i="8"/>
  <c r="DR18" i="8"/>
  <c r="DV18" i="8"/>
  <c r="ET18" i="8"/>
  <c r="EV18" i="8"/>
  <c r="AU18" i="8"/>
  <c r="EE18" i="8"/>
  <c r="GZ18" i="8"/>
  <c r="Q18" i="8"/>
  <c r="EW18" i="8"/>
  <c r="EY18" i="8"/>
  <c r="EJ18" i="8"/>
  <c r="CO18" i="8"/>
  <c r="N18" i="8"/>
  <c r="G18" i="8"/>
  <c r="J18" i="8"/>
  <c r="C18" i="8"/>
  <c r="L18" i="8"/>
  <c r="GH18" i="8"/>
  <c r="CL18" i="8"/>
  <c r="BB18" i="8"/>
  <c r="CT18" i="8"/>
  <c r="FN18" i="8"/>
  <c r="EX18" i="8"/>
  <c r="FR18" i="8"/>
  <c r="ED18" i="8"/>
  <c r="HB18" i="8"/>
  <c r="BS18" i="8"/>
  <c r="EU18" i="8"/>
  <c r="AO18" i="8"/>
  <c r="GS18" i="8"/>
  <c r="AI18" i="8"/>
  <c r="GE18" i="8"/>
  <c r="AB18" i="8"/>
  <c r="FX18" i="8"/>
  <c r="EC18" i="8"/>
  <c r="GD18" i="8"/>
  <c r="AD18" i="8"/>
  <c r="FB18" i="8"/>
  <c r="AF18" i="8"/>
  <c r="EH18" i="8"/>
  <c r="BD18" i="8"/>
  <c r="GP18" i="8"/>
  <c r="AL18" i="8"/>
  <c r="EN18" i="8"/>
  <c r="AN18" i="8"/>
  <c r="EP18" i="8"/>
  <c r="BL18" i="8"/>
  <c r="FV18" i="8"/>
  <c r="AV18" i="8"/>
  <c r="BN18" i="8"/>
  <c r="FZ18" i="8"/>
  <c r="O18" i="8"/>
  <c r="BC18" i="8"/>
  <c r="CY18" i="8"/>
  <c r="EM18" i="8"/>
  <c r="GI18" i="8"/>
  <c r="HH18" i="8"/>
  <c r="Y18" i="8"/>
  <c r="DA18" i="8"/>
  <c r="GC18" i="8"/>
  <c r="S18" i="8"/>
  <c r="CU18" i="8"/>
  <c r="FG18" i="8"/>
  <c r="CF18" i="8"/>
  <c r="EZ18" i="8"/>
  <c r="AC18" i="8"/>
  <c r="DE18" i="8"/>
  <c r="GG18" i="8"/>
  <c r="E18" i="8"/>
  <c r="Z18" i="8"/>
  <c r="CP18" i="8"/>
  <c r="CR18" i="8"/>
  <c r="DP18" i="8"/>
  <c r="CB18" i="8"/>
  <c r="CD18" i="8"/>
  <c r="DB18" i="8"/>
  <c r="DZ18" i="8"/>
  <c r="AM18" i="8"/>
  <c r="CA18" i="8"/>
  <c r="DO18" i="8"/>
  <c r="FS18" i="8"/>
  <c r="GB18" i="8"/>
  <c r="BU18" i="8"/>
  <c r="EO18" i="8"/>
  <c r="HA18" i="8"/>
  <c r="BG18" i="8"/>
  <c r="DS18" i="8"/>
  <c r="HC18" i="8"/>
  <c r="AR18" i="8"/>
  <c r="DT18" i="8"/>
  <c r="GV18" i="8"/>
  <c r="BQ18" i="8"/>
  <c r="EK18" i="8"/>
  <c r="AX18" i="8"/>
  <c r="EF18" i="8"/>
  <c r="BV18" i="8"/>
  <c r="FF18" i="8"/>
  <c r="BZ18" i="8"/>
  <c r="FJ18" i="8"/>
  <c r="P18" i="8"/>
  <c r="CX18" i="8"/>
  <c r="GT18" i="8"/>
  <c r="R18" i="8"/>
  <c r="CZ18" i="8"/>
  <c r="GX18" i="8"/>
  <c r="AP18" i="8"/>
  <c r="DX18" i="8"/>
  <c r="X18" i="8"/>
  <c r="DF18" i="8"/>
  <c r="HF18" i="8"/>
  <c r="AE18" i="8"/>
  <c r="BK18" i="8"/>
  <c r="CQ18" i="8"/>
  <c r="DW18" i="8"/>
  <c r="FC18" i="8"/>
  <c r="GY18" i="8"/>
  <c r="FT18" i="8"/>
  <c r="BE18" i="8"/>
  <c r="DI18" i="8"/>
  <c r="FM18" i="8"/>
  <c r="AA18" i="8"/>
  <c r="CE18" i="8"/>
  <c r="EQ18" i="8"/>
  <c r="GM18" i="8"/>
  <c r="AZ18" i="8"/>
  <c r="DL18" i="8"/>
  <c r="FP18" i="8"/>
  <c r="AS18" i="8"/>
  <c r="CW18" i="8"/>
  <c r="FA18" i="8"/>
  <c r="FK18" i="8"/>
  <c r="GQ18" i="8"/>
  <c r="GJ18" i="8"/>
  <c r="AW18" i="8"/>
  <c r="CK18" i="8"/>
  <c r="EG18" i="8"/>
  <c r="FU18" i="8"/>
  <c r="AY18" i="8"/>
  <c r="CM18" i="8"/>
  <c r="EA18" i="8"/>
  <c r="FW18" i="8"/>
  <c r="T18" i="8"/>
  <c r="BH18" i="8"/>
  <c r="DD18" i="8"/>
  <c r="ER18" i="8"/>
  <c r="GF18" i="8"/>
  <c r="AK18" i="8"/>
  <c r="BY18" i="8"/>
  <c r="DU18" i="8"/>
  <c r="FI18" i="8"/>
  <c r="GW18" i="8"/>
  <c r="FL18" i="8"/>
  <c r="GR18" i="8"/>
  <c r="AG18" i="8"/>
  <c r="BM18" i="8"/>
  <c r="CS18" i="8"/>
  <c r="DY18" i="8"/>
  <c r="FE18" i="8"/>
  <c r="GK18" i="8"/>
  <c r="AQ18" i="8"/>
  <c r="BW18" i="8"/>
  <c r="DC18" i="8"/>
  <c r="EI18" i="8"/>
  <c r="FO18" i="8"/>
  <c r="GU18" i="8"/>
  <c r="AJ18" i="8"/>
  <c r="BP18" i="8"/>
  <c r="CV18" i="8"/>
  <c r="EB18" i="8"/>
  <c r="FH18" i="8"/>
  <c r="GN18" i="8"/>
  <c r="U18" i="8"/>
  <c r="BA18" i="8"/>
  <c r="CG18" i="8"/>
  <c r="DM18" i="8"/>
  <c r="ES18" i="8"/>
  <c r="FY18" i="8"/>
  <c r="HE18" i="8"/>
  <c r="B19" i="8" l="1"/>
  <c r="E19" i="8"/>
  <c r="I19" i="8"/>
  <c r="C19" i="8"/>
  <c r="CF19" i="8"/>
  <c r="BL19" i="8"/>
  <c r="BP19" i="8"/>
  <c r="DT19" i="8"/>
  <c r="EB19" i="8"/>
  <c r="CW19" i="8"/>
  <c r="GW19" i="8"/>
  <c r="BR19" i="8"/>
  <c r="AM19" i="8"/>
  <c r="FS19" i="8"/>
  <c r="GZ19" i="8"/>
  <c r="Y19" i="8"/>
  <c r="FU19" i="8"/>
  <c r="FN19" i="8"/>
  <c r="DK19" i="8"/>
  <c r="M19" i="8"/>
  <c r="F19" i="8"/>
  <c r="H19" i="8"/>
  <c r="J19" i="8"/>
  <c r="K19" i="8"/>
  <c r="CB19" i="8"/>
  <c r="HD19" i="8"/>
  <c r="AB19" i="8"/>
  <c r="DM19" i="8"/>
  <c r="DF19" i="8"/>
  <c r="BS19" i="8"/>
  <c r="CJ19" i="8"/>
  <c r="BU19" i="8"/>
  <c r="HA19" i="8"/>
  <c r="AX19" i="8"/>
  <c r="HB19" i="8"/>
  <c r="EY19" i="8"/>
  <c r="G19" i="8"/>
  <c r="N19" i="8"/>
  <c r="BD19" i="8"/>
  <c r="FH19" i="8"/>
  <c r="AK19" i="8"/>
  <c r="ES19" i="8"/>
  <c r="ET19" i="8"/>
  <c r="DG19" i="8"/>
  <c r="EF19" i="8"/>
  <c r="CK19" i="8"/>
  <c r="CT19" i="8"/>
  <c r="AI19" i="8"/>
  <c r="GM19" i="8"/>
  <c r="L19" i="8"/>
  <c r="AR19" i="8"/>
  <c r="BQ19" i="8"/>
  <c r="FY19" i="8"/>
  <c r="AT19" i="8"/>
  <c r="FZ19" i="8"/>
  <c r="FC19" i="8"/>
  <c r="FT19" i="8"/>
  <c r="EG19" i="8"/>
  <c r="DZ19" i="8"/>
  <c r="CE19" i="8"/>
  <c r="D19" i="8"/>
  <c r="ER19" i="8"/>
  <c r="EZ19" i="8"/>
  <c r="AV19" i="8"/>
  <c r="DD19" i="8"/>
  <c r="DL19" i="8"/>
  <c r="GF19" i="8"/>
  <c r="BA19" i="8"/>
  <c r="DE19" i="8"/>
  <c r="FI19" i="8"/>
  <c r="CX19" i="8"/>
  <c r="FR19" i="8"/>
  <c r="AU19" i="8"/>
  <c r="DW19" i="8"/>
  <c r="GY19" i="8"/>
  <c r="EN19" i="8"/>
  <c r="AO19" i="8"/>
  <c r="DQ19" i="8"/>
  <c r="GS19" i="8"/>
  <c r="AP19" i="8"/>
  <c r="DB19" i="8"/>
  <c r="FV19" i="8"/>
  <c r="BG19" i="8"/>
  <c r="EQ19" i="8"/>
  <c r="HC19" i="8"/>
  <c r="GV19" i="8"/>
  <c r="T19" i="8"/>
  <c r="X19" i="8"/>
  <c r="BH19" i="8"/>
  <c r="AF19" i="8"/>
  <c r="AJ19" i="8"/>
  <c r="EJ19" i="8"/>
  <c r="BT19" i="8"/>
  <c r="BX19" i="8"/>
  <c r="U19" i="8"/>
  <c r="BY19" i="8"/>
  <c r="EK19" i="8"/>
  <c r="GO19" i="8"/>
  <c r="BB19" i="8"/>
  <c r="ED19" i="8"/>
  <c r="HF19" i="8"/>
  <c r="CQ19" i="8"/>
  <c r="FK19" i="8"/>
  <c r="DP19" i="8"/>
  <c r="GB19" i="8"/>
  <c r="CC19" i="8"/>
  <c r="EW19" i="8"/>
  <c r="BN19" i="8"/>
  <c r="EP19" i="8"/>
  <c r="AA19" i="8"/>
  <c r="CU19" i="8"/>
  <c r="FG19" i="8"/>
  <c r="AZ19" i="8"/>
  <c r="CN19" i="8"/>
  <c r="CV19" i="8"/>
  <c r="FP19" i="8"/>
  <c r="FX19" i="8"/>
  <c r="P19" i="8"/>
  <c r="AN19" i="8"/>
  <c r="GN19" i="8"/>
  <c r="AS19" i="8"/>
  <c r="CG19" i="8"/>
  <c r="EC19" i="8"/>
  <c r="FQ19" i="8"/>
  <c r="HE19" i="8"/>
  <c r="V19" i="8"/>
  <c r="CH19" i="8"/>
  <c r="EL19" i="8"/>
  <c r="GP19" i="8"/>
  <c r="AE19" i="8"/>
  <c r="CA19" i="8"/>
  <c r="EE19" i="8"/>
  <c r="GQ19" i="8"/>
  <c r="CZ19" i="8"/>
  <c r="FL19" i="8"/>
  <c r="HH19" i="8"/>
  <c r="AW19" i="8"/>
  <c r="DI19" i="8"/>
  <c r="FM19" i="8"/>
  <c r="R19" i="8"/>
  <c r="CD19" i="8"/>
  <c r="EH19" i="8"/>
  <c r="GL19" i="8"/>
  <c r="S19" i="8"/>
  <c r="BO19" i="8"/>
  <c r="DS19" i="8"/>
  <c r="GE19" i="8"/>
  <c r="AC19" i="8"/>
  <c r="BI19" i="8"/>
  <c r="CO19" i="8"/>
  <c r="DU19" i="8"/>
  <c r="FA19" i="8"/>
  <c r="GG19" i="8"/>
  <c r="AL19" i="8"/>
  <c r="BZ19" i="8"/>
  <c r="DN19" i="8"/>
  <c r="FJ19" i="8"/>
  <c r="GX19" i="8"/>
  <c r="O19" i="8"/>
  <c r="BK19" i="8"/>
  <c r="CY19" i="8"/>
  <c r="EM19" i="8"/>
  <c r="GI19" i="8"/>
  <c r="DH19" i="8"/>
  <c r="EV19" i="8"/>
  <c r="GR19" i="8"/>
  <c r="Q19" i="8"/>
  <c r="BE19" i="8"/>
  <c r="DA19" i="8"/>
  <c r="EO19" i="8"/>
  <c r="GC19" i="8"/>
  <c r="AH19" i="8"/>
  <c r="BV19" i="8"/>
  <c r="DJ19" i="8"/>
  <c r="FF19" i="8"/>
  <c r="GT19" i="8"/>
  <c r="AY19" i="8"/>
  <c r="CM19" i="8"/>
  <c r="EA19" i="8"/>
  <c r="FW19" i="8"/>
  <c r="AD19" i="8"/>
  <c r="BJ19" i="8"/>
  <c r="CP19" i="8"/>
  <c r="DV19" i="8"/>
  <c r="FB19" i="8"/>
  <c r="GH19" i="8"/>
  <c r="W19" i="8"/>
  <c r="BC19" i="8"/>
  <c r="CI19" i="8"/>
  <c r="DO19" i="8"/>
  <c r="EU19" i="8"/>
  <c r="GA19" i="8"/>
  <c r="HG19" i="8"/>
  <c r="CR19" i="8"/>
  <c r="DX19" i="8"/>
  <c r="FD19" i="8"/>
  <c r="GJ19" i="8"/>
  <c r="AG19" i="8"/>
  <c r="BM19" i="8"/>
  <c r="CS19" i="8"/>
  <c r="DY19" i="8"/>
  <c r="FE19" i="8"/>
  <c r="GK19" i="8"/>
  <c r="Z19" i="8"/>
  <c r="BF19" i="8"/>
  <c r="CL19" i="8"/>
  <c r="DR19" i="8"/>
  <c r="EX19" i="8"/>
  <c r="GD19" i="8"/>
  <c r="AQ19" i="8"/>
  <c r="BW19" i="8"/>
  <c r="DC19" i="8"/>
  <c r="EI19" i="8"/>
  <c r="FO19" i="8"/>
  <c r="GU19" i="8"/>
  <c r="B20" i="8" l="1"/>
  <c r="M20" i="8"/>
  <c r="N20" i="8"/>
  <c r="K20" i="8"/>
  <c r="HB20" i="8"/>
  <c r="BN20" i="8"/>
  <c r="EA20" i="8"/>
  <c r="AB20" i="8"/>
  <c r="GF20" i="8"/>
  <c r="EC20" i="8"/>
  <c r="FB20" i="8"/>
  <c r="DW20" i="8"/>
  <c r="DP20" i="8"/>
  <c r="BU20" i="8"/>
  <c r="H20" i="8"/>
  <c r="AH20" i="8"/>
  <c r="AP20" i="8"/>
  <c r="DJ20" i="8"/>
  <c r="DR20" i="8"/>
  <c r="AI20" i="8"/>
  <c r="FW20" i="8"/>
  <c r="BP20" i="8"/>
  <c r="GV20" i="8"/>
  <c r="U20" i="8"/>
  <c r="FY20" i="8"/>
  <c r="AT20" i="8"/>
  <c r="GP20" i="8"/>
  <c r="FK20" i="8"/>
  <c r="EV20" i="8"/>
  <c r="DI20" i="8"/>
  <c r="E20" i="8"/>
  <c r="D20" i="8"/>
  <c r="G20" i="8"/>
  <c r="I20" i="8"/>
  <c r="J20" i="8"/>
  <c r="DZ20" i="8"/>
  <c r="GT20" i="8"/>
  <c r="FF20" i="8"/>
  <c r="FN20" i="8"/>
  <c r="BO20" i="8"/>
  <c r="GM20" i="8"/>
  <c r="CV20" i="8"/>
  <c r="BI20" i="8"/>
  <c r="HE20" i="8"/>
  <c r="CP20" i="8"/>
  <c r="AU20" i="8"/>
  <c r="GY20" i="8"/>
  <c r="AF20" i="8"/>
  <c r="GJ20" i="8"/>
  <c r="EG20" i="8"/>
  <c r="L20" i="8"/>
  <c r="F20" i="8"/>
  <c r="R20" i="8"/>
  <c r="CL20" i="8"/>
  <c r="CM20" i="8"/>
  <c r="EJ20" i="8"/>
  <c r="CO20" i="8"/>
  <c r="DF20" i="8"/>
  <c r="CQ20" i="8"/>
  <c r="BT20" i="8"/>
  <c r="Y20" i="8"/>
  <c r="FU20" i="8"/>
  <c r="Z20" i="8"/>
  <c r="GL20" i="8"/>
  <c r="BF20" i="8"/>
  <c r="AA20" i="8"/>
  <c r="BW20" i="8"/>
  <c r="EQ20" i="8"/>
  <c r="AJ20" i="8"/>
  <c r="DT20" i="8"/>
  <c r="GN20" i="8"/>
  <c r="CG20" i="8"/>
  <c r="ES20" i="8"/>
  <c r="AD20" i="8"/>
  <c r="CX20" i="8"/>
  <c r="FR20" i="8"/>
  <c r="BK20" i="8"/>
  <c r="EM20" i="8"/>
  <c r="BL20" i="8"/>
  <c r="EF20" i="8"/>
  <c r="GR20" i="8"/>
  <c r="CC20" i="8"/>
  <c r="FM20" i="8"/>
  <c r="C20" i="8"/>
  <c r="EH20" i="8"/>
  <c r="CD20" i="8"/>
  <c r="CT20" i="8"/>
  <c r="DB20" i="8"/>
  <c r="FV20" i="8"/>
  <c r="GD20" i="8"/>
  <c r="AQ20" i="8"/>
  <c r="DK20" i="8"/>
  <c r="GE20" i="8"/>
  <c r="BX20" i="8"/>
  <c r="EZ20" i="8"/>
  <c r="AK20" i="8"/>
  <c r="DU20" i="8"/>
  <c r="GG20" i="8"/>
  <c r="BJ20" i="8"/>
  <c r="EL20" i="8"/>
  <c r="AM20" i="8"/>
  <c r="CY20" i="8"/>
  <c r="FS20" i="8"/>
  <c r="X20" i="8"/>
  <c r="CR20" i="8"/>
  <c r="GB20" i="8"/>
  <c r="AW20" i="8"/>
  <c r="DQ20" i="8"/>
  <c r="GS20" i="8"/>
  <c r="BV20" i="8"/>
  <c r="EP20" i="8"/>
  <c r="EX20" i="8"/>
  <c r="AX20" i="8"/>
  <c r="BG20" i="8"/>
  <c r="CU20" i="8"/>
  <c r="EY20" i="8"/>
  <c r="BH20" i="8"/>
  <c r="DD20" i="8"/>
  <c r="FH20" i="8"/>
  <c r="BA20" i="8"/>
  <c r="CW20" i="8"/>
  <c r="FI20" i="8"/>
  <c r="BR20" i="8"/>
  <c r="ED20" i="8"/>
  <c r="GH20" i="8"/>
  <c r="O20" i="8"/>
  <c r="CA20" i="8"/>
  <c r="EE20" i="8"/>
  <c r="GI20" i="8"/>
  <c r="BD20" i="8"/>
  <c r="CZ20" i="8"/>
  <c r="FD20" i="8"/>
  <c r="AO20" i="8"/>
  <c r="CK20" i="8"/>
  <c r="EW20" i="8"/>
  <c r="HA20" i="8"/>
  <c r="S20" i="8"/>
  <c r="AY20" i="8"/>
  <c r="CE20" i="8"/>
  <c r="DS20" i="8"/>
  <c r="FG20" i="8"/>
  <c r="HC20" i="8"/>
  <c r="AR20" i="8"/>
  <c r="CN20" i="8"/>
  <c r="EB20" i="8"/>
  <c r="FP20" i="8"/>
  <c r="AC20" i="8"/>
  <c r="BQ20" i="8"/>
  <c r="DM20" i="8"/>
  <c r="FA20" i="8"/>
  <c r="GO20" i="8"/>
  <c r="AL20" i="8"/>
  <c r="BZ20" i="8"/>
  <c r="DV20" i="8"/>
  <c r="FJ20" i="8"/>
  <c r="GX20" i="8"/>
  <c r="AE20" i="8"/>
  <c r="BS20" i="8"/>
  <c r="DG20" i="8"/>
  <c r="FC20" i="8"/>
  <c r="GQ20" i="8"/>
  <c r="AN20" i="8"/>
  <c r="CJ20" i="8"/>
  <c r="DX20" i="8"/>
  <c r="FL20" i="8"/>
  <c r="HH20" i="8"/>
  <c r="Q20" i="8"/>
  <c r="BE20" i="8"/>
  <c r="DA20" i="8"/>
  <c r="EO20" i="8"/>
  <c r="GC20" i="8"/>
  <c r="DC20" i="8"/>
  <c r="EI20" i="8"/>
  <c r="FO20" i="8"/>
  <c r="GU20" i="8"/>
  <c r="T20" i="8"/>
  <c r="AZ20" i="8"/>
  <c r="CF20" i="8"/>
  <c r="DL20" i="8"/>
  <c r="ER20" i="8"/>
  <c r="FX20" i="8"/>
  <c r="HD20" i="8"/>
  <c r="AS20" i="8"/>
  <c r="BY20" i="8"/>
  <c r="DE20" i="8"/>
  <c r="EK20" i="8"/>
  <c r="FQ20" i="8"/>
  <c r="GW20" i="8"/>
  <c r="V20" i="8"/>
  <c r="BB20" i="8"/>
  <c r="CH20" i="8"/>
  <c r="DN20" i="8"/>
  <c r="ET20" i="8"/>
  <c r="FZ20" i="8"/>
  <c r="HF20" i="8"/>
  <c r="W20" i="8"/>
  <c r="BC20" i="8"/>
  <c r="CI20" i="8"/>
  <c r="DO20" i="8"/>
  <c r="EU20" i="8"/>
  <c r="GA20" i="8"/>
  <c r="HG20" i="8"/>
  <c r="P20" i="8"/>
  <c r="AV20" i="8"/>
  <c r="CB20" i="8"/>
  <c r="DH20" i="8"/>
  <c r="EN20" i="8"/>
  <c r="FT20" i="8"/>
  <c r="GZ20" i="8"/>
  <c r="AG20" i="8"/>
  <c r="BM20" i="8"/>
  <c r="CS20" i="8"/>
  <c r="DY20" i="8"/>
  <c r="FE20" i="8"/>
  <c r="GK20" i="8"/>
  <c r="B21" i="8" l="1"/>
  <c r="F21" i="8"/>
  <c r="CB21" i="8"/>
  <c r="CC21" i="8"/>
  <c r="DR21" i="8"/>
  <c r="CM21" i="8"/>
  <c r="DL21" i="8"/>
  <c r="BQ21" i="8"/>
  <c r="BJ21" i="8"/>
  <c r="HF21" i="8"/>
  <c r="O21" i="8"/>
  <c r="FK21" i="8"/>
  <c r="G21" i="8"/>
  <c r="H21" i="8"/>
  <c r="EF21" i="8"/>
  <c r="DI21" i="8"/>
  <c r="FF21" i="8"/>
  <c r="DK21" i="8"/>
  <c r="ER21" i="8"/>
  <c r="DM21" i="8"/>
  <c r="DF21" i="8"/>
  <c r="AU21" i="8"/>
  <c r="GY21" i="8"/>
  <c r="J21" i="8"/>
  <c r="AN21" i="8"/>
  <c r="DH21" i="8"/>
  <c r="EW21" i="8"/>
  <c r="AX21" i="8"/>
  <c r="HB21" i="8"/>
  <c r="EY21" i="8"/>
  <c r="AB21" i="8"/>
  <c r="GF21" i="8"/>
  <c r="ES21" i="8"/>
  <c r="ET21" i="8"/>
  <c r="CQ21" i="8"/>
  <c r="I21" i="8"/>
  <c r="M21" i="8"/>
  <c r="N21" i="8"/>
  <c r="C21" i="8"/>
  <c r="L21" i="8"/>
  <c r="GJ21" i="8"/>
  <c r="EV21" i="8"/>
  <c r="FD21" i="8"/>
  <c r="GB21" i="8"/>
  <c r="AO21" i="8"/>
  <c r="GS21" i="8"/>
  <c r="CL21" i="8"/>
  <c r="AY21" i="8"/>
  <c r="GU21" i="8"/>
  <c r="BP21" i="8"/>
  <c r="AC21" i="8"/>
  <c r="GG21" i="8"/>
  <c r="AD21" i="8"/>
  <c r="FR21" i="8"/>
  <c r="EE21" i="8"/>
  <c r="E21" i="8"/>
  <c r="D21" i="8"/>
  <c r="BD21" i="8"/>
  <c r="BL21" i="8"/>
  <c r="BT21" i="8"/>
  <c r="EN21" i="8"/>
  <c r="CJ21" i="8"/>
  <c r="CR21" i="8"/>
  <c r="FL21" i="8"/>
  <c r="FT21" i="8"/>
  <c r="Y21" i="8"/>
  <c r="DA21" i="8"/>
  <c r="FM21" i="8"/>
  <c r="BN21" i="8"/>
  <c r="EX21" i="8"/>
  <c r="AA21" i="8"/>
  <c r="DC21" i="8"/>
  <c r="FW21" i="8"/>
  <c r="BH21" i="8"/>
  <c r="DT21" i="8"/>
  <c r="GN21" i="8"/>
  <c r="U21" i="8"/>
  <c r="CO21" i="8"/>
  <c r="FY21" i="8"/>
  <c r="CH21" i="8"/>
  <c r="FB21" i="8"/>
  <c r="AM21" i="8"/>
  <c r="CY21" i="8"/>
  <c r="GI21" i="8"/>
  <c r="K21" i="8"/>
  <c r="P21" i="8"/>
  <c r="HH21" i="8"/>
  <c r="BE21" i="8"/>
  <c r="EO21" i="8"/>
  <c r="HA21" i="8"/>
  <c r="AH21" i="8"/>
  <c r="DJ21" i="8"/>
  <c r="FV21" i="8"/>
  <c r="BG21" i="8"/>
  <c r="EQ21" i="8"/>
  <c r="T21" i="8"/>
  <c r="CF21" i="8"/>
  <c r="FH21" i="8"/>
  <c r="BI21" i="8"/>
  <c r="EC21" i="8"/>
  <c r="GO21" i="8"/>
  <c r="AT21" i="8"/>
  <c r="DN21" i="8"/>
  <c r="GX21" i="8"/>
  <c r="CA21" i="8"/>
  <c r="EM21" i="8"/>
  <c r="DX21" i="8"/>
  <c r="GR21" i="8"/>
  <c r="GZ21" i="8"/>
  <c r="DP21" i="8"/>
  <c r="X21" i="8"/>
  <c r="AF21" i="8"/>
  <c r="CZ21" i="8"/>
  <c r="AV21" i="8"/>
  <c r="Q21" i="8"/>
  <c r="BU21" i="8"/>
  <c r="DQ21" i="8"/>
  <c r="GC21" i="8"/>
  <c r="Z21" i="8"/>
  <c r="CD21" i="8"/>
  <c r="DZ21" i="8"/>
  <c r="GL21" i="8"/>
  <c r="S21" i="8"/>
  <c r="BW21" i="8"/>
  <c r="EI21" i="8"/>
  <c r="GE21" i="8"/>
  <c r="AJ21" i="8"/>
  <c r="CV21" i="8"/>
  <c r="EZ21" i="8"/>
  <c r="HD21" i="8"/>
  <c r="BA21" i="8"/>
  <c r="CW21" i="8"/>
  <c r="FA21" i="8"/>
  <c r="V21" i="8"/>
  <c r="BZ21" i="8"/>
  <c r="DV21" i="8"/>
  <c r="GH21" i="8"/>
  <c r="BK21" i="8"/>
  <c r="DW21" i="8"/>
  <c r="FS21" i="8"/>
  <c r="AW21" i="8"/>
  <c r="CK21" i="8"/>
  <c r="EG21" i="8"/>
  <c r="FU21" i="8"/>
  <c r="R21" i="8"/>
  <c r="BF21" i="8"/>
  <c r="CT21" i="8"/>
  <c r="EP21" i="8"/>
  <c r="GD21" i="8"/>
  <c r="AQ21" i="8"/>
  <c r="CE21" i="8"/>
  <c r="DS21" i="8"/>
  <c r="FO21" i="8"/>
  <c r="HC21" i="8"/>
  <c r="AZ21" i="8"/>
  <c r="CN21" i="8"/>
  <c r="EB21" i="8"/>
  <c r="FX21" i="8"/>
  <c r="AK21" i="8"/>
  <c r="CG21" i="8"/>
  <c r="DU21" i="8"/>
  <c r="FI21" i="8"/>
  <c r="HE21" i="8"/>
  <c r="BB21" i="8"/>
  <c r="CP21" i="8"/>
  <c r="EL21" i="8"/>
  <c r="FZ21" i="8"/>
  <c r="AE21" i="8"/>
  <c r="BS21" i="8"/>
  <c r="DG21" i="8"/>
  <c r="FC21" i="8"/>
  <c r="GQ21" i="8"/>
  <c r="AG21" i="8"/>
  <c r="BM21" i="8"/>
  <c r="CS21" i="8"/>
  <c r="DY21" i="8"/>
  <c r="FE21" i="8"/>
  <c r="GK21" i="8"/>
  <c r="AP21" i="8"/>
  <c r="BV21" i="8"/>
  <c r="DB21" i="8"/>
  <c r="EH21" i="8"/>
  <c r="FN21" i="8"/>
  <c r="GT21" i="8"/>
  <c r="AI21" i="8"/>
  <c r="BO21" i="8"/>
  <c r="CU21" i="8"/>
  <c r="EA21" i="8"/>
  <c r="FG21" i="8"/>
  <c r="GM21" i="8"/>
  <c r="AR21" i="8"/>
  <c r="BX21" i="8"/>
  <c r="DD21" i="8"/>
  <c r="EJ21" i="8"/>
  <c r="FP21" i="8"/>
  <c r="GV21" i="8"/>
  <c r="AS21" i="8"/>
  <c r="BY21" i="8"/>
  <c r="DE21" i="8"/>
  <c r="EK21" i="8"/>
  <c r="FQ21" i="8"/>
  <c r="GW21" i="8"/>
  <c r="AL21" i="8"/>
  <c r="BR21" i="8"/>
  <c r="CX21" i="8"/>
  <c r="ED21" i="8"/>
  <c r="FJ21" i="8"/>
  <c r="GP21" i="8"/>
  <c r="W21" i="8"/>
  <c r="BC21" i="8"/>
  <c r="CI21" i="8"/>
  <c r="DO21" i="8"/>
  <c r="EU21" i="8"/>
  <c r="GA21" i="8"/>
  <c r="HG21" i="8"/>
  <c r="B22" i="8" l="1"/>
  <c r="E22" i="8"/>
  <c r="F22" i="8"/>
  <c r="J22" i="8"/>
  <c r="K22" i="8"/>
  <c r="DP22" i="8"/>
  <c r="FB22" i="8"/>
  <c r="FP22" i="8"/>
  <c r="AE22" i="8"/>
  <c r="HD22" i="8"/>
  <c r="CB22" i="8"/>
  <c r="AG22" i="8"/>
  <c r="AX22" i="8"/>
  <c r="AA22" i="8"/>
  <c r="GW22" i="8"/>
  <c r="GX22" i="8"/>
  <c r="DO22" i="8"/>
  <c r="EY22" i="8"/>
  <c r="M22" i="8"/>
  <c r="H22" i="8"/>
  <c r="HA22" i="8"/>
  <c r="BR22" i="8"/>
  <c r="BS22" i="8"/>
  <c r="DT22" i="8"/>
  <c r="BU22" i="8"/>
  <c r="CL22" i="8"/>
  <c r="BG22" i="8"/>
  <c r="AZ22" i="8"/>
  <c r="FZ22" i="8"/>
  <c r="FV22" i="8"/>
  <c r="N22" i="8"/>
  <c r="EC22" i="8"/>
  <c r="DH22" i="8"/>
  <c r="FE22" i="8"/>
  <c r="DK22" i="8"/>
  <c r="EV22" i="8"/>
  <c r="DD22" i="8"/>
  <c r="CF22" i="8"/>
  <c r="BA22" i="8"/>
  <c r="FK22" i="8"/>
  <c r="L22" i="8"/>
  <c r="AD22" i="8"/>
  <c r="AL22" i="8"/>
  <c r="ER22" i="8"/>
  <c r="AN22" i="8"/>
  <c r="FH22" i="8"/>
  <c r="Z22" i="8"/>
  <c r="GV22" i="8"/>
  <c r="FJ22" i="8"/>
  <c r="EL22" i="8"/>
  <c r="BQ22" i="8"/>
  <c r="D22" i="8"/>
  <c r="G22" i="8"/>
  <c r="I22" i="8"/>
  <c r="AU22" i="8"/>
  <c r="ED22" i="8"/>
  <c r="P22" i="8"/>
  <c r="CJ22" i="8"/>
  <c r="HE22" i="8"/>
  <c r="BM22" i="8"/>
  <c r="EG22" i="8"/>
  <c r="CD22" i="8"/>
  <c r="FU22" i="8"/>
  <c r="AQ22" i="8"/>
  <c r="DM22" i="8"/>
  <c r="AJ22" i="8"/>
  <c r="DN22" i="8"/>
  <c r="BI22" i="8"/>
  <c r="EN22" i="8"/>
  <c r="GQ22" i="8"/>
  <c r="EH22" i="8"/>
  <c r="GE22" i="8"/>
  <c r="C22" i="8"/>
  <c r="BB22" i="8"/>
  <c r="BJ22" i="8"/>
  <c r="EO22" i="8"/>
  <c r="V22" i="8"/>
  <c r="CP22" i="8"/>
  <c r="GO22" i="8"/>
  <c r="CA22" i="8"/>
  <c r="GP22" i="8"/>
  <c r="BD22" i="8"/>
  <c r="ES22" i="8"/>
  <c r="Q22" i="8"/>
  <c r="CC22" i="8"/>
  <c r="GS22" i="8"/>
  <c r="AP22" i="8"/>
  <c r="DL22" i="8"/>
  <c r="CE22" i="8"/>
  <c r="FX22" i="8"/>
  <c r="BX22" i="8"/>
  <c r="EZ22" i="8"/>
  <c r="U22" i="8"/>
  <c r="CW22" i="8"/>
  <c r="DW22" i="8"/>
  <c r="GT22" i="8"/>
  <c r="GI22" i="8"/>
  <c r="DJ22" i="8"/>
  <c r="GD22" i="8"/>
  <c r="FW22" i="8"/>
  <c r="EU22" i="8"/>
  <c r="EP22" i="8"/>
  <c r="EI22" i="8"/>
  <c r="BZ22" i="8"/>
  <c r="AT22" i="8"/>
  <c r="CH22" i="8"/>
  <c r="DG22" i="8"/>
  <c r="GB22" i="8"/>
  <c r="CX22" i="8"/>
  <c r="AM22" i="8"/>
  <c r="CQ22" i="8"/>
  <c r="GC22" i="8"/>
  <c r="AV22" i="8"/>
  <c r="CZ22" i="8"/>
  <c r="GR22" i="8"/>
  <c r="AO22" i="8"/>
  <c r="DA22" i="8"/>
  <c r="GG22" i="8"/>
  <c r="BV22" i="8"/>
  <c r="DV22" i="8"/>
  <c r="HH22" i="8"/>
  <c r="S22" i="8"/>
  <c r="BW22" i="8"/>
  <c r="DX22" i="8"/>
  <c r="AR22" i="8"/>
  <c r="CV22" i="8"/>
  <c r="GK22" i="8"/>
  <c r="AC22" i="8"/>
  <c r="CO22" i="8"/>
  <c r="FM22" i="8"/>
  <c r="FC22" i="8"/>
  <c r="HG22" i="8"/>
  <c r="DB22" i="8"/>
  <c r="EX22" i="8"/>
  <c r="EQ22" i="8"/>
  <c r="GU22" i="8"/>
  <c r="O22" i="8"/>
  <c r="BK22" i="8"/>
  <c r="CY22" i="8"/>
  <c r="FD22" i="8"/>
  <c r="X22" i="8"/>
  <c r="BT22" i="8"/>
  <c r="DI22" i="8"/>
  <c r="FR22" i="8"/>
  <c r="AW22" i="8"/>
  <c r="CS22" i="8"/>
  <c r="ET22" i="8"/>
  <c r="HF22" i="8"/>
  <c r="R22" i="8"/>
  <c r="BF22" i="8"/>
  <c r="DC22" i="8"/>
  <c r="FI22" i="8"/>
  <c r="AY22" i="8"/>
  <c r="CM22" i="8"/>
  <c r="EW22" i="8"/>
  <c r="T22" i="8"/>
  <c r="BP22" i="8"/>
  <c r="DE22" i="8"/>
  <c r="FL22" i="8"/>
  <c r="AK22" i="8"/>
  <c r="CG22" i="8"/>
  <c r="EB22" i="8"/>
  <c r="GN22" i="8"/>
  <c r="EE22" i="8"/>
  <c r="GA22" i="8"/>
  <c r="DR22" i="8"/>
  <c r="FN22" i="8"/>
  <c r="HB22" i="8"/>
  <c r="DS22" i="8"/>
  <c r="FO22" i="8"/>
  <c r="HC22" i="8"/>
  <c r="W22" i="8"/>
  <c r="BC22" i="8"/>
  <c r="CI22" i="8"/>
  <c r="DQ22" i="8"/>
  <c r="FQ22" i="8"/>
  <c r="AF22" i="8"/>
  <c r="BL22" i="8"/>
  <c r="CR22" i="8"/>
  <c r="EF22" i="8"/>
  <c r="GF22" i="8"/>
  <c r="Y22" i="8"/>
  <c r="BE22" i="8"/>
  <c r="CK22" i="8"/>
  <c r="DU22" i="8"/>
  <c r="FT22" i="8"/>
  <c r="AH22" i="8"/>
  <c r="BN22" i="8"/>
  <c r="CT22" i="8"/>
  <c r="EJ22" i="8"/>
  <c r="GH22" i="8"/>
  <c r="AI22" i="8"/>
  <c r="BO22" i="8"/>
  <c r="CU22" i="8"/>
  <c r="EK22" i="8"/>
  <c r="GJ22" i="8"/>
  <c r="AB22" i="8"/>
  <c r="BH22" i="8"/>
  <c r="CN22" i="8"/>
  <c r="DY22" i="8"/>
  <c r="FY22" i="8"/>
  <c r="AS22" i="8"/>
  <c r="BY22" i="8"/>
  <c r="DF22" i="8"/>
  <c r="FA22" i="8"/>
  <c r="GZ22" i="8"/>
  <c r="EM22" i="8"/>
  <c r="FS22" i="8"/>
  <c r="GY22" i="8"/>
  <c r="DZ22" i="8"/>
  <c r="FF22" i="8"/>
  <c r="GL22" i="8"/>
  <c r="EA22" i="8"/>
  <c r="FG22" i="8"/>
  <c r="GM22" i="8"/>
  <c r="B23" i="8" l="1"/>
  <c r="K23" i="8"/>
  <c r="CV23" i="8"/>
  <c r="DR23" i="8"/>
  <c r="DZ23" i="8"/>
  <c r="AL23" i="8"/>
  <c r="BR23" i="8"/>
  <c r="CM23" i="8"/>
  <c r="HD23" i="8"/>
  <c r="DM23" i="8"/>
  <c r="EM23" i="8"/>
  <c r="GR23" i="8"/>
  <c r="F23" i="8"/>
  <c r="H23" i="8"/>
  <c r="CX23" i="8"/>
  <c r="ED23" i="8"/>
  <c r="GT23" i="8"/>
  <c r="BS23" i="8"/>
  <c r="BF23" i="8"/>
  <c r="EA23" i="8"/>
  <c r="GW23" i="8"/>
  <c r="AG23" i="8"/>
  <c r="D23" i="8"/>
  <c r="L23" i="8"/>
  <c r="M23" i="8"/>
  <c r="AT23" i="8"/>
  <c r="GX23" i="8"/>
  <c r="FV23" i="8"/>
  <c r="AE23" i="8"/>
  <c r="FW23" i="8"/>
  <c r="ER23" i="8"/>
  <c r="AN23" i="8"/>
  <c r="DA23" i="8"/>
  <c r="G23" i="8"/>
  <c r="W23" i="8"/>
  <c r="DN23" i="8"/>
  <c r="BO23" i="8"/>
  <c r="HC23" i="8"/>
  <c r="FP23" i="8"/>
  <c r="AS23" i="8"/>
  <c r="CA23" i="8"/>
  <c r="DH23" i="8"/>
  <c r="GK23" i="8"/>
  <c r="I23" i="8"/>
  <c r="J23" i="8"/>
  <c r="GD23" i="8"/>
  <c r="AH23" i="8"/>
  <c r="BJ23" i="8"/>
  <c r="BZ23" i="8"/>
  <c r="AU23" i="8"/>
  <c r="GL23" i="8"/>
  <c r="AZ23" i="8"/>
  <c r="CL23" i="8"/>
  <c r="BC23" i="8"/>
  <c r="R23" i="8"/>
  <c r="CT23" i="8"/>
  <c r="DS23" i="8"/>
  <c r="GM23" i="8"/>
  <c r="FH23" i="8"/>
  <c r="FA23" i="8"/>
  <c r="GA23" i="8"/>
  <c r="CB23" i="8"/>
  <c r="EO23" i="8"/>
  <c r="C23" i="8"/>
  <c r="E23" i="8"/>
  <c r="N23" i="8"/>
  <c r="EX23" i="8"/>
  <c r="FB23" i="8"/>
  <c r="BN23" i="8"/>
  <c r="FJ23" i="8"/>
  <c r="BB23" i="8"/>
  <c r="EL23" i="8"/>
  <c r="DL23" i="8"/>
  <c r="S23" i="8"/>
  <c r="FZ23" i="8"/>
  <c r="CE23" i="8"/>
  <c r="EY23" i="8"/>
  <c r="GV23" i="8"/>
  <c r="CG23" i="8"/>
  <c r="DO23" i="8"/>
  <c r="FD23" i="8"/>
  <c r="BU23" i="8"/>
  <c r="HA23" i="8"/>
  <c r="BA23" i="8"/>
  <c r="EK23" i="8"/>
  <c r="HE23" i="8"/>
  <c r="CI23" i="8"/>
  <c r="FS23" i="8"/>
  <c r="BL23" i="8"/>
  <c r="EN23" i="8"/>
  <c r="GZ23" i="8"/>
  <c r="AO23" i="8"/>
  <c r="DY23" i="8"/>
  <c r="GS23" i="8"/>
  <c r="AC23" i="8"/>
  <c r="CO23" i="8"/>
  <c r="FQ23" i="8"/>
  <c r="DW23" i="8"/>
  <c r="GY23" i="8"/>
  <c r="AF23" i="8"/>
  <c r="CZ23" i="8"/>
  <c r="FL23" i="8"/>
  <c r="Q23" i="8"/>
  <c r="CC23" i="8"/>
  <c r="FE23" i="8"/>
  <c r="T23" i="8"/>
  <c r="BK23" i="8"/>
  <c r="CF23" i="8"/>
  <c r="BP23" i="8"/>
  <c r="FN23" i="8"/>
  <c r="AB23" i="8"/>
  <c r="FR23" i="8"/>
  <c r="BV23" i="8"/>
  <c r="AR23" i="8"/>
  <c r="AY23" i="8"/>
  <c r="DK23" i="8"/>
  <c r="FG23" i="8"/>
  <c r="EB23" i="8"/>
  <c r="GN23" i="8"/>
  <c r="BY23" i="8"/>
  <c r="DU23" i="8"/>
  <c r="FY23" i="8"/>
  <c r="CQ23" i="8"/>
  <c r="FC23" i="8"/>
  <c r="HG23" i="8"/>
  <c r="P23" i="8"/>
  <c r="BT23" i="8"/>
  <c r="DX23" i="8"/>
  <c r="GJ23" i="8"/>
  <c r="BM23" i="8"/>
  <c r="DI23" i="8"/>
  <c r="FM23" i="8"/>
  <c r="AI23" i="8"/>
  <c r="DV23" i="8"/>
  <c r="AX23" i="8"/>
  <c r="FF23" i="8"/>
  <c r="DD23" i="8"/>
  <c r="AA23" i="8"/>
  <c r="EH23" i="8"/>
  <c r="O23" i="8"/>
  <c r="CN23" i="8"/>
  <c r="AQ23" i="8"/>
  <c r="EP23" i="8"/>
  <c r="BX23" i="8"/>
  <c r="HF23" i="8"/>
  <c r="BG23" i="8"/>
  <c r="CU23" i="8"/>
  <c r="EQ23" i="8"/>
  <c r="GE23" i="8"/>
  <c r="EJ23" i="8"/>
  <c r="FX23" i="8"/>
  <c r="U23" i="8"/>
  <c r="BI23" i="8"/>
  <c r="DE23" i="8"/>
  <c r="ES23" i="8"/>
  <c r="GG23" i="8"/>
  <c r="DG23" i="8"/>
  <c r="EU23" i="8"/>
  <c r="GI23" i="8"/>
  <c r="AV23" i="8"/>
  <c r="CR23" i="8"/>
  <c r="EF23" i="8"/>
  <c r="FT23" i="8"/>
  <c r="AW23" i="8"/>
  <c r="CS23" i="8"/>
  <c r="EG23" i="8"/>
  <c r="FU23" i="8"/>
  <c r="V23" i="8"/>
  <c r="CD23" i="8"/>
  <c r="GH23" i="8"/>
  <c r="AJ23" i="8"/>
  <c r="DB23" i="8"/>
  <c r="Z23" i="8"/>
  <c r="CH23" i="8"/>
  <c r="GP23" i="8"/>
  <c r="AM23" i="8"/>
  <c r="DF23" i="8"/>
  <c r="AP23" i="8"/>
  <c r="DJ23" i="8"/>
  <c r="AD23" i="8"/>
  <c r="CP23" i="8"/>
  <c r="HB23" i="8"/>
  <c r="BH23" i="8"/>
  <c r="ET23" i="8"/>
  <c r="BW23" i="8"/>
  <c r="DC23" i="8"/>
  <c r="EI23" i="8"/>
  <c r="FO23" i="8"/>
  <c r="GU23" i="8"/>
  <c r="DT23" i="8"/>
  <c r="EZ23" i="8"/>
  <c r="GF23" i="8"/>
  <c r="AK23" i="8"/>
  <c r="BQ23" i="8"/>
  <c r="CW23" i="8"/>
  <c r="EC23" i="8"/>
  <c r="FI23" i="8"/>
  <c r="GO23" i="8"/>
  <c r="CY23" i="8"/>
  <c r="EE23" i="8"/>
  <c r="FK23" i="8"/>
  <c r="GQ23" i="8"/>
  <c r="X23" i="8"/>
  <c r="BD23" i="8"/>
  <c r="CJ23" i="8"/>
  <c r="DP23" i="8"/>
  <c r="EV23" i="8"/>
  <c r="GB23" i="8"/>
  <c r="HH23" i="8"/>
  <c r="Y23" i="8"/>
  <c r="BE23" i="8"/>
  <c r="CK23" i="8"/>
  <c r="DQ23" i="8"/>
  <c r="EW23" i="8"/>
  <c r="GC23" i="8"/>
  <c r="B24" i="8" l="1"/>
  <c r="EV24" i="8"/>
  <c r="AW24" i="8"/>
  <c r="HA24" i="8"/>
  <c r="FN24" i="8"/>
  <c r="BC24" i="8"/>
  <c r="C24" i="8"/>
  <c r="H24" i="8"/>
  <c r="I24" i="8"/>
  <c r="CR24" i="8"/>
  <c r="FD24" i="8"/>
  <c r="BD24" i="8"/>
  <c r="CK24" i="8"/>
  <c r="BF24" i="8"/>
  <c r="GT24" i="8"/>
  <c r="DD24" i="8"/>
  <c r="U24" i="8"/>
  <c r="BR24" i="8"/>
  <c r="DW24" i="8"/>
  <c r="E24" i="8"/>
  <c r="T24" i="8"/>
  <c r="AB24" i="8"/>
  <c r="GJ24" i="8"/>
  <c r="DQ24" i="8"/>
  <c r="CL24" i="8"/>
  <c r="BO24" i="8"/>
  <c r="FX24" i="8"/>
  <c r="CW24" i="8"/>
  <c r="ED24" i="8"/>
  <c r="HG24" i="8"/>
  <c r="L24" i="8"/>
  <c r="F24" i="8"/>
  <c r="GR24" i="8"/>
  <c r="FM24" i="8"/>
  <c r="DZ24" i="8"/>
  <c r="EI24" i="8"/>
  <c r="FQ24" i="8"/>
  <c r="J24" i="8"/>
  <c r="D24" i="8"/>
  <c r="M24" i="8"/>
  <c r="EF24" i="8"/>
  <c r="AN24" i="8"/>
  <c r="HH24" i="8"/>
  <c r="BE24" i="8"/>
  <c r="EO24" i="8"/>
  <c r="AH24" i="8"/>
  <c r="DR24" i="8"/>
  <c r="GD24" i="8"/>
  <c r="DC24" i="8"/>
  <c r="BP24" i="8"/>
  <c r="EK24" i="8"/>
  <c r="AD24" i="8"/>
  <c r="FZ24" i="8"/>
  <c r="CQ24" i="8"/>
  <c r="K24" i="8"/>
  <c r="N24" i="8"/>
  <c r="G24" i="8"/>
  <c r="BL24" i="8"/>
  <c r="AO24" i="8"/>
  <c r="DA24" i="8"/>
  <c r="FU24" i="8"/>
  <c r="BV24" i="8"/>
  <c r="EH24" i="8"/>
  <c r="S24" i="8"/>
  <c r="FW24" i="8"/>
  <c r="EJ24" i="8"/>
  <c r="BA24" i="8"/>
  <c r="HE24" i="8"/>
  <c r="DN24" i="8"/>
  <c r="FK24" i="8"/>
  <c r="CE24" i="8"/>
  <c r="FO24" i="8"/>
  <c r="DL24" i="8"/>
  <c r="GN24" i="8"/>
  <c r="AS24" i="8"/>
  <c r="DE24" i="8"/>
  <c r="GO24" i="8"/>
  <c r="CH24" i="8"/>
  <c r="FJ24" i="8"/>
  <c r="BS24" i="8"/>
  <c r="FC24" i="8"/>
  <c r="AY24" i="8"/>
  <c r="EA24" i="8"/>
  <c r="GM24" i="8"/>
  <c r="BX24" i="8"/>
  <c r="FH24" i="8"/>
  <c r="CG24" i="8"/>
  <c r="ES24" i="8"/>
  <c r="BB24" i="8"/>
  <c r="DV24" i="8"/>
  <c r="GP24" i="8"/>
  <c r="AM24" i="8"/>
  <c r="DO24" i="8"/>
  <c r="GA24" i="8"/>
  <c r="P24" i="8"/>
  <c r="AV24" i="8"/>
  <c r="AZ24" i="8"/>
  <c r="DH24" i="8"/>
  <c r="DP24" i="8"/>
  <c r="CB24" i="8"/>
  <c r="AR24" i="8"/>
  <c r="Q24" i="8"/>
  <c r="CC24" i="8"/>
  <c r="EG24" i="8"/>
  <c r="GC24" i="8"/>
  <c r="AP24" i="8"/>
  <c r="CT24" i="8"/>
  <c r="FF24" i="8"/>
  <c r="AQ24" i="8"/>
  <c r="CU24" i="8"/>
  <c r="EQ24" i="8"/>
  <c r="HC24" i="8"/>
  <c r="CV24" i="8"/>
  <c r="ER24" i="8"/>
  <c r="GV24" i="8"/>
  <c r="BQ24" i="8"/>
  <c r="EC24" i="8"/>
  <c r="FY24" i="8"/>
  <c r="AL24" i="8"/>
  <c r="CP24" i="8"/>
  <c r="FB24" i="8"/>
  <c r="HF24" i="8"/>
  <c r="AE24" i="8"/>
  <c r="CI24" i="8"/>
  <c r="EE24" i="8"/>
  <c r="GQ24" i="8"/>
  <c r="CZ24" i="8"/>
  <c r="FT24" i="8"/>
  <c r="BH24" i="8"/>
  <c r="DX24" i="8"/>
  <c r="BT24" i="8"/>
  <c r="EN24" i="8"/>
  <c r="Y24" i="8"/>
  <c r="BU24" i="8"/>
  <c r="DI24" i="8"/>
  <c r="EW24" i="8"/>
  <c r="GS24" i="8"/>
  <c r="Z24" i="8"/>
  <c r="BN24" i="8"/>
  <c r="DB24" i="8"/>
  <c r="EX24" i="8"/>
  <c r="GL24" i="8"/>
  <c r="AI24" i="8"/>
  <c r="BW24" i="8"/>
  <c r="DK24" i="8"/>
  <c r="FG24" i="8"/>
  <c r="GU24" i="8"/>
  <c r="CF24" i="8"/>
  <c r="EB24" i="8"/>
  <c r="FP24" i="8"/>
  <c r="HD24" i="8"/>
  <c r="AK24" i="8"/>
  <c r="BY24" i="8"/>
  <c r="DM24" i="8"/>
  <c r="FI24" i="8"/>
  <c r="GW24" i="8"/>
  <c r="V24" i="8"/>
  <c r="BJ24" i="8"/>
  <c r="CX24" i="8"/>
  <c r="ET24" i="8"/>
  <c r="GH24" i="8"/>
  <c r="W24" i="8"/>
  <c r="BK24" i="8"/>
  <c r="CY24" i="8"/>
  <c r="EU24" i="8"/>
  <c r="GI24" i="8"/>
  <c r="FL24" i="8"/>
  <c r="X24" i="8"/>
  <c r="GB24" i="8"/>
  <c r="AF24" i="8"/>
  <c r="AJ24" i="8"/>
  <c r="GZ24" i="8"/>
  <c r="CJ24" i="8"/>
  <c r="AG24" i="8"/>
  <c r="BM24" i="8"/>
  <c r="CS24" i="8"/>
  <c r="DY24" i="8"/>
  <c r="FE24" i="8"/>
  <c r="GK24" i="8"/>
  <c r="R24" i="8"/>
  <c r="AX24" i="8"/>
  <c r="CD24" i="8"/>
  <c r="DJ24" i="8"/>
  <c r="EP24" i="8"/>
  <c r="FV24" i="8"/>
  <c r="HB24" i="8"/>
  <c r="AA24" i="8"/>
  <c r="BG24" i="8"/>
  <c r="CM24" i="8"/>
  <c r="DS24" i="8"/>
  <c r="EY24" i="8"/>
  <c r="GE24" i="8"/>
  <c r="CN24" i="8"/>
  <c r="DT24" i="8"/>
  <c r="EZ24" i="8"/>
  <c r="GF24" i="8"/>
  <c r="AC24" i="8"/>
  <c r="BI24" i="8"/>
  <c r="CO24" i="8"/>
  <c r="DU24" i="8"/>
  <c r="FA24" i="8"/>
  <c r="GG24" i="8"/>
  <c r="AT24" i="8"/>
  <c r="BZ24" i="8"/>
  <c r="DF24" i="8"/>
  <c r="EL24" i="8"/>
  <c r="FR24" i="8"/>
  <c r="GX24" i="8"/>
  <c r="O24" i="8"/>
  <c r="AU24" i="8"/>
  <c r="CA24" i="8"/>
  <c r="DG24" i="8"/>
  <c r="EM24" i="8"/>
  <c r="FS24" i="8"/>
  <c r="GY24" i="8"/>
  <c r="B25" i="8" l="1"/>
  <c r="K25" i="8"/>
  <c r="E25" i="8"/>
  <c r="GP25" i="8"/>
  <c r="EM25" i="8"/>
  <c r="DH25" i="8"/>
  <c r="Y25" i="8"/>
  <c r="DZ25" i="8"/>
  <c r="BG25" i="8"/>
  <c r="CN25" i="8"/>
  <c r="ES25" i="8"/>
  <c r="J25" i="8"/>
  <c r="I25" i="8"/>
  <c r="HF25" i="8"/>
  <c r="GX25" i="8"/>
  <c r="AE25" i="8"/>
  <c r="GI25" i="8"/>
  <c r="EV25" i="8"/>
  <c r="CS25" i="8"/>
  <c r="GT25" i="8"/>
  <c r="DS25" i="8"/>
  <c r="FP25" i="8"/>
  <c r="F25" i="8"/>
  <c r="FJ25" i="8"/>
  <c r="BS25" i="8"/>
  <c r="AV25" i="8"/>
  <c r="GJ25" i="8"/>
  <c r="FE25" i="8"/>
  <c r="GM25" i="8"/>
  <c r="D25" i="8"/>
  <c r="ET25" i="8"/>
  <c r="CP25" i="8"/>
  <c r="DF25" i="8"/>
  <c r="BR25" i="8"/>
  <c r="DG25" i="8"/>
  <c r="CJ25" i="8"/>
  <c r="AP25" i="8"/>
  <c r="T25" i="8"/>
  <c r="CG25" i="8"/>
  <c r="M25" i="8"/>
  <c r="N25" i="8"/>
  <c r="V25" i="8"/>
  <c r="CH25" i="8"/>
  <c r="AD25" i="8"/>
  <c r="AT25" i="8"/>
  <c r="FZ25" i="8"/>
  <c r="O25" i="8"/>
  <c r="CQ25" i="8"/>
  <c r="FS25" i="8"/>
  <c r="BD25" i="8"/>
  <c r="EN25" i="8"/>
  <c r="HH25" i="8"/>
  <c r="BE25" i="8"/>
  <c r="GS25" i="8"/>
  <c r="Z25" i="8"/>
  <c r="FF25" i="8"/>
  <c r="BW25" i="8"/>
  <c r="EJ25" i="8"/>
  <c r="AS25" i="8"/>
  <c r="GG25" i="8"/>
  <c r="C25" i="8"/>
  <c r="L25" i="8"/>
  <c r="G25" i="8"/>
  <c r="H25" i="8"/>
  <c r="FB25" i="8"/>
  <c r="CX25" i="8"/>
  <c r="ED25" i="8"/>
  <c r="BK25" i="8"/>
  <c r="EE25" i="8"/>
  <c r="GQ25" i="8"/>
  <c r="X25" i="8"/>
  <c r="CR25" i="8"/>
  <c r="FT25" i="8"/>
  <c r="EG25" i="8"/>
  <c r="CL25" i="8"/>
  <c r="FG25" i="8"/>
  <c r="AZ25" i="8"/>
  <c r="HD25" i="8"/>
  <c r="DU25" i="8"/>
  <c r="AG25" i="8"/>
  <c r="DA25" i="8"/>
  <c r="GK25" i="8"/>
  <c r="BV25" i="8"/>
  <c r="EX25" i="8"/>
  <c r="BO25" i="8"/>
  <c r="EI25" i="8"/>
  <c r="AR25" i="8"/>
  <c r="DD25" i="8"/>
  <c r="GF25" i="8"/>
  <c r="U25" i="8"/>
  <c r="CO25" i="8"/>
  <c r="FY25" i="8"/>
  <c r="BU25" i="8"/>
  <c r="EW25" i="8"/>
  <c r="AH25" i="8"/>
  <c r="DB25" i="8"/>
  <c r="GL25" i="8"/>
  <c r="AA25" i="8"/>
  <c r="DC25" i="8"/>
  <c r="GE25" i="8"/>
  <c r="CF25" i="8"/>
  <c r="ER25" i="8"/>
  <c r="BI25" i="8"/>
  <c r="EK25" i="8"/>
  <c r="HE25" i="8"/>
  <c r="DN25" i="8"/>
  <c r="DV25" i="8"/>
  <c r="AU25" i="8"/>
  <c r="CY25" i="8"/>
  <c r="FC25" i="8"/>
  <c r="P25" i="8"/>
  <c r="BL25" i="8"/>
  <c r="DX25" i="8"/>
  <c r="GB25" i="8"/>
  <c r="BM25" i="8"/>
  <c r="DQ25" i="8"/>
  <c r="GC25" i="8"/>
  <c r="BN25" i="8"/>
  <c r="DR25" i="8"/>
  <c r="FN25" i="8"/>
  <c r="AI25" i="8"/>
  <c r="CU25" i="8"/>
  <c r="EY25" i="8"/>
  <c r="GU25" i="8"/>
  <c r="BH25" i="8"/>
  <c r="DT25" i="8"/>
  <c r="FX25" i="8"/>
  <c r="BA25" i="8"/>
  <c r="DE25" i="8"/>
  <c r="FQ25" i="8"/>
  <c r="FR25" i="8"/>
  <c r="GH25" i="8"/>
  <c r="BZ25" i="8"/>
  <c r="AM25" i="8"/>
  <c r="CA25" i="8"/>
  <c r="DW25" i="8"/>
  <c r="FK25" i="8"/>
  <c r="GY25" i="8"/>
  <c r="AF25" i="8"/>
  <c r="CB25" i="8"/>
  <c r="DP25" i="8"/>
  <c r="FD25" i="8"/>
  <c r="GZ25" i="8"/>
  <c r="AO25" i="8"/>
  <c r="CK25" i="8"/>
  <c r="DY25" i="8"/>
  <c r="FM25" i="8"/>
  <c r="BF25" i="8"/>
  <c r="CT25" i="8"/>
  <c r="EH25" i="8"/>
  <c r="GD25" i="8"/>
  <c r="AQ25" i="8"/>
  <c r="CM25" i="8"/>
  <c r="EA25" i="8"/>
  <c r="FO25" i="8"/>
  <c r="AB25" i="8"/>
  <c r="BX25" i="8"/>
  <c r="DL25" i="8"/>
  <c r="EZ25" i="8"/>
  <c r="GV25" i="8"/>
  <c r="AC25" i="8"/>
  <c r="BY25" i="8"/>
  <c r="DM25" i="8"/>
  <c r="FA25" i="8"/>
  <c r="GW25" i="8"/>
  <c r="AL25" i="8"/>
  <c r="BB25" i="8"/>
  <c r="BJ25" i="8"/>
  <c r="EL25" i="8"/>
  <c r="W25" i="8"/>
  <c r="BC25" i="8"/>
  <c r="CI25" i="8"/>
  <c r="DO25" i="8"/>
  <c r="EU25" i="8"/>
  <c r="GA25" i="8"/>
  <c r="HG25" i="8"/>
  <c r="AN25" i="8"/>
  <c r="BT25" i="8"/>
  <c r="CZ25" i="8"/>
  <c r="EF25" i="8"/>
  <c r="FL25" i="8"/>
  <c r="GR25" i="8"/>
  <c r="Q25" i="8"/>
  <c r="AW25" i="8"/>
  <c r="CC25" i="8"/>
  <c r="DI25" i="8"/>
  <c r="EO25" i="8"/>
  <c r="FU25" i="8"/>
  <c r="HA25" i="8"/>
  <c r="R25" i="8"/>
  <c r="AX25" i="8"/>
  <c r="CD25" i="8"/>
  <c r="DJ25" i="8"/>
  <c r="EP25" i="8"/>
  <c r="FV25" i="8"/>
  <c r="HB25" i="8"/>
  <c r="S25" i="8"/>
  <c r="AY25" i="8"/>
  <c r="CE25" i="8"/>
  <c r="DK25" i="8"/>
  <c r="EQ25" i="8"/>
  <c r="FW25" i="8"/>
  <c r="HC25" i="8"/>
  <c r="AJ25" i="8"/>
  <c r="BP25" i="8"/>
  <c r="CV25" i="8"/>
  <c r="EB25" i="8"/>
  <c r="FH25" i="8"/>
  <c r="GN25" i="8"/>
  <c r="AK25" i="8"/>
  <c r="BQ25" i="8"/>
  <c r="CW25" i="8"/>
  <c r="EC25" i="8"/>
  <c r="FI25" i="8"/>
  <c r="GO25" i="8"/>
  <c r="B26" i="8" l="1"/>
  <c r="I26" i="8"/>
  <c r="C26" i="8"/>
  <c r="HD26" i="8"/>
  <c r="FX26" i="8"/>
  <c r="CW26" i="8"/>
  <c r="BZ26" i="8"/>
  <c r="DO26" i="8"/>
  <c r="EW26" i="8"/>
  <c r="GL26" i="8"/>
  <c r="D26" i="8"/>
  <c r="ES26" i="8"/>
  <c r="DN26" i="8"/>
  <c r="GI26" i="8"/>
  <c r="AI26" i="8"/>
  <c r="F26" i="8"/>
  <c r="G26" i="8"/>
  <c r="AC26" i="8"/>
  <c r="FI26" i="8"/>
  <c r="GP26" i="8"/>
  <c r="CB26" i="8"/>
  <c r="AX26" i="8"/>
  <c r="DC26" i="8"/>
  <c r="E26" i="8"/>
  <c r="BX26" i="8"/>
  <c r="FP26" i="8"/>
  <c r="BI26" i="8"/>
  <c r="HE26" i="8"/>
  <c r="V26" i="8"/>
  <c r="AU26" i="8"/>
  <c r="FD26" i="8"/>
  <c r="CC26" i="8"/>
  <c r="DJ26" i="8"/>
  <c r="FW26" i="8"/>
  <c r="J26" i="8"/>
  <c r="K26" i="8"/>
  <c r="N26" i="8"/>
  <c r="EJ26" i="8"/>
  <c r="AB26" i="8"/>
  <c r="AK26" i="8"/>
  <c r="DM26" i="8"/>
  <c r="GO26" i="8"/>
  <c r="DF26" i="8"/>
  <c r="FC26" i="8"/>
  <c r="DP26" i="8"/>
  <c r="AG26" i="8"/>
  <c r="GK26" i="8"/>
  <c r="BV26" i="8"/>
  <c r="EQ26" i="8"/>
  <c r="H26" i="8"/>
  <c r="L26" i="8"/>
  <c r="M26" i="8"/>
  <c r="CV26" i="8"/>
  <c r="AZ26" i="8"/>
  <c r="EB26" i="8"/>
  <c r="CG26" i="8"/>
  <c r="FA26" i="8"/>
  <c r="BB26" i="8"/>
  <c r="FJ26" i="8"/>
  <c r="CA26" i="8"/>
  <c r="AV26" i="8"/>
  <c r="GB26" i="8"/>
  <c r="DI26" i="8"/>
  <c r="FF26" i="8"/>
  <c r="BO26" i="8"/>
  <c r="BR26" i="8"/>
  <c r="EL26" i="8"/>
  <c r="BK26" i="8"/>
  <c r="DW26" i="8"/>
  <c r="HG26" i="8"/>
  <c r="P26" i="8"/>
  <c r="CR26" i="8"/>
  <c r="FT26" i="8"/>
  <c r="Y26" i="8"/>
  <c r="CK26" i="8"/>
  <c r="FE26" i="8"/>
  <c r="BN26" i="8"/>
  <c r="EH26" i="8"/>
  <c r="AY26" i="8"/>
  <c r="DK26" i="8"/>
  <c r="GU26" i="8"/>
  <c r="FZ26" i="8"/>
  <c r="W26" i="8"/>
  <c r="DG26" i="8"/>
  <c r="FS26" i="8"/>
  <c r="BD26" i="8"/>
  <c r="DX26" i="8"/>
  <c r="HH26" i="8"/>
  <c r="AW26" i="8"/>
  <c r="DY26" i="8"/>
  <c r="HA26" i="8"/>
  <c r="R26" i="8"/>
  <c r="DB26" i="8"/>
  <c r="FV26" i="8"/>
  <c r="CU26" i="8"/>
  <c r="FG26" i="8"/>
  <c r="GV26" i="8"/>
  <c r="ER26" i="8"/>
  <c r="FH26" i="8"/>
  <c r="GF26" i="8"/>
  <c r="BP26" i="8"/>
  <c r="U26" i="8"/>
  <c r="BQ26" i="8"/>
  <c r="DU26" i="8"/>
  <c r="GG26" i="8"/>
  <c r="AL26" i="8"/>
  <c r="CX26" i="8"/>
  <c r="ET26" i="8"/>
  <c r="GX26" i="8"/>
  <c r="AE26" i="8"/>
  <c r="CI26" i="8"/>
  <c r="EU26" i="8"/>
  <c r="GY26" i="8"/>
  <c r="AF26" i="8"/>
  <c r="CJ26" i="8"/>
  <c r="EN26" i="8"/>
  <c r="GZ26" i="8"/>
  <c r="BM26" i="8"/>
  <c r="DQ26" i="8"/>
  <c r="FU26" i="8"/>
  <c r="AH26" i="8"/>
  <c r="CT26" i="8"/>
  <c r="EP26" i="8"/>
  <c r="GT26" i="8"/>
  <c r="S26" i="8"/>
  <c r="BW26" i="8"/>
  <c r="EI26" i="8"/>
  <c r="GM26" i="8"/>
  <c r="CF26" i="8"/>
  <c r="EZ26" i="8"/>
  <c r="AR26" i="8"/>
  <c r="DT26" i="8"/>
  <c r="BA26" i="8"/>
  <c r="CO26" i="8"/>
  <c r="EC26" i="8"/>
  <c r="FY26" i="8"/>
  <c r="AT26" i="8"/>
  <c r="CH26" i="8"/>
  <c r="ED26" i="8"/>
  <c r="FR26" i="8"/>
  <c r="HF26" i="8"/>
  <c r="O26" i="8"/>
  <c r="BC26" i="8"/>
  <c r="CQ26" i="8"/>
  <c r="EM26" i="8"/>
  <c r="GA26" i="8"/>
  <c r="X26" i="8"/>
  <c r="BL26" i="8"/>
  <c r="DH26" i="8"/>
  <c r="EV26" i="8"/>
  <c r="GJ26" i="8"/>
  <c r="Q26" i="8"/>
  <c r="BE26" i="8"/>
  <c r="CS26" i="8"/>
  <c r="EO26" i="8"/>
  <c r="GC26" i="8"/>
  <c r="AP26" i="8"/>
  <c r="CD26" i="8"/>
  <c r="DZ26" i="8"/>
  <c r="FN26" i="8"/>
  <c r="HB26" i="8"/>
  <c r="AQ26" i="8"/>
  <c r="CE26" i="8"/>
  <c r="EA26" i="8"/>
  <c r="FO26" i="8"/>
  <c r="HC26" i="8"/>
  <c r="T26" i="8"/>
  <c r="CN26" i="8"/>
  <c r="AJ26" i="8"/>
  <c r="DD26" i="8"/>
  <c r="DL26" i="8"/>
  <c r="BH26" i="8"/>
  <c r="GN26" i="8"/>
  <c r="AS26" i="8"/>
  <c r="BY26" i="8"/>
  <c r="DE26" i="8"/>
  <c r="EK26" i="8"/>
  <c r="FQ26" i="8"/>
  <c r="GW26" i="8"/>
  <c r="AD26" i="8"/>
  <c r="BJ26" i="8"/>
  <c r="CP26" i="8"/>
  <c r="DV26" i="8"/>
  <c r="FB26" i="8"/>
  <c r="GH26" i="8"/>
  <c r="AM26" i="8"/>
  <c r="BS26" i="8"/>
  <c r="CY26" i="8"/>
  <c r="EE26" i="8"/>
  <c r="FK26" i="8"/>
  <c r="GQ26" i="8"/>
  <c r="AN26" i="8"/>
  <c r="BT26" i="8"/>
  <c r="CZ26" i="8"/>
  <c r="EF26" i="8"/>
  <c r="FL26" i="8"/>
  <c r="GR26" i="8"/>
  <c r="AO26" i="8"/>
  <c r="BU26" i="8"/>
  <c r="DA26" i="8"/>
  <c r="EG26" i="8"/>
  <c r="FM26" i="8"/>
  <c r="GS26" i="8"/>
  <c r="Z26" i="8"/>
  <c r="BF26" i="8"/>
  <c r="CL26" i="8"/>
  <c r="DR26" i="8"/>
  <c r="EX26" i="8"/>
  <c r="GD26" i="8"/>
  <c r="AA26" i="8"/>
  <c r="BG26" i="8"/>
  <c r="CM26" i="8"/>
  <c r="DS26" i="8"/>
  <c r="EY26" i="8"/>
  <c r="GE26" i="8"/>
  <c r="B27" i="8" l="1"/>
  <c r="BW27" i="8"/>
  <c r="DC27" i="8"/>
  <c r="EI27" i="8"/>
  <c r="FO27" i="8"/>
  <c r="D27" i="8"/>
  <c r="Z27" i="8"/>
  <c r="BA27" i="8"/>
  <c r="V27" i="8"/>
  <c r="BT27" i="8"/>
  <c r="GK27" i="8"/>
  <c r="EY27" i="8"/>
  <c r="HE27" i="8"/>
  <c r="CX27" i="8"/>
  <c r="I27" i="8"/>
  <c r="J27" i="8"/>
  <c r="DB27" i="8"/>
  <c r="EZ27" i="8"/>
  <c r="O27" i="8"/>
  <c r="CC27" i="8"/>
  <c r="FZ27" i="8"/>
  <c r="H27" i="8"/>
  <c r="G27" i="8"/>
  <c r="C27" i="8"/>
  <c r="HB27" i="8"/>
  <c r="HD27" i="8"/>
  <c r="CL27" i="8"/>
  <c r="FD27" i="8"/>
  <c r="DO27" i="8"/>
  <c r="E27" i="8"/>
  <c r="N27" i="8"/>
  <c r="CZ27" i="8"/>
  <c r="CK27" i="8"/>
  <c r="DQ27" i="8"/>
  <c r="CM27" i="8"/>
  <c r="EK27" i="8"/>
  <c r="HG27" i="8"/>
  <c r="K27" i="8"/>
  <c r="L27" i="8"/>
  <c r="F27" i="8"/>
  <c r="AQ27" i="8"/>
  <c r="AZ27" i="8"/>
  <c r="CJ27" i="8"/>
  <c r="AJ27" i="8"/>
  <c r="EX27" i="8"/>
  <c r="BZ27" i="8"/>
  <c r="AF27" i="8"/>
  <c r="DR27" i="8"/>
  <c r="GM27" i="8"/>
  <c r="CO27" i="8"/>
  <c r="ET27" i="8"/>
  <c r="FK27" i="8"/>
  <c r="M27" i="8"/>
  <c r="AH27" i="8"/>
  <c r="AA27" i="8"/>
  <c r="GJ27" i="8"/>
  <c r="FP27" i="8"/>
  <c r="AK27" i="8"/>
  <c r="BF27" i="8"/>
  <c r="FF27" i="8"/>
  <c r="Y27" i="8"/>
  <c r="EW27" i="8"/>
  <c r="DK27" i="8"/>
  <c r="FQ27" i="8"/>
  <c r="BK27" i="8"/>
  <c r="AB27" i="8"/>
  <c r="DZ27" i="8"/>
  <c r="DH27" i="8"/>
  <c r="AV27" i="8"/>
  <c r="AW27" i="8"/>
  <c r="GT27" i="8"/>
  <c r="X27" i="8"/>
  <c r="DP27" i="8"/>
  <c r="CD27" i="8"/>
  <c r="DY27" i="8"/>
  <c r="HA27" i="8"/>
  <c r="CU27" i="8"/>
  <c r="FW27" i="8"/>
  <c r="CG27" i="8"/>
  <c r="FA27" i="8"/>
  <c r="DV27" i="8"/>
  <c r="HF27" i="8"/>
  <c r="BC27" i="8"/>
  <c r="EM27" i="8"/>
  <c r="AS27" i="8"/>
  <c r="AT27" i="8"/>
  <c r="DJ27" i="8"/>
  <c r="CR27" i="8"/>
  <c r="AO27" i="8"/>
  <c r="AG27" i="8"/>
  <c r="GZ27" i="8"/>
  <c r="FU27" i="8"/>
  <c r="BG27" i="8"/>
  <c r="EQ27" i="8"/>
  <c r="DM27" i="8"/>
  <c r="GW27" i="8"/>
  <c r="CP27" i="8"/>
  <c r="FJ27" i="8"/>
  <c r="CI27" i="8"/>
  <c r="GY27" i="8"/>
  <c r="BU27" i="8"/>
  <c r="R27" i="8"/>
  <c r="EP27" i="8"/>
  <c r="AR27" i="8"/>
  <c r="DX27" i="8"/>
  <c r="BX27" i="8"/>
  <c r="HH27" i="8"/>
  <c r="BD27" i="8"/>
  <c r="GN27" i="8"/>
  <c r="BE27" i="8"/>
  <c r="FV27" i="8"/>
  <c r="AN27" i="8"/>
  <c r="DL27" i="8"/>
  <c r="BR27" i="8"/>
  <c r="GV27" i="8"/>
  <c r="AP27" i="8"/>
  <c r="FH27" i="8"/>
  <c r="DI27" i="8"/>
  <c r="FE27" i="8"/>
  <c r="BO27" i="8"/>
  <c r="EA27" i="8"/>
  <c r="GE27" i="8"/>
  <c r="DU27" i="8"/>
  <c r="FY27" i="8"/>
  <c r="CH27" i="8"/>
  <c r="ED27" i="8"/>
  <c r="GH27" i="8"/>
  <c r="AU27" i="8"/>
  <c r="CY27" i="8"/>
  <c r="FS27" i="8"/>
  <c r="FL27" i="8"/>
  <c r="BJ27" i="8"/>
  <c r="S27" i="8"/>
  <c r="BL27" i="8"/>
  <c r="FN27" i="8"/>
  <c r="BM27" i="8"/>
  <c r="EV27" i="8"/>
  <c r="U27" i="8"/>
  <c r="BY27" i="8"/>
  <c r="FT27" i="8"/>
  <c r="AL27" i="8"/>
  <c r="CN27" i="8"/>
  <c r="GR27" i="8"/>
  <c r="W27" i="8"/>
  <c r="CB27" i="8"/>
  <c r="FX27" i="8"/>
  <c r="BH27" i="8"/>
  <c r="EJ27" i="8"/>
  <c r="BI27" i="8"/>
  <c r="EN27" i="8"/>
  <c r="CS27" i="8"/>
  <c r="EO27" i="8"/>
  <c r="GC27" i="8"/>
  <c r="CE27" i="8"/>
  <c r="DS27" i="8"/>
  <c r="FG27" i="8"/>
  <c r="HC27" i="8"/>
  <c r="DE27" i="8"/>
  <c r="ES27" i="8"/>
  <c r="GG27" i="8"/>
  <c r="DN27" i="8"/>
  <c r="FB27" i="8"/>
  <c r="GP27" i="8"/>
  <c r="CA27" i="8"/>
  <c r="EE27" i="8"/>
  <c r="GA27" i="8"/>
  <c r="GU27" i="8"/>
  <c r="CW27" i="8"/>
  <c r="EC27" i="8"/>
  <c r="FI27" i="8"/>
  <c r="GO27" i="8"/>
  <c r="DF27" i="8"/>
  <c r="EL27" i="8"/>
  <c r="FR27" i="8"/>
  <c r="GX27" i="8"/>
  <c r="AM27" i="8"/>
  <c r="BS27" i="8"/>
  <c r="DG27" i="8"/>
  <c r="EU27" i="8"/>
  <c r="GQ27" i="8"/>
  <c r="CQ27" i="8"/>
  <c r="DW27" i="8"/>
  <c r="FC27" i="8"/>
  <c r="GI27" i="8"/>
  <c r="CF27" i="8"/>
  <c r="DT27" i="8"/>
  <c r="GF27" i="8"/>
  <c r="AI27" i="8"/>
  <c r="BV27" i="8"/>
  <c r="ER27" i="8"/>
  <c r="T27" i="8"/>
  <c r="BB27" i="8"/>
  <c r="DD27" i="8"/>
  <c r="GL27" i="8"/>
  <c r="AC27" i="8"/>
  <c r="BN27" i="8"/>
  <c r="EB27" i="8"/>
  <c r="AD27" i="8"/>
  <c r="BP27" i="8"/>
  <c r="EF27" i="8"/>
  <c r="AE27" i="8"/>
  <c r="BQ27" i="8"/>
  <c r="EH27" i="8"/>
  <c r="P27" i="8"/>
  <c r="AX27" i="8"/>
  <c r="CT27" i="8"/>
  <c r="GB27" i="8"/>
  <c r="Q27" i="8"/>
  <c r="AY27" i="8"/>
  <c r="CV27" i="8"/>
  <c r="GD27" i="8"/>
  <c r="DA27" i="8"/>
  <c r="EG27" i="8"/>
  <c r="FM27" i="8"/>
  <c r="GS27" i="8"/>
  <c r="B28" i="8" l="1"/>
  <c r="D28" i="8"/>
  <c r="M28" i="8"/>
  <c r="DF28" i="8"/>
  <c r="CJ28" i="8"/>
  <c r="GV28" i="8"/>
  <c r="DE28" i="8"/>
  <c r="C28" i="8"/>
  <c r="AD28" i="8"/>
  <c r="Z28" i="8"/>
  <c r="BC28" i="8"/>
  <c r="FD28" i="8"/>
  <c r="Y28" i="8"/>
  <c r="GD28" i="8"/>
  <c r="CE28" i="8"/>
  <c r="G28" i="8"/>
  <c r="CP28" i="8"/>
  <c r="EM28" i="8"/>
  <c r="DI28" i="8"/>
  <c r="FO28" i="8"/>
  <c r="BH28" i="8"/>
  <c r="N28" i="8"/>
  <c r="J28" i="8"/>
  <c r="GP28" i="8"/>
  <c r="BF28" i="8"/>
  <c r="HG28" i="8"/>
  <c r="GC28" i="8"/>
  <c r="EJ28" i="8"/>
  <c r="F28" i="8"/>
  <c r="L28" i="8"/>
  <c r="AX28" i="8"/>
  <c r="BB28" i="8"/>
  <c r="AP28" i="8"/>
  <c r="AM28" i="8"/>
  <c r="FS28" i="8"/>
  <c r="DX28" i="8"/>
  <c r="EO28" i="8"/>
  <c r="FF28" i="8"/>
  <c r="AY28" i="8"/>
  <c r="GM28" i="8"/>
  <c r="CN28" i="8"/>
  <c r="FQ28" i="8"/>
  <c r="H28" i="8"/>
  <c r="I28" i="8"/>
  <c r="K28" i="8"/>
  <c r="E28" i="8"/>
  <c r="BJ28" i="8"/>
  <c r="FZ28" i="8"/>
  <c r="CY28" i="8"/>
  <c r="GR28" i="8"/>
  <c r="BU28" i="8"/>
  <c r="EA28" i="8"/>
  <c r="T28" i="8"/>
  <c r="FX28" i="8"/>
  <c r="BQ28" i="8"/>
  <c r="EL28" i="8"/>
  <c r="ET28" i="8"/>
  <c r="AN28" i="8"/>
  <c r="DV28" i="8"/>
  <c r="CT28" i="8"/>
  <c r="CI28" i="8"/>
  <c r="FK28" i="8"/>
  <c r="CR28" i="8"/>
  <c r="GB28" i="8"/>
  <c r="BE28" i="8"/>
  <c r="DQ28" i="8"/>
  <c r="GS28" i="8"/>
  <c r="S28" i="8"/>
  <c r="DC28" i="8"/>
  <c r="FW28" i="8"/>
  <c r="BX28" i="8"/>
  <c r="ER28" i="8"/>
  <c r="AC28" i="8"/>
  <c r="EK28" i="8"/>
  <c r="AH28" i="8"/>
  <c r="AL28" i="8"/>
  <c r="CH28" i="8"/>
  <c r="FJ28" i="8"/>
  <c r="X28" i="8"/>
  <c r="AU28" i="8"/>
  <c r="DO28" i="8"/>
  <c r="GY28" i="8"/>
  <c r="EF28" i="8"/>
  <c r="HH28" i="8"/>
  <c r="Q28" i="8"/>
  <c r="CC28" i="8"/>
  <c r="FM28" i="8"/>
  <c r="FN28" i="8"/>
  <c r="BO28" i="8"/>
  <c r="EI28" i="8"/>
  <c r="AB28" i="8"/>
  <c r="DL28" i="8"/>
  <c r="GF28" i="8"/>
  <c r="CO28" i="8"/>
  <c r="GG28" i="8"/>
  <c r="DB28" i="8"/>
  <c r="GX28" i="8"/>
  <c r="HF28" i="8"/>
  <c r="BL28" i="8"/>
  <c r="FR28" i="8"/>
  <c r="DZ28" i="8"/>
  <c r="O28" i="8"/>
  <c r="CA28" i="8"/>
  <c r="EE28" i="8"/>
  <c r="GA28" i="8"/>
  <c r="DP28" i="8"/>
  <c r="FL28" i="8"/>
  <c r="AO28" i="8"/>
  <c r="DA28" i="8"/>
  <c r="EW28" i="8"/>
  <c r="HA28" i="8"/>
  <c r="GT28" i="8"/>
  <c r="AQ28" i="8"/>
  <c r="CU28" i="8"/>
  <c r="EQ28" i="8"/>
  <c r="HC28" i="8"/>
  <c r="AZ28" i="8"/>
  <c r="DD28" i="8"/>
  <c r="EZ28" i="8"/>
  <c r="BI28" i="8"/>
  <c r="EC28" i="8"/>
  <c r="GO28" i="8"/>
  <c r="CX28" i="8"/>
  <c r="BV28" i="8"/>
  <c r="BD28" i="8"/>
  <c r="CD28" i="8"/>
  <c r="FB28" i="8"/>
  <c r="CL28" i="8"/>
  <c r="AT28" i="8"/>
  <c r="AV28" i="8"/>
  <c r="W28" i="8"/>
  <c r="BS28" i="8"/>
  <c r="DG28" i="8"/>
  <c r="EU28" i="8"/>
  <c r="GQ28" i="8"/>
  <c r="CZ28" i="8"/>
  <c r="EV28" i="8"/>
  <c r="GJ28" i="8"/>
  <c r="AW28" i="8"/>
  <c r="CK28" i="8"/>
  <c r="EG28" i="8"/>
  <c r="FU28" i="8"/>
  <c r="EX28" i="8"/>
  <c r="GL28" i="8"/>
  <c r="AI28" i="8"/>
  <c r="BW28" i="8"/>
  <c r="DK28" i="8"/>
  <c r="FG28" i="8"/>
  <c r="GU28" i="8"/>
  <c r="AR28" i="8"/>
  <c r="CF28" i="8"/>
  <c r="DT28" i="8"/>
  <c r="FP28" i="8"/>
  <c r="HD28" i="8"/>
  <c r="AS28" i="8"/>
  <c r="CW28" i="8"/>
  <c r="FA28" i="8"/>
  <c r="AG28" i="8"/>
  <c r="BM28" i="8"/>
  <c r="CS28" i="8"/>
  <c r="DY28" i="8"/>
  <c r="FE28" i="8"/>
  <c r="GK28" i="8"/>
  <c r="EP28" i="8"/>
  <c r="FV28" i="8"/>
  <c r="HB28" i="8"/>
  <c r="AA28" i="8"/>
  <c r="BG28" i="8"/>
  <c r="CM28" i="8"/>
  <c r="DS28" i="8"/>
  <c r="EY28" i="8"/>
  <c r="GE28" i="8"/>
  <c r="AJ28" i="8"/>
  <c r="BP28" i="8"/>
  <c r="CV28" i="8"/>
  <c r="EB28" i="8"/>
  <c r="FH28" i="8"/>
  <c r="GN28" i="8"/>
  <c r="AK28" i="8"/>
  <c r="BY28" i="8"/>
  <c r="DU28" i="8"/>
  <c r="FI28" i="8"/>
  <c r="GW28" i="8"/>
  <c r="U28" i="8"/>
  <c r="BA28" i="8"/>
  <c r="CG28" i="8"/>
  <c r="DM28" i="8"/>
  <c r="ES28" i="8"/>
  <c r="FY28" i="8"/>
  <c r="HE28" i="8"/>
  <c r="BT28" i="8"/>
  <c r="ED28" i="8"/>
  <c r="GH28" i="8"/>
  <c r="AF28" i="8"/>
  <c r="EH28" i="8"/>
  <c r="BZ28" i="8"/>
  <c r="P28" i="8"/>
  <c r="DJ28" i="8"/>
  <c r="R28" i="8"/>
  <c r="DN28" i="8"/>
  <c r="V28" i="8"/>
  <c r="DR28" i="8"/>
  <c r="BN28" i="8"/>
  <c r="BR28" i="8"/>
  <c r="AE28" i="8"/>
  <c r="BK28" i="8"/>
  <c r="CQ28" i="8"/>
  <c r="DW28" i="8"/>
  <c r="FC28" i="8"/>
  <c r="GI28" i="8"/>
  <c r="CB28" i="8"/>
  <c r="DH28" i="8"/>
  <c r="EN28" i="8"/>
  <c r="FT28" i="8"/>
  <c r="GZ28" i="8"/>
  <c r="B29" i="8" l="1"/>
  <c r="CO29" i="8"/>
  <c r="FZ29" i="8"/>
  <c r="AU29" i="8"/>
  <c r="HH29" i="8"/>
  <c r="DA29" i="8"/>
  <c r="M29" i="8"/>
  <c r="J29" i="8"/>
  <c r="AZ29" i="8"/>
  <c r="FQ29" i="8"/>
  <c r="EE29" i="8"/>
  <c r="GK29" i="8"/>
  <c r="CD29" i="8"/>
  <c r="AA29" i="8"/>
  <c r="D29" i="8"/>
  <c r="E29" i="8"/>
  <c r="I29" i="8"/>
  <c r="CF29" i="8"/>
  <c r="AT29" i="8"/>
  <c r="GY29" i="8"/>
  <c r="BL29" i="8"/>
  <c r="FF29" i="8"/>
  <c r="DK29" i="8"/>
  <c r="C29" i="8"/>
  <c r="AB29" i="8"/>
  <c r="DF29" i="8"/>
  <c r="EN29" i="8"/>
  <c r="AG29" i="8"/>
  <c r="HC29" i="8"/>
  <c r="N29" i="8"/>
  <c r="K29" i="8"/>
  <c r="G29" i="8"/>
  <c r="DL29" i="8"/>
  <c r="GN29" i="8"/>
  <c r="FH29" i="8"/>
  <c r="EC29" i="8"/>
  <c r="BJ29" i="8"/>
  <c r="CQ29" i="8"/>
  <c r="CR29" i="8"/>
  <c r="EW29" i="8"/>
  <c r="AP29" i="8"/>
  <c r="GT29" i="8"/>
  <c r="FG29" i="8"/>
  <c r="L29" i="8"/>
  <c r="F29" i="8"/>
  <c r="H29" i="8"/>
  <c r="BH29" i="8"/>
  <c r="BX29" i="8"/>
  <c r="BI29" i="8"/>
  <c r="GO29" i="8"/>
  <c r="ET29" i="8"/>
  <c r="AE29" i="8"/>
  <c r="FK29" i="8"/>
  <c r="X29" i="8"/>
  <c r="GB29" i="8"/>
  <c r="BU29" i="8"/>
  <c r="DJ29" i="8"/>
  <c r="BG29" i="8"/>
  <c r="HD29" i="8"/>
  <c r="CN29" i="8"/>
  <c r="AC29" i="8"/>
  <c r="DE29" i="8"/>
  <c r="GG29" i="8"/>
  <c r="BB29" i="8"/>
  <c r="DV29" i="8"/>
  <c r="HF29" i="8"/>
  <c r="CA29" i="8"/>
  <c r="FC29" i="8"/>
  <c r="P29" i="8"/>
  <c r="CJ29" i="8"/>
  <c r="EV29" i="8"/>
  <c r="BE29" i="8"/>
  <c r="EG29" i="8"/>
  <c r="GS29" i="8"/>
  <c r="AH29" i="8"/>
  <c r="DB29" i="8"/>
  <c r="FN29" i="8"/>
  <c r="AI29" i="8"/>
  <c r="EQ29" i="8"/>
  <c r="FP29" i="8"/>
  <c r="BQ29" i="8"/>
  <c r="EK29" i="8"/>
  <c r="CP29" i="8"/>
  <c r="FR29" i="8"/>
  <c r="AM29" i="8"/>
  <c r="DG29" i="8"/>
  <c r="GQ29" i="8"/>
  <c r="AV29" i="8"/>
  <c r="DX29" i="8"/>
  <c r="GJ29" i="8"/>
  <c r="Y29" i="8"/>
  <c r="CS29" i="8"/>
  <c r="FE29" i="8"/>
  <c r="BN29" i="8"/>
  <c r="EP29" i="8"/>
  <c r="HB29" i="8"/>
  <c r="CU29" i="8"/>
  <c r="GM29" i="8"/>
  <c r="FX29" i="8"/>
  <c r="T29" i="8"/>
  <c r="AS29" i="8"/>
  <c r="CW29" i="8"/>
  <c r="FA29" i="8"/>
  <c r="V29" i="8"/>
  <c r="CH29" i="8"/>
  <c r="EL29" i="8"/>
  <c r="GH29" i="8"/>
  <c r="BS29" i="8"/>
  <c r="DW29" i="8"/>
  <c r="FS29" i="8"/>
  <c r="BD29" i="8"/>
  <c r="DH29" i="8"/>
  <c r="FT29" i="8"/>
  <c r="BM29" i="8"/>
  <c r="DQ29" i="8"/>
  <c r="GC29" i="8"/>
  <c r="R29" i="8"/>
  <c r="BV29" i="8"/>
  <c r="DZ29" i="8"/>
  <c r="GL29" i="8"/>
  <c r="CE29" i="8"/>
  <c r="EY29" i="8"/>
  <c r="DT29" i="8"/>
  <c r="EB29" i="8"/>
  <c r="GV29" i="8"/>
  <c r="CV29" i="8"/>
  <c r="DD29" i="8"/>
  <c r="AK29" i="8"/>
  <c r="BY29" i="8"/>
  <c r="DU29" i="8"/>
  <c r="FI29" i="8"/>
  <c r="GW29" i="8"/>
  <c r="AD29" i="8"/>
  <c r="BZ29" i="8"/>
  <c r="DN29" i="8"/>
  <c r="FB29" i="8"/>
  <c r="GX29" i="8"/>
  <c r="O29" i="8"/>
  <c r="BK29" i="8"/>
  <c r="CY29" i="8"/>
  <c r="EM29" i="8"/>
  <c r="GI29" i="8"/>
  <c r="AF29" i="8"/>
  <c r="CB29" i="8"/>
  <c r="DP29" i="8"/>
  <c r="FD29" i="8"/>
  <c r="GZ29" i="8"/>
  <c r="AO29" i="8"/>
  <c r="CK29" i="8"/>
  <c r="DY29" i="8"/>
  <c r="FM29" i="8"/>
  <c r="AX29" i="8"/>
  <c r="CT29" i="8"/>
  <c r="EH29" i="8"/>
  <c r="FV29" i="8"/>
  <c r="S29" i="8"/>
  <c r="BO29" i="8"/>
  <c r="DS29" i="8"/>
  <c r="GE29" i="8"/>
  <c r="W29" i="8"/>
  <c r="BC29" i="8"/>
  <c r="CI29" i="8"/>
  <c r="DO29" i="8"/>
  <c r="EU29" i="8"/>
  <c r="GA29" i="8"/>
  <c r="HG29" i="8"/>
  <c r="AN29" i="8"/>
  <c r="BT29" i="8"/>
  <c r="CZ29" i="8"/>
  <c r="EF29" i="8"/>
  <c r="FL29" i="8"/>
  <c r="GR29" i="8"/>
  <c r="Q29" i="8"/>
  <c r="AW29" i="8"/>
  <c r="CC29" i="8"/>
  <c r="DI29" i="8"/>
  <c r="EO29" i="8"/>
  <c r="FU29" i="8"/>
  <c r="HA29" i="8"/>
  <c r="Z29" i="8"/>
  <c r="BF29" i="8"/>
  <c r="CL29" i="8"/>
  <c r="DR29" i="8"/>
  <c r="EX29" i="8"/>
  <c r="GD29" i="8"/>
  <c r="AY29" i="8"/>
  <c r="CM29" i="8"/>
  <c r="EA29" i="8"/>
  <c r="FW29" i="8"/>
  <c r="AQ29" i="8"/>
  <c r="BW29" i="8"/>
  <c r="DC29" i="8"/>
  <c r="EI29" i="8"/>
  <c r="FO29" i="8"/>
  <c r="GU29" i="8"/>
  <c r="GF29" i="8"/>
  <c r="BP29" i="8"/>
  <c r="EJ29" i="8"/>
  <c r="ER29" i="8"/>
  <c r="EZ29" i="8"/>
  <c r="AJ29" i="8"/>
  <c r="AR29" i="8"/>
  <c r="U29" i="8"/>
  <c r="BA29" i="8"/>
  <c r="CG29" i="8"/>
  <c r="DM29" i="8"/>
  <c r="ES29" i="8"/>
  <c r="FY29" i="8"/>
  <c r="HE29" i="8"/>
  <c r="AL29" i="8"/>
  <c r="BR29" i="8"/>
  <c r="CX29" i="8"/>
  <c r="ED29" i="8"/>
  <c r="FJ29" i="8"/>
  <c r="GP29" i="8"/>
  <c r="B30" i="8" l="1"/>
  <c r="L30" i="8"/>
  <c r="G30" i="8"/>
  <c r="AX30" i="8"/>
  <c r="DZ30" i="8"/>
  <c r="GM30" i="8"/>
  <c r="FI30" i="8"/>
  <c r="DP30" i="8"/>
  <c r="DQ30" i="8"/>
  <c r="I30" i="8"/>
  <c r="F30" i="8"/>
  <c r="GD30" i="8"/>
  <c r="BP30" i="8"/>
  <c r="CX30" i="8"/>
  <c r="GB30" i="8"/>
  <c r="C30" i="8"/>
  <c r="AH30" i="8"/>
  <c r="AI30" i="8"/>
  <c r="EJ30" i="8"/>
  <c r="FJ30" i="8"/>
  <c r="BK30" i="8"/>
  <c r="E30" i="8"/>
  <c r="EX30" i="8"/>
  <c r="DK30" i="8"/>
  <c r="GW30" i="8"/>
  <c r="CG30" i="8"/>
  <c r="DW30" i="8"/>
  <c r="AF30" i="8"/>
  <c r="J30" i="8"/>
  <c r="K30" i="8"/>
  <c r="FN30" i="8"/>
  <c r="FV30" i="8"/>
  <c r="EH30" i="8"/>
  <c r="CE30" i="8"/>
  <c r="T30" i="8"/>
  <c r="FX30" i="8"/>
  <c r="BA30" i="8"/>
  <c r="GG30" i="8"/>
  <c r="BB30" i="8"/>
  <c r="GY30" i="8"/>
  <c r="DG30" i="8"/>
  <c r="EF30" i="8"/>
  <c r="FM30" i="8"/>
  <c r="GR30" i="8"/>
  <c r="D30" i="8"/>
  <c r="H30" i="8"/>
  <c r="M30" i="8"/>
  <c r="N30" i="8"/>
  <c r="DB30" i="8"/>
  <c r="EP30" i="8"/>
  <c r="EY30" i="8"/>
  <c r="CV30" i="8"/>
  <c r="DU30" i="8"/>
  <c r="DN30" i="8"/>
  <c r="W30" i="8"/>
  <c r="FS30" i="8"/>
  <c r="BT30" i="8"/>
  <c r="BU30" i="8"/>
  <c r="BG30" i="8"/>
  <c r="EQ30" i="8"/>
  <c r="HE30" i="8"/>
  <c r="BX30" i="8"/>
  <c r="ER30" i="8"/>
  <c r="U30" i="8"/>
  <c r="CW30" i="8"/>
  <c r="FY30" i="8"/>
  <c r="AL30" i="8"/>
  <c r="DF30" i="8"/>
  <c r="FZ30" i="8"/>
  <c r="CA30" i="8"/>
  <c r="FC30" i="8"/>
  <c r="BD30" i="8"/>
  <c r="DX30" i="8"/>
  <c r="GS30" i="8"/>
  <c r="AW30" i="8"/>
  <c r="EG30" i="8"/>
  <c r="BF30" i="8"/>
  <c r="BN30" i="8"/>
  <c r="Z30" i="8"/>
  <c r="AA30" i="8"/>
  <c r="CU30" i="8"/>
  <c r="FG30" i="8"/>
  <c r="AJ30" i="8"/>
  <c r="DL30" i="8"/>
  <c r="GN30" i="8"/>
  <c r="BI30" i="8"/>
  <c r="EC30" i="8"/>
  <c r="BR30" i="8"/>
  <c r="ET30" i="8"/>
  <c r="AU30" i="8"/>
  <c r="DO30" i="8"/>
  <c r="GI30" i="8"/>
  <c r="CJ30" i="8"/>
  <c r="FL30" i="8"/>
  <c r="CC30" i="8"/>
  <c r="GT30" i="8"/>
  <c r="DJ30" i="8"/>
  <c r="CD30" i="8"/>
  <c r="FF30" i="8"/>
  <c r="S30" i="8"/>
  <c r="BO30" i="8"/>
  <c r="DS30" i="8"/>
  <c r="GE30" i="8"/>
  <c r="AZ30" i="8"/>
  <c r="DD30" i="8"/>
  <c r="FH30" i="8"/>
  <c r="AK30" i="8"/>
  <c r="CO30" i="8"/>
  <c r="ES30" i="8"/>
  <c r="HG30" i="8"/>
  <c r="V30" i="8"/>
  <c r="BZ30" i="8"/>
  <c r="EL30" i="8"/>
  <c r="GP30" i="8"/>
  <c r="AE30" i="8"/>
  <c r="CI30" i="8"/>
  <c r="EU30" i="8"/>
  <c r="HA30" i="8"/>
  <c r="AN30" i="8"/>
  <c r="CR30" i="8"/>
  <c r="FD30" i="8"/>
  <c r="Y30" i="8"/>
  <c r="DI30" i="8"/>
  <c r="FU30" i="8"/>
  <c r="GZ30" i="8"/>
  <c r="AP30" i="8"/>
  <c r="BV30" i="8"/>
  <c r="R30" i="8"/>
  <c r="AY30" i="8"/>
  <c r="CM30" i="8"/>
  <c r="EA30" i="8"/>
  <c r="FW30" i="8"/>
  <c r="AR30" i="8"/>
  <c r="CF30" i="8"/>
  <c r="EB30" i="8"/>
  <c r="FP30" i="8"/>
  <c r="HF30" i="8"/>
  <c r="AC30" i="8"/>
  <c r="BQ30" i="8"/>
  <c r="DM30" i="8"/>
  <c r="FA30" i="8"/>
  <c r="GO30" i="8"/>
  <c r="AT30" i="8"/>
  <c r="CH30" i="8"/>
  <c r="ED30" i="8"/>
  <c r="FR30" i="8"/>
  <c r="O30" i="8"/>
  <c r="BC30" i="8"/>
  <c r="CQ30" i="8"/>
  <c r="EM30" i="8"/>
  <c r="GA30" i="8"/>
  <c r="X30" i="8"/>
  <c r="BL30" i="8"/>
  <c r="CZ30" i="8"/>
  <c r="EV30" i="8"/>
  <c r="GJ30" i="8"/>
  <c r="AO30" i="8"/>
  <c r="CK30" i="8"/>
  <c r="EW30" i="8"/>
  <c r="HC30" i="8"/>
  <c r="AS30" i="8"/>
  <c r="BY30" i="8"/>
  <c r="DE30" i="8"/>
  <c r="EK30" i="8"/>
  <c r="FQ30" i="8"/>
  <c r="GX30" i="8"/>
  <c r="AD30" i="8"/>
  <c r="BJ30" i="8"/>
  <c r="CP30" i="8"/>
  <c r="DV30" i="8"/>
  <c r="FB30" i="8"/>
  <c r="GH30" i="8"/>
  <c r="AM30" i="8"/>
  <c r="BS30" i="8"/>
  <c r="CY30" i="8"/>
  <c r="EE30" i="8"/>
  <c r="FK30" i="8"/>
  <c r="GQ30" i="8"/>
  <c r="P30" i="8"/>
  <c r="AV30" i="8"/>
  <c r="CB30" i="8"/>
  <c r="DH30" i="8"/>
  <c r="EN30" i="8"/>
  <c r="FT30" i="8"/>
  <c r="HB30" i="8"/>
  <c r="Q30" i="8"/>
  <c r="BE30" i="8"/>
  <c r="DA30" i="8"/>
  <c r="EO30" i="8"/>
  <c r="GC30" i="8"/>
  <c r="AG30" i="8"/>
  <c r="BM30" i="8"/>
  <c r="CS30" i="8"/>
  <c r="DY30" i="8"/>
  <c r="FE30" i="8"/>
  <c r="GK30" i="8"/>
  <c r="HH30" i="8"/>
  <c r="DR30" i="8"/>
  <c r="GL30" i="8"/>
  <c r="GU30" i="8"/>
  <c r="HD30" i="8"/>
  <c r="CL30" i="8"/>
  <c r="CT30" i="8"/>
  <c r="AQ30" i="8"/>
  <c r="BW30" i="8"/>
  <c r="DC30" i="8"/>
  <c r="EI30" i="8"/>
  <c r="FO30" i="8"/>
  <c r="GV30" i="8"/>
  <c r="AB30" i="8"/>
  <c r="BH30" i="8"/>
  <c r="CN30" i="8"/>
  <c r="DT30" i="8"/>
  <c r="EZ30" i="8"/>
  <c r="GF30" i="8"/>
  <c r="B31" i="8" l="1"/>
  <c r="HD31" i="8"/>
  <c r="D31" i="8"/>
  <c r="DQ31" i="8"/>
  <c r="FT31" i="8"/>
  <c r="P31" i="8"/>
  <c r="I31" i="8"/>
  <c r="N31" i="8"/>
  <c r="CO31" i="8"/>
  <c r="AF31" i="8"/>
  <c r="DI31" i="8"/>
  <c r="R31" i="8"/>
  <c r="FW31" i="8"/>
  <c r="G31" i="8"/>
  <c r="E31" i="8"/>
  <c r="GN31" i="8"/>
  <c r="ER31" i="8"/>
  <c r="BL31" i="8"/>
  <c r="EK31" i="8"/>
  <c r="CY31" i="8"/>
  <c r="J31" i="8"/>
  <c r="K31" i="8"/>
  <c r="AP31" i="8"/>
  <c r="GV31" i="8"/>
  <c r="BJ31" i="8"/>
  <c r="H31" i="8"/>
  <c r="C31" i="8"/>
  <c r="L31" i="8"/>
  <c r="M31" i="8"/>
  <c r="F31" i="8"/>
  <c r="AC31" i="8"/>
  <c r="FP31" i="8"/>
  <c r="HH31" i="8"/>
  <c r="AZ31" i="8"/>
  <c r="DX31" i="8"/>
  <c r="DK31" i="8"/>
  <c r="GA31" i="8"/>
  <c r="FA31" i="8"/>
  <c r="AW31" i="8"/>
  <c r="CS31" i="8"/>
  <c r="CT31" i="8"/>
  <c r="GG31" i="8"/>
  <c r="Z31" i="8"/>
  <c r="CZ31" i="8"/>
  <c r="ED31" i="8"/>
  <c r="DM31" i="8"/>
  <c r="DB31" i="8"/>
  <c r="AN31" i="8"/>
  <c r="EP31" i="8"/>
  <c r="BG31" i="8"/>
  <c r="GR31" i="8"/>
  <c r="CG31" i="8"/>
  <c r="GF31" i="8"/>
  <c r="AQ31" i="8"/>
  <c r="EH31" i="8"/>
  <c r="DJ31" i="8"/>
  <c r="AS31" i="8"/>
  <c r="GZ31" i="8"/>
  <c r="CU31" i="8"/>
  <c r="GM31" i="8"/>
  <c r="CX31" i="8"/>
  <c r="EE31" i="8"/>
  <c r="FY31" i="8"/>
  <c r="CN31" i="8"/>
  <c r="BE31" i="8"/>
  <c r="FN31" i="8"/>
  <c r="CD31" i="8"/>
  <c r="W31" i="8"/>
  <c r="DR31" i="8"/>
  <c r="AG31" i="8"/>
  <c r="DT31" i="8"/>
  <c r="CV31" i="8"/>
  <c r="GT31" i="8"/>
  <c r="BA31" i="8"/>
  <c r="EW31" i="8"/>
  <c r="DY31" i="8"/>
  <c r="EQ31" i="8"/>
  <c r="V31" i="8"/>
  <c r="FZ31" i="8"/>
  <c r="BK31" i="8"/>
  <c r="DZ31" i="8"/>
  <c r="EZ31" i="8"/>
  <c r="BN31" i="8"/>
  <c r="CB31" i="8"/>
  <c r="DA31" i="8"/>
  <c r="AV31" i="8"/>
  <c r="DP31" i="8"/>
  <c r="AE31" i="8"/>
  <c r="CR31" i="8"/>
  <c r="GC31" i="8"/>
  <c r="BT31" i="8"/>
  <c r="FE31" i="8"/>
  <c r="AY31" i="8"/>
  <c r="ES31" i="8"/>
  <c r="BI31" i="8"/>
  <c r="FH31" i="8"/>
  <c r="Q31" i="8"/>
  <c r="BX31" i="8"/>
  <c r="FV31" i="8"/>
  <c r="BC31" i="8"/>
  <c r="GK31" i="8"/>
  <c r="CM31" i="8"/>
  <c r="EY31" i="8"/>
  <c r="CH31" i="8"/>
  <c r="FJ31" i="8"/>
  <c r="DW31" i="8"/>
  <c r="GI31" i="8"/>
  <c r="BB31" i="8"/>
  <c r="DV31" i="8"/>
  <c r="GH31" i="8"/>
  <c r="CI31" i="8"/>
  <c r="FK31" i="8"/>
  <c r="AK31" i="8"/>
  <c r="EN31" i="8"/>
  <c r="BD31" i="8"/>
  <c r="FM31" i="8"/>
  <c r="GL31" i="8"/>
  <c r="S31" i="8"/>
  <c r="AB31" i="8"/>
  <c r="T31" i="8"/>
  <c r="BP31" i="8"/>
  <c r="EO31" i="8"/>
  <c r="HB31" i="8"/>
  <c r="BQ31" i="8"/>
  <c r="EC31" i="8"/>
  <c r="GO31" i="8"/>
  <c r="AX31" i="8"/>
  <c r="DE31" i="8"/>
  <c r="FQ31" i="8"/>
  <c r="O31" i="8"/>
  <c r="BU31" i="8"/>
  <c r="EG31" i="8"/>
  <c r="GS31" i="8"/>
  <c r="Y31" i="8"/>
  <c r="CJ31" i="8"/>
  <c r="EV31" i="8"/>
  <c r="AI31" i="8"/>
  <c r="CW31" i="8"/>
  <c r="FI31" i="8"/>
  <c r="BY31" i="8"/>
  <c r="FX31" i="8"/>
  <c r="BO31" i="8"/>
  <c r="EA31" i="8"/>
  <c r="GE31" i="8"/>
  <c r="HE31" i="8"/>
  <c r="AL31" i="8"/>
  <c r="CP31" i="8"/>
  <c r="ET31" i="8"/>
  <c r="HF31" i="8"/>
  <c r="AO31" i="8"/>
  <c r="CF31" i="8"/>
  <c r="EF31" i="8"/>
  <c r="GD31" i="8"/>
  <c r="X31" i="8"/>
  <c r="BH31" i="8"/>
  <c r="DH31" i="8"/>
  <c r="FF31" i="8"/>
  <c r="AH31" i="8"/>
  <c r="BV31" i="8"/>
  <c r="DU31" i="8"/>
  <c r="FU31" i="8"/>
  <c r="AR31" i="8"/>
  <c r="CK31" i="8"/>
  <c r="EJ31" i="8"/>
  <c r="GJ31" i="8"/>
  <c r="AJ31" i="8"/>
  <c r="CL31" i="8"/>
  <c r="EX31" i="8"/>
  <c r="CE31" i="8"/>
  <c r="DS31" i="8"/>
  <c r="FG31" i="8"/>
  <c r="HC31" i="8"/>
  <c r="AD31" i="8"/>
  <c r="BR31" i="8"/>
  <c r="DN31" i="8"/>
  <c r="FB31" i="8"/>
  <c r="GP31" i="8"/>
  <c r="BS31" i="8"/>
  <c r="DO31" i="8"/>
  <c r="FC31" i="8"/>
  <c r="GQ31" i="8"/>
  <c r="AA31" i="8"/>
  <c r="BM31" i="8"/>
  <c r="DL31" i="8"/>
  <c r="FL31" i="8"/>
  <c r="BW31" i="8"/>
  <c r="DC31" i="8"/>
  <c r="EI31" i="8"/>
  <c r="FO31" i="8"/>
  <c r="GU31" i="8"/>
  <c r="GW31" i="8"/>
  <c r="AT31" i="8"/>
  <c r="BZ31" i="8"/>
  <c r="DF31" i="8"/>
  <c r="EL31" i="8"/>
  <c r="FR31" i="8"/>
  <c r="GX31" i="8"/>
  <c r="CA31" i="8"/>
  <c r="DG31" i="8"/>
  <c r="EM31" i="8"/>
  <c r="FS31" i="8"/>
  <c r="GY31" i="8"/>
  <c r="AU31" i="8"/>
  <c r="HA31" i="8"/>
  <c r="AM31" i="8"/>
  <c r="CC31" i="8"/>
  <c r="EB31" i="8"/>
  <c r="GB31" i="8"/>
  <c r="U31" i="8"/>
  <c r="BF31" i="8"/>
  <c r="DD31" i="8"/>
  <c r="FD31" i="8"/>
  <c r="CQ31" i="8"/>
  <c r="EU31" i="8"/>
  <c r="HG31" i="8"/>
  <c r="B32" i="8" l="1"/>
  <c r="CP32" i="8"/>
  <c r="FZ32" i="8"/>
  <c r="BC32" i="8"/>
  <c r="T32" i="8"/>
  <c r="GW32" i="8"/>
  <c r="C32" i="8"/>
  <c r="BL32" i="8"/>
  <c r="AV32" i="8"/>
  <c r="FJ32" i="8"/>
  <c r="FC32" i="8"/>
  <c r="FT32" i="8"/>
  <c r="AQ32" i="8"/>
  <c r="EZ32" i="8"/>
  <c r="G32" i="8"/>
  <c r="M32" i="8"/>
  <c r="BD32" i="8"/>
  <c r="BU32" i="8"/>
  <c r="GL32" i="8"/>
  <c r="GU32" i="8"/>
  <c r="N32" i="8"/>
  <c r="D32" i="8"/>
  <c r="DZ32" i="8"/>
  <c r="FM32" i="8"/>
  <c r="BA32" i="8"/>
  <c r="F32" i="8"/>
  <c r="CL32" i="8"/>
  <c r="AF32" i="8"/>
  <c r="HF32" i="8"/>
  <c r="BJ32" i="8"/>
  <c r="DO32" i="8"/>
  <c r="DH32" i="8"/>
  <c r="DQ32" i="8"/>
  <c r="CN32" i="8"/>
  <c r="H32" i="8"/>
  <c r="I32" i="8"/>
  <c r="J32" i="8"/>
  <c r="K32" i="8"/>
  <c r="L32" i="8"/>
  <c r="E32" i="8"/>
  <c r="GH32" i="8"/>
  <c r="CB32" i="8"/>
  <c r="HG32" i="8"/>
  <c r="Q32" i="8"/>
  <c r="DK32" i="8"/>
  <c r="EK32" i="8"/>
  <c r="DN32" i="8"/>
  <c r="BN32" i="8"/>
  <c r="BR32" i="8"/>
  <c r="GP32" i="8"/>
  <c r="GX32" i="8"/>
  <c r="DB32" i="8"/>
  <c r="R32" i="8"/>
  <c r="BS32" i="8"/>
  <c r="GA32" i="8"/>
  <c r="CZ32" i="8"/>
  <c r="GJ32" i="8"/>
  <c r="CC32" i="8"/>
  <c r="GS32" i="8"/>
  <c r="CE32" i="8"/>
  <c r="AZ32" i="8"/>
  <c r="GV32" i="8"/>
  <c r="CO32" i="8"/>
  <c r="GD32" i="8"/>
  <c r="Z32" i="8"/>
  <c r="AD32" i="8"/>
  <c r="BV32" i="8"/>
  <c r="EL32" i="8"/>
  <c r="EP32" i="8"/>
  <c r="AM32" i="8"/>
  <c r="DW32" i="8"/>
  <c r="FD32" i="8"/>
  <c r="BE32" i="8"/>
  <c r="EO32" i="8"/>
  <c r="EY32" i="8"/>
  <c r="EJ32" i="8"/>
  <c r="U32" i="8"/>
  <c r="FA32" i="8"/>
  <c r="X32" i="8"/>
  <c r="FB32" i="8"/>
  <c r="CT32" i="8"/>
  <c r="BB32" i="8"/>
  <c r="BZ32" i="8"/>
  <c r="DF32" i="8"/>
  <c r="CQ32" i="8"/>
  <c r="FK32" i="8"/>
  <c r="EF32" i="8"/>
  <c r="Y32" i="8"/>
  <c r="DI32" i="8"/>
  <c r="GC32" i="8"/>
  <c r="AY32" i="8"/>
  <c r="EI32" i="8"/>
  <c r="HC32" i="8"/>
  <c r="AB32" i="8"/>
  <c r="DD32" i="8"/>
  <c r="GF32" i="8"/>
  <c r="BY32" i="8"/>
  <c r="ES32" i="8"/>
  <c r="AA32" i="8"/>
  <c r="CM32" i="8"/>
  <c r="FO32" i="8"/>
  <c r="BX32" i="8"/>
  <c r="ER32" i="8"/>
  <c r="AC32" i="8"/>
  <c r="DE32" i="8"/>
  <c r="GG32" i="8"/>
  <c r="AP32" i="8"/>
  <c r="ET32" i="8"/>
  <c r="DR32" i="8"/>
  <c r="DV32" i="8"/>
  <c r="BT32" i="8"/>
  <c r="ED32" i="8"/>
  <c r="P32" i="8"/>
  <c r="FN32" i="8"/>
  <c r="AL32" i="8"/>
  <c r="CD32" i="8"/>
  <c r="AE32" i="8"/>
  <c r="CI32" i="8"/>
  <c r="EE32" i="8"/>
  <c r="GQ32" i="8"/>
  <c r="CR32" i="8"/>
  <c r="EN32" i="8"/>
  <c r="GR32" i="8"/>
  <c r="AO32" i="8"/>
  <c r="DA32" i="8"/>
  <c r="EW32" i="8"/>
  <c r="HA32" i="8"/>
  <c r="GT32" i="8"/>
  <c r="BW32" i="8"/>
  <c r="DS32" i="8"/>
  <c r="FW32" i="8"/>
  <c r="BH32" i="8"/>
  <c r="DL32" i="8"/>
  <c r="AX32" i="8"/>
  <c r="FF32" i="8"/>
  <c r="O32" i="8"/>
  <c r="CX32" i="8"/>
  <c r="AH32" i="8"/>
  <c r="EH32" i="8"/>
  <c r="BF32" i="8"/>
  <c r="FR32" i="8"/>
  <c r="AN32" i="8"/>
  <c r="FV32" i="8"/>
  <c r="BK32" i="8"/>
  <c r="CY32" i="8"/>
  <c r="EU32" i="8"/>
  <c r="GI32" i="8"/>
  <c r="DX32" i="8"/>
  <c r="FL32" i="8"/>
  <c r="GZ32" i="8"/>
  <c r="AW32" i="8"/>
  <c r="CK32" i="8"/>
  <c r="EG32" i="8"/>
  <c r="FU32" i="8"/>
  <c r="S32" i="8"/>
  <c r="BG32" i="8"/>
  <c r="DC32" i="8"/>
  <c r="EQ32" i="8"/>
  <c r="GE32" i="8"/>
  <c r="AR32" i="8"/>
  <c r="CF32" i="8"/>
  <c r="DT32" i="8"/>
  <c r="FP32" i="8"/>
  <c r="HD32" i="8"/>
  <c r="AS32" i="8"/>
  <c r="CG32" i="8"/>
  <c r="DU32" i="8"/>
  <c r="FQ32" i="8"/>
  <c r="HE32" i="8"/>
  <c r="V32" i="8"/>
  <c r="DJ32" i="8"/>
  <c r="AU32" i="8"/>
  <c r="CA32" i="8"/>
  <c r="DG32" i="8"/>
  <c r="EM32" i="8"/>
  <c r="FS32" i="8"/>
  <c r="GY32" i="8"/>
  <c r="CJ32" i="8"/>
  <c r="DP32" i="8"/>
  <c r="EV32" i="8"/>
  <c r="GB32" i="8"/>
  <c r="HH32" i="8"/>
  <c r="AG32" i="8"/>
  <c r="BM32" i="8"/>
  <c r="CS32" i="8"/>
  <c r="DY32" i="8"/>
  <c r="FE32" i="8"/>
  <c r="GK32" i="8"/>
  <c r="HB32" i="8"/>
  <c r="AI32" i="8"/>
  <c r="BO32" i="8"/>
  <c r="CU32" i="8"/>
  <c r="EA32" i="8"/>
  <c r="FG32" i="8"/>
  <c r="GM32" i="8"/>
  <c r="AJ32" i="8"/>
  <c r="BP32" i="8"/>
  <c r="CV32" i="8"/>
  <c r="EB32" i="8"/>
  <c r="FH32" i="8"/>
  <c r="GN32" i="8"/>
  <c r="AK32" i="8"/>
  <c r="BQ32" i="8"/>
  <c r="CW32" i="8"/>
  <c r="EC32" i="8"/>
  <c r="FI32" i="8"/>
  <c r="GO32" i="8"/>
  <c r="CH32" i="8"/>
  <c r="W32" i="8"/>
  <c r="AT32" i="8"/>
  <c r="EX32" i="8"/>
  <c r="FX32" i="8"/>
  <c r="BI32" i="8"/>
  <c r="DM32" i="8"/>
  <c r="FY32" i="8"/>
  <c r="B33" i="8" l="1"/>
  <c r="AZ33" i="8"/>
  <c r="F33" i="8"/>
  <c r="M33" i="8"/>
  <c r="H33" i="8"/>
  <c r="I33" i="8"/>
  <c r="C33" i="8"/>
  <c r="CF33" i="8"/>
  <c r="CA33" i="8"/>
  <c r="GJ33" i="8"/>
  <c r="FK33" i="8"/>
  <c r="FG33" i="8"/>
  <c r="G33" i="8"/>
  <c r="J33" i="8"/>
  <c r="BI33" i="8"/>
  <c r="BR33" i="8"/>
  <c r="DJ33" i="8"/>
  <c r="L33" i="8"/>
  <c r="DD33" i="8"/>
  <c r="EZ33" i="8"/>
  <c r="ES33" i="8"/>
  <c r="GH33" i="8"/>
  <c r="CJ33" i="8"/>
  <c r="EG33" i="8"/>
  <c r="N33" i="8"/>
  <c r="K33" i="8"/>
  <c r="D33" i="8"/>
  <c r="CV33" i="8"/>
  <c r="CO33" i="8"/>
  <c r="DV33" i="8"/>
  <c r="DG33" i="8"/>
  <c r="AF33" i="8"/>
  <c r="BM33" i="8"/>
  <c r="GL33" i="8"/>
  <c r="BW33" i="8"/>
  <c r="E33" i="8"/>
  <c r="DT33" i="8"/>
  <c r="HE33" i="8"/>
  <c r="AD33" i="8"/>
  <c r="HF33" i="8"/>
  <c r="AE33" i="8"/>
  <c r="EV33" i="8"/>
  <c r="AP33" i="8"/>
  <c r="AJ33" i="8"/>
  <c r="ER33" i="8"/>
  <c r="CG33" i="8"/>
  <c r="FY33" i="8"/>
  <c r="CX33" i="8"/>
  <c r="GP33" i="8"/>
  <c r="CQ33" i="8"/>
  <c r="GQ33" i="8"/>
  <c r="X33" i="8"/>
  <c r="DH33" i="8"/>
  <c r="HH33" i="8"/>
  <c r="Q33" i="8"/>
  <c r="FU33" i="8"/>
  <c r="FF33" i="8"/>
  <c r="AQ33" i="8"/>
  <c r="GM33" i="8"/>
  <c r="DL33" i="8"/>
  <c r="BX33" i="8"/>
  <c r="U33" i="8"/>
  <c r="EK33" i="8"/>
  <c r="AL33" i="8"/>
  <c r="ET33" i="8"/>
  <c r="AM33" i="8"/>
  <c r="FC33" i="8"/>
  <c r="CB33" i="8"/>
  <c r="FD33" i="8"/>
  <c r="DA33" i="8"/>
  <c r="BV33" i="8"/>
  <c r="DK33" i="8"/>
  <c r="AR33" i="8"/>
  <c r="EB33" i="8"/>
  <c r="GV33" i="8"/>
  <c r="AB33" i="8"/>
  <c r="AS33" i="8"/>
  <c r="DU33" i="8"/>
  <c r="GG33" i="8"/>
  <c r="V33" i="8"/>
  <c r="CH33" i="8"/>
  <c r="FB33" i="8"/>
  <c r="AU33" i="8"/>
  <c r="EE33" i="8"/>
  <c r="GY33" i="8"/>
  <c r="AV33" i="8"/>
  <c r="DX33" i="8"/>
  <c r="GZ33" i="8"/>
  <c r="CC33" i="8"/>
  <c r="FM33" i="8"/>
  <c r="BN33" i="8"/>
  <c r="DZ33" i="8"/>
  <c r="HB33" i="8"/>
  <c r="S33" i="8"/>
  <c r="DC33" i="8"/>
  <c r="FO33" i="8"/>
  <c r="AW33" i="8"/>
  <c r="DY33" i="8"/>
  <c r="GK33" i="8"/>
  <c r="R33" i="8"/>
  <c r="DB33" i="8"/>
  <c r="FN33" i="8"/>
  <c r="BO33" i="8"/>
  <c r="EA33" i="8"/>
  <c r="HC33" i="8"/>
  <c r="FX33" i="8"/>
  <c r="BH33" i="8"/>
  <c r="GN33" i="8"/>
  <c r="T33" i="8"/>
  <c r="BA33" i="8"/>
  <c r="DE33" i="8"/>
  <c r="FQ33" i="8"/>
  <c r="BJ33" i="8"/>
  <c r="DN33" i="8"/>
  <c r="FJ33" i="8"/>
  <c r="BS33" i="8"/>
  <c r="DW33" i="8"/>
  <c r="FS33" i="8"/>
  <c r="BL33" i="8"/>
  <c r="DP33" i="8"/>
  <c r="FT33" i="8"/>
  <c r="AO33" i="8"/>
  <c r="CS33" i="8"/>
  <c r="EO33" i="8"/>
  <c r="HA33" i="8"/>
  <c r="GF33" i="8"/>
  <c r="BP33" i="8"/>
  <c r="EJ33" i="8"/>
  <c r="HD33" i="8"/>
  <c r="AC33" i="8"/>
  <c r="BY33" i="8"/>
  <c r="DM33" i="8"/>
  <c r="FA33" i="8"/>
  <c r="GW33" i="8"/>
  <c r="BB33" i="8"/>
  <c r="CP33" i="8"/>
  <c r="ED33" i="8"/>
  <c r="FZ33" i="8"/>
  <c r="O33" i="8"/>
  <c r="BK33" i="8"/>
  <c r="CY33" i="8"/>
  <c r="EM33" i="8"/>
  <c r="GI33" i="8"/>
  <c r="P33" i="8"/>
  <c r="BD33" i="8"/>
  <c r="CR33" i="8"/>
  <c r="EN33" i="8"/>
  <c r="GB33" i="8"/>
  <c r="AG33" i="8"/>
  <c r="BU33" i="8"/>
  <c r="DI33" i="8"/>
  <c r="FE33" i="8"/>
  <c r="GS33" i="8"/>
  <c r="AX33" i="8"/>
  <c r="CT33" i="8"/>
  <c r="EH33" i="8"/>
  <c r="FV33" i="8"/>
  <c r="AY33" i="8"/>
  <c r="CU33" i="8"/>
  <c r="EI33" i="8"/>
  <c r="FW33" i="8"/>
  <c r="CN33" i="8"/>
  <c r="AK33" i="8"/>
  <c r="BQ33" i="8"/>
  <c r="CW33" i="8"/>
  <c r="EC33" i="8"/>
  <c r="FI33" i="8"/>
  <c r="GO33" i="8"/>
  <c r="AT33" i="8"/>
  <c r="BZ33" i="8"/>
  <c r="DF33" i="8"/>
  <c r="EL33" i="8"/>
  <c r="FR33" i="8"/>
  <c r="GX33" i="8"/>
  <c r="W33" i="8"/>
  <c r="BC33" i="8"/>
  <c r="CI33" i="8"/>
  <c r="DO33" i="8"/>
  <c r="EU33" i="8"/>
  <c r="GA33" i="8"/>
  <c r="HG33" i="8"/>
  <c r="AN33" i="8"/>
  <c r="BT33" i="8"/>
  <c r="CZ33" i="8"/>
  <c r="EF33" i="8"/>
  <c r="FL33" i="8"/>
  <c r="GR33" i="8"/>
  <c r="Y33" i="8"/>
  <c r="BE33" i="8"/>
  <c r="CK33" i="8"/>
  <c r="DQ33" i="8"/>
  <c r="EW33" i="8"/>
  <c r="GC33" i="8"/>
  <c r="Z33" i="8"/>
  <c r="BF33" i="8"/>
  <c r="CL33" i="8"/>
  <c r="DR33" i="8"/>
  <c r="EX33" i="8"/>
  <c r="GD33" i="8"/>
  <c r="AA33" i="8"/>
  <c r="BG33" i="8"/>
  <c r="CM33" i="8"/>
  <c r="DS33" i="8"/>
  <c r="EY33" i="8"/>
  <c r="GE33" i="8"/>
  <c r="FH33" i="8"/>
  <c r="FP33" i="8"/>
  <c r="AH33" i="8"/>
  <c r="CD33" i="8"/>
  <c r="EP33" i="8"/>
  <c r="GT33" i="8"/>
  <c r="AI33" i="8"/>
  <c r="CE33" i="8"/>
  <c r="EQ33" i="8"/>
  <c r="GU33" i="8"/>
  <c r="B34" i="8" l="1"/>
  <c r="DB34" i="8"/>
  <c r="K34" i="8"/>
  <c r="AY34" i="8"/>
  <c r="BX34" i="8"/>
  <c r="CQ34" i="8"/>
  <c r="HH34" i="8"/>
  <c r="L34" i="8"/>
  <c r="J34" i="8"/>
  <c r="FG34" i="8"/>
  <c r="FP34" i="8"/>
  <c r="CX34" i="8"/>
  <c r="AP34" i="8"/>
  <c r="BI34" i="8"/>
  <c r="FZ34" i="8"/>
  <c r="CS34" i="8"/>
  <c r="E34" i="8"/>
  <c r="N34" i="8"/>
  <c r="DZ34" i="8"/>
  <c r="FY34" i="8"/>
  <c r="BT34" i="8"/>
  <c r="M34" i="8"/>
  <c r="D34" i="8"/>
  <c r="F34" i="8"/>
  <c r="G34" i="8"/>
  <c r="H34" i="8"/>
  <c r="I34" i="8"/>
  <c r="GT34" i="8"/>
  <c r="DC34" i="8"/>
  <c r="DT34" i="8"/>
  <c r="DU34" i="8"/>
  <c r="AT34" i="8"/>
  <c r="FC34" i="8"/>
  <c r="GC34" i="8"/>
  <c r="C34" i="8"/>
  <c r="Z34" i="8"/>
  <c r="FF34" i="8"/>
  <c r="BF34" i="8"/>
  <c r="GU34" i="8"/>
  <c r="U34" i="8"/>
  <c r="ED34" i="8"/>
  <c r="W34" i="8"/>
  <c r="EF34" i="8"/>
  <c r="AG34" i="8"/>
  <c r="CL34" i="8"/>
  <c r="CT34" i="8"/>
  <c r="HB34" i="8"/>
  <c r="CU34" i="8"/>
  <c r="FW34" i="8"/>
  <c r="CN34" i="8"/>
  <c r="HD34" i="8"/>
  <c r="CW34" i="8"/>
  <c r="GG34" i="8"/>
  <c r="DN34" i="8"/>
  <c r="HF34" i="8"/>
  <c r="EE34" i="8"/>
  <c r="CR34" i="8"/>
  <c r="EG34" i="8"/>
  <c r="DJ34" i="8"/>
  <c r="GD34" i="8"/>
  <c r="AI34" i="8"/>
  <c r="DK34" i="8"/>
  <c r="AZ34" i="8"/>
  <c r="EZ34" i="8"/>
  <c r="BA34" i="8"/>
  <c r="EC34" i="8"/>
  <c r="BB34" i="8"/>
  <c r="FR34" i="8"/>
  <c r="BC34" i="8"/>
  <c r="GQ34" i="8"/>
  <c r="AF34" i="8"/>
  <c r="GB34" i="8"/>
  <c r="BU34" i="8"/>
  <c r="FN34" i="8"/>
  <c r="AX34" i="8"/>
  <c r="BV34" i="8"/>
  <c r="BO34" i="8"/>
  <c r="EQ34" i="8"/>
  <c r="AR34" i="8"/>
  <c r="DL34" i="8"/>
  <c r="FX34" i="8"/>
  <c r="CG34" i="8"/>
  <c r="FI34" i="8"/>
  <c r="BZ34" i="8"/>
  <c r="FJ34" i="8"/>
  <c r="AE34" i="8"/>
  <c r="CY34" i="8"/>
  <c r="GI34" i="8"/>
  <c r="CJ34" i="8"/>
  <c r="FD34" i="8"/>
  <c r="AO34" i="8"/>
  <c r="DY34" i="8"/>
  <c r="GS34" i="8"/>
  <c r="BS34" i="8"/>
  <c r="EU34" i="8"/>
  <c r="AN34" i="8"/>
  <c r="DX34" i="8"/>
  <c r="GR34" i="8"/>
  <c r="CK34" i="8"/>
  <c r="FE34" i="8"/>
  <c r="AH34" i="8"/>
  <c r="FV34" i="8"/>
  <c r="BN34" i="8"/>
  <c r="EH34" i="8"/>
  <c r="R34" i="8"/>
  <c r="S34" i="8"/>
  <c r="BW34" i="8"/>
  <c r="EI34" i="8"/>
  <c r="GM34" i="8"/>
  <c r="AB34" i="8"/>
  <c r="CF34" i="8"/>
  <c r="EJ34" i="8"/>
  <c r="GV34" i="8"/>
  <c r="AK34" i="8"/>
  <c r="CO34" i="8"/>
  <c r="ES34" i="8"/>
  <c r="HE34" i="8"/>
  <c r="AL34" i="8"/>
  <c r="CH34" i="8"/>
  <c r="EL34" i="8"/>
  <c r="GX34" i="8"/>
  <c r="BK34" i="8"/>
  <c r="DO34" i="8"/>
  <c r="GA34" i="8"/>
  <c r="DR34" i="8"/>
  <c r="GL34" i="8"/>
  <c r="CD34" i="8"/>
  <c r="AQ34" i="8"/>
  <c r="CE34" i="8"/>
  <c r="EA34" i="8"/>
  <c r="FO34" i="8"/>
  <c r="HC34" i="8"/>
  <c r="T34" i="8"/>
  <c r="BH34" i="8"/>
  <c r="DD34" i="8"/>
  <c r="ER34" i="8"/>
  <c r="GF34" i="8"/>
  <c r="AC34" i="8"/>
  <c r="BQ34" i="8"/>
  <c r="DM34" i="8"/>
  <c r="FA34" i="8"/>
  <c r="GO34" i="8"/>
  <c r="V34" i="8"/>
  <c r="BR34" i="8"/>
  <c r="DF34" i="8"/>
  <c r="ET34" i="8"/>
  <c r="GP34" i="8"/>
  <c r="AM34" i="8"/>
  <c r="CI34" i="8"/>
  <c r="DW34" i="8"/>
  <c r="FK34" i="8"/>
  <c r="HG34" i="8"/>
  <c r="X34" i="8"/>
  <c r="BL34" i="8"/>
  <c r="CZ34" i="8"/>
  <c r="EV34" i="8"/>
  <c r="GJ34" i="8"/>
  <c r="Y34" i="8"/>
  <c r="BM34" i="8"/>
  <c r="DA34" i="8"/>
  <c r="EW34" i="8"/>
  <c r="GK34" i="8"/>
  <c r="EP34" i="8"/>
  <c r="AA34" i="8"/>
  <c r="BG34" i="8"/>
  <c r="CM34" i="8"/>
  <c r="DS34" i="8"/>
  <c r="EY34" i="8"/>
  <c r="GE34" i="8"/>
  <c r="AJ34" i="8"/>
  <c r="BP34" i="8"/>
  <c r="CV34" i="8"/>
  <c r="EB34" i="8"/>
  <c r="FH34" i="8"/>
  <c r="GN34" i="8"/>
  <c r="AS34" i="8"/>
  <c r="BY34" i="8"/>
  <c r="DE34" i="8"/>
  <c r="EK34" i="8"/>
  <c r="FQ34" i="8"/>
  <c r="GW34" i="8"/>
  <c r="AD34" i="8"/>
  <c r="BJ34" i="8"/>
  <c r="CP34" i="8"/>
  <c r="DV34" i="8"/>
  <c r="FB34" i="8"/>
  <c r="GH34" i="8"/>
  <c r="O34" i="8"/>
  <c r="AU34" i="8"/>
  <c r="CA34" i="8"/>
  <c r="DG34" i="8"/>
  <c r="EM34" i="8"/>
  <c r="FS34" i="8"/>
  <c r="GY34" i="8"/>
  <c r="P34" i="8"/>
  <c r="AV34" i="8"/>
  <c r="CB34" i="8"/>
  <c r="DH34" i="8"/>
  <c r="EN34" i="8"/>
  <c r="FT34" i="8"/>
  <c r="GZ34" i="8"/>
  <c r="Q34" i="8"/>
  <c r="AW34" i="8"/>
  <c r="CC34" i="8"/>
  <c r="DI34" i="8"/>
  <c r="EO34" i="8"/>
  <c r="FU34" i="8"/>
  <c r="HA34" i="8"/>
  <c r="BD34" i="8"/>
  <c r="DP34" i="8"/>
  <c r="FL34" i="8"/>
  <c r="BE34" i="8"/>
  <c r="DQ34" i="8"/>
  <c r="FM34" i="8"/>
  <c r="EX34" i="8"/>
  <c r="B35" i="8" l="1"/>
  <c r="EC35" i="8"/>
  <c r="CH35" i="8"/>
  <c r="DP35" i="8"/>
  <c r="D35" i="8"/>
  <c r="F35" i="8"/>
  <c r="G35" i="8"/>
  <c r="I35" i="8"/>
  <c r="AS35" i="8"/>
  <c r="GX35" i="8"/>
  <c r="M35" i="8"/>
  <c r="AW35" i="8"/>
  <c r="BS35" i="8"/>
  <c r="CS35" i="8"/>
  <c r="EI35" i="8"/>
  <c r="N35" i="8"/>
  <c r="H35" i="8"/>
  <c r="DI35" i="8"/>
  <c r="BF35" i="8"/>
  <c r="GT35" i="8"/>
  <c r="L35" i="8"/>
  <c r="FU35" i="8"/>
  <c r="GS35" i="8"/>
  <c r="AR35" i="8"/>
  <c r="DM35" i="8"/>
  <c r="ED35" i="8"/>
  <c r="GJ35" i="8"/>
  <c r="C35" i="8"/>
  <c r="E35" i="8"/>
  <c r="K35" i="8"/>
  <c r="J35" i="8"/>
  <c r="FS35" i="8"/>
  <c r="CC35" i="8"/>
  <c r="R35" i="8"/>
  <c r="S35" i="8"/>
  <c r="FK35" i="8"/>
  <c r="GK35" i="8"/>
  <c r="FH35" i="8"/>
  <c r="AF35" i="8"/>
  <c r="BG35" i="8"/>
  <c r="CD35" i="8"/>
  <c r="DR35" i="8"/>
  <c r="DG35" i="8"/>
  <c r="GY35" i="8"/>
  <c r="CK35" i="8"/>
  <c r="BE35" i="8"/>
  <c r="DN35" i="8"/>
  <c r="EV35" i="8"/>
  <c r="GU35" i="8"/>
  <c r="CV35" i="8"/>
  <c r="GO35" i="8"/>
  <c r="AG35" i="8"/>
  <c r="GQ35" i="8"/>
  <c r="AP35" i="8"/>
  <c r="BA35" i="8"/>
  <c r="BW35" i="8"/>
  <c r="GI35" i="8"/>
  <c r="O35" i="8"/>
  <c r="FR35" i="8"/>
  <c r="BT35" i="8"/>
  <c r="DB35" i="8"/>
  <c r="Y35" i="8"/>
  <c r="DE35" i="8"/>
  <c r="BU35" i="8"/>
  <c r="AA35" i="8"/>
  <c r="EK35" i="8"/>
  <c r="AB35" i="8"/>
  <c r="DV35" i="8"/>
  <c r="BN35" i="8"/>
  <c r="GG35" i="8"/>
  <c r="AT35" i="8"/>
  <c r="ES35" i="8"/>
  <c r="BQ35" i="8"/>
  <c r="FB35" i="8"/>
  <c r="BL35" i="8"/>
  <c r="EF35" i="8"/>
  <c r="GE35" i="8"/>
  <c r="CF35" i="8"/>
  <c r="U35" i="8"/>
  <c r="EO35" i="8"/>
  <c r="BO35" i="8"/>
  <c r="AU35" i="8"/>
  <c r="EU35" i="8"/>
  <c r="GP35" i="8"/>
  <c r="CR35" i="8"/>
  <c r="GB35" i="8"/>
  <c r="FV35" i="8"/>
  <c r="DC35" i="8"/>
  <c r="EZ35" i="8"/>
  <c r="DO35" i="8"/>
  <c r="EW35" i="8"/>
  <c r="AO35" i="8"/>
  <c r="EE35" i="8"/>
  <c r="AY35" i="8"/>
  <c r="EG35" i="8"/>
  <c r="BK35" i="8"/>
  <c r="FE35" i="8"/>
  <c r="BM35" i="8"/>
  <c r="EM35" i="8"/>
  <c r="AC35" i="8"/>
  <c r="CX35" i="8"/>
  <c r="AN35" i="8"/>
  <c r="BR35" i="8"/>
  <c r="BI35" i="8"/>
  <c r="DQ35" i="8"/>
  <c r="AH35" i="8"/>
  <c r="CG35" i="8"/>
  <c r="FC35" i="8"/>
  <c r="AQ35" i="8"/>
  <c r="CT35" i="8"/>
  <c r="GA35" i="8"/>
  <c r="AJ35" i="8"/>
  <c r="CI35" i="8"/>
  <c r="GC35" i="8"/>
  <c r="BC35" i="8"/>
  <c r="DJ35" i="8"/>
  <c r="AD35" i="8"/>
  <c r="CL35" i="8"/>
  <c r="FM35" i="8"/>
  <c r="AE35" i="8"/>
  <c r="CO35" i="8"/>
  <c r="FQ35" i="8"/>
  <c r="EL35" i="8"/>
  <c r="GH35" i="8"/>
  <c r="CJ35" i="8"/>
  <c r="DX35" i="8"/>
  <c r="FL35" i="8"/>
  <c r="HH35" i="8"/>
  <c r="EH35" i="8"/>
  <c r="GL35" i="8"/>
  <c r="DK35" i="8"/>
  <c r="FW35" i="8"/>
  <c r="BP35" i="8"/>
  <c r="DT35" i="8"/>
  <c r="GF35" i="8"/>
  <c r="Q35" i="8"/>
  <c r="AX35" i="8"/>
  <c r="CQ35" i="8"/>
  <c r="FA35" i="8"/>
  <c r="Z35" i="8"/>
  <c r="BJ35" i="8"/>
  <c r="DF35" i="8"/>
  <c r="FY35" i="8"/>
  <c r="AI35" i="8"/>
  <c r="BV35" i="8"/>
  <c r="DU35" i="8"/>
  <c r="GW35" i="8"/>
  <c r="T35" i="8"/>
  <c r="BB35" i="8"/>
  <c r="CW35" i="8"/>
  <c r="FI35" i="8"/>
  <c r="AK35" i="8"/>
  <c r="BY35" i="8"/>
  <c r="DW35" i="8"/>
  <c r="HA35" i="8"/>
  <c r="AL35" i="8"/>
  <c r="BZ35" i="8"/>
  <c r="DY35" i="8"/>
  <c r="HE35" i="8"/>
  <c r="AM35" i="8"/>
  <c r="CA35" i="8"/>
  <c r="DZ35" i="8"/>
  <c r="HG35" i="8"/>
  <c r="ET35" i="8"/>
  <c r="FZ35" i="8"/>
  <c r="HF35" i="8"/>
  <c r="AV35" i="8"/>
  <c r="CB35" i="8"/>
  <c r="DH35" i="8"/>
  <c r="EN35" i="8"/>
  <c r="FT35" i="8"/>
  <c r="GZ35" i="8"/>
  <c r="FN35" i="8"/>
  <c r="HB35" i="8"/>
  <c r="CE35" i="8"/>
  <c r="DS35" i="8"/>
  <c r="FO35" i="8"/>
  <c r="HC35" i="8"/>
  <c r="AZ35" i="8"/>
  <c r="CN35" i="8"/>
  <c r="EB35" i="8"/>
  <c r="FX35" i="8"/>
  <c r="EX35" i="8"/>
  <c r="GD35" i="8"/>
  <c r="CU35" i="8"/>
  <c r="EA35" i="8"/>
  <c r="FG35" i="8"/>
  <c r="GM35" i="8"/>
  <c r="BX35" i="8"/>
  <c r="DD35" i="8"/>
  <c r="EJ35" i="8"/>
  <c r="FP35" i="8"/>
  <c r="GV35" i="8"/>
  <c r="FJ35" i="8"/>
  <c r="BD35" i="8"/>
  <c r="CZ35" i="8"/>
  <c r="FD35" i="8"/>
  <c r="FF35" i="8"/>
  <c r="CM35" i="8"/>
  <c r="EY35" i="8"/>
  <c r="BH35" i="8"/>
  <c r="ER35" i="8"/>
  <c r="HD35" i="8"/>
  <c r="GR35" i="8"/>
  <c r="EP35" i="8"/>
  <c r="EQ35" i="8"/>
  <c r="DL35" i="8"/>
  <c r="GN35" i="8"/>
  <c r="P35" i="8"/>
  <c r="CP35" i="8"/>
  <c r="X35" i="8"/>
  <c r="V35" i="8"/>
  <c r="CY35" i="8"/>
  <c r="W35" i="8"/>
  <c r="DA35" i="8"/>
  <c r="B36" i="8" l="1"/>
  <c r="CA36" i="8"/>
  <c r="E36" i="8"/>
  <c r="I36" i="8"/>
  <c r="M36" i="8"/>
  <c r="BO36" i="8"/>
  <c r="DS36" i="8"/>
  <c r="DF36" i="8"/>
  <c r="L36" i="8"/>
  <c r="J36" i="8"/>
  <c r="GM36" i="8"/>
  <c r="FH36" i="8"/>
  <c r="DR36" i="8"/>
  <c r="N36" i="8"/>
  <c r="BI36" i="8"/>
  <c r="EI36" i="8"/>
  <c r="FI36" i="8"/>
  <c r="C36" i="8"/>
  <c r="W36" i="8"/>
  <c r="GY36" i="8"/>
  <c r="BU36" i="8"/>
  <c r="D36" i="8"/>
  <c r="F36" i="8"/>
  <c r="G36" i="8"/>
  <c r="K36" i="8"/>
  <c r="H36" i="8"/>
  <c r="AK36" i="8"/>
  <c r="AA36" i="8"/>
  <c r="CN36" i="8"/>
  <c r="HF36" i="8"/>
  <c r="EV36" i="8"/>
  <c r="CW36" i="8"/>
  <c r="AZ36" i="8"/>
  <c r="HD36" i="8"/>
  <c r="GW36" i="8"/>
  <c r="FB36" i="8"/>
  <c r="BT36" i="8"/>
  <c r="GT36" i="8"/>
  <c r="AQ36" i="8"/>
  <c r="AS36" i="8"/>
  <c r="BQ36" i="8"/>
  <c r="BS36" i="8"/>
  <c r="DW36" i="8"/>
  <c r="DT36" i="8"/>
  <c r="EK36" i="8"/>
  <c r="AT36" i="8"/>
  <c r="FE36" i="8"/>
  <c r="AX36" i="8"/>
  <c r="O36" i="8"/>
  <c r="CY36" i="8"/>
  <c r="U36" i="8"/>
  <c r="FW36" i="8"/>
  <c r="GE36" i="8"/>
  <c r="EY36" i="8"/>
  <c r="BC36" i="8"/>
  <c r="AJ36" i="8"/>
  <c r="CV36" i="8"/>
  <c r="FX36" i="8"/>
  <c r="DE36" i="8"/>
  <c r="GO36" i="8"/>
  <c r="AD36" i="8"/>
  <c r="ET36" i="8"/>
  <c r="BL36" i="8"/>
  <c r="GR36" i="8"/>
  <c r="DY36" i="8"/>
  <c r="Z36" i="8"/>
  <c r="FV36" i="8"/>
  <c r="DO36" i="8"/>
  <c r="BA36" i="8"/>
  <c r="FC36" i="8"/>
  <c r="BH36" i="8"/>
  <c r="ER36" i="8"/>
  <c r="ES36" i="8"/>
  <c r="CH36" i="8"/>
  <c r="GX36" i="8"/>
  <c r="GQ36" i="8"/>
  <c r="DX36" i="8"/>
  <c r="BM36" i="8"/>
  <c r="HA36" i="8"/>
  <c r="DJ36" i="8"/>
  <c r="BG36" i="8"/>
  <c r="FG36" i="8"/>
  <c r="CE36" i="8"/>
  <c r="DC36" i="8"/>
  <c r="EM36" i="8"/>
  <c r="DK36" i="8"/>
  <c r="AY36" i="8"/>
  <c r="EA36" i="8"/>
  <c r="S36" i="8"/>
  <c r="FK36" i="8"/>
  <c r="CG36" i="8"/>
  <c r="DG36" i="8"/>
  <c r="CM36" i="8"/>
  <c r="AC36" i="8"/>
  <c r="EU36" i="8"/>
  <c r="BW36" i="8"/>
  <c r="BY36" i="8"/>
  <c r="AB36" i="8"/>
  <c r="BP36" i="8"/>
  <c r="DL36" i="8"/>
  <c r="EZ36" i="8"/>
  <c r="GN36" i="8"/>
  <c r="EC36" i="8"/>
  <c r="FQ36" i="8"/>
  <c r="HE36" i="8"/>
  <c r="BB36" i="8"/>
  <c r="CP36" i="8"/>
  <c r="EL36" i="8"/>
  <c r="FZ36" i="8"/>
  <c r="FS36" i="8"/>
  <c r="AN36" i="8"/>
  <c r="CZ36" i="8"/>
  <c r="FD36" i="8"/>
  <c r="HH36" i="8"/>
  <c r="AG36" i="8"/>
  <c r="CC36" i="8"/>
  <c r="EO36" i="8"/>
  <c r="GS36" i="8"/>
  <c r="AP36" i="8"/>
  <c r="CL36" i="8"/>
  <c r="EX36" i="8"/>
  <c r="HB36" i="8"/>
  <c r="AM36" i="8"/>
  <c r="EE36" i="8"/>
  <c r="BK36" i="8"/>
  <c r="FO36" i="8"/>
  <c r="CI36" i="8"/>
  <c r="AU36" i="8"/>
  <c r="EQ36" i="8"/>
  <c r="CO36" i="8"/>
  <c r="CQ36" i="8"/>
  <c r="CU36" i="8"/>
  <c r="AR36" i="8"/>
  <c r="BX36" i="8"/>
  <c r="DD36" i="8"/>
  <c r="EJ36" i="8"/>
  <c r="FP36" i="8"/>
  <c r="GV36" i="8"/>
  <c r="DU36" i="8"/>
  <c r="FA36" i="8"/>
  <c r="GG36" i="8"/>
  <c r="AL36" i="8"/>
  <c r="BR36" i="8"/>
  <c r="CX36" i="8"/>
  <c r="ED36" i="8"/>
  <c r="FJ36" i="8"/>
  <c r="GP36" i="8"/>
  <c r="GA36" i="8"/>
  <c r="HG36" i="8"/>
  <c r="BD36" i="8"/>
  <c r="CR36" i="8"/>
  <c r="EF36" i="8"/>
  <c r="GB36" i="8"/>
  <c r="AW36" i="8"/>
  <c r="CS36" i="8"/>
  <c r="EG36" i="8"/>
  <c r="FU36" i="8"/>
  <c r="R36" i="8"/>
  <c r="BF36" i="8"/>
  <c r="DB36" i="8"/>
  <c r="EP36" i="8"/>
  <c r="GD36" i="8"/>
  <c r="P36" i="8"/>
  <c r="AV36" i="8"/>
  <c r="CB36" i="8"/>
  <c r="DH36" i="8"/>
  <c r="EN36" i="8"/>
  <c r="FT36" i="8"/>
  <c r="GZ36" i="8"/>
  <c r="Y36" i="8"/>
  <c r="BE36" i="8"/>
  <c r="CK36" i="8"/>
  <c r="DQ36" i="8"/>
  <c r="EW36" i="8"/>
  <c r="GC36" i="8"/>
  <c r="AH36" i="8"/>
  <c r="BN36" i="8"/>
  <c r="CT36" i="8"/>
  <c r="DZ36" i="8"/>
  <c r="FF36" i="8"/>
  <c r="GL36" i="8"/>
  <c r="T36" i="8"/>
  <c r="CF36" i="8"/>
  <c r="EB36" i="8"/>
  <c r="GF36" i="8"/>
  <c r="DM36" i="8"/>
  <c r="FY36" i="8"/>
  <c r="V36" i="8"/>
  <c r="BZ36" i="8"/>
  <c r="DV36" i="8"/>
  <c r="GH36" i="8"/>
  <c r="GI36" i="8"/>
  <c r="AF36" i="8"/>
  <c r="DP36" i="8"/>
  <c r="GJ36" i="8"/>
  <c r="AO36" i="8"/>
  <c r="DI36" i="8"/>
  <c r="GK36" i="8"/>
  <c r="CD36" i="8"/>
  <c r="FN36" i="8"/>
  <c r="BJ36" i="8"/>
  <c r="DN36" i="8"/>
  <c r="FR36" i="8"/>
  <c r="X36" i="8"/>
  <c r="CJ36" i="8"/>
  <c r="FL36" i="8"/>
  <c r="Q36" i="8"/>
  <c r="DA36" i="8"/>
  <c r="FM36" i="8"/>
  <c r="BV36" i="8"/>
  <c r="EH36" i="8"/>
  <c r="AE36" i="8"/>
  <c r="GU36" i="8"/>
  <c r="AI36" i="8"/>
  <c r="HC36" i="8"/>
  <c r="B37" i="8" l="1"/>
  <c r="M37" i="8"/>
  <c r="L37" i="8"/>
  <c r="AW37" i="8"/>
  <c r="GS37" i="8"/>
  <c r="DS37" i="8"/>
  <c r="CP37" i="8"/>
  <c r="Q37" i="8"/>
  <c r="DU37" i="8"/>
  <c r="G37" i="8"/>
  <c r="EB37" i="8"/>
  <c r="K37" i="8"/>
  <c r="DJ37" i="8"/>
  <c r="AE37" i="8"/>
  <c r="N37" i="8"/>
  <c r="E37" i="8"/>
  <c r="C37" i="8"/>
  <c r="H37" i="8"/>
  <c r="I37" i="8"/>
  <c r="Z37" i="8"/>
  <c r="GM37" i="8"/>
  <c r="CB37" i="8"/>
  <c r="J37" i="8"/>
  <c r="F37" i="8"/>
  <c r="D37" i="8"/>
  <c r="CK37" i="8"/>
  <c r="GD37" i="8"/>
  <c r="AQ37" i="8"/>
  <c r="GA37" i="8"/>
  <c r="Y37" i="8"/>
  <c r="AG37" i="8"/>
  <c r="DA37" i="8"/>
  <c r="GK37" i="8"/>
  <c r="EP37" i="8"/>
  <c r="FG37" i="8"/>
  <c r="FX37" i="8"/>
  <c r="GG37" i="8"/>
  <c r="FR37" i="8"/>
  <c r="CQ37" i="8"/>
  <c r="EO37" i="8"/>
  <c r="HA37" i="8"/>
  <c r="BV37" i="8"/>
  <c r="BW37" i="8"/>
  <c r="BX37" i="8"/>
  <c r="BQ37" i="8"/>
  <c r="AD37" i="8"/>
  <c r="EN37" i="8"/>
  <c r="FE37" i="8"/>
  <c r="GC37" i="8"/>
  <c r="BF37" i="8"/>
  <c r="EH37" i="8"/>
  <c r="GT37" i="8"/>
  <c r="BO37" i="8"/>
  <c r="EA37" i="8"/>
  <c r="AZ37" i="8"/>
  <c r="FP37" i="8"/>
  <c r="BA37" i="8"/>
  <c r="FQ37" i="8"/>
  <c r="FB37" i="8"/>
  <c r="CI37" i="8"/>
  <c r="EF37" i="8"/>
  <c r="R37" i="8"/>
  <c r="CL37" i="8"/>
  <c r="FV37" i="8"/>
  <c r="AA37" i="8"/>
  <c r="DC37" i="8"/>
  <c r="FO37" i="8"/>
  <c r="DL37" i="8"/>
  <c r="DM37" i="8"/>
  <c r="CH37" i="8"/>
  <c r="FC37" i="8"/>
  <c r="AV37" i="8"/>
  <c r="GZ37" i="8"/>
  <c r="DQ37" i="8"/>
  <c r="CS37" i="8"/>
  <c r="FM37" i="8"/>
  <c r="DI37" i="8"/>
  <c r="DY37" i="8"/>
  <c r="EG37" i="8"/>
  <c r="AP37" i="8"/>
  <c r="CD37" i="8"/>
  <c r="DR37" i="8"/>
  <c r="FN37" i="8"/>
  <c r="HB37" i="8"/>
  <c r="BG37" i="8"/>
  <c r="CU37" i="8"/>
  <c r="EI37" i="8"/>
  <c r="GE37" i="8"/>
  <c r="T37" i="8"/>
  <c r="BP37" i="8"/>
  <c r="DD37" i="8"/>
  <c r="ER37" i="8"/>
  <c r="GN37" i="8"/>
  <c r="U37" i="8"/>
  <c r="BI37" i="8"/>
  <c r="CW37" i="8"/>
  <c r="ES37" i="8"/>
  <c r="GW37" i="8"/>
  <c r="BZ37" i="8"/>
  <c r="DV37" i="8"/>
  <c r="FZ37" i="8"/>
  <c r="BC37" i="8"/>
  <c r="DO37" i="8"/>
  <c r="FK37" i="8"/>
  <c r="BL37" i="8"/>
  <c r="DX37" i="8"/>
  <c r="FT37" i="8"/>
  <c r="CC37" i="8"/>
  <c r="EW37" i="8"/>
  <c r="AO37" i="8"/>
  <c r="FU37" i="8"/>
  <c r="BE37" i="8"/>
  <c r="BM37" i="8"/>
  <c r="BU37" i="8"/>
  <c r="AH37" i="8"/>
  <c r="BN37" i="8"/>
  <c r="CT37" i="8"/>
  <c r="DZ37" i="8"/>
  <c r="FF37" i="8"/>
  <c r="GL37" i="8"/>
  <c r="S37" i="8"/>
  <c r="AY37" i="8"/>
  <c r="CE37" i="8"/>
  <c r="DK37" i="8"/>
  <c r="EQ37" i="8"/>
  <c r="FW37" i="8"/>
  <c r="HC37" i="8"/>
  <c r="AB37" i="8"/>
  <c r="BH37" i="8"/>
  <c r="CN37" i="8"/>
  <c r="DT37" i="8"/>
  <c r="EZ37" i="8"/>
  <c r="GF37" i="8"/>
  <c r="AS37" i="8"/>
  <c r="BY37" i="8"/>
  <c r="DE37" i="8"/>
  <c r="EK37" i="8"/>
  <c r="FY37" i="8"/>
  <c r="V37" i="8"/>
  <c r="BJ37" i="8"/>
  <c r="DF37" i="8"/>
  <c r="ET37" i="8"/>
  <c r="GH37" i="8"/>
  <c r="W37" i="8"/>
  <c r="BK37" i="8"/>
  <c r="CY37" i="8"/>
  <c r="EU37" i="8"/>
  <c r="GI37" i="8"/>
  <c r="AF37" i="8"/>
  <c r="BT37" i="8"/>
  <c r="DH37" i="8"/>
  <c r="FD37" i="8"/>
  <c r="GR37" i="8"/>
  <c r="FI37" i="8"/>
  <c r="GO37" i="8"/>
  <c r="AL37" i="8"/>
  <c r="BR37" i="8"/>
  <c r="CX37" i="8"/>
  <c r="ED37" i="8"/>
  <c r="FJ37" i="8"/>
  <c r="GP37" i="8"/>
  <c r="O37" i="8"/>
  <c r="AU37" i="8"/>
  <c r="CA37" i="8"/>
  <c r="DG37" i="8"/>
  <c r="EM37" i="8"/>
  <c r="FS37" i="8"/>
  <c r="GY37" i="8"/>
  <c r="X37" i="8"/>
  <c r="BD37" i="8"/>
  <c r="CJ37" i="8"/>
  <c r="DP37" i="8"/>
  <c r="EV37" i="8"/>
  <c r="GB37" i="8"/>
  <c r="HH37" i="8"/>
  <c r="AX37" i="8"/>
  <c r="DB37" i="8"/>
  <c r="EX37" i="8"/>
  <c r="AI37" i="8"/>
  <c r="CM37" i="8"/>
  <c r="EY37" i="8"/>
  <c r="GU37" i="8"/>
  <c r="AR37" i="8"/>
  <c r="CV37" i="8"/>
  <c r="FH37" i="8"/>
  <c r="HD37" i="8"/>
  <c r="AK37" i="8"/>
  <c r="CO37" i="8"/>
  <c r="FA37" i="8"/>
  <c r="BB37" i="8"/>
  <c r="EL37" i="8"/>
  <c r="HF37" i="8"/>
  <c r="BS37" i="8"/>
  <c r="EE37" i="8"/>
  <c r="HG37" i="8"/>
  <c r="AN37" i="8"/>
  <c r="CZ37" i="8"/>
  <c r="GJ37" i="8"/>
  <c r="AJ37" i="8"/>
  <c r="CF37" i="8"/>
  <c r="EJ37" i="8"/>
  <c r="GV37" i="8"/>
  <c r="AC37" i="8"/>
  <c r="CG37" i="8"/>
  <c r="EC37" i="8"/>
  <c r="HE37" i="8"/>
  <c r="AT37" i="8"/>
  <c r="DN37" i="8"/>
  <c r="GX37" i="8"/>
  <c r="AM37" i="8"/>
  <c r="DW37" i="8"/>
  <c r="GQ37" i="8"/>
  <c r="P37" i="8"/>
  <c r="CR37" i="8"/>
  <c r="FL37" i="8"/>
  <c r="B38" i="8" l="1"/>
  <c r="BL38" i="8"/>
  <c r="DU38" i="8"/>
  <c r="K38" i="8"/>
  <c r="L38" i="8"/>
  <c r="M38" i="8"/>
  <c r="G38" i="8"/>
  <c r="GZ38" i="8"/>
  <c r="CC38" i="8"/>
  <c r="GN38" i="8"/>
  <c r="I38" i="8"/>
  <c r="HC38" i="8"/>
  <c r="N38" i="8"/>
  <c r="H38" i="8"/>
  <c r="EX38" i="8"/>
  <c r="V38" i="8"/>
  <c r="C38" i="8"/>
  <c r="D38" i="8"/>
  <c r="E38" i="8"/>
  <c r="F38" i="8"/>
  <c r="BS38" i="8"/>
  <c r="FK38" i="8"/>
  <c r="EN38" i="8"/>
  <c r="AP38" i="8"/>
  <c r="AZ38" i="8"/>
  <c r="J38" i="8"/>
  <c r="EU38" i="8"/>
  <c r="AE38" i="8"/>
  <c r="GA38" i="8"/>
  <c r="EO38" i="8"/>
  <c r="BW38" i="8"/>
  <c r="FZ38" i="8"/>
  <c r="AM38" i="8"/>
  <c r="FS38" i="8"/>
  <c r="GI38" i="8"/>
  <c r="CZ38" i="8"/>
  <c r="CS38" i="8"/>
  <c r="HE38" i="8"/>
  <c r="CX38" i="8"/>
  <c r="EM38" i="8"/>
  <c r="AF38" i="8"/>
  <c r="FL38" i="8"/>
  <c r="AG38" i="8"/>
  <c r="GC38" i="8"/>
  <c r="CT38" i="8"/>
  <c r="EI38" i="8"/>
  <c r="EB38" i="8"/>
  <c r="BA38" i="8"/>
  <c r="EE38" i="8"/>
  <c r="GQ38" i="8"/>
  <c r="BK38" i="8"/>
  <c r="CB38" i="8"/>
  <c r="FD38" i="8"/>
  <c r="Q38" i="8"/>
  <c r="CK38" i="8"/>
  <c r="FE38" i="8"/>
  <c r="CL38" i="8"/>
  <c r="GL38" i="8"/>
  <c r="EA38" i="8"/>
  <c r="DD38" i="8"/>
  <c r="AS38" i="8"/>
  <c r="FY38" i="8"/>
  <c r="BR38" i="8"/>
  <c r="BC38" i="8"/>
  <c r="AN38" i="8"/>
  <c r="DH38" i="8"/>
  <c r="GR38" i="8"/>
  <c r="AW38" i="8"/>
  <c r="DY38" i="8"/>
  <c r="HA38" i="8"/>
  <c r="Z38" i="8"/>
  <c r="EH38" i="8"/>
  <c r="AQ38" i="8"/>
  <c r="GU38" i="8"/>
  <c r="T38" i="8"/>
  <c r="FX38" i="8"/>
  <c r="DE38" i="8"/>
  <c r="FB38" i="8"/>
  <c r="O38" i="8"/>
  <c r="CI38" i="8"/>
  <c r="FC38" i="8"/>
  <c r="CY38" i="8"/>
  <c r="CA38" i="8"/>
  <c r="HG38" i="8"/>
  <c r="AU38" i="8"/>
  <c r="AV38" i="8"/>
  <c r="CR38" i="8"/>
  <c r="EF38" i="8"/>
  <c r="FT38" i="8"/>
  <c r="Y38" i="8"/>
  <c r="BM38" i="8"/>
  <c r="DI38" i="8"/>
  <c r="EW38" i="8"/>
  <c r="GK38" i="8"/>
  <c r="AH38" i="8"/>
  <c r="BV38" i="8"/>
  <c r="DR38" i="8"/>
  <c r="FF38" i="8"/>
  <c r="GT38" i="8"/>
  <c r="AY38" i="8"/>
  <c r="DK38" i="8"/>
  <c r="FO38" i="8"/>
  <c r="AR38" i="8"/>
  <c r="CV38" i="8"/>
  <c r="ER38" i="8"/>
  <c r="HD38" i="8"/>
  <c r="U38" i="8"/>
  <c r="CG38" i="8"/>
  <c r="EK38" i="8"/>
  <c r="GG38" i="8"/>
  <c r="AD38" i="8"/>
  <c r="CP38" i="8"/>
  <c r="ET38" i="8"/>
  <c r="GP38" i="8"/>
  <c r="GY38" i="8"/>
  <c r="W38" i="8"/>
  <c r="CQ38" i="8"/>
  <c r="DG38" i="8"/>
  <c r="DO38" i="8"/>
  <c r="DW38" i="8"/>
  <c r="X38" i="8"/>
  <c r="BD38" i="8"/>
  <c r="CJ38" i="8"/>
  <c r="DP38" i="8"/>
  <c r="EV38" i="8"/>
  <c r="GB38" i="8"/>
  <c r="HH38" i="8"/>
  <c r="AO38" i="8"/>
  <c r="BU38" i="8"/>
  <c r="DA38" i="8"/>
  <c r="EG38" i="8"/>
  <c r="FM38" i="8"/>
  <c r="GS38" i="8"/>
  <c r="R38" i="8"/>
  <c r="AX38" i="8"/>
  <c r="CD38" i="8"/>
  <c r="DJ38" i="8"/>
  <c r="EP38" i="8"/>
  <c r="FV38" i="8"/>
  <c r="HB38" i="8"/>
  <c r="S38" i="8"/>
  <c r="BO38" i="8"/>
  <c r="DC38" i="8"/>
  <c r="EQ38" i="8"/>
  <c r="GM38" i="8"/>
  <c r="AJ38" i="8"/>
  <c r="BX38" i="8"/>
  <c r="DL38" i="8"/>
  <c r="FH38" i="8"/>
  <c r="GV38" i="8"/>
  <c r="AC38" i="8"/>
  <c r="BY38" i="8"/>
  <c r="DM38" i="8"/>
  <c r="FA38" i="8"/>
  <c r="GW38" i="8"/>
  <c r="AL38" i="8"/>
  <c r="CH38" i="8"/>
  <c r="DV38" i="8"/>
  <c r="FJ38" i="8"/>
  <c r="HF38" i="8"/>
  <c r="AA38" i="8"/>
  <c r="BG38" i="8"/>
  <c r="CM38" i="8"/>
  <c r="DS38" i="8"/>
  <c r="EY38" i="8"/>
  <c r="GE38" i="8"/>
  <c r="AB38" i="8"/>
  <c r="BH38" i="8"/>
  <c r="CN38" i="8"/>
  <c r="DT38" i="8"/>
  <c r="EZ38" i="8"/>
  <c r="GF38" i="8"/>
  <c r="AK38" i="8"/>
  <c r="BQ38" i="8"/>
  <c r="CW38" i="8"/>
  <c r="EC38" i="8"/>
  <c r="FI38" i="8"/>
  <c r="GO38" i="8"/>
  <c r="AT38" i="8"/>
  <c r="BZ38" i="8"/>
  <c r="DF38" i="8"/>
  <c r="EL38" i="8"/>
  <c r="FR38" i="8"/>
  <c r="GX38" i="8"/>
  <c r="P38" i="8"/>
  <c r="BT38" i="8"/>
  <c r="DX38" i="8"/>
  <c r="GJ38" i="8"/>
  <c r="BE38" i="8"/>
  <c r="DQ38" i="8"/>
  <c r="FU38" i="8"/>
  <c r="BN38" i="8"/>
  <c r="DZ38" i="8"/>
  <c r="GD38" i="8"/>
  <c r="AI38" i="8"/>
  <c r="CU38" i="8"/>
  <c r="FW38" i="8"/>
  <c r="CF38" i="8"/>
  <c r="FP38" i="8"/>
  <c r="CO38" i="8"/>
  <c r="FQ38" i="8"/>
  <c r="BJ38" i="8"/>
  <c r="ED38" i="8"/>
  <c r="BF38" i="8"/>
  <c r="DB38" i="8"/>
  <c r="FN38" i="8"/>
  <c r="CE38" i="8"/>
  <c r="FG38" i="8"/>
  <c r="BP38" i="8"/>
  <c r="EJ38" i="8"/>
  <c r="BI38" i="8"/>
  <c r="ES38" i="8"/>
  <c r="BB38" i="8"/>
  <c r="DN38" i="8"/>
  <c r="GH38" i="8"/>
  <c r="B39" i="8" l="1"/>
  <c r="I39" i="8"/>
  <c r="M39" i="8"/>
  <c r="HB39" i="8"/>
  <c r="GD39" i="8"/>
  <c r="H39" i="8"/>
  <c r="K39" i="8"/>
  <c r="L39" i="8"/>
  <c r="N39" i="8"/>
  <c r="P39" i="8"/>
  <c r="ED39" i="8"/>
  <c r="CP39" i="8"/>
  <c r="EO39" i="8"/>
  <c r="AM39" i="8"/>
  <c r="CR39" i="8"/>
  <c r="J39" i="8"/>
  <c r="C39" i="8"/>
  <c r="D39" i="8"/>
  <c r="E39" i="8"/>
  <c r="F39" i="8"/>
  <c r="G39" i="8"/>
  <c r="DE39" i="8"/>
  <c r="CC39" i="8"/>
  <c r="BO39" i="8"/>
  <c r="BP39" i="8"/>
  <c r="Q39" i="8"/>
  <c r="DT39" i="8"/>
  <c r="CO39" i="8"/>
  <c r="GN39" i="8"/>
  <c r="V39" i="8"/>
  <c r="GG39" i="8"/>
  <c r="HE39" i="8"/>
  <c r="FQ39" i="8"/>
  <c r="BA39" i="8"/>
  <c r="EM39" i="8"/>
  <c r="CH39" i="8"/>
  <c r="AI39" i="8"/>
  <c r="FN39" i="8"/>
  <c r="BF39" i="8"/>
  <c r="ET39" i="8"/>
  <c r="EX39" i="8"/>
  <c r="CD39" i="8"/>
  <c r="BU39" i="8"/>
  <c r="AG39" i="8"/>
  <c r="GS39" i="8"/>
  <c r="FP39" i="8"/>
  <c r="CY39" i="8"/>
  <c r="AR39" i="8"/>
  <c r="CK39" i="8"/>
  <c r="HC39" i="8"/>
  <c r="CL39" i="8"/>
  <c r="BQ39" i="8"/>
  <c r="CF39" i="8"/>
  <c r="EP39" i="8"/>
  <c r="GX39" i="8"/>
  <c r="O39" i="8"/>
  <c r="HG39" i="8"/>
  <c r="BL39" i="8"/>
  <c r="GE39" i="8"/>
  <c r="EA39" i="8"/>
  <c r="BX39" i="8"/>
  <c r="DD39" i="8"/>
  <c r="DN39" i="8"/>
  <c r="BB39" i="8"/>
  <c r="BN39" i="8"/>
  <c r="Y39" i="8"/>
  <c r="BY39" i="8"/>
  <c r="EC39" i="8"/>
  <c r="AT39" i="8"/>
  <c r="CV39" i="8"/>
  <c r="FO39" i="8"/>
  <c r="BG39" i="8"/>
  <c r="DI39" i="8"/>
  <c r="GM39" i="8"/>
  <c r="AB39" i="8"/>
  <c r="DJ39" i="8"/>
  <c r="CE39" i="8"/>
  <c r="FW39" i="8"/>
  <c r="BJ39" i="8"/>
  <c r="EL39" i="8"/>
  <c r="BW39" i="8"/>
  <c r="FG39" i="8"/>
  <c r="EW39" i="8"/>
  <c r="HA39" i="8"/>
  <c r="FH39" i="8"/>
  <c r="HD39" i="8"/>
  <c r="FB39" i="8"/>
  <c r="AU39" i="8"/>
  <c r="EE39" i="8"/>
  <c r="GY39" i="8"/>
  <c r="BD39" i="8"/>
  <c r="FD39" i="8"/>
  <c r="CT39" i="8"/>
  <c r="AH39" i="8"/>
  <c r="BE39" i="8"/>
  <c r="CU39" i="8"/>
  <c r="ES39" i="8"/>
  <c r="AJ39" i="8"/>
  <c r="BZ39" i="8"/>
  <c r="DR39" i="8"/>
  <c r="GL39" i="8"/>
  <c r="AW39" i="8"/>
  <c r="CM39" i="8"/>
  <c r="EH39" i="8"/>
  <c r="AL39" i="8"/>
  <c r="CN39" i="8"/>
  <c r="FV39" i="8"/>
  <c r="AY39" i="8"/>
  <c r="DK39" i="8"/>
  <c r="GT39" i="8"/>
  <c r="AZ39" i="8"/>
  <c r="DB39" i="8"/>
  <c r="GU39" i="8"/>
  <c r="BM39" i="8"/>
  <c r="DM39" i="8"/>
  <c r="EG39" i="8"/>
  <c r="FU39" i="8"/>
  <c r="EJ39" i="8"/>
  <c r="FX39" i="8"/>
  <c r="FJ39" i="8"/>
  <c r="BC39" i="8"/>
  <c r="DO39" i="8"/>
  <c r="FS39" i="8"/>
  <c r="AF39" i="8"/>
  <c r="DP39" i="8"/>
  <c r="GJ39" i="8"/>
  <c r="R39" i="8"/>
  <c r="BH39" i="8"/>
  <c r="CX39" i="8"/>
  <c r="EY39" i="8"/>
  <c r="S39" i="8"/>
  <c r="BI39" i="8"/>
  <c r="DA39" i="8"/>
  <c r="FA39" i="8"/>
  <c r="AD39" i="8"/>
  <c r="BV39" i="8"/>
  <c r="DL39" i="8"/>
  <c r="FY39" i="8"/>
  <c r="AQ39" i="8"/>
  <c r="CG39" i="8"/>
  <c r="DZ39" i="8"/>
  <c r="GW39" i="8"/>
  <c r="DY39" i="8"/>
  <c r="FE39" i="8"/>
  <c r="GK39" i="8"/>
  <c r="EZ39" i="8"/>
  <c r="GF39" i="8"/>
  <c r="GH39" i="8"/>
  <c r="W39" i="8"/>
  <c r="BS39" i="8"/>
  <c r="DG39" i="8"/>
  <c r="EU39" i="8"/>
  <c r="GQ39" i="8"/>
  <c r="X39" i="8"/>
  <c r="CJ39" i="8"/>
  <c r="EV39" i="8"/>
  <c r="HH39" i="8"/>
  <c r="FZ39" i="8"/>
  <c r="HF39" i="8"/>
  <c r="AE39" i="8"/>
  <c r="BK39" i="8"/>
  <c r="CQ39" i="8"/>
  <c r="DW39" i="8"/>
  <c r="FC39" i="8"/>
  <c r="GI39" i="8"/>
  <c r="AV39" i="8"/>
  <c r="CB39" i="8"/>
  <c r="DH39" i="8"/>
  <c r="EN39" i="8"/>
  <c r="FT39" i="8"/>
  <c r="GZ39" i="8"/>
  <c r="AN39" i="8"/>
  <c r="BT39" i="8"/>
  <c r="CZ39" i="8"/>
  <c r="EF39" i="8"/>
  <c r="FL39" i="8"/>
  <c r="GR39" i="8"/>
  <c r="AS39" i="8"/>
  <c r="DQ39" i="8"/>
  <c r="Z39" i="8"/>
  <c r="DF39" i="8"/>
  <c r="AK39" i="8"/>
  <c r="DS39" i="8"/>
  <c r="BR39" i="8"/>
  <c r="GO39" i="8"/>
  <c r="AO39" i="8"/>
  <c r="EK39" i="8"/>
  <c r="AP39" i="8"/>
  <c r="FF39" i="8"/>
  <c r="U39" i="8"/>
  <c r="DC39" i="8"/>
  <c r="GC39" i="8"/>
  <c r="ER39" i="8"/>
  <c r="GP39" i="8"/>
  <c r="CI39" i="8"/>
  <c r="GA39" i="8"/>
  <c r="GB39" i="8"/>
  <c r="AA39" i="8"/>
  <c r="CW39" i="8"/>
  <c r="AX39" i="8"/>
  <c r="EI39" i="8"/>
  <c r="AC39" i="8"/>
  <c r="DU39" i="8"/>
  <c r="T39" i="8"/>
  <c r="DV39" i="8"/>
  <c r="CS39" i="8"/>
  <c r="FM39" i="8"/>
  <c r="EB39" i="8"/>
  <c r="GV39" i="8"/>
  <c r="FR39" i="8"/>
  <c r="CA39" i="8"/>
  <c r="FK39" i="8"/>
  <c r="DX39" i="8"/>
  <c r="EQ39" i="8"/>
  <c r="FI39" i="8"/>
  <c r="B40" i="8" l="1"/>
  <c r="G40" i="8"/>
  <c r="F40" i="8"/>
  <c r="GS40" i="8"/>
  <c r="L40" i="8"/>
  <c r="CQ40" i="8"/>
  <c r="AS40" i="8"/>
  <c r="I40" i="8"/>
  <c r="EF40" i="8"/>
  <c r="K40" i="8"/>
  <c r="M40" i="8"/>
  <c r="GR40" i="8"/>
  <c r="HF40" i="8"/>
  <c r="H40" i="8"/>
  <c r="J40" i="8"/>
  <c r="C40" i="8"/>
  <c r="D40" i="8"/>
  <c r="E40" i="8"/>
  <c r="N40" i="8"/>
  <c r="EV40" i="8"/>
  <c r="BF40" i="8"/>
  <c r="AZ40" i="8"/>
  <c r="CJ40" i="8"/>
  <c r="AO40" i="8"/>
  <c r="FK40" i="8"/>
  <c r="EC40" i="8"/>
  <c r="AI40" i="8"/>
  <c r="BG40" i="8"/>
  <c r="AE40" i="8"/>
  <c r="DY40" i="8"/>
  <c r="EH40" i="8"/>
  <c r="GM40" i="8"/>
  <c r="ER40" i="8"/>
  <c r="AT40" i="8"/>
  <c r="CU40" i="8"/>
  <c r="AA40" i="8"/>
  <c r="FC40" i="8"/>
  <c r="CS40" i="8"/>
  <c r="DR40" i="8"/>
  <c r="GE40" i="8"/>
  <c r="DT40" i="8"/>
  <c r="DE40" i="8"/>
  <c r="V40" i="8"/>
  <c r="BW40" i="8"/>
  <c r="DH40" i="8"/>
  <c r="CE40" i="8"/>
  <c r="X40" i="8"/>
  <c r="CA40" i="8"/>
  <c r="AG40" i="8"/>
  <c r="GC40" i="8"/>
  <c r="AP40" i="8"/>
  <c r="GT40" i="8"/>
  <c r="ET40" i="8"/>
  <c r="BT40" i="8"/>
  <c r="EI40" i="8"/>
  <c r="GZ40" i="8"/>
  <c r="S40" i="8"/>
  <c r="DS40" i="8"/>
  <c r="FT40" i="8"/>
  <c r="BS40" i="8"/>
  <c r="DW40" i="8"/>
  <c r="FS40" i="8"/>
  <c r="BE40" i="8"/>
  <c r="DQ40" i="8"/>
  <c r="FM40" i="8"/>
  <c r="BV40" i="8"/>
  <c r="DZ40" i="8"/>
  <c r="GD40" i="8"/>
  <c r="AJ40" i="8"/>
  <c r="CV40" i="8"/>
  <c r="FX40" i="8"/>
  <c r="BQ40" i="8"/>
  <c r="FI40" i="8"/>
  <c r="BB40" i="8"/>
  <c r="FZ40" i="8"/>
  <c r="BO40" i="8"/>
  <c r="EA40" i="8"/>
  <c r="GB40" i="8"/>
  <c r="AN40" i="8"/>
  <c r="GJ40" i="8"/>
  <c r="DC40" i="8"/>
  <c r="P40" i="8"/>
  <c r="EN40" i="8"/>
  <c r="DK40" i="8"/>
  <c r="FD40" i="8"/>
  <c r="FL40" i="8"/>
  <c r="AF40" i="8"/>
  <c r="O40" i="8"/>
  <c r="BK40" i="8"/>
  <c r="CY40" i="8"/>
  <c r="EM40" i="8"/>
  <c r="GI40" i="8"/>
  <c r="Y40" i="8"/>
  <c r="BM40" i="8"/>
  <c r="DA40" i="8"/>
  <c r="EW40" i="8"/>
  <c r="GK40" i="8"/>
  <c r="Z40" i="8"/>
  <c r="BN40" i="8"/>
  <c r="DB40" i="8"/>
  <c r="EX40" i="8"/>
  <c r="GL40" i="8"/>
  <c r="EY40" i="8"/>
  <c r="GU40" i="8"/>
  <c r="T40" i="8"/>
  <c r="CF40" i="8"/>
  <c r="EB40" i="8"/>
  <c r="GF40" i="8"/>
  <c r="AC40" i="8"/>
  <c r="CO40" i="8"/>
  <c r="FA40" i="8"/>
  <c r="CH40" i="8"/>
  <c r="FR40" i="8"/>
  <c r="AY40" i="8"/>
  <c r="HH40" i="8"/>
  <c r="BD40" i="8"/>
  <c r="CM40" i="8"/>
  <c r="DX40" i="8"/>
  <c r="W40" i="8"/>
  <c r="BC40" i="8"/>
  <c r="CI40" i="8"/>
  <c r="DO40" i="8"/>
  <c r="EU40" i="8"/>
  <c r="GA40" i="8"/>
  <c r="HG40" i="8"/>
  <c r="Q40" i="8"/>
  <c r="AW40" i="8"/>
  <c r="CC40" i="8"/>
  <c r="DI40" i="8"/>
  <c r="EO40" i="8"/>
  <c r="FU40" i="8"/>
  <c r="HA40" i="8"/>
  <c r="R40" i="8"/>
  <c r="AX40" i="8"/>
  <c r="CD40" i="8"/>
  <c r="DJ40" i="8"/>
  <c r="EP40" i="8"/>
  <c r="FV40" i="8"/>
  <c r="HB40" i="8"/>
  <c r="FO40" i="8"/>
  <c r="AB40" i="8"/>
  <c r="BP40" i="8"/>
  <c r="DL40" i="8"/>
  <c r="EZ40" i="8"/>
  <c r="GN40" i="8"/>
  <c r="AK40" i="8"/>
  <c r="BY40" i="8"/>
  <c r="DU40" i="8"/>
  <c r="GG40" i="8"/>
  <c r="BZ40" i="8"/>
  <c r="EL40" i="8"/>
  <c r="GX40" i="8"/>
  <c r="EQ40" i="8"/>
  <c r="FW40" i="8"/>
  <c r="HC40" i="8"/>
  <c r="AR40" i="8"/>
  <c r="BX40" i="8"/>
  <c r="DD40" i="8"/>
  <c r="EJ40" i="8"/>
  <c r="FP40" i="8"/>
  <c r="GV40" i="8"/>
  <c r="U40" i="8"/>
  <c r="BA40" i="8"/>
  <c r="CG40" i="8"/>
  <c r="DM40" i="8"/>
  <c r="ES40" i="8"/>
  <c r="FY40" i="8"/>
  <c r="HE40" i="8"/>
  <c r="AL40" i="8"/>
  <c r="BR40" i="8"/>
  <c r="CX40" i="8"/>
  <c r="ED40" i="8"/>
  <c r="FJ40" i="8"/>
  <c r="GP40" i="8"/>
  <c r="EK40" i="8"/>
  <c r="FQ40" i="8"/>
  <c r="GW40" i="8"/>
  <c r="AD40" i="8"/>
  <c r="BJ40" i="8"/>
  <c r="CP40" i="8"/>
  <c r="DV40" i="8"/>
  <c r="FB40" i="8"/>
  <c r="GH40" i="8"/>
  <c r="CZ40" i="8"/>
  <c r="AQ40" i="8"/>
  <c r="CB40" i="8"/>
  <c r="CR40" i="8"/>
  <c r="AU40" i="8"/>
  <c r="EE40" i="8"/>
  <c r="GY40" i="8"/>
  <c r="CK40" i="8"/>
  <c r="FE40" i="8"/>
  <c r="AH40" i="8"/>
  <c r="CT40" i="8"/>
  <c r="FN40" i="8"/>
  <c r="FG40" i="8"/>
  <c r="CN40" i="8"/>
  <c r="HD40" i="8"/>
  <c r="CW40" i="8"/>
  <c r="DN40" i="8"/>
  <c r="AV40" i="8"/>
  <c r="DP40" i="8"/>
  <c r="BL40" i="8"/>
  <c r="AM40" i="8"/>
  <c r="DG40" i="8"/>
  <c r="GQ40" i="8"/>
  <c r="BU40" i="8"/>
  <c r="EG40" i="8"/>
  <c r="CL40" i="8"/>
  <c r="FF40" i="8"/>
  <c r="BH40" i="8"/>
  <c r="FH40" i="8"/>
  <c r="BI40" i="8"/>
  <c r="GO40" i="8"/>
  <c r="DF40" i="8"/>
  <c r="B41" i="8" l="1"/>
  <c r="L41" i="8"/>
  <c r="BR41" i="8"/>
  <c r="G41" i="8"/>
  <c r="E41" i="8"/>
  <c r="DI41" i="8"/>
  <c r="N41" i="8"/>
  <c r="K41" i="8"/>
  <c r="GG41" i="8"/>
  <c r="F41" i="8"/>
  <c r="I41" i="8"/>
  <c r="P41" i="8"/>
  <c r="Z41" i="8"/>
  <c r="H41" i="8"/>
  <c r="EU41" i="8"/>
  <c r="J41" i="8"/>
  <c r="M41" i="8"/>
  <c r="BA41" i="8"/>
  <c r="GJ41" i="8"/>
  <c r="CM41" i="8"/>
  <c r="FZ41" i="8"/>
  <c r="BK41" i="8"/>
  <c r="CJ41" i="8"/>
  <c r="HA41" i="8"/>
  <c r="EP41" i="8"/>
  <c r="FH41" i="8"/>
  <c r="DU41" i="8"/>
  <c r="BB41" i="8"/>
  <c r="BJ41" i="8"/>
  <c r="HF41" i="8"/>
  <c r="CX41" i="8"/>
  <c r="CW41" i="8"/>
  <c r="BC41" i="8"/>
  <c r="HG41" i="8"/>
  <c r="BL41" i="8"/>
  <c r="GK41" i="8"/>
  <c r="DJ41" i="8"/>
  <c r="DD41" i="8"/>
  <c r="U41" i="8"/>
  <c r="FY41" i="8"/>
  <c r="DW41" i="8"/>
  <c r="EV41" i="8"/>
  <c r="CC41" i="8"/>
  <c r="R41" i="8"/>
  <c r="BG41" i="8"/>
  <c r="DF41" i="8"/>
  <c r="FR41" i="8"/>
  <c r="DN41" i="8"/>
  <c r="EL41" i="8"/>
  <c r="CH41" i="8"/>
  <c r="AK41" i="8"/>
  <c r="CO41" i="8"/>
  <c r="ES41" i="8"/>
  <c r="HE41" i="8"/>
  <c r="W41" i="8"/>
  <c r="CI41" i="8"/>
  <c r="EM41" i="8"/>
  <c r="GI41" i="8"/>
  <c r="AV41" i="8"/>
  <c r="CR41" i="8"/>
  <c r="FD41" i="8"/>
  <c r="Y41" i="8"/>
  <c r="CK41" i="8"/>
  <c r="FE41" i="8"/>
  <c r="BF41" i="8"/>
  <c r="GT41" i="8"/>
  <c r="CE41" i="8"/>
  <c r="GE41" i="8"/>
  <c r="CV41" i="8"/>
  <c r="GV41" i="8"/>
  <c r="AT41" i="8"/>
  <c r="DV41" i="8"/>
  <c r="GP41" i="8"/>
  <c r="GX41" i="8"/>
  <c r="AL41" i="8"/>
  <c r="AC41" i="8"/>
  <c r="BQ41" i="8"/>
  <c r="DM41" i="8"/>
  <c r="FA41" i="8"/>
  <c r="GO41" i="8"/>
  <c r="AE41" i="8"/>
  <c r="CA41" i="8"/>
  <c r="DO41" i="8"/>
  <c r="FC41" i="8"/>
  <c r="GY41" i="8"/>
  <c r="AF41" i="8"/>
  <c r="CB41" i="8"/>
  <c r="DP41" i="8"/>
  <c r="FL41" i="8"/>
  <c r="BM41" i="8"/>
  <c r="DQ41" i="8"/>
  <c r="FU41" i="8"/>
  <c r="AX41" i="8"/>
  <c r="DB41" i="8"/>
  <c r="EX41" i="8"/>
  <c r="AA41" i="8"/>
  <c r="DS41" i="8"/>
  <c r="HC41" i="8"/>
  <c r="AR41" i="8"/>
  <c r="EJ41" i="8"/>
  <c r="V41" i="8"/>
  <c r="CP41" i="8"/>
  <c r="FJ41" i="8"/>
  <c r="AS41" i="8"/>
  <c r="BY41" i="8"/>
  <c r="DE41" i="8"/>
  <c r="EK41" i="8"/>
  <c r="FQ41" i="8"/>
  <c r="GW41" i="8"/>
  <c r="AM41" i="8"/>
  <c r="BS41" i="8"/>
  <c r="CY41" i="8"/>
  <c r="EE41" i="8"/>
  <c r="FK41" i="8"/>
  <c r="GQ41" i="8"/>
  <c r="AN41" i="8"/>
  <c r="BT41" i="8"/>
  <c r="CZ41" i="8"/>
  <c r="GB41" i="8"/>
  <c r="Q41" i="8"/>
  <c r="BE41" i="8"/>
  <c r="CS41" i="8"/>
  <c r="EO41" i="8"/>
  <c r="GC41" i="8"/>
  <c r="AP41" i="8"/>
  <c r="CD41" i="8"/>
  <c r="DR41" i="8"/>
  <c r="FN41" i="8"/>
  <c r="HB41" i="8"/>
  <c r="AY41" i="8"/>
  <c r="DK41" i="8"/>
  <c r="FW41" i="8"/>
  <c r="BP41" i="8"/>
  <c r="EB41" i="8"/>
  <c r="GN41" i="8"/>
  <c r="EN41" i="8"/>
  <c r="FT41" i="8"/>
  <c r="GZ41" i="8"/>
  <c r="AO41" i="8"/>
  <c r="BU41" i="8"/>
  <c r="DA41" i="8"/>
  <c r="EG41" i="8"/>
  <c r="FM41" i="8"/>
  <c r="GS41" i="8"/>
  <c r="AH41" i="8"/>
  <c r="BN41" i="8"/>
  <c r="CT41" i="8"/>
  <c r="DZ41" i="8"/>
  <c r="FF41" i="8"/>
  <c r="GL41" i="8"/>
  <c r="AQ41" i="8"/>
  <c r="BW41" i="8"/>
  <c r="DC41" i="8"/>
  <c r="FO41" i="8"/>
  <c r="GU41" i="8"/>
  <c r="AB41" i="8"/>
  <c r="BH41" i="8"/>
  <c r="CN41" i="8"/>
  <c r="DT41" i="8"/>
  <c r="EZ41" i="8"/>
  <c r="GF41" i="8"/>
  <c r="AI41" i="8"/>
  <c r="BO41" i="8"/>
  <c r="CU41" i="8"/>
  <c r="EA41" i="8"/>
  <c r="FG41" i="8"/>
  <c r="GM41" i="8"/>
  <c r="T41" i="8"/>
  <c r="AZ41" i="8"/>
  <c r="CF41" i="8"/>
  <c r="DL41" i="8"/>
  <c r="ER41" i="8"/>
  <c r="FX41" i="8"/>
  <c r="HD41" i="8"/>
  <c r="GH41" i="8"/>
  <c r="ET41" i="8"/>
  <c r="FB41" i="8"/>
  <c r="CG41" i="8"/>
  <c r="FI41" i="8"/>
  <c r="AU41" i="8"/>
  <c r="DG41" i="8"/>
  <c r="GA41" i="8"/>
  <c r="BD41" i="8"/>
  <c r="DX41" i="8"/>
  <c r="HH41" i="8"/>
  <c r="AW41" i="8"/>
  <c r="EW41" i="8"/>
  <c r="CL41" i="8"/>
  <c r="GD41" i="8"/>
  <c r="S41" i="8"/>
  <c r="EY41" i="8"/>
  <c r="BX41" i="8"/>
  <c r="ED41" i="8"/>
  <c r="BZ41" i="8"/>
  <c r="AD41" i="8"/>
  <c r="BI41" i="8"/>
  <c r="EC41" i="8"/>
  <c r="O41" i="8"/>
  <c r="CQ41" i="8"/>
  <c r="FS41" i="8"/>
  <c r="X41" i="8"/>
  <c r="DH41" i="8"/>
  <c r="GR41" i="8"/>
  <c r="AG41" i="8"/>
  <c r="DY41" i="8"/>
  <c r="BV41" i="8"/>
  <c r="FV41" i="8"/>
  <c r="EQ41" i="8"/>
  <c r="AJ41" i="8"/>
  <c r="FP41" i="8"/>
  <c r="B42" i="8" l="1"/>
  <c r="M42" i="8"/>
  <c r="I42" i="8"/>
  <c r="AJ42" i="8"/>
  <c r="FR42" i="8"/>
  <c r="K42" i="8"/>
  <c r="CW42" i="8"/>
  <c r="N42" i="8"/>
  <c r="D42" i="8"/>
  <c r="GS42" i="8"/>
  <c r="G42" i="8"/>
  <c r="E42" i="8"/>
  <c r="J42" i="8"/>
  <c r="C42" i="8"/>
  <c r="L42" i="8"/>
  <c r="EQ42" i="8"/>
  <c r="F42" i="8"/>
  <c r="H42" i="8"/>
  <c r="CY42" i="8"/>
  <c r="AN42" i="8"/>
  <c r="CL42" i="8"/>
  <c r="DL42" i="8"/>
  <c r="AB42" i="8"/>
  <c r="BW42" i="8"/>
  <c r="FY42" i="8"/>
  <c r="FH42" i="8"/>
  <c r="GV42" i="8"/>
  <c r="U42" i="8"/>
  <c r="BZ42" i="8"/>
  <c r="HG42" i="8"/>
  <c r="EN42" i="8"/>
  <c r="AW42" i="8"/>
  <c r="CV42" i="8"/>
  <c r="GF42" i="8"/>
  <c r="GN42" i="8"/>
  <c r="AY42" i="8"/>
  <c r="GU42" i="8"/>
  <c r="ES42" i="8"/>
  <c r="BB42" i="8"/>
  <c r="FS42" i="8"/>
  <c r="DH42" i="8"/>
  <c r="Q42" i="8"/>
  <c r="FP42" i="8"/>
  <c r="T42" i="8"/>
  <c r="EI42" i="8"/>
  <c r="BY42" i="8"/>
  <c r="FB42" i="8"/>
  <c r="CA42" i="8"/>
  <c r="AF42" i="8"/>
  <c r="GZ42" i="8"/>
  <c r="EO42" i="8"/>
  <c r="BN42" i="8"/>
  <c r="AZ42" i="8"/>
  <c r="DT42" i="8"/>
  <c r="HD42" i="8"/>
  <c r="BG42" i="8"/>
  <c r="DK42" i="8"/>
  <c r="FW42" i="8"/>
  <c r="BA42" i="8"/>
  <c r="DE42" i="8"/>
  <c r="FI42" i="8"/>
  <c r="AT42" i="8"/>
  <c r="DN42" i="8"/>
  <c r="FZ42" i="8"/>
  <c r="AU42" i="8"/>
  <c r="DO42" i="8"/>
  <c r="GA42" i="8"/>
  <c r="CB42" i="8"/>
  <c r="FD42" i="8"/>
  <c r="DI42" i="8"/>
  <c r="HA42" i="8"/>
  <c r="DZ42" i="8"/>
  <c r="AR42" i="8"/>
  <c r="FX42" i="8"/>
  <c r="EJ42" i="8"/>
  <c r="CF42" i="8"/>
  <c r="EZ42" i="8"/>
  <c r="AQ42" i="8"/>
  <c r="CE42" i="8"/>
  <c r="DS42" i="8"/>
  <c r="FO42" i="8"/>
  <c r="HC42" i="8"/>
  <c r="AS42" i="8"/>
  <c r="CG42" i="8"/>
  <c r="EC42" i="8"/>
  <c r="FQ42" i="8"/>
  <c r="HE42" i="8"/>
  <c r="AD42" i="8"/>
  <c r="CH42" i="8"/>
  <c r="EL42" i="8"/>
  <c r="GX42" i="8"/>
  <c r="AM42" i="8"/>
  <c r="CI42" i="8"/>
  <c r="EM42" i="8"/>
  <c r="GY42" i="8"/>
  <c r="P42" i="8"/>
  <c r="BT42" i="8"/>
  <c r="DX42" i="8"/>
  <c r="GJ42" i="8"/>
  <c r="CC42" i="8"/>
  <c r="FU42" i="8"/>
  <c r="Z42" i="8"/>
  <c r="CT42" i="8"/>
  <c r="GL42" i="8"/>
  <c r="BP42" i="8"/>
  <c r="BX42" i="8"/>
  <c r="ER42" i="8"/>
  <c r="AI42" i="8"/>
  <c r="BO42" i="8"/>
  <c r="CU42" i="8"/>
  <c r="EA42" i="8"/>
  <c r="FG42" i="8"/>
  <c r="GM42" i="8"/>
  <c r="AC42" i="8"/>
  <c r="BI42" i="8"/>
  <c r="CO42" i="8"/>
  <c r="DU42" i="8"/>
  <c r="FA42" i="8"/>
  <c r="GG42" i="8"/>
  <c r="V42" i="8"/>
  <c r="BJ42" i="8"/>
  <c r="DF42" i="8"/>
  <c r="ET42" i="8"/>
  <c r="GH42" i="8"/>
  <c r="W42" i="8"/>
  <c r="BS42" i="8"/>
  <c r="DG42" i="8"/>
  <c r="EU42" i="8"/>
  <c r="GQ42" i="8"/>
  <c r="AV42" i="8"/>
  <c r="CR42" i="8"/>
  <c r="EF42" i="8"/>
  <c r="FT42" i="8"/>
  <c r="AO42" i="8"/>
  <c r="DA42" i="8"/>
  <c r="FM42" i="8"/>
  <c r="BF42" i="8"/>
  <c r="DR42" i="8"/>
  <c r="GD42" i="8"/>
  <c r="AL42" i="8"/>
  <c r="BR42" i="8"/>
  <c r="CX42" i="8"/>
  <c r="ED42" i="8"/>
  <c r="FJ42" i="8"/>
  <c r="GP42" i="8"/>
  <c r="AE42" i="8"/>
  <c r="BK42" i="8"/>
  <c r="CQ42" i="8"/>
  <c r="DW42" i="8"/>
  <c r="FC42" i="8"/>
  <c r="GI42" i="8"/>
  <c r="X42" i="8"/>
  <c r="BD42" i="8"/>
  <c r="CJ42" i="8"/>
  <c r="DP42" i="8"/>
  <c r="EV42" i="8"/>
  <c r="GB42" i="8"/>
  <c r="HH42" i="8"/>
  <c r="AG42" i="8"/>
  <c r="BM42" i="8"/>
  <c r="CS42" i="8"/>
  <c r="DY42" i="8"/>
  <c r="FE42" i="8"/>
  <c r="GK42" i="8"/>
  <c r="R42" i="8"/>
  <c r="AX42" i="8"/>
  <c r="CD42" i="8"/>
  <c r="DJ42" i="8"/>
  <c r="EP42" i="8"/>
  <c r="FV42" i="8"/>
  <c r="HB42" i="8"/>
  <c r="Y42" i="8"/>
  <c r="BE42" i="8"/>
  <c r="CK42" i="8"/>
  <c r="DQ42" i="8"/>
  <c r="EW42" i="8"/>
  <c r="GC42" i="8"/>
  <c r="AP42" i="8"/>
  <c r="BV42" i="8"/>
  <c r="DB42" i="8"/>
  <c r="EH42" i="8"/>
  <c r="FN42" i="8"/>
  <c r="GT42" i="8"/>
  <c r="DD42" i="8"/>
  <c r="BH42" i="8"/>
  <c r="EB42" i="8"/>
  <c r="AA42" i="8"/>
  <c r="DC42" i="8"/>
  <c r="GE42" i="8"/>
  <c r="BQ42" i="8"/>
  <c r="EK42" i="8"/>
  <c r="GW42" i="8"/>
  <c r="DV42" i="8"/>
  <c r="BC42" i="8"/>
  <c r="FK42" i="8"/>
  <c r="CZ42" i="8"/>
  <c r="GR42" i="8"/>
  <c r="EG42" i="8"/>
  <c r="AH42" i="8"/>
  <c r="FF42" i="8"/>
  <c r="CN42" i="8"/>
  <c r="S42" i="8"/>
  <c r="CM42" i="8"/>
  <c r="EY42" i="8"/>
  <c r="AK42" i="8"/>
  <c r="DM42" i="8"/>
  <c r="GO42" i="8"/>
  <c r="CP42" i="8"/>
  <c r="HF42" i="8"/>
  <c r="O42" i="8"/>
  <c r="EE42" i="8"/>
  <c r="BL42" i="8"/>
  <c r="FL42" i="8"/>
  <c r="BU42" i="8"/>
  <c r="EX42" i="8"/>
  <c r="B43" i="8" l="1"/>
  <c r="N43" i="8"/>
  <c r="G43" i="8"/>
  <c r="BB43" i="8"/>
  <c r="GZ43" i="8"/>
  <c r="BV43" i="8"/>
  <c r="L43" i="8"/>
  <c r="GU43" i="8"/>
  <c r="CW43" i="8"/>
  <c r="M43" i="8"/>
  <c r="I43" i="8"/>
  <c r="C43" i="8"/>
  <c r="DA43" i="8"/>
  <c r="E43" i="8"/>
  <c r="H43" i="8"/>
  <c r="FF43" i="8"/>
  <c r="FX43" i="8"/>
  <c r="D43" i="8"/>
  <c r="F43" i="8"/>
  <c r="J43" i="8"/>
  <c r="K43" i="8"/>
  <c r="DB43" i="8"/>
  <c r="AQ43" i="8"/>
  <c r="DJ43" i="8"/>
  <c r="FM43" i="8"/>
  <c r="CF43" i="8"/>
  <c r="GO43" i="8"/>
  <c r="ED43" i="8"/>
  <c r="FK43" i="8"/>
  <c r="BF43" i="8"/>
  <c r="Q43" i="8"/>
  <c r="DS43" i="8"/>
  <c r="BD43" i="8"/>
  <c r="CL43" i="8"/>
  <c r="FE43" i="8"/>
  <c r="DC43" i="8"/>
  <c r="AR43" i="8"/>
  <c r="GG43" i="8"/>
  <c r="DV43" i="8"/>
  <c r="CY43" i="8"/>
  <c r="P43" i="8"/>
  <c r="EX43" i="8"/>
  <c r="AP43" i="8"/>
  <c r="HB43" i="8"/>
  <c r="BU43" i="8"/>
  <c r="AI43" i="8"/>
  <c r="FO43" i="8"/>
  <c r="ER43" i="8"/>
  <c r="CO43" i="8"/>
  <c r="GB43" i="8"/>
  <c r="Z43" i="8"/>
  <c r="AH43" i="8"/>
  <c r="FN43" i="8"/>
  <c r="BN43" i="8"/>
  <c r="CD43" i="8"/>
  <c r="AG43" i="8"/>
  <c r="CC43" i="8"/>
  <c r="EO43" i="8"/>
  <c r="GS43" i="8"/>
  <c r="AA43" i="8"/>
  <c r="BW43" i="8"/>
  <c r="EA43" i="8"/>
  <c r="GM43" i="8"/>
  <c r="BP43" i="8"/>
  <c r="EJ43" i="8"/>
  <c r="HD43" i="8"/>
  <c r="BQ43" i="8"/>
  <c r="EK43" i="8"/>
  <c r="AD43" i="8"/>
  <c r="DN43" i="8"/>
  <c r="FZ43" i="8"/>
  <c r="DW43" i="8"/>
  <c r="X43" i="8"/>
  <c r="EN43" i="8"/>
  <c r="CT43" i="8"/>
  <c r="AX43" i="8"/>
  <c r="GD43" i="8"/>
  <c r="AW43" i="8"/>
  <c r="CS43" i="8"/>
  <c r="EG43" i="8"/>
  <c r="FU43" i="8"/>
  <c r="BG43" i="8"/>
  <c r="CU43" i="8"/>
  <c r="EI43" i="8"/>
  <c r="GE43" i="8"/>
  <c r="AZ43" i="8"/>
  <c r="DD43" i="8"/>
  <c r="FP43" i="8"/>
  <c r="BI43" i="8"/>
  <c r="DE43" i="8"/>
  <c r="FQ43" i="8"/>
  <c r="AL43" i="8"/>
  <c r="CP43" i="8"/>
  <c r="FB43" i="8"/>
  <c r="HF43" i="8"/>
  <c r="BK43" i="8"/>
  <c r="EE43" i="8"/>
  <c r="CB43" i="8"/>
  <c r="EV43" i="8"/>
  <c r="DR43" i="8"/>
  <c r="DZ43" i="8"/>
  <c r="GT43" i="8"/>
  <c r="R43" i="8"/>
  <c r="Y43" i="8"/>
  <c r="BE43" i="8"/>
  <c r="CK43" i="8"/>
  <c r="DQ43" i="8"/>
  <c r="EW43" i="8"/>
  <c r="GC43" i="8"/>
  <c r="S43" i="8"/>
  <c r="AY43" i="8"/>
  <c r="CE43" i="8"/>
  <c r="DK43" i="8"/>
  <c r="EQ43" i="8"/>
  <c r="FW43" i="8"/>
  <c r="HC43" i="8"/>
  <c r="AJ43" i="8"/>
  <c r="BX43" i="8"/>
  <c r="DL43" i="8"/>
  <c r="FH43" i="8"/>
  <c r="GV43" i="8"/>
  <c r="AK43" i="8"/>
  <c r="BY43" i="8"/>
  <c r="DU43" i="8"/>
  <c r="FI43" i="8"/>
  <c r="GW43" i="8"/>
  <c r="V43" i="8"/>
  <c r="BJ43" i="8"/>
  <c r="CX43" i="8"/>
  <c r="ET43" i="8"/>
  <c r="GH43" i="8"/>
  <c r="AE43" i="8"/>
  <c r="CQ43" i="8"/>
  <c r="FC43" i="8"/>
  <c r="AV43" i="8"/>
  <c r="DH43" i="8"/>
  <c r="FT43" i="8"/>
  <c r="AB43" i="8"/>
  <c r="BH43" i="8"/>
  <c r="CN43" i="8"/>
  <c r="DT43" i="8"/>
  <c r="EZ43" i="8"/>
  <c r="GF43" i="8"/>
  <c r="U43" i="8"/>
  <c r="BA43" i="8"/>
  <c r="CG43" i="8"/>
  <c r="DM43" i="8"/>
  <c r="ES43" i="8"/>
  <c r="FY43" i="8"/>
  <c r="HE43" i="8"/>
  <c r="AT43" i="8"/>
  <c r="BZ43" i="8"/>
  <c r="DF43" i="8"/>
  <c r="EL43" i="8"/>
  <c r="FR43" i="8"/>
  <c r="GX43" i="8"/>
  <c r="W43" i="8"/>
  <c r="BC43" i="8"/>
  <c r="CI43" i="8"/>
  <c r="DO43" i="8"/>
  <c r="EU43" i="8"/>
  <c r="GA43" i="8"/>
  <c r="HG43" i="8"/>
  <c r="AN43" i="8"/>
  <c r="BT43" i="8"/>
  <c r="CZ43" i="8"/>
  <c r="EF43" i="8"/>
  <c r="FL43" i="8"/>
  <c r="GR43" i="8"/>
  <c r="O43" i="8"/>
  <c r="AU43" i="8"/>
  <c r="CA43" i="8"/>
  <c r="DG43" i="8"/>
  <c r="EM43" i="8"/>
  <c r="FS43" i="8"/>
  <c r="GY43" i="8"/>
  <c r="AF43" i="8"/>
  <c r="BL43" i="8"/>
  <c r="CR43" i="8"/>
  <c r="DX43" i="8"/>
  <c r="FD43" i="8"/>
  <c r="GJ43" i="8"/>
  <c r="EP43" i="8"/>
  <c r="BM43" i="8"/>
  <c r="DY43" i="8"/>
  <c r="HA43" i="8"/>
  <c r="CM43" i="8"/>
  <c r="FG43" i="8"/>
  <c r="T43" i="8"/>
  <c r="EB43" i="8"/>
  <c r="AS43" i="8"/>
  <c r="FA43" i="8"/>
  <c r="CH43" i="8"/>
  <c r="GP43" i="8"/>
  <c r="BS43" i="8"/>
  <c r="GQ43" i="8"/>
  <c r="DP43" i="8"/>
  <c r="FV43" i="8"/>
  <c r="GL43" i="8"/>
  <c r="EH43" i="8"/>
  <c r="AO43" i="8"/>
  <c r="DI43" i="8"/>
  <c r="GK43" i="8"/>
  <c r="BO43" i="8"/>
  <c r="EY43" i="8"/>
  <c r="CV43" i="8"/>
  <c r="GN43" i="8"/>
  <c r="AC43" i="8"/>
  <c r="EC43" i="8"/>
  <c r="BR43" i="8"/>
  <c r="FJ43" i="8"/>
  <c r="AM43" i="8"/>
  <c r="GI43" i="8"/>
  <c r="CJ43" i="8"/>
  <c r="HH43" i="8"/>
  <c r="HH46" i="8" l="1"/>
  <c r="GI46" i="8"/>
  <c r="FJ46" i="8"/>
  <c r="EC46" i="8"/>
  <c r="GN46" i="8"/>
  <c r="EY46" i="8"/>
  <c r="GK46" i="8"/>
  <c r="EH46" i="8"/>
  <c r="GL46" i="8"/>
  <c r="FV46" i="8"/>
  <c r="DP46" i="8"/>
  <c r="GQ46" i="8"/>
  <c r="GP46" i="8"/>
  <c r="FA46" i="8"/>
  <c r="EB46" i="8"/>
  <c r="FG46" i="8"/>
  <c r="HA46" i="8"/>
  <c r="DY46" i="8"/>
  <c r="EP46" i="8"/>
  <c r="GJ46" i="8"/>
  <c r="FD46" i="8"/>
  <c r="DX46" i="8"/>
  <c r="GY46" i="8"/>
  <c r="FS46" i="8"/>
  <c r="EM46" i="8"/>
  <c r="GR46" i="8"/>
  <c r="FL46" i="8"/>
  <c r="EF46" i="8"/>
  <c r="HG46" i="8"/>
  <c r="GA46" i="8"/>
  <c r="EU46" i="8"/>
  <c r="DO46" i="8"/>
  <c r="GX46" i="8"/>
  <c r="FR46" i="8"/>
  <c r="EL46" i="8"/>
  <c r="HE46" i="8"/>
  <c r="FY46" i="8"/>
  <c r="ES46" i="8"/>
  <c r="DM46" i="8"/>
  <c r="GF46" i="8"/>
  <c r="EZ46" i="8"/>
  <c r="DT46" i="8"/>
  <c r="FT46" i="8"/>
  <c r="FC46" i="8"/>
  <c r="GH46" i="8"/>
  <c r="ET46" i="8"/>
  <c r="GW46" i="8"/>
  <c r="FI46" i="8"/>
  <c r="DU46" i="8"/>
  <c r="GV46" i="8"/>
  <c r="FH46" i="8"/>
  <c r="DL46" i="8"/>
  <c r="HC46" i="8"/>
  <c r="FW46" i="8"/>
  <c r="EQ46" i="8"/>
  <c r="GC46" i="8"/>
  <c r="EW46" i="8"/>
  <c r="DQ46" i="8"/>
  <c r="GT46" i="8"/>
  <c r="DZ46" i="8"/>
  <c r="DR46" i="8"/>
  <c r="EV46" i="8"/>
  <c r="EE46" i="8"/>
  <c r="HF46" i="8"/>
  <c r="FB46" i="8"/>
  <c r="FQ46" i="8"/>
  <c r="FP46" i="8"/>
  <c r="GE46" i="8"/>
  <c r="EI46" i="8"/>
  <c r="FU46" i="8"/>
  <c r="EG46" i="8"/>
  <c r="GD46" i="8"/>
  <c r="EN46" i="8"/>
  <c r="DW46" i="8"/>
  <c r="FZ46" i="8"/>
  <c r="DN46" i="8"/>
  <c r="EK46" i="8"/>
  <c r="HD46" i="8"/>
  <c r="EJ46" i="8"/>
  <c r="GM46" i="8"/>
  <c r="EA46" i="8"/>
  <c r="GS46" i="8"/>
  <c r="EO46" i="8"/>
  <c r="FN46" i="8"/>
  <c r="GB46" i="8"/>
  <c r="ER46" i="8"/>
  <c r="FO46" i="8"/>
  <c r="HB46" i="8"/>
  <c r="EX46" i="8"/>
  <c r="DV46" i="8"/>
  <c r="GG46" i="8"/>
  <c r="FE46" i="8"/>
  <c r="DS46" i="8"/>
  <c r="FK46" i="8"/>
  <c r="ED46" i="8"/>
  <c r="GO46" i="8"/>
  <c r="FM46" i="8"/>
  <c r="FX46" i="8"/>
  <c r="FF46" i="8"/>
  <c r="GU46" i="8"/>
  <c r="GZ46" i="8"/>
  <c r="U46" i="8"/>
  <c r="AK46" i="8"/>
  <c r="BA46" i="8"/>
  <c r="V46" i="8"/>
  <c r="AL46" i="8"/>
  <c r="BB46" i="8"/>
  <c r="BR46" i="8"/>
  <c r="CH46" i="8"/>
  <c r="CX46" i="8"/>
  <c r="O46" i="8"/>
  <c r="AU46" i="8"/>
  <c r="BU46" i="8"/>
  <c r="CQ46" i="8"/>
  <c r="D46" i="8"/>
  <c r="AY46" i="8"/>
  <c r="F46" i="8"/>
  <c r="CE46" i="8"/>
  <c r="P46" i="8"/>
  <c r="AV46" i="8"/>
  <c r="BW46" i="8"/>
  <c r="CR46" i="8"/>
  <c r="E46" i="8"/>
  <c r="AA46" i="8"/>
  <c r="BX46" i="8"/>
  <c r="T46" i="8"/>
  <c r="Y46" i="8"/>
  <c r="AO46" i="8"/>
  <c r="BE46" i="8"/>
  <c r="Z46" i="8"/>
  <c r="AP46" i="8"/>
  <c r="BF46" i="8"/>
  <c r="BV46" i="8"/>
  <c r="CL46" i="8"/>
  <c r="DB46" i="8"/>
  <c r="W46" i="8"/>
  <c r="BC46" i="8"/>
  <c r="CA46" i="8"/>
  <c r="CV46" i="8"/>
  <c r="H46" i="8"/>
  <c r="BS46" i="8"/>
  <c r="AB46" i="8"/>
  <c r="CU46" i="8"/>
  <c r="X46" i="8"/>
  <c r="BD46" i="8"/>
  <c r="CB46" i="8"/>
  <c r="CW46" i="8"/>
  <c r="I46" i="8"/>
  <c r="AQ46" i="8"/>
  <c r="CC46" i="8"/>
  <c r="DI46" i="8"/>
  <c r="AJ46" i="8"/>
  <c r="BY46" i="8"/>
  <c r="B44" i="8"/>
  <c r="AC46" i="8"/>
  <c r="AS46" i="8"/>
  <c r="BI46" i="8"/>
  <c r="AD46" i="8"/>
  <c r="AT46" i="8"/>
  <c r="BJ46" i="8"/>
  <c r="BZ46" i="8"/>
  <c r="CP46" i="8"/>
  <c r="DF46" i="8"/>
  <c r="AE46" i="8"/>
  <c r="BK46" i="8"/>
  <c r="CF46" i="8"/>
  <c r="DA46" i="8"/>
  <c r="L46" i="8"/>
  <c r="CI46" i="8"/>
  <c r="AR46" i="8"/>
  <c r="DE46" i="8"/>
  <c r="AF46" i="8"/>
  <c r="BL46" i="8"/>
  <c r="CG46" i="8"/>
  <c r="DC46" i="8"/>
  <c r="M46" i="8"/>
  <c r="BG46" i="8"/>
  <c r="CN46" i="8"/>
  <c r="J46" i="8"/>
  <c r="AZ46" i="8"/>
  <c r="CJ46" i="8"/>
  <c r="C46" i="8"/>
  <c r="Q46" i="8"/>
  <c r="AG46" i="8"/>
  <c r="AW46" i="8"/>
  <c r="R46" i="8"/>
  <c r="AH46" i="8"/>
  <c r="AX46" i="8"/>
  <c r="BN46" i="8"/>
  <c r="CD46" i="8"/>
  <c r="CT46" i="8"/>
  <c r="DJ46" i="8"/>
  <c r="AM46" i="8"/>
  <c r="BP46" i="8"/>
  <c r="CK46" i="8"/>
  <c r="DG46" i="8"/>
  <c r="AI46" i="8"/>
  <c r="CY46" i="8"/>
  <c r="BO46" i="8"/>
  <c r="K46" i="8"/>
  <c r="AN46" i="8"/>
  <c r="BQ46" i="8"/>
  <c r="CM46" i="8"/>
  <c r="DH46" i="8"/>
  <c r="S46" i="8"/>
  <c r="BM46" i="8"/>
  <c r="CS46" i="8"/>
  <c r="N46" i="8"/>
  <c r="BH46" i="8"/>
  <c r="CO46" i="8"/>
  <c r="G46" i="8"/>
  <c r="DD46" i="8"/>
  <c r="BT46" i="8"/>
  <c r="CZ46" i="8"/>
  <c r="DK46" i="8"/>
  <c r="M44" i="8" l="1"/>
  <c r="AC44" i="8"/>
  <c r="AS44" i="8"/>
  <c r="BI44" i="8"/>
  <c r="BY44" i="8"/>
  <c r="CO44" i="8"/>
  <c r="DE44" i="8"/>
  <c r="R44" i="8"/>
  <c r="AM44" i="8"/>
  <c r="BH44" i="8"/>
  <c r="CD44" i="8"/>
  <c r="CY44" i="8"/>
  <c r="H44" i="8"/>
  <c r="AD44" i="8"/>
  <c r="AY44" i="8"/>
  <c r="BT44" i="8"/>
  <c r="CP44" i="8"/>
  <c r="DK44" i="8"/>
  <c r="AP44" i="8"/>
  <c r="CF44" i="8"/>
  <c r="V44" i="8"/>
  <c r="BL44" i="8"/>
  <c r="DC44" i="8"/>
  <c r="CA44" i="8"/>
  <c r="BG44" i="8"/>
  <c r="BP44" i="8"/>
  <c r="DH44" i="8"/>
  <c r="F44" i="8"/>
  <c r="CK44" i="8"/>
  <c r="CT44" i="8"/>
  <c r="AT44" i="8"/>
  <c r="CJ44" i="8"/>
  <c r="BV44" i="8"/>
  <c r="CR44" i="8"/>
  <c r="BR44" i="8"/>
  <c r="Q44" i="8"/>
  <c r="AG44" i="8"/>
  <c r="AW44" i="8"/>
  <c r="BM44" i="8"/>
  <c r="CC44" i="8"/>
  <c r="CS44" i="8"/>
  <c r="DI44" i="8"/>
  <c r="W44" i="8"/>
  <c r="AR44" i="8"/>
  <c r="BN44" i="8"/>
  <c r="CI44" i="8"/>
  <c r="DD44" i="8"/>
  <c r="N44" i="8"/>
  <c r="AI44" i="8"/>
  <c r="BD44" i="8"/>
  <c r="BZ44" i="8"/>
  <c r="CU44" i="8"/>
  <c r="J44" i="8"/>
  <c r="AZ44" i="8"/>
  <c r="CQ44" i="8"/>
  <c r="AF44" i="8"/>
  <c r="BW44" i="8"/>
  <c r="O44" i="8"/>
  <c r="CV44" i="8"/>
  <c r="CB44" i="8"/>
  <c r="DG44" i="8"/>
  <c r="AU44" i="8"/>
  <c r="CL44" i="8"/>
  <c r="I44" i="8"/>
  <c r="AO44" i="8"/>
  <c r="BU44" i="8"/>
  <c r="L44" i="8"/>
  <c r="BX44" i="8"/>
  <c r="X44" i="8"/>
  <c r="DF44" i="8"/>
  <c r="BB44" i="8"/>
  <c r="AL44" i="8"/>
  <c r="E44" i="8"/>
  <c r="U44" i="8"/>
  <c r="AK44" i="8"/>
  <c r="BA44" i="8"/>
  <c r="BQ44" i="8"/>
  <c r="CG44" i="8"/>
  <c r="CW44" i="8"/>
  <c r="G44" i="8"/>
  <c r="AB44" i="8"/>
  <c r="AX44" i="8"/>
  <c r="BS44" i="8"/>
  <c r="CN44" i="8"/>
  <c r="DJ44" i="8"/>
  <c r="S44" i="8"/>
  <c r="AN44" i="8"/>
  <c r="BJ44" i="8"/>
  <c r="CE44" i="8"/>
  <c r="CZ44" i="8"/>
  <c r="T44" i="8"/>
  <c r="BK44" i="8"/>
  <c r="DB44" i="8"/>
  <c r="AQ44" i="8"/>
  <c r="CH44" i="8"/>
  <c r="AJ44" i="8"/>
  <c r="P44" i="8"/>
  <c r="CX44" i="8"/>
  <c r="AA44" i="8"/>
  <c r="AV44" i="8"/>
  <c r="CM44" i="8"/>
  <c r="Y44" i="8"/>
  <c r="BE44" i="8"/>
  <c r="DA44" i="8"/>
  <c r="AH44" i="8"/>
  <c r="BC44" i="8"/>
  <c r="C44" i="8"/>
  <c r="BO44" i="8"/>
  <c r="AE44" i="8"/>
  <c r="K44" i="8"/>
  <c r="BF44" i="8"/>
  <c r="Z44" i="8"/>
  <c r="D44" i="8"/>
</calcChain>
</file>

<file path=xl/sharedStrings.xml><?xml version="1.0" encoding="utf-8"?>
<sst xmlns="http://schemas.openxmlformats.org/spreadsheetml/2006/main" count="965" uniqueCount="326">
  <si>
    <t>Date</t>
  </si>
  <si>
    <t>Tarif plein</t>
  </si>
  <si>
    <t>Tarif réduit</t>
  </si>
  <si>
    <t>Groupe adulte</t>
  </si>
  <si>
    <t>Qté</t>
  </si>
  <si>
    <t>Montant</t>
  </si>
  <si>
    <t>Groupe scolaire</t>
  </si>
  <si>
    <t>Pass famille</t>
  </si>
  <si>
    <t>Pass 3 sites tarif plein</t>
  </si>
  <si>
    <t>Pass 3 sites tarif réduit</t>
  </si>
  <si>
    <t>Pass 3 sites tarif famille</t>
  </si>
  <si>
    <t>- de 8 ans</t>
  </si>
  <si>
    <t>gratuits</t>
  </si>
  <si>
    <t>Groupe SEP</t>
  </si>
  <si>
    <t>Groupe scolaire Dinan</t>
  </si>
  <si>
    <t>Visites nocturnes</t>
  </si>
  <si>
    <t>Pass médiéval plein</t>
  </si>
  <si>
    <t>Pass médiéval réduit</t>
  </si>
  <si>
    <t>Pass médiéval famille</t>
  </si>
  <si>
    <t>XX</t>
  </si>
  <si>
    <t>Choisir la semaine :</t>
  </si>
  <si>
    <t>Lundi</t>
  </si>
  <si>
    <t>Mardi</t>
  </si>
  <si>
    <t>Mercredi</t>
  </si>
  <si>
    <t>Jeudi</t>
  </si>
  <si>
    <t>Vendredi</t>
  </si>
  <si>
    <t>Samedi</t>
  </si>
  <si>
    <t>Dimanche</t>
  </si>
  <si>
    <t>Individuels</t>
  </si>
  <si>
    <t>- 8 ans</t>
  </si>
  <si>
    <t>Adultes gratuits</t>
  </si>
  <si>
    <t>Groupes</t>
  </si>
  <si>
    <t>Adultes</t>
  </si>
  <si>
    <t>Scolaires</t>
  </si>
  <si>
    <t>Dinan</t>
  </si>
  <si>
    <t>SEP</t>
  </si>
  <si>
    <t>PASS Famille</t>
  </si>
  <si>
    <t>Tarif unique</t>
  </si>
  <si>
    <t>3 sites</t>
  </si>
  <si>
    <t>Tarif famille</t>
  </si>
  <si>
    <t>Médiéval</t>
  </si>
  <si>
    <t>Nocturne</t>
  </si>
  <si>
    <t>Nbre de personnes</t>
  </si>
  <si>
    <t>du</t>
  </si>
  <si>
    <t>au</t>
  </si>
  <si>
    <t>AnnéeMois</t>
  </si>
  <si>
    <t>Année :</t>
  </si>
  <si>
    <t>Choisir le mois :</t>
  </si>
  <si>
    <t>Octobre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</si>
  <si>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</si>
  <si>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</si>
  <si>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</si>
  <si>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</si>
  <si>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</si>
  <si>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</si>
  <si>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</si>
  <si>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</si>
  <si>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</si>
  <si>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</si>
  <si>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</si>
  <si>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</si>
  <si>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 xml:space="preserve">Ne pas toucher : </t>
  </si>
  <si>
    <t>C.A par semaine</t>
  </si>
  <si>
    <t>C.A par mois</t>
  </si>
  <si>
    <t>Total semaine :</t>
  </si>
  <si>
    <t>Nombre d'entrées :</t>
  </si>
  <si>
    <t>C.A :</t>
  </si>
  <si>
    <t>Total mois :</t>
  </si>
  <si>
    <t>Sélectionner le suivi à réaliser</t>
  </si>
  <si>
    <t>N° département</t>
  </si>
  <si>
    <t>Pays</t>
  </si>
  <si>
    <t>Quantité</t>
  </si>
  <si>
    <t>Départements</t>
  </si>
  <si>
    <t>France</t>
  </si>
  <si>
    <t>Angleterre</t>
  </si>
  <si>
    <t>Espagne</t>
  </si>
  <si>
    <t>Allemagne</t>
  </si>
  <si>
    <t>Belgique</t>
  </si>
  <si>
    <t>Italie</t>
  </si>
  <si>
    <t>Portugual</t>
  </si>
  <si>
    <t>Suisse</t>
  </si>
  <si>
    <t>Pays-Bas</t>
  </si>
  <si>
    <t>Russie</t>
  </si>
  <si>
    <t>Pays de l'Est</t>
  </si>
  <si>
    <t>Pays Nordiques</t>
  </si>
  <si>
    <t>Asie</t>
  </si>
  <si>
    <t>Grand Est</t>
  </si>
  <si>
    <t>Occitanie</t>
  </si>
  <si>
    <t>Normandie</t>
  </si>
  <si>
    <t>2A</t>
  </si>
  <si>
    <t>Corse</t>
  </si>
  <si>
    <t>2B</t>
  </si>
  <si>
    <t>Bretagne</t>
  </si>
  <si>
    <t>Vienne</t>
  </si>
  <si>
    <t>Pays de la Loire</t>
  </si>
  <si>
    <t>Mayenne</t>
  </si>
  <si>
    <t xml:space="preserve"> </t>
  </si>
  <si>
    <t>Guadeloupe</t>
  </si>
  <si>
    <t>Martinique</t>
  </si>
  <si>
    <t>Guyane</t>
  </si>
  <si>
    <t>La Réunion</t>
  </si>
  <si>
    <t>Paris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</si>
  <si>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</si>
  <si>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</si>
  <si>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</si>
  <si>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</si>
  <si>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</si>
  <si>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</si>
  <si>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</si>
  <si>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</si>
  <si>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</si>
  <si>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</si>
  <si>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</si>
  <si>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</si>
  <si>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</si>
  <si>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</si>
  <si>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</si>
  <si>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</si>
  <si>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</si>
  <si>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</si>
  <si>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</si>
  <si>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</si>
  <si>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</si>
  <si>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</si>
  <si>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</si>
  <si>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</si>
  <si>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</si>
  <si>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</si>
  <si>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</si>
  <si>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</si>
  <si>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</si>
  <si>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</si>
  <si>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</si>
  <si>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</si>
  <si>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</si>
  <si>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</si>
  <si>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</si>
  <si>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</si>
  <si>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</si>
  <si>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</si>
  <si>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</si>
  <si>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</si>
  <si>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</si>
  <si>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</si>
  <si>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</si>
  <si>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</si>
  <si>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</si>
  <si>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</si>
  <si>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</si>
  <si>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</si>
  <si>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</si>
  <si>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</si>
  <si>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</si>
  <si>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</si>
  <si>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</si>
  <si>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</si>
  <si>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</si>
  <si>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</si>
  <si>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</si>
  <si>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</si>
  <si>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</si>
  <si>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</si>
  <si>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</si>
  <si>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</si>
  <si>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</si>
  <si>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</si>
  <si>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</si>
  <si>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</si>
  <si>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</si>
  <si>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</si>
  <si>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</si>
  <si>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</si>
  <si>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</si>
  <si>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</si>
  <si>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</si>
  <si>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</si>
  <si>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</si>
  <si>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</si>
  <si>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</si>
  <si>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</si>
  <si>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</si>
  <si>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</si>
  <si>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</si>
  <si>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</si>
  <si>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</si>
  <si>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</si>
  <si>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</si>
  <si>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</si>
  <si>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</si>
  <si>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</si>
  <si>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</si>
  <si>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</si>
  <si>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</si>
  <si>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</si>
  <si>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Mayotte</t>
  </si>
  <si>
    <t>Région</t>
  </si>
  <si>
    <t>Département par mois</t>
  </si>
  <si>
    <t>Choisir une région :</t>
  </si>
  <si>
    <t>---------------------------------</t>
  </si>
  <si>
    <t>Par département</t>
  </si>
  <si>
    <t>Auvergne Rhône Alpes</t>
  </si>
  <si>
    <t>Hauts de France</t>
  </si>
  <si>
    <t xml:space="preserve">Provence Alpes Côte d'Azur </t>
  </si>
  <si>
    <t>Nouvelle Aquitaine</t>
  </si>
  <si>
    <t>Centre Val de Loire</t>
  </si>
  <si>
    <t xml:space="preserve">Bourgogne Franche Comté </t>
  </si>
  <si>
    <t xml:space="preserve">Nouvelle Aquitaine </t>
  </si>
  <si>
    <t xml:space="preserve">Auvergne Rhône Alpes </t>
  </si>
  <si>
    <t>Île de France</t>
  </si>
  <si>
    <t>N° colonne</t>
  </si>
  <si>
    <t>N° colonne suivante</t>
  </si>
  <si>
    <t>Dépôt réalisé</t>
  </si>
  <si>
    <t>Fond de caisse début mois :</t>
  </si>
  <si>
    <t>Fond de caisse actuel :</t>
  </si>
  <si>
    <t>Dépôt à réaliser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</si>
  <si>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</si>
  <si>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</si>
  <si>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</si>
  <si>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</si>
  <si>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</si>
  <si>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</si>
  <si>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</si>
  <si>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</si>
  <si>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</si>
  <si>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022</t>
  </si>
  <si>
    <t>000</t>
  </si>
  <si>
    <t>011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</si>
  <si>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</si>
  <si>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</si>
  <si>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</si>
  <si>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</si>
  <si>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</si>
  <si>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</si>
  <si>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</si>
  <si>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</si>
  <si>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</si>
  <si>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</si>
  <si>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012</t>
  </si>
  <si>
    <t>013</t>
  </si>
  <si>
    <t>014</t>
  </si>
  <si>
    <t>015</t>
  </si>
  <si>
    <t>016</t>
  </si>
  <si>
    <t>017</t>
  </si>
  <si>
    <t>018</t>
  </si>
  <si>
    <t>019</t>
  </si>
  <si>
    <t>021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</si>
  <si>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</si>
  <si>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</si>
  <si>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</si>
  <si>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</si>
  <si>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</si>
  <si>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</si>
  <si>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</si>
  <si>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</si>
  <si>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</si>
  <si>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</si>
  <si>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</si>
  <si>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</si>
  <si>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</si>
  <si>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</si>
  <si>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</si>
  <si>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</si>
  <si>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</si>
  <si>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</si>
  <si>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</si>
  <si>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</si>
  <si>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</si>
  <si>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</si>
  <si>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</si>
  <si>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</si>
  <si>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</si>
  <si>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</si>
  <si>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</si>
  <si>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</si>
  <si>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</si>
  <si>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</si>
  <si>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</si>
  <si>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</si>
  <si>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</si>
  <si>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</si>
  <si>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</si>
  <si>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</si>
  <si>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</si>
  <si>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</si>
  <si>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</si>
  <si>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</si>
  <si>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</si>
  <si>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</si>
  <si>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</si>
  <si>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</si>
  <si>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</si>
  <si>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</si>
  <si>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</si>
  <si>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</si>
  <si>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</si>
  <si>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</si>
  <si>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</si>
  <si>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</si>
  <si>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</si>
  <si>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</si>
  <si>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</si>
  <si>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</si>
  <si>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</si>
  <si>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</si>
  <si>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</si>
  <si>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</si>
  <si>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</si>
  <si>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</si>
  <si>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</si>
  <si>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</si>
  <si>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</si>
  <si>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</si>
  <si>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</si>
  <si>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</si>
  <si>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</si>
  <si>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</si>
  <si>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</si>
  <si>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</si>
  <si>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</si>
  <si>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971</t>
  </si>
  <si>
    <t>972</t>
  </si>
  <si>
    <t>973</t>
  </si>
  <si>
    <t>974</t>
  </si>
  <si>
    <t>976</t>
  </si>
  <si>
    <t>02A</t>
  </si>
  <si>
    <t>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</si>
</sst>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$-40C]mmmmm;@"/>
    <numFmt numFmtId="166" formatCode="#,##0.00\ &quot;€&quot;"/>
  </numFmts>
  <fonts count="17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1"/>
      <color theme="1" tint="0.499984740745262"/>
      <name val="Verdana"/>
      <family val="2"/>
    </font>
    <font>
      <sz val="9"/>
      <color rgb="FFFFFF00"/>
      <name val="Verdana"/>
      <family val="2"/>
    </font>
    <font>
      <b/>
      <sz val="16"/>
      <color theme="0"/>
      <name val="Verdana"/>
      <family val="2"/>
    </font>
    <font>
      <b/>
      <sz val="9"/>
      <color theme="0"/>
      <name val="Verdana"/>
      <family val="2"/>
    </font>
    <font>
      <sz val="9"/>
      <color theme="0"/>
      <name val="Verdana"/>
      <family val="2"/>
    </font>
    <font>
      <sz val="9"/>
      <name val="Verdana"/>
      <family val="2"/>
    </font>
    <font>
      <b/>
      <sz val="10"/>
      <color theme="0"/>
      <name val="Verdana"/>
      <family val="2"/>
    </font>
    <font>
      <sz val="10"/>
      <color theme="1" tint="0.499984740745262"/>
      <name val="Verdana"/>
      <family val="2"/>
    </font>
    <font>
      <sz val="9"/>
      <color theme="1" tint="0.499984740745262"/>
      <name val="Verdana"/>
      <family val="2"/>
    </font>
    <font>
      <b/>
      <sz val="9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9">
    <xf numFmtId="0" fontId="0" fillId="0" borderId="0" xfId="0"/>
    <xf numFmtId="44" fontId="0" fillId="0" borderId="0" xfId="1" applyFont="1"/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/>
    </xf>
    <xf numFmtId="44" fontId="8" fillId="2" borderId="1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44" fontId="0" fillId="4" borderId="1" xfId="1" applyFont="1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44" fontId="0" fillId="5" borderId="1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Border="1"/>
    <xf numFmtId="44" fontId="8" fillId="2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10" fillId="3" borderId="11" xfId="0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center" vertical="center"/>
    </xf>
    <xf numFmtId="0" fontId="0" fillId="0" borderId="15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 vertical="center"/>
    </xf>
    <xf numFmtId="3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quotePrefix="1"/>
    <xf numFmtId="0" fontId="0" fillId="0" borderId="0" xfId="0" applyAlignment="1">
      <alignment horizontal="center"/>
    </xf>
    <xf numFmtId="0" fontId="11" fillId="3" borderId="0" xfId="0" applyFont="1" applyFill="1" applyAlignment="1">
      <alignment horizontal="right"/>
    </xf>
    <xf numFmtId="0" fontId="0" fillId="3" borderId="0" xfId="0" applyFill="1" applyAlignment="1">
      <alignment textRotation="90"/>
    </xf>
    <xf numFmtId="0" fontId="11" fillId="0" borderId="0" xfId="0" applyFont="1" applyAlignment="1">
      <alignment horizontal="center"/>
    </xf>
    <xf numFmtId="0" fontId="0" fillId="0" borderId="0" xfId="0" applyFill="1" applyAlignment="1">
      <alignment textRotation="90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4" fontId="0" fillId="0" borderId="0" xfId="0" applyNumberFormat="1"/>
    <xf numFmtId="0" fontId="11" fillId="3" borderId="0" xfId="0" applyFont="1" applyFill="1"/>
    <xf numFmtId="14" fontId="11" fillId="3" borderId="0" xfId="0" applyNumberFormat="1" applyFont="1" applyFill="1"/>
    <xf numFmtId="0" fontId="16" fillId="3" borderId="0" xfId="0" applyFont="1" applyFill="1"/>
    <xf numFmtId="49" fontId="0" fillId="0" borderId="0" xfId="0" applyNumberFormat="1" applyAlignment="1">
      <alignment horizontal="center"/>
    </xf>
    <xf numFmtId="0" fontId="0" fillId="0" borderId="0" xfId="0" applyNumberFormat="1"/>
    <xf numFmtId="0" fontId="5" fillId="3" borderId="0" xfId="0" applyFont="1" applyFill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9" fillId="6" borderId="0" xfId="0" applyFont="1" applyFill="1" applyAlignment="1">
      <alignment horizontal="center" vertical="center"/>
    </xf>
    <xf numFmtId="0" fontId="10" fillId="3" borderId="11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6" fillId="3" borderId="3" xfId="0" applyNumberFormat="1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left" vertical="center"/>
    </xf>
    <xf numFmtId="164" fontId="6" fillId="3" borderId="6" xfId="0" applyNumberFormat="1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66" fontId="10" fillId="3" borderId="11" xfId="0" applyNumberFormat="1" applyFont="1" applyFill="1" applyBorder="1" applyAlignment="1">
      <alignment horizontal="left" vertical="center"/>
    </xf>
    <xf numFmtId="166" fontId="10" fillId="3" borderId="13" xfId="0" applyNumberFormat="1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5" borderId="1" xfId="0" quotePrefix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5" borderId="16" xfId="0" applyFill="1" applyBorder="1" applyAlignment="1">
      <alignment horizontal="right" vertical="center"/>
    </xf>
    <xf numFmtId="0" fontId="0" fillId="5" borderId="14" xfId="0" applyFill="1" applyBorder="1" applyAlignment="1">
      <alignment horizontal="right" vertical="center"/>
    </xf>
    <xf numFmtId="0" fontId="0" fillId="4" borderId="16" xfId="0" quotePrefix="1" applyFill="1" applyBorder="1" applyAlignment="1">
      <alignment horizontal="right" vertical="center"/>
    </xf>
    <xf numFmtId="0" fontId="0" fillId="4" borderId="14" xfId="0" quotePrefix="1" applyFill="1" applyBorder="1" applyAlignment="1">
      <alignment horizontal="right" vertical="center"/>
    </xf>
    <xf numFmtId="0" fontId="0" fillId="5" borderId="16" xfId="0" quotePrefix="1" applyFill="1" applyBorder="1" applyAlignment="1">
      <alignment horizontal="right" vertical="center"/>
    </xf>
    <xf numFmtId="0" fontId="0" fillId="5" borderId="14" xfId="0" quotePrefix="1" applyFill="1" applyBorder="1" applyAlignment="1">
      <alignment horizontal="right" vertical="center"/>
    </xf>
    <xf numFmtId="0" fontId="0" fillId="4" borderId="16" xfId="0" applyFill="1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13" fillId="3" borderId="0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/>
    </xf>
    <xf numFmtId="164" fontId="6" fillId="3" borderId="0" xfId="0" applyNumberFormat="1" applyFont="1" applyFill="1" applyBorder="1" applyAlignment="1">
      <alignment horizontal="left"/>
    </xf>
    <xf numFmtId="164" fontId="6" fillId="3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0" fontId="14" fillId="0" borderId="0" xfId="0" applyFont="1" applyBorder="1" applyAlignment="1">
      <alignment horizontal="center" vertical="center"/>
    </xf>
    <xf numFmtId="165" fontId="14" fillId="0" borderId="0" xfId="0" applyNumberFormat="1" applyFont="1" applyBorder="1" applyAlignment="1">
      <alignment horizontal="center" vertical="center"/>
    </xf>
    <xf numFmtId="0" fontId="13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44" fontId="11" fillId="3" borderId="0" xfId="1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/>
    </xf>
    <xf numFmtId="44" fontId="15" fillId="7" borderId="0" xfId="1" applyFont="1" applyFill="1" applyAlignment="1">
      <alignment horizontal="center"/>
    </xf>
    <xf numFmtId="14" fontId="0" fillId="4" borderId="0" xfId="0" applyNumberFormat="1" applyFill="1"/>
    <xf numFmtId="14" fontId="0" fillId="5" borderId="0" xfId="0" applyNumberFormat="1" applyFill="1"/>
    <xf numFmtId="0" fontId="8" fillId="2" borderId="0" xfId="0" applyFont="1" applyFill="1" applyAlignment="1">
      <alignment horizontal="right"/>
    </xf>
    <xf numFmtId="44" fontId="8" fillId="2" borderId="0" xfId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4" borderId="17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0" borderId="17" xfId="0" applyFont="1" applyBorder="1" applyAlignment="1">
      <alignment horizontal="center"/>
    </xf>
    <xf numFmtId="14" fontId="0" fillId="4" borderId="17" xfId="0" applyNumberFormat="1" applyFill="1" applyBorder="1"/>
    <xf numFmtId="14" fontId="0" fillId="5" borderId="17" xfId="0" applyNumberFormat="1" applyFill="1" applyBorder="1"/>
    <xf numFmtId="0" fontId="0" fillId="0" borderId="17" xfId="0" applyFont="1" applyBorder="1" applyAlignment="1">
      <alignment horizontal="center" textRotation="90" wrapText="1"/>
    </xf>
    <xf numFmtId="49" fontId="0" fillId="0" borderId="17" xfId="0" applyNumberFormat="1" applyFont="1" applyBorder="1" applyAlignment="1">
      <alignment wrapText="1"/>
    </xf>
    <xf numFmtId="49" fontId="0" fillId="0" borderId="17" xfId="0" applyNumberFormat="1" applyFont="1" applyBorder="1" applyAlignment="1">
      <alignment horizontal="right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 applyAlignment="1">
      <alignment horizontal="center" textRotation="90" wrapText="1"/>
    </xf>
    <xf numFmtId="0" fontId="0" fillId="0" borderId="18" xfId="0" applyFont="1" applyBorder="1" applyAlignment="1">
      <alignment textRotation="90" wrapText="1"/>
    </xf>
    <xf numFmtId="3" fontId="0" fillId="0" borderId="18" xfId="0" applyNumberFormat="1" applyFont="1" applyBorder="1" applyAlignment="1">
      <alignment textRotation="90" wrapText="1"/>
    </xf>
    <xf numFmtId="3" fontId="0" fillId="0" borderId="18" xfId="0" applyNumberFormat="1" applyFont="1" applyBorder="1" applyAlignment="1">
      <alignment horizontal="center" textRotation="90" wrapText="1"/>
    </xf>
    <xf numFmtId="0" fontId="7" fillId="3" borderId="0" xfId="0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/>
    <xf numFmtId="164" fontId="6" fillId="3" borderId="0" xfId="0" applyNumberFormat="1" applyFont="1" applyFill="1" applyBorder="1" applyAlignment="1">
      <alignment vertical="center"/>
    </xf>
    <xf numFmtId="0" fontId="10" fillId="3" borderId="0" xfId="0" applyFont="1" applyFill="1" applyAlignment="1">
      <alignment horizontal="right"/>
    </xf>
    <xf numFmtId="44" fontId="0" fillId="4" borderId="19" xfId="1" applyFont="1" applyFill="1" applyBorder="1" applyAlignment="1">
      <alignment horizontal="center" vertical="center"/>
    </xf>
    <xf numFmtId="44" fontId="0" fillId="4" borderId="10" xfId="1" applyFont="1" applyFill="1" applyBorder="1" applyAlignment="1">
      <alignment horizontal="center" vertical="center"/>
    </xf>
    <xf numFmtId="44" fontId="0" fillId="5" borderId="19" xfId="1" applyFont="1" applyFill="1" applyBorder="1" applyAlignment="1">
      <alignment horizontal="center"/>
    </xf>
    <xf numFmtId="44" fontId="0" fillId="5" borderId="10" xfId="1" applyFont="1" applyFill="1" applyBorder="1" applyAlignment="1">
      <alignment horizontal="center"/>
    </xf>
    <xf numFmtId="44" fontId="0" fillId="4" borderId="19" xfId="1" applyFont="1" applyFill="1" applyBorder="1" applyAlignment="1">
      <alignment horizontal="center"/>
    </xf>
    <xf numFmtId="44" fontId="0" fillId="4" borderId="10" xfId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5</xdr:row>
      <xdr:rowOff>38100</xdr:rowOff>
    </xdr:from>
    <xdr:to>
      <xdr:col>4</xdr:col>
      <xdr:colOff>57150</xdr:colOff>
      <xdr:row>10</xdr:row>
      <xdr:rowOff>38100</xdr:rowOff>
    </xdr:to>
    <xdr:sp macro="[0]!userform" textlink="">
      <xdr:nvSpPr>
        <xdr:cNvPr id="2" name="Rectangle 1"/>
        <xdr:cNvSpPr/>
      </xdr:nvSpPr>
      <xdr:spPr>
        <a:xfrm>
          <a:off x="1638300" y="752475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C.A du jour</a:t>
          </a:r>
        </a:p>
      </xdr:txBody>
    </xdr:sp>
    <xdr:clientData/>
  </xdr:twoCellAnchor>
  <xdr:twoCellAnchor>
    <xdr:from>
      <xdr:col>1</xdr:col>
      <xdr:colOff>781050</xdr:colOff>
      <xdr:row>13</xdr:row>
      <xdr:rowOff>123825</xdr:rowOff>
    </xdr:from>
    <xdr:to>
      <xdr:col>4</xdr:col>
      <xdr:colOff>38100</xdr:colOff>
      <xdr:row>18</xdr:row>
      <xdr:rowOff>123825</xdr:rowOff>
    </xdr:to>
    <xdr:sp macro="[0]!UserForm_dpt" textlink="">
      <xdr:nvSpPr>
        <xdr:cNvPr id="3" name="Rectangle 2"/>
        <xdr:cNvSpPr/>
      </xdr:nvSpPr>
      <xdr:spPr>
        <a:xfrm>
          <a:off x="1619250" y="1981200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Enquête départements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123825</xdr:rowOff>
    </xdr:from>
    <xdr:to>
      <xdr:col>9</xdr:col>
      <xdr:colOff>838200</xdr:colOff>
      <xdr:row>6</xdr:row>
      <xdr:rowOff>19050</xdr:rowOff>
    </xdr:to>
    <xdr:sp macro="[0]!ImprimerSemaine" textlink="">
      <xdr:nvSpPr>
        <xdr:cNvPr id="2" name="Rectangle 1"/>
        <xdr:cNvSpPr/>
      </xdr:nvSpPr>
      <xdr:spPr>
        <a:xfrm>
          <a:off x="8458200" y="419100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6</xdr:row>
      <xdr:rowOff>66675</xdr:rowOff>
    </xdr:to>
    <xdr:sp macro="[0]!ImprimerMois" textlink="">
      <xdr:nvSpPr>
        <xdr:cNvPr id="2" name="Rectangle 1"/>
        <xdr:cNvSpPr/>
      </xdr:nvSpPr>
      <xdr:spPr>
        <a:xfrm>
          <a:off x="77343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46464</xdr:colOff>
      <xdr:row>0</xdr:row>
      <xdr:rowOff>23232</xdr:rowOff>
    </xdr:from>
    <xdr:to>
      <xdr:col>0</xdr:col>
      <xdr:colOff>789414</xdr:colOff>
      <xdr:row>3</xdr:row>
      <xdr:rowOff>45070</xdr:rowOff>
    </xdr:to>
    <xdr:sp macro="[0]!ImprimerDpt" textlink="">
      <xdr:nvSpPr>
        <xdr:cNvPr id="2" name="Rectangle 1"/>
        <xdr:cNvSpPr/>
      </xdr:nvSpPr>
      <xdr:spPr>
        <a:xfrm>
          <a:off x="46464" y="23232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suivi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5</xdr:row>
      <xdr:rowOff>66675</xdr:rowOff>
    </xdr:to>
    <xdr:sp macro="[0]!ImprimerMois" textlink="">
      <xdr:nvSpPr>
        <xdr:cNvPr id="2" name="Rectangle 1"/>
        <xdr:cNvSpPr/>
      </xdr:nvSpPr>
      <xdr:spPr>
        <a:xfrm>
          <a:off x="85725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1"/>
  <sheetViews>
    <sheetView showGridLines="0" workbookViewId="0">
      <selection activeCell="H16" sqref="H16"/>
    </sheetView>
  </sheetViews>
  <sheetFormatPr baseColWidth="10" defaultRowHeight="11.25" x14ac:dyDescent="0.15"/>
  <sheetData>
    <row r="3" spans="2:5" x14ac:dyDescent="0.15">
      <c r="B3" s="52" t="s">
        <v>68</v>
      </c>
      <c r="C3" s="52"/>
      <c r="D3" s="52"/>
      <c r="E3" s="52"/>
    </row>
    <row r="4" spans="2:5" x14ac:dyDescent="0.15">
      <c r="B4" s="52"/>
      <c r="C4" s="52"/>
      <c r="D4" s="52"/>
      <c r="E4" s="52"/>
    </row>
    <row r="5" spans="2:5" x14ac:dyDescent="0.15">
      <c r="B5" s="23"/>
      <c r="C5" s="23"/>
      <c r="D5" s="23"/>
      <c r="E5" s="23"/>
    </row>
    <row r="6" spans="2:5" x14ac:dyDescent="0.15">
      <c r="B6" s="23"/>
      <c r="C6" s="23"/>
      <c r="D6" s="23"/>
      <c r="E6" s="23"/>
    </row>
    <row r="7" spans="2:5" x14ac:dyDescent="0.15">
      <c r="B7" s="23"/>
      <c r="C7" s="23"/>
      <c r="D7" s="23"/>
      <c r="E7" s="23"/>
    </row>
    <row r="8" spans="2:5" x14ac:dyDescent="0.15">
      <c r="B8" s="23"/>
      <c r="C8" s="23"/>
      <c r="D8" s="23"/>
      <c r="E8" s="23"/>
    </row>
    <row r="9" spans="2:5" x14ac:dyDescent="0.15">
      <c r="B9" s="23"/>
      <c r="C9" s="23"/>
      <c r="D9" s="23"/>
      <c r="E9" s="23"/>
    </row>
    <row r="10" spans="2:5" x14ac:dyDescent="0.15">
      <c r="B10" s="23"/>
      <c r="C10" s="23"/>
      <c r="D10" s="23"/>
      <c r="E10" s="23"/>
    </row>
    <row r="11" spans="2:5" x14ac:dyDescent="0.15">
      <c r="B11" s="23"/>
      <c r="C11" s="23"/>
      <c r="D11" s="23"/>
      <c r="E11" s="23"/>
    </row>
    <row r="12" spans="2:5" x14ac:dyDescent="0.15">
      <c r="B12" s="23"/>
      <c r="C12" s="23"/>
      <c r="D12" s="23"/>
      <c r="E12" s="23"/>
    </row>
    <row r="13" spans="2:5" x14ac:dyDescent="0.15">
      <c r="B13" s="23"/>
      <c r="C13" s="23"/>
      <c r="D13" s="23"/>
      <c r="E13" s="23"/>
    </row>
    <row r="14" spans="2:5" x14ac:dyDescent="0.15">
      <c r="B14" s="23"/>
      <c r="C14" s="23"/>
      <c r="D14" s="23"/>
      <c r="E14" s="23"/>
    </row>
    <row r="15" spans="2:5" x14ac:dyDescent="0.15">
      <c r="B15" s="23"/>
      <c r="C15" s="23"/>
      <c r="D15" s="23"/>
      <c r="E15" s="23"/>
    </row>
    <row r="16" spans="2:5" x14ac:dyDescent="0.15">
      <c r="B16" s="23"/>
      <c r="C16" s="23"/>
      <c r="D16" s="23"/>
      <c r="E16" s="23"/>
    </row>
    <row r="17" spans="2:5" x14ac:dyDescent="0.15">
      <c r="B17" s="23"/>
      <c r="C17" s="23"/>
      <c r="D17" s="23"/>
      <c r="E17" s="23"/>
    </row>
    <row r="18" spans="2:5" x14ac:dyDescent="0.15">
      <c r="B18" s="23"/>
      <c r="C18" s="23"/>
      <c r="D18" s="23"/>
      <c r="E18" s="23"/>
    </row>
    <row r="19" spans="2:5" x14ac:dyDescent="0.15">
      <c r="B19" s="23"/>
      <c r="C19" s="23"/>
      <c r="D19" s="23"/>
      <c r="E19" s="23"/>
    </row>
    <row r="20" spans="2:5" x14ac:dyDescent="0.15">
      <c r="B20" s="23"/>
      <c r="C20" s="23"/>
      <c r="D20" s="23"/>
      <c r="E20" s="23"/>
    </row>
    <row r="21" spans="2:5" x14ac:dyDescent="0.15">
      <c r="B21" s="23"/>
      <c r="C21" s="23"/>
      <c r="D21" s="23"/>
      <c r="E21" s="23"/>
    </row>
  </sheetData>
  <mergeCells count="1">
    <mergeCell ref="B3:E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2"/>
  <sheetViews>
    <sheetView workbookViewId="0">
      <selection activeCell="A3" sqref="A3:AI22"/>
    </sheetView>
  </sheetViews>
  <sheetFormatPr baseColWidth="10" defaultRowHeight="11.25" x14ac:dyDescent="0.15"/>
  <cols>
    <col min="1" max="1" width="23.25" style="2" bestFit="1" customWidth="1"/>
    <col min="3" max="3" width="11" style="1"/>
    <col min="5" max="5" width="11" style="1"/>
    <col min="7" max="7" width="11" style="1"/>
    <col min="9" max="9" width="11" style="1"/>
    <col min="11" max="11" width="11" style="1"/>
    <col min="13" max="13" width="11" style="1"/>
    <col min="15" max="15" width="11" style="1"/>
    <col min="17" max="17" width="11" style="1"/>
    <col min="19" max="19" width="11" style="1"/>
    <col min="21" max="21" width="11" style="1"/>
    <col min="23" max="23" width="11" style="1"/>
    <col min="25" max="25" width="11" style="1"/>
    <col min="27" max="27" width="11" style="1"/>
    <col min="29" max="29" width="11" style="1"/>
    <col min="31" max="31" width="11" style="1"/>
    <col min="33" max="33" width="11" style="1"/>
  </cols>
  <sheetData>
    <row r="1" spans="1:35" x14ac:dyDescent="0.15">
      <c r="A1" s="3" t="s">
        <v>19</v>
      </c>
      <c r="B1" s="54" t="s">
        <v>1</v>
      </c>
      <c r="C1" s="54"/>
      <c r="D1" s="54" t="s">
        <v>2</v>
      </c>
      <c r="E1" s="54"/>
      <c r="F1" s="54" t="s">
        <v>3</v>
      </c>
      <c r="G1" s="54"/>
      <c r="H1" s="54" t="s">
        <v>6</v>
      </c>
      <c r="I1" s="54"/>
      <c r="J1" s="54" t="s">
        <v>7</v>
      </c>
      <c r="K1" s="54"/>
      <c r="L1" s="54" t="s">
        <v>8</v>
      </c>
      <c r="M1" s="54"/>
      <c r="N1" s="54" t="s">
        <v>9</v>
      </c>
      <c r="O1" s="54"/>
      <c r="P1" s="54" t="s">
        <v>10</v>
      </c>
      <c r="Q1" s="54"/>
      <c r="R1" s="53" t="s">
        <v>11</v>
      </c>
      <c r="S1" s="54"/>
      <c r="T1" s="53" t="s">
        <v>12</v>
      </c>
      <c r="U1" s="54"/>
      <c r="V1" s="53" t="s">
        <v>13</v>
      </c>
      <c r="W1" s="54"/>
      <c r="X1" s="53" t="s">
        <v>14</v>
      </c>
      <c r="Y1" s="54"/>
      <c r="Z1" s="53" t="s">
        <v>15</v>
      </c>
      <c r="AA1" s="54"/>
      <c r="AB1" s="53" t="s">
        <v>16</v>
      </c>
      <c r="AC1" s="54"/>
      <c r="AD1" s="53" t="s">
        <v>17</v>
      </c>
      <c r="AE1" s="54"/>
      <c r="AF1" s="53" t="s">
        <v>18</v>
      </c>
      <c r="AG1" s="54"/>
      <c r="AH1" t="s">
        <v>19</v>
      </c>
      <c r="AI1" t="s">
        <v>19</v>
      </c>
    </row>
    <row r="2" spans="1:35" x14ac:dyDescent="0.15">
      <c r="A2" s="3" t="s">
        <v>0</v>
      </c>
      <c r="B2" t="s">
        <v>4</v>
      </c>
      <c r="C2" s="1" t="s">
        <v>5</v>
      </c>
      <c r="D2" t="s">
        <v>4</v>
      </c>
      <c r="E2" s="1" t="s">
        <v>5</v>
      </c>
      <c r="F2" t="s">
        <v>4</v>
      </c>
      <c r="G2" s="1" t="s">
        <v>5</v>
      </c>
      <c r="H2" t="s">
        <v>4</v>
      </c>
      <c r="I2" s="1" t="s">
        <v>5</v>
      </c>
      <c r="J2" t="s">
        <v>4</v>
      </c>
      <c r="K2" s="1" t="s">
        <v>5</v>
      </c>
      <c r="L2" t="s">
        <v>4</v>
      </c>
      <c r="M2" s="1" t="s">
        <v>5</v>
      </c>
      <c r="N2" t="s">
        <v>4</v>
      </c>
      <c r="O2" s="1" t="s">
        <v>5</v>
      </c>
      <c r="P2" t="s">
        <v>4</v>
      </c>
      <c r="Q2" s="1" t="s">
        <v>5</v>
      </c>
      <c r="R2" t="s">
        <v>4</v>
      </c>
      <c r="S2" s="1" t="s">
        <v>5</v>
      </c>
      <c r="T2" t="s">
        <v>4</v>
      </c>
      <c r="U2" s="1" t="s">
        <v>5</v>
      </c>
      <c r="V2" t="s">
        <v>4</v>
      </c>
      <c r="W2" s="1" t="s">
        <v>5</v>
      </c>
      <c r="X2" t="s">
        <v>4</v>
      </c>
      <c r="Y2" s="1" t="s">
        <v>5</v>
      </c>
      <c r="Z2" t="s">
        <v>4</v>
      </c>
      <c r="AA2" s="1" t="s">
        <v>5</v>
      </c>
      <c r="AB2" t="s">
        <v>4</v>
      </c>
      <c r="AC2" s="1" t="s">
        <v>5</v>
      </c>
      <c r="AD2" t="s">
        <v>4</v>
      </c>
      <c r="AE2" s="1" t="s">
        <v>5</v>
      </c>
      <c r="AF2" t="s">
        <v>4</v>
      </c>
      <c r="AG2" s="1" t="s">
        <v>5</v>
      </c>
      <c r="AH2" t="s">
        <v>45</v>
      </c>
      <c r="AI2" s="1" t="s">
        <v>179</v>
      </c>
    </row>
    <row r="3" spans="1:35" x14ac:dyDescent="0.15">
      <c r="A3" s="2">
        <v>43128</v>
      </c>
      <c r="B3">
        <v>10</v>
      </c>
      <c r="C3" s="1">
        <f>B3*5.3</f>
        <v>53</v>
      </c>
      <c r="D3">
        <v>5</v>
      </c>
      <c r="E3" s="1">
        <f>D3*2.9</f>
        <v>14.5</v>
      </c>
      <c r="F3">
        <v>15</v>
      </c>
      <c r="G3" s="1">
        <f>F3*3.5</f>
        <v>52.5</v>
      </c>
      <c r="H3">
        <v>30</v>
      </c>
      <c r="I3" s="1">
        <f>H3*2</f>
        <v>60</v>
      </c>
      <c r="J3">
        <v>20</v>
      </c>
      <c r="K3" s="1">
        <f>(J3*13.5)/4</f>
        <v>67.5</v>
      </c>
      <c r="L3">
        <v>0</v>
      </c>
      <c r="M3" s="1">
        <f>L3*0</f>
        <v>0</v>
      </c>
      <c r="N3">
        <v>0</v>
      </c>
      <c r="O3" s="1">
        <f>N3*0</f>
        <v>0</v>
      </c>
      <c r="P3">
        <v>0</v>
      </c>
      <c r="Q3" s="1">
        <f>P3*0</f>
        <v>0</v>
      </c>
      <c r="R3">
        <v>3</v>
      </c>
      <c r="S3" s="1">
        <f>R3*0</f>
        <v>0</v>
      </c>
      <c r="T3">
        <v>1</v>
      </c>
      <c r="U3" s="1">
        <f>T3*0</f>
        <v>0</v>
      </c>
      <c r="V3">
        <v>60</v>
      </c>
      <c r="W3" s="1">
        <f>V3*0</f>
        <v>0</v>
      </c>
      <c r="X3">
        <v>25</v>
      </c>
      <c r="Y3" s="1">
        <f>X3*0</f>
        <v>0</v>
      </c>
      <c r="Z3">
        <v>0</v>
      </c>
      <c r="AA3" s="1">
        <f>Z3*0</f>
        <v>0</v>
      </c>
      <c r="AB3">
        <v>0</v>
      </c>
      <c r="AC3" s="1">
        <f>AB3*15</f>
        <v>0</v>
      </c>
      <c r="AD3">
        <v>0</v>
      </c>
      <c r="AE3" s="1">
        <f>AD3*10</f>
        <v>0</v>
      </c>
      <c r="AF3">
        <v>0</v>
      </c>
      <c r="AG3" s="1">
        <f>(AF3*35)/4</f>
        <v>0</v>
      </c>
      <c r="AH3" t="str">
        <f>(YEAR(A3))&amp;(WEEKNUM(A3))</f>
        <v>20185</v>
      </c>
      <c r="AI3" s="46">
        <f>C3+E3+G3+I3+K3+M3+O3+Q3+S3+U3+W3+Y3+AA3+AC3+AE3+AG3</f>
        <v>247.5</v>
      </c>
    </row>
    <row r="4" spans="1:35" x14ac:dyDescent="0.15">
      <c r="AI4" s="46"/>
    </row>
    <row r="5" spans="1:35" x14ac:dyDescent="0.15">
      <c r="AI5" s="46"/>
    </row>
    <row r="6" spans="1:35" x14ac:dyDescent="0.15">
      <c r="AI6" s="46"/>
    </row>
    <row r="7" spans="1:35" x14ac:dyDescent="0.15">
      <c r="AI7" s="46"/>
    </row>
    <row r="8" spans="1:35" x14ac:dyDescent="0.15">
      <c r="AI8" s="46"/>
    </row>
    <row r="9" spans="1:35" x14ac:dyDescent="0.15">
      <c r="AI9" s="46"/>
    </row>
    <row r="10" spans="1:35" x14ac:dyDescent="0.15">
      <c r="D10" s="1"/>
      <c r="F10" s="1"/>
      <c r="H10" s="1"/>
      <c r="J10" s="1"/>
      <c r="L10" s="1"/>
      <c r="N10" s="1"/>
      <c r="P10" s="1"/>
      <c r="R10" s="1"/>
      <c r="T10" s="1"/>
      <c r="V10" s="1"/>
      <c r="X10" s="1"/>
      <c r="Z10" s="1"/>
      <c r="AB10" s="1"/>
      <c r="AD10" s="1"/>
      <c r="AF10" s="1"/>
      <c r="AH10" s="1"/>
      <c r="AI10" s="46"/>
    </row>
    <row r="11" spans="1:35" x14ac:dyDescent="0.15">
      <c r="AI11" s="46"/>
    </row>
    <row r="12" spans="1:35" x14ac:dyDescent="0.15">
      <c r="AI12" s="46"/>
    </row>
    <row r="13" spans="1:35" x14ac:dyDescent="0.15">
      <c r="AI13" s="46"/>
    </row>
    <row r="14" spans="1:35" x14ac:dyDescent="0.15">
      <c r="AI14" s="46"/>
    </row>
    <row r="15" spans="1:35" x14ac:dyDescent="0.15">
      <c r="AI15" s="46"/>
    </row>
    <row r="16" spans="1:35" x14ac:dyDescent="0.15">
      <c r="AI16" s="46"/>
    </row>
    <row r="17" spans="35:35" x14ac:dyDescent="0.15">
      <c r="AI17" s="46"/>
    </row>
    <row r="18" spans="35:35" x14ac:dyDescent="0.15">
      <c r="AI18" s="46"/>
    </row>
    <row r="19" spans="35:35" x14ac:dyDescent="0.15">
      <c r="AI19" s="46"/>
    </row>
    <row r="20" spans="35:35" x14ac:dyDescent="0.15">
      <c r="AI20" s="46"/>
    </row>
    <row r="21" spans="35:35" x14ac:dyDescent="0.15">
      <c r="AI21" s="46"/>
    </row>
    <row r="22" spans="35:35" x14ac:dyDescent="0.15">
      <c r="AI22" s="46"/>
    </row>
  </sheetData>
  <mergeCells count="16">
    <mergeCell ref="L1:M1"/>
    <mergeCell ref="B1:C1"/>
    <mergeCell ref="D1:E1"/>
    <mergeCell ref="F1:G1"/>
    <mergeCell ref="H1:I1"/>
    <mergeCell ref="J1:K1"/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43"/>
  <sheetViews>
    <sheetView showGridLines="0" topLeftCell="A15" zoomScaleNormal="100" workbookViewId="0">
      <selection activeCell="I42" sqref="I42"/>
    </sheetView>
  </sheetViews>
  <sheetFormatPr baseColWidth="10" defaultRowHeight="11.25" x14ac:dyDescent="0.15"/>
  <cols>
    <col min="1" max="1" width="10.75" bestFit="1" customWidth="1"/>
    <col min="2" max="2" width="21.125" bestFit="1" customWidth="1"/>
    <col min="3" max="10" width="11.125" customWidth="1"/>
  </cols>
  <sheetData>
    <row r="1" spans="1:10" ht="23.25" customHeight="1" x14ac:dyDescent="0.15">
      <c r="A1" s="55" t="s">
        <v>62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12" thickBot="1" x14ac:dyDescent="0.2"/>
    <row r="3" spans="1:10" s="9" customFormat="1" ht="14.25" x14ac:dyDescent="0.15">
      <c r="B3" s="62" t="s">
        <v>20</v>
      </c>
      <c r="C3" s="64">
        <v>4</v>
      </c>
      <c r="D3" s="66" t="s">
        <v>46</v>
      </c>
      <c r="E3" s="64">
        <v>2018</v>
      </c>
      <c r="F3" s="18" t="s">
        <v>43</v>
      </c>
      <c r="G3" s="58">
        <f>7*C3+DATE(E3,1,3)-WEEKDAY(DATE(E3,1,3))-5</f>
        <v>43122</v>
      </c>
      <c r="H3" s="58"/>
      <c r="I3" s="59"/>
    </row>
    <row r="4" spans="1:10" s="9" customFormat="1" ht="15" thickBot="1" x14ac:dyDescent="0.2">
      <c r="B4" s="63"/>
      <c r="C4" s="65"/>
      <c r="D4" s="67"/>
      <c r="E4" s="65"/>
      <c r="F4" s="19" t="s">
        <v>44</v>
      </c>
      <c r="G4" s="60">
        <f>7*C3+DATE(E3,1,3)-WEEKDAY(DATE(E3,1,3))+1</f>
        <v>43128</v>
      </c>
      <c r="H4" s="60"/>
      <c r="I4" s="61"/>
    </row>
    <row r="5" spans="1:10" s="9" customFormat="1" ht="15" thickBot="1" x14ac:dyDescent="0.2"/>
    <row r="6" spans="1:10" s="9" customFormat="1" ht="15" thickBot="1" x14ac:dyDescent="0.2">
      <c r="B6" s="25" t="s">
        <v>64</v>
      </c>
      <c r="C6" s="56" t="s">
        <v>65</v>
      </c>
      <c r="D6" s="56"/>
      <c r="E6" s="26">
        <f>SUM(C42:I42)</f>
        <v>169</v>
      </c>
      <c r="F6" s="24" t="s">
        <v>66</v>
      </c>
      <c r="G6" s="68">
        <f>SUM(C43:I43)</f>
        <v>247.5</v>
      </c>
      <c r="H6" s="68"/>
      <c r="I6" s="69"/>
    </row>
    <row r="7" spans="1:10" x14ac:dyDescent="0.15">
      <c r="C7" s="57"/>
      <c r="D7" s="57"/>
      <c r="I7" s="2"/>
    </row>
    <row r="9" spans="1:10" ht="12.75" x14ac:dyDescent="0.2"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  <c r="H9" s="10" t="s">
        <v>26</v>
      </c>
      <c r="I9" s="10" t="s">
        <v>27</v>
      </c>
      <c r="J9" s="10" t="s">
        <v>49</v>
      </c>
    </row>
    <row r="10" spans="1:10" x14ac:dyDescent="0.15">
      <c r="A10" s="78" t="s">
        <v>28</v>
      </c>
      <c r="B10" s="71" t="s">
        <v>1</v>
      </c>
      <c r="C10" s="13">
        <f>IF(ISERROR(VLOOKUP((7*$C$3+DATE($E$3,1,3)-WEEKDAY(DATE($E$3,1,3))-5),'ENTREES BDD'!$A:$AH,2,FALSE)),0,VLOOKUP((7*$C$3+DATE($E$3,1,3)-WEEKDAY(DATE($E$3,1,3))-5),'ENTREES BDD'!$A:$AH,2,FALSE))</f>
        <v>0</v>
      </c>
      <c r="D10" s="13">
        <f>IF(ISERROR(VLOOKUP((7*$C$3+DATE($E$3,1,3)-WEEKDAY(DATE($E$3,1,3))-4),'ENTREES BDD'!$A:$AH,2,FALSE)),0,VLOOKUP((7*$C$3+DATE($E$3,1,3)-WEEKDAY(DATE($E$3,1,3))-4),'ENTREES BDD'!$A:$AH,2,FALSE))</f>
        <v>0</v>
      </c>
      <c r="E10" s="13">
        <f>IF(ISERROR(VLOOKUP((7*$C$3+DATE($E$3,1,3)-WEEKDAY(DATE($E$3,1,3))-3),'ENTREES BDD'!$A:$AH,2,FALSE)),0,VLOOKUP((7*$C$3+DATE($E$3,1,3)-WEEKDAY(DATE($E$3,1,3))-3),'ENTREES BDD'!$A:$AH,2,FALSE))</f>
        <v>0</v>
      </c>
      <c r="F10" s="13">
        <f>IF(ISERROR(VLOOKUP((7*$C$3+DATE($E$3,1,3)-WEEKDAY(DATE($E$3,1,3))-2),'ENTREES BDD'!$A:$AH,2,FALSE)),0,VLOOKUP((7*$C$3+DATE($E$3,1,3)-WEEKDAY(DATE($E$3,1,3))-2),'ENTREES BDD'!$A:$AH,2,FALSE))</f>
        <v>0</v>
      </c>
      <c r="G10" s="13">
        <f>IF(ISERROR(VLOOKUP((7*$C$3+DATE($E$3,1,3)-WEEKDAY(DATE($E$3,1,3))-1),'ENTREES BDD'!$A:$AH,2,FALSE)),0,VLOOKUP((7*$C$3+DATE($E$3,1,3)-WEEKDAY(DATE($E$3,1,3))-1),'ENTREES BDD'!$A:$AH,2,FALSE))</f>
        <v>0</v>
      </c>
      <c r="H10" s="13">
        <f>IF(ISERROR(VLOOKUP((7*$C$3+DATE($E$3,1,3)-WEEKDAY(DATE($E$3,1,3))),'ENTREES BDD'!$A:$AH,2,FALSE)),0,VLOOKUP((7*$C$3+DATE($E$3,1,3)-WEEKDAY(DATE($E$3,1,3))),'ENTREES BDD'!$A:$AH,2,FALSE))</f>
        <v>0</v>
      </c>
      <c r="I10" s="13">
        <f>IF(ISERROR(VLOOKUP((7*$C$3+DATE($E$3,1,3)-WEEKDAY(DATE($E$3,1,3))+1),'ENTREES BDD'!$A:$AH,2,FALSE)),0,VLOOKUP((7*$C$3+DATE($E$3,1,3)-WEEKDAY(DATE($E$3,1,3))+1),'ENTREES BDD'!$A:$AH,2,FALSE))</f>
        <v>10</v>
      </c>
      <c r="J10" s="11">
        <f>SUM(C10:I10)</f>
        <v>10</v>
      </c>
    </row>
    <row r="11" spans="1:10" x14ac:dyDescent="0.15">
      <c r="A11" s="78"/>
      <c r="B11" s="71"/>
      <c r="C11" s="14">
        <f>IF(ISERROR(VLOOKUP((7*$C$3+DATE($E$3,1,3)-WEEKDAY(DATE($E$3,1,3))-5),'ENTREES BDD'!$A:$AH,3,FALSE)),0,VLOOKUP((7*$C$3+DATE($E$3,1,3)-WEEKDAY(DATE($E$3,1,3))-5),'ENTREES BDD'!$A:$AH,3,FALSE))</f>
        <v>0</v>
      </c>
      <c r="D11" s="14">
        <f>IF(ISERROR(VLOOKUP((7*$C$3+DATE($E$3,1,3)-WEEKDAY(DATE($E$3,1,3))-4),'ENTREES BDD'!$A:$AH,3,FALSE)),0,VLOOKUP((7*$C$3+DATE($E$3,1,3)-WEEKDAY(DATE($E$3,1,3))-4),'ENTREES BDD'!$A:$AH,3,FALSE))</f>
        <v>0</v>
      </c>
      <c r="E11" s="14">
        <f>IF(ISERROR(VLOOKUP((7*$C$3+DATE($E$3,1,3)-WEEKDAY(DATE($E$3,1,3))-3),'ENTREES BDD'!$A:$AH,3,FALSE)),0,VLOOKUP((7*$C$3+DATE($E$3,1,3)-WEEKDAY(DATE($E$3,1,3))-3),'ENTREES BDD'!$A:$AH,3,FALSE))</f>
        <v>0</v>
      </c>
      <c r="F11" s="14">
        <f>IF(ISERROR(VLOOKUP((7*$C$3+DATE($E$3,1,3)-WEEKDAY(DATE($E$3,1,3))-2),'ENTREES BDD'!$A:$AH,3,FALSE)),0,VLOOKUP((7*$C$3+DATE($E$3,1,3)-WEEKDAY(DATE($E$3,1,3))-2),'ENTREES BDD'!$A:$AH,3,FALSE))</f>
        <v>0</v>
      </c>
      <c r="G11" s="14">
        <f>IF(ISERROR(VLOOKUP((7*$C$3+DATE($E$3,1,3)-WEEKDAY(DATE($E$3,1,3))-1),'ENTREES BDD'!$A:$AH,3,FALSE)),0,VLOOKUP((7*$C$3+DATE($E$3,1,3)-WEEKDAY(DATE($E$3,1,3))-1),'ENTREES BDD'!$A:$AH,3,FALSE))</f>
        <v>0</v>
      </c>
      <c r="H11" s="14">
        <f>IF(ISERROR(VLOOKUP((7*$C$3+DATE($E$3,1,3)-WEEKDAY(DATE($E$3,1,3))),'ENTREES BDD'!$A:$AH,3,FALSE)),0,VLOOKUP((7*$C$3+DATE($E$3,1,3)-WEEKDAY(DATE($E$3,1,3))),'ENTREES BDD'!$A:$AH,3,FALSE))</f>
        <v>0</v>
      </c>
      <c r="I11" s="14">
        <f>IF(ISERROR(VLOOKUP((7*$C$3+DATE($E$3,1,3)-WEEKDAY(DATE($E$3,1,3))+1),'ENTREES BDD'!$A:$AH,3,FALSE)),0,VLOOKUP((7*$C$3+DATE($E$3,1,3)-WEEKDAY(DATE($E$3,1,3))+1),'ENTREES BDD'!$A:$AH,3,FALSE))</f>
        <v>53</v>
      </c>
      <c r="J11" s="12">
        <f t="shared" ref="J11:J41" si="0">SUM(C11:I11)</f>
        <v>53</v>
      </c>
    </row>
    <row r="12" spans="1:10" x14ac:dyDescent="0.15">
      <c r="A12" s="78"/>
      <c r="B12" s="71" t="s">
        <v>2</v>
      </c>
      <c r="C12" s="13">
        <f>IF(ISERROR(VLOOKUP((7*$C$3+DATE($E$3,1,3)-WEEKDAY(DATE($E$3,1,3))-5),'ENTREES BDD'!$A:$AH,4,FALSE)),0,VLOOKUP((7*$C$3+DATE($E$3,1,3)-WEEKDAY(DATE($E$3,1,3))-5),'ENTREES BDD'!$A:$AH,4,FALSE))</f>
        <v>0</v>
      </c>
      <c r="D12" s="13">
        <f>IF(ISERROR(VLOOKUP((7*$C$3+DATE($E$3,1,3)-WEEKDAY(DATE($E$3,1,3))-4),'ENTREES BDD'!$A:$AH,4,FALSE)),0,VLOOKUP((7*$C$3+DATE($E$3,1,3)-WEEKDAY(DATE($E$3,1,3))-4),'ENTREES BDD'!$A:$AH,4,FALSE))</f>
        <v>0</v>
      </c>
      <c r="E12" s="13">
        <f>IF(ISERROR(VLOOKUP((7*$C$3+DATE($E$3,1,3)-WEEKDAY(DATE($E$3,1,3))-3),'ENTREES BDD'!$A:$AH,4,FALSE)),0,VLOOKUP((7*$C$3+DATE($E$3,1,3)-WEEKDAY(DATE($E$3,1,3))-3),'ENTREES BDD'!$A:$AH,4,FALSE))</f>
        <v>0</v>
      </c>
      <c r="F12" s="13">
        <f>IF(ISERROR(VLOOKUP((7*$C$3+DATE($E$3,1,3)-WEEKDAY(DATE($E$3,1,3))-2),'ENTREES BDD'!$A:$AH,4,FALSE)),0,VLOOKUP((7*$C$3+DATE($E$3,1,3)-WEEKDAY(DATE($E$3,1,3))-2),'ENTREES BDD'!$A:$AH,4,FALSE))</f>
        <v>0</v>
      </c>
      <c r="G12" s="13">
        <f>IF(ISERROR(VLOOKUP((7*$C$3+DATE($E$3,1,3)-WEEKDAY(DATE($E$3,1,3))-1),'ENTREES BDD'!$A:$AH,4,FALSE)),0,VLOOKUP((7*$C$3+DATE($E$3,1,3)-WEEKDAY(DATE($E$3,1,3))-1),'ENTREES BDD'!$A:$AH,4,FALSE))</f>
        <v>0</v>
      </c>
      <c r="H12" s="13">
        <f>IF(ISERROR(VLOOKUP((7*$C$3+DATE($E$3,1,3)-WEEKDAY(DATE($E$3,1,3))),'ENTREES BDD'!$A:$AH,4,FALSE)),0,VLOOKUP((7*$C$3+DATE($E$3,1,3)-WEEKDAY(DATE($E$3,1,3))),'ENTREES BDD'!$A:$AH,4,FALSE))</f>
        <v>0</v>
      </c>
      <c r="I12" s="13">
        <f>IF(ISERROR(VLOOKUP((7*$C$3+DATE($E$3,1,3)-WEEKDAY(DATE($E$3,1,3))+1),'ENTREES BDD'!$A:$AH,4,FALSE)),0,VLOOKUP((7*$C$3+DATE($E$3,1,3)-WEEKDAY(DATE($E$3,1,3))+1),'ENTREES BDD'!$A:$AH,4,FALSE))</f>
        <v>5</v>
      </c>
      <c r="J12" s="11">
        <f t="shared" si="0"/>
        <v>5</v>
      </c>
    </row>
    <row r="13" spans="1:10" x14ac:dyDescent="0.15">
      <c r="A13" s="78"/>
      <c r="B13" s="71"/>
      <c r="C13" s="14">
        <f>IF(ISERROR(VLOOKUP((7*$C$3+DATE($E$3,1,3)-WEEKDAY(DATE($E$3,1,3))-5),'ENTREES BDD'!$A:$AH,5,FALSE)),0,VLOOKUP((7*$C$3+DATE($E$3,1,3)-WEEKDAY(DATE($E$3,1,3))-5),'ENTREES BDD'!$A:$AH,5,FALSE))</f>
        <v>0</v>
      </c>
      <c r="D13" s="14">
        <f>IF(ISERROR(VLOOKUP((7*$C$3+DATE($E$3,1,3)-WEEKDAY(DATE($E$3,1,3))-4),'ENTREES BDD'!$A:$AH,5,FALSE)),0,VLOOKUP((7*$C$3+DATE($E$3,1,3)-WEEKDAY(DATE($E$3,1,3))-4),'ENTREES BDD'!$A:$AH,5,FALSE))</f>
        <v>0</v>
      </c>
      <c r="E13" s="14">
        <f>IF(ISERROR(VLOOKUP((7*$C$3+DATE($E$3,1,3)-WEEKDAY(DATE($E$3,1,3))-3),'ENTREES BDD'!$A:$AH,5,FALSE)),0,VLOOKUP((7*$C$3+DATE($E$3,1,3)-WEEKDAY(DATE($E$3,1,3))-3),'ENTREES BDD'!$A:$AH,5,FALSE))</f>
        <v>0</v>
      </c>
      <c r="F13" s="14">
        <f>IF(ISERROR(VLOOKUP((7*$C$3+DATE($E$3,1,3)-WEEKDAY(DATE($E$3,1,3))-2),'ENTREES BDD'!$A:$AH,5,FALSE)),0,VLOOKUP((7*$C$3+DATE($E$3,1,3)-WEEKDAY(DATE($E$3,1,3))-2),'ENTREES BDD'!$A:$AH,5,FALSE))</f>
        <v>0</v>
      </c>
      <c r="G13" s="14">
        <f>IF(ISERROR(VLOOKUP((7*$C$3+DATE($E$3,1,3)-WEEKDAY(DATE($E$3,1,3))-1),'ENTREES BDD'!$A:$AH,5,FALSE)),0,VLOOKUP((7*$C$3+DATE($E$3,1,3)-WEEKDAY(DATE($E$3,1,3))-1),'ENTREES BDD'!$A:$AH,5,FALSE))</f>
        <v>0</v>
      </c>
      <c r="H13" s="14">
        <f>IF(ISERROR(VLOOKUP((7*$C$3+DATE($E$3,1,3)-WEEKDAY(DATE($E$3,1,3))),'ENTREES BDD'!$A:$AH,5,FALSE)),0,VLOOKUP((7*$C$3+DATE($E$3,1,3)-WEEKDAY(DATE($E$3,1,3))),'ENTREES BDD'!$A:$AH,5,FALSE))</f>
        <v>0</v>
      </c>
      <c r="I13" s="14">
        <f>IF(ISERROR(VLOOKUP((7*$C$3+DATE($E$3,1,3)-WEEKDAY(DATE($E$3,1,3))+1),'ENTREES BDD'!$A:$AH,5,FALSE)),0,VLOOKUP((7*$C$3+DATE($E$3,1,3)-WEEKDAY(DATE($E$3,1,3))+1),'ENTREES BDD'!$A:$AH,5,FALSE))</f>
        <v>14.5</v>
      </c>
      <c r="J13" s="12">
        <f t="shared" si="0"/>
        <v>14.5</v>
      </c>
    </row>
    <row r="14" spans="1:10" x14ac:dyDescent="0.15">
      <c r="A14" s="78"/>
      <c r="B14" s="71" t="s">
        <v>29</v>
      </c>
      <c r="C14" s="13">
        <f>IF(ISERROR(VLOOKUP((7*$C$3+DATE($E$3,1,3)-WEEKDAY(DATE($E$3,1,3))-5),'ENTREES BDD'!$A:$AH,18,FALSE)),0,VLOOKUP((7*$C$3+DATE($E$3,1,3)-WEEKDAY(DATE($E$3,1,3))-5),'ENTREES BDD'!$A:$AH,18,FALSE))</f>
        <v>0</v>
      </c>
      <c r="D14" s="13">
        <f>IF(ISERROR(VLOOKUP((7*$C$3+DATE($E$3,1,3)-WEEKDAY(DATE($E$3,1,3))-4),'ENTREES BDD'!$A:$AH,18,FALSE)),0,VLOOKUP((7*$C$3+DATE($E$3,1,3)-WEEKDAY(DATE($E$3,1,3))-4),'ENTREES BDD'!$A:$AH,18,FALSE))</f>
        <v>0</v>
      </c>
      <c r="E14" s="13">
        <f>IF(ISERROR(VLOOKUP((7*$C$3+DATE($E$3,1,3)-WEEKDAY(DATE($E$3,1,3))-3),'ENTREES BDD'!$A:$AH,18,FALSE)),0,VLOOKUP((7*$C$3+DATE($E$3,1,3)-WEEKDAY(DATE($E$3,1,3))-3),'ENTREES BDD'!$A:$AH,18,FALSE))</f>
        <v>0</v>
      </c>
      <c r="F14" s="13">
        <f>IF(ISERROR(VLOOKUP((7*$C$3+DATE($E$3,1,3)-WEEKDAY(DATE($E$3,1,3))-2),'ENTREES BDD'!$A:$AH,18,FALSE)),0,VLOOKUP((7*$C$3+DATE($E$3,1,3)-WEEKDAY(DATE($E$3,1,3))-2),'ENTREES BDD'!$A:$AH,18,FALSE))</f>
        <v>0</v>
      </c>
      <c r="G14" s="13">
        <f>IF(ISERROR(VLOOKUP((7*$C$3+DATE($E$3,1,3)-WEEKDAY(DATE($E$3,1,3))-1),'ENTREES BDD'!$A:$AH,18,FALSE)),0,VLOOKUP((7*$C$3+DATE($E$3,1,3)-WEEKDAY(DATE($E$3,1,3))-1),'ENTREES BDD'!$A:$AH,18,FALSE))</f>
        <v>0</v>
      </c>
      <c r="H14" s="13">
        <f>IF(ISERROR(VLOOKUP((7*$C$3+DATE($E$3,1,3)-WEEKDAY(DATE($E$3,1,3))),'ENTREES BDD'!$A:$AH,18,FALSE)),0,VLOOKUP((7*$C$3+DATE($E$3,1,3)-WEEKDAY(DATE($E$3,1,3))),'ENTREES BDD'!$A:$AH,18,FALSE))</f>
        <v>0</v>
      </c>
      <c r="I14" s="13">
        <f>IF(ISERROR(VLOOKUP((7*$C$3+DATE($E$3,1,3)-WEEKDAY(DATE($E$3,1,3))+1),'ENTREES BDD'!$A:$AH,18,FALSE)),0,VLOOKUP((7*$C$3+DATE($E$3,1,3)-WEEKDAY(DATE($E$3,1,3))+1),'ENTREES BDD'!$A:$AH,18,FALSE))</f>
        <v>3</v>
      </c>
      <c r="J14" s="11">
        <f t="shared" si="0"/>
        <v>3</v>
      </c>
    </row>
    <row r="15" spans="1:10" x14ac:dyDescent="0.15">
      <c r="A15" s="78"/>
      <c r="B15" s="71"/>
      <c r="C15" s="14">
        <f>IF(ISERROR(VLOOKUP((7*$C$3+DATE($E$3,1,3)-WEEKDAY(DATE($E$3,1,3))-5),'ENTREES BDD'!$A:$AH,19,FALSE)),0,VLOOKUP((7*$C$3+DATE($E$3,1,3)-WEEKDAY(DATE($E$3,1,3))-5),'ENTREES BDD'!$A:$AH,19,FALSE))</f>
        <v>0</v>
      </c>
      <c r="D15" s="14">
        <f>IF(ISERROR(VLOOKUP((7*$C$3+DATE($E$3,1,3)-WEEKDAY(DATE($E$3,1,3))-4),'ENTREES BDD'!$A:$AH,19,FALSE)),0,VLOOKUP((7*$C$3+DATE($E$3,1,3)-WEEKDAY(DATE($E$3,1,3))-4),'ENTREES BDD'!$A:$AH,19,FALSE))</f>
        <v>0</v>
      </c>
      <c r="E15" s="14">
        <f>IF(ISERROR(VLOOKUP((7*$C$3+DATE($E$3,1,3)-WEEKDAY(DATE($E$3,1,3))-3),'ENTREES BDD'!$A:$AH,19,FALSE)),0,VLOOKUP((7*$C$3+DATE($E$3,1,3)-WEEKDAY(DATE($E$3,1,3))-3),'ENTREES BDD'!$A:$AH,19,FALSE))</f>
        <v>0</v>
      </c>
      <c r="F15" s="14">
        <f>IF(ISERROR(VLOOKUP((7*$C$3+DATE($E$3,1,3)-WEEKDAY(DATE($E$3,1,3))-2),'ENTREES BDD'!$A:$AH,19,FALSE)),0,VLOOKUP((7*$C$3+DATE($E$3,1,3)-WEEKDAY(DATE($E$3,1,3))-2),'ENTREES BDD'!$A:$AH,19,FALSE))</f>
        <v>0</v>
      </c>
      <c r="G15" s="14">
        <f>IF(ISERROR(VLOOKUP((7*$C$3+DATE($E$3,1,3)-WEEKDAY(DATE($E$3,1,3))-1),'ENTREES BDD'!$A:$AH,19,FALSE)),0,VLOOKUP((7*$C$3+DATE($E$3,1,3)-WEEKDAY(DATE($E$3,1,3))-1),'ENTREES BDD'!$A:$AH,19,FALSE))</f>
        <v>0</v>
      </c>
      <c r="H15" s="14">
        <f>IF(ISERROR(VLOOKUP((7*$C$3+DATE($E$3,1,3)-WEEKDAY(DATE($E$3,1,3))),'ENTREES BDD'!$A:$AH,19,FALSE)),0,VLOOKUP((7*$C$3+DATE($E$3,1,3)-WEEKDAY(DATE($E$3,1,3))),'ENTREES BDD'!$A:$AH,19,FALSE))</f>
        <v>0</v>
      </c>
      <c r="I15" s="14">
        <f>IF(ISERROR(VLOOKUP((7*$C$3+DATE($E$3,1,3)-WEEKDAY(DATE($E$3,1,3))+1),'ENTREES BDD'!$A:$AH,19,FALSE)),0,VLOOKUP((7*$C$3+DATE($E$3,1,3)-WEEKDAY(DATE($E$3,1,3))+1),'ENTREES BDD'!$A:$AH,19,FALSE))</f>
        <v>0</v>
      </c>
      <c r="J15" s="12">
        <f t="shared" si="0"/>
        <v>0</v>
      </c>
    </row>
    <row r="16" spans="1:10" x14ac:dyDescent="0.15">
      <c r="A16" s="78"/>
      <c r="B16" s="71" t="s">
        <v>30</v>
      </c>
      <c r="C16" s="13">
        <f>IF(ISERROR(VLOOKUP((7*$C$3+DATE($E$3,1,3)-WEEKDAY(DATE($E$3,1,3))-5),'ENTREES BDD'!$A:$AH,20,FALSE)),0,VLOOKUP((7*$C$3+DATE($E$3,1,3)-WEEKDAY(DATE($E$3,1,3))-5),'ENTREES BDD'!$A:$AH,20,FALSE))</f>
        <v>0</v>
      </c>
      <c r="D16" s="13">
        <f>IF(ISERROR(VLOOKUP((7*$C$3+DATE($E$3,1,3)-WEEKDAY(DATE($E$3,1,3))-4),'ENTREES BDD'!$A:$AH,20,FALSE)),0,VLOOKUP((7*$C$3+DATE($E$3,1,3)-WEEKDAY(DATE($E$3,1,3))-4),'ENTREES BDD'!$A:$AH,20,FALSE))</f>
        <v>0</v>
      </c>
      <c r="E16" s="13">
        <f>IF(ISERROR(VLOOKUP((7*$C$3+DATE($E$3,1,3)-WEEKDAY(DATE($E$3,1,3))-3),'ENTREES BDD'!$A:$AH,20,FALSE)),0,VLOOKUP((7*$C$3+DATE($E$3,1,3)-WEEKDAY(DATE($E$3,1,3))-3),'ENTREES BDD'!$A:$AH,20,FALSE))</f>
        <v>0</v>
      </c>
      <c r="F16" s="13">
        <f>IF(ISERROR(VLOOKUP((7*$C$3+DATE($E$3,1,3)-WEEKDAY(DATE($E$3,1,3))-2),'ENTREES BDD'!$A:$AH,20,FALSE)),0,VLOOKUP((7*$C$3+DATE($E$3,1,3)-WEEKDAY(DATE($E$3,1,3))-2),'ENTREES BDD'!$A:$AH,20,FALSE))</f>
        <v>0</v>
      </c>
      <c r="G16" s="13">
        <f>IF(ISERROR(VLOOKUP((7*$C$3+DATE($E$3,1,3)-WEEKDAY(DATE($E$3,1,3))-1),'ENTREES BDD'!$A:$AH,20,FALSE)),0,VLOOKUP((7*$C$3+DATE($E$3,1,3)-WEEKDAY(DATE($E$3,1,3))-1),'ENTREES BDD'!$A:$AH,20,FALSE))</f>
        <v>0</v>
      </c>
      <c r="H16" s="13">
        <f>IF(ISERROR(VLOOKUP((7*$C$3+DATE($E$3,1,3)-WEEKDAY(DATE($E$3,1,3))),'ENTREES BDD'!$A:$AH,20,FALSE)),0,VLOOKUP((7*$C$3+DATE($E$3,1,3)-WEEKDAY(DATE($E$3,1,3))),'ENTREES BDD'!$A:$AH,20,FALSE))</f>
        <v>0</v>
      </c>
      <c r="I16" s="13">
        <f>IF(ISERROR(VLOOKUP((7*$C$3+DATE($E$3,1,3)-WEEKDAY(DATE($E$3,1,3))+1),'ENTREES BDD'!$A:$AH,20,FALSE)),0,VLOOKUP((7*$C$3+DATE($E$3,1,3)-WEEKDAY(DATE($E$3,1,3))+1),'ENTREES BDD'!$A:$AH,20,FALSE))</f>
        <v>1</v>
      </c>
      <c r="J16" s="11">
        <f t="shared" si="0"/>
        <v>1</v>
      </c>
    </row>
    <row r="17" spans="1:10" x14ac:dyDescent="0.15">
      <c r="A17" s="78"/>
      <c r="B17" s="71"/>
      <c r="C17" s="14">
        <f>IF(ISERROR(VLOOKUP((7*$C$3+DATE($E$3,1,3)-WEEKDAY(DATE($E$3,1,3))-5),'ENTREES BDD'!$A:$AH,21,FALSE)),0,VLOOKUP((7*$C$3+DATE($E$3,1,3)-WEEKDAY(DATE($E$3,1,3))-5),'ENTREES BDD'!$A:$AH,21,FALSE))</f>
        <v>0</v>
      </c>
      <c r="D17" s="14">
        <f>IF(ISERROR(VLOOKUP((7*$C$3+DATE($E$3,1,3)-WEEKDAY(DATE($E$3,1,3))-4),'ENTREES BDD'!$A:$AH,21,FALSE)),0,VLOOKUP((7*$C$3+DATE($E$3,1,3)-WEEKDAY(DATE($E$3,1,3))-4),'ENTREES BDD'!$A:$AH,21,FALSE))</f>
        <v>0</v>
      </c>
      <c r="E17" s="14">
        <f>IF(ISERROR(VLOOKUP((7*$C$3+DATE($E$3,1,3)-WEEKDAY(DATE($E$3,1,3))-3),'ENTREES BDD'!$A:$AH,21,FALSE)),0,VLOOKUP((7*$C$3+DATE($E$3,1,3)-WEEKDAY(DATE($E$3,1,3))-3),'ENTREES BDD'!$A:$AH,21,FALSE))</f>
        <v>0</v>
      </c>
      <c r="F17" s="14">
        <f>IF(ISERROR(VLOOKUP((7*$C$3+DATE($E$3,1,3)-WEEKDAY(DATE($E$3,1,3))-2),'ENTREES BDD'!$A:$AH,21,FALSE)),0,VLOOKUP((7*$C$3+DATE($E$3,1,3)-WEEKDAY(DATE($E$3,1,3))-2),'ENTREES BDD'!$A:$AH,21,FALSE))</f>
        <v>0</v>
      </c>
      <c r="G17" s="14">
        <f>IF(ISERROR(VLOOKUP((7*$C$3+DATE($E$3,1,3)-WEEKDAY(DATE($E$3,1,3))-1),'ENTREES BDD'!$A:$AH,21,FALSE)),0,VLOOKUP((7*$C$3+DATE($E$3,1,3)-WEEKDAY(DATE($E$3,1,3))-1),'ENTREES BDD'!$A:$AH,21,FALSE))</f>
        <v>0</v>
      </c>
      <c r="H17" s="14">
        <f>IF(ISERROR(VLOOKUP((7*$C$3+DATE($E$3,1,3)-WEEKDAY(DATE($E$3,1,3))),'ENTREES BDD'!$A:$AH,21,FALSE)),0,VLOOKUP((7*$C$3+DATE($E$3,1,3)-WEEKDAY(DATE($E$3,1,3))),'ENTREES BDD'!$A:$AH,21,FALSE))</f>
        <v>0</v>
      </c>
      <c r="I17" s="14">
        <f>IF(ISERROR(VLOOKUP((7*$C$3+DATE($E$3,1,3)-WEEKDAY(DATE($E$3,1,3))+1),'ENTREES BDD'!$A:$AH,21,FALSE)),0,VLOOKUP((7*$C$3+DATE($E$3,1,3)-WEEKDAY(DATE($E$3,1,3))+1),'ENTREES BDD'!$A:$AH,21,FALSE))</f>
        <v>0</v>
      </c>
      <c r="J17" s="12">
        <f t="shared" si="0"/>
        <v>0</v>
      </c>
    </row>
    <row r="18" spans="1:10" x14ac:dyDescent="0.15">
      <c r="A18" s="79" t="s">
        <v>31</v>
      </c>
      <c r="B18" s="70" t="s">
        <v>32</v>
      </c>
      <c r="C18" s="15">
        <f>IF(ISERROR(VLOOKUP((7*$C$3+DATE($E$3,1,3)-WEEKDAY(DATE($E$3,1,3))-5),'ENTREES BDD'!$A:$AH,6,FALSE)),0,VLOOKUP((7*$C$3+DATE($E$3,1,3)-WEEKDAY(DATE($E$3,1,3))-5),'ENTREES BDD'!$A:$AH,6,FALSE))</f>
        <v>0</v>
      </c>
      <c r="D18" s="15">
        <f>IF(ISERROR(VLOOKUP((7*$C$3+DATE($E$3,1,3)-WEEKDAY(DATE($E$3,1,3))-4),'ENTREES BDD'!$A:$AH,6,FALSE)),0,VLOOKUP((7*$C$3+DATE($E$3,1,3)-WEEKDAY(DATE($E$3,1,3))-4),'ENTREES BDD'!$A:$AH,6,FALSE))</f>
        <v>0</v>
      </c>
      <c r="E18" s="15">
        <f>IF(ISERROR(VLOOKUP((7*$C$3+DATE($E$3,1,3)-WEEKDAY(DATE($E$3,1,3))-3),'ENTREES BDD'!$A:$AH,6,FALSE)),0,VLOOKUP((7*$C$3+DATE($E$3,1,3)-WEEKDAY(DATE($E$3,1,3))-3),'ENTREES BDD'!$A:$AH,6,FALSE))</f>
        <v>0</v>
      </c>
      <c r="F18" s="15">
        <f>IF(ISERROR(VLOOKUP((7*$C$3+DATE($E$3,1,3)-WEEKDAY(DATE($E$3,1,3))-2),'ENTREES BDD'!$A:$AH,6,FALSE)),0,VLOOKUP((7*$C$3+DATE($E$3,1,3)-WEEKDAY(DATE($E$3,1,3))-2),'ENTREES BDD'!$A:$AH,6,FALSE))</f>
        <v>0</v>
      </c>
      <c r="G18" s="15">
        <f>IF(ISERROR(VLOOKUP((7*$C$3+DATE($E$3,1,3)-WEEKDAY(DATE($E$3,1,3))-1),'ENTREES BDD'!$A:$AH,6,FALSE)),0,VLOOKUP((7*$C$3+DATE($E$3,1,3)-WEEKDAY(DATE($E$3,1,3))-1),'ENTREES BDD'!$A:$AH,6,FALSE))</f>
        <v>0</v>
      </c>
      <c r="H18" s="15">
        <f>IF(ISERROR(VLOOKUP((7*$C$3+DATE($E$3,1,3)-WEEKDAY(DATE($E$3,1,3))),'ENTREES BDD'!$A:$AH,6,FALSE)),0,VLOOKUP((7*$C$3+DATE($E$3,1,3)-WEEKDAY(DATE($E$3,1,3))),'ENTREES BDD'!$A:$AH,6,FALSE))</f>
        <v>0</v>
      </c>
      <c r="I18" s="15">
        <f>IF(ISERROR(VLOOKUP((7*$C$3+DATE($E$3,1,3)-WEEKDAY(DATE($E$3,1,3))+1),'ENTREES BDD'!$A:$AH,6,FALSE)),0,VLOOKUP((7*$C$3+DATE($E$3,1,3)-WEEKDAY(DATE($E$3,1,3))+1),'ENTREES BDD'!$A:$AH,6,FALSE))</f>
        <v>15</v>
      </c>
      <c r="J18" s="11">
        <f t="shared" si="0"/>
        <v>15</v>
      </c>
    </row>
    <row r="19" spans="1:10" x14ac:dyDescent="0.15">
      <c r="A19" s="79"/>
      <c r="B19" s="70"/>
      <c r="C19" s="16">
        <f>IF(ISERROR(VLOOKUP((7*$C$3+DATE($E$3,1,3)-WEEKDAY(DATE($E$3,1,3))-5),'ENTREES BDD'!$A:$AH,7,FALSE)),0,VLOOKUP((7*$C$3+DATE($E$3,1,3)-WEEKDAY(DATE($E$3,1,3))-5),'ENTREES BDD'!$A:$AH,7,FALSE))</f>
        <v>0</v>
      </c>
      <c r="D19" s="16">
        <f>IF(ISERROR(VLOOKUP((7*$C$3+DATE($E$3,1,3)-WEEKDAY(DATE($E$3,1,3))-4),'ENTREES BDD'!$A:$AH,7,FALSE)),0,VLOOKUP((7*$C$3+DATE($E$3,1,3)-WEEKDAY(DATE($E$3,1,3))-4),'ENTREES BDD'!$A:$AH,7,FALSE))</f>
        <v>0</v>
      </c>
      <c r="E19" s="16">
        <f>IF(ISERROR(VLOOKUP((7*$C$3+DATE($E$3,1,3)-WEEKDAY(DATE($E$3,1,3))-3),'ENTREES BDD'!$A:$AH,7,FALSE)),0,VLOOKUP((7*$C$3+DATE($E$3,1,3)-WEEKDAY(DATE($E$3,1,3))-3),'ENTREES BDD'!$A:$AH,7,FALSE))</f>
        <v>0</v>
      </c>
      <c r="F19" s="16">
        <f>IF(ISERROR(VLOOKUP((7*$C$3+DATE($E$3,1,3)-WEEKDAY(DATE($E$3,1,3))-2),'ENTREES BDD'!$A:$AH,7,FALSE)),0,VLOOKUP((7*$C$3+DATE($E$3,1,3)-WEEKDAY(DATE($E$3,1,3))-2),'ENTREES BDD'!$A:$AH,7,FALSE))</f>
        <v>0</v>
      </c>
      <c r="G19" s="16">
        <f>IF(ISERROR(VLOOKUP((7*$C$3+DATE($E$3,1,3)-WEEKDAY(DATE($E$3,1,3))-1),'ENTREES BDD'!$A:$AH,7,FALSE)),0,VLOOKUP((7*$C$3+DATE($E$3,1,3)-WEEKDAY(DATE($E$3,1,3))-1),'ENTREES BDD'!$A:$AH,7,FALSE))</f>
        <v>0</v>
      </c>
      <c r="H19" s="16">
        <f>IF(ISERROR(VLOOKUP((7*$C$3+DATE($E$3,1,3)-WEEKDAY(DATE($E$3,1,3))),'ENTREES BDD'!$A:$AH,7,FALSE)),0,VLOOKUP((7*$C$3+DATE($E$3,1,3)-WEEKDAY(DATE($E$3,1,3))),'ENTREES BDD'!$A:$AH,7,FALSE))</f>
        <v>0</v>
      </c>
      <c r="I19" s="16">
        <f>IF(ISERROR(VLOOKUP((7*$C$3+DATE($E$3,1,3)-WEEKDAY(DATE($E$3,1,3))+1),'ENTREES BDD'!$A:$AH,7,FALSE)),0,VLOOKUP((7*$C$3+DATE($E$3,1,3)-WEEKDAY(DATE($E$3,1,3))+1),'ENTREES BDD'!$A:$AH,7,FALSE))</f>
        <v>52.5</v>
      </c>
      <c r="J19" s="12">
        <f t="shared" si="0"/>
        <v>52.5</v>
      </c>
    </row>
    <row r="20" spans="1:10" x14ac:dyDescent="0.15">
      <c r="A20" s="79"/>
      <c r="B20" s="70" t="s">
        <v>33</v>
      </c>
      <c r="C20" s="15">
        <f>IF(ISERROR(VLOOKUP((7*$C$3+DATE($E$3,1,3)-WEEKDAY(DATE($E$3,1,3))-5),'ENTREES BDD'!$A:$AH,8,FALSE)),0,VLOOKUP((7*$C$3+DATE($E$3,1,3)-WEEKDAY(DATE($E$3,1,3))-5),'ENTREES BDD'!$A:$AH,8,FALSE))</f>
        <v>0</v>
      </c>
      <c r="D20" s="15">
        <f>IF(ISERROR(VLOOKUP((7*$C$3+DATE($E$3,1,3)-WEEKDAY(DATE($E$3,1,3))-4),'ENTREES BDD'!$A:$AH,8,FALSE)),0,VLOOKUP((7*$C$3+DATE($E$3,1,3)-WEEKDAY(DATE($E$3,1,3))-4),'ENTREES BDD'!$A:$AH,8,FALSE))</f>
        <v>0</v>
      </c>
      <c r="E20" s="15">
        <f>IF(ISERROR(VLOOKUP((7*$C$3+DATE($E$3,1,3)-WEEKDAY(DATE($E$3,1,3))-3),'ENTREES BDD'!$A:$AH,8,FALSE)),0,VLOOKUP((7*$C$3+DATE($E$3,1,3)-WEEKDAY(DATE($E$3,1,3))-3),'ENTREES BDD'!$A:$AH,8,FALSE))</f>
        <v>0</v>
      </c>
      <c r="F20" s="15">
        <f>IF(ISERROR(VLOOKUP((7*$C$3+DATE($E$3,1,3)-WEEKDAY(DATE($E$3,1,3))-2),'ENTREES BDD'!$A:$AH,8,FALSE)),0,VLOOKUP((7*$C$3+DATE($E$3,1,3)-WEEKDAY(DATE($E$3,1,3))-2),'ENTREES BDD'!$A:$AH,8,FALSE))</f>
        <v>0</v>
      </c>
      <c r="G20" s="15">
        <f>IF(ISERROR(VLOOKUP((7*$C$3+DATE($E$3,1,3)-WEEKDAY(DATE($E$3,1,3))-1),'ENTREES BDD'!$A:$AH,8,FALSE)),0,VLOOKUP((7*$C$3+DATE($E$3,1,3)-WEEKDAY(DATE($E$3,1,3))-1),'ENTREES BDD'!$A:$AH,8,FALSE))</f>
        <v>0</v>
      </c>
      <c r="H20" s="15">
        <f>IF(ISERROR(VLOOKUP((7*$C$3+DATE($E$3,1,3)-WEEKDAY(DATE($E$3,1,3))),'ENTREES BDD'!$A:$AH,8,FALSE)),0,VLOOKUP((7*$C$3+DATE($E$3,1,3)-WEEKDAY(DATE($E$3,1,3))),'ENTREES BDD'!$A:$AH,8,FALSE))</f>
        <v>0</v>
      </c>
      <c r="I20" s="15">
        <f>IF(ISERROR(VLOOKUP((7*$C$3+DATE($E$3,1,3)-WEEKDAY(DATE($E$3,1,3))+1),'ENTREES BDD'!$A:$AH,8,FALSE)),0,VLOOKUP((7*$C$3+DATE($E$3,1,3)-WEEKDAY(DATE($E$3,1,3))+1),'ENTREES BDD'!$A:$AH,8,FALSE))</f>
        <v>30</v>
      </c>
      <c r="J20" s="11">
        <f t="shared" si="0"/>
        <v>30</v>
      </c>
    </row>
    <row r="21" spans="1:10" x14ac:dyDescent="0.15">
      <c r="A21" s="79"/>
      <c r="B21" s="70"/>
      <c r="C21" s="16">
        <f>IF(ISERROR(VLOOKUP((7*$C$3+DATE($E$3,1,3)-WEEKDAY(DATE($E$3,1,3))-5),'ENTREES BDD'!$A:$AH,9,FALSE)),0,VLOOKUP((7*$C$3+DATE($E$3,1,3)-WEEKDAY(DATE($E$3,1,3))-5),'ENTREES BDD'!$A:$AH,9,FALSE))</f>
        <v>0</v>
      </c>
      <c r="D21" s="16">
        <f>IF(ISERROR(VLOOKUP((7*$C$3+DATE($E$3,1,3)-WEEKDAY(DATE($E$3,1,3))-4),'ENTREES BDD'!$A:$AH,9,FALSE)),0,VLOOKUP((7*$C$3+DATE($E$3,1,3)-WEEKDAY(DATE($E$3,1,3))-4),'ENTREES BDD'!$A:$AH,9,FALSE))</f>
        <v>0</v>
      </c>
      <c r="E21" s="16">
        <f>IF(ISERROR(VLOOKUP((7*$C$3+DATE($E$3,1,3)-WEEKDAY(DATE($E$3,1,3))-3),'ENTREES BDD'!$A:$AH,9,FALSE)),0,VLOOKUP((7*$C$3+DATE($E$3,1,3)-WEEKDAY(DATE($E$3,1,3))-3),'ENTREES BDD'!$A:$AH,9,FALSE))</f>
        <v>0</v>
      </c>
      <c r="F21" s="16">
        <f>IF(ISERROR(VLOOKUP((7*$C$3+DATE($E$3,1,3)-WEEKDAY(DATE($E$3,1,3))-2),'ENTREES BDD'!$A:$AH,9,FALSE)),0,VLOOKUP((7*$C$3+DATE($E$3,1,3)-WEEKDAY(DATE($E$3,1,3))-2),'ENTREES BDD'!$A:$AH,9,FALSE))</f>
        <v>0</v>
      </c>
      <c r="G21" s="16">
        <f>IF(ISERROR(VLOOKUP((7*$C$3+DATE($E$3,1,3)-WEEKDAY(DATE($E$3,1,3))-1),'ENTREES BDD'!$A:$AH,9,FALSE)),0,VLOOKUP((7*$C$3+DATE($E$3,1,3)-WEEKDAY(DATE($E$3,1,3))-1),'ENTREES BDD'!$A:$AH,9,FALSE))</f>
        <v>0</v>
      </c>
      <c r="H21" s="16">
        <f>IF(ISERROR(VLOOKUP((7*$C$3+DATE($E$3,1,3)-WEEKDAY(DATE($E$3,1,3))),'ENTREES BDD'!$A:$AH,9,FALSE)),0,VLOOKUP((7*$C$3+DATE($E$3,1,3)-WEEKDAY(DATE($E$3,1,3))),'ENTREES BDD'!$A:$AH,9,FALSE))</f>
        <v>0</v>
      </c>
      <c r="I21" s="16">
        <f>IF(ISERROR(VLOOKUP((7*$C$3+DATE($E$3,1,3)-WEEKDAY(DATE($E$3,1,3))+1),'ENTREES BDD'!$A:$AH,9,FALSE)),0,VLOOKUP((7*$C$3+DATE($E$3,1,3)-WEEKDAY(DATE($E$3,1,3))+1),'ENTREES BDD'!$A:$AH,9,FALSE))</f>
        <v>60</v>
      </c>
      <c r="J21" s="12">
        <f t="shared" si="0"/>
        <v>60</v>
      </c>
    </row>
    <row r="22" spans="1:10" x14ac:dyDescent="0.15">
      <c r="A22" s="79"/>
      <c r="B22" s="70" t="s">
        <v>34</v>
      </c>
      <c r="C22" s="15">
        <f>IF(ISERROR(VLOOKUP((7*$C$3+DATE($E$3,1,3)-WEEKDAY(DATE($E$3,1,3))-5),'ENTREES BDD'!$A:$AH,24,FALSE)),0,VLOOKUP((7*$C$3+DATE($E$3,1,3)-WEEKDAY(DATE($E$3,1,3))-5),'ENTREES BDD'!$A:$AH,24,FALSE))</f>
        <v>0</v>
      </c>
      <c r="D22" s="15">
        <f>IF(ISERROR(VLOOKUP((7*$C$3+DATE($E$3,1,3)-WEEKDAY(DATE($E$3,1,3))-4),'ENTREES BDD'!$A:$AH,24,FALSE)),0,VLOOKUP((7*$C$3+DATE($E$3,1,3)-WEEKDAY(DATE($E$3,1,3))-4),'ENTREES BDD'!$A:$AH,24,FALSE))</f>
        <v>0</v>
      </c>
      <c r="E22" s="15">
        <f>IF(ISERROR(VLOOKUP((7*$C$3+DATE($E$3,1,3)-WEEKDAY(DATE($E$3,1,3))-3),'ENTREES BDD'!$A:$AH,24,FALSE)),0,VLOOKUP((7*$C$3+DATE($E$3,1,3)-WEEKDAY(DATE($E$3,1,3))-3),'ENTREES BDD'!$A:$AH,24,FALSE))</f>
        <v>0</v>
      </c>
      <c r="F22" s="15">
        <f>IF(ISERROR(VLOOKUP((7*$C$3+DATE($E$3,1,3)-WEEKDAY(DATE($E$3,1,3))-2),'ENTREES BDD'!$A:$AH,24,FALSE)),0,VLOOKUP((7*$C$3+DATE($E$3,1,3)-WEEKDAY(DATE($E$3,1,3))-2),'ENTREES BDD'!$A:$AH,24,FALSE))</f>
        <v>0</v>
      </c>
      <c r="G22" s="15">
        <f>IF(ISERROR(VLOOKUP((7*$C$3+DATE($E$3,1,3)-WEEKDAY(DATE($E$3,1,3))-1),'ENTREES BDD'!$A:$AH,24,FALSE)),0,VLOOKUP((7*$C$3+DATE($E$3,1,3)-WEEKDAY(DATE($E$3,1,3))-1),'ENTREES BDD'!$A:$AH,24,FALSE))</f>
        <v>0</v>
      </c>
      <c r="H22" s="15">
        <f>IF(ISERROR(VLOOKUP((7*$C$3+DATE($E$3,1,3)-WEEKDAY(DATE($E$3,1,3))),'ENTREES BDD'!$A:$AH,24,FALSE)),0,VLOOKUP((7*$C$3+DATE($E$3,1,3)-WEEKDAY(DATE($E$3,1,3))),'ENTREES BDD'!$A:$AH,24,FALSE))</f>
        <v>0</v>
      </c>
      <c r="I22" s="15">
        <f>IF(ISERROR(VLOOKUP((7*$C$3+DATE($E$3,1,3)-WEEKDAY(DATE($E$3,1,3))+1),'ENTREES BDD'!$A:$AH,24,FALSE)),0,VLOOKUP((7*$C$3+DATE($E$3,1,3)-WEEKDAY(DATE($E$3,1,3))+1),'ENTREES BDD'!$A:$AH,24,FALSE))</f>
        <v>25</v>
      </c>
      <c r="J22" s="11">
        <f t="shared" si="0"/>
        <v>25</v>
      </c>
    </row>
    <row r="23" spans="1:10" x14ac:dyDescent="0.15">
      <c r="A23" s="79"/>
      <c r="B23" s="70"/>
      <c r="C23" s="16">
        <f>IF(ISERROR(VLOOKUP((7*$C$3+DATE($E$3,1,3)-WEEKDAY(DATE($E$3,1,3))-5),'ENTREES BDD'!$A:$AH,25,FALSE)),0,VLOOKUP((7*$C$3+DATE($E$3,1,3)-WEEKDAY(DATE($E$3,1,3))-5),'ENTREES BDD'!$A:$AH,25,FALSE))</f>
        <v>0</v>
      </c>
      <c r="D23" s="16">
        <f>IF(ISERROR(VLOOKUP((7*$C$3+DATE($E$3,1,3)-WEEKDAY(DATE($E$3,1,3))-4),'ENTREES BDD'!$A:$AH,25,FALSE)),0,VLOOKUP((7*$C$3+DATE($E$3,1,3)-WEEKDAY(DATE($E$3,1,3))-4),'ENTREES BDD'!$A:$AH,25,FALSE))</f>
        <v>0</v>
      </c>
      <c r="E23" s="16">
        <f>IF(ISERROR(VLOOKUP((7*$C$3+DATE($E$3,1,3)-WEEKDAY(DATE($E$3,1,3))-3),'ENTREES BDD'!$A:$AH,25,FALSE)),0,VLOOKUP((7*$C$3+DATE($E$3,1,3)-WEEKDAY(DATE($E$3,1,3))-3),'ENTREES BDD'!$A:$AH,25,FALSE))</f>
        <v>0</v>
      </c>
      <c r="F23" s="16">
        <f>IF(ISERROR(VLOOKUP((7*$C$3+DATE($E$3,1,3)-WEEKDAY(DATE($E$3,1,3))-2),'ENTREES BDD'!$A:$AH,25,FALSE)),0,VLOOKUP((7*$C$3+DATE($E$3,1,3)-WEEKDAY(DATE($E$3,1,3))-2),'ENTREES BDD'!$A:$AH,25,FALSE))</f>
        <v>0</v>
      </c>
      <c r="G23" s="16">
        <f>IF(ISERROR(VLOOKUP((7*$C$3+DATE($E$3,1,3)-WEEKDAY(DATE($E$3,1,3))-1),'ENTREES BDD'!$A:$AH,25,FALSE)),0,VLOOKUP((7*$C$3+DATE($E$3,1,3)-WEEKDAY(DATE($E$3,1,3))-1),'ENTREES BDD'!$A:$AH,25,FALSE))</f>
        <v>0</v>
      </c>
      <c r="H23" s="16">
        <f>IF(ISERROR(VLOOKUP((7*$C$3+DATE($E$3,1,3)-WEEKDAY(DATE($E$3,1,3))),'ENTREES BDD'!$A:$AH,25,FALSE)),0,VLOOKUP((7*$C$3+DATE($E$3,1,3)-WEEKDAY(DATE($E$3,1,3))),'ENTREES BDD'!$A:$AH,25,FALSE))</f>
        <v>0</v>
      </c>
      <c r="I23" s="16">
        <f>IF(ISERROR(VLOOKUP((7*$C$3+DATE($E$3,1,3)-WEEKDAY(DATE($E$3,1,3))+1),'ENTREES BDD'!$A:$AH,25,FALSE)),0,VLOOKUP((7*$C$3+DATE($E$3,1,3)-WEEKDAY(DATE($E$3,1,3))+1),'ENTREES BDD'!$A:$AH,25,FALSE))</f>
        <v>0</v>
      </c>
      <c r="J23" s="12">
        <f t="shared" si="0"/>
        <v>0</v>
      </c>
    </row>
    <row r="24" spans="1:10" x14ac:dyDescent="0.15">
      <c r="A24" s="79"/>
      <c r="B24" s="70" t="s">
        <v>35</v>
      </c>
      <c r="C24" s="15">
        <f>IF(ISERROR(VLOOKUP((7*$C$3+DATE($E$3,1,3)-WEEKDAY(DATE($E$3,1,3))-5),'ENTREES BDD'!$A:$AH,22,FALSE)),0,VLOOKUP((7*$C$3+DATE($E$3,1,3)-WEEKDAY(DATE($E$3,1,3))-5),'ENTREES BDD'!$A:$AH,22,FALSE))</f>
        <v>0</v>
      </c>
      <c r="D24" s="15">
        <f>IF(ISERROR(VLOOKUP((7*$C$3+DATE($E$3,1,3)-WEEKDAY(DATE($E$3,1,3))-4),'ENTREES BDD'!$A:$AH,22,FALSE)),0,VLOOKUP((7*$C$3+DATE($E$3,1,3)-WEEKDAY(DATE($E$3,1,3))-4),'ENTREES BDD'!$A:$AH,22,FALSE))</f>
        <v>0</v>
      </c>
      <c r="E24" s="15">
        <f>IF(ISERROR(VLOOKUP((7*$C$3+DATE($E$3,1,3)-WEEKDAY(DATE($E$3,1,3))-3),'ENTREES BDD'!$A:$AH,22,FALSE)),0,VLOOKUP((7*$C$3+DATE($E$3,1,3)-WEEKDAY(DATE($E$3,1,3))-3),'ENTREES BDD'!$A:$AH,22,FALSE))</f>
        <v>0</v>
      </c>
      <c r="F24" s="15">
        <f>IF(ISERROR(VLOOKUP((7*$C$3+DATE($E$3,1,3)-WEEKDAY(DATE($E$3,1,3))-2),'ENTREES BDD'!$A:$AH,22,FALSE)),0,VLOOKUP((7*$C$3+DATE($E$3,1,3)-WEEKDAY(DATE($E$3,1,3))-2),'ENTREES BDD'!$A:$AH,22,FALSE))</f>
        <v>0</v>
      </c>
      <c r="G24" s="15">
        <f>IF(ISERROR(VLOOKUP((7*$C$3+DATE($E$3,1,3)-WEEKDAY(DATE($E$3,1,3))-1),'ENTREES BDD'!$A:$AH,22,FALSE)),0,VLOOKUP((7*$C$3+DATE($E$3,1,3)-WEEKDAY(DATE($E$3,1,3))-1),'ENTREES BDD'!$A:$AH,22,FALSE))</f>
        <v>0</v>
      </c>
      <c r="H24" s="15">
        <f>IF(ISERROR(VLOOKUP((7*$C$3+DATE($E$3,1,3)-WEEKDAY(DATE($E$3,1,3))),'ENTREES BDD'!$A:$AH,22,FALSE)),0,VLOOKUP((7*$C$3+DATE($E$3,1,3)-WEEKDAY(DATE($E$3,1,3))),'ENTREES BDD'!$A:$AH,22,FALSE))</f>
        <v>0</v>
      </c>
      <c r="I24" s="15">
        <f>IF(ISERROR(VLOOKUP((7*$C$3+DATE($E$3,1,3)-WEEKDAY(DATE($E$3,1,3))+1),'ENTREES BDD'!$A:$AH,22,FALSE)),0,VLOOKUP((7*$C$3+DATE($E$3,1,3)-WEEKDAY(DATE($E$3,1,3))+1),'ENTREES BDD'!$A:$AH,22,FALSE))</f>
        <v>60</v>
      </c>
      <c r="J24" s="11">
        <f t="shared" si="0"/>
        <v>60</v>
      </c>
    </row>
    <row r="25" spans="1:10" x14ac:dyDescent="0.15">
      <c r="A25" s="79"/>
      <c r="B25" s="70"/>
      <c r="C25" s="16">
        <f>IF(ISERROR(VLOOKUP((7*$C$3+DATE($E$3,1,3)-WEEKDAY(DATE($E$3,1,3))-5),'ENTREES BDD'!$A:$AH,23,FALSE)),0,VLOOKUP((7*$C$3+DATE($E$3,1,3)-WEEKDAY(DATE($E$3,1,3))-5),'ENTREES BDD'!$A:$AH,23,FALSE))</f>
        <v>0</v>
      </c>
      <c r="D25" s="16">
        <f>IF(ISERROR(VLOOKUP((7*$C$3+DATE($E$3,1,3)-WEEKDAY(DATE($E$3,1,3))-4),'ENTREES BDD'!$A:$AH,23,FALSE)),0,VLOOKUP((7*$C$3+DATE($E$3,1,3)-WEEKDAY(DATE($E$3,1,3))-4),'ENTREES BDD'!$A:$AH,23,FALSE))</f>
        <v>0</v>
      </c>
      <c r="E25" s="16">
        <f>IF(ISERROR(VLOOKUP((7*$C$3+DATE($E$3,1,3)-WEEKDAY(DATE($E$3,1,3))-3),'ENTREES BDD'!$A:$AH,23,FALSE)),0,VLOOKUP((7*$C$3+DATE($E$3,1,3)-WEEKDAY(DATE($E$3,1,3))-3),'ENTREES BDD'!$A:$AH,23,FALSE))</f>
        <v>0</v>
      </c>
      <c r="F25" s="16">
        <f>IF(ISERROR(VLOOKUP((7*$C$3+DATE($E$3,1,3)-WEEKDAY(DATE($E$3,1,3))-2),'ENTREES BDD'!$A:$AH,23,FALSE)),0,VLOOKUP((7*$C$3+DATE($E$3,1,3)-WEEKDAY(DATE($E$3,1,3))-2),'ENTREES BDD'!$A:$AH,23,FALSE))</f>
        <v>0</v>
      </c>
      <c r="G25" s="16">
        <f>IF(ISERROR(VLOOKUP((7*$C$3+DATE($E$3,1,3)-WEEKDAY(DATE($E$3,1,3))-1),'ENTREES BDD'!$A:$AH,23,FALSE)),0,VLOOKUP((7*$C$3+DATE($E$3,1,3)-WEEKDAY(DATE($E$3,1,3))-1),'ENTREES BDD'!$A:$AH,23,FALSE))</f>
        <v>0</v>
      </c>
      <c r="H25" s="16">
        <f>IF(ISERROR(VLOOKUP((7*$C$3+DATE($E$3,1,3)-WEEKDAY(DATE($E$3,1,3))),'ENTREES BDD'!$A:$AH,23,FALSE)),0,VLOOKUP((7*$C$3+DATE($E$3,1,3)-WEEKDAY(DATE($E$3,1,3))),'ENTREES BDD'!$A:$AH,23,FALSE))</f>
        <v>0</v>
      </c>
      <c r="I25" s="16">
        <f>IF(ISERROR(VLOOKUP((7*$C$3+DATE($E$3,1,3)-WEEKDAY(DATE($E$3,1,3))+1),'ENTREES BDD'!$A:$AH,23,FALSE)),0,VLOOKUP((7*$C$3+DATE($E$3,1,3)-WEEKDAY(DATE($E$3,1,3))+1),'ENTREES BDD'!$A:$AH,23,FALSE))</f>
        <v>0</v>
      </c>
      <c r="J25" s="12">
        <f t="shared" si="0"/>
        <v>0</v>
      </c>
    </row>
    <row r="26" spans="1:10" x14ac:dyDescent="0.15">
      <c r="A26" s="78" t="s">
        <v>36</v>
      </c>
      <c r="B26" s="71" t="s">
        <v>37</v>
      </c>
      <c r="C26" s="13">
        <f>IF(ISERROR(VLOOKUP((7*$C$3+DATE($E$3,1,3)-WEEKDAY(DATE($E$3,1,3))-5),'ENTREES BDD'!$A:$AH,10,FALSE)),0,VLOOKUP((7*$C$3+DATE($E$3,1,3)-WEEKDAY(DATE($E$3,1,3))-5),'ENTREES BDD'!$A:$AH,10,FALSE))</f>
        <v>0</v>
      </c>
      <c r="D26" s="13">
        <f>IF(ISERROR(VLOOKUP((7*$C$3+DATE($E$3,1,3)-WEEKDAY(DATE($E$3,1,3))-4),'ENTREES BDD'!$A:$AH,10,FALSE)),0,VLOOKUP((7*$C$3+DATE($E$3,1,3)-WEEKDAY(DATE($E$3,1,3))-4),'ENTREES BDD'!$A:$AH,10,FALSE))</f>
        <v>0</v>
      </c>
      <c r="E26" s="13">
        <f>IF(ISERROR(VLOOKUP((7*$C$3+DATE($E$3,1,3)-WEEKDAY(DATE($E$3,1,3))-3),'ENTREES BDD'!$A:$AH,10,FALSE)),0,VLOOKUP((7*$C$3+DATE($E$3,1,3)-WEEKDAY(DATE($E$3,1,3))-3),'ENTREES BDD'!$A:$AH,10,FALSE))</f>
        <v>0</v>
      </c>
      <c r="F26" s="13">
        <f>IF(ISERROR(VLOOKUP((7*$C$3+DATE($E$3,1,3)-WEEKDAY(DATE($E$3,1,3))-2),'ENTREES BDD'!$A:$AH,10,FALSE)),0,VLOOKUP((7*$C$3+DATE($E$3,1,3)-WEEKDAY(DATE($E$3,1,3))-2),'ENTREES BDD'!$A:$AH,10,FALSE))</f>
        <v>0</v>
      </c>
      <c r="G26" s="13">
        <f>IF(ISERROR(VLOOKUP((7*$C$3+DATE($E$3,1,3)-WEEKDAY(DATE($E$3,1,3))-1),'ENTREES BDD'!$A:$AH,10,FALSE)),0,VLOOKUP((7*$C$3+DATE($E$3,1,3)-WEEKDAY(DATE($E$3,1,3))-1),'ENTREES BDD'!$A:$AH,10,FALSE))</f>
        <v>0</v>
      </c>
      <c r="H26" s="13">
        <f>IF(ISERROR(VLOOKUP((7*$C$3+DATE($E$3,1,3)-WEEKDAY(DATE($E$3,1,3))),'ENTREES BDD'!$A:$AH,10,FALSE)),0,VLOOKUP((7*$C$3+DATE($E$3,1,3)-WEEKDAY(DATE($E$3,1,3))),'ENTREES BDD'!$A:$AH,10,FALSE))</f>
        <v>0</v>
      </c>
      <c r="I26" s="13">
        <f>IF(ISERROR(VLOOKUP((7*$C$3+DATE($E$3,1,3)-WEEKDAY(DATE($E$3,1,3))+1),'ENTREES BDD'!$A:$AH,10,FALSE)),0,VLOOKUP((7*$C$3+DATE($E$3,1,3)-WEEKDAY(DATE($E$3,1,3))+1),'ENTREES BDD'!$A:$AH,10,FALSE))</f>
        <v>20</v>
      </c>
      <c r="J26" s="11">
        <f t="shared" si="0"/>
        <v>20</v>
      </c>
    </row>
    <row r="27" spans="1:10" x14ac:dyDescent="0.15">
      <c r="A27" s="78"/>
      <c r="B27" s="71"/>
      <c r="C27" s="14">
        <f>IF(ISERROR(VLOOKUP((7*$C$3+DATE($E$3,1,3)-WEEKDAY(DATE($E$3,1,3))-5),'ENTREES BDD'!$A:$AH,11,FALSE)),0,VLOOKUP((7*$C$3+DATE($E$3,1,3)-WEEKDAY(DATE($E$3,1,3))-5),'ENTREES BDD'!$A:$AH,11,FALSE))</f>
        <v>0</v>
      </c>
      <c r="D27" s="14">
        <f>IF(ISERROR(VLOOKUP((7*$C$3+DATE($E$3,1,3)-WEEKDAY(DATE($E$3,1,3))-4),'ENTREES BDD'!$A:$AH,11,FALSE)),0,VLOOKUP((7*$C$3+DATE($E$3,1,3)-WEEKDAY(DATE($E$3,1,3))-4),'ENTREES BDD'!$A:$AH,11,FALSE))</f>
        <v>0</v>
      </c>
      <c r="E27" s="14">
        <f>IF(ISERROR(VLOOKUP((7*$C$3+DATE($E$3,1,3)-WEEKDAY(DATE($E$3,1,3))-3),'ENTREES BDD'!$A:$AH,11,FALSE)),0,VLOOKUP((7*$C$3+DATE($E$3,1,3)-WEEKDAY(DATE($E$3,1,3))-3),'ENTREES BDD'!$A:$AH,11,FALSE))</f>
        <v>0</v>
      </c>
      <c r="F27" s="14">
        <f>IF(ISERROR(VLOOKUP((7*$C$3+DATE($E$3,1,3)-WEEKDAY(DATE($E$3,1,3))-2),'ENTREES BDD'!$A:$AH,11,FALSE)),0,VLOOKUP((7*$C$3+DATE($E$3,1,3)-WEEKDAY(DATE($E$3,1,3))-2),'ENTREES BDD'!$A:$AH,11,FALSE))</f>
        <v>0</v>
      </c>
      <c r="G27" s="14">
        <f>IF(ISERROR(VLOOKUP((7*$C$3+DATE($E$3,1,3)-WEEKDAY(DATE($E$3,1,3))-1),'ENTREES BDD'!$A:$AH,11,FALSE)),0,VLOOKUP((7*$C$3+DATE($E$3,1,3)-WEEKDAY(DATE($E$3,1,3))-1),'ENTREES BDD'!$A:$AH,11,FALSE))</f>
        <v>0</v>
      </c>
      <c r="H27" s="14">
        <f>IF(ISERROR(VLOOKUP((7*$C$3+DATE($E$3,1,3)-WEEKDAY(DATE($E$3,1,3))),'ENTREES BDD'!$A:$AH,11,FALSE)),0,VLOOKUP((7*$C$3+DATE($E$3,1,3)-WEEKDAY(DATE($E$3,1,3))),'ENTREES BDD'!$A:$AH,11,FALSE))</f>
        <v>0</v>
      </c>
      <c r="I27" s="14">
        <f>IF(ISERROR(VLOOKUP((7*$C$3+DATE($E$3,1,3)-WEEKDAY(DATE($E$3,1,3))+1),'ENTREES BDD'!$A:$AH,11,FALSE)),0,VLOOKUP((7*$C$3+DATE($E$3,1,3)-WEEKDAY(DATE($E$3,1,3))+1),'ENTREES BDD'!$A:$AH,11,FALSE))</f>
        <v>67.5</v>
      </c>
      <c r="J27" s="12">
        <f t="shared" si="0"/>
        <v>67.5</v>
      </c>
    </row>
    <row r="28" spans="1:10" x14ac:dyDescent="0.15">
      <c r="A28" s="72" t="s">
        <v>38</v>
      </c>
      <c r="B28" s="70" t="s">
        <v>1</v>
      </c>
      <c r="C28" s="15">
        <f>IF(ISERROR(VLOOKUP((7*$C$3+DATE($E$3,1,3)-WEEKDAY(DATE($E$3,1,3))-5),'ENTREES BDD'!$A:$AH,12,FALSE)),0,VLOOKUP((7*$C$3+DATE($E$3,1,3)-WEEKDAY(DATE($E$3,1,3))-5),'ENTREES BDD'!$A:$AH,12,FALSE))</f>
        <v>0</v>
      </c>
      <c r="D28" s="15">
        <f>IF(ISERROR(VLOOKUP((7*$C$3+DATE($E$3,1,3)-WEEKDAY(DATE($E$3,1,3))-4),'ENTREES BDD'!$A:$AH,12,FALSE)),0,VLOOKUP((7*$C$3+DATE($E$3,1,3)-WEEKDAY(DATE($E$3,1,3))-4),'ENTREES BDD'!$A:$AH,12,FALSE))</f>
        <v>0</v>
      </c>
      <c r="E28" s="15">
        <f>IF(ISERROR(VLOOKUP((7*$C$3+DATE($E$3,1,3)-WEEKDAY(DATE($E$3,1,3))-3),'ENTREES BDD'!$A:$AH,12,FALSE)),0,VLOOKUP((7*$C$3+DATE($E$3,1,3)-WEEKDAY(DATE($E$3,1,3))-3),'ENTREES BDD'!$A:$AH,12,FALSE))</f>
        <v>0</v>
      </c>
      <c r="F28" s="15">
        <f>IF(ISERROR(VLOOKUP((7*$C$3+DATE($E$3,1,3)-WEEKDAY(DATE($E$3,1,3))-2),'ENTREES BDD'!$A:$AH,12,FALSE)),0,VLOOKUP((7*$C$3+DATE($E$3,1,3)-WEEKDAY(DATE($E$3,1,3))-2),'ENTREES BDD'!$A:$AH,12,FALSE))</f>
        <v>0</v>
      </c>
      <c r="G28" s="15">
        <f>IF(ISERROR(VLOOKUP((7*$C$3+DATE($E$3,1,3)-WEEKDAY(DATE($E$3,1,3))-1),'ENTREES BDD'!$A:$AH,12,FALSE)),0,VLOOKUP((7*$C$3+DATE($E$3,1,3)-WEEKDAY(DATE($E$3,1,3))-1),'ENTREES BDD'!$A:$AH,12,FALSE))</f>
        <v>0</v>
      </c>
      <c r="H28" s="15">
        <f>IF(ISERROR(VLOOKUP((7*$C$3+DATE($E$3,1,3)-WEEKDAY(DATE($E$3,1,3))),'ENTREES BDD'!$A:$AH,12,FALSE)),0,VLOOKUP((7*$C$3+DATE($E$3,1,3)-WEEKDAY(DATE($E$3,1,3))),'ENTREES BDD'!$A:$AH,12,FALSE))</f>
        <v>0</v>
      </c>
      <c r="I28" s="15">
        <f>IF(ISERROR(VLOOKUP((7*$C$3+DATE($E$3,1,3)-WEEKDAY(DATE($E$3,1,3))+1),'ENTREES BDD'!$A:$AH,12,FALSE)),0,VLOOKUP((7*$C$3+DATE($E$3,1,3)-WEEKDAY(DATE($E$3,1,3))+1),'ENTREES BDD'!$A:$AH,12,FALSE))</f>
        <v>0</v>
      </c>
      <c r="J28" s="11">
        <f t="shared" si="0"/>
        <v>0</v>
      </c>
    </row>
    <row r="29" spans="1:10" x14ac:dyDescent="0.15">
      <c r="A29" s="72"/>
      <c r="B29" s="70"/>
      <c r="C29" s="16">
        <f>IF(ISERROR(VLOOKUP((7*$C$3+DATE($E$3,1,3)-WEEKDAY(DATE($E$3,1,3))-5),'ENTREES BDD'!$A:$AH,13,FALSE)),0,VLOOKUP((7*$C$3+DATE($E$3,1,3)-WEEKDAY(DATE($E$3,1,3))-5),'ENTREES BDD'!$A:$AH,13,FALSE))</f>
        <v>0</v>
      </c>
      <c r="D29" s="16">
        <f>IF(ISERROR(VLOOKUP((7*$C$3+DATE($E$3,1,3)-WEEKDAY(DATE($E$3,1,3))-4),'ENTREES BDD'!$A:$AH,13,FALSE)),0,VLOOKUP((7*$C$3+DATE($E$3,1,3)-WEEKDAY(DATE($E$3,1,3))-4),'ENTREES BDD'!$A:$AH,13,FALSE))</f>
        <v>0</v>
      </c>
      <c r="E29" s="16">
        <f>IF(ISERROR(VLOOKUP((7*$C$3+DATE($E$3,1,3)-WEEKDAY(DATE($E$3,1,3))-3),'ENTREES BDD'!$A:$AH,13,FALSE)),0,VLOOKUP((7*$C$3+DATE($E$3,1,3)-WEEKDAY(DATE($E$3,1,3))-3),'ENTREES BDD'!$A:$AH,13,FALSE))</f>
        <v>0</v>
      </c>
      <c r="F29" s="16">
        <f>IF(ISERROR(VLOOKUP((7*$C$3+DATE($E$3,1,3)-WEEKDAY(DATE($E$3,1,3))-2),'ENTREES BDD'!$A:$AH,13,FALSE)),0,VLOOKUP((7*$C$3+DATE($E$3,1,3)-WEEKDAY(DATE($E$3,1,3))-2),'ENTREES BDD'!$A:$AH,13,FALSE))</f>
        <v>0</v>
      </c>
      <c r="G29" s="16">
        <f>IF(ISERROR(VLOOKUP((7*$C$3+DATE($E$3,1,3)-WEEKDAY(DATE($E$3,1,3))-1),'ENTREES BDD'!$A:$AH,13,FALSE)),0,VLOOKUP((7*$C$3+DATE($E$3,1,3)-WEEKDAY(DATE($E$3,1,3))-1),'ENTREES BDD'!$A:$AH,13,FALSE))</f>
        <v>0</v>
      </c>
      <c r="H29" s="16">
        <f>IF(ISERROR(VLOOKUP((7*$C$3+DATE($E$3,1,3)-WEEKDAY(DATE($E$3,1,3))),'ENTREES BDD'!$A:$AH,13,FALSE)),0,VLOOKUP((7*$C$3+DATE($E$3,1,3)-WEEKDAY(DATE($E$3,1,3))),'ENTREES BDD'!$A:$AH,13,FALSE))</f>
        <v>0</v>
      </c>
      <c r="I29" s="16">
        <f>IF(ISERROR(VLOOKUP((7*$C$3+DATE($E$3,1,3)-WEEKDAY(DATE($E$3,1,3))+1),'ENTREES BDD'!$A:$AH,13,FALSE)),0,VLOOKUP((7*$C$3+DATE($E$3,1,3)-WEEKDAY(DATE($E$3,1,3))+1),'ENTREES BDD'!$A:$AH,13,FALSE))</f>
        <v>0</v>
      </c>
      <c r="J29" s="12">
        <f t="shared" si="0"/>
        <v>0</v>
      </c>
    </row>
    <row r="30" spans="1:10" x14ac:dyDescent="0.15">
      <c r="A30" s="72"/>
      <c r="B30" s="70" t="s">
        <v>2</v>
      </c>
      <c r="C30" s="15">
        <f>IF(ISERROR(VLOOKUP((7*$C$3+DATE($E$3,1,3)-WEEKDAY(DATE($E$3,1,3))-5),'ENTREES BDD'!$A:$AH,14,FALSE)),0,VLOOKUP((7*$C$3+DATE($E$3,1,3)-WEEKDAY(DATE($E$3,1,3))-5),'ENTREES BDD'!$A:$AH,14,FALSE))</f>
        <v>0</v>
      </c>
      <c r="D30" s="15">
        <f>IF(ISERROR(VLOOKUP((7*$C$3+DATE($E$3,1,3)-WEEKDAY(DATE($E$3,1,3))-4),'ENTREES BDD'!$A:$AH,14,FALSE)),0,VLOOKUP((7*$C$3+DATE($E$3,1,3)-WEEKDAY(DATE($E$3,1,3))-4),'ENTREES BDD'!$A:$AH,14,FALSE))</f>
        <v>0</v>
      </c>
      <c r="E30" s="15">
        <f>IF(ISERROR(VLOOKUP((7*$C$3+DATE($E$3,1,3)-WEEKDAY(DATE($E$3,1,3))-3),'ENTREES BDD'!$A:$AH,14,FALSE)),0,VLOOKUP((7*$C$3+DATE($E$3,1,3)-WEEKDAY(DATE($E$3,1,3))-3),'ENTREES BDD'!$A:$AH,14,FALSE))</f>
        <v>0</v>
      </c>
      <c r="F30" s="15">
        <f>IF(ISERROR(VLOOKUP((7*$C$3+DATE($E$3,1,3)-WEEKDAY(DATE($E$3,1,3))-2),'ENTREES BDD'!$A:$AH,14,FALSE)),0,VLOOKUP((7*$C$3+DATE($E$3,1,3)-WEEKDAY(DATE($E$3,1,3))-2),'ENTREES BDD'!$A:$AH,14,FALSE))</f>
        <v>0</v>
      </c>
      <c r="G30" s="15">
        <f>IF(ISERROR(VLOOKUP((7*$C$3+DATE($E$3,1,3)-WEEKDAY(DATE($E$3,1,3))-1),'ENTREES BDD'!$A:$AH,14,FALSE)),0,VLOOKUP((7*$C$3+DATE($E$3,1,3)-WEEKDAY(DATE($E$3,1,3))-1),'ENTREES BDD'!$A:$AH,14,FALSE))</f>
        <v>0</v>
      </c>
      <c r="H30" s="15">
        <f>IF(ISERROR(VLOOKUP((7*$C$3+DATE($E$3,1,3)-WEEKDAY(DATE($E$3,1,3))),'ENTREES BDD'!$A:$AH,14,FALSE)),0,VLOOKUP((7*$C$3+DATE($E$3,1,3)-WEEKDAY(DATE($E$3,1,3))),'ENTREES BDD'!$A:$AH,14,FALSE))</f>
        <v>0</v>
      </c>
      <c r="I30" s="15">
        <f>IF(ISERROR(VLOOKUP((7*$C$3+DATE($E$3,1,3)-WEEKDAY(DATE($E$3,1,3))+1),'ENTREES BDD'!$A:$AH,14,FALSE)),0,VLOOKUP((7*$C$3+DATE($E$3,1,3)-WEEKDAY(DATE($E$3,1,3))+1),'ENTREES BDD'!$A:$AH,14,FALSE))</f>
        <v>0</v>
      </c>
      <c r="J30" s="11">
        <f t="shared" si="0"/>
        <v>0</v>
      </c>
    </row>
    <row r="31" spans="1:10" x14ac:dyDescent="0.15">
      <c r="A31" s="72"/>
      <c r="B31" s="70"/>
      <c r="C31" s="16">
        <f>IF(ISERROR(VLOOKUP((7*$C$3+DATE($E$3,1,3)-WEEKDAY(DATE($E$3,1,3))-5),'ENTREES BDD'!$A:$AH,15,FALSE)),0,VLOOKUP((7*$C$3+DATE($E$3,1,3)-WEEKDAY(DATE($E$3,1,3))-5),'ENTREES BDD'!$A:$AH,15,FALSE))</f>
        <v>0</v>
      </c>
      <c r="D31" s="16">
        <f>IF(ISERROR(VLOOKUP((7*$C$3+DATE($E$3,1,3)-WEEKDAY(DATE($E$3,1,3))-4),'ENTREES BDD'!$A:$AH,15,FALSE)),0,VLOOKUP((7*$C$3+DATE($E$3,1,3)-WEEKDAY(DATE($E$3,1,3))-4),'ENTREES BDD'!$A:$AH,15,FALSE))</f>
        <v>0</v>
      </c>
      <c r="E31" s="16">
        <f>IF(ISERROR(VLOOKUP((7*$C$3+DATE($E$3,1,3)-WEEKDAY(DATE($E$3,1,3))-3),'ENTREES BDD'!$A:$AH,15,FALSE)),0,VLOOKUP((7*$C$3+DATE($E$3,1,3)-WEEKDAY(DATE($E$3,1,3))-3),'ENTREES BDD'!$A:$AH,15,FALSE))</f>
        <v>0</v>
      </c>
      <c r="F31" s="16">
        <f>IF(ISERROR(VLOOKUP((7*$C$3+DATE($E$3,1,3)-WEEKDAY(DATE($E$3,1,3))-2),'ENTREES BDD'!$A:$AH,15,FALSE)),0,VLOOKUP((7*$C$3+DATE($E$3,1,3)-WEEKDAY(DATE($E$3,1,3))-2),'ENTREES BDD'!$A:$AH,15,FALSE))</f>
        <v>0</v>
      </c>
      <c r="G31" s="16">
        <f>IF(ISERROR(VLOOKUP((7*$C$3+DATE($E$3,1,3)-WEEKDAY(DATE($E$3,1,3))-1),'ENTREES BDD'!$A:$AH,15,FALSE)),0,VLOOKUP((7*$C$3+DATE($E$3,1,3)-WEEKDAY(DATE($E$3,1,3))-1),'ENTREES BDD'!$A:$AH,15,FALSE))</f>
        <v>0</v>
      </c>
      <c r="H31" s="16">
        <f>IF(ISERROR(VLOOKUP((7*$C$3+DATE($E$3,1,3)-WEEKDAY(DATE($E$3,1,3))),'ENTREES BDD'!$A:$AH,15,FALSE)),0,VLOOKUP((7*$C$3+DATE($E$3,1,3)-WEEKDAY(DATE($E$3,1,3))),'ENTREES BDD'!$A:$AH,15,FALSE))</f>
        <v>0</v>
      </c>
      <c r="I31" s="16">
        <f>IF(ISERROR(VLOOKUP((7*$C$3+DATE($E$3,1,3)-WEEKDAY(DATE($E$3,1,3))+1),'ENTREES BDD'!$A:$AH,15,FALSE)),0,VLOOKUP((7*$C$3+DATE($E$3,1,3)-WEEKDAY(DATE($E$3,1,3))+1),'ENTREES BDD'!$A:$AH,15,FALSE))</f>
        <v>0</v>
      </c>
      <c r="J31" s="12">
        <f t="shared" si="0"/>
        <v>0</v>
      </c>
    </row>
    <row r="32" spans="1:10" x14ac:dyDescent="0.15">
      <c r="A32" s="72"/>
      <c r="B32" s="70" t="s">
        <v>39</v>
      </c>
      <c r="C32" s="15">
        <f>IF(ISERROR(VLOOKUP((7*$C$3+DATE($E$3,1,3)-WEEKDAY(DATE($E$3,1,3))-5),'ENTREES BDD'!$A:$AH,16,FALSE)),0,VLOOKUP((7*$C$3+DATE($E$3,1,3)-WEEKDAY(DATE($E$3,1,3))-5),'ENTREES BDD'!$A:$AH,16,FALSE))</f>
        <v>0</v>
      </c>
      <c r="D32" s="15">
        <f>IF(ISERROR(VLOOKUP((7*$C$3+DATE($E$3,1,3)-WEEKDAY(DATE($E$3,1,3))-4),'ENTREES BDD'!$A:$AH,16,FALSE)),0,VLOOKUP((7*$C$3+DATE($E$3,1,3)-WEEKDAY(DATE($E$3,1,3))-4),'ENTREES BDD'!$A:$AH,16,FALSE))</f>
        <v>0</v>
      </c>
      <c r="E32" s="15">
        <f>IF(ISERROR(VLOOKUP((7*$C$3+DATE($E$3,1,3)-WEEKDAY(DATE($E$3,1,3))-3),'ENTREES BDD'!$A:$AH,16,FALSE)),0,VLOOKUP((7*$C$3+DATE($E$3,1,3)-WEEKDAY(DATE($E$3,1,3))-3),'ENTREES BDD'!$A:$AH,16,FALSE))</f>
        <v>0</v>
      </c>
      <c r="F32" s="15">
        <f>IF(ISERROR(VLOOKUP((7*$C$3+DATE($E$3,1,3)-WEEKDAY(DATE($E$3,1,3))-2),'ENTREES BDD'!$A:$AH,16,FALSE)),0,VLOOKUP((7*$C$3+DATE($E$3,1,3)-WEEKDAY(DATE($E$3,1,3))-2),'ENTREES BDD'!$A:$AH,16,FALSE))</f>
        <v>0</v>
      </c>
      <c r="G32" s="15">
        <f>IF(ISERROR(VLOOKUP((7*$C$3+DATE($E$3,1,3)-WEEKDAY(DATE($E$3,1,3))-1),'ENTREES BDD'!$A:$AH,16,FALSE)),0,VLOOKUP((7*$C$3+DATE($E$3,1,3)-WEEKDAY(DATE($E$3,1,3))-1),'ENTREES BDD'!$A:$AH,16,FALSE))</f>
        <v>0</v>
      </c>
      <c r="H32" s="15">
        <f>IF(ISERROR(VLOOKUP((7*$C$3+DATE($E$3,1,3)-WEEKDAY(DATE($E$3,1,3))),'ENTREES BDD'!$A:$AH,16,FALSE)),0,VLOOKUP((7*$C$3+DATE($E$3,1,3)-WEEKDAY(DATE($E$3,1,3))),'ENTREES BDD'!$A:$AH,16,FALSE))</f>
        <v>0</v>
      </c>
      <c r="I32" s="15">
        <f>IF(ISERROR(VLOOKUP((7*$C$3+DATE($E$3,1,3)-WEEKDAY(DATE($E$3,1,3))+1),'ENTREES BDD'!$A:$AH,16,FALSE)),0,VLOOKUP((7*$C$3+DATE($E$3,1,3)-WEEKDAY(DATE($E$3,1,3))+1),'ENTREES BDD'!$A:$AH,16,FALSE))</f>
        <v>0</v>
      </c>
      <c r="J32" s="11">
        <f t="shared" si="0"/>
        <v>0</v>
      </c>
    </row>
    <row r="33" spans="1:10" x14ac:dyDescent="0.15">
      <c r="A33" s="72"/>
      <c r="B33" s="70"/>
      <c r="C33" s="16">
        <f>IF(ISERROR(VLOOKUP((7*$C$3+DATE($E$3,1,3)-WEEKDAY(DATE($E$3,1,3))-5),'ENTREES BDD'!$A:$AH,17,FALSE)),0,VLOOKUP((7*$C$3+DATE($E$3,1,3)-WEEKDAY(DATE($E$3,1,3))-5),'ENTREES BDD'!$A:$AH,17,FALSE))</f>
        <v>0</v>
      </c>
      <c r="D33" s="16">
        <f>IF(ISERROR(VLOOKUP((7*$C$3+DATE($E$3,1,3)-WEEKDAY(DATE($E$3,1,3))-4),'ENTREES BDD'!$A:$AH,17,FALSE)),0,VLOOKUP((7*$C$3+DATE($E$3,1,3)-WEEKDAY(DATE($E$3,1,3))-4),'ENTREES BDD'!$A:$AH,17,FALSE))</f>
        <v>0</v>
      </c>
      <c r="E33" s="16">
        <f>IF(ISERROR(VLOOKUP((7*$C$3+DATE($E$3,1,3)-WEEKDAY(DATE($E$3,1,3))-3),'ENTREES BDD'!$A:$AH,17,FALSE)),0,VLOOKUP((7*$C$3+DATE($E$3,1,3)-WEEKDAY(DATE($E$3,1,3))-3),'ENTREES BDD'!$A:$AH,17,FALSE))</f>
        <v>0</v>
      </c>
      <c r="F33" s="16">
        <f>IF(ISERROR(VLOOKUP((7*$C$3+DATE($E$3,1,3)-WEEKDAY(DATE($E$3,1,3))-2),'ENTREES BDD'!$A:$AH,17,FALSE)),0,VLOOKUP((7*$C$3+DATE($E$3,1,3)-WEEKDAY(DATE($E$3,1,3))-2),'ENTREES BDD'!$A:$AH,17,FALSE))</f>
        <v>0</v>
      </c>
      <c r="G33" s="16">
        <f>IF(ISERROR(VLOOKUP((7*$C$3+DATE($E$3,1,3)-WEEKDAY(DATE($E$3,1,3))-1),'ENTREES BDD'!$A:$AH,17,FALSE)),0,VLOOKUP((7*$C$3+DATE($E$3,1,3)-WEEKDAY(DATE($E$3,1,3))-1),'ENTREES BDD'!$A:$AH,17,FALSE))</f>
        <v>0</v>
      </c>
      <c r="H33" s="16">
        <f>IF(ISERROR(VLOOKUP((7*$C$3+DATE($E$3,1,3)-WEEKDAY(DATE($E$3,1,3))),'ENTREES BDD'!$A:$AH,17,FALSE)),0,VLOOKUP((7*$C$3+DATE($E$3,1,3)-WEEKDAY(DATE($E$3,1,3))),'ENTREES BDD'!$A:$AH,17,FALSE))</f>
        <v>0</v>
      </c>
      <c r="I33" s="16">
        <f>IF(ISERROR(VLOOKUP((7*$C$3+DATE($E$3,1,3)-WEEKDAY(DATE($E$3,1,3))+1),'ENTREES BDD'!$A:$AH,17,FALSE)),0,VLOOKUP((7*$C$3+DATE($E$3,1,3)-WEEKDAY(DATE($E$3,1,3))+1),'ENTREES BDD'!$A:$AH,17,FALSE))</f>
        <v>0</v>
      </c>
      <c r="J33" s="12">
        <f t="shared" si="0"/>
        <v>0</v>
      </c>
    </row>
    <row r="34" spans="1:10" x14ac:dyDescent="0.15">
      <c r="A34" s="73" t="s">
        <v>40</v>
      </c>
      <c r="B34" s="71" t="s">
        <v>1</v>
      </c>
      <c r="C34" s="13">
        <f>IF(ISERROR(VLOOKUP((7*$C$3+DATE($E$3,1,3)-WEEKDAY(DATE($E$3,1,3))-5),'ENTREES BDD'!$A:$AH,28,FALSE)),0,VLOOKUP((7*$C$3+DATE($E$3,1,3)-WEEKDAY(DATE($E$3,1,3))-5),'ENTREES BDD'!$A:$AH,28,FALSE))</f>
        <v>0</v>
      </c>
      <c r="D34" s="13">
        <f>IF(ISERROR(VLOOKUP((7*$C$3+DATE($E$3,1,3)-WEEKDAY(DATE($E$3,1,3))-4),'ENTREES BDD'!$A:$AH,28,FALSE)),0,VLOOKUP((7*$C$3+DATE($E$3,1,3)-WEEKDAY(DATE($E$3,1,3))-4),'ENTREES BDD'!$A:$AH,28,FALSE))</f>
        <v>0</v>
      </c>
      <c r="E34" s="13">
        <f>IF(ISERROR(VLOOKUP((7*$C$3+DATE($E$3,1,3)-WEEKDAY(DATE($E$3,1,3))-3),'ENTREES BDD'!$A:$AH,28,FALSE)),0,VLOOKUP((7*$C$3+DATE($E$3,1,3)-WEEKDAY(DATE($E$3,1,3))-3),'ENTREES BDD'!$A:$AH,28,FALSE))</f>
        <v>0</v>
      </c>
      <c r="F34" s="13">
        <f>IF(ISERROR(VLOOKUP((7*$C$3+DATE($E$3,1,3)-WEEKDAY(DATE($E$3,1,3))-2),'ENTREES BDD'!$A:$AH,28,FALSE)),0,VLOOKUP((7*$C$3+DATE($E$3,1,3)-WEEKDAY(DATE($E$3,1,3))-2),'ENTREES BDD'!$A:$AH,28,FALSE))</f>
        <v>0</v>
      </c>
      <c r="G34" s="13">
        <f>IF(ISERROR(VLOOKUP((7*$C$3+DATE($E$3,1,3)-WEEKDAY(DATE($E$3,1,3))-1),'ENTREES BDD'!$A:$AH,28,FALSE)),0,VLOOKUP((7*$C$3+DATE($E$3,1,3)-WEEKDAY(DATE($E$3,1,3))-1),'ENTREES BDD'!$A:$AH,28,FALSE))</f>
        <v>0</v>
      </c>
      <c r="H34" s="13">
        <f>IF(ISERROR(VLOOKUP((7*$C$3+DATE($E$3,1,3)-WEEKDAY(DATE($E$3,1,3))),'ENTREES BDD'!$A:$AH,28,FALSE)),0,VLOOKUP((7*$C$3+DATE($E$3,1,3)-WEEKDAY(DATE($E$3,1,3))),'ENTREES BDD'!$A:$AH,28,FALSE))</f>
        <v>0</v>
      </c>
      <c r="I34" s="13">
        <f>IF(ISERROR(VLOOKUP((7*$C$3+DATE($E$3,1,3)-WEEKDAY(DATE($E$3,1,3))+1),'ENTREES BDD'!$A:$AH,28,FALSE)),0,VLOOKUP((7*$C$3+DATE($E$3,1,3)-WEEKDAY(DATE($E$3,1,3))+1),'ENTREES BDD'!$A:$AH,28,FALSE))</f>
        <v>0</v>
      </c>
      <c r="J34" s="11">
        <f t="shared" si="0"/>
        <v>0</v>
      </c>
    </row>
    <row r="35" spans="1:10" x14ac:dyDescent="0.15">
      <c r="A35" s="73"/>
      <c r="B35" s="71"/>
      <c r="C35" s="14">
        <f>IF(ISERROR(VLOOKUP((7*$C$3+DATE($E$3,1,3)-WEEKDAY(DATE($E$3,1,3))-5),'ENTREES BDD'!$A:$AH,29,FALSE)),0,VLOOKUP((7*$C$3+DATE($E$3,1,3)-WEEKDAY(DATE($E$3,1,3))-5),'ENTREES BDD'!$A:$AH,29,FALSE))</f>
        <v>0</v>
      </c>
      <c r="D35" s="14">
        <f>IF(ISERROR(VLOOKUP((7*$C$3+DATE($E$3,1,3)-WEEKDAY(DATE($E$3,1,3))-4),'ENTREES BDD'!$A:$AH,29,FALSE)),0,VLOOKUP((7*$C$3+DATE($E$3,1,3)-WEEKDAY(DATE($E$3,1,3))-4),'ENTREES BDD'!$A:$AH,29,FALSE))</f>
        <v>0</v>
      </c>
      <c r="E35" s="14">
        <f>IF(ISERROR(VLOOKUP((7*$C$3+DATE($E$3,1,3)-WEEKDAY(DATE($E$3,1,3))-3),'ENTREES BDD'!$A:$AH,29,FALSE)),0,VLOOKUP((7*$C$3+DATE($E$3,1,3)-WEEKDAY(DATE($E$3,1,3))-3),'ENTREES BDD'!$A:$AH,29,FALSE))</f>
        <v>0</v>
      </c>
      <c r="F35" s="14">
        <f>IF(ISERROR(VLOOKUP((7*$C$3+DATE($E$3,1,3)-WEEKDAY(DATE($E$3,1,3))-2),'ENTREES BDD'!$A:$AH,29,FALSE)),0,VLOOKUP((7*$C$3+DATE($E$3,1,3)-WEEKDAY(DATE($E$3,1,3))-2),'ENTREES BDD'!$A:$AH,29,FALSE))</f>
        <v>0</v>
      </c>
      <c r="G35" s="14">
        <f>IF(ISERROR(VLOOKUP((7*$C$3+DATE($E$3,1,3)-WEEKDAY(DATE($E$3,1,3))-1),'ENTREES BDD'!$A:$AH,29,FALSE)),0,VLOOKUP((7*$C$3+DATE($E$3,1,3)-WEEKDAY(DATE($E$3,1,3))-1),'ENTREES BDD'!$A:$AH,29,FALSE))</f>
        <v>0</v>
      </c>
      <c r="H35" s="14">
        <f>IF(ISERROR(VLOOKUP((7*$C$3+DATE($E$3,1,3)-WEEKDAY(DATE($E$3,1,3))),'ENTREES BDD'!$A:$AH,29,FALSE)),0,VLOOKUP((7*$C$3+DATE($E$3,1,3)-WEEKDAY(DATE($E$3,1,3))),'ENTREES BDD'!$A:$AH,29,FALSE))</f>
        <v>0</v>
      </c>
      <c r="I35" s="14">
        <f>IF(ISERROR(VLOOKUP((7*$C$3+DATE($E$3,1,3)-WEEKDAY(DATE($E$3,1,3))+1),'ENTREES BDD'!$A:$AH,29,FALSE)),0,VLOOKUP((7*$C$3+DATE($E$3,1,3)-WEEKDAY(DATE($E$3,1,3))+1),'ENTREES BDD'!$A:$AH,29,FALSE))</f>
        <v>0</v>
      </c>
      <c r="J35" s="12">
        <f t="shared" si="0"/>
        <v>0</v>
      </c>
    </row>
    <row r="36" spans="1:10" x14ac:dyDescent="0.15">
      <c r="A36" s="73"/>
      <c r="B36" s="71" t="s">
        <v>2</v>
      </c>
      <c r="C36" s="13">
        <f>IF(ISERROR(VLOOKUP((7*$C$3+DATE($E$3,1,3)-WEEKDAY(DATE($E$3,1,3))-5),'ENTREES BDD'!$A:$AH,30,FALSE)),0,VLOOKUP((7*$C$3+DATE($E$3,1,3)-WEEKDAY(DATE($E$3,1,3))-5),'ENTREES BDD'!$A:$AH,30,FALSE))</f>
        <v>0</v>
      </c>
      <c r="D36" s="13">
        <f>IF(ISERROR(VLOOKUP((7*$C$3+DATE($E$3,1,3)-WEEKDAY(DATE($E$3,1,3))-4),'ENTREES BDD'!$A:$AH,30,FALSE)),0,VLOOKUP((7*$C$3+DATE($E$3,1,3)-WEEKDAY(DATE($E$3,1,3))-4),'ENTREES BDD'!$A:$AH,30,FALSE))</f>
        <v>0</v>
      </c>
      <c r="E36" s="13">
        <f>IF(ISERROR(VLOOKUP((7*$C$3+DATE($E$3,1,3)-WEEKDAY(DATE($E$3,1,3))-3),'ENTREES BDD'!$A:$AH,30,FALSE)),0,VLOOKUP((7*$C$3+DATE($E$3,1,3)-WEEKDAY(DATE($E$3,1,3))-3),'ENTREES BDD'!$A:$AH,30,FALSE))</f>
        <v>0</v>
      </c>
      <c r="F36" s="13">
        <f>IF(ISERROR(VLOOKUP((7*$C$3+DATE($E$3,1,3)-WEEKDAY(DATE($E$3,1,3))-2),'ENTREES BDD'!$A:$AH,30,FALSE)),0,VLOOKUP((7*$C$3+DATE($E$3,1,3)-WEEKDAY(DATE($E$3,1,3))-2),'ENTREES BDD'!$A:$AH,30,FALSE))</f>
        <v>0</v>
      </c>
      <c r="G36" s="13">
        <f>IF(ISERROR(VLOOKUP((7*$C$3+DATE($E$3,1,3)-WEEKDAY(DATE($E$3,1,3))-1),'ENTREES BDD'!$A:$AH,30,FALSE)),0,VLOOKUP((7*$C$3+DATE($E$3,1,3)-WEEKDAY(DATE($E$3,1,3))-1),'ENTREES BDD'!$A:$AH,30,FALSE))</f>
        <v>0</v>
      </c>
      <c r="H36" s="13">
        <f>IF(ISERROR(VLOOKUP((7*$C$3+DATE($E$3,1,3)-WEEKDAY(DATE($E$3,1,3))),'ENTREES BDD'!$A:$AH,30,FALSE)),0,VLOOKUP((7*$C$3+DATE($E$3,1,3)-WEEKDAY(DATE($E$3,1,3))),'ENTREES BDD'!$A:$AH,30,FALSE))</f>
        <v>0</v>
      </c>
      <c r="I36" s="13">
        <f>IF(ISERROR(VLOOKUP((7*$C$3+DATE($E$3,1,3)-WEEKDAY(DATE($E$3,1,3))+1),'ENTREES BDD'!$A:$AH,30,FALSE)),0,VLOOKUP((7*$C$3+DATE($E$3,1,3)-WEEKDAY(DATE($E$3,1,3))+1),'ENTREES BDD'!$A:$AH,30,FALSE))</f>
        <v>0</v>
      </c>
      <c r="J36" s="11">
        <f t="shared" si="0"/>
        <v>0</v>
      </c>
    </row>
    <row r="37" spans="1:10" x14ac:dyDescent="0.15">
      <c r="A37" s="73"/>
      <c r="B37" s="71"/>
      <c r="C37" s="14">
        <f>IF(ISERROR(VLOOKUP((7*$C$3+DATE($E$3,1,3)-WEEKDAY(DATE($E$3,1,3))-5),'ENTREES BDD'!$A:$AH,31,FALSE)),0,VLOOKUP((7*$C$3+DATE($E$3,1,3)-WEEKDAY(DATE($E$3,1,3))-5),'ENTREES BDD'!$A:$AH,31,FALSE))</f>
        <v>0</v>
      </c>
      <c r="D37" s="14">
        <f>IF(ISERROR(VLOOKUP((7*$C$3+DATE($E$3,1,3)-WEEKDAY(DATE($E$3,1,3))-4),'ENTREES BDD'!$A:$AH,31,FALSE)),0,VLOOKUP((7*$C$3+DATE($E$3,1,3)-WEEKDAY(DATE($E$3,1,3))-4),'ENTREES BDD'!$A:$AH,31,FALSE))</f>
        <v>0</v>
      </c>
      <c r="E37" s="14">
        <f>IF(ISERROR(VLOOKUP((7*$C$3+DATE($E$3,1,3)-WEEKDAY(DATE($E$3,1,3))-3),'ENTREES BDD'!$A:$AH,31,FALSE)),0,VLOOKUP((7*$C$3+DATE($E$3,1,3)-WEEKDAY(DATE($E$3,1,3))-3),'ENTREES BDD'!$A:$AH,31,FALSE))</f>
        <v>0</v>
      </c>
      <c r="F37" s="14">
        <f>IF(ISERROR(VLOOKUP((7*$C$3+DATE($E$3,1,3)-WEEKDAY(DATE($E$3,1,3))-2),'ENTREES BDD'!$A:$AH,31,FALSE)),0,VLOOKUP((7*$C$3+DATE($E$3,1,3)-WEEKDAY(DATE($E$3,1,3))-2),'ENTREES BDD'!$A:$AH,31,FALSE))</f>
        <v>0</v>
      </c>
      <c r="G37" s="14">
        <f>IF(ISERROR(VLOOKUP((7*$C$3+DATE($E$3,1,3)-WEEKDAY(DATE($E$3,1,3))-1),'ENTREES BDD'!$A:$AH,31,FALSE)),0,VLOOKUP((7*$C$3+DATE($E$3,1,3)-WEEKDAY(DATE($E$3,1,3))-1),'ENTREES BDD'!$A:$AH,31,FALSE))</f>
        <v>0</v>
      </c>
      <c r="H37" s="14">
        <f>IF(ISERROR(VLOOKUP((7*$C$3+DATE($E$3,1,3)-WEEKDAY(DATE($E$3,1,3))),'ENTREES BDD'!$A:$AH,31,FALSE)),0,VLOOKUP((7*$C$3+DATE($E$3,1,3)-WEEKDAY(DATE($E$3,1,3))),'ENTREES BDD'!$A:$AH,31,FALSE))</f>
        <v>0</v>
      </c>
      <c r="I37" s="14">
        <f>IF(ISERROR(VLOOKUP((7*$C$3+DATE($E$3,1,3)-WEEKDAY(DATE($E$3,1,3))+1),'ENTREES BDD'!$A:$AH,31,FALSE)),0,VLOOKUP((7*$C$3+DATE($E$3,1,3)-WEEKDAY(DATE($E$3,1,3))+1),'ENTREES BDD'!$A:$AH,31,FALSE))</f>
        <v>0</v>
      </c>
      <c r="J37" s="12">
        <f t="shared" si="0"/>
        <v>0</v>
      </c>
    </row>
    <row r="38" spans="1:10" x14ac:dyDescent="0.15">
      <c r="A38" s="73"/>
      <c r="B38" s="71" t="s">
        <v>39</v>
      </c>
      <c r="C38" s="13">
        <f>IF(ISERROR(VLOOKUP((7*$C$3+DATE($E$3,1,3)-WEEKDAY(DATE($E$3,1,3))-5),'ENTREES BDD'!$A:$AH,32,FALSE)),0,VLOOKUP((7*$C$3+DATE($E$3,1,3)-WEEKDAY(DATE($E$3,1,3))-5),'ENTREES BDD'!$A:$AH,32,FALSE))</f>
        <v>0</v>
      </c>
      <c r="D38" s="13">
        <f>IF(ISERROR(VLOOKUP((7*$C$3+DATE($E$3,1,3)-WEEKDAY(DATE($E$3,1,3))-4),'ENTREES BDD'!$A:$AH,32,FALSE)),0,VLOOKUP((7*$C$3+DATE($E$3,1,3)-WEEKDAY(DATE($E$3,1,3))-4),'ENTREES BDD'!$A:$AH,32,FALSE))</f>
        <v>0</v>
      </c>
      <c r="E38" s="13">
        <f>IF(ISERROR(VLOOKUP((7*$C$3+DATE($E$3,1,3)-WEEKDAY(DATE($E$3,1,3))-3),'ENTREES BDD'!$A:$AH,32,FALSE)),0,VLOOKUP((7*$C$3+DATE($E$3,1,3)-WEEKDAY(DATE($E$3,1,3))-3),'ENTREES BDD'!$A:$AH,32,FALSE))</f>
        <v>0</v>
      </c>
      <c r="F38" s="13">
        <f>IF(ISERROR(VLOOKUP((7*$C$3+DATE($E$3,1,3)-WEEKDAY(DATE($E$3,1,3))-2),'ENTREES BDD'!$A:$AH,32,FALSE)),0,VLOOKUP((7*$C$3+DATE($E$3,1,3)-WEEKDAY(DATE($E$3,1,3))-2),'ENTREES BDD'!$A:$AH,32,FALSE))</f>
        <v>0</v>
      </c>
      <c r="G38" s="13">
        <f>IF(ISERROR(VLOOKUP((7*$C$3+DATE($E$3,1,3)-WEEKDAY(DATE($E$3,1,3))-1),'ENTREES BDD'!$A:$AH,32,FALSE)),0,VLOOKUP((7*$C$3+DATE($E$3,1,3)-WEEKDAY(DATE($E$3,1,3))-1),'ENTREES BDD'!$A:$AH,32,FALSE))</f>
        <v>0</v>
      </c>
      <c r="H38" s="13">
        <f>IF(ISERROR(VLOOKUP((7*$C$3+DATE($E$3,1,3)-WEEKDAY(DATE($E$3,1,3))),'ENTREES BDD'!$A:$AH,32,FALSE)),0,VLOOKUP((7*$C$3+DATE($E$3,1,3)-WEEKDAY(DATE($E$3,1,3))),'ENTREES BDD'!$A:$AH,32,FALSE))</f>
        <v>0</v>
      </c>
      <c r="I38" s="13">
        <f>IF(ISERROR(VLOOKUP((7*$C$3+DATE($E$3,1,3)-WEEKDAY(DATE($E$3,1,3))+1),'ENTREES BDD'!$A:$AH,32,FALSE)),0,VLOOKUP((7*$C$3+DATE($E$3,1,3)-WEEKDAY(DATE($E$3,1,3))+1),'ENTREES BDD'!$A:$AH,32,FALSE))</f>
        <v>0</v>
      </c>
      <c r="J38" s="11">
        <f t="shared" si="0"/>
        <v>0</v>
      </c>
    </row>
    <row r="39" spans="1:10" x14ac:dyDescent="0.15">
      <c r="A39" s="73"/>
      <c r="B39" s="71"/>
      <c r="C39" s="14">
        <f>IF(ISERROR(VLOOKUP((7*$C$3+DATE($E$3,1,3)-WEEKDAY(DATE($E$3,1,3))-5),'ENTREES BDD'!$A:$AH,33,FALSE)),0,VLOOKUP((7*$C$3+DATE($E$3,1,3)-WEEKDAY(DATE($E$3,1,3))-5),'ENTREES BDD'!$A:$AH,33,FALSE))</f>
        <v>0</v>
      </c>
      <c r="D39" s="14">
        <f>IF(ISERROR(VLOOKUP((7*$C$3+DATE($E$3,1,3)-WEEKDAY(DATE($E$3,1,3))-4),'ENTREES BDD'!$A:$AH,33,FALSE)),0,VLOOKUP((7*$C$3+DATE($E$3,1,3)-WEEKDAY(DATE($E$3,1,3))-4),'ENTREES BDD'!$A:$AH,33,FALSE))</f>
        <v>0</v>
      </c>
      <c r="E39" s="14">
        <f>IF(ISERROR(VLOOKUP((7*$C$3+DATE($E$3,1,3)-WEEKDAY(DATE($E$3,1,3))-3),'ENTREES BDD'!$A:$AH,33,FALSE)),0,VLOOKUP((7*$C$3+DATE($E$3,1,3)-WEEKDAY(DATE($E$3,1,3))-3),'ENTREES BDD'!$A:$AH,33,FALSE))</f>
        <v>0</v>
      </c>
      <c r="F39" s="14">
        <f>IF(ISERROR(VLOOKUP((7*$C$3+DATE($E$3,1,3)-WEEKDAY(DATE($E$3,1,3))-2),'ENTREES BDD'!$A:$AH,33,FALSE)),0,VLOOKUP((7*$C$3+DATE($E$3,1,3)-WEEKDAY(DATE($E$3,1,3))-2),'ENTREES BDD'!$A:$AH,33,FALSE))</f>
        <v>0</v>
      </c>
      <c r="G39" s="14">
        <f>IF(ISERROR(VLOOKUP((7*$C$3+DATE($E$3,1,3)-WEEKDAY(DATE($E$3,1,3))-1),'ENTREES BDD'!$A:$AH,33,FALSE)),0,VLOOKUP((7*$C$3+DATE($E$3,1,3)-WEEKDAY(DATE($E$3,1,3))-1),'ENTREES BDD'!$A:$AH,33,FALSE))</f>
        <v>0</v>
      </c>
      <c r="H39" s="14">
        <f>IF(ISERROR(VLOOKUP((7*$C$3+DATE($E$3,1,3)-WEEKDAY(DATE($E$3,1,3))),'ENTREES BDD'!$A:$AH,33,FALSE)),0,VLOOKUP((7*$C$3+DATE($E$3,1,3)-WEEKDAY(DATE($E$3,1,3))),'ENTREES BDD'!$A:$AH,33,FALSE))</f>
        <v>0</v>
      </c>
      <c r="I39" s="14">
        <f>IF(ISERROR(VLOOKUP((7*$C$3+DATE($E$3,1,3)-WEEKDAY(DATE($E$3,1,3))+1),'ENTREES BDD'!$A:$AH,33,FALSE)),0,VLOOKUP((7*$C$3+DATE($E$3,1,3)-WEEKDAY(DATE($E$3,1,3))+1),'ENTREES BDD'!$A:$AH,33,FALSE))</f>
        <v>0</v>
      </c>
      <c r="J39" s="12">
        <f t="shared" si="0"/>
        <v>0</v>
      </c>
    </row>
    <row r="40" spans="1:10" x14ac:dyDescent="0.15">
      <c r="A40" s="79" t="s">
        <v>41</v>
      </c>
      <c r="B40" s="70" t="s">
        <v>42</v>
      </c>
      <c r="C40" s="15">
        <f>IF(ISERROR(VLOOKUP((7*$C$3+DATE($E$3,1,3)-WEEKDAY(DATE($E$3,1,3))-5),'ENTREES BDD'!$A:$AH,26,FALSE)),0,VLOOKUP((7*$C$3+DATE($E$3,1,3)-WEEKDAY(DATE($E$3,1,3))-5),'ENTREES BDD'!$A:$AH,26,FALSE))</f>
        <v>0</v>
      </c>
      <c r="D40" s="15">
        <f>IF(ISERROR(VLOOKUP((7*$C$3+DATE($E$3,1,3)-WEEKDAY(DATE($E$3,1,3))-4),'ENTREES BDD'!$A:$AH,26,FALSE)),0,VLOOKUP((7*$C$3+DATE($E$3,1,3)-WEEKDAY(DATE($E$3,1,3))-4),'ENTREES BDD'!$A:$AH,26,FALSE))</f>
        <v>0</v>
      </c>
      <c r="E40" s="15">
        <f>IF(ISERROR(VLOOKUP((7*$C$3+DATE($E$3,1,3)-WEEKDAY(DATE($E$3,1,3))-3),'ENTREES BDD'!$A:$AH,26,FALSE)),0,VLOOKUP((7*$C$3+DATE($E$3,1,3)-WEEKDAY(DATE($E$3,1,3))-3),'ENTREES BDD'!$A:$AH,26,FALSE))</f>
        <v>0</v>
      </c>
      <c r="F40" s="15">
        <f>IF(ISERROR(VLOOKUP((7*$C$3+DATE($E$3,1,3)-WEEKDAY(DATE($E$3,1,3))-2),'ENTREES BDD'!$A:$AH,26,FALSE)),0,VLOOKUP((7*$C$3+DATE($E$3,1,3)-WEEKDAY(DATE($E$3,1,3))-2),'ENTREES BDD'!$A:$AH,26,FALSE))</f>
        <v>0</v>
      </c>
      <c r="G40" s="15">
        <f>IF(ISERROR(VLOOKUP((7*$C$3+DATE($E$3,1,3)-WEEKDAY(DATE($E$3,1,3))-1),'ENTREES BDD'!$A:$AH,26,FALSE)),0,VLOOKUP((7*$C$3+DATE($E$3,1,3)-WEEKDAY(DATE($E$3,1,3))-1),'ENTREES BDD'!$A:$AH,26,FALSE))</f>
        <v>0</v>
      </c>
      <c r="H40" s="15">
        <f>IF(ISERROR(VLOOKUP((7*$C$3+DATE($E$3,1,3)-WEEKDAY(DATE($E$3,1,3))),'ENTREES BDD'!$A:$AH,26,FALSE)),0,VLOOKUP((7*$C$3+DATE($E$3,1,3)-WEEKDAY(DATE($E$3,1,3))),'ENTREES BDD'!$A:$AH,26,FALSE))</f>
        <v>0</v>
      </c>
      <c r="I40" s="15">
        <f>IF(ISERROR(VLOOKUP((7*$C$3+DATE($E$3,1,3)-WEEKDAY(DATE($E$3,1,3))+1),'ENTREES BDD'!$A:$AH,26,FALSE)),0,VLOOKUP((7*$C$3+DATE($E$3,1,3)-WEEKDAY(DATE($E$3,1,3))+1),'ENTREES BDD'!$A:$AH,26,FALSE))</f>
        <v>0</v>
      </c>
      <c r="J40" s="11">
        <f t="shared" si="0"/>
        <v>0</v>
      </c>
    </row>
    <row r="41" spans="1:10" x14ac:dyDescent="0.15">
      <c r="A41" s="79"/>
      <c r="B41" s="70"/>
      <c r="C41" s="16">
        <f>IF(ISERROR(VLOOKUP((7*$C$3+DATE($E$3,1,3)-WEEKDAY(DATE($E$3,1,3))-5),'ENTREES BDD'!$A:$AH,27,FALSE)),0,VLOOKUP((7*$C$3+DATE($E$3,1,3)-WEEKDAY(DATE($E$3,1,3))-5),'ENTREES BDD'!$A:$AH,27,FALSE))</f>
        <v>0</v>
      </c>
      <c r="D41" s="16">
        <f>IF(ISERROR(VLOOKUP((7*$C$3+DATE($E$3,1,3)-WEEKDAY(DATE($E$3,1,3))-4),'ENTREES BDD'!$A:$AH,27,FALSE)),0,VLOOKUP((7*$C$3+DATE($E$3,1,3)-WEEKDAY(DATE($E$3,1,3))-4),'ENTREES BDD'!$A:$AH,27,FALSE))</f>
        <v>0</v>
      </c>
      <c r="E41" s="16">
        <f>IF(ISERROR(VLOOKUP((7*$C$3+DATE($E$3,1,3)-WEEKDAY(DATE($E$3,1,3))-3),'ENTREES BDD'!$A:$AH,27,FALSE)),0,VLOOKUP((7*$C$3+DATE($E$3,1,3)-WEEKDAY(DATE($E$3,1,3))-3),'ENTREES BDD'!$A:$AH,27,FALSE))</f>
        <v>0</v>
      </c>
      <c r="F41" s="16">
        <f>IF(ISERROR(VLOOKUP((7*$C$3+DATE($E$3,1,3)-WEEKDAY(DATE($E$3,1,3))-2),'ENTREES BDD'!$A:$AH,27,FALSE)),0,VLOOKUP((7*$C$3+DATE($E$3,1,3)-WEEKDAY(DATE($E$3,1,3))-2),'ENTREES BDD'!$A:$AH,27,FALSE))</f>
        <v>0</v>
      </c>
      <c r="G41" s="16">
        <f>IF(ISERROR(VLOOKUP((7*$C$3+DATE($E$3,1,3)-WEEKDAY(DATE($E$3,1,3))-1),'ENTREES BDD'!$A:$AH,27,FALSE)),0,VLOOKUP((7*$C$3+DATE($E$3,1,3)-WEEKDAY(DATE($E$3,1,3))-1),'ENTREES BDD'!$A:$AH,27,FALSE))</f>
        <v>0</v>
      </c>
      <c r="H41" s="16">
        <f>IF(ISERROR(VLOOKUP((7*$C$3+DATE($E$3,1,3)-WEEKDAY(DATE($E$3,1,3))),'ENTREES BDD'!$A:$AH,27,FALSE)),0,VLOOKUP((7*$C$3+DATE($E$3,1,3)-WEEKDAY(DATE($E$3,1,3))),'ENTREES BDD'!$A:$AH,27,FALSE))</f>
        <v>0</v>
      </c>
      <c r="I41" s="16">
        <f>IF(ISERROR(VLOOKUP((7*$C$3+DATE($E$3,1,3)-WEEKDAY(DATE($E$3,1,3))+1),'ENTREES BDD'!$A:$AH,27,FALSE)),0,VLOOKUP((7*$C$3+DATE($E$3,1,3)-WEEKDAY(DATE($E$3,1,3))+1),'ENTREES BDD'!$A:$AH,27,FALSE))</f>
        <v>0</v>
      </c>
      <c r="J41" s="12">
        <f t="shared" si="0"/>
        <v>0</v>
      </c>
    </row>
    <row r="42" spans="1:10" ht="11.25" customHeight="1" x14ac:dyDescent="0.15">
      <c r="A42" s="74" t="s">
        <v>49</v>
      </c>
      <c r="B42" s="75"/>
      <c r="C42" s="11">
        <f>C10+C12+C14+C16+C18+C20+C22+C24+C26+C28+C30+C32+C34+C36+C38+C40</f>
        <v>0</v>
      </c>
      <c r="D42" s="11">
        <f t="shared" ref="D42:I43" si="1">D10+D12+D14+D16+D18+D20+D22+D24+D26+D28+D30+D32+D34+D36+D38+D40</f>
        <v>0</v>
      </c>
      <c r="E42" s="11">
        <f t="shared" si="1"/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 t="shared" si="1"/>
        <v>169</v>
      </c>
      <c r="J42" s="17"/>
    </row>
    <row r="43" spans="1:10" ht="11.25" customHeight="1" x14ac:dyDescent="0.15">
      <c r="A43" s="76"/>
      <c r="B43" s="77"/>
      <c r="C43" s="12">
        <f>C11+C13+C15+C17+C19+C21+C23+C25+C27+C29+C31+C33+C35+C37+C39+C41</f>
        <v>0</v>
      </c>
      <c r="D43" s="12">
        <f t="shared" si="1"/>
        <v>0</v>
      </c>
      <c r="E43" s="12">
        <f t="shared" si="1"/>
        <v>0</v>
      </c>
      <c r="F43" s="12">
        <f t="shared" si="1"/>
        <v>0</v>
      </c>
      <c r="G43" s="12">
        <f t="shared" si="1"/>
        <v>0</v>
      </c>
      <c r="H43" s="12">
        <f t="shared" si="1"/>
        <v>0</v>
      </c>
      <c r="I43" s="12">
        <f>I11+I13+I15+I17+I19+I21+I23+I25+I27+I29+I31+I33+I35+I37+I39+I41</f>
        <v>247.5</v>
      </c>
      <c r="J43" s="17"/>
    </row>
  </sheetData>
  <mergeCells count="33">
    <mergeCell ref="A42:B43"/>
    <mergeCell ref="A10:A17"/>
    <mergeCell ref="B10:B11"/>
    <mergeCell ref="B12:B13"/>
    <mergeCell ref="B14:B15"/>
    <mergeCell ref="B16:B17"/>
    <mergeCell ref="A18:A25"/>
    <mergeCell ref="B18:B19"/>
    <mergeCell ref="B20:B21"/>
    <mergeCell ref="B22:B23"/>
    <mergeCell ref="B24:B25"/>
    <mergeCell ref="B38:B39"/>
    <mergeCell ref="A40:A41"/>
    <mergeCell ref="B40:B41"/>
    <mergeCell ref="A26:A27"/>
    <mergeCell ref="B26:B27"/>
    <mergeCell ref="B28:B29"/>
    <mergeCell ref="B30:B31"/>
    <mergeCell ref="B32:B33"/>
    <mergeCell ref="B34:B35"/>
    <mergeCell ref="A28:A33"/>
    <mergeCell ref="A34:A39"/>
    <mergeCell ref="B36:B37"/>
    <mergeCell ref="A1:J1"/>
    <mergeCell ref="C6:D6"/>
    <mergeCell ref="C7:D7"/>
    <mergeCell ref="G3:I3"/>
    <mergeCell ref="G4:I4"/>
    <mergeCell ref="B3:B4"/>
    <mergeCell ref="C3:C4"/>
    <mergeCell ref="D3:D4"/>
    <mergeCell ref="E3:E4"/>
    <mergeCell ref="G6:I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BDD!$A$1:$A$53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3"/>
  <sheetViews>
    <sheetView showGridLines="0" topLeftCell="A28" workbookViewId="0">
      <selection activeCell="C20" sqref="C20:C21"/>
    </sheetView>
  </sheetViews>
  <sheetFormatPr baseColWidth="10" defaultRowHeight="11.25" x14ac:dyDescent="0.15"/>
  <cols>
    <col min="2" max="2" width="17.375" bestFit="1" customWidth="1"/>
    <col min="3" max="3" width="16.5" bestFit="1" customWidth="1"/>
    <col min="4" max="10" width="11.125" customWidth="1"/>
    <col min="12" max="12" width="21.125" bestFit="1" customWidth="1"/>
  </cols>
  <sheetData>
    <row r="1" spans="1:12" ht="23.25" customHeight="1" x14ac:dyDescent="0.15">
      <c r="B1" s="55" t="s">
        <v>63</v>
      </c>
      <c r="C1" s="55"/>
      <c r="D1" s="55"/>
      <c r="E1" s="55"/>
      <c r="F1" s="55"/>
      <c r="G1" s="55"/>
      <c r="H1" s="55"/>
      <c r="I1" s="55"/>
      <c r="J1" s="55"/>
      <c r="K1" s="20"/>
    </row>
    <row r="2" spans="1:12" ht="12" thickBot="1" x14ac:dyDescent="0.2">
      <c r="A2" s="21"/>
    </row>
    <row r="3" spans="1:12" ht="14.25" x14ac:dyDescent="0.15">
      <c r="A3" s="27"/>
      <c r="B3" s="62" t="s">
        <v>47</v>
      </c>
      <c r="C3" s="82" t="s">
        <v>50</v>
      </c>
      <c r="D3" s="66" t="s">
        <v>46</v>
      </c>
      <c r="E3" s="84">
        <v>2018</v>
      </c>
      <c r="F3" s="18" t="s">
        <v>43</v>
      </c>
      <c r="G3" s="58">
        <f>VLOOKUP($C$3,BDD!$D:$E,2,FALSE)</f>
        <v>43101</v>
      </c>
      <c r="H3" s="58"/>
      <c r="I3" s="59"/>
    </row>
    <row r="4" spans="1:12" ht="15" thickBot="1" x14ac:dyDescent="0.2">
      <c r="B4" s="63"/>
      <c r="C4" s="83"/>
      <c r="D4" s="67"/>
      <c r="E4" s="85"/>
      <c r="F4" s="19" t="s">
        <v>44</v>
      </c>
      <c r="G4" s="60">
        <f>EOMONTH(G3,0)</f>
        <v>43131</v>
      </c>
      <c r="H4" s="60"/>
      <c r="I4" s="61"/>
    </row>
    <row r="5" spans="1:12" ht="12" thickBot="1" x14ac:dyDescent="0.2">
      <c r="B5" s="4"/>
      <c r="C5" s="6"/>
      <c r="D5" s="4"/>
      <c r="F5" s="4"/>
      <c r="G5" s="5"/>
      <c r="H5" s="7"/>
      <c r="I5" s="5"/>
    </row>
    <row r="6" spans="1:12" ht="12" thickBot="1" x14ac:dyDescent="0.2">
      <c r="B6" s="25" t="s">
        <v>67</v>
      </c>
      <c r="C6" s="56" t="s">
        <v>65</v>
      </c>
      <c r="D6" s="56"/>
      <c r="E6" s="26">
        <f>SUM(D42:I42)</f>
        <v>169</v>
      </c>
      <c r="F6" s="24" t="s">
        <v>66</v>
      </c>
      <c r="G6" s="68">
        <f>SUM(D43:I43)</f>
        <v>247.5</v>
      </c>
      <c r="H6" s="68"/>
      <c r="I6" s="69"/>
      <c r="J6" s="2"/>
    </row>
    <row r="7" spans="1:12" x14ac:dyDescent="0.15">
      <c r="J7" s="2"/>
    </row>
    <row r="9" spans="1:12" x14ac:dyDescent="0.15">
      <c r="D9" s="8" t="str">
        <f>IF((WEEKNUM($G$4,21))&gt;BDD!$H$1,"","Sem. "&amp;WEEKNUM($G$3,21))</f>
        <v>Sem. 1</v>
      </c>
      <c r="E9" s="8" t="str">
        <f>IF(WEEKNUM('C.A par mois'!$G$3+7,21)&gt;BDD!$H$1,"","Sem. "&amp;WEEKNUM('C.A par mois'!$G$3+7,21))</f>
        <v>Sem. 2</v>
      </c>
      <c r="F9" s="8" t="str">
        <f>IF(WEEKNUM('C.A par mois'!$G$3+14,21)&gt;BDD!$H$1,"","Sem. "&amp;WEEKNUM('C.A par mois'!$G$3+14,21))</f>
        <v>Sem. 3</v>
      </c>
      <c r="G9" s="8" t="str">
        <f>IF(WEEKNUM('C.A par mois'!$G$3+21,21)&gt;BDD!$H$1,"","Sem. "&amp;WEEKNUM('C.A par mois'!$G$3+21,21))</f>
        <v>Sem. 4</v>
      </c>
      <c r="H9" s="8" t="str">
        <f>IF(WEEKNUM('C.A par mois'!$G$3+28,21)&gt;BDD!$H$1,"","Sem. "&amp;WEEKNUM('C.A par mois'!$G$3+28,21))</f>
        <v>Sem. 5</v>
      </c>
      <c r="I9" s="8" t="str">
        <f>IF(WEEKNUM('C.A par mois'!$G$3+35,21)&gt;BDD!$H$1,"","Sem. "&amp;WEEKNUM('C.A par mois'!$G$3+35,21))</f>
        <v/>
      </c>
      <c r="J9" s="8" t="s">
        <v>49</v>
      </c>
    </row>
    <row r="10" spans="1:12" x14ac:dyDescent="0.15">
      <c r="A10" s="93" t="s">
        <v>28</v>
      </c>
      <c r="B10" s="94"/>
      <c r="C10" s="86" t="s">
        <v>1</v>
      </c>
      <c r="D10" s="13">
        <f>IF(D9="","",SUMIFS('ENTREES BDD'!B3:B1048576,'ENTREES BDD'!$A$3:$A$1048576,"&gt;="&amp;G3,'ENTREES BDD'!$A$3:$A$1048576,"&lt;="&amp;TEXT(G3+7-WEEKDAY(G3,2),"jj/mm/aaaa")))</f>
        <v>0</v>
      </c>
      <c r="E10" s="13">
        <f>IF(E9="","",SUMIFS('ENTREES BDD'!$B$3:$B$1048576,'ENTREES BDD'!$A$3:$A$1048576,"&gt;="&amp;(TEXT((G3+7)+1-WEEKDAY(G3+7,2),"jj/mm/aaaa")),'ENTREES BDD'!$A$3:$A$1048576,"&lt;="&amp;TEXT((G3+7)+7-WEEKDAY(G3+7,2),"jj/mm/aaaa")))</f>
        <v>0</v>
      </c>
      <c r="F10" s="13">
        <f>IF(F9="","",SUMIFS('ENTREES BDD'!$B$3:$B$1048576,'ENTREES BDD'!$A$3:$A$1048576,"&gt;="&amp;(TEXT((G3+14)+1-WEEKDAY(G3+14,2),"jj/mm/aaaa")),'ENTREES BDD'!$A$3:$A$1048576,"&lt;="&amp;TEXT((G3+14)+7-WEEKDAY(G3+14,2),"jj/mm/aaaa")))</f>
        <v>0</v>
      </c>
      <c r="G10" s="13">
        <f>IF(G9="","",SUMIFS('ENTREES BDD'!$B$3:$B$1048576,'ENTREES BDD'!$A$3:$A$1048576,"&gt;="&amp;(TEXT((G3+21)+1-WEEKDAY(G3+21,2),"jj/mm/aaaa")),'ENTREES BDD'!$A$3:$A$1048576,"&lt;="&amp;TEXT((G3+21)+7-WEEKDAY(G3+21,2),"jj/mm/aaaa")))</f>
        <v>10</v>
      </c>
      <c r="H10" s="13">
        <f>IF(H9="","",SUMIFS('ENTREES BDD'!$B$3:$B$1048576,'ENTREES BDD'!$A$3:$A$1048576,"&gt;="&amp;(TEXT((G3+28)+1-WEEKDAY(G3+28,2),"jj/mm/aaaa")),'ENTREES BDD'!$A$3:$A$1048576,"&lt;="&amp;TEXT((G3+28)+7-WEEKDAY(G3+28,2),"jj/mm/aaaa")))</f>
        <v>0</v>
      </c>
      <c r="I10" s="13" t="str">
        <f>IF(I9="","",SUMIFS('ENTREES BDD'!$B$3:$B$1048576,'ENTREES BDD'!$A$3:$A$1048576,"&gt;="&amp;(TEXT((G3+35)+1-WEEKDAY(G3+35,2),"jj/mm/aaaa")),'ENTREES BDD'!$A$3:$A$1048576,"&lt;="&amp;G4))</f>
        <v/>
      </c>
      <c r="J10" s="11">
        <f>SUM(D10:I10)</f>
        <v>10</v>
      </c>
      <c r="L10" s="5"/>
    </row>
    <row r="11" spans="1:12" x14ac:dyDescent="0.15">
      <c r="A11" s="93"/>
      <c r="B11" s="94"/>
      <c r="C11" s="86"/>
      <c r="D11" s="14">
        <f>IF(D9="","",SUMIFS('ENTREES BDD'!C3:C1048576,'ENTREES BDD'!$A$3:$A$1048576,"&gt;="&amp;$G$3,'ENTREES BDD'!$A$3:$A$1048576,"&lt;="&amp;TEXT($G$3+7-WEEKDAY($G$3,2),"jj/mm/aaaa")))</f>
        <v>0</v>
      </c>
      <c r="E11" s="14">
        <f>IF(E9="","",SUMIFS('ENTREES BDD'!$C$3:$C$1048576,'ENTREES BDD'!$A$3:$A$1048576,"&gt;="&amp;(TEXT((G3+7)+1-WEEKDAY(G3+7,2),"jj/mm/aaaa")),'ENTREES BDD'!$A$3:$A$1048576,"&lt;="&amp;TEXT((G3+7)+7-WEEKDAY(G3+7,2),"jj/mm/aaaa")))</f>
        <v>0</v>
      </c>
      <c r="F11" s="14">
        <f>IF(F9="","",SUMIFS('ENTREES BDD'!$C$3:$C$1048576,'ENTREES BDD'!$A$3:$A$1048576,"&gt;="&amp;(TEXT((G3+14)+1-WEEKDAY(G3+14,2),"jj/mm/aaaa")),'ENTREES BDD'!$A$3:$A$1048576,"&lt;="&amp;TEXT((G3+14)+7-WEEKDAY(G3+14,2),"jj/mm/aaaa")))</f>
        <v>0</v>
      </c>
      <c r="G11" s="14">
        <f>IF(G9="","",SUMIFS('ENTREES BDD'!$C$3:$C$1048576,'ENTREES BDD'!$A$3:$A$1048576,"&gt;="&amp;(TEXT((G3+21)+1-WEEKDAY(G3+21,2),"jj/mm/aaaa")),'ENTREES BDD'!$A$3:$A$1048576,"&lt;="&amp;TEXT((G3+21)+7-WEEKDAY(G3+21,2),"jj/mm/aaaa")))</f>
        <v>53</v>
      </c>
      <c r="H11" s="14">
        <f>IF(H9="","",SUMIFS('ENTREES BDD'!$C$3:$C$1048576,'ENTREES BDD'!$A$3:$A$1048576,"&gt;="&amp;(TEXT((G3+28)+1-WEEKDAY(G3+28,2),"jj/mm/aaaa")),'ENTREES BDD'!$A$3:$A$1048576,"&lt;="&amp;TEXT((G3+28)+7-WEEKDAY(G3+28,2),"jj/mm/aaaa")))</f>
        <v>0</v>
      </c>
      <c r="I11" s="14" t="str">
        <f>IF(I9="","",SUMIFS('ENTREES BDD'!$C$3:$C$1048576,'ENTREES BDD'!$A$3:$A$1048576,"&gt;="&amp;(TEXT((G3+35)+1-WEEKDAY(G3+35,2),"jj/mm/aaaa")),'ENTREES BDD'!$A$3:$A$1048576,"&lt;="&amp;G4))</f>
        <v/>
      </c>
      <c r="J11" s="12">
        <f t="shared" ref="J11:J40" si="0">SUM(D11:I11)</f>
        <v>53</v>
      </c>
    </row>
    <row r="12" spans="1:12" x14ac:dyDescent="0.15">
      <c r="A12" s="93"/>
      <c r="B12" s="94"/>
      <c r="C12" s="86" t="s">
        <v>2</v>
      </c>
      <c r="D12" s="13">
        <f>IF(D9="","",SUMIFS('ENTREES BDD'!D3:D1048576,'ENTREES BDD'!$A$3:$A$1048576,"&gt;="&amp;$G$3,'ENTREES BDD'!$A$3:$A$1048576,"&lt;="&amp;TEXT($G$3+7-WEEKDAY($G$3,2),"jj/mm/aaaa")))</f>
        <v>0</v>
      </c>
      <c r="E12" s="13">
        <f>IF(E9="","",SUMIFS('ENTREES BDD'!$D$3:$D$1048576,'ENTREES BDD'!$A$3:$A$1048576,"&gt;="&amp;(TEXT((G3+7)+1-WEEKDAY(G3+7,2),"jj/mm/aaaa")),'ENTREES BDD'!$A$3:$A$1048576,"&lt;="&amp;TEXT((G3+7)+7-WEEKDAY(G3+7,2),"jj/mm/aaaa")))</f>
        <v>0</v>
      </c>
      <c r="F12" s="13">
        <f>IF(F9="","",SUMIFS('ENTREES BDD'!$D$3:$D$1048576,'ENTREES BDD'!$A$3:$A$1048576,"&gt;="&amp;(TEXT((G3+14)+1-WEEKDAY(G3+14,2),"jj/mm/aaaa")),'ENTREES BDD'!$A$3:$A$1048576,"&lt;="&amp;TEXT((G3+14)+7-WEEKDAY(G3+14,2),"jj/mm/aaaa")))</f>
        <v>0</v>
      </c>
      <c r="G12" s="13">
        <f>IF(G9="","",SUMIFS('ENTREES BDD'!$D$3:$D$1048576,'ENTREES BDD'!$A$3:$A$1048576,"&gt;="&amp;(TEXT((G3+21)+1-WEEKDAY(G3+21,2),"jj/mm/aaaa")),'ENTREES BDD'!$A$3:$A$1048576,"&lt;="&amp;TEXT((G3+21)+7-WEEKDAY(G3+21,2),"jj/mm/aaaa")))</f>
        <v>5</v>
      </c>
      <c r="H12" s="13">
        <f>IF(H9="","",SUMIFS('ENTREES BDD'!$D$3:$D$1048576,'ENTREES BDD'!$A$3:$A$1048576,"&gt;="&amp;(TEXT((G3+28)+1-WEEKDAY(G3+28,2),"jj/mm/aaaa")),'ENTREES BDD'!$A$3:$A$1048576,"&lt;="&amp;TEXT((G3+28)+7-WEEKDAY(G3+28,2),"jj/mm/aaaa")))</f>
        <v>0</v>
      </c>
      <c r="I12" s="13" t="str">
        <f>IF(I9="","",SUMIFS('ENTREES BDD'!$D$3:$D$1048576,'ENTREES BDD'!$A$3:$A$1048576,"&gt;="&amp;(TEXT((G3+35)+1-WEEKDAY(G3+35,2),"jj/mm/aaaa")),'ENTREES BDD'!$A$3:$A$1048576,"&lt;="&amp;G4))</f>
        <v/>
      </c>
      <c r="J12" s="11">
        <f t="shared" si="0"/>
        <v>5</v>
      </c>
    </row>
    <row r="13" spans="1:12" x14ac:dyDescent="0.15">
      <c r="A13" s="93"/>
      <c r="B13" s="94"/>
      <c r="C13" s="86"/>
      <c r="D13" s="14">
        <f>IF(D9="","",SUMIFS('ENTREES BDD'!E3:E1048576,'ENTREES BDD'!$A$3:$A$1048576,"&gt;="&amp;$G$3,'ENTREES BDD'!$A$3:$A$1048576,"&lt;="&amp;TEXT($G$3+7-WEEKDAY($G$3,2),"jj/mm/aaaa")))</f>
        <v>0</v>
      </c>
      <c r="E13" s="14">
        <f>IF(E9="","",SUMIFS('ENTREES BDD'!$E$3:$E$1048576,'ENTREES BDD'!$A$3:$A$1048576,"&gt;="&amp;(TEXT((G3+7)+1-WEEKDAY(G3+7,2),"jj/mm/aaaa")),'ENTREES BDD'!$A$3:$A$1048576,"&lt;="&amp;TEXT((G3+7)+7-WEEKDAY(G3+7,2),"jj/mm/aaaa")))</f>
        <v>0</v>
      </c>
      <c r="F13" s="14">
        <f>IF(F9="","",SUMIFS('ENTREES BDD'!$E$3:$E$1048576,'ENTREES BDD'!$A$3:$A$1048576,"&gt;="&amp;(TEXT((G3+14)+1-WEEKDAY(G3+14,2),"jj/mm/aaaa")),'ENTREES BDD'!$A$3:$A$1048576,"&lt;="&amp;TEXT((G3+14)+7-WEEKDAY(G3+14,2),"jj/mm/aaaa")))</f>
        <v>0</v>
      </c>
      <c r="G13" s="14">
        <f>IF(G9="","",SUMIFS('ENTREES BDD'!$E$3:$E$1048576,'ENTREES BDD'!$A$3:$A$1048576,"&gt;="&amp;(TEXT((G3+21)+1-WEEKDAY(G3+21,2),"jj/mm/aaaa")),'ENTREES BDD'!$A$3:$A$1048576,"&lt;="&amp;TEXT((G3+21)+7-WEEKDAY(G3+21,2),"jj/mm/aaaa")))</f>
        <v>14.5</v>
      </c>
      <c r="H13" s="14">
        <f>IF(H9="","",SUMIFS('ENTREES BDD'!$E$3:$E$1048576,'ENTREES BDD'!$A$3:$A$1048576,"&gt;="&amp;(TEXT((G3+28)+1-WEEKDAY(G3+28,2),"jj/mm/aaaa")),'ENTREES BDD'!$A$3:$A$1048576,"&lt;="&amp;TEXT((G3+28)+7-WEEKDAY(G3+28,2),"jj/mm/aaaa")))</f>
        <v>0</v>
      </c>
      <c r="I13" s="14" t="str">
        <f>IF(I9="","",SUMIFS('ENTREES BDD'!$E$3:$E$1048576,'ENTREES BDD'!$A$3:$A$1048576,"&gt;="&amp;(TEXT((G3+35)+1-WEEKDAY(G3+35,2),"jj/mm/aaaa")),'ENTREES BDD'!$A$3:$A$1048576,"&lt;="&amp;G4))</f>
        <v/>
      </c>
      <c r="J13" s="12">
        <f t="shared" si="0"/>
        <v>14.5</v>
      </c>
    </row>
    <row r="14" spans="1:12" x14ac:dyDescent="0.15">
      <c r="A14" s="93"/>
      <c r="B14" s="94"/>
      <c r="C14" s="86" t="s">
        <v>29</v>
      </c>
      <c r="D14" s="13">
        <f>IF(D9="","",SUMIFS('ENTREES BDD'!R3:R1048576,'ENTREES BDD'!$A$3:$A$1048576,"&gt;="&amp;$G$3,'ENTREES BDD'!$A$3:$A$1048576,"&lt;="&amp;TEXT($G$3+7-WEEKDAY($G$3,2),"jj/mm/aaaa")))</f>
        <v>0</v>
      </c>
      <c r="E14" s="13">
        <f>IF(E9="","",SUMIFS('ENTREES BDD'!$R$3:$R$1048576,'ENTREES BDD'!$A$3:$A$1048576,"&gt;="&amp;(TEXT((G3+7)+1-WEEKDAY(G3+7,2),"jj/mm/aaaa")),'ENTREES BDD'!$A$3:$A$1048576,"&lt;="&amp;TEXT((G3+7)+7-WEEKDAY(G3+7,2),"jj/mm/aaaa")))</f>
        <v>0</v>
      </c>
      <c r="F14" s="13">
        <f>IF(F9="","",SUMIFS('ENTREES BDD'!$R$3:$R$1048576,'ENTREES BDD'!$A$3:$A$1048576,"&gt;="&amp;(TEXT((G3+14)+1-WEEKDAY(G3+14,2),"jj/mm/aaaa")),'ENTREES BDD'!$A$3:$A$1048576,"&lt;="&amp;TEXT((G3+14)+7-WEEKDAY(G3+14,2),"jj/mm/aaaa")))</f>
        <v>0</v>
      </c>
      <c r="G14" s="13">
        <f>IF(G9="","",SUMIFS('ENTREES BDD'!$R$3:$R$1048576,'ENTREES BDD'!$A$3:$A$1048576,"&gt;="&amp;(TEXT((G3+21)+1-WEEKDAY(G3+21,2),"jj/mm/aaaa")),'ENTREES BDD'!$A$3:$A$1048576,"&lt;="&amp;TEXT((G3+21)+7-WEEKDAY(G3+21,2),"jj/mm/aaaa")))</f>
        <v>3</v>
      </c>
      <c r="H14" s="13">
        <f>IF(H9="","",SUMIFS('ENTREES BDD'!$R$3:$R$1048576,'ENTREES BDD'!$A$3:$A$1048576,"&gt;="&amp;(TEXT((G3+28)+1-WEEKDAY(G3+28,2),"jj/mm/aaaa")),'ENTREES BDD'!$A$3:$A$1048576,"&lt;="&amp;TEXT((G3+28)+7-WEEKDAY(G3+28,2),"jj/mm/aaaa")))</f>
        <v>0</v>
      </c>
      <c r="I14" s="13" t="str">
        <f>IF(I9="","",SUMIFS('ENTREES BDD'!$R$3:$R$1048576,'ENTREES BDD'!$A$3:$A$1048576,"&gt;="&amp;(TEXT((G3+35)+1-WEEKDAY(G3+35,2),"jj/mm/aaaa")),'ENTREES BDD'!$A$3:$A$1048576,"&lt;="&amp;G4))</f>
        <v/>
      </c>
      <c r="J14" s="11">
        <f t="shared" si="0"/>
        <v>3</v>
      </c>
    </row>
    <row r="15" spans="1:12" x14ac:dyDescent="0.15">
      <c r="A15" s="93"/>
      <c r="B15" s="94"/>
      <c r="C15" s="86"/>
      <c r="D15" s="14">
        <f>IF(D9="","",SUMIFS('ENTREES BDD'!S3:S1048576,'ENTREES BDD'!$A$3:$A$1048576,"&gt;="&amp;$G$3,'ENTREES BDD'!$A$3:$A$1048576,"&lt;="&amp;TEXT($G$3+7-WEEKDAY($G$3,2),"jj/mm/aaaa")))</f>
        <v>0</v>
      </c>
      <c r="E15" s="14">
        <f>IF(E9="","",SUMIFS('ENTREES BDD'!$S$3:$S$1048576,'ENTREES BDD'!$A$3:$A$1048576,"&gt;="&amp;(TEXT((G3+7)+1-WEEKDAY(G3+7,2),"jj/mm/aaaa")),'ENTREES BDD'!$A$3:$A$1048576,"&lt;="&amp;TEXT((G3+7)+7-WEEKDAY(G3+7,2),"jj/mm/aaaa")))</f>
        <v>0</v>
      </c>
      <c r="F15" s="14">
        <f>IF(F9="","",SUMIFS('ENTREES BDD'!$S$3:$S$1048576,'ENTREES BDD'!$A$3:$A$1048576,"&gt;="&amp;(TEXT((G3+14)+1-WEEKDAY(G3+14,2),"jj/mm/aaaa")),'ENTREES BDD'!$A$3:$A$1048576,"&lt;="&amp;TEXT((G3+14)+7-WEEKDAY(G3+14,2),"jj/mm/aaaa")))</f>
        <v>0</v>
      </c>
      <c r="G15" s="14">
        <f>IF(G9="","",SUMIFS('ENTREES BDD'!$S$3:$S$1048576,'ENTREES BDD'!$A$3:$A$1048576,"&gt;="&amp;(TEXT((G3+21)+1-WEEKDAY(G3+21,2),"jj/mm/aaaa")),'ENTREES BDD'!$A$3:$A$1048576,"&lt;="&amp;TEXT((G3+21)+7-WEEKDAY(G3+21,2),"jj/mm/aaaa")))</f>
        <v>0</v>
      </c>
      <c r="H15" s="14">
        <f>IF(H9="","",SUMIFS('ENTREES BDD'!$S$3:$S$1048576,'ENTREES BDD'!$A$3:$A$1048576,"&gt;="&amp;(TEXT((G3+28)+1-WEEKDAY(G3+28,2),"jj/mm/aaaa")),'ENTREES BDD'!$A$3:$A$1048576,"&lt;="&amp;TEXT((G3+28)+7-WEEKDAY(G3+28,2),"jj/mm/aaaa")))</f>
        <v>0</v>
      </c>
      <c r="I15" s="14" t="str">
        <f>IF(I9="","",SUMIFS('ENTREES BDD'!$S$3:$S$1048576,'ENTREES BDD'!$A$3:$A$1048576,"&gt;="&amp;(TEXT((G3+35)+1-WEEKDAY(G3+35,2),"jj/mm/aaaa")),'ENTREES BDD'!$A$3:$A$1048576,"&lt;="&amp;G4))</f>
        <v/>
      </c>
      <c r="J15" s="12">
        <f t="shared" si="0"/>
        <v>0</v>
      </c>
    </row>
    <row r="16" spans="1:12" x14ac:dyDescent="0.15">
      <c r="A16" s="93"/>
      <c r="B16" s="94"/>
      <c r="C16" s="86" t="s">
        <v>30</v>
      </c>
      <c r="D16" s="13">
        <f>IF(D9="","",SUMIFS('ENTREES BDD'!T3:T1048576,'ENTREES BDD'!$A$3:$A$1048576,"&gt;="&amp;$G$3,'ENTREES BDD'!$A$3:$A$1048576,"&lt;="&amp;TEXT($G$3+7-WEEKDAY($G$3,2),"jj/mm/aaaa")))</f>
        <v>0</v>
      </c>
      <c r="E16" s="13">
        <f>IF(E9="","",SUMIFS('ENTREES BDD'!$T$3:$T$1048576,'ENTREES BDD'!$A$3:$A$1048576,"&gt;="&amp;(TEXT((G3+7)+1-WEEKDAY(G3+7,2),"jj/mm/aaaa")),'ENTREES BDD'!$A$3:$A$1048576,"&lt;="&amp;TEXT((G3+7)+7-WEEKDAY(G3+7,2),"jj/mm/aaaa")))</f>
        <v>0</v>
      </c>
      <c r="F16" s="13">
        <f>IF(F9="","",SUMIFS('ENTREES BDD'!$T$3:$T$1048576,'ENTREES BDD'!$A$3:$A$1048576,"&gt;="&amp;(TEXT((G3+14)+1-WEEKDAY(G3+14,2),"jj/mm/aaaa")),'ENTREES BDD'!$A$3:$A$1048576,"&lt;="&amp;TEXT((G3+14)+7-WEEKDAY(G3+14,2),"jj/mm/aaaa")))</f>
        <v>0</v>
      </c>
      <c r="G16" s="13">
        <f>IF(G9="","",SUMIFS('ENTREES BDD'!$T$3:$T$1048576,'ENTREES BDD'!$A$3:$A$1048576,"&gt;="&amp;(TEXT((G3+21)+1-WEEKDAY(G3+21,2),"jj/mm/aaaa")),'ENTREES BDD'!$A$3:$A$1048576,"&lt;="&amp;TEXT((G3+21)+7-WEEKDAY(G3+21,2),"jj/mm/aaaa")))</f>
        <v>1</v>
      </c>
      <c r="H16" s="13">
        <f>IF(H9="","",SUMIFS('ENTREES BDD'!$T$3:$T$1048576,'ENTREES BDD'!$A$3:$A$1048576,"&gt;="&amp;(TEXT((G3+28)+1-WEEKDAY(G3+28,2),"jj/mm/aaaa")),'ENTREES BDD'!$A$3:$A$1048576,"&lt;="&amp;TEXT((G3+28)+7-WEEKDAY(G3+28,2),"jj/mm/aaaa")))</f>
        <v>0</v>
      </c>
      <c r="I16" s="13" t="str">
        <f>IF(I9="","",SUMIFS('ENTREES BDD'!$T$3:$T$1048576,'ENTREES BDD'!$A$3:$A$1048576,"&gt;="&amp;(TEXT((G3+35)+1-WEEKDAY(G3+35,2),"jj/mm/aaaa")),'ENTREES BDD'!$A$3:$A$1048576,"&lt;="&amp;G4))</f>
        <v/>
      </c>
      <c r="J16" s="11">
        <f t="shared" si="0"/>
        <v>1</v>
      </c>
    </row>
    <row r="17" spans="1:10" x14ac:dyDescent="0.15">
      <c r="A17" s="93"/>
      <c r="B17" s="94"/>
      <c r="C17" s="86"/>
      <c r="D17" s="14">
        <f>IF(D9="","",SUMIFS('ENTREES BDD'!U3:U1048576,'ENTREES BDD'!$A$3:$A$1048576,"&gt;="&amp;$G$3,'ENTREES BDD'!$A$3:$A$1048576,"&lt;="&amp;TEXT($G$3+7-WEEKDAY($G$3,2),"jj/mm/aaaa")))</f>
        <v>0</v>
      </c>
      <c r="E17" s="14">
        <f>IF(E9="","",SUMIFS('ENTREES BDD'!$U$3:$U$1048576,'ENTREES BDD'!$A$3:$A$1048576,"&gt;="&amp;(TEXT((G3+7)+1-WEEKDAY(G3+7,2),"jj/mm/aaaa")),'ENTREES BDD'!$A$3:$A$1048576,"&lt;="&amp;TEXT((G3+7)+7-WEEKDAY(G3+7,2),"jj/mm/aaaa")))</f>
        <v>0</v>
      </c>
      <c r="F17" s="14">
        <f>IF(F9="","",SUMIFS('ENTREES BDD'!$U$3:$U$1048576,'ENTREES BDD'!$A$3:$A$1048576,"&gt;="&amp;(TEXT((G3+14)+1-WEEKDAY(G3+14,2),"jj/mm/aaaa")),'ENTREES BDD'!$A$3:$A$1048576,"&lt;="&amp;TEXT((G3+14)+7-WEEKDAY(G3+14,2),"jj/mm/aaaa")))</f>
        <v>0</v>
      </c>
      <c r="G17" s="14">
        <f>IF(G9="","",SUMIFS('ENTREES BDD'!$U$3:$U$1048576,'ENTREES BDD'!$A$3:$A$1048576,"&gt;="&amp;(TEXT((G3+21)+1-WEEKDAY(G3+21,2),"jj/mm/aaaa")),'ENTREES BDD'!$A$3:$A$1048576,"&lt;="&amp;TEXT((G3+21)+7-WEEKDAY(G3+21,2),"jj/mm/aaaa")))</f>
        <v>0</v>
      </c>
      <c r="H17" s="14">
        <f>IF(H9="","",SUMIFS('ENTREES BDD'!$U$3:$U$1048576,'ENTREES BDD'!$A$3:$A$1048576,"&gt;="&amp;(TEXT((G3+28)+1-WEEKDAY(G3+28,2),"jj/mm/aaaa")),'ENTREES BDD'!$A$3:$A$1048576,"&lt;="&amp;TEXT((G3+28)+7-WEEKDAY(G3+28,2),"jj/mm/aaaa")))</f>
        <v>0</v>
      </c>
      <c r="I17" s="14" t="str">
        <f>IF(I9="","",SUMIFS('ENTREES BDD'!$U$3:$U$1048576,'ENTREES BDD'!$A$3:$A$1048576,"&gt;="&amp;(TEXT((G3+35)+1-WEEKDAY(G3+35,2),"jj/mm/aaaa")),'ENTREES BDD'!$A$3:$A$1048576,"&lt;="&amp;G4))</f>
        <v/>
      </c>
      <c r="J17" s="12">
        <f t="shared" si="0"/>
        <v>0</v>
      </c>
    </row>
    <row r="18" spans="1:10" x14ac:dyDescent="0.15">
      <c r="A18" s="87" t="s">
        <v>31</v>
      </c>
      <c r="B18" s="88"/>
      <c r="C18" s="80" t="s">
        <v>32</v>
      </c>
      <c r="D18" s="15">
        <f>IF(D9="","",SUMIFS('ENTREES BDD'!F3:F1048576,'ENTREES BDD'!$A$3:$A$1048576,"&gt;="&amp;$G$3,'ENTREES BDD'!$A$3:$A$1048576,"&lt;="&amp;TEXT($G$3+7-WEEKDAY($G$3,2),"jj/mm/aaaa")))</f>
        <v>0</v>
      </c>
      <c r="E18" s="15">
        <f>IF(E9="","",SUMIFS('ENTREES BDD'!$F$3:$F$1048576,'ENTREES BDD'!$A$3:$A$1048576,"&gt;="&amp;(TEXT((G3+7)+1-WEEKDAY(G3+7,2),"jj/mm/aaaa")),'ENTREES BDD'!$A$3:$A$1048576,"&lt;="&amp;TEXT((G3+7)+7-WEEKDAY(G3+7,2),"jj/mm/aaaa")))</f>
        <v>0</v>
      </c>
      <c r="F18" s="15">
        <f>IF(F9="","",SUMIFS('ENTREES BDD'!$F$3:$F$1048576,'ENTREES BDD'!$A$3:$A$1048576,"&gt;="&amp;(TEXT((G3+14)+1-WEEKDAY(G3+14,2),"jj/mm/aaaa")),'ENTREES BDD'!$A$3:$A$1048576,"&lt;="&amp;TEXT((G3+14)+7-WEEKDAY(G3+14,2),"jj/mm/aaaa")))</f>
        <v>0</v>
      </c>
      <c r="G18" s="15">
        <f>IF(G9="","",SUMIFS('ENTREES BDD'!$F$3:$F$1048576,'ENTREES BDD'!$A$3:$A$1048576,"&gt;="&amp;(TEXT((G3+21)+1-WEEKDAY(G3+21,2),"jj/mm/aaaa")),'ENTREES BDD'!$A$3:$A$1048576,"&lt;="&amp;TEXT((G3+21)+7-WEEKDAY(G3+21,2),"jj/mm/aaaa")))</f>
        <v>15</v>
      </c>
      <c r="H18" s="15">
        <f>IF(H9="","",SUMIFS('ENTREES BDD'!$F$3:$F$1048576,'ENTREES BDD'!$A$3:$A$1048576,"&gt;="&amp;(TEXT((G3+28)+1-WEEKDAY(G3+28,2),"jj/mm/aaaa")),'ENTREES BDD'!$A$3:$A$1048576,"&lt;="&amp;TEXT((G3+28)+7-WEEKDAY(G3+28,2),"jj/mm/aaaa")))</f>
        <v>0</v>
      </c>
      <c r="I18" s="15" t="str">
        <f>IF(I9="","",SUMIFS('ENTREES BDD'!$F$3:$F$1048576,'ENTREES BDD'!$A$3:$A$1048576,"&gt;="&amp;(TEXT((G3+35)+1-WEEKDAY(G3+35,2),"jj/mm/aaaa")),'ENTREES BDD'!$A$3:$A$1048576,"&lt;="&amp;G4))</f>
        <v/>
      </c>
      <c r="J18" s="11">
        <f t="shared" si="0"/>
        <v>15</v>
      </c>
    </row>
    <row r="19" spans="1:10" x14ac:dyDescent="0.15">
      <c r="A19" s="87"/>
      <c r="B19" s="88"/>
      <c r="C19" s="80"/>
      <c r="D19" s="16">
        <f>IF(D9="","",SUMIFS('ENTREES BDD'!G3:G1048576,'ENTREES BDD'!$A$3:$A$1048576,"&gt;="&amp;$G$3,'ENTREES BDD'!$A$3:$A$1048576,"&lt;="&amp;TEXT($G$3+7-WEEKDAY($G$3,2),"jj/mm/aaaa")))</f>
        <v>0</v>
      </c>
      <c r="E19" s="16">
        <f>IF(E9="","",SUMIFS('ENTREES BDD'!$G$3:$G$1048576,'ENTREES BDD'!$A$3:$A$1048576,"&gt;="&amp;(TEXT((G3+7)+1-WEEKDAY(G3+7,2),"jj/mm/aaaa")),'ENTREES BDD'!$A$3:$A$1048576,"&lt;="&amp;TEXT((G3+7)+7-WEEKDAY(G3+7,2),"jj/mm/aaaa")))</f>
        <v>0</v>
      </c>
      <c r="F19" s="16">
        <f>IF(F9="","",SUMIFS('ENTREES BDD'!$G$3:$G$1048576,'ENTREES BDD'!$A$3:$A$1048576,"&gt;="&amp;(TEXT((G3+14)+1-WEEKDAY(G3+14,2),"jj/mm/aaaa")),'ENTREES BDD'!$A$3:$A$1048576,"&lt;="&amp;TEXT((G3+14)+7-WEEKDAY(G3+14,2),"jj/mm/aaaa")))</f>
        <v>0</v>
      </c>
      <c r="G19" s="16">
        <f>IF(G9="","",SUMIFS('ENTREES BDD'!$G$3:$G$1048576,'ENTREES BDD'!$A$3:$A$1048576,"&gt;="&amp;(TEXT((G3+21)+1-WEEKDAY(G3+21,2),"jj/mm/aaaa")),'ENTREES BDD'!$A$3:$A$1048576,"&lt;="&amp;TEXT((G3+21)+7-WEEKDAY(G3+21,2),"jj/mm/aaaa")))</f>
        <v>52.5</v>
      </c>
      <c r="H19" s="16">
        <f>IF(H9="","",SUMIFS('ENTREES BDD'!$G$3:$G$1048576,'ENTREES BDD'!$A$3:$A$1048576,"&gt;="&amp;(TEXT((G3+28)+1-WEEKDAY(G3+28,2),"jj/mm/aaaa")),'ENTREES BDD'!$A$3:$A$1048576,"&lt;="&amp;TEXT((G3+28)+7-WEEKDAY(G3+28,2),"jj/mm/aaaa")))</f>
        <v>0</v>
      </c>
      <c r="I19" s="16" t="str">
        <f>IF(I9="","",SUMIFS('ENTREES BDD'!$G$3:$G$1048576,'ENTREES BDD'!$A$3:$A$1048576,"&gt;="&amp;(TEXT((G3+35)+1-WEEKDAY(G3+35,2),"jj/mm/aaaa")),'ENTREES BDD'!$A$3:$A$1048576,"&lt;="&amp;G4))</f>
        <v/>
      </c>
      <c r="J19" s="12">
        <f t="shared" si="0"/>
        <v>52.5</v>
      </c>
    </row>
    <row r="20" spans="1:10" x14ac:dyDescent="0.15">
      <c r="A20" s="87"/>
      <c r="B20" s="88"/>
      <c r="C20" s="80" t="s">
        <v>33</v>
      </c>
      <c r="D20" s="15">
        <f>IF(D9="","",SUMIFS('ENTREES BDD'!H3:H1048576,'ENTREES BDD'!$A$3:$A$1048576,"&gt;="&amp;$G$3,'ENTREES BDD'!$A$3:$A$1048576,"&lt;="&amp;TEXT($G$3+7-WEEKDAY($G$3,2),"jj/mm/aaaa")))</f>
        <v>0</v>
      </c>
      <c r="E20" s="15">
        <f>IF(E9="","",SUMIFS('ENTREES BDD'!$H$3:$H$1048576,'ENTREES BDD'!$A$3:$A$1048576,"&gt;="&amp;(TEXT((G3+7)+1-WEEKDAY(G3+7,2),"jj/mm/aaaa")),'ENTREES BDD'!$A$3:$A$1048576,"&lt;="&amp;TEXT((G3+7)+7-WEEKDAY(G3+7,2),"jj/mm/aaaa")))</f>
        <v>0</v>
      </c>
      <c r="F20" s="15">
        <f>IF(F9="","",SUMIFS('ENTREES BDD'!$H$3:$H$1048576,'ENTREES BDD'!$A$3:$A$1048576,"&gt;="&amp;(TEXT((G3+14)+1-WEEKDAY(G3+14,2),"jj/mm/aaaa")),'ENTREES BDD'!$A$3:$A$1048576,"&lt;="&amp;TEXT((G3+14)+7-WEEKDAY(G3+14,2),"jj/mm/aaaa")))</f>
        <v>0</v>
      </c>
      <c r="G20" s="15">
        <f>IF(G9="","",SUMIFS('ENTREES BDD'!$H$3:$H$1048576,'ENTREES BDD'!$A$3:$A$1048576,"&gt;="&amp;(TEXT((G3+21)+1-WEEKDAY(G3+21,2),"jj/mm/aaaa")),'ENTREES BDD'!$A$3:$A$1048576,"&lt;="&amp;TEXT((G3+21)+7-WEEKDAY(G3+21,2),"jj/mm/aaaa")))</f>
        <v>30</v>
      </c>
      <c r="H20" s="15">
        <f>IF(H9="","",SUMIFS('ENTREES BDD'!$H$3:$H$1048576,'ENTREES BDD'!$A$3:$A$1048576,"&gt;="&amp;(TEXT((G3+28)+1-WEEKDAY(G3+28,2),"jj/mm/aaaa")),'ENTREES BDD'!$A$3:$A$1048576,"&lt;="&amp;TEXT((G3+28)+7-WEEKDAY(G3+28,2),"jj/mm/aaaa")))</f>
        <v>0</v>
      </c>
      <c r="I20" s="15" t="str">
        <f>IF(I9="","",SUMIFS('ENTREES BDD'!$H$3:$H$1048576,'ENTREES BDD'!$A$3:$A$1048576,"&gt;="&amp;(TEXT((G3+35)+1-WEEKDAY(G3+35,2),"jj/mm/aaaa")),'ENTREES BDD'!$A$3:$A$1048576,"&lt;="&amp;G4))</f>
        <v/>
      </c>
      <c r="J20" s="11">
        <f t="shared" si="0"/>
        <v>30</v>
      </c>
    </row>
    <row r="21" spans="1:10" x14ac:dyDescent="0.15">
      <c r="A21" s="87"/>
      <c r="B21" s="88"/>
      <c r="C21" s="80"/>
      <c r="D21" s="16">
        <f>IF(D9="","",SUMIFS('ENTREES BDD'!I3:I1048576,'ENTREES BDD'!$A$3:$A$1048576,"&gt;="&amp;$G$3,'ENTREES BDD'!$A$3:$A$1048576,"&lt;="&amp;TEXT($G$3+7-WEEKDAY($G$3,2),"jj/mm/aaaa")))</f>
        <v>0</v>
      </c>
      <c r="E21" s="16">
        <f>IF(E9="","",SUMIFS('ENTREES BDD'!$I$3:$I$1048576,'ENTREES BDD'!$A$3:$A$1048576,"&gt;="&amp;(TEXT((G3+7)+1-WEEKDAY(G3+7,2),"jj/mm/aaaa")),'ENTREES BDD'!$A$3:$A$1048576,"&lt;="&amp;TEXT((G3+7)+7-WEEKDAY(G3+7,2),"jj/mm/aaaa")))</f>
        <v>0</v>
      </c>
      <c r="F21" s="16">
        <f>IF(F9="","",SUMIFS('ENTREES BDD'!$I$3:$I$1048576,'ENTREES BDD'!$A$3:$A$1048576,"&gt;="&amp;(TEXT((G3+14)+1-WEEKDAY(G3+14,2),"jj/mm/aaaa")),'ENTREES BDD'!$A$3:$A$1048576,"&lt;="&amp;TEXT((G3+14)+7-WEEKDAY(G3+14,2),"jj/mm/aaaa")))</f>
        <v>0</v>
      </c>
      <c r="G21" s="16">
        <f>IF(G9="","",SUMIFS('ENTREES BDD'!$I$3:$I$1048576,'ENTREES BDD'!$A$3:$A$1048576,"&gt;="&amp;(TEXT((G3+21)+1-WEEKDAY(G3+21,2),"jj/mm/aaaa")),'ENTREES BDD'!$A$3:$A$1048576,"&lt;="&amp;TEXT((G3+21)+7-WEEKDAY(G3+21,2),"jj/mm/aaaa")))</f>
        <v>60</v>
      </c>
      <c r="H21" s="16">
        <f>IF(H9="","",SUMIFS('ENTREES BDD'!$I$3:$I$1048576,'ENTREES BDD'!$A$3:$A$1048576,"&gt;="&amp;(TEXT((G3+28)+1-WEEKDAY(G3+28,2),"jj/mm/aaaa")),'ENTREES BDD'!$A$3:$A$1048576,"&lt;="&amp;TEXT((G3+28)+7-WEEKDAY(G3+28,2),"jj/mm/aaaa")))</f>
        <v>0</v>
      </c>
      <c r="I21" s="16" t="str">
        <f>IF(I9="","",SUMIFS('ENTREES BDD'!$I$3:$I$1048576,'ENTREES BDD'!$A$3:$A$1048576,"&gt;="&amp;(TEXT((G3+35)+1-WEEKDAY(G3+35,2),"jj/mm/aaaa")),'ENTREES BDD'!$A$3:$A$1048576,"&lt;="&amp;G4))</f>
        <v/>
      </c>
      <c r="J21" s="12">
        <f t="shared" si="0"/>
        <v>60</v>
      </c>
    </row>
    <row r="22" spans="1:10" x14ac:dyDescent="0.15">
      <c r="A22" s="87"/>
      <c r="B22" s="88"/>
      <c r="C22" s="80" t="s">
        <v>34</v>
      </c>
      <c r="D22" s="15">
        <f>IF(D9="","",SUMIFS('ENTREES BDD'!X3:X1048576,'ENTREES BDD'!$A$3:$A$1048576,"&gt;="&amp;$G$3,'ENTREES BDD'!$A$3:$A$1048576,"&lt;="&amp;TEXT($G$3+7-WEEKDAY($G$3,2),"jj/mm/aaaa")))</f>
        <v>0</v>
      </c>
      <c r="E22" s="15">
        <f>IF(E9="","",SUMIFS('ENTREES BDD'!$X$3:$X$1048576,'ENTREES BDD'!$A$3:$A$1048576,"&gt;="&amp;(TEXT((G3+7)+1-WEEKDAY(G3+7,2),"jj/mm/aaaa")),'ENTREES BDD'!$A$3:$A$1048576,"&lt;="&amp;TEXT((G3+7)+7-WEEKDAY(G3+7,2),"jj/mm/aaaa")))</f>
        <v>0</v>
      </c>
      <c r="F22" s="15">
        <f>IF(F9="","",SUMIFS('ENTREES BDD'!$X$3:$X$1048576,'ENTREES BDD'!$A$3:$A$1048576,"&gt;="&amp;(TEXT((G3+14)+1-WEEKDAY(G3+14,2),"jj/mm/aaaa")),'ENTREES BDD'!$A$3:$A$1048576,"&lt;="&amp;TEXT((G3+14)+7-WEEKDAY(G3+14,2),"jj/mm/aaaa")))</f>
        <v>0</v>
      </c>
      <c r="G22" s="15">
        <f>IF(G9="","",SUMIFS('ENTREES BDD'!$X$3:$X$1048576,'ENTREES BDD'!$A$3:$A$1048576,"&gt;="&amp;(TEXT((G3+21)+1-WEEKDAY(G3+21,2),"jj/mm/aaaa")),'ENTREES BDD'!$A$3:$A$1048576,"&lt;="&amp;TEXT((G3+21)+7-WEEKDAY(G3+21,2),"jj/mm/aaaa")))</f>
        <v>25</v>
      </c>
      <c r="H22" s="15">
        <f>IF(H9="","",SUMIFS('ENTREES BDD'!$X$3:$X$1048576,'ENTREES BDD'!$A$3:$A$1048576,"&gt;="&amp;(TEXT((G3+28)+1-WEEKDAY(G3+28,2),"jj/mm/aaaa")),'ENTREES BDD'!$A$3:$A$1048576,"&lt;="&amp;TEXT((G3+28)+7-WEEKDAY(G3+28,2),"jj/mm/aaaa")))</f>
        <v>0</v>
      </c>
      <c r="I22" s="15" t="str">
        <f>IF(I9="","",SUMIFS('ENTREES BDD'!$X$3:$X$1048576,'ENTREES BDD'!$A$3:$A$1048576,"&gt;="&amp;(TEXT((G3+35)+1-WEEKDAY(G3+35,2),"jj/mm/aaaa")),'ENTREES BDD'!$A$3:$A$1048576,"&lt;="&amp;G4))</f>
        <v/>
      </c>
      <c r="J22" s="11">
        <f t="shared" si="0"/>
        <v>25</v>
      </c>
    </row>
    <row r="23" spans="1:10" x14ac:dyDescent="0.15">
      <c r="A23" s="87"/>
      <c r="B23" s="88"/>
      <c r="C23" s="80"/>
      <c r="D23" s="16">
        <f>IF(D9="","",SUMIFS('ENTREES BDD'!Y3:Y1048576,'ENTREES BDD'!$A$3:$A$1048576,"&gt;="&amp;$G$3,'ENTREES BDD'!$A$3:$A$1048576,"&lt;="&amp;TEXT($G$3+7-WEEKDAY($G$3,2),"jj/mm/aaaa")))</f>
        <v>0</v>
      </c>
      <c r="E23" s="16">
        <f>IF(E9="","",SUMIFS('ENTREES BDD'!$Y$3:$Y$1048576,'ENTREES BDD'!$A$3:$A$1048576,"&gt;="&amp;(TEXT((G3+7)+1-WEEKDAY(G3+7,2),"jj/mm/aaaa")),'ENTREES BDD'!$A$3:$A$1048576,"&lt;="&amp;TEXT((G3+7)+7-WEEKDAY(G3+7,2),"jj/mm/aaaa")))</f>
        <v>0</v>
      </c>
      <c r="F23" s="16">
        <f>IF(F9="","",SUMIFS('ENTREES BDD'!$Y$3:$Y$1048576,'ENTREES BDD'!$A$3:$A$1048576,"&gt;="&amp;(TEXT((G3+14)+1-WEEKDAY(G3+14,2),"jj/mm/aaaa")),'ENTREES BDD'!$A$3:$A$1048576,"&lt;="&amp;TEXT((G3+14)+7-WEEKDAY(G3+14,2),"jj/mm/aaaa")))</f>
        <v>0</v>
      </c>
      <c r="G23" s="16">
        <f>IF(G9="","",SUMIFS('ENTREES BDD'!$Y$3:$Y$1048576,'ENTREES BDD'!$A$3:$A$1048576,"&gt;="&amp;(TEXT((G3+21)+1-WEEKDAY(G3+21,2),"jj/mm/aaaa")),'ENTREES BDD'!$A$3:$A$1048576,"&lt;="&amp;TEXT((G3+21)+7-WEEKDAY(G3+21,2),"jj/mm/aaaa")))</f>
        <v>0</v>
      </c>
      <c r="H23" s="16">
        <f>IF(H9="","",SUMIFS('ENTREES BDD'!$Y$3:$Y$1048576,'ENTREES BDD'!$A$3:$A$1048576,"&gt;="&amp;(TEXT((G3+28)+1-WEEKDAY(G3+28,2),"jj/mm/aaaa")),'ENTREES BDD'!$A$3:$A$1048576,"&lt;="&amp;TEXT((G3+28)+7-WEEKDAY(G3+28,2),"jj/mm/aaaa")))</f>
        <v>0</v>
      </c>
      <c r="I23" s="16" t="str">
        <f>IF(I9="","",SUMIFS('ENTREES BDD'!$Y$3:$Y$1048576,'ENTREES BDD'!$A$3:$A$1048576,"&gt;="&amp;(TEXT((G3+35)+1-WEEKDAY(G3+35,2),"jj/mm/aaaa")),'ENTREES BDD'!$A$3:$A$1048576,"&lt;="&amp;G4))</f>
        <v/>
      </c>
      <c r="J23" s="12">
        <f t="shared" si="0"/>
        <v>0</v>
      </c>
    </row>
    <row r="24" spans="1:10" x14ac:dyDescent="0.15">
      <c r="A24" s="87"/>
      <c r="B24" s="88"/>
      <c r="C24" s="80" t="s">
        <v>35</v>
      </c>
      <c r="D24" s="15">
        <f>IF(D9="","",SUMIFS('ENTREES BDD'!V3:V1048576,'ENTREES BDD'!$A$3:$A$1048576,"&gt;="&amp;$G$3,'ENTREES BDD'!$A$3:$A$1048576,"&lt;="&amp;TEXT($G$3+7-WEEKDAY($G$3,2),"jj/mm/aaaa")))</f>
        <v>0</v>
      </c>
      <c r="E24" s="15">
        <f>IF(E9="","",SUMIFS('ENTREES BDD'!$V$3:$V$1048576,'ENTREES BDD'!$A$3:$A$1048576,"&gt;="&amp;(TEXT((G3+7)+1-WEEKDAY(G3+7,2),"jj/mm/aaaa")),'ENTREES BDD'!$A$3:$A$1048576,"&lt;="&amp;TEXT((G3+7)+7-WEEKDAY(G3+7,2),"jj/mm/aaaa")))</f>
        <v>0</v>
      </c>
      <c r="F24" s="15">
        <f>IF(F9="","",SUMIFS('ENTREES BDD'!$V$3:$V$1048576,'ENTREES BDD'!$A$3:$A$1048576,"&gt;="&amp;(TEXT((G3+14)+1-WEEKDAY(G3+14,2),"jj/mm/aaaa")),'ENTREES BDD'!$A$3:$A$1048576,"&lt;="&amp;TEXT((G3+14)+7-WEEKDAY(G3+14,2),"jj/mm/aaaa")))</f>
        <v>0</v>
      </c>
      <c r="G24" s="15">
        <f>IF(G9="","",SUMIFS('ENTREES BDD'!$V$3:$V$1048576,'ENTREES BDD'!$A$3:$A$1048576,"&gt;="&amp;(TEXT((G3+21)+1-WEEKDAY(G3+21,2),"jj/mm/aaaa")),'ENTREES BDD'!$A$3:$A$1048576,"&lt;="&amp;TEXT((G3+21)+7-WEEKDAY(G3+21,2),"jj/mm/aaaa")))</f>
        <v>60</v>
      </c>
      <c r="H24" s="15">
        <f>IF(H9="","",SUMIFS('ENTREES BDD'!$V$3:$V$1048576,'ENTREES BDD'!$A$3:$A$1048576,"&gt;="&amp;(TEXT((G3+28)+1-WEEKDAY(G3+28,2),"jj/mm/aaaa")),'ENTREES BDD'!$A$3:$A$1048576,"&lt;="&amp;TEXT((G3+28)+7-WEEKDAY(G3+28,2),"jj/mm/aaaa")))</f>
        <v>0</v>
      </c>
      <c r="I24" s="15" t="str">
        <f>IF(I9="","",SUMIFS('ENTREES BDD'!$V$3:$V$1048576,'ENTREES BDD'!$A$3:$A$1048576,"&gt;="&amp;(TEXT((G3+35)+1-WEEKDAY(G3+35,2),"jj/mm/aaaa")),'ENTREES BDD'!$A$3:$A$1048576,"&lt;="&amp;G4))</f>
        <v/>
      </c>
      <c r="J24" s="11">
        <f t="shared" si="0"/>
        <v>60</v>
      </c>
    </row>
    <row r="25" spans="1:10" x14ac:dyDescent="0.15">
      <c r="A25" s="87"/>
      <c r="B25" s="88"/>
      <c r="C25" s="80"/>
      <c r="D25" s="16">
        <f>IF(D9="","",SUMIFS('ENTREES BDD'!W3:W1048576,'ENTREES BDD'!$A$3:$A$1048576,"&gt;="&amp;$G$3,'ENTREES BDD'!$A$3:$A$1048576,"&lt;="&amp;TEXT($G$3+7-WEEKDAY($G$3,2),"jj/mm/aaaa")))</f>
        <v>0</v>
      </c>
      <c r="E25" s="16">
        <f>IF(E9="","",SUMIFS('ENTREES BDD'!$W$3:$W$1048576,'ENTREES BDD'!$A$3:$A$1048576,"&gt;="&amp;(TEXT((G3+7)+1-WEEKDAY(G3+7,2),"jj/mm/aaaa")),'ENTREES BDD'!$A$3:$A$1048576,"&lt;="&amp;TEXT((G3+7)+7-WEEKDAY(G3+7,2),"jj/mm/aaaa")))</f>
        <v>0</v>
      </c>
      <c r="F25" s="16">
        <f>IF(F9="","",SUMIFS('ENTREES BDD'!$W$3:$W$1048576,'ENTREES BDD'!$A$3:$A$1048576,"&gt;="&amp;(TEXT((G3+14)+1-WEEKDAY(G3+14,2),"jj/mm/aaaa")),'ENTREES BDD'!$A$3:$A$1048576,"&lt;="&amp;TEXT((G3+14)+7-WEEKDAY(G3+14,2),"jj/mm/aaaa")))</f>
        <v>0</v>
      </c>
      <c r="G25" s="16">
        <f>IF(G9="","",SUMIFS('ENTREES BDD'!$W$3:$W$1048576,'ENTREES BDD'!$A$3:$A$1048576,"&gt;="&amp;(TEXT((G3+21)+1-WEEKDAY(G3+21,2),"jj/mm/aaaa")),'ENTREES BDD'!$A$3:$A$1048576,"&lt;="&amp;TEXT((G3+21)+7-WEEKDAY(G3+21,2),"jj/mm/aaaa")))</f>
        <v>0</v>
      </c>
      <c r="H25" s="16">
        <f>IF(H9="","",SUMIFS('ENTREES BDD'!$W$3:$W$1048576,'ENTREES BDD'!$A$3:$A$1048576,"&gt;="&amp;(TEXT((G3+28)+1-WEEKDAY(G3+28,2),"jj/mm/aaaa")),'ENTREES BDD'!$A$3:$A$1048576,"&lt;="&amp;TEXT((G3+28)+7-WEEKDAY(G3+28,2),"jj/mm/aaaa")))</f>
        <v>0</v>
      </c>
      <c r="I25" s="16" t="str">
        <f>IF(I9="","",SUMIFS('ENTREES BDD'!$W$3:$W$1048576,'ENTREES BDD'!$A$3:$A$1048576,"&gt;="&amp;(TEXT((G3+35)+1-WEEKDAY(G3+35,2),"jj/mm/aaaa")),'ENTREES BDD'!$A$3:$A$1048576,"&lt;="&amp;G4))</f>
        <v/>
      </c>
      <c r="J25" s="12">
        <f t="shared" si="0"/>
        <v>0</v>
      </c>
    </row>
    <row r="26" spans="1:10" x14ac:dyDescent="0.15">
      <c r="A26" s="93" t="s">
        <v>36</v>
      </c>
      <c r="B26" s="94"/>
      <c r="C26" s="86" t="s">
        <v>37</v>
      </c>
      <c r="D26" s="13">
        <f>IF(D9="","",SUMIFS('ENTREES BDD'!J3:J1048576,'ENTREES BDD'!$A$3:$A$1048576,"&gt;="&amp;$G$3,'ENTREES BDD'!$A$3:$A$1048576,"&lt;="&amp;TEXT($G$3+7-WEEKDAY($G$3,2),"jj/mm/aaaa")))</f>
        <v>0</v>
      </c>
      <c r="E26" s="13">
        <f>IF(E9="","",SUMIFS('ENTREES BDD'!$J$3:$J$1048576,'ENTREES BDD'!$A$3:$A$1048576,"&gt;="&amp;(TEXT((G3+7)+1-WEEKDAY(G3+7,2),"jj/mm/aaaa")),'ENTREES BDD'!$A$3:$A$1048576,"&lt;="&amp;TEXT((G3+7)+7-WEEKDAY(G3+7,2),"jj/mm/aaaa")))</f>
        <v>0</v>
      </c>
      <c r="F26" s="13">
        <f>IF(F9="","",SUMIFS('ENTREES BDD'!$J$3:$J$1048576,'ENTREES BDD'!$A$3:$A$1048576,"&gt;="&amp;(TEXT((G3+14)+1-WEEKDAY(G3+14,2),"jj/mm/aaaa")),'ENTREES BDD'!$A$3:$A$1048576,"&lt;="&amp;TEXT((G3+14)+7-WEEKDAY(G3+14,2),"jj/mm/aaaa")))</f>
        <v>0</v>
      </c>
      <c r="G26" s="13">
        <f>IF(G9="","",SUMIFS('ENTREES BDD'!$J$3:$J$1048576,'ENTREES BDD'!$A$3:$A$1048576,"&gt;="&amp;(TEXT((G3+21)+1-WEEKDAY(G3+21,2),"jj/mm/aaaa")),'ENTREES BDD'!$A$3:$A$1048576,"&lt;="&amp;TEXT((G3+21)+7-WEEKDAY(G3+21,2),"jj/mm/aaaa")))</f>
        <v>20</v>
      </c>
      <c r="H26" s="13">
        <f>IF(H9="","",SUMIFS('ENTREES BDD'!$J$3:$J$1048576,'ENTREES BDD'!$A$3:$A$1048576,"&gt;="&amp;(TEXT((G3+28)+1-WEEKDAY(G3+28,2),"jj/mm/aaaa")),'ENTREES BDD'!$A$3:$A$1048576,"&lt;="&amp;TEXT((G3+28)+7-WEEKDAY(G3+28,2),"jj/mm/aaaa")))</f>
        <v>0</v>
      </c>
      <c r="I26" s="13" t="str">
        <f>IF(I9="","",SUMIFS('ENTREES BDD'!$J$3:$J$1048576,'ENTREES BDD'!$A$3:$A$1048576,"&gt;="&amp;(TEXT((G3+35)+1-WEEKDAY(G3+35,2),"jj/mm/aaaa")),'ENTREES BDD'!$A$3:$A$1048576,"&lt;="&amp;G4))</f>
        <v/>
      </c>
      <c r="J26" s="11">
        <f t="shared" si="0"/>
        <v>20</v>
      </c>
    </row>
    <row r="27" spans="1:10" x14ac:dyDescent="0.15">
      <c r="A27" s="93"/>
      <c r="B27" s="94"/>
      <c r="C27" s="86"/>
      <c r="D27" s="14">
        <f>IF(D9="","",SUMIFS('ENTREES BDD'!K3:K1048576,'ENTREES BDD'!$A$3:$A$1048576,"&gt;="&amp;$G$3,'ENTREES BDD'!$A$3:$A$1048576,"&lt;="&amp;TEXT($G$3+7-WEEKDAY($G$3,2),"jj/mm/aaaa")))</f>
        <v>0</v>
      </c>
      <c r="E27" s="14">
        <f>IF(E9="","",SUMIFS('ENTREES BDD'!$K$3:$K$1048576,'ENTREES BDD'!$A$3:$A$1048576,"&gt;="&amp;(TEXT((G3+7)+1-WEEKDAY(G3+7,2),"jj/mm/aaaa")),'ENTREES BDD'!$A$3:$A$1048576,"&lt;="&amp;TEXT((G3+7)+7-WEEKDAY(G3+7,2),"jj/mm/aaaa")))</f>
        <v>0</v>
      </c>
      <c r="F27" s="14">
        <f>IF(F9="","",SUMIFS('ENTREES BDD'!$K$3:$K$1048576,'ENTREES BDD'!$A$3:$A$1048576,"&gt;="&amp;(TEXT((G3+14)+1-WEEKDAY(G3+14,2),"jj/mm/aaaa")),'ENTREES BDD'!$A$3:$A$1048576,"&lt;="&amp;TEXT((G3+14)+7-WEEKDAY(G3+14,2),"jj/mm/aaaa")))</f>
        <v>0</v>
      </c>
      <c r="G27" s="14">
        <f>IF(G9="","",SUMIFS('ENTREES BDD'!$K$3:$K$1048576,'ENTREES BDD'!$A$3:$A$1048576,"&gt;="&amp;(TEXT((G3+21)+1-WEEKDAY(G3+21,2),"jj/mm/aaaa")),'ENTREES BDD'!$A$3:$A$1048576,"&lt;="&amp;TEXT((G3+21)+7-WEEKDAY(G3+21,2),"jj/mm/aaaa")))</f>
        <v>67.5</v>
      </c>
      <c r="H27" s="14">
        <f>IF(H9="","",SUMIFS('ENTREES BDD'!$K$3:$K$1048576,'ENTREES BDD'!$A$3:$A$1048576,"&gt;="&amp;(TEXT((G3+28)+1-WEEKDAY(G3+28,2),"jj/mm/aaaa")),'ENTREES BDD'!$A$3:$A$1048576,"&lt;="&amp;TEXT((G3+28)+7-WEEKDAY(G3+28,2),"jj/mm/aaaa")))</f>
        <v>0</v>
      </c>
      <c r="I27" s="14" t="str">
        <f>IF(I9="","",SUMIFS('ENTREES BDD'!$K$3:$K$1048576,'ENTREES BDD'!$A$3:$A$1048576,"&gt;="&amp;(TEXT((G3+28)+1-WEEKDAY(G3+28,2),"jj/mm/aaaa")),'ENTREES BDD'!$A$3:$A$1048576,"&lt;="&amp;TEXT((G3+28)+7-WEEKDAY(G3+28,2),"jj/mm/aaaa")))</f>
        <v/>
      </c>
      <c r="J27" s="12">
        <f t="shared" si="0"/>
        <v>67.5</v>
      </c>
    </row>
    <row r="28" spans="1:10" x14ac:dyDescent="0.15">
      <c r="A28" s="91" t="s">
        <v>38</v>
      </c>
      <c r="B28" s="92"/>
      <c r="C28" s="80" t="s">
        <v>1</v>
      </c>
      <c r="D28" s="15">
        <f>IF(D9="","",SUMIFS('ENTREES BDD'!L3:L1048576,'ENTREES BDD'!$A$3:$A$1048576,"&gt;="&amp;$G$3,'ENTREES BDD'!$A$3:$A$1048576,"&lt;="&amp;TEXT($G$3+7-WEEKDAY($G$3,2),"jj/mm/aaaa")))</f>
        <v>0</v>
      </c>
      <c r="E28" s="15">
        <f>IF(E9="","",SUMIFS('ENTREES BDD'!$L$3:$L$1048576,'ENTREES BDD'!$A$3:$A$1048576,"&gt;="&amp;(TEXT((G3+7)+1-WEEKDAY(G3+7,2),"jj/mm/aaaa")),'ENTREES BDD'!$A$3:$A$1048576,"&lt;="&amp;TEXT((G3+7)+7-WEEKDAY(G3+7,2),"jj/mm/aaaa")))</f>
        <v>0</v>
      </c>
      <c r="F28" s="15">
        <f>IF(F9="","",SUMIFS('ENTREES BDD'!$L$3:$L$1048576,'ENTREES BDD'!$A$3:$A$1048576,"&gt;="&amp;(TEXT((G3+14)+1-WEEKDAY(G3+14,2),"jj/mm/aaaa")),'ENTREES BDD'!$A$3:$A$1048576,"&lt;="&amp;TEXT((G3+14)+7-WEEKDAY(G3+14,2),"jj/mm/aaaa")))</f>
        <v>0</v>
      </c>
      <c r="G28" s="15">
        <f>IF(G9="","",SUMIFS('ENTREES BDD'!$L$3:$L$1048576,'ENTREES BDD'!$A$3:$A$1048576,"&gt;="&amp;(TEXT((G3+21)+1-WEEKDAY(G3+21,2),"jj/mm/aaaa")),'ENTREES BDD'!$A$3:$A$1048576,"&lt;="&amp;TEXT((G3+21)+7-WEEKDAY(G3+21,2),"jj/mm/aaaa")))</f>
        <v>0</v>
      </c>
      <c r="H28" s="15">
        <f>IF(H9="","",SUMIFS('ENTREES BDD'!$L$3:$L$1048576,'ENTREES BDD'!$A$3:$A$1048576,"&gt;="&amp;(TEXT((G3+28)+1-WEEKDAY(G3+28,2),"jj/mm/aaaa")),'ENTREES BDD'!$A$3:$A$1048576,"&lt;="&amp;TEXT((G3+28)+7-WEEKDAY(G3+28,2),"jj/mm/aaaa")))</f>
        <v>0</v>
      </c>
      <c r="I28" s="15" t="str">
        <f>IF(I9="","",SUMIFS('ENTREES BDD'!$L$3:$L$1048576,'ENTREES BDD'!$A$3:$A$1048576,"&gt;="&amp;(TEXT((G3+28)+1-WEEKDAY(G3+28,2),"jj/mm/aaaa")),'ENTREES BDD'!$A$3:$A$1048576,"&lt;="&amp;TEXT((G3+28)+7-WEEKDAY(G3+28,2),"jj/mm/aaaa")))</f>
        <v/>
      </c>
      <c r="J28" s="11">
        <f t="shared" si="0"/>
        <v>0</v>
      </c>
    </row>
    <row r="29" spans="1:10" x14ac:dyDescent="0.15">
      <c r="A29" s="91"/>
      <c r="B29" s="92"/>
      <c r="C29" s="80"/>
      <c r="D29" s="16">
        <f>IF(D9="","",SUMIFS('ENTREES BDD'!M3:M1048576,'ENTREES BDD'!$A$3:$A$1048576,"&gt;="&amp;$G$3,'ENTREES BDD'!$A$3:$A$1048576,"&lt;="&amp;TEXT($G$3+7-WEEKDAY($G$3,2),"jj/mm/aaaa")))</f>
        <v>0</v>
      </c>
      <c r="E29" s="16">
        <f>IF(E9="","",SUMIFS('ENTREES BDD'!$M$3:$M$1048576,'ENTREES BDD'!$A$3:$A$1048576,"&gt;="&amp;(TEXT((G3+7)+1-WEEKDAY(G3+7,2),"jj/mm/aaaa")),'ENTREES BDD'!$A$3:$A$1048576,"&lt;="&amp;TEXT((G3+7)+7-WEEKDAY(G3+7,2),"jj/mm/aaaa")))</f>
        <v>0</v>
      </c>
      <c r="F29" s="16">
        <f>IF(F9="","",SUMIFS('ENTREES BDD'!$M$3:$M$1048576,'ENTREES BDD'!$A$3:$A$1048576,"&gt;="&amp;(TEXT((G3+14)+1-WEEKDAY(G3+14,2),"jj/mm/aaaa")),'ENTREES BDD'!$A$3:$A$1048576,"&lt;="&amp;TEXT((G3+14)+7-WEEKDAY(G3+14,2),"jj/mm/aaaa")))</f>
        <v>0</v>
      </c>
      <c r="G29" s="16">
        <f>IF(G9="","",SUMIFS('ENTREES BDD'!$M$3:$M$1048576,'ENTREES BDD'!$A$3:$A$1048576,"&gt;="&amp;(TEXT((G3+21)+1-WEEKDAY(G3+21,2),"jj/mm/aaaa")),'ENTREES BDD'!$A$3:$A$1048576,"&lt;="&amp;TEXT((G3+21)+7-WEEKDAY(G3+21,2),"jj/mm/aaaa")))</f>
        <v>0</v>
      </c>
      <c r="H29" s="16">
        <f>IF(H9="","",SUMIFS('ENTREES BDD'!$M$3:$M$1048576,'ENTREES BDD'!$A$3:$A$1048576,"&gt;="&amp;(TEXT((G3+28)+1-WEEKDAY(G3+28,2),"jj/mm/aaaa")),'ENTREES BDD'!$A$3:$A$1048576,"&lt;="&amp;TEXT((G3+28)+7-WEEKDAY(G3+28,2),"jj/mm/aaaa")))</f>
        <v>0</v>
      </c>
      <c r="I29" s="16" t="str">
        <f>IF(I9="","",SUMIFS('ENTREES BDD'!$M$3:$M$1048576,'ENTREES BDD'!$A$3:$A$1048576,"&gt;="&amp;(TEXT((G3+28)+1-WEEKDAY(G3+28,2),"jj/mm/aaaa")),'ENTREES BDD'!$A$3:$A$1048576,"&lt;="&amp;TEXT((G3+28)+7-WEEKDAY(G3+28,2),"jj/mm/aaaa")))</f>
        <v/>
      </c>
      <c r="J29" s="12">
        <f t="shared" si="0"/>
        <v>0</v>
      </c>
    </row>
    <row r="30" spans="1:10" x14ac:dyDescent="0.15">
      <c r="A30" s="91"/>
      <c r="B30" s="92"/>
      <c r="C30" s="80" t="s">
        <v>2</v>
      </c>
      <c r="D30" s="15">
        <f>IF(D9="","",SUMIFS('ENTREES BDD'!N3:N1048576,'ENTREES BDD'!$A$3:$A$1048576,"&gt;="&amp;$G$3,'ENTREES BDD'!$A$3:$A$1048576,"&lt;="&amp;TEXT($G$3+7-WEEKDAY($G$3,2),"jj/mm/aaaa")))</f>
        <v>0</v>
      </c>
      <c r="E30" s="15">
        <f>IF(E9="","",SUMIFS('ENTREES BDD'!$N$3:$N$1048576,'ENTREES BDD'!$A$3:$A$1048576,"&gt;="&amp;(TEXT((G3+7)+1-WEEKDAY(G3+7,2),"jj/mm/aaaa")),'ENTREES BDD'!$A$3:$A$1048576,"&lt;="&amp;TEXT((G3+7)+7-WEEKDAY(G3+7,2),"jj/mm/aaaa")))</f>
        <v>0</v>
      </c>
      <c r="F30" s="15">
        <f>IF(F9="","",SUMIFS('ENTREES BDD'!$N$3:$N$1048576,'ENTREES BDD'!$A$3:$A$1048576,"&gt;="&amp;(TEXT((G3+14)+1-WEEKDAY(G3+14,2),"jj/mm/aaaa")),'ENTREES BDD'!$A$3:$A$1048576,"&lt;="&amp;TEXT((G3+14)+7-WEEKDAY(G3+14,2),"jj/mm/aaaa")))</f>
        <v>0</v>
      </c>
      <c r="G30" s="15">
        <f>IF(G9="","",SUMIFS('ENTREES BDD'!$N$3:$N$1048576,'ENTREES BDD'!$A$3:$A$1048576,"&gt;="&amp;(TEXT((G3+21)+1-WEEKDAY(G3+21,2),"jj/mm/aaaa")),'ENTREES BDD'!$A$3:$A$1048576,"&lt;="&amp;TEXT((G3+21)+7-WEEKDAY(G3+21,2),"jj/mm/aaaa")))</f>
        <v>0</v>
      </c>
      <c r="H30" s="15">
        <f>IF(H9="","",SUMIFS('ENTREES BDD'!$N$3:$N$1048576,'ENTREES BDD'!$A$3:$A$1048576,"&gt;="&amp;(TEXT((G3+28)+1-WEEKDAY(G3+28,2),"jj/mm/aaaa")),'ENTREES BDD'!$A$3:$A$1048576,"&lt;="&amp;TEXT((G3+28)+7-WEEKDAY(G3+28,2),"jj/mm/aaaa")))</f>
        <v>0</v>
      </c>
      <c r="I30" s="15" t="str">
        <f>IF(I9="","",SUMIFS('ENTREES BDD'!$N$3:$N$1048576,'ENTREES BDD'!$A$3:$A$1048576,"&gt;="&amp;(TEXT((G3+28)+1-WEEKDAY(G3+28,2),"jj/mm/aaaa")),'ENTREES BDD'!$A$3:$A$1048576,"&lt;="&amp;TEXT((G3+28)+7-WEEKDAY(G3+28,2),"jj/mm/aaaa")))</f>
        <v/>
      </c>
      <c r="J30" s="11">
        <f t="shared" si="0"/>
        <v>0</v>
      </c>
    </row>
    <row r="31" spans="1:10" x14ac:dyDescent="0.15">
      <c r="A31" s="91"/>
      <c r="B31" s="92"/>
      <c r="C31" s="80"/>
      <c r="D31" s="16">
        <f>IF(D9="","",SUMIFS('ENTREES BDD'!O3:O1048576,'ENTREES BDD'!$A$3:$A$1048576,"&gt;="&amp;$G$3,'ENTREES BDD'!$A$3:$A$1048576,"&lt;="&amp;TEXT($G$3+7-WEEKDAY($G$3,2),"jj/mm/aaaa")))</f>
        <v>0</v>
      </c>
      <c r="E31" s="16">
        <f>IF(E9="","",SUMIFS('ENTREES BDD'!$O$3:$O$1048576,'ENTREES BDD'!$A$3:$A$1048576,"&gt;="&amp;(TEXT((G3+7)+1-WEEKDAY(G3+7,2),"jj/mm/aaaa")),'ENTREES BDD'!$A$3:$A$1048576,"&lt;="&amp;TEXT((G3+7)+7-WEEKDAY(G3+7,2),"jj/mm/aaaa")))</f>
        <v>0</v>
      </c>
      <c r="F31" s="16">
        <f>IF(F9="","",SUMIFS('ENTREES BDD'!$O$3:$O$1048576,'ENTREES BDD'!$A$3:$A$1048576,"&gt;="&amp;(TEXT((G3+14)+1-WEEKDAY(G3+14,2),"jj/mm/aaaa")),'ENTREES BDD'!$A$3:$A$1048576,"&lt;="&amp;TEXT((G3+14)+7-WEEKDAY(G3+14,2),"jj/mm/aaaa")))</f>
        <v>0</v>
      </c>
      <c r="G31" s="16">
        <f>IF(G9="","",SUMIFS('ENTREES BDD'!$O$3:$O$1048576,'ENTREES BDD'!$A$3:$A$1048576,"&gt;="&amp;(TEXT((G3+21)+1-WEEKDAY(G3+21,2),"jj/mm/aaaa")),'ENTREES BDD'!$A$3:$A$1048576,"&lt;="&amp;TEXT((G3+21)+7-WEEKDAY(G3+21,2),"jj/mm/aaaa")))</f>
        <v>0</v>
      </c>
      <c r="H31" s="16">
        <f>IF(H9="","",SUMIFS('ENTREES BDD'!$O$3:$O$1048576,'ENTREES BDD'!$A$3:$A$1048576,"&gt;="&amp;(TEXT((G3+28)+1-WEEKDAY(G3+28,2),"jj/mm/aaaa")),'ENTREES BDD'!$A$3:$A$1048576,"&lt;="&amp;TEXT((G3+28)+7-WEEKDAY(G3+28,2),"jj/mm/aaaa")))</f>
        <v>0</v>
      </c>
      <c r="I31" s="16" t="str">
        <f>IF(I9="","",SUMIFS('ENTREES BDD'!$O$3:$O$1048576,'ENTREES BDD'!$A$3:$A$1048576,"&gt;="&amp;(TEXT((G3+28)+1-WEEKDAY(G3+28,2),"jj/mm/aaaa")),'ENTREES BDD'!$A$3:$A$1048576,"&lt;="&amp;TEXT((G3+28)+7-WEEKDAY(G3+28,2),"jj/mm/aaaa")))</f>
        <v/>
      </c>
      <c r="J31" s="12">
        <f t="shared" si="0"/>
        <v>0</v>
      </c>
    </row>
    <row r="32" spans="1:10" x14ac:dyDescent="0.15">
      <c r="A32" s="91"/>
      <c r="B32" s="92"/>
      <c r="C32" s="80" t="s">
        <v>39</v>
      </c>
      <c r="D32" s="15">
        <f>IF(D9="","",SUMIFS('ENTREES BDD'!P3:P1048576,'ENTREES BDD'!$A$3:$A$1048576,"&gt;="&amp;$G$3,'ENTREES BDD'!$A$3:$A$1048576,"&lt;="&amp;TEXT($G$3+7-WEEKDAY($G$3,2),"jj/mm/aaaa")))</f>
        <v>0</v>
      </c>
      <c r="E32" s="15">
        <f>IF(E9="","",SUMIFS('ENTREES BDD'!$P$3:$P$1048576,'ENTREES BDD'!$A$3:$A$1048576,"&gt;="&amp;(TEXT((G3+7)+1-WEEKDAY(G3+7,2),"jj/mm/aaaa")),'ENTREES BDD'!$A$3:$A$1048576,"&lt;="&amp;TEXT((G3+7)+7-WEEKDAY(G3+7,2),"jj/mm/aaaa")))</f>
        <v>0</v>
      </c>
      <c r="F32" s="15">
        <f>IF(F9="","",SUMIFS('ENTREES BDD'!$P$3:$P$1048576,'ENTREES BDD'!$A$3:$A$1048576,"&gt;="&amp;(TEXT((G3+14)+1-WEEKDAY(G3+14,2),"jj/mm/aaaa")),'ENTREES BDD'!$A$3:$A$1048576,"&lt;="&amp;TEXT((G3+14)+7-WEEKDAY(G3+14,2),"jj/mm/aaaa")))</f>
        <v>0</v>
      </c>
      <c r="G32" s="15">
        <f>IF(G9="","",SUMIFS('ENTREES BDD'!$P$3:$P$1048576,'ENTREES BDD'!$A$3:$A$1048576,"&gt;="&amp;(TEXT((G3+21)+1-WEEKDAY(G3+21,2),"jj/mm/aaaa")),'ENTREES BDD'!$A$3:$A$1048576,"&lt;="&amp;TEXT((G3+21)+7-WEEKDAY(G3+21,2),"jj/mm/aaaa")))</f>
        <v>0</v>
      </c>
      <c r="H32" s="15">
        <f>IF(H9="","",SUMIFS('ENTREES BDD'!$P$3:$P$1048576,'ENTREES BDD'!$A$3:$A$1048576,"&gt;="&amp;(TEXT((G3+28)+1-WEEKDAY(G3+28,2),"jj/mm/aaaa")),'ENTREES BDD'!$A$3:$A$1048576,"&lt;="&amp;TEXT((G3+28)+7-WEEKDAY(G3+28,2),"jj/mm/aaaa")))</f>
        <v>0</v>
      </c>
      <c r="I32" s="15" t="str">
        <f>IF(I9="","",SUMIFS('ENTREES BDD'!$P$3:$P$1048576,'ENTREES BDD'!$A$3:$A$1048576,"&gt;="&amp;(TEXT((G3+28)+1-WEEKDAY(G3+28,2),"jj/mm/aaaa")),'ENTREES BDD'!$A$3:$A$1048576,"&lt;="&amp;TEXT((G3+28)+7-WEEKDAY(G3+28,2),"jj/mm/aaaa")))</f>
        <v/>
      </c>
      <c r="J32" s="11">
        <f t="shared" si="0"/>
        <v>0</v>
      </c>
    </row>
    <row r="33" spans="1:10" x14ac:dyDescent="0.15">
      <c r="A33" s="91"/>
      <c r="B33" s="92"/>
      <c r="C33" s="80"/>
      <c r="D33" s="16">
        <f>IF(D9="","",SUMIFS('ENTREES BDD'!Q3:Q1048576,'ENTREES BDD'!$A$3:$A$1048576,"&gt;="&amp;$G$3,'ENTREES BDD'!$A$3:$A$1048576,"&lt;="&amp;TEXT($G$3+7-WEEKDAY($G$3,2),"jj/mm/aaaa")))</f>
        <v>0</v>
      </c>
      <c r="E33" s="16">
        <f>IF(E9="","",SUMIFS('ENTREES BDD'!$Q$3:$Q$1048576,'ENTREES BDD'!$A$3:$A$1048576,"&gt;="&amp;(TEXT((G3+7)+1-WEEKDAY(G3+7,2),"jj/mm/aaaa")),'ENTREES BDD'!$A$3:$A$1048576,"&lt;="&amp;TEXT((G3+7)+7-WEEKDAY(G3+7,2),"jj/mm/aaaa")))</f>
        <v>0</v>
      </c>
      <c r="F33" s="16">
        <f>IF(F9="","",SUMIFS('ENTREES BDD'!$Q$3:$Q$1048576,'ENTREES BDD'!$A$3:$A$1048576,"&gt;="&amp;(TEXT((G3+14)+1-WEEKDAY(G3+14,2),"jj/mm/aaaa")),'ENTREES BDD'!$A$3:$A$1048576,"&lt;="&amp;TEXT((G3+14)+7-WEEKDAY(G3+14,2),"jj/mm/aaaa")))</f>
        <v>0</v>
      </c>
      <c r="G33" s="16">
        <f>IF(G9="","",SUMIFS('ENTREES BDD'!$Q$3:$Q$1048576,'ENTREES BDD'!$A$3:$A$1048576,"&gt;="&amp;(TEXT((G3+21)+1-WEEKDAY(G3+21,2),"jj/mm/aaaa")),'ENTREES BDD'!$A$3:$A$1048576,"&lt;="&amp;TEXT((G3+21)+7-WEEKDAY(G3+21,2),"jj/mm/aaaa")))</f>
        <v>0</v>
      </c>
      <c r="H33" s="16">
        <f>IF(H9="","",SUMIFS('ENTREES BDD'!$Q$3:$Q$1048576,'ENTREES BDD'!$A$3:$A$1048576,"&gt;="&amp;(TEXT((G3+28)+1-WEEKDAY(G3+28,2),"jj/mm/aaaa")),'ENTREES BDD'!$A$3:$A$1048576,"&lt;="&amp;TEXT((G3+28)+7-WEEKDAY(G3+28,2),"jj/mm/aaaa")))</f>
        <v>0</v>
      </c>
      <c r="I33" s="16" t="str">
        <f>IF(I9="","",SUMIFS('ENTREES BDD'!$Q$3:$Q$1048576,'ENTREES BDD'!$A$3:$A$1048576,"&gt;="&amp;(TEXT((G3+28)+1-WEEKDAY(G3+28,2),"jj/mm/aaaa")),'ENTREES BDD'!$A$3:$A$1048576,"&lt;="&amp;TEXT((G3+28)+7-WEEKDAY(G3+28,2),"jj/mm/aaaa")))</f>
        <v/>
      </c>
      <c r="J33" s="12">
        <f t="shared" si="0"/>
        <v>0</v>
      </c>
    </row>
    <row r="34" spans="1:10" x14ac:dyDescent="0.15">
      <c r="A34" s="89" t="s">
        <v>40</v>
      </c>
      <c r="B34" s="90"/>
      <c r="C34" s="86" t="s">
        <v>1</v>
      </c>
      <c r="D34" s="13">
        <f>IF(D9="","",SUMIFS('ENTREES BDD'!AB3:AB1048576,'ENTREES BDD'!$A$3:$A$1048576,"&gt;="&amp;$G$3,'ENTREES BDD'!$A$3:$A$1048576,"&lt;="&amp;TEXT($G$3+7-WEEKDAY($G$3,2),"jj/mm/aaaa")))</f>
        <v>0</v>
      </c>
      <c r="E34" s="13">
        <f>IF(E9="","",SUMIFS('ENTREES BDD'!$AB$3:$AB$1048576,'ENTREES BDD'!$A$3:$A$1048576,"&gt;="&amp;(TEXT((G3+7)+1-WEEKDAY(G3+7,2),"jj/mm/aaaa")),'ENTREES BDD'!$A$3:$A$1048576,"&lt;="&amp;TEXT((G3+7)+7-WEEKDAY(G3+7,2),"jj/mm/aaaa")))</f>
        <v>0</v>
      </c>
      <c r="F34" s="13">
        <f>IF(F9="","",SUMIFS('ENTREES BDD'!$AB$3:$AB$1048576,'ENTREES BDD'!$A$3:$A$1048576,"&gt;="&amp;(TEXT((G3+14)+1-WEEKDAY(G3+14,2),"jj/mm/aaaa")),'ENTREES BDD'!$A$3:$A$1048576,"&lt;="&amp;TEXT((G3+14)+7-WEEKDAY(G3+14,2),"jj/mm/aaaa")))</f>
        <v>0</v>
      </c>
      <c r="G34" s="13">
        <f>IF(G9="","",SUMIFS('ENTREES BDD'!$AB$3:$AB$1048576,'ENTREES BDD'!$A$3:$A$1048576,"&gt;="&amp;(TEXT((G3+21)+1-WEEKDAY(G3+21,2),"jj/mm/aaaa")),'ENTREES BDD'!$A$3:$A$1048576,"&lt;="&amp;TEXT((G3+21)+7-WEEKDAY(G3+21,2),"jj/mm/aaaa")))</f>
        <v>0</v>
      </c>
      <c r="H34" s="13">
        <f>IF(H9="","",SUMIFS('ENTREES BDD'!$AB$3:$AB$1048576,'ENTREES BDD'!$A$3:$A$1048576,"&gt;="&amp;(TEXT((G3+28)+1-WEEKDAY(G3+28,2),"jj/mm/aaaa")),'ENTREES BDD'!$A$3:$A$1048576,"&lt;="&amp;TEXT((G3+28)+7-WEEKDAY(G3+28,2),"jj/mm/aaaa")))</f>
        <v>0</v>
      </c>
      <c r="I34" s="13" t="str">
        <f>IF(I9="","",SUMIFS('ENTREES BDD'!$AB$3:$AB$1048576,'ENTREES BDD'!$A$3:$A$1048576,"&gt;="&amp;(TEXT((G3+28)+1-WEEKDAY(G3+28,2),"jj/mm/aaaa")),'ENTREES BDD'!$A$3:$A$1048576,"&lt;="&amp;TEXT((G3+28)+7-WEEKDAY(G3+28,2),"jj/mm/aaaa")))</f>
        <v/>
      </c>
      <c r="J34" s="11">
        <f t="shared" si="0"/>
        <v>0</v>
      </c>
    </row>
    <row r="35" spans="1:10" x14ac:dyDescent="0.15">
      <c r="A35" s="89"/>
      <c r="B35" s="90"/>
      <c r="C35" s="86"/>
      <c r="D35" s="14">
        <f>IF(D9="","",SUMIFS('ENTREES BDD'!AC3:AC1048576,'ENTREES BDD'!$A$3:$A$1048576,"&gt;="&amp;$G$3,'ENTREES BDD'!$A$3:$A$1048576,"&lt;="&amp;TEXT($G$3+7-WEEKDAY($G$3,2),"jj/mm/aaaa")))</f>
        <v>0</v>
      </c>
      <c r="E35" s="14">
        <f>IF(E9="","",SUMIFS('ENTREES BDD'!$AC$3:$AC$1048576,'ENTREES BDD'!$A$3:$A$1048576,"&gt;="&amp;(TEXT((G3+7)+1-WEEKDAY(G3+7,2),"jj/mm/aaaa")),'ENTREES BDD'!$A$3:$A$1048576,"&lt;="&amp;TEXT((G3+7)+7-WEEKDAY(G3+7,2),"jj/mm/aaaa")))</f>
        <v>0</v>
      </c>
      <c r="F35" s="14">
        <f>IF(F9="","",SUMIFS('ENTREES BDD'!$AC$3:$AC$1048576,'ENTREES BDD'!$A$3:$A$1048576,"&gt;="&amp;(TEXT((G3+14)+1-WEEKDAY(G3+14,2),"jj/mm/aaaa")),'ENTREES BDD'!$A$3:$A$1048576,"&lt;="&amp;TEXT((G3+14)+7-WEEKDAY(G3+14,2),"jj/mm/aaaa")))</f>
        <v>0</v>
      </c>
      <c r="G35" s="14">
        <f>IF(G9="","",SUMIFS('ENTREES BDD'!$AC$3:$AC$1048576,'ENTREES BDD'!$A$3:$A$1048576,"&gt;="&amp;(TEXT((G3+21)+1-WEEKDAY(G3+21,2),"jj/mm/aaaa")),'ENTREES BDD'!$A$3:$A$1048576,"&lt;="&amp;TEXT((G3+21)+7-WEEKDAY(G3+21,2),"jj/mm/aaaa")))</f>
        <v>0</v>
      </c>
      <c r="H35" s="14">
        <f>IF(H9="","",SUMIFS('ENTREES BDD'!$AC$3:$AC$1048576,'ENTREES BDD'!$A$3:$A$1048576,"&gt;="&amp;(TEXT((G3+28)+1-WEEKDAY(G3+28,2),"jj/mm/aaaa")),'ENTREES BDD'!$A$3:$A$1048576,"&lt;="&amp;TEXT((G3+28)+7-WEEKDAY(G3+28,2),"jj/mm/aaaa")))</f>
        <v>0</v>
      </c>
      <c r="I35" s="14" t="str">
        <f>IF(I9="","",SUMIFS('ENTREES BDD'!$AC$3:$AC$1048576,'ENTREES BDD'!$A$3:$A$1048576,"&gt;="&amp;(TEXT((G3+28)+1-WEEKDAY(G3+28,2),"jj/mm/aaaa")),'ENTREES BDD'!$A$3:$A$1048576,"&lt;="&amp;TEXT((G3+28)+7-WEEKDAY(G3+28,2),"jj/mm/aaaa")))</f>
        <v/>
      </c>
      <c r="J35" s="12">
        <f t="shared" si="0"/>
        <v>0</v>
      </c>
    </row>
    <row r="36" spans="1:10" x14ac:dyDescent="0.15">
      <c r="A36" s="89"/>
      <c r="B36" s="90"/>
      <c r="C36" s="86" t="s">
        <v>2</v>
      </c>
      <c r="D36" s="13">
        <f>IF(D9="","",SUMIFS('ENTREES BDD'!AD3:AD1048576,'ENTREES BDD'!$A$3:$A$1048576,"&gt;="&amp;$G$3,'ENTREES BDD'!$A$3:$A$1048576,"&lt;="&amp;TEXT($G$3+7-WEEKDAY($G$3,2),"jj/mm/aaaa")))</f>
        <v>0</v>
      </c>
      <c r="E36" s="13">
        <f>IF(E9="","",SUMIFS('ENTREES BDD'!$AD$3:$AD$1048576,'ENTREES BDD'!$A$3:$A$1048576,"&gt;="&amp;(TEXT((G3+7)+1-WEEKDAY(G3+7,2),"jj/mm/aaaa")),'ENTREES BDD'!$A$3:$A$1048576,"&lt;="&amp;TEXT((G3+7)+7-WEEKDAY(G3+7,2),"jj/mm/aaaa")))</f>
        <v>0</v>
      </c>
      <c r="F36" s="13">
        <f>IF(F9="","",SUMIFS('ENTREES BDD'!$AD$3:$AD$1048576,'ENTREES BDD'!$A$3:$A$1048576,"&gt;="&amp;(TEXT((G3+14)+1-WEEKDAY(G3+14,2),"jj/mm/aaaa")),'ENTREES BDD'!$A$3:$A$1048576,"&lt;="&amp;TEXT((G3+14)+7-WEEKDAY(G3+14,2),"jj/mm/aaaa")))</f>
        <v>0</v>
      </c>
      <c r="G36" s="13">
        <f>IF(G9="","",SUMIFS('ENTREES BDD'!$AD$3:$AD$1048576,'ENTREES BDD'!$A$3:$A$1048576,"&gt;="&amp;(TEXT((G3+21)+1-WEEKDAY(G3+21,2),"jj/mm/aaaa")),'ENTREES BDD'!$A$3:$A$1048576,"&lt;="&amp;TEXT((G3+21)+7-WEEKDAY(G3+21,2),"jj/mm/aaaa")))</f>
        <v>0</v>
      </c>
      <c r="H36" s="13">
        <f>IF(H9="","",SUMIFS('ENTREES BDD'!$AD$3:$AD$1048576,'ENTREES BDD'!$A$3:$A$1048576,"&gt;="&amp;(TEXT((G3+28)+1-WEEKDAY(G3+28,2),"jj/mm/aaaa")),'ENTREES BDD'!$A$3:$A$1048576,"&lt;="&amp;TEXT((G3+28)+7-WEEKDAY(G3+28,2),"jj/mm/aaaa")))</f>
        <v>0</v>
      </c>
      <c r="I36" s="13" t="str">
        <f>IF(I9="","",SUMIFS('ENTREES BDD'!$AD$3:$AD$1048576,'ENTREES BDD'!$A$3:$A$1048576,"&gt;="&amp;(TEXT((G3+28)+1-WEEKDAY(G3+28,2),"jj/mm/aaaa")),'ENTREES BDD'!$A$3:$A$1048576,"&lt;="&amp;TEXT((G3+28)+7-WEEKDAY(G3+28,2),"jj/mm/aaaa")))</f>
        <v/>
      </c>
      <c r="J36" s="11">
        <f t="shared" si="0"/>
        <v>0</v>
      </c>
    </row>
    <row r="37" spans="1:10" x14ac:dyDescent="0.15">
      <c r="A37" s="89"/>
      <c r="B37" s="90"/>
      <c r="C37" s="86"/>
      <c r="D37" s="14">
        <f>IF(D9="","",SUMIFS('ENTREES BDD'!AE3:AE1048576,'ENTREES BDD'!$A$3:$A$1048576,"&gt;="&amp;$G$3,'ENTREES BDD'!$A$3:$A$1048576,"&lt;="&amp;TEXT($G$3+7-WEEKDAY($G$3,2),"jj/mm/aaaa")))</f>
        <v>0</v>
      </c>
      <c r="E37" s="14">
        <f>IF(E9="","",SUMIFS('ENTREES BDD'!$AE$3:$AE$1048576,'ENTREES BDD'!$A$3:$A$1048576,"&gt;="&amp;(TEXT((G3+7)+1-WEEKDAY(G3+7,2),"jj/mm/aaaa")),'ENTREES BDD'!$A$3:$A$1048576,"&lt;="&amp;TEXT((G3+7)+7-WEEKDAY(G3+7,2),"jj/mm/aaaa")))</f>
        <v>0</v>
      </c>
      <c r="F37" s="14">
        <f>IF(F9="","",SUMIFS('ENTREES BDD'!$AE$3:$AE$1048576,'ENTREES BDD'!$A$3:$A$1048576,"&gt;="&amp;(TEXT((G3+14)+1-WEEKDAY(G3+14,2),"jj/mm/aaaa")),'ENTREES BDD'!$A$3:$A$1048576,"&lt;="&amp;TEXT((G3+14)+7-WEEKDAY(G3+14,2),"jj/mm/aaaa")))</f>
        <v>0</v>
      </c>
      <c r="G37" s="14">
        <f>IF(G9="","",SUMIFS('ENTREES BDD'!$AE$3:$AE$1048576,'ENTREES BDD'!$A$3:$A$1048576,"&gt;="&amp;(TEXT((G3+21)+1-WEEKDAY(G3+21,2),"jj/mm/aaaa")),'ENTREES BDD'!$A$3:$A$1048576,"&lt;="&amp;TEXT((G3+21)+7-WEEKDAY(G3+21,2),"jj/mm/aaaa")))</f>
        <v>0</v>
      </c>
      <c r="H37" s="14">
        <f>IF(H9="","",SUMIFS('ENTREES BDD'!$AE$3:$AE$1048576,'ENTREES BDD'!$A$3:$A$1048576,"&gt;="&amp;(TEXT((G3+28)+1-WEEKDAY(G3+28,2),"jj/mm/aaaa")),'ENTREES BDD'!$A$3:$A$1048576,"&lt;="&amp;TEXT((G3+28)+7-WEEKDAY(G3+28,2),"jj/mm/aaaa")))</f>
        <v>0</v>
      </c>
      <c r="I37" s="14" t="str">
        <f>IF(I9="","",SUMIFS('ENTREES BDD'!$AE$3:$AE$1048576,'ENTREES BDD'!$A$3:$A$1048576,"&gt;="&amp;(TEXT((G3+28)+1-WEEKDAY(G3+28,2),"jj/mm/aaaa")),'ENTREES BDD'!$A$3:$A$1048576,"&lt;="&amp;TEXT((G3+28)+7-WEEKDAY(G3+28,2),"jj/mm/aaaa")))</f>
        <v/>
      </c>
      <c r="J37" s="12">
        <f t="shared" si="0"/>
        <v>0</v>
      </c>
    </row>
    <row r="38" spans="1:10" x14ac:dyDescent="0.15">
      <c r="A38" s="89"/>
      <c r="B38" s="90"/>
      <c r="C38" s="86" t="s">
        <v>39</v>
      </c>
      <c r="D38" s="13">
        <f>IF(D9="","",SUMIFS('ENTREES BDD'!AF3:AF1048576,'ENTREES BDD'!$A$3:$A$1048576,"&gt;="&amp;$G$3,'ENTREES BDD'!$A$3:$A$1048576,"&lt;="&amp;TEXT($G$3+7-WEEKDAY($G$3,2),"jj/mm/aaaa")))</f>
        <v>0</v>
      </c>
      <c r="E38" s="13">
        <f>IF(E9="","",SUMIFS('ENTREES BDD'!$AF$3:$AF$1048576,'ENTREES BDD'!$A$3:$A$1048576,"&gt;="&amp;(TEXT((G3+7)+1-WEEKDAY(G3+7,2),"jj/mm/aaaa")),'ENTREES BDD'!$A$3:$A$1048576,"&lt;="&amp;TEXT((G3+7)+7-WEEKDAY(G3+7,2),"jj/mm/aaaa")))</f>
        <v>0</v>
      </c>
      <c r="F38" s="13">
        <f>IF(F9="","",SUMIFS('ENTREES BDD'!$AF$3:$AF$1048576,'ENTREES BDD'!$A$3:$A$1048576,"&gt;="&amp;(TEXT((G3+14)+1-WEEKDAY(G3+14,2),"jj/mm/aaaa")),'ENTREES BDD'!$A$3:$A$1048576,"&lt;="&amp;TEXT((G3+14)+7-WEEKDAY(G3+14,2),"jj/mm/aaaa")))</f>
        <v>0</v>
      </c>
      <c r="G38" s="13">
        <f>IF(G9="","",SUMIFS('ENTREES BDD'!$AF$3:$AF$1048576,'ENTREES BDD'!$A$3:$A$1048576,"&gt;="&amp;(TEXT((G3+21)+1-WEEKDAY(G3+21,2),"jj/mm/aaaa")),'ENTREES BDD'!$A$3:$A$1048576,"&lt;="&amp;TEXT((G3+21)+7-WEEKDAY(G3+21,2),"jj/mm/aaaa")))</f>
        <v>0</v>
      </c>
      <c r="H38" s="13">
        <f>IF(H9="","",SUMIFS('ENTREES BDD'!$AF$3:$AF$1048576,'ENTREES BDD'!$A$3:$A$1048576,"&gt;="&amp;(TEXT((G3+28)+1-WEEKDAY(G3+28,2),"jj/mm/aaaa")),'ENTREES BDD'!$A$3:$A$1048576,"&lt;="&amp;TEXT((G3+28)+7-WEEKDAY(G3+28,2),"jj/mm/aaaa")))</f>
        <v>0</v>
      </c>
      <c r="I38" s="13" t="str">
        <f>IF(I9="","",SUMIFS('ENTREES BDD'!$AF$3:$AF$1048576,'ENTREES BDD'!$A$3:$A$1048576,"&gt;="&amp;(TEXT((G3+28)+1-WEEKDAY(G3+28,2),"jj/mm/aaaa")),'ENTREES BDD'!$A$3:$A$1048576,"&lt;="&amp;TEXT((G3+28)+7-WEEKDAY(G3+28,2),"jj/mm/aaaa")))</f>
        <v/>
      </c>
      <c r="J38" s="11">
        <f t="shared" si="0"/>
        <v>0</v>
      </c>
    </row>
    <row r="39" spans="1:10" x14ac:dyDescent="0.15">
      <c r="A39" s="89"/>
      <c r="B39" s="90"/>
      <c r="C39" s="86"/>
      <c r="D39" s="14">
        <f>IF(D9="","",SUMIFS('ENTREES BDD'!AG3:AG1048576,'ENTREES BDD'!$A$3:$A$1048576,"&gt;="&amp;$G$3,'ENTREES BDD'!$A$3:$A$1048576,"&lt;="&amp;TEXT($G$3+7-WEEKDAY($G$3,2),"jj/mm/aaaa")))</f>
        <v>0</v>
      </c>
      <c r="E39" s="14">
        <f>IF(E9="","",SUMIFS('ENTREES BDD'!$AG$3:$AG$1048576,'ENTREES BDD'!$A$3:$A$1048576,"&gt;="&amp;(TEXT((G3+7)+1-WEEKDAY(G3+7,2),"jj/mm/aaaa")),'ENTREES BDD'!$A$3:$A$1048576,"&lt;="&amp;TEXT((G3+7)+7-WEEKDAY(G3+7,2),"jj/mm/aaaa")))</f>
        <v>0</v>
      </c>
      <c r="F39" s="14">
        <f>IF(F9="","",SUMIFS('ENTREES BDD'!$AG$3:$AG$1048576,'ENTREES BDD'!$A$3:$A$1048576,"&gt;="&amp;(TEXT((G3+14)+1-WEEKDAY(G3+14,2),"jj/mm/aaaa")),'ENTREES BDD'!$A$3:$A$1048576,"&lt;="&amp;TEXT((G3+14)+7-WEEKDAY(G3+14,2),"jj/mm/aaaa")))</f>
        <v>0</v>
      </c>
      <c r="G39" s="14">
        <f>IF(G9="","",SUMIFS('ENTREES BDD'!$AG$3:$AG$1048576,'ENTREES BDD'!$A$3:$A$1048576,"&gt;="&amp;(TEXT((G3+21)+1-WEEKDAY(G3+21,2),"jj/mm/aaaa")),'ENTREES BDD'!$A$3:$A$1048576,"&lt;="&amp;TEXT((G3+21)+7-WEEKDAY(G3+21,2),"jj/mm/aaaa")))</f>
        <v>0</v>
      </c>
      <c r="H39" s="14">
        <f>IF(H9="","",SUMIFS('ENTREES BDD'!$AG$3:$AG$1048576,'ENTREES BDD'!$A$3:$A$1048576,"&gt;="&amp;(TEXT((G3+28)+1-WEEKDAY(G3+28,2),"jj/mm/aaaa")),'ENTREES BDD'!$A$3:$A$1048576,"&lt;="&amp;TEXT((G3+28)+7-WEEKDAY(G3+28,2),"jj/mm/aaaa")))</f>
        <v>0</v>
      </c>
      <c r="I39" s="14" t="str">
        <f>IF(I9="","",SUMIFS('ENTREES BDD'!$AG$3:$AG$1048576,'ENTREES BDD'!$A$3:$A$1048576,"&gt;="&amp;(TEXT((G3+28)+1-WEEKDAY(G3+28,2),"jj/mm/aaaa")),'ENTREES BDD'!$A$3:$A$1048576,"&lt;="&amp;TEXT((G3+28)+7-WEEKDAY(G3+28,2),"jj/mm/aaaa")))</f>
        <v/>
      </c>
      <c r="J39" s="12">
        <f t="shared" si="0"/>
        <v>0</v>
      </c>
    </row>
    <row r="40" spans="1:10" x14ac:dyDescent="0.15">
      <c r="A40" s="87" t="s">
        <v>41</v>
      </c>
      <c r="B40" s="88"/>
      <c r="C40" s="80" t="s">
        <v>42</v>
      </c>
      <c r="D40" s="15">
        <f>IF(D9="","",SUMIFS('ENTREES BDD'!Z3:Z1048576,'ENTREES BDD'!$A$3:$A$1048576,"&gt;="&amp;$G$3,'ENTREES BDD'!$A$3:$A$1048576,"&lt;="&amp;TEXT($G$3+7-WEEKDAY($G$3,2),"jj/mm/aaaa")))</f>
        <v>0</v>
      </c>
      <c r="E40" s="15">
        <f>IF(E9="","",SUMIFS('ENTREES BDD'!$Z$3:$Z$1048576,'ENTREES BDD'!$A$3:$A$1048576,"&gt;="&amp;(TEXT((G3+7)+1-WEEKDAY(G3+7,2),"jj/mm/aaaa")),'ENTREES BDD'!$A$3:$A$1048576,"&lt;="&amp;TEXT((G3+7)+7-WEEKDAY(G3+7,2),"jj/mm/aaaa")))</f>
        <v>0</v>
      </c>
      <c r="F40" s="15">
        <f>IF(F9="","",SUMIFS('ENTREES BDD'!$Z$3:$Z$1048576,'ENTREES BDD'!$A$3:$A$1048576,"&gt;="&amp;(TEXT((G3+14)+1-WEEKDAY(G3+14,2),"jj/mm/aaaa")),'ENTREES BDD'!$A$3:$A$1048576,"&lt;="&amp;TEXT((G3+14)+7-WEEKDAY(G3+14,2),"jj/mm/aaaa")))</f>
        <v>0</v>
      </c>
      <c r="G40" s="15">
        <f>IF(G9="","",SUMIFS('ENTREES BDD'!$Z$3:$Z$1048576,'ENTREES BDD'!$A$3:$A$1048576,"&gt;="&amp;(TEXT((G3+21)+1-WEEKDAY(G3+21,2),"jj/mm/aaaa")),'ENTREES BDD'!$A$3:$A$1048576,"&lt;="&amp;TEXT((G3+21)+7-WEEKDAY(G3+21,2),"jj/mm/aaaa")))</f>
        <v>0</v>
      </c>
      <c r="H40" s="15">
        <f>IF(H9="","",SUMIFS('ENTREES BDD'!$Z$3:$Z$1048576,'ENTREES BDD'!$A$3:$A$1048576,"&gt;="&amp;(TEXT((G3+28)+1-WEEKDAY(G3+28,2),"jj/mm/aaaa")),'ENTREES BDD'!$A$3:$A$1048576,"&lt;="&amp;TEXT((G3+28)+7-WEEKDAY(G3+28,2),"jj/mm/aaaa")))</f>
        <v>0</v>
      </c>
      <c r="I40" s="15" t="str">
        <f>IF(I9="","",SUMIFS('ENTREES BDD'!$Z$3:$Z$1048576,'ENTREES BDD'!$A$3:$A$1048576,"&gt;="&amp;(TEXT((G3+28)+1-WEEKDAY(G3+28,2),"jj/mm/aaaa")),'ENTREES BDD'!$A$3:$A$1048576,"&lt;="&amp;TEXT((G3+28)+7-WEEKDAY(G3+28,2),"jj/mm/aaaa")))</f>
        <v/>
      </c>
      <c r="J40" s="11">
        <f t="shared" si="0"/>
        <v>0</v>
      </c>
    </row>
    <row r="41" spans="1:10" x14ac:dyDescent="0.15">
      <c r="A41" s="87"/>
      <c r="B41" s="88"/>
      <c r="C41" s="80"/>
      <c r="D41" s="16">
        <f>IF(D9="","",SUMIFS('ENTREES BDD'!AA3:AA1048576,'ENTREES BDD'!$A$3:$A$1048576,"&gt;="&amp;$G$3,'ENTREES BDD'!$A$3:$A$1048576,"&lt;="&amp;TEXT($G$3+7-WEEKDAY($G$3,2),"jj/mm/aaaa")))</f>
        <v>0</v>
      </c>
      <c r="E41" s="16">
        <f>IF(E9="","",SUMIFS('ENTREES BDD'!$AA$3:$AA$1048576,'ENTREES BDD'!$A$3:$A$1048576,"&gt;="&amp;(TEXT((G3+7)+1-WEEKDAY(G3+7,2),"jj/mm/aaaa")),'ENTREES BDD'!$A$3:$A$1048576,"&lt;="&amp;TEXT((G3+7)+7-WEEKDAY(G3+7,2),"jj/mm/aaaa")))</f>
        <v>0</v>
      </c>
      <c r="F41" s="16">
        <f>IF(F9="","",SUMIFS('ENTREES BDD'!$AA$3:$AA$1048576,'ENTREES BDD'!$A$3:$A$1048576,"&gt;="&amp;(TEXT((G3+14)+1-WEEKDAY(G3+14,2),"jj/mm/aaaa")),'ENTREES BDD'!$A$3:$A$1048576,"&lt;="&amp;TEXT((G3+14)+7-WEEKDAY(G3+14,2),"jj/mm/aaaa")))</f>
        <v>0</v>
      </c>
      <c r="G41" s="16">
        <f>IF(G9="","",SUMIFS('ENTREES BDD'!$AA$3:$AA$1048576,'ENTREES BDD'!$A$3:$A$1048576,"&gt;="&amp;(TEXT((G3+21)+1-WEEKDAY(G3+21,2),"jj/mm/aaaa")),'ENTREES BDD'!$A$3:$A$1048576,"&lt;="&amp;TEXT((G3+21)+7-WEEKDAY(G3+21,2),"jj/mm/aaaa")))</f>
        <v>0</v>
      </c>
      <c r="H41" s="16">
        <f>IF(H9="","",SUMIFS('ENTREES BDD'!$AA$3:$AA$1048576,'ENTREES BDD'!$A$3:$A$1048576,"&gt;="&amp;(TEXT((G3+28)+1-WEEKDAY(G3+28,2),"jj/mm/aaaa")),'ENTREES BDD'!$A$3:$A$1048576,"&lt;="&amp;TEXT((G3+28)+7-WEEKDAY(G3+28,2),"jj/mm/aaaa")))</f>
        <v>0</v>
      </c>
      <c r="I41" s="16" t="str">
        <f>IF(I9="","",SUMIFS('ENTREES BDD'!$AA$3:$AA$1048576,'ENTREES BDD'!$A$3:$A$1048576,"&gt;="&amp;(TEXT((G3+28)+1-WEEKDAY(G3+28,2),"jj/mm/aaaa")),'ENTREES BDD'!$A$3:$A$1048576,"&lt;="&amp;TEXT((G3+28)+7-WEEKDAY(G3+28,2),"jj/mm/aaaa")))</f>
        <v/>
      </c>
      <c r="J41" s="12">
        <f>SUM(D41:I41)</f>
        <v>0</v>
      </c>
    </row>
    <row r="42" spans="1:10" x14ac:dyDescent="0.15">
      <c r="B42" s="81" t="s">
        <v>49</v>
      </c>
      <c r="C42" s="81"/>
      <c r="D42" s="11">
        <f>D10+D12+D14+D16+D18+D20+D22+D24+D26+D28+D30+D32+D34+D36+D38+D40</f>
        <v>0</v>
      </c>
      <c r="E42" s="11">
        <f t="shared" ref="E42:H42" si="1">E10+E12+E14+E16+E18+E20+E22+E24+E26+E28+E30+E32+E34+E36+E38+E40</f>
        <v>0</v>
      </c>
      <c r="F42" s="11">
        <f t="shared" si="1"/>
        <v>0</v>
      </c>
      <c r="G42" s="11">
        <f t="shared" si="1"/>
        <v>169</v>
      </c>
      <c r="H42" s="11">
        <f t="shared" si="1"/>
        <v>0</v>
      </c>
      <c r="I42" s="11">
        <f>IF(I9="",0,I10+I12+I14+I16+I18+I20+I22+I24+I26+I28+I30+I32+I34+I36+I38+I40)</f>
        <v>0</v>
      </c>
      <c r="J42" s="21"/>
    </row>
    <row r="43" spans="1:10" x14ac:dyDescent="0.15">
      <c r="B43" s="81"/>
      <c r="C43" s="81"/>
      <c r="D43" s="22">
        <f>D11+D13+D15+D17+D19+D21+D23+D25+D27+D29+D31+D33+D35+D37+D39+D41</f>
        <v>0</v>
      </c>
      <c r="E43" s="22">
        <f t="shared" ref="E43:H43" si="2">E11+E13+E15+E17+E19+E21+E23+E25+E27+E29+E31+E33+E35+E37+E39+E41</f>
        <v>0</v>
      </c>
      <c r="F43" s="22">
        <f t="shared" si="2"/>
        <v>0</v>
      </c>
      <c r="G43" s="22">
        <f t="shared" si="2"/>
        <v>247.5</v>
      </c>
      <c r="H43" s="22">
        <f t="shared" si="2"/>
        <v>0</v>
      </c>
      <c r="I43" s="22">
        <f>IF(I9="",0,I11+I13+I15+I17+I19+I21+I23+I25+I27+I29+I31+I33+I35+I37+I39+I41)</f>
        <v>0</v>
      </c>
      <c r="J43" s="21"/>
    </row>
  </sheetData>
  <mergeCells count="32">
    <mergeCell ref="C6:D6"/>
    <mergeCell ref="G6:I6"/>
    <mergeCell ref="B1:J1"/>
    <mergeCell ref="A40:B41"/>
    <mergeCell ref="A34:B39"/>
    <mergeCell ref="A28:B33"/>
    <mergeCell ref="A26:B27"/>
    <mergeCell ref="A18:B25"/>
    <mergeCell ref="A10:B17"/>
    <mergeCell ref="C34:C35"/>
    <mergeCell ref="C36:C37"/>
    <mergeCell ref="C38:C39"/>
    <mergeCell ref="C40:C41"/>
    <mergeCell ref="C14:C15"/>
    <mergeCell ref="C16:C17"/>
    <mergeCell ref="C26:C27"/>
    <mergeCell ref="C28:C29"/>
    <mergeCell ref="C30:C31"/>
    <mergeCell ref="C32:C33"/>
    <mergeCell ref="B42:C43"/>
    <mergeCell ref="G3:I3"/>
    <mergeCell ref="G4:I4"/>
    <mergeCell ref="B3:B4"/>
    <mergeCell ref="C3:C4"/>
    <mergeCell ref="D3:D4"/>
    <mergeCell ref="E3:E4"/>
    <mergeCell ref="C18:C19"/>
    <mergeCell ref="C20:C21"/>
    <mergeCell ref="C22:C23"/>
    <mergeCell ref="C24:C25"/>
    <mergeCell ref="C10:C11"/>
    <mergeCell ref="C12:C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K167"/>
  <sheetViews>
    <sheetView showGridLines="0" tabSelected="1" zoomScale="82" zoomScaleNormal="82" workbookViewId="0">
      <pane xSplit="2" ySplit="13" topLeftCell="C29" activePane="bottomRight" state="frozen"/>
      <selection pane="topRight" activeCell="C1" sqref="C1"/>
      <selection pane="bottomLeft" activeCell="A12" sqref="A12"/>
      <selection pane="bottomRight" activeCell="E9" sqref="E9:N9"/>
    </sheetView>
  </sheetViews>
  <sheetFormatPr baseColWidth="10" defaultRowHeight="11.25" x14ac:dyDescent="0.15"/>
  <cols>
    <col min="3" max="14" width="3.875" style="31" customWidth="1"/>
    <col min="15" max="15" width="3.875" style="31" hidden="1" customWidth="1"/>
    <col min="16" max="115" width="3.875" hidden="1" customWidth="1"/>
    <col min="116" max="216" width="3.875" style="28" hidden="1" customWidth="1"/>
  </cols>
  <sheetData>
    <row r="1" spans="1:219" ht="19.5" x14ac:dyDescent="0.15">
      <c r="B1" s="55" t="s">
        <v>196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  <c r="DA1" s="55"/>
      <c r="DB1" s="55"/>
      <c r="DC1" s="55"/>
      <c r="DD1" s="55"/>
      <c r="DE1" s="55"/>
      <c r="DF1" s="55"/>
      <c r="DG1" s="55"/>
      <c r="DH1" s="55"/>
      <c r="DI1" s="55"/>
      <c r="DJ1" s="55"/>
      <c r="DK1" s="55"/>
      <c r="DL1" s="55"/>
      <c r="DM1" s="55"/>
      <c r="DN1" s="55"/>
      <c r="DO1" s="55"/>
      <c r="DP1" s="55"/>
      <c r="DQ1" s="55"/>
      <c r="DR1" s="55"/>
      <c r="DS1" s="55"/>
      <c r="DT1" s="55"/>
      <c r="DU1" s="55"/>
      <c r="DV1" s="55"/>
      <c r="DW1" s="55"/>
      <c r="DX1" s="55"/>
      <c r="DY1" s="55"/>
      <c r="DZ1" s="55"/>
      <c r="EA1" s="55"/>
      <c r="EB1" s="55"/>
      <c r="EC1" s="55"/>
      <c r="ED1" s="55"/>
      <c r="EE1" s="55"/>
      <c r="EF1" s="55"/>
      <c r="EG1" s="55"/>
      <c r="EH1" s="55"/>
      <c r="EI1" s="55"/>
      <c r="EJ1" s="55"/>
      <c r="EK1" s="55"/>
      <c r="EL1" s="55"/>
      <c r="EM1" s="55"/>
      <c r="EN1" s="55"/>
      <c r="EO1" s="55"/>
    </row>
    <row r="2" spans="1:219" x14ac:dyDescent="0.15">
      <c r="C2"/>
      <c r="D2"/>
      <c r="E2"/>
      <c r="F2"/>
      <c r="G2"/>
      <c r="H2"/>
      <c r="I2"/>
      <c r="J2"/>
      <c r="O2" s="38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</row>
    <row r="3" spans="1:219" ht="31.5" customHeight="1" x14ac:dyDescent="0.15">
      <c r="A3" s="21"/>
      <c r="B3" s="95" t="s">
        <v>47</v>
      </c>
      <c r="C3" s="95"/>
      <c r="D3" s="95"/>
      <c r="E3" s="101" t="s">
        <v>50</v>
      </c>
      <c r="F3" s="101"/>
      <c r="G3" s="101"/>
      <c r="H3" s="102" t="s">
        <v>46</v>
      </c>
      <c r="I3" s="102"/>
      <c r="J3" s="102"/>
      <c r="K3" s="102"/>
      <c r="L3" s="100">
        <v>2018</v>
      </c>
      <c r="M3" s="100"/>
      <c r="N3" s="100"/>
      <c r="O3" s="129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9"/>
      <c r="AB3" s="39"/>
      <c r="AC3" s="39"/>
    </row>
    <row r="4" spans="1:219" ht="11.25" customHeight="1" x14ac:dyDescent="0.15">
      <c r="A4" s="21"/>
      <c r="B4" s="95"/>
      <c r="C4" s="95"/>
      <c r="D4" s="95"/>
      <c r="E4" s="101"/>
      <c r="F4" s="101"/>
      <c r="G4" s="101"/>
      <c r="H4" s="102"/>
      <c r="I4" s="102"/>
      <c r="J4" s="102"/>
      <c r="K4" s="102"/>
      <c r="L4" s="100"/>
      <c r="M4" s="100"/>
      <c r="N4" s="100"/>
      <c r="O4" s="129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39"/>
      <c r="AB4" s="39"/>
      <c r="AC4" s="39"/>
      <c r="HK4" s="51"/>
    </row>
    <row r="5" spans="1:219" ht="22.5" customHeight="1" x14ac:dyDescent="0.2">
      <c r="B5" s="103" t="s">
        <v>43</v>
      </c>
      <c r="C5" s="103"/>
      <c r="D5" s="103"/>
      <c r="E5" s="103"/>
      <c r="F5" s="97">
        <f>VLOOKUP($E$3,BDD!$D:$I,6,FALSE)</f>
        <v>43101</v>
      </c>
      <c r="G5" s="97"/>
      <c r="H5" s="97"/>
      <c r="I5" s="97"/>
      <c r="J5" s="97"/>
      <c r="K5" s="97"/>
      <c r="L5" s="97"/>
      <c r="M5" s="97"/>
      <c r="N5" s="97"/>
      <c r="O5" s="130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39"/>
    </row>
    <row r="6" spans="1:219" ht="11.25" customHeight="1" x14ac:dyDescent="0.15">
      <c r="B6" s="104" t="s">
        <v>44</v>
      </c>
      <c r="C6" s="104"/>
      <c r="D6" s="104"/>
      <c r="E6" s="104"/>
      <c r="F6" s="98">
        <f>EOMONTH(F5,0)</f>
        <v>43131</v>
      </c>
      <c r="G6" s="98"/>
      <c r="H6" s="98"/>
      <c r="I6" s="98"/>
      <c r="J6" s="98"/>
      <c r="K6" s="98"/>
      <c r="L6" s="98"/>
      <c r="M6" s="98"/>
      <c r="N6" s="98"/>
      <c r="O6" s="131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39"/>
    </row>
    <row r="7" spans="1:219" x14ac:dyDescent="0.15">
      <c r="O7" s="38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</row>
    <row r="8" spans="1:219" x14ac:dyDescent="0.15">
      <c r="B8" s="23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</row>
    <row r="9" spans="1:219" x14ac:dyDescent="0.15">
      <c r="B9" s="132" t="s">
        <v>197</v>
      </c>
      <c r="C9" s="132"/>
      <c r="D9" s="132"/>
      <c r="E9" s="99" t="s">
        <v>199</v>
      </c>
      <c r="F9" s="99"/>
      <c r="G9" s="99"/>
      <c r="H9" s="99"/>
      <c r="I9" s="99"/>
      <c r="J9" s="99"/>
      <c r="K9" s="99"/>
      <c r="L9" s="99"/>
      <c r="M9" s="99"/>
      <c r="N9" s="99"/>
      <c r="O9" s="36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</row>
    <row r="10" spans="1:219" x14ac:dyDescent="0.15">
      <c r="B10" s="35"/>
      <c r="C10" s="35"/>
      <c r="D10" s="35"/>
      <c r="E10" s="96">
        <f>VLOOKUP(E9,BDD!K1:M22,2,FALSE)</f>
        <v>0</v>
      </c>
      <c r="F10" s="96"/>
      <c r="G10" s="96"/>
      <c r="H10" s="96"/>
      <c r="I10" s="96"/>
      <c r="J10" s="96">
        <f>VLOOKUP(E9,BDD!K1:M22,3,FALSE)</f>
        <v>0</v>
      </c>
      <c r="K10" s="96"/>
      <c r="L10" s="96"/>
      <c r="M10" s="96"/>
      <c r="N10" s="96"/>
      <c r="O10" s="36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</row>
    <row r="11" spans="1:219" x14ac:dyDescent="0.15">
      <c r="C11"/>
      <c r="D11"/>
      <c r="E11"/>
      <c r="F11"/>
      <c r="G11"/>
      <c r="H11"/>
      <c r="I11"/>
      <c r="J11"/>
      <c r="K11"/>
      <c r="L11"/>
      <c r="M11"/>
      <c r="N11"/>
      <c r="O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19" ht="62.25" x14ac:dyDescent="0.15">
      <c r="B12" s="124" t="s">
        <v>0</v>
      </c>
      <c r="C12" s="125" t="s">
        <v>76</v>
      </c>
      <c r="D12" s="125" t="s">
        <v>74</v>
      </c>
      <c r="E12" s="125" t="s">
        <v>85</v>
      </c>
      <c r="F12" s="125" t="s">
        <v>77</v>
      </c>
      <c r="G12" s="125" t="s">
        <v>75</v>
      </c>
      <c r="H12" s="125" t="s">
        <v>78</v>
      </c>
      <c r="I12" s="125" t="s">
        <v>83</v>
      </c>
      <c r="J12" s="125" t="s">
        <v>84</v>
      </c>
      <c r="K12" s="125" t="s">
        <v>81</v>
      </c>
      <c r="L12" s="125" t="s">
        <v>79</v>
      </c>
      <c r="M12" s="125" t="s">
        <v>82</v>
      </c>
      <c r="N12" s="125" t="s">
        <v>80</v>
      </c>
      <c r="O12" s="125" t="s">
        <v>73</v>
      </c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  <c r="BR12" s="125"/>
      <c r="BS12" s="125"/>
      <c r="BT12" s="125"/>
      <c r="BU12" s="125"/>
      <c r="BV12" s="125"/>
      <c r="BW12" s="125"/>
      <c r="BX12" s="125"/>
      <c r="BY12" s="125"/>
      <c r="BZ12" s="125"/>
      <c r="CA12" s="125"/>
      <c r="CB12" s="125"/>
      <c r="CC12" s="125"/>
      <c r="CD12" s="125"/>
      <c r="CE12" s="125"/>
      <c r="CF12" s="125"/>
      <c r="CG12" s="125"/>
      <c r="CH12" s="125"/>
      <c r="CI12" s="125"/>
      <c r="CJ12" s="125"/>
      <c r="CK12" s="125"/>
      <c r="CL12" s="125"/>
      <c r="CM12" s="125"/>
      <c r="CN12" s="125"/>
      <c r="CO12" s="125"/>
      <c r="CP12" s="125"/>
      <c r="CQ12" s="125"/>
      <c r="CR12" s="125"/>
      <c r="CS12" s="125"/>
      <c r="CT12" s="125"/>
      <c r="CU12" s="125"/>
      <c r="CV12" s="125"/>
      <c r="CW12" s="125"/>
      <c r="CX12" s="125"/>
      <c r="CY12" s="125"/>
      <c r="CZ12" s="125"/>
      <c r="DA12" s="125"/>
      <c r="DB12" s="125"/>
      <c r="DC12" s="125"/>
      <c r="DD12" s="125"/>
      <c r="DE12" s="125"/>
      <c r="DF12" s="125"/>
      <c r="DG12" s="125"/>
      <c r="DH12" s="125"/>
      <c r="DI12" s="125"/>
      <c r="DJ12" s="125"/>
      <c r="DK12" s="125"/>
      <c r="DL12" s="125" t="s">
        <v>200</v>
      </c>
      <c r="DM12" s="125"/>
      <c r="DN12" s="125"/>
      <c r="DO12" s="125"/>
      <c r="DP12" s="125"/>
      <c r="DQ12" s="125"/>
      <c r="DR12" s="125"/>
      <c r="DS12" s="125"/>
      <c r="DT12" s="125"/>
      <c r="DU12" s="125"/>
      <c r="DV12" s="125"/>
      <c r="DW12" s="125"/>
      <c r="DX12" s="125" t="s">
        <v>205</v>
      </c>
      <c r="DY12" s="125"/>
      <c r="DZ12" s="125"/>
      <c r="EA12" s="125"/>
      <c r="EB12" s="125"/>
      <c r="EC12" s="125"/>
      <c r="ED12" s="125"/>
      <c r="EE12" s="125"/>
      <c r="EF12" s="125" t="s">
        <v>92</v>
      </c>
      <c r="EG12" s="125"/>
      <c r="EH12" s="125"/>
      <c r="EI12" s="125"/>
      <c r="EJ12" s="125" t="s">
        <v>204</v>
      </c>
      <c r="EK12" s="125"/>
      <c r="EL12" s="125"/>
      <c r="EM12" s="125"/>
      <c r="EN12" s="125"/>
      <c r="EO12" s="125"/>
      <c r="EP12" s="125" t="s">
        <v>90</v>
      </c>
      <c r="EQ12" s="125"/>
      <c r="ER12" s="125" t="s">
        <v>86</v>
      </c>
      <c r="ES12" s="125"/>
      <c r="ET12" s="125"/>
      <c r="EU12" s="125"/>
      <c r="EV12" s="125"/>
      <c r="EW12" s="125"/>
      <c r="EX12" s="125"/>
      <c r="EY12" s="125"/>
      <c r="EZ12" s="125"/>
      <c r="FA12" s="125"/>
      <c r="FB12" s="126" t="s">
        <v>97</v>
      </c>
      <c r="FC12" s="126" t="s">
        <v>99</v>
      </c>
      <c r="FD12" s="125" t="s">
        <v>201</v>
      </c>
      <c r="FE12" s="125"/>
      <c r="FF12" s="125"/>
      <c r="FG12" s="125"/>
      <c r="FH12" s="125"/>
      <c r="FI12" s="125" t="s">
        <v>208</v>
      </c>
      <c r="FJ12" s="125"/>
      <c r="FK12" s="125"/>
      <c r="FL12" s="125"/>
      <c r="FM12" s="125"/>
      <c r="FN12" s="125"/>
      <c r="FO12" s="125"/>
      <c r="FP12" s="126" t="s">
        <v>100</v>
      </c>
      <c r="FQ12" s="127" t="s">
        <v>98</v>
      </c>
      <c r="FR12" s="126" t="s">
        <v>194</v>
      </c>
      <c r="FS12" s="125" t="s">
        <v>88</v>
      </c>
      <c r="FT12" s="125"/>
      <c r="FU12" s="125"/>
      <c r="FV12" s="125"/>
      <c r="FW12" s="125"/>
      <c r="FX12" s="128" t="s">
        <v>203</v>
      </c>
      <c r="FY12" s="128"/>
      <c r="FZ12" s="128"/>
      <c r="GA12" s="128"/>
      <c r="GB12" s="128"/>
      <c r="GC12" s="128"/>
      <c r="GD12" s="128"/>
      <c r="GE12" s="128"/>
      <c r="GF12" s="128"/>
      <c r="GG12" s="128"/>
      <c r="GH12" s="128"/>
      <c r="GI12" s="128"/>
      <c r="GJ12" s="128" t="s">
        <v>87</v>
      </c>
      <c r="GK12" s="128"/>
      <c r="GL12" s="128"/>
      <c r="GM12" s="128"/>
      <c r="GN12" s="128"/>
      <c r="GO12" s="128"/>
      <c r="GP12" s="128"/>
      <c r="GQ12" s="128"/>
      <c r="GR12" s="128"/>
      <c r="GS12" s="128"/>
      <c r="GT12" s="128"/>
      <c r="GU12" s="128"/>
      <c r="GV12" s="128"/>
      <c r="GW12" s="126" t="s">
        <v>101</v>
      </c>
      <c r="GX12" s="125" t="s">
        <v>94</v>
      </c>
      <c r="GY12" s="125"/>
      <c r="GZ12" s="125"/>
      <c r="HA12" s="125"/>
      <c r="HB12" s="125"/>
      <c r="HC12" s="125" t="s">
        <v>202</v>
      </c>
      <c r="HD12" s="125"/>
      <c r="HE12" s="125"/>
      <c r="HF12" s="125"/>
      <c r="HG12" s="125"/>
      <c r="HH12" s="125"/>
    </row>
    <row r="13" spans="1:219" x14ac:dyDescent="0.15">
      <c r="B13" s="118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2" t="s">
        <v>227</v>
      </c>
      <c r="P13" s="122" t="s">
        <v>228</v>
      </c>
      <c r="Q13" s="122" t="s">
        <v>229</v>
      </c>
      <c r="R13" s="122" t="s">
        <v>230</v>
      </c>
      <c r="S13" s="122" t="s">
        <v>231</v>
      </c>
      <c r="T13" s="122" t="s">
        <v>232</v>
      </c>
      <c r="U13" s="122" t="s">
        <v>233</v>
      </c>
      <c r="V13" s="122" t="s">
        <v>234</v>
      </c>
      <c r="W13" s="122" t="s">
        <v>235</v>
      </c>
      <c r="X13" s="122" t="s">
        <v>236</v>
      </c>
      <c r="Y13" s="122" t="s">
        <v>226</v>
      </c>
      <c r="Z13" s="122" t="s">
        <v>237</v>
      </c>
      <c r="AA13" s="122" t="s">
        <v>238</v>
      </c>
      <c r="AB13" s="122" t="s">
        <v>239</v>
      </c>
      <c r="AC13" s="122" t="s">
        <v>240</v>
      </c>
      <c r="AD13" s="122" t="s">
        <v>241</v>
      </c>
      <c r="AE13" s="122" t="s">
        <v>242</v>
      </c>
      <c r="AF13" s="122" t="s">
        <v>243</v>
      </c>
      <c r="AG13" s="122" t="s">
        <v>244</v>
      </c>
      <c r="AH13" s="123" t="s">
        <v>324</v>
      </c>
      <c r="AI13" s="123" t="s">
        <v>325</v>
      </c>
      <c r="AJ13" s="122" t="s">
        <v>245</v>
      </c>
      <c r="AK13" s="122" t="s">
        <v>224</v>
      </c>
      <c r="AL13" s="122" t="s">
        <v>246</v>
      </c>
      <c r="AM13" s="122" t="s">
        <v>247</v>
      </c>
      <c r="AN13" s="122" t="s">
        <v>248</v>
      </c>
      <c r="AO13" s="122" t="s">
        <v>249</v>
      </c>
      <c r="AP13" s="122" t="s">
        <v>250</v>
      </c>
      <c r="AQ13" s="122" t="s">
        <v>251</v>
      </c>
      <c r="AR13" s="122" t="s">
        <v>252</v>
      </c>
      <c r="AS13" s="122" t="s">
        <v>253</v>
      </c>
      <c r="AT13" s="122" t="s">
        <v>254</v>
      </c>
      <c r="AU13" s="122" t="s">
        <v>255</v>
      </c>
      <c r="AV13" s="122" t="s">
        <v>256</v>
      </c>
      <c r="AW13" s="122" t="s">
        <v>257</v>
      </c>
      <c r="AX13" s="122" t="s">
        <v>258</v>
      </c>
      <c r="AY13" s="122" t="s">
        <v>259</v>
      </c>
      <c r="AZ13" s="122" t="s">
        <v>260</v>
      </c>
      <c r="BA13" s="122" t="s">
        <v>261</v>
      </c>
      <c r="BB13" s="122" t="s">
        <v>262</v>
      </c>
      <c r="BC13" s="122" t="s">
        <v>263</v>
      </c>
      <c r="BD13" s="122" t="s">
        <v>264</v>
      </c>
      <c r="BE13" s="122" t="s">
        <v>265</v>
      </c>
      <c r="BF13" s="122" t="s">
        <v>266</v>
      </c>
      <c r="BG13" s="122" t="s">
        <v>267</v>
      </c>
      <c r="BH13" s="122" t="s">
        <v>268</v>
      </c>
      <c r="BI13" s="122" t="s">
        <v>269</v>
      </c>
      <c r="BJ13" s="122" t="s">
        <v>270</v>
      </c>
      <c r="BK13" s="122" t="s">
        <v>271</v>
      </c>
      <c r="BL13" s="122" t="s">
        <v>272</v>
      </c>
      <c r="BM13" s="122" t="s">
        <v>273</v>
      </c>
      <c r="BN13" s="122" t="s">
        <v>274</v>
      </c>
      <c r="BO13" s="122" t="s">
        <v>275</v>
      </c>
      <c r="BP13" s="122" t="s">
        <v>276</v>
      </c>
      <c r="BQ13" s="122" t="s">
        <v>277</v>
      </c>
      <c r="BR13" s="122" t="s">
        <v>278</v>
      </c>
      <c r="BS13" s="122" t="s">
        <v>279</v>
      </c>
      <c r="BT13" s="122" t="s">
        <v>280</v>
      </c>
      <c r="BU13" s="122" t="s">
        <v>281</v>
      </c>
      <c r="BV13" s="122" t="s">
        <v>282</v>
      </c>
      <c r="BW13" s="122" t="s">
        <v>283</v>
      </c>
      <c r="BX13" s="122" t="s">
        <v>284</v>
      </c>
      <c r="BY13" s="122" t="s">
        <v>285</v>
      </c>
      <c r="BZ13" s="122" t="s">
        <v>286</v>
      </c>
      <c r="CA13" s="122" t="s">
        <v>287</v>
      </c>
      <c r="CB13" s="122" t="s">
        <v>288</v>
      </c>
      <c r="CC13" s="122" t="s">
        <v>289</v>
      </c>
      <c r="CD13" s="122" t="s">
        <v>290</v>
      </c>
      <c r="CE13" s="122" t="s">
        <v>291</v>
      </c>
      <c r="CF13" s="122" t="s">
        <v>292</v>
      </c>
      <c r="CG13" s="122" t="s">
        <v>293</v>
      </c>
      <c r="CH13" s="122" t="s">
        <v>294</v>
      </c>
      <c r="CI13" s="122" t="s">
        <v>295</v>
      </c>
      <c r="CJ13" s="122" t="s">
        <v>296</v>
      </c>
      <c r="CK13" s="122" t="s">
        <v>297</v>
      </c>
      <c r="CL13" s="122" t="s">
        <v>298</v>
      </c>
      <c r="CM13" s="122" t="s">
        <v>299</v>
      </c>
      <c r="CN13" s="122" t="s">
        <v>300</v>
      </c>
      <c r="CO13" s="122" t="s">
        <v>301</v>
      </c>
      <c r="CP13" s="122" t="s">
        <v>302</v>
      </c>
      <c r="CQ13" s="122" t="s">
        <v>303</v>
      </c>
      <c r="CR13" s="122" t="s">
        <v>304</v>
      </c>
      <c r="CS13" s="122" t="s">
        <v>305</v>
      </c>
      <c r="CT13" s="122" t="s">
        <v>306</v>
      </c>
      <c r="CU13" s="122" t="s">
        <v>307</v>
      </c>
      <c r="CV13" s="122" t="s">
        <v>308</v>
      </c>
      <c r="CW13" s="122" t="s">
        <v>309</v>
      </c>
      <c r="CX13" s="122" t="s">
        <v>310</v>
      </c>
      <c r="CY13" s="122" t="s">
        <v>311</v>
      </c>
      <c r="CZ13" s="122" t="s">
        <v>312</v>
      </c>
      <c r="DA13" s="122" t="s">
        <v>313</v>
      </c>
      <c r="DB13" s="122" t="s">
        <v>314</v>
      </c>
      <c r="DC13" s="122" t="s">
        <v>315</v>
      </c>
      <c r="DD13" s="122" t="s">
        <v>316</v>
      </c>
      <c r="DE13" s="122" t="s">
        <v>317</v>
      </c>
      <c r="DF13" s="122" t="s">
        <v>318</v>
      </c>
      <c r="DG13" s="122" t="s">
        <v>319</v>
      </c>
      <c r="DH13" s="122" t="s">
        <v>320</v>
      </c>
      <c r="DI13" s="122" t="s">
        <v>321</v>
      </c>
      <c r="DJ13" s="122" t="s">
        <v>322</v>
      </c>
      <c r="DK13" s="122" t="s">
        <v>323</v>
      </c>
      <c r="DL13" s="122" t="s">
        <v>227</v>
      </c>
      <c r="DM13" s="122" t="s">
        <v>229</v>
      </c>
      <c r="DN13" s="122" t="s">
        <v>233</v>
      </c>
      <c r="DO13" s="122" t="s">
        <v>240</v>
      </c>
      <c r="DP13" s="122" t="s">
        <v>249</v>
      </c>
      <c r="DQ13" s="122" t="s">
        <v>261</v>
      </c>
      <c r="DR13" s="122" t="s">
        <v>265</v>
      </c>
      <c r="DS13" s="122" t="s">
        <v>266</v>
      </c>
      <c r="DT13" s="122" t="s">
        <v>286</v>
      </c>
      <c r="DU13" s="122" t="s">
        <v>296</v>
      </c>
      <c r="DV13" s="122" t="s">
        <v>297</v>
      </c>
      <c r="DW13" s="122" t="s">
        <v>292</v>
      </c>
      <c r="DX13" s="122" t="s">
        <v>245</v>
      </c>
      <c r="DY13" s="122" t="s">
        <v>248</v>
      </c>
      <c r="DZ13" s="122" t="s">
        <v>262</v>
      </c>
      <c r="EA13" s="122" t="s">
        <v>281</v>
      </c>
      <c r="EB13" s="122" t="s">
        <v>293</v>
      </c>
      <c r="EC13" s="122" t="s">
        <v>294</v>
      </c>
      <c r="ED13" s="122" t="s">
        <v>312</v>
      </c>
      <c r="EE13" s="122" t="s">
        <v>313</v>
      </c>
      <c r="EF13" s="122" t="s">
        <v>224</v>
      </c>
      <c r="EG13" s="122" t="s">
        <v>252</v>
      </c>
      <c r="EH13" s="122" t="s">
        <v>258</v>
      </c>
      <c r="EI13" s="122" t="s">
        <v>279</v>
      </c>
      <c r="EJ13" s="122" t="s">
        <v>243</v>
      </c>
      <c r="EK13" s="122" t="s">
        <v>251</v>
      </c>
      <c r="EL13" s="122" t="s">
        <v>259</v>
      </c>
      <c r="EM13" s="122" t="s">
        <v>260</v>
      </c>
      <c r="EN13" s="122" t="s">
        <v>264</v>
      </c>
      <c r="EO13" s="122" t="s">
        <v>268</v>
      </c>
      <c r="EP13" s="122" t="s">
        <v>89</v>
      </c>
      <c r="EQ13" s="122" t="s">
        <v>91</v>
      </c>
      <c r="ER13" s="122" t="s">
        <v>234</v>
      </c>
      <c r="ES13" s="122" t="s">
        <v>236</v>
      </c>
      <c r="ET13" s="122" t="s">
        <v>274</v>
      </c>
      <c r="EU13" s="122" t="s">
        <v>275</v>
      </c>
      <c r="EV13" s="122" t="s">
        <v>277</v>
      </c>
      <c r="EW13" s="122" t="s">
        <v>278</v>
      </c>
      <c r="EX13" s="122" t="s">
        <v>280</v>
      </c>
      <c r="EY13" s="122" t="s">
        <v>290</v>
      </c>
      <c r="EZ13" s="122" t="s">
        <v>291</v>
      </c>
      <c r="FA13" s="122" t="s">
        <v>311</v>
      </c>
      <c r="FB13" s="122" t="s">
        <v>319</v>
      </c>
      <c r="FC13" s="122" t="s">
        <v>321</v>
      </c>
      <c r="FD13" s="122" t="s">
        <v>228</v>
      </c>
      <c r="FE13" s="122" t="s">
        <v>282</v>
      </c>
      <c r="FF13" s="122" t="s">
        <v>283</v>
      </c>
      <c r="FG13" s="122" t="s">
        <v>285</v>
      </c>
      <c r="FH13" s="122" t="s">
        <v>303</v>
      </c>
      <c r="FI13" s="122" t="s">
        <v>300</v>
      </c>
      <c r="FJ13" s="122" t="s">
        <v>301</v>
      </c>
      <c r="FK13" s="122" t="s">
        <v>314</v>
      </c>
      <c r="FL13" s="122" t="s">
        <v>315</v>
      </c>
      <c r="FM13" s="122" t="s">
        <v>316</v>
      </c>
      <c r="FN13" s="122" t="s">
        <v>317</v>
      </c>
      <c r="FO13" s="122" t="s">
        <v>318</v>
      </c>
      <c r="FP13" s="122" t="s">
        <v>322</v>
      </c>
      <c r="FQ13" s="122" t="s">
        <v>320</v>
      </c>
      <c r="FR13" s="122" t="s">
        <v>323</v>
      </c>
      <c r="FS13" s="122" t="s">
        <v>239</v>
      </c>
      <c r="FT13" s="122" t="s">
        <v>250</v>
      </c>
      <c r="FU13" s="122" t="s">
        <v>273</v>
      </c>
      <c r="FV13" s="122" t="s">
        <v>284</v>
      </c>
      <c r="FW13" s="122" t="s">
        <v>299</v>
      </c>
      <c r="FX13" s="122" t="s">
        <v>241</v>
      </c>
      <c r="FY13" s="122" t="s">
        <v>242</v>
      </c>
      <c r="FZ13" s="122" t="s">
        <v>244</v>
      </c>
      <c r="GA13" s="122" t="s">
        <v>246</v>
      </c>
      <c r="GB13" s="122" t="s">
        <v>247</v>
      </c>
      <c r="GC13" s="122" t="s">
        <v>256</v>
      </c>
      <c r="GD13" s="122" t="s">
        <v>263</v>
      </c>
      <c r="GE13" s="122" t="s">
        <v>287</v>
      </c>
      <c r="GF13" s="122" t="s">
        <v>302</v>
      </c>
      <c r="GG13" s="122" t="s">
        <v>309</v>
      </c>
      <c r="GH13" s="122" t="s">
        <v>310</v>
      </c>
      <c r="GI13" s="122" t="s">
        <v>270</v>
      </c>
      <c r="GJ13" s="122" t="s">
        <v>235</v>
      </c>
      <c r="GK13" s="122" t="s">
        <v>226</v>
      </c>
      <c r="GL13" s="122" t="s">
        <v>237</v>
      </c>
      <c r="GM13" s="122" t="s">
        <v>253</v>
      </c>
      <c r="GN13" s="122" t="s">
        <v>254</v>
      </c>
      <c r="GO13" s="122" t="s">
        <v>255</v>
      </c>
      <c r="GP13" s="122" t="s">
        <v>257</v>
      </c>
      <c r="GQ13" s="122" t="s">
        <v>269</v>
      </c>
      <c r="GR13" s="122" t="s">
        <v>271</v>
      </c>
      <c r="GS13" s="122" t="s">
        <v>288</v>
      </c>
      <c r="GT13" s="122" t="s">
        <v>289</v>
      </c>
      <c r="GU13" s="122" t="s">
        <v>304</v>
      </c>
      <c r="GV13" s="122" t="s">
        <v>305</v>
      </c>
      <c r="GW13" s="122" t="s">
        <v>298</v>
      </c>
      <c r="GX13" s="122" t="s">
        <v>267</v>
      </c>
      <c r="GY13" s="122" t="s">
        <v>272</v>
      </c>
      <c r="GZ13" s="122" t="s">
        <v>276</v>
      </c>
      <c r="HA13" s="122" t="s">
        <v>295</v>
      </c>
      <c r="HB13" s="122" t="s">
        <v>308</v>
      </c>
      <c r="HC13" s="122" t="s">
        <v>230</v>
      </c>
      <c r="HD13" s="122" t="s">
        <v>231</v>
      </c>
      <c r="HE13" s="122" t="s">
        <v>232</v>
      </c>
      <c r="HF13" s="122" t="s">
        <v>238</v>
      </c>
      <c r="HG13" s="122" t="s">
        <v>306</v>
      </c>
      <c r="HH13" s="122" t="s">
        <v>307</v>
      </c>
    </row>
    <row r="14" spans="1:219" x14ac:dyDescent="0.15">
      <c r="B14" s="119">
        <f>VLOOKUP($E$3,BDD!$D:$I,6,FALSE)</f>
        <v>43101</v>
      </c>
      <c r="C14" s="116" t="str">
        <f>IFERROR(RECHERCHEVA('Dpt BDD'!$A:$D,4,$B14,C$12),"")</f>
        <v/>
      </c>
      <c r="D14" s="114" t="str">
        <f>IFERROR(RECHERCHEVA('Dpt BDD'!$A:$D,4,$B14,D$12),"")</f>
        <v/>
      </c>
      <c r="E14" s="114" t="str">
        <f>IFERROR(RECHERCHEVA('Dpt BDD'!$A:$D,4,$B14,E$12),"")</f>
        <v/>
      </c>
      <c r="F14" s="114" t="str">
        <f>IFERROR(RECHERCHEVA('Dpt BDD'!$A:$D,4,$B14,F$12),"")</f>
        <v/>
      </c>
      <c r="G14" s="114" t="str">
        <f>IFERROR(RECHERCHEVA('Dpt BDD'!$A:$D,4,$B14,G$12),"")</f>
        <v/>
      </c>
      <c r="H14" s="114" t="str">
        <f>IFERROR(RECHERCHEVA('Dpt BDD'!$A:$D,4,$B14,H$12),"")</f>
        <v/>
      </c>
      <c r="I14" s="114" t="str">
        <f>IFERROR(RECHERCHEVA('Dpt BDD'!$A:$D,4,$B14,I$12),"")</f>
        <v/>
      </c>
      <c r="J14" s="114" t="str">
        <f>IFERROR(RECHERCHEVA('Dpt BDD'!$A:$D,4,$B14,J$12),"")</f>
        <v/>
      </c>
      <c r="K14" s="114" t="str">
        <f>IFERROR(RECHERCHEVA('Dpt BDD'!$A:$D,4,$B14,K$12),"")</f>
        <v/>
      </c>
      <c r="L14" s="114" t="str">
        <f>IFERROR(RECHERCHEVA('Dpt BDD'!$A:$D,4,$B14,L$12),"")</f>
        <v/>
      </c>
      <c r="M14" s="114" t="str">
        <f>IFERROR(RECHERCHEVA('Dpt BDD'!$A:$D,4,$B14,M$12),"")</f>
        <v/>
      </c>
      <c r="N14" s="114" t="str">
        <f>IFERROR(RECHERCHEVA('Dpt BDD'!$A:$D,4,$B14,N$12),"")</f>
        <v/>
      </c>
      <c r="O14" s="114" t="str">
        <f>IFERROR(RECHERCHEVA('Dpt BDD'!$A:$D,4,$B14,O$13),"")</f>
        <v/>
      </c>
      <c r="P14" s="114" t="str">
        <f>IFERROR(RECHERCHEVA('Dpt BDD'!$A:$D,4,$B14,P$13),"")</f>
        <v/>
      </c>
      <c r="Q14" s="114" t="str">
        <f>IFERROR(RECHERCHEVA('Dpt BDD'!$A:$D,4,$B14,Q$13),"")</f>
        <v/>
      </c>
      <c r="R14" s="114" t="str">
        <f>IFERROR(RECHERCHEVA('Dpt BDD'!$A:$D,4,$B14,R$13),"")</f>
        <v/>
      </c>
      <c r="S14" s="114" t="str">
        <f>IFERROR(RECHERCHEVA('Dpt BDD'!$A:$D,4,$B14,S$13),"")</f>
        <v/>
      </c>
      <c r="T14" s="114" t="str">
        <f>IFERROR(RECHERCHEVA('Dpt BDD'!$A:$D,4,$B14,T$13),"")</f>
        <v/>
      </c>
      <c r="U14" s="114" t="str">
        <f>IFERROR(RECHERCHEVA('Dpt BDD'!$A:$D,4,$B14,U$13),"")</f>
        <v/>
      </c>
      <c r="V14" s="114" t="str">
        <f>IFERROR(RECHERCHEVA('Dpt BDD'!$A:$D,4,$B14,V$13),"")</f>
        <v/>
      </c>
      <c r="W14" s="114" t="str">
        <f>IFERROR(RECHERCHEVA('Dpt BDD'!$A:$D,4,$B14,W$13),"")</f>
        <v/>
      </c>
      <c r="X14" s="114" t="str">
        <f>IFERROR(RECHERCHEVA('Dpt BDD'!$A:$D,4,$B14,X$13),"")</f>
        <v/>
      </c>
      <c r="Y14" s="114" t="str">
        <f>IFERROR(RECHERCHEVA('Dpt BDD'!$A:$D,4,$B14,Y$13),"")</f>
        <v/>
      </c>
      <c r="Z14" s="114" t="str">
        <f>IFERROR(RECHERCHEVA('Dpt BDD'!$A:$D,4,$B14,Z$13),"")</f>
        <v/>
      </c>
      <c r="AA14" s="114" t="str">
        <f>IFERROR(RECHERCHEVA('Dpt BDD'!$A:$D,4,$B14,AA$13),"")</f>
        <v/>
      </c>
      <c r="AB14" s="114" t="str">
        <f>IFERROR(RECHERCHEVA('Dpt BDD'!$A:$D,4,$B14,AB$13),"")</f>
        <v/>
      </c>
      <c r="AC14" s="114" t="str">
        <f>IFERROR(RECHERCHEVA('Dpt BDD'!$A:$D,4,$B14,AC$13),"")</f>
        <v/>
      </c>
      <c r="AD14" s="114" t="str">
        <f>IFERROR(RECHERCHEVA('Dpt BDD'!$A:$D,4,$B14,AD$13),"")</f>
        <v/>
      </c>
      <c r="AE14" s="114" t="str">
        <f>IFERROR(RECHERCHEVA('Dpt BDD'!$A:$D,4,$B14,AE$13),"")</f>
        <v/>
      </c>
      <c r="AF14" s="114" t="str">
        <f>IFERROR(RECHERCHEVA('Dpt BDD'!$A:$D,4,$B14,AF$13),"")</f>
        <v/>
      </c>
      <c r="AG14" s="114" t="str">
        <f>IFERROR(RECHERCHEVA('Dpt BDD'!$A:$D,4,$B14,AG$13),"")</f>
        <v/>
      </c>
      <c r="AH14" s="114" t="str">
        <f>IFERROR(RECHERCHEVA('Dpt BDD'!$A:$D,4,$B14,AH$13),"")</f>
        <v/>
      </c>
      <c r="AI14" s="114" t="str">
        <f>IFERROR(RECHERCHEVA('Dpt BDD'!$A:$D,4,$B14,AI$13),"")</f>
        <v/>
      </c>
      <c r="AJ14" s="114" t="str">
        <f>IFERROR(RECHERCHEVA('Dpt BDD'!$A:$D,4,$B14,AJ$13),"")</f>
        <v/>
      </c>
      <c r="AK14" s="114" t="str">
        <f>IFERROR(RECHERCHEVA('Dpt BDD'!$A:$D,4,$B14,AK$13),"")</f>
        <v/>
      </c>
      <c r="AL14" s="114" t="str">
        <f>IFERROR(RECHERCHEVA('Dpt BDD'!$A:$D,4,$B14,AL$13),"")</f>
        <v/>
      </c>
      <c r="AM14" s="114" t="str">
        <f>IFERROR(RECHERCHEVA('Dpt BDD'!$A:$D,4,$B14,AM$13),"")</f>
        <v/>
      </c>
      <c r="AN14" s="114" t="str">
        <f>IFERROR(RECHERCHEVA('Dpt BDD'!$A:$D,4,$B14,AN$13),"")</f>
        <v/>
      </c>
      <c r="AO14" s="114" t="str">
        <f>IFERROR(RECHERCHEVA('Dpt BDD'!$A:$D,4,$B14,AO$13),"")</f>
        <v/>
      </c>
      <c r="AP14" s="114" t="str">
        <f>IFERROR(RECHERCHEVA('Dpt BDD'!$A:$D,4,$B14,AP$13),"")</f>
        <v/>
      </c>
      <c r="AQ14" s="114" t="str">
        <f>IFERROR(RECHERCHEVA('Dpt BDD'!$A:$D,4,$B14,AQ$13),"")</f>
        <v/>
      </c>
      <c r="AR14" s="114" t="str">
        <f>IFERROR(RECHERCHEVA('Dpt BDD'!$A:$D,4,$B14,AR$13),"")</f>
        <v/>
      </c>
      <c r="AS14" s="114" t="str">
        <f>IFERROR(RECHERCHEVA('Dpt BDD'!$A:$D,4,$B14,AS$13),"")</f>
        <v/>
      </c>
      <c r="AT14" s="114" t="str">
        <f>IFERROR(RECHERCHEVA('Dpt BDD'!$A:$D,4,$B14,AT$13),"")</f>
        <v/>
      </c>
      <c r="AU14" s="114" t="str">
        <f>IFERROR(RECHERCHEVA('Dpt BDD'!$A:$D,4,$B14,AU$13),"")</f>
        <v/>
      </c>
      <c r="AV14" s="114" t="str">
        <f>IFERROR(RECHERCHEVA('Dpt BDD'!$A:$D,4,$B14,AV$13),"")</f>
        <v/>
      </c>
      <c r="AW14" s="114" t="str">
        <f>IFERROR(RECHERCHEVA('Dpt BDD'!$A:$D,4,$B14,AW$13),"")</f>
        <v/>
      </c>
      <c r="AX14" s="114" t="str">
        <f>IFERROR(RECHERCHEVA('Dpt BDD'!$A:$D,4,$B14,AX$13),"")</f>
        <v/>
      </c>
      <c r="AY14" s="114" t="str">
        <f>IFERROR(RECHERCHEVA('Dpt BDD'!$A:$D,4,$B14,AY$13),"")</f>
        <v/>
      </c>
      <c r="AZ14" s="114" t="str">
        <f>IFERROR(RECHERCHEVA('Dpt BDD'!$A:$D,4,$B14,AZ$13),"")</f>
        <v/>
      </c>
      <c r="BA14" s="114" t="str">
        <f>IFERROR(RECHERCHEVA('Dpt BDD'!$A:$D,4,$B14,BA$13),"")</f>
        <v/>
      </c>
      <c r="BB14" s="114" t="str">
        <f>IFERROR(RECHERCHEVA('Dpt BDD'!$A:$D,4,$B14,BB$13),"")</f>
        <v/>
      </c>
      <c r="BC14" s="114" t="str">
        <f>IFERROR(RECHERCHEVA('Dpt BDD'!$A:$D,4,$B14,BC$13),"")</f>
        <v/>
      </c>
      <c r="BD14" s="114" t="str">
        <f>IFERROR(RECHERCHEVA('Dpt BDD'!$A:$D,4,$B14,BD$13),"")</f>
        <v/>
      </c>
      <c r="BE14" s="114" t="str">
        <f>IFERROR(RECHERCHEVA('Dpt BDD'!$A:$D,4,$B14,BE$13),"")</f>
        <v/>
      </c>
      <c r="BF14" s="114" t="str">
        <f>IFERROR(RECHERCHEVA('Dpt BDD'!$A:$D,4,$B14,BF$13),"")</f>
        <v/>
      </c>
      <c r="BG14" s="114" t="str">
        <f>IFERROR(RECHERCHEVA('Dpt BDD'!$A:$D,4,$B14,BG$13),"")</f>
        <v/>
      </c>
      <c r="BH14" s="114" t="str">
        <f>IFERROR(RECHERCHEVA('Dpt BDD'!$A:$D,4,$B14,BH$13),"")</f>
        <v/>
      </c>
      <c r="BI14" s="114" t="str">
        <f>IFERROR(RECHERCHEVA('Dpt BDD'!$A:$D,4,$B14,BI$13),"")</f>
        <v/>
      </c>
      <c r="BJ14" s="114" t="str">
        <f>IFERROR(RECHERCHEVA('Dpt BDD'!$A:$D,4,$B14,BJ$13),"")</f>
        <v/>
      </c>
      <c r="BK14" s="114" t="str">
        <f>IFERROR(RECHERCHEVA('Dpt BDD'!$A:$D,4,$B14,BK$13),"")</f>
        <v/>
      </c>
      <c r="BL14" s="114" t="str">
        <f>IFERROR(RECHERCHEVA('Dpt BDD'!$A:$D,4,$B14,BL$13),"")</f>
        <v/>
      </c>
      <c r="BM14" s="114" t="str">
        <f>IFERROR(RECHERCHEVA('Dpt BDD'!$A:$D,4,$B14,BM$13),"")</f>
        <v/>
      </c>
      <c r="BN14" s="114" t="str">
        <f>IFERROR(RECHERCHEVA('Dpt BDD'!$A:$D,4,$B14,BN$13),"")</f>
        <v/>
      </c>
      <c r="BO14" s="114" t="str">
        <f>IFERROR(RECHERCHEVA('Dpt BDD'!$A:$D,4,$B14,BO$13),"")</f>
        <v/>
      </c>
      <c r="BP14" s="114" t="str">
        <f>IFERROR(RECHERCHEVA('Dpt BDD'!$A:$D,4,$B14,BP$13),"")</f>
        <v/>
      </c>
      <c r="BQ14" s="114" t="str">
        <f>IFERROR(RECHERCHEVA('Dpt BDD'!$A:$D,4,$B14,BQ$13),"")</f>
        <v/>
      </c>
      <c r="BR14" s="114" t="str">
        <f>IFERROR(RECHERCHEVA('Dpt BDD'!$A:$D,4,$B14,BR$13),"")</f>
        <v/>
      </c>
      <c r="BS14" s="114" t="str">
        <f>IFERROR(RECHERCHEVA('Dpt BDD'!$A:$D,4,$B14,BS$13),"")</f>
        <v/>
      </c>
      <c r="BT14" s="114" t="str">
        <f>IFERROR(RECHERCHEVA('Dpt BDD'!$A:$D,4,$B14,BT$13),"")</f>
        <v/>
      </c>
      <c r="BU14" s="114" t="str">
        <f>IFERROR(RECHERCHEVA('Dpt BDD'!$A:$D,4,$B14,BU$13),"")</f>
        <v/>
      </c>
      <c r="BV14" s="114" t="str">
        <f>IFERROR(RECHERCHEVA('Dpt BDD'!$A:$D,4,$B14,BV$13),"")</f>
        <v/>
      </c>
      <c r="BW14" s="114" t="str">
        <f>IFERROR(RECHERCHEVA('Dpt BDD'!$A:$D,4,$B14,BW$13),"")</f>
        <v/>
      </c>
      <c r="BX14" s="114" t="str">
        <f>IFERROR(RECHERCHEVA('Dpt BDD'!$A:$D,4,$B14,BX$13),"")</f>
        <v/>
      </c>
      <c r="BY14" s="114" t="str">
        <f>IFERROR(RECHERCHEVA('Dpt BDD'!$A:$D,4,$B14,BY$13),"")</f>
        <v/>
      </c>
      <c r="BZ14" s="114" t="str">
        <f>IFERROR(RECHERCHEVA('Dpt BDD'!$A:$D,4,$B14,BZ$13),"")</f>
        <v/>
      </c>
      <c r="CA14" s="114" t="str">
        <f>IFERROR(RECHERCHEVA('Dpt BDD'!$A:$D,4,$B14,CA$13),"")</f>
        <v/>
      </c>
      <c r="CB14" s="114" t="str">
        <f>IFERROR(RECHERCHEVA('Dpt BDD'!$A:$D,4,$B14,CB$13),"")</f>
        <v/>
      </c>
      <c r="CC14" s="114" t="str">
        <f>IFERROR(RECHERCHEVA('Dpt BDD'!$A:$D,4,$B14,CC$13),"")</f>
        <v/>
      </c>
      <c r="CD14" s="114" t="str">
        <f>IFERROR(RECHERCHEVA('Dpt BDD'!$A:$D,4,$B14,CD$13),"")</f>
        <v/>
      </c>
      <c r="CE14" s="114" t="str">
        <f>IFERROR(RECHERCHEVA('Dpt BDD'!$A:$D,4,$B14,CE$13),"")</f>
        <v/>
      </c>
      <c r="CF14" s="114" t="str">
        <f>IFERROR(RECHERCHEVA('Dpt BDD'!$A:$D,4,$B14,CF$13),"")</f>
        <v/>
      </c>
      <c r="CG14" s="114" t="str">
        <f>IFERROR(RECHERCHEVA('Dpt BDD'!$A:$D,4,$B14,CG$13),"")</f>
        <v/>
      </c>
      <c r="CH14" s="114" t="str">
        <f>IFERROR(RECHERCHEVA('Dpt BDD'!$A:$D,4,$B14,CH$13),"")</f>
        <v/>
      </c>
      <c r="CI14" s="114" t="str">
        <f>IFERROR(RECHERCHEVA('Dpt BDD'!$A:$D,4,$B14,CI$13),"")</f>
        <v/>
      </c>
      <c r="CJ14" s="114" t="str">
        <f>IFERROR(RECHERCHEVA('Dpt BDD'!$A:$D,4,$B14,CJ$13),"")</f>
        <v/>
      </c>
      <c r="CK14" s="114" t="str">
        <f>IFERROR(RECHERCHEVA('Dpt BDD'!$A:$D,4,$B14,CK$13),"")</f>
        <v/>
      </c>
      <c r="CL14" s="114" t="str">
        <f>IFERROR(RECHERCHEVA('Dpt BDD'!$A:$D,4,$B14,CL$13),"")</f>
        <v/>
      </c>
      <c r="CM14" s="114" t="str">
        <f>IFERROR(RECHERCHEVA('Dpt BDD'!$A:$D,4,$B14,CM$13),"")</f>
        <v/>
      </c>
      <c r="CN14" s="114" t="str">
        <f>IFERROR(RECHERCHEVA('Dpt BDD'!$A:$D,4,$B14,CN$13),"")</f>
        <v/>
      </c>
      <c r="CO14" s="114" t="str">
        <f>IFERROR(RECHERCHEVA('Dpt BDD'!$A:$D,4,$B14,CO$13),"")</f>
        <v/>
      </c>
      <c r="CP14" s="114" t="str">
        <f>IFERROR(RECHERCHEVA('Dpt BDD'!$A:$D,4,$B14,CP$13),"")</f>
        <v/>
      </c>
      <c r="CQ14" s="114" t="str">
        <f>IFERROR(RECHERCHEVA('Dpt BDD'!$A:$D,4,$B14,CQ$13),"")</f>
        <v/>
      </c>
      <c r="CR14" s="114" t="str">
        <f>IFERROR(RECHERCHEVA('Dpt BDD'!$A:$D,4,$B14,CR$13),"")</f>
        <v/>
      </c>
      <c r="CS14" s="114" t="str">
        <f>IFERROR(RECHERCHEVA('Dpt BDD'!$A:$D,4,$B14,CS$13),"")</f>
        <v/>
      </c>
      <c r="CT14" s="114" t="str">
        <f>IFERROR(RECHERCHEVA('Dpt BDD'!$A:$D,4,$B14,CT$13),"")</f>
        <v/>
      </c>
      <c r="CU14" s="114" t="str">
        <f>IFERROR(RECHERCHEVA('Dpt BDD'!$A:$D,4,$B14,CU$13),"")</f>
        <v/>
      </c>
      <c r="CV14" s="114" t="str">
        <f>IFERROR(RECHERCHEVA('Dpt BDD'!$A:$D,4,$B14,CV$13),"")</f>
        <v/>
      </c>
      <c r="CW14" s="114" t="str">
        <f>IFERROR(RECHERCHEVA('Dpt BDD'!$A:$D,4,$B14,CW$13),"")</f>
        <v/>
      </c>
      <c r="CX14" s="114" t="str">
        <f>IFERROR(RECHERCHEVA('Dpt BDD'!$A:$D,4,$B14,CX$13),"")</f>
        <v/>
      </c>
      <c r="CY14" s="114" t="str">
        <f>IFERROR(RECHERCHEVA('Dpt BDD'!$A:$D,4,$B14,CY$13),"")</f>
        <v/>
      </c>
      <c r="CZ14" s="114" t="str">
        <f>IFERROR(RECHERCHEVA('Dpt BDD'!$A:$D,4,$B14,CZ$13),"")</f>
        <v/>
      </c>
      <c r="DA14" s="114" t="str">
        <f>IFERROR(RECHERCHEVA('Dpt BDD'!$A:$D,4,$B14,DA$13),"")</f>
        <v/>
      </c>
      <c r="DB14" s="114" t="str">
        <f>IFERROR(RECHERCHEVA('Dpt BDD'!$A:$D,4,$B14,DB$13),"")</f>
        <v/>
      </c>
      <c r="DC14" s="114" t="str">
        <f>IFERROR(RECHERCHEVA('Dpt BDD'!$A:$D,4,$B14,DC$13),"")</f>
        <v/>
      </c>
      <c r="DD14" s="114" t="str">
        <f>IFERROR(RECHERCHEVA('Dpt BDD'!$A:$D,4,$B14,DD$13),"")</f>
        <v/>
      </c>
      <c r="DE14" s="114" t="str">
        <f>IFERROR(RECHERCHEVA('Dpt BDD'!$A:$D,4,$B14,DE$13),"")</f>
        <v/>
      </c>
      <c r="DF14" s="114" t="str">
        <f>IFERROR(RECHERCHEVA('Dpt BDD'!$A:$D,4,$B14,DF$13),"")</f>
        <v/>
      </c>
      <c r="DG14" s="114" t="str">
        <f>IFERROR(RECHERCHEVA('Dpt BDD'!$A:$D,4,$B14,DG$13),"")</f>
        <v/>
      </c>
      <c r="DH14" s="114" t="str">
        <f>IFERROR(RECHERCHEVA('Dpt BDD'!$A:$D,4,$B14,DH$13),"")</f>
        <v/>
      </c>
      <c r="DI14" s="114" t="str">
        <f>IFERROR(RECHERCHEVA('Dpt BDD'!$A:$D,4,$B14,DI$13),"")</f>
        <v/>
      </c>
      <c r="DJ14" s="114" t="str">
        <f>IFERROR(RECHERCHEVA('Dpt BDD'!$A:$D,4,$B14,DJ$13),"")</f>
        <v/>
      </c>
      <c r="DK14" s="114" t="str">
        <f>IFERROR(RECHERCHEVA('Dpt BDD'!$A:$D,4,$B14,DK$13),"")</f>
        <v/>
      </c>
      <c r="DL14" s="114" t="str">
        <f>IFERROR(RECHERCHEVA('Dpt BDD'!$A:$D,4,$B14,DL$13),"")</f>
        <v/>
      </c>
      <c r="DM14" s="114" t="str">
        <f>IFERROR(RECHERCHEVA('Dpt BDD'!$A:$D,4,$B14,DM$13),"")</f>
        <v/>
      </c>
      <c r="DN14" s="114" t="str">
        <f>IFERROR(RECHERCHEVA('Dpt BDD'!$A:$D,4,$B14,DN$13),"")</f>
        <v/>
      </c>
      <c r="DO14" s="114" t="str">
        <f>IFERROR(RECHERCHEVA('Dpt BDD'!$A:$D,4,$B14,DO$13),"")</f>
        <v/>
      </c>
      <c r="DP14" s="114" t="str">
        <f>IFERROR(RECHERCHEVA('Dpt BDD'!$A:$D,4,$B14,DP$13),"")</f>
        <v/>
      </c>
      <c r="DQ14" s="114" t="str">
        <f>IFERROR(RECHERCHEVA('Dpt BDD'!$A:$D,4,$B14,DQ$13),"")</f>
        <v/>
      </c>
      <c r="DR14" s="114" t="str">
        <f>IFERROR(RECHERCHEVA('Dpt BDD'!$A:$D,4,$B14,DR$13),"")</f>
        <v/>
      </c>
      <c r="DS14" s="114" t="str">
        <f>IFERROR(RECHERCHEVA('Dpt BDD'!$A:$D,4,$B14,DS$13),"")</f>
        <v/>
      </c>
      <c r="DT14" s="114" t="str">
        <f>IFERROR(RECHERCHEVA('Dpt BDD'!$A:$D,4,$B14,DT$13),"")</f>
        <v/>
      </c>
      <c r="DU14" s="114" t="str">
        <f>IFERROR(RECHERCHEVA('Dpt BDD'!$A:$D,4,$B14,DU$13),"")</f>
        <v/>
      </c>
      <c r="DV14" s="114" t="str">
        <f>IFERROR(RECHERCHEVA('Dpt BDD'!$A:$D,4,$B14,DV$13),"")</f>
        <v/>
      </c>
      <c r="DW14" s="114" t="str">
        <f>IFERROR(RECHERCHEVA('Dpt BDD'!$A:$D,4,$B14,DW$13),"")</f>
        <v/>
      </c>
      <c r="DX14" s="114" t="str">
        <f>IFERROR(RECHERCHEVA('Dpt BDD'!$A:$D,4,$B14,DX$13),"")</f>
        <v/>
      </c>
      <c r="DY14" s="114" t="str">
        <f>IFERROR(RECHERCHEVA('Dpt BDD'!$A:$D,4,$B14,DY$13),"")</f>
        <v/>
      </c>
      <c r="DZ14" s="114" t="str">
        <f>IFERROR(RECHERCHEVA('Dpt BDD'!$A:$D,4,$B14,DZ$13),"")</f>
        <v/>
      </c>
      <c r="EA14" s="114" t="str">
        <f>IFERROR(RECHERCHEVA('Dpt BDD'!$A:$D,4,$B14,EA$13),"")</f>
        <v/>
      </c>
      <c r="EB14" s="114" t="str">
        <f>IFERROR(RECHERCHEVA('Dpt BDD'!$A:$D,4,$B14,EB$13),"")</f>
        <v/>
      </c>
      <c r="EC14" s="114" t="str">
        <f>IFERROR(RECHERCHEVA('Dpt BDD'!$A:$D,4,$B14,EC$13),"")</f>
        <v/>
      </c>
      <c r="ED14" s="114" t="str">
        <f>IFERROR(RECHERCHEVA('Dpt BDD'!$A:$D,4,$B14,ED$13),"")</f>
        <v/>
      </c>
      <c r="EE14" s="114" t="str">
        <f>IFERROR(RECHERCHEVA('Dpt BDD'!$A:$D,4,$B14,EE$13),"")</f>
        <v/>
      </c>
      <c r="EF14" s="114" t="str">
        <f>IFERROR(RECHERCHEVA('Dpt BDD'!$A:$D,4,$B14,EF$13),"")</f>
        <v/>
      </c>
      <c r="EG14" s="114" t="str">
        <f>IFERROR(RECHERCHEVA('Dpt BDD'!$A:$D,4,$B14,EG$13),"")</f>
        <v/>
      </c>
      <c r="EH14" s="114" t="str">
        <f>IFERROR(RECHERCHEVA('Dpt BDD'!$A:$D,4,$B14,EH$13),"")</f>
        <v/>
      </c>
      <c r="EI14" s="114" t="str">
        <f>IFERROR(RECHERCHEVA('Dpt BDD'!$A:$D,4,$B14,EI$13),"")</f>
        <v/>
      </c>
      <c r="EJ14" s="114" t="str">
        <f>IFERROR(RECHERCHEVA('Dpt BDD'!$A:$D,4,$B14,EJ$13),"")</f>
        <v/>
      </c>
      <c r="EK14" s="114" t="str">
        <f>IFERROR(RECHERCHEVA('Dpt BDD'!$A:$D,4,$B14,EK$13),"")</f>
        <v/>
      </c>
      <c r="EL14" s="114" t="str">
        <f>IFERROR(RECHERCHEVA('Dpt BDD'!$A:$D,4,$B14,EL$13),"")</f>
        <v/>
      </c>
      <c r="EM14" s="114" t="str">
        <f>IFERROR(RECHERCHEVA('Dpt BDD'!$A:$D,4,$B14,EM$13),"")</f>
        <v/>
      </c>
      <c r="EN14" s="114" t="str">
        <f>IFERROR(RECHERCHEVA('Dpt BDD'!$A:$D,4,$B14,EN$13),"")</f>
        <v/>
      </c>
      <c r="EO14" s="114" t="str">
        <f>IFERROR(RECHERCHEVA('Dpt BDD'!$A:$D,4,$B14,EO$13),"")</f>
        <v/>
      </c>
      <c r="EP14" s="114" t="str">
        <f>IFERROR(RECHERCHEVA('Dpt BDD'!$A:$D,4,$B14,EP$13),"")</f>
        <v/>
      </c>
      <c r="EQ14" s="114" t="str">
        <f>IFERROR(RECHERCHEVA('Dpt BDD'!$A:$D,4,$B14,EQ$13),"")</f>
        <v/>
      </c>
      <c r="ER14" s="114" t="str">
        <f>IFERROR(RECHERCHEVA('Dpt BDD'!$A:$D,4,$B14,ER$13),"")</f>
        <v/>
      </c>
      <c r="ES14" s="114" t="str">
        <f>IFERROR(RECHERCHEVA('Dpt BDD'!$A:$D,4,$B14,ES$13),"")</f>
        <v/>
      </c>
      <c r="ET14" s="114" t="str">
        <f>IFERROR(RECHERCHEVA('Dpt BDD'!$A:$D,4,$B14,ET$13),"")</f>
        <v/>
      </c>
      <c r="EU14" s="114" t="str">
        <f>IFERROR(RECHERCHEVA('Dpt BDD'!$A:$D,4,$B14,EU$13),"")</f>
        <v/>
      </c>
      <c r="EV14" s="114" t="str">
        <f>IFERROR(RECHERCHEVA('Dpt BDD'!$A:$D,4,$B14,EV$13),"")</f>
        <v/>
      </c>
      <c r="EW14" s="114" t="str">
        <f>IFERROR(RECHERCHEVA('Dpt BDD'!$A:$D,4,$B14,EW$13),"")</f>
        <v/>
      </c>
      <c r="EX14" s="114" t="str">
        <f>IFERROR(RECHERCHEVA('Dpt BDD'!$A:$D,4,$B14,EX$13),"")</f>
        <v/>
      </c>
      <c r="EY14" s="114" t="str">
        <f>IFERROR(RECHERCHEVA('Dpt BDD'!$A:$D,4,$B14,EY$13),"")</f>
        <v/>
      </c>
      <c r="EZ14" s="114" t="str">
        <f>IFERROR(RECHERCHEVA('Dpt BDD'!$A:$D,4,$B14,EZ$13),"")</f>
        <v/>
      </c>
      <c r="FA14" s="114" t="str">
        <f>IFERROR(RECHERCHEVA('Dpt BDD'!$A:$D,4,$B14,FA$13),"")</f>
        <v/>
      </c>
      <c r="FB14" s="114" t="str">
        <f>IFERROR(RECHERCHEVA('Dpt BDD'!$A:$D,4,$B14,FB$13),"")</f>
        <v/>
      </c>
      <c r="FC14" s="114" t="str">
        <f>IFERROR(RECHERCHEVA('Dpt BDD'!$A:$D,4,$B14,FC$13),"")</f>
        <v/>
      </c>
      <c r="FD14" s="114" t="str">
        <f>IFERROR(RECHERCHEVA('Dpt BDD'!$A:$D,4,$B14,FD$13),"")</f>
        <v/>
      </c>
      <c r="FE14" s="114" t="str">
        <f>IFERROR(RECHERCHEVA('Dpt BDD'!$A:$D,4,$B14,FE$13),"")</f>
        <v/>
      </c>
      <c r="FF14" s="114" t="str">
        <f>IFERROR(RECHERCHEVA('Dpt BDD'!$A:$D,4,$B14,FF$13),"")</f>
        <v/>
      </c>
      <c r="FG14" s="114" t="str">
        <f>IFERROR(RECHERCHEVA('Dpt BDD'!$A:$D,4,$B14,FG$13),"")</f>
        <v/>
      </c>
      <c r="FH14" s="114" t="str">
        <f>IFERROR(RECHERCHEVA('Dpt BDD'!$A:$D,4,$B14,FH$13),"")</f>
        <v/>
      </c>
      <c r="FI14" s="114" t="str">
        <f>IFERROR(RECHERCHEVA('Dpt BDD'!$A:$D,4,$B14,FI$13),"")</f>
        <v/>
      </c>
      <c r="FJ14" s="114" t="str">
        <f>IFERROR(RECHERCHEVA('Dpt BDD'!$A:$D,4,$B14,FJ$13),"")</f>
        <v/>
      </c>
      <c r="FK14" s="114" t="str">
        <f>IFERROR(RECHERCHEVA('Dpt BDD'!$A:$D,4,$B14,FK$13),"")</f>
        <v/>
      </c>
      <c r="FL14" s="114" t="str">
        <f>IFERROR(RECHERCHEVA('Dpt BDD'!$A:$D,4,$B14,FL$13),"")</f>
        <v/>
      </c>
      <c r="FM14" s="114" t="str">
        <f>IFERROR(RECHERCHEVA('Dpt BDD'!$A:$D,4,$B14,FM$13),"")</f>
        <v/>
      </c>
      <c r="FN14" s="114" t="str">
        <f>IFERROR(RECHERCHEVA('Dpt BDD'!$A:$D,4,$B14,FN$13),"")</f>
        <v/>
      </c>
      <c r="FO14" s="114" t="str">
        <f>IFERROR(RECHERCHEVA('Dpt BDD'!$A:$D,4,$B14,FO$13),"")</f>
        <v/>
      </c>
      <c r="FP14" s="114" t="str">
        <f>IFERROR(RECHERCHEVA('Dpt BDD'!$A:$D,4,$B14,FP$13),"")</f>
        <v/>
      </c>
      <c r="FQ14" s="114" t="str">
        <f>IFERROR(RECHERCHEVA('Dpt BDD'!$A:$D,4,$B14,FQ$13),"")</f>
        <v/>
      </c>
      <c r="FR14" s="114" t="str">
        <f>IFERROR(RECHERCHEVA('Dpt BDD'!$A:$D,4,$B14,FR$13),"")</f>
        <v/>
      </c>
      <c r="FS14" s="114" t="str">
        <f>IFERROR(RECHERCHEVA('Dpt BDD'!$A:$D,4,$B14,FS$13),"")</f>
        <v/>
      </c>
      <c r="FT14" s="114" t="str">
        <f>IFERROR(RECHERCHEVA('Dpt BDD'!$A:$D,4,$B14,FT$13),"")</f>
        <v/>
      </c>
      <c r="FU14" s="114" t="str">
        <f>IFERROR(RECHERCHEVA('Dpt BDD'!$A:$D,4,$B14,FU$13),"")</f>
        <v/>
      </c>
      <c r="FV14" s="114" t="str">
        <f>IFERROR(RECHERCHEVA('Dpt BDD'!$A:$D,4,$B14,FV$13),"")</f>
        <v/>
      </c>
      <c r="FW14" s="114" t="str">
        <f>IFERROR(RECHERCHEVA('Dpt BDD'!$A:$D,4,$B14,FW$13),"")</f>
        <v/>
      </c>
      <c r="FX14" s="114" t="str">
        <f>IFERROR(RECHERCHEVA('Dpt BDD'!$A:$D,4,$B14,FX$13),"")</f>
        <v/>
      </c>
      <c r="FY14" s="114" t="str">
        <f>IFERROR(RECHERCHEVA('Dpt BDD'!$A:$D,4,$B14,FY$13),"")</f>
        <v/>
      </c>
      <c r="FZ14" s="114" t="str">
        <f>IFERROR(RECHERCHEVA('Dpt BDD'!$A:$D,4,$B14,FZ$13),"")</f>
        <v/>
      </c>
      <c r="GA14" s="114" t="str">
        <f>IFERROR(RECHERCHEVA('Dpt BDD'!$A:$D,4,$B14,GA$13),"")</f>
        <v/>
      </c>
      <c r="GB14" s="114" t="str">
        <f>IFERROR(RECHERCHEVA('Dpt BDD'!$A:$D,4,$B14,GB$13),"")</f>
        <v/>
      </c>
      <c r="GC14" s="114" t="str">
        <f>IFERROR(RECHERCHEVA('Dpt BDD'!$A:$D,4,$B14,GC$13),"")</f>
        <v/>
      </c>
      <c r="GD14" s="114" t="str">
        <f>IFERROR(RECHERCHEVA('Dpt BDD'!$A:$D,4,$B14,GD$13),"")</f>
        <v/>
      </c>
      <c r="GE14" s="114" t="str">
        <f>IFERROR(RECHERCHEVA('Dpt BDD'!$A:$D,4,$B14,GE$13),"")</f>
        <v/>
      </c>
      <c r="GF14" s="114" t="str">
        <f>IFERROR(RECHERCHEVA('Dpt BDD'!$A:$D,4,$B14,GF$13),"")</f>
        <v/>
      </c>
      <c r="GG14" s="114" t="str">
        <f>IFERROR(RECHERCHEVA('Dpt BDD'!$A:$D,4,$B14,GG$13),"")</f>
        <v/>
      </c>
      <c r="GH14" s="114" t="str">
        <f>IFERROR(RECHERCHEVA('Dpt BDD'!$A:$D,4,$B14,GH$13),"")</f>
        <v/>
      </c>
      <c r="GI14" s="114" t="str">
        <f>IFERROR(RECHERCHEVA('Dpt BDD'!$A:$D,4,$B14,GI$13),"")</f>
        <v/>
      </c>
      <c r="GJ14" s="114" t="str">
        <f>IFERROR(RECHERCHEVA('Dpt BDD'!$A:$D,4,$B14,GJ$13),"")</f>
        <v/>
      </c>
      <c r="GK14" s="114" t="str">
        <f>IFERROR(RECHERCHEVA('Dpt BDD'!$A:$D,4,$B14,GK$13),"")</f>
        <v/>
      </c>
      <c r="GL14" s="114" t="str">
        <f>IFERROR(RECHERCHEVA('Dpt BDD'!$A:$D,4,$B14,GL$13),"")</f>
        <v/>
      </c>
      <c r="GM14" s="114" t="str">
        <f>IFERROR(RECHERCHEVA('Dpt BDD'!$A:$D,4,$B14,GM$13),"")</f>
        <v/>
      </c>
      <c r="GN14" s="114" t="str">
        <f>IFERROR(RECHERCHEVA('Dpt BDD'!$A:$D,4,$B14,GN$13),"")</f>
        <v/>
      </c>
      <c r="GO14" s="114" t="str">
        <f>IFERROR(RECHERCHEVA('Dpt BDD'!$A:$D,4,$B14,GO$13),"")</f>
        <v/>
      </c>
      <c r="GP14" s="114" t="str">
        <f>IFERROR(RECHERCHEVA('Dpt BDD'!$A:$D,4,$B14,GP$13),"")</f>
        <v/>
      </c>
      <c r="GQ14" s="114" t="str">
        <f>IFERROR(RECHERCHEVA('Dpt BDD'!$A:$D,4,$B14,GQ$13),"")</f>
        <v/>
      </c>
      <c r="GR14" s="114" t="str">
        <f>IFERROR(RECHERCHEVA('Dpt BDD'!$A:$D,4,$B14,GR$13),"")</f>
        <v/>
      </c>
      <c r="GS14" s="114" t="str">
        <f>IFERROR(RECHERCHEVA('Dpt BDD'!$A:$D,4,$B14,GS$13),"")</f>
        <v/>
      </c>
      <c r="GT14" s="114" t="str">
        <f>IFERROR(RECHERCHEVA('Dpt BDD'!$A:$D,4,$B14,GT$13),"")</f>
        <v/>
      </c>
      <c r="GU14" s="114" t="str">
        <f>IFERROR(RECHERCHEVA('Dpt BDD'!$A:$D,4,$B14,GU$13),"")</f>
        <v/>
      </c>
      <c r="GV14" s="114" t="str">
        <f>IFERROR(RECHERCHEVA('Dpt BDD'!$A:$D,4,$B14,GV$13),"")</f>
        <v/>
      </c>
      <c r="GW14" s="114" t="str">
        <f>IFERROR(RECHERCHEVA('Dpt BDD'!$A:$D,4,$B14,GW$13),"")</f>
        <v/>
      </c>
      <c r="GX14" s="114" t="str">
        <f>IFERROR(RECHERCHEVA('Dpt BDD'!$A:$D,4,$B14,GX$13),"")</f>
        <v/>
      </c>
      <c r="GY14" s="114" t="str">
        <f>IFERROR(RECHERCHEVA('Dpt BDD'!$A:$D,4,$B14,GY$13),"")</f>
        <v/>
      </c>
      <c r="GZ14" s="114" t="str">
        <f>IFERROR(RECHERCHEVA('Dpt BDD'!$A:$D,4,$B14,GZ$13),"")</f>
        <v/>
      </c>
      <c r="HA14" s="114" t="str">
        <f>IFERROR(RECHERCHEVA('Dpt BDD'!$A:$D,4,$B14,HA$13),"")</f>
        <v/>
      </c>
      <c r="HB14" s="114" t="str">
        <f>IFERROR(RECHERCHEVA('Dpt BDD'!$A:$D,4,$B14,HB$13),"")</f>
        <v/>
      </c>
      <c r="HC14" s="114" t="str">
        <f>IFERROR(RECHERCHEVA('Dpt BDD'!$A:$D,4,$B14,HC$13),"")</f>
        <v/>
      </c>
      <c r="HD14" s="114" t="str">
        <f>IFERROR(RECHERCHEVA('Dpt BDD'!$A:$D,4,$B14,HD$13),"")</f>
        <v/>
      </c>
      <c r="HE14" s="114" t="str">
        <f>IFERROR(RECHERCHEVA('Dpt BDD'!$A:$D,4,$B14,HE$13),"")</f>
        <v/>
      </c>
      <c r="HF14" s="114" t="str">
        <f>IFERROR(RECHERCHEVA('Dpt BDD'!$A:$D,4,$B14,HF$13),"")</f>
        <v/>
      </c>
      <c r="HG14" s="114" t="str">
        <f>IFERROR(RECHERCHEVA('Dpt BDD'!$A:$D,4,$B14,HG$13),"")</f>
        <v/>
      </c>
      <c r="HH14" s="114" t="str">
        <f>IFERROR(RECHERCHEVA('Dpt BDD'!$A:$D,4,$B14,HH$13),"")</f>
        <v/>
      </c>
    </row>
    <row r="15" spans="1:219" x14ac:dyDescent="0.15">
      <c r="B15" s="120">
        <f>IF((B14+1)&lt;=$F$6,(B14+1),"")</f>
        <v>43102</v>
      </c>
      <c r="C15" s="117" t="str">
        <f>IFERROR(RECHERCHEVA('Dpt BDD'!$A:$D,4,$B15,C$12),"")</f>
        <v/>
      </c>
      <c r="D15" s="115" t="str">
        <f>IFERROR(RECHERCHEVA('Dpt BDD'!$A:$D,4,$B15,D$12),"")</f>
        <v/>
      </c>
      <c r="E15" s="115" t="str">
        <f>IFERROR(RECHERCHEVA('Dpt BDD'!$A:$D,4,$B15,E$12),"")</f>
        <v/>
      </c>
      <c r="F15" s="115" t="str">
        <f>IFERROR(RECHERCHEVA('Dpt BDD'!$A:$D,4,$B15,F$12),"")</f>
        <v/>
      </c>
      <c r="G15" s="115" t="str">
        <f>IFERROR(RECHERCHEVA('Dpt BDD'!$A:$D,4,$B15,G$12),"")</f>
        <v/>
      </c>
      <c r="H15" s="115" t="str">
        <f>IFERROR(RECHERCHEVA('Dpt BDD'!$A:$D,4,$B15,H$12),"")</f>
        <v/>
      </c>
      <c r="I15" s="115" t="str">
        <f>IFERROR(RECHERCHEVA('Dpt BDD'!$A:$D,4,$B15,I$12),"")</f>
        <v/>
      </c>
      <c r="J15" s="115" t="str">
        <f>IFERROR(RECHERCHEVA('Dpt BDD'!$A:$D,4,$B15,J$12),"")</f>
        <v/>
      </c>
      <c r="K15" s="115" t="str">
        <f>IFERROR(RECHERCHEVA('Dpt BDD'!$A:$D,4,$B15,K$12),"")</f>
        <v/>
      </c>
      <c r="L15" s="115" t="str">
        <f>IFERROR(RECHERCHEVA('Dpt BDD'!$A:$D,4,$B15,L$12),"")</f>
        <v/>
      </c>
      <c r="M15" s="115" t="str">
        <f>IFERROR(RECHERCHEVA('Dpt BDD'!$A:$D,4,$B15,M$12),"")</f>
        <v/>
      </c>
      <c r="N15" s="115" t="str">
        <f>IFERROR(RECHERCHEVA('Dpt BDD'!$A:$D,4,$B15,N$12),"")</f>
        <v/>
      </c>
      <c r="O15" s="115" t="str">
        <f>IFERROR(RECHERCHEVA('Dpt BDD'!$A:$D,4,$B15,O$13),"")</f>
        <v/>
      </c>
      <c r="P15" s="115" t="str">
        <f>IFERROR(RECHERCHEVA('Dpt BDD'!$A:$D,4,$B15,P$13),"")</f>
        <v/>
      </c>
      <c r="Q15" s="115" t="str">
        <f>IFERROR(RECHERCHEVA('Dpt BDD'!$A:$D,4,$B15,Q$13),"")</f>
        <v/>
      </c>
      <c r="R15" s="115" t="str">
        <f>IFERROR(RECHERCHEVA('Dpt BDD'!$A:$D,4,$B15,R$13),"")</f>
        <v/>
      </c>
      <c r="S15" s="115" t="str">
        <f>IFERROR(RECHERCHEVA('Dpt BDD'!$A:$D,4,$B15,S$13),"")</f>
        <v/>
      </c>
      <c r="T15" s="115" t="str">
        <f>IFERROR(RECHERCHEVA('Dpt BDD'!$A:$D,4,$B15,T$13),"")</f>
        <v/>
      </c>
      <c r="U15" s="115" t="str">
        <f>IFERROR(RECHERCHEVA('Dpt BDD'!$A:$D,4,$B15,U$13),"")</f>
        <v/>
      </c>
      <c r="V15" s="115" t="str">
        <f>IFERROR(RECHERCHEVA('Dpt BDD'!$A:$D,4,$B15,V$13),"")</f>
        <v/>
      </c>
      <c r="W15" s="115" t="str">
        <f>IFERROR(RECHERCHEVA('Dpt BDD'!$A:$D,4,$B15,W$13),"")</f>
        <v/>
      </c>
      <c r="X15" s="115" t="str">
        <f>IFERROR(RECHERCHEVA('Dpt BDD'!$A:$D,4,$B15,X$13),"")</f>
        <v/>
      </c>
      <c r="Y15" s="115" t="str">
        <f>IFERROR(RECHERCHEVA('Dpt BDD'!$A:$D,4,$B15,Y$13),"")</f>
        <v/>
      </c>
      <c r="Z15" s="115" t="str">
        <f>IFERROR(RECHERCHEVA('Dpt BDD'!$A:$D,4,$B15,Z$13),"")</f>
        <v/>
      </c>
      <c r="AA15" s="115" t="str">
        <f>IFERROR(RECHERCHEVA('Dpt BDD'!$A:$D,4,$B15,AA$13),"")</f>
        <v/>
      </c>
      <c r="AB15" s="115" t="str">
        <f>IFERROR(RECHERCHEVA('Dpt BDD'!$A:$D,4,$B15,AB$13),"")</f>
        <v/>
      </c>
      <c r="AC15" s="115" t="str">
        <f>IFERROR(RECHERCHEVA('Dpt BDD'!$A:$D,4,$B15,AC$13),"")</f>
        <v/>
      </c>
      <c r="AD15" s="115" t="str">
        <f>IFERROR(RECHERCHEVA('Dpt BDD'!$A:$D,4,$B15,AD$13),"")</f>
        <v/>
      </c>
      <c r="AE15" s="115" t="str">
        <f>IFERROR(RECHERCHEVA('Dpt BDD'!$A:$D,4,$B15,AE$13),"")</f>
        <v/>
      </c>
      <c r="AF15" s="115" t="str">
        <f>IFERROR(RECHERCHEVA('Dpt BDD'!$A:$D,4,$B15,AF$13),"")</f>
        <v/>
      </c>
      <c r="AG15" s="115" t="str">
        <f>IFERROR(RECHERCHEVA('Dpt BDD'!$A:$D,4,$B15,AG$13),"")</f>
        <v/>
      </c>
      <c r="AH15" s="115" t="str">
        <f>IFERROR(RECHERCHEVA('Dpt BDD'!$A:$D,4,$B15,AH$13),"")</f>
        <v/>
      </c>
      <c r="AI15" s="115" t="str">
        <f>IFERROR(RECHERCHEVA('Dpt BDD'!$A:$D,4,$B15,AI$13),"")</f>
        <v/>
      </c>
      <c r="AJ15" s="115" t="str">
        <f>IFERROR(RECHERCHEVA('Dpt BDD'!$A:$D,4,$B15,AJ$13),"")</f>
        <v/>
      </c>
      <c r="AK15" s="115" t="str">
        <f>IFERROR(RECHERCHEVA('Dpt BDD'!$A:$D,4,$B15,AK$13),"")</f>
        <v/>
      </c>
      <c r="AL15" s="115" t="str">
        <f>IFERROR(RECHERCHEVA('Dpt BDD'!$A:$D,4,$B15,AL$13),"")</f>
        <v/>
      </c>
      <c r="AM15" s="115" t="str">
        <f>IFERROR(RECHERCHEVA('Dpt BDD'!$A:$D,4,$B15,AM$13),"")</f>
        <v/>
      </c>
      <c r="AN15" s="115" t="str">
        <f>IFERROR(RECHERCHEVA('Dpt BDD'!$A:$D,4,$B15,AN$13),"")</f>
        <v/>
      </c>
      <c r="AO15" s="115" t="str">
        <f>IFERROR(RECHERCHEVA('Dpt BDD'!$A:$D,4,$B15,AO$13),"")</f>
        <v/>
      </c>
      <c r="AP15" s="115" t="str">
        <f>IFERROR(RECHERCHEVA('Dpt BDD'!$A:$D,4,$B15,AP$13),"")</f>
        <v/>
      </c>
      <c r="AQ15" s="115" t="str">
        <f>IFERROR(RECHERCHEVA('Dpt BDD'!$A:$D,4,$B15,AQ$13),"")</f>
        <v/>
      </c>
      <c r="AR15" s="115" t="str">
        <f>IFERROR(RECHERCHEVA('Dpt BDD'!$A:$D,4,$B15,AR$13),"")</f>
        <v/>
      </c>
      <c r="AS15" s="115" t="str">
        <f>IFERROR(RECHERCHEVA('Dpt BDD'!$A:$D,4,$B15,AS$13),"")</f>
        <v/>
      </c>
      <c r="AT15" s="115" t="str">
        <f>IFERROR(RECHERCHEVA('Dpt BDD'!$A:$D,4,$B15,AT$13),"")</f>
        <v/>
      </c>
      <c r="AU15" s="115" t="str">
        <f>IFERROR(RECHERCHEVA('Dpt BDD'!$A:$D,4,$B15,AU$13),"")</f>
        <v/>
      </c>
      <c r="AV15" s="115" t="str">
        <f>IFERROR(RECHERCHEVA('Dpt BDD'!$A:$D,4,$B15,AV$13),"")</f>
        <v/>
      </c>
      <c r="AW15" s="115" t="str">
        <f>IFERROR(RECHERCHEVA('Dpt BDD'!$A:$D,4,$B15,AW$13),"")</f>
        <v/>
      </c>
      <c r="AX15" s="115" t="str">
        <f>IFERROR(RECHERCHEVA('Dpt BDD'!$A:$D,4,$B15,AX$13),"")</f>
        <v/>
      </c>
      <c r="AY15" s="115" t="str">
        <f>IFERROR(RECHERCHEVA('Dpt BDD'!$A:$D,4,$B15,AY$13),"")</f>
        <v/>
      </c>
      <c r="AZ15" s="115" t="str">
        <f>IFERROR(RECHERCHEVA('Dpt BDD'!$A:$D,4,$B15,AZ$13),"")</f>
        <v/>
      </c>
      <c r="BA15" s="115" t="str">
        <f>IFERROR(RECHERCHEVA('Dpt BDD'!$A:$D,4,$B15,BA$13),"")</f>
        <v/>
      </c>
      <c r="BB15" s="115" t="str">
        <f>IFERROR(RECHERCHEVA('Dpt BDD'!$A:$D,4,$B15,BB$13),"")</f>
        <v/>
      </c>
      <c r="BC15" s="115" t="str">
        <f>IFERROR(RECHERCHEVA('Dpt BDD'!$A:$D,4,$B15,BC$13),"")</f>
        <v/>
      </c>
      <c r="BD15" s="115" t="str">
        <f>IFERROR(RECHERCHEVA('Dpt BDD'!$A:$D,4,$B15,BD$13),"")</f>
        <v/>
      </c>
      <c r="BE15" s="115" t="str">
        <f>IFERROR(RECHERCHEVA('Dpt BDD'!$A:$D,4,$B15,BE$13),"")</f>
        <v/>
      </c>
      <c r="BF15" s="115" t="str">
        <f>IFERROR(RECHERCHEVA('Dpt BDD'!$A:$D,4,$B15,BF$13),"")</f>
        <v/>
      </c>
      <c r="BG15" s="115" t="str">
        <f>IFERROR(RECHERCHEVA('Dpt BDD'!$A:$D,4,$B15,BG$13),"")</f>
        <v/>
      </c>
      <c r="BH15" s="115" t="str">
        <f>IFERROR(RECHERCHEVA('Dpt BDD'!$A:$D,4,$B15,BH$13),"")</f>
        <v/>
      </c>
      <c r="BI15" s="115" t="str">
        <f>IFERROR(RECHERCHEVA('Dpt BDD'!$A:$D,4,$B15,BI$13),"")</f>
        <v/>
      </c>
      <c r="BJ15" s="115" t="str">
        <f>IFERROR(RECHERCHEVA('Dpt BDD'!$A:$D,4,$B15,BJ$13),"")</f>
        <v/>
      </c>
      <c r="BK15" s="115" t="str">
        <f>IFERROR(RECHERCHEVA('Dpt BDD'!$A:$D,4,$B15,BK$13),"")</f>
        <v/>
      </c>
      <c r="BL15" s="115" t="str">
        <f>IFERROR(RECHERCHEVA('Dpt BDD'!$A:$D,4,$B15,BL$13),"")</f>
        <v/>
      </c>
      <c r="BM15" s="115" t="str">
        <f>IFERROR(RECHERCHEVA('Dpt BDD'!$A:$D,4,$B15,BM$13),"")</f>
        <v/>
      </c>
      <c r="BN15" s="115" t="str">
        <f>IFERROR(RECHERCHEVA('Dpt BDD'!$A:$D,4,$B15,BN$13),"")</f>
        <v/>
      </c>
      <c r="BO15" s="115" t="str">
        <f>IFERROR(RECHERCHEVA('Dpt BDD'!$A:$D,4,$B15,BO$13),"")</f>
        <v/>
      </c>
      <c r="BP15" s="115" t="str">
        <f>IFERROR(RECHERCHEVA('Dpt BDD'!$A:$D,4,$B15,BP$13),"")</f>
        <v/>
      </c>
      <c r="BQ15" s="115" t="str">
        <f>IFERROR(RECHERCHEVA('Dpt BDD'!$A:$D,4,$B15,BQ$13),"")</f>
        <v/>
      </c>
      <c r="BR15" s="115" t="str">
        <f>IFERROR(RECHERCHEVA('Dpt BDD'!$A:$D,4,$B15,BR$13),"")</f>
        <v/>
      </c>
      <c r="BS15" s="115" t="str">
        <f>IFERROR(RECHERCHEVA('Dpt BDD'!$A:$D,4,$B15,BS$13),"")</f>
        <v/>
      </c>
      <c r="BT15" s="115" t="str">
        <f>IFERROR(RECHERCHEVA('Dpt BDD'!$A:$D,4,$B15,BT$13),"")</f>
        <v/>
      </c>
      <c r="BU15" s="115" t="str">
        <f>IFERROR(RECHERCHEVA('Dpt BDD'!$A:$D,4,$B15,BU$13),"")</f>
        <v/>
      </c>
      <c r="BV15" s="115" t="str">
        <f>IFERROR(RECHERCHEVA('Dpt BDD'!$A:$D,4,$B15,BV$13),"")</f>
        <v/>
      </c>
      <c r="BW15" s="115" t="str">
        <f>IFERROR(RECHERCHEVA('Dpt BDD'!$A:$D,4,$B15,BW$13),"")</f>
        <v/>
      </c>
      <c r="BX15" s="115" t="str">
        <f>IFERROR(RECHERCHEVA('Dpt BDD'!$A:$D,4,$B15,BX$13),"")</f>
        <v/>
      </c>
      <c r="BY15" s="115" t="str">
        <f>IFERROR(RECHERCHEVA('Dpt BDD'!$A:$D,4,$B15,BY$13),"")</f>
        <v/>
      </c>
      <c r="BZ15" s="115" t="str">
        <f>IFERROR(RECHERCHEVA('Dpt BDD'!$A:$D,4,$B15,BZ$13),"")</f>
        <v/>
      </c>
      <c r="CA15" s="115" t="str">
        <f>IFERROR(RECHERCHEVA('Dpt BDD'!$A:$D,4,$B15,CA$13),"")</f>
        <v/>
      </c>
      <c r="CB15" s="115" t="str">
        <f>IFERROR(RECHERCHEVA('Dpt BDD'!$A:$D,4,$B15,CB$13),"")</f>
        <v/>
      </c>
      <c r="CC15" s="115" t="str">
        <f>IFERROR(RECHERCHEVA('Dpt BDD'!$A:$D,4,$B15,CC$13),"")</f>
        <v/>
      </c>
      <c r="CD15" s="115" t="str">
        <f>IFERROR(RECHERCHEVA('Dpt BDD'!$A:$D,4,$B15,CD$13),"")</f>
        <v/>
      </c>
      <c r="CE15" s="115" t="str">
        <f>IFERROR(RECHERCHEVA('Dpt BDD'!$A:$D,4,$B15,CE$13),"")</f>
        <v/>
      </c>
      <c r="CF15" s="115" t="str">
        <f>IFERROR(RECHERCHEVA('Dpt BDD'!$A:$D,4,$B15,CF$13),"")</f>
        <v/>
      </c>
      <c r="CG15" s="115" t="str">
        <f>IFERROR(RECHERCHEVA('Dpt BDD'!$A:$D,4,$B15,CG$13),"")</f>
        <v/>
      </c>
      <c r="CH15" s="115" t="str">
        <f>IFERROR(RECHERCHEVA('Dpt BDD'!$A:$D,4,$B15,CH$13),"")</f>
        <v/>
      </c>
      <c r="CI15" s="115" t="str">
        <f>IFERROR(RECHERCHEVA('Dpt BDD'!$A:$D,4,$B15,CI$13),"")</f>
        <v/>
      </c>
      <c r="CJ15" s="115" t="str">
        <f>IFERROR(RECHERCHEVA('Dpt BDD'!$A:$D,4,$B15,CJ$13),"")</f>
        <v/>
      </c>
      <c r="CK15" s="115" t="str">
        <f>IFERROR(RECHERCHEVA('Dpt BDD'!$A:$D,4,$B15,CK$13),"")</f>
        <v/>
      </c>
      <c r="CL15" s="115" t="str">
        <f>IFERROR(RECHERCHEVA('Dpt BDD'!$A:$D,4,$B15,CL$13),"")</f>
        <v/>
      </c>
      <c r="CM15" s="115" t="str">
        <f>IFERROR(RECHERCHEVA('Dpt BDD'!$A:$D,4,$B15,CM$13),"")</f>
        <v/>
      </c>
      <c r="CN15" s="115" t="str">
        <f>IFERROR(RECHERCHEVA('Dpt BDD'!$A:$D,4,$B15,CN$13),"")</f>
        <v/>
      </c>
      <c r="CO15" s="115" t="str">
        <f>IFERROR(RECHERCHEVA('Dpt BDD'!$A:$D,4,$B15,CO$13),"")</f>
        <v/>
      </c>
      <c r="CP15" s="115" t="str">
        <f>IFERROR(RECHERCHEVA('Dpt BDD'!$A:$D,4,$B15,CP$13),"")</f>
        <v/>
      </c>
      <c r="CQ15" s="115" t="str">
        <f>IFERROR(RECHERCHEVA('Dpt BDD'!$A:$D,4,$B15,CQ$13),"")</f>
        <v/>
      </c>
      <c r="CR15" s="115" t="str">
        <f>IFERROR(RECHERCHEVA('Dpt BDD'!$A:$D,4,$B15,CR$13),"")</f>
        <v/>
      </c>
      <c r="CS15" s="115" t="str">
        <f>IFERROR(RECHERCHEVA('Dpt BDD'!$A:$D,4,$B15,CS$13),"")</f>
        <v/>
      </c>
      <c r="CT15" s="115" t="str">
        <f>IFERROR(RECHERCHEVA('Dpt BDD'!$A:$D,4,$B15,CT$13),"")</f>
        <v/>
      </c>
      <c r="CU15" s="115" t="str">
        <f>IFERROR(RECHERCHEVA('Dpt BDD'!$A:$D,4,$B15,CU$13),"")</f>
        <v/>
      </c>
      <c r="CV15" s="115" t="str">
        <f>IFERROR(RECHERCHEVA('Dpt BDD'!$A:$D,4,$B15,CV$13),"")</f>
        <v/>
      </c>
      <c r="CW15" s="115" t="str">
        <f>IFERROR(RECHERCHEVA('Dpt BDD'!$A:$D,4,$B15,CW$13),"")</f>
        <v/>
      </c>
      <c r="CX15" s="115" t="str">
        <f>IFERROR(RECHERCHEVA('Dpt BDD'!$A:$D,4,$B15,CX$13),"")</f>
        <v/>
      </c>
      <c r="CY15" s="115" t="str">
        <f>IFERROR(RECHERCHEVA('Dpt BDD'!$A:$D,4,$B15,CY$13),"")</f>
        <v/>
      </c>
      <c r="CZ15" s="115" t="str">
        <f>IFERROR(RECHERCHEVA('Dpt BDD'!$A:$D,4,$B15,CZ$13),"")</f>
        <v/>
      </c>
      <c r="DA15" s="115" t="str">
        <f>IFERROR(RECHERCHEVA('Dpt BDD'!$A:$D,4,$B15,DA$13),"")</f>
        <v/>
      </c>
      <c r="DB15" s="115" t="str">
        <f>IFERROR(RECHERCHEVA('Dpt BDD'!$A:$D,4,$B15,DB$13),"")</f>
        <v/>
      </c>
      <c r="DC15" s="115" t="str">
        <f>IFERROR(RECHERCHEVA('Dpt BDD'!$A:$D,4,$B15,DC$13),"")</f>
        <v/>
      </c>
      <c r="DD15" s="115" t="str">
        <f>IFERROR(RECHERCHEVA('Dpt BDD'!$A:$D,4,$B15,DD$13),"")</f>
        <v/>
      </c>
      <c r="DE15" s="115" t="str">
        <f>IFERROR(RECHERCHEVA('Dpt BDD'!$A:$D,4,$B15,DE$13),"")</f>
        <v/>
      </c>
      <c r="DF15" s="115" t="str">
        <f>IFERROR(RECHERCHEVA('Dpt BDD'!$A:$D,4,$B15,DF$13),"")</f>
        <v/>
      </c>
      <c r="DG15" s="115" t="str">
        <f>IFERROR(RECHERCHEVA('Dpt BDD'!$A:$D,4,$B15,DG$13),"")</f>
        <v/>
      </c>
      <c r="DH15" s="115" t="str">
        <f>IFERROR(RECHERCHEVA('Dpt BDD'!$A:$D,4,$B15,DH$13),"")</f>
        <v/>
      </c>
      <c r="DI15" s="115" t="str">
        <f>IFERROR(RECHERCHEVA('Dpt BDD'!$A:$D,4,$B15,DI$13),"")</f>
        <v/>
      </c>
      <c r="DJ15" s="115" t="str">
        <f>IFERROR(RECHERCHEVA('Dpt BDD'!$A:$D,4,$B15,DJ$13),"")</f>
        <v/>
      </c>
      <c r="DK15" s="115" t="str">
        <f>IFERROR(RECHERCHEVA('Dpt BDD'!$A:$D,4,$B15,DK$13),"")</f>
        <v/>
      </c>
      <c r="DL15" s="115" t="str">
        <f>IFERROR(RECHERCHEVA('Dpt BDD'!$A:$D,4,$B15,DL$13),"")</f>
        <v/>
      </c>
      <c r="DM15" s="115" t="str">
        <f>IFERROR(RECHERCHEVA('Dpt BDD'!$A:$D,4,$B15,DM$13),"")</f>
        <v/>
      </c>
      <c r="DN15" s="115" t="str">
        <f>IFERROR(RECHERCHEVA('Dpt BDD'!$A:$D,4,$B15,DN$13),"")</f>
        <v/>
      </c>
      <c r="DO15" s="115" t="str">
        <f>IFERROR(RECHERCHEVA('Dpt BDD'!$A:$D,4,$B15,DO$13),"")</f>
        <v/>
      </c>
      <c r="DP15" s="115" t="str">
        <f>IFERROR(RECHERCHEVA('Dpt BDD'!$A:$D,4,$B15,DP$13),"")</f>
        <v/>
      </c>
      <c r="DQ15" s="115" t="str">
        <f>IFERROR(RECHERCHEVA('Dpt BDD'!$A:$D,4,$B15,DQ$13),"")</f>
        <v/>
      </c>
      <c r="DR15" s="115" t="str">
        <f>IFERROR(RECHERCHEVA('Dpt BDD'!$A:$D,4,$B15,DR$13),"")</f>
        <v/>
      </c>
      <c r="DS15" s="115" t="str">
        <f>IFERROR(RECHERCHEVA('Dpt BDD'!$A:$D,4,$B15,DS$13),"")</f>
        <v/>
      </c>
      <c r="DT15" s="115" t="str">
        <f>IFERROR(RECHERCHEVA('Dpt BDD'!$A:$D,4,$B15,DT$13),"")</f>
        <v/>
      </c>
      <c r="DU15" s="115" t="str">
        <f>IFERROR(RECHERCHEVA('Dpt BDD'!$A:$D,4,$B15,DU$13),"")</f>
        <v/>
      </c>
      <c r="DV15" s="115" t="str">
        <f>IFERROR(RECHERCHEVA('Dpt BDD'!$A:$D,4,$B15,DV$13),"")</f>
        <v/>
      </c>
      <c r="DW15" s="115" t="str">
        <f>IFERROR(RECHERCHEVA('Dpt BDD'!$A:$D,4,$B15,DW$13),"")</f>
        <v/>
      </c>
      <c r="DX15" s="115" t="str">
        <f>IFERROR(RECHERCHEVA('Dpt BDD'!$A:$D,4,$B15,DX$13),"")</f>
        <v/>
      </c>
      <c r="DY15" s="115" t="str">
        <f>IFERROR(RECHERCHEVA('Dpt BDD'!$A:$D,4,$B15,DY$13),"")</f>
        <v/>
      </c>
      <c r="DZ15" s="115" t="str">
        <f>IFERROR(RECHERCHEVA('Dpt BDD'!$A:$D,4,$B15,DZ$13),"")</f>
        <v/>
      </c>
      <c r="EA15" s="115" t="str">
        <f>IFERROR(RECHERCHEVA('Dpt BDD'!$A:$D,4,$B15,EA$13),"")</f>
        <v/>
      </c>
      <c r="EB15" s="115" t="str">
        <f>IFERROR(RECHERCHEVA('Dpt BDD'!$A:$D,4,$B15,EB$13),"")</f>
        <v/>
      </c>
      <c r="EC15" s="115" t="str">
        <f>IFERROR(RECHERCHEVA('Dpt BDD'!$A:$D,4,$B15,EC$13),"")</f>
        <v/>
      </c>
      <c r="ED15" s="115" t="str">
        <f>IFERROR(RECHERCHEVA('Dpt BDD'!$A:$D,4,$B15,ED$13),"")</f>
        <v/>
      </c>
      <c r="EE15" s="115" t="str">
        <f>IFERROR(RECHERCHEVA('Dpt BDD'!$A:$D,4,$B15,EE$13),"")</f>
        <v/>
      </c>
      <c r="EF15" s="115" t="str">
        <f>IFERROR(RECHERCHEVA('Dpt BDD'!$A:$D,4,$B15,EF$13),"")</f>
        <v/>
      </c>
      <c r="EG15" s="115" t="str">
        <f>IFERROR(RECHERCHEVA('Dpt BDD'!$A:$D,4,$B15,EG$13),"")</f>
        <v/>
      </c>
      <c r="EH15" s="115" t="str">
        <f>IFERROR(RECHERCHEVA('Dpt BDD'!$A:$D,4,$B15,EH$13),"")</f>
        <v/>
      </c>
      <c r="EI15" s="115" t="str">
        <f>IFERROR(RECHERCHEVA('Dpt BDD'!$A:$D,4,$B15,EI$13),"")</f>
        <v/>
      </c>
      <c r="EJ15" s="115" t="str">
        <f>IFERROR(RECHERCHEVA('Dpt BDD'!$A:$D,4,$B15,EJ$13),"")</f>
        <v/>
      </c>
      <c r="EK15" s="115" t="str">
        <f>IFERROR(RECHERCHEVA('Dpt BDD'!$A:$D,4,$B15,EK$13),"")</f>
        <v/>
      </c>
      <c r="EL15" s="115" t="str">
        <f>IFERROR(RECHERCHEVA('Dpt BDD'!$A:$D,4,$B15,EL$13),"")</f>
        <v/>
      </c>
      <c r="EM15" s="115" t="str">
        <f>IFERROR(RECHERCHEVA('Dpt BDD'!$A:$D,4,$B15,EM$13),"")</f>
        <v/>
      </c>
      <c r="EN15" s="115" t="str">
        <f>IFERROR(RECHERCHEVA('Dpt BDD'!$A:$D,4,$B15,EN$13),"")</f>
        <v/>
      </c>
      <c r="EO15" s="115" t="str">
        <f>IFERROR(RECHERCHEVA('Dpt BDD'!$A:$D,4,$B15,EO$13),"")</f>
        <v/>
      </c>
      <c r="EP15" s="115" t="str">
        <f>IFERROR(RECHERCHEVA('Dpt BDD'!$A:$D,4,$B15,EP$13),"")</f>
        <v/>
      </c>
      <c r="EQ15" s="115" t="str">
        <f>IFERROR(RECHERCHEVA('Dpt BDD'!$A:$D,4,$B15,EQ$13),"")</f>
        <v/>
      </c>
      <c r="ER15" s="115" t="str">
        <f>IFERROR(RECHERCHEVA('Dpt BDD'!$A:$D,4,$B15,ER$13),"")</f>
        <v/>
      </c>
      <c r="ES15" s="115" t="str">
        <f>IFERROR(RECHERCHEVA('Dpt BDD'!$A:$D,4,$B15,ES$13),"")</f>
        <v/>
      </c>
      <c r="ET15" s="115" t="str">
        <f>IFERROR(RECHERCHEVA('Dpt BDD'!$A:$D,4,$B15,ET$13),"")</f>
        <v/>
      </c>
      <c r="EU15" s="115" t="str">
        <f>IFERROR(RECHERCHEVA('Dpt BDD'!$A:$D,4,$B15,EU$13),"")</f>
        <v/>
      </c>
      <c r="EV15" s="115" t="str">
        <f>IFERROR(RECHERCHEVA('Dpt BDD'!$A:$D,4,$B15,EV$13),"")</f>
        <v/>
      </c>
      <c r="EW15" s="115" t="str">
        <f>IFERROR(RECHERCHEVA('Dpt BDD'!$A:$D,4,$B15,EW$13),"")</f>
        <v/>
      </c>
      <c r="EX15" s="115" t="str">
        <f>IFERROR(RECHERCHEVA('Dpt BDD'!$A:$D,4,$B15,EX$13),"")</f>
        <v/>
      </c>
      <c r="EY15" s="115" t="str">
        <f>IFERROR(RECHERCHEVA('Dpt BDD'!$A:$D,4,$B15,EY$13),"")</f>
        <v/>
      </c>
      <c r="EZ15" s="115" t="str">
        <f>IFERROR(RECHERCHEVA('Dpt BDD'!$A:$D,4,$B15,EZ$13),"")</f>
        <v/>
      </c>
      <c r="FA15" s="115" t="str">
        <f>IFERROR(RECHERCHEVA('Dpt BDD'!$A:$D,4,$B15,FA$13),"")</f>
        <v/>
      </c>
      <c r="FB15" s="115" t="str">
        <f>IFERROR(RECHERCHEVA('Dpt BDD'!$A:$D,4,$B15,FB$13),"")</f>
        <v/>
      </c>
      <c r="FC15" s="115" t="str">
        <f>IFERROR(RECHERCHEVA('Dpt BDD'!$A:$D,4,$B15,FC$13),"")</f>
        <v/>
      </c>
      <c r="FD15" s="115" t="str">
        <f>IFERROR(RECHERCHEVA('Dpt BDD'!$A:$D,4,$B15,FD$13),"")</f>
        <v/>
      </c>
      <c r="FE15" s="115" t="str">
        <f>IFERROR(RECHERCHEVA('Dpt BDD'!$A:$D,4,$B15,FE$13),"")</f>
        <v/>
      </c>
      <c r="FF15" s="115" t="str">
        <f>IFERROR(RECHERCHEVA('Dpt BDD'!$A:$D,4,$B15,FF$13),"")</f>
        <v/>
      </c>
      <c r="FG15" s="115" t="str">
        <f>IFERROR(RECHERCHEVA('Dpt BDD'!$A:$D,4,$B15,FG$13),"")</f>
        <v/>
      </c>
      <c r="FH15" s="115" t="str">
        <f>IFERROR(RECHERCHEVA('Dpt BDD'!$A:$D,4,$B15,FH$13),"")</f>
        <v/>
      </c>
      <c r="FI15" s="115" t="str">
        <f>IFERROR(RECHERCHEVA('Dpt BDD'!$A:$D,4,$B15,FI$13),"")</f>
        <v/>
      </c>
      <c r="FJ15" s="115" t="str">
        <f>IFERROR(RECHERCHEVA('Dpt BDD'!$A:$D,4,$B15,FJ$13),"")</f>
        <v/>
      </c>
      <c r="FK15" s="115" t="str">
        <f>IFERROR(RECHERCHEVA('Dpt BDD'!$A:$D,4,$B15,FK$13),"")</f>
        <v/>
      </c>
      <c r="FL15" s="115" t="str">
        <f>IFERROR(RECHERCHEVA('Dpt BDD'!$A:$D,4,$B15,FL$13),"")</f>
        <v/>
      </c>
      <c r="FM15" s="115" t="str">
        <f>IFERROR(RECHERCHEVA('Dpt BDD'!$A:$D,4,$B15,FM$13),"")</f>
        <v/>
      </c>
      <c r="FN15" s="115" t="str">
        <f>IFERROR(RECHERCHEVA('Dpt BDD'!$A:$D,4,$B15,FN$13),"")</f>
        <v/>
      </c>
      <c r="FO15" s="115" t="str">
        <f>IFERROR(RECHERCHEVA('Dpt BDD'!$A:$D,4,$B15,FO$13),"")</f>
        <v/>
      </c>
      <c r="FP15" s="115" t="str">
        <f>IFERROR(RECHERCHEVA('Dpt BDD'!$A:$D,4,$B15,FP$13),"")</f>
        <v/>
      </c>
      <c r="FQ15" s="115" t="str">
        <f>IFERROR(RECHERCHEVA('Dpt BDD'!$A:$D,4,$B15,FQ$13),"")</f>
        <v/>
      </c>
      <c r="FR15" s="115" t="str">
        <f>IFERROR(RECHERCHEVA('Dpt BDD'!$A:$D,4,$B15,FR$13),"")</f>
        <v/>
      </c>
      <c r="FS15" s="115" t="str">
        <f>IFERROR(RECHERCHEVA('Dpt BDD'!$A:$D,4,$B15,FS$13),"")</f>
        <v/>
      </c>
      <c r="FT15" s="115" t="str">
        <f>IFERROR(RECHERCHEVA('Dpt BDD'!$A:$D,4,$B15,FT$13),"")</f>
        <v/>
      </c>
      <c r="FU15" s="115" t="str">
        <f>IFERROR(RECHERCHEVA('Dpt BDD'!$A:$D,4,$B15,FU$13),"")</f>
        <v/>
      </c>
      <c r="FV15" s="115" t="str">
        <f>IFERROR(RECHERCHEVA('Dpt BDD'!$A:$D,4,$B15,FV$13),"")</f>
        <v/>
      </c>
      <c r="FW15" s="115" t="str">
        <f>IFERROR(RECHERCHEVA('Dpt BDD'!$A:$D,4,$B15,FW$13),"")</f>
        <v/>
      </c>
      <c r="FX15" s="115" t="str">
        <f>IFERROR(RECHERCHEVA('Dpt BDD'!$A:$D,4,$B15,FX$13),"")</f>
        <v/>
      </c>
      <c r="FY15" s="115" t="str">
        <f>IFERROR(RECHERCHEVA('Dpt BDD'!$A:$D,4,$B15,FY$13),"")</f>
        <v/>
      </c>
      <c r="FZ15" s="115" t="str">
        <f>IFERROR(RECHERCHEVA('Dpt BDD'!$A:$D,4,$B15,FZ$13),"")</f>
        <v/>
      </c>
      <c r="GA15" s="115" t="str">
        <f>IFERROR(RECHERCHEVA('Dpt BDD'!$A:$D,4,$B15,GA$13),"")</f>
        <v/>
      </c>
      <c r="GB15" s="115" t="str">
        <f>IFERROR(RECHERCHEVA('Dpt BDD'!$A:$D,4,$B15,GB$13),"")</f>
        <v/>
      </c>
      <c r="GC15" s="115" t="str">
        <f>IFERROR(RECHERCHEVA('Dpt BDD'!$A:$D,4,$B15,GC$13),"")</f>
        <v/>
      </c>
      <c r="GD15" s="115" t="str">
        <f>IFERROR(RECHERCHEVA('Dpt BDD'!$A:$D,4,$B15,GD$13),"")</f>
        <v/>
      </c>
      <c r="GE15" s="115" t="str">
        <f>IFERROR(RECHERCHEVA('Dpt BDD'!$A:$D,4,$B15,GE$13),"")</f>
        <v/>
      </c>
      <c r="GF15" s="115" t="str">
        <f>IFERROR(RECHERCHEVA('Dpt BDD'!$A:$D,4,$B15,GF$13),"")</f>
        <v/>
      </c>
      <c r="GG15" s="115" t="str">
        <f>IFERROR(RECHERCHEVA('Dpt BDD'!$A:$D,4,$B15,GG$13),"")</f>
        <v/>
      </c>
      <c r="GH15" s="115" t="str">
        <f>IFERROR(RECHERCHEVA('Dpt BDD'!$A:$D,4,$B15,GH$13),"")</f>
        <v/>
      </c>
      <c r="GI15" s="115" t="str">
        <f>IFERROR(RECHERCHEVA('Dpt BDD'!$A:$D,4,$B15,GI$13),"")</f>
        <v/>
      </c>
      <c r="GJ15" s="115" t="str">
        <f>IFERROR(RECHERCHEVA('Dpt BDD'!$A:$D,4,$B15,GJ$13),"")</f>
        <v/>
      </c>
      <c r="GK15" s="115" t="str">
        <f>IFERROR(RECHERCHEVA('Dpt BDD'!$A:$D,4,$B15,GK$13),"")</f>
        <v/>
      </c>
      <c r="GL15" s="115" t="str">
        <f>IFERROR(RECHERCHEVA('Dpt BDD'!$A:$D,4,$B15,GL$13),"")</f>
        <v/>
      </c>
      <c r="GM15" s="115" t="str">
        <f>IFERROR(RECHERCHEVA('Dpt BDD'!$A:$D,4,$B15,GM$13),"")</f>
        <v/>
      </c>
      <c r="GN15" s="115" t="str">
        <f>IFERROR(RECHERCHEVA('Dpt BDD'!$A:$D,4,$B15,GN$13),"")</f>
        <v/>
      </c>
      <c r="GO15" s="115" t="str">
        <f>IFERROR(RECHERCHEVA('Dpt BDD'!$A:$D,4,$B15,GO$13),"")</f>
        <v/>
      </c>
      <c r="GP15" s="115" t="str">
        <f>IFERROR(RECHERCHEVA('Dpt BDD'!$A:$D,4,$B15,GP$13),"")</f>
        <v/>
      </c>
      <c r="GQ15" s="115" t="str">
        <f>IFERROR(RECHERCHEVA('Dpt BDD'!$A:$D,4,$B15,GQ$13),"")</f>
        <v/>
      </c>
      <c r="GR15" s="115" t="str">
        <f>IFERROR(RECHERCHEVA('Dpt BDD'!$A:$D,4,$B15,GR$13),"")</f>
        <v/>
      </c>
      <c r="GS15" s="115" t="str">
        <f>IFERROR(RECHERCHEVA('Dpt BDD'!$A:$D,4,$B15,GS$13),"")</f>
        <v/>
      </c>
      <c r="GT15" s="115" t="str">
        <f>IFERROR(RECHERCHEVA('Dpt BDD'!$A:$D,4,$B15,GT$13),"")</f>
        <v/>
      </c>
      <c r="GU15" s="115" t="str">
        <f>IFERROR(RECHERCHEVA('Dpt BDD'!$A:$D,4,$B15,GU$13),"")</f>
        <v/>
      </c>
      <c r="GV15" s="115" t="str">
        <f>IFERROR(RECHERCHEVA('Dpt BDD'!$A:$D,4,$B15,GV$13),"")</f>
        <v/>
      </c>
      <c r="GW15" s="115" t="str">
        <f>IFERROR(RECHERCHEVA('Dpt BDD'!$A:$D,4,$B15,GW$13),"")</f>
        <v/>
      </c>
      <c r="GX15" s="115" t="str">
        <f>IFERROR(RECHERCHEVA('Dpt BDD'!$A:$D,4,$B15,GX$13),"")</f>
        <v/>
      </c>
      <c r="GY15" s="115" t="str">
        <f>IFERROR(RECHERCHEVA('Dpt BDD'!$A:$D,4,$B15,GY$13),"")</f>
        <v/>
      </c>
      <c r="GZ15" s="115" t="str">
        <f>IFERROR(RECHERCHEVA('Dpt BDD'!$A:$D,4,$B15,GZ$13),"")</f>
        <v/>
      </c>
      <c r="HA15" s="115" t="str">
        <f>IFERROR(RECHERCHEVA('Dpt BDD'!$A:$D,4,$B15,HA$13),"")</f>
        <v/>
      </c>
      <c r="HB15" s="115" t="str">
        <f>IFERROR(RECHERCHEVA('Dpt BDD'!$A:$D,4,$B15,HB$13),"")</f>
        <v/>
      </c>
      <c r="HC15" s="115" t="str">
        <f>IFERROR(RECHERCHEVA('Dpt BDD'!$A:$D,4,$B15,HC$13),"")</f>
        <v/>
      </c>
      <c r="HD15" s="115" t="str">
        <f>IFERROR(RECHERCHEVA('Dpt BDD'!$A:$D,4,$B15,HD$13),"")</f>
        <v/>
      </c>
      <c r="HE15" s="115" t="str">
        <f>IFERROR(RECHERCHEVA('Dpt BDD'!$A:$D,4,$B15,HE$13),"")</f>
        <v/>
      </c>
      <c r="HF15" s="115" t="str">
        <f>IFERROR(RECHERCHEVA('Dpt BDD'!$A:$D,4,$B15,HF$13),"")</f>
        <v/>
      </c>
      <c r="HG15" s="115" t="str">
        <f>IFERROR(RECHERCHEVA('Dpt BDD'!$A:$D,4,$B15,HG$13),"")</f>
        <v/>
      </c>
      <c r="HH15" s="115" t="str">
        <f>IFERROR(RECHERCHEVA('Dpt BDD'!$A:$D,4,$B15,HH$13),"")</f>
        <v/>
      </c>
    </row>
    <row r="16" spans="1:219" x14ac:dyDescent="0.15">
      <c r="B16" s="119">
        <f t="shared" ref="B16:B43" si="0">IF((B15+1)&lt;=$F$6,(B15+1),"")</f>
        <v>43103</v>
      </c>
      <c r="C16" s="116" t="str">
        <f>IFERROR(RECHERCHEVA('Dpt BDD'!$A:$D,4,$B16,C$12),"")</f>
        <v/>
      </c>
      <c r="D16" s="114" t="str">
        <f>IFERROR(RECHERCHEVA('Dpt BDD'!$A:$D,4,$B16,D$12),"")</f>
        <v/>
      </c>
      <c r="E16" s="114" t="str">
        <f>IFERROR(RECHERCHEVA('Dpt BDD'!$A:$D,4,$B16,E$12),"")</f>
        <v/>
      </c>
      <c r="F16" s="114" t="str">
        <f>IFERROR(RECHERCHEVA('Dpt BDD'!$A:$D,4,$B16,F$12),"")</f>
        <v/>
      </c>
      <c r="G16" s="114" t="str">
        <f>IFERROR(RECHERCHEVA('Dpt BDD'!$A:$D,4,$B16,G$12),"")</f>
        <v/>
      </c>
      <c r="H16" s="114" t="str">
        <f>IFERROR(RECHERCHEVA('Dpt BDD'!$A:$D,4,$B16,H$12),"")</f>
        <v/>
      </c>
      <c r="I16" s="114" t="str">
        <f>IFERROR(RECHERCHEVA('Dpt BDD'!$A:$D,4,$B16,I$12),"")</f>
        <v/>
      </c>
      <c r="J16" s="114" t="str">
        <f>IFERROR(RECHERCHEVA('Dpt BDD'!$A:$D,4,$B16,J$12),"")</f>
        <v/>
      </c>
      <c r="K16" s="114" t="str">
        <f>IFERROR(RECHERCHEVA('Dpt BDD'!$A:$D,4,$B16,K$12),"")</f>
        <v/>
      </c>
      <c r="L16" s="114" t="str">
        <f>IFERROR(RECHERCHEVA('Dpt BDD'!$A:$D,4,$B16,L$12),"")</f>
        <v/>
      </c>
      <c r="M16" s="114" t="str">
        <f>IFERROR(RECHERCHEVA('Dpt BDD'!$A:$D,4,$B16,M$12),"")</f>
        <v/>
      </c>
      <c r="N16" s="114" t="str">
        <f>IFERROR(RECHERCHEVA('Dpt BDD'!$A:$D,4,$B16,N$12),"")</f>
        <v/>
      </c>
      <c r="O16" s="114" t="str">
        <f>IFERROR(RECHERCHEVA('Dpt BDD'!$A:$D,4,$B16,O$13),"")</f>
        <v/>
      </c>
      <c r="P16" s="114" t="str">
        <f>IFERROR(RECHERCHEVA('Dpt BDD'!$A:$D,4,$B16,P$13),"")</f>
        <v/>
      </c>
      <c r="Q16" s="114" t="str">
        <f>IFERROR(RECHERCHEVA('Dpt BDD'!$A:$D,4,$B16,Q$13),"")</f>
        <v/>
      </c>
      <c r="R16" s="114" t="str">
        <f>IFERROR(RECHERCHEVA('Dpt BDD'!$A:$D,4,$B16,R$13),"")</f>
        <v/>
      </c>
      <c r="S16" s="114" t="str">
        <f>IFERROR(RECHERCHEVA('Dpt BDD'!$A:$D,4,$B16,S$13),"")</f>
        <v/>
      </c>
      <c r="T16" s="114" t="str">
        <f>IFERROR(RECHERCHEVA('Dpt BDD'!$A:$D,4,$B16,T$13),"")</f>
        <v/>
      </c>
      <c r="U16" s="114" t="str">
        <f>IFERROR(RECHERCHEVA('Dpt BDD'!$A:$D,4,$B16,U$13),"")</f>
        <v/>
      </c>
      <c r="V16" s="114" t="str">
        <f>IFERROR(RECHERCHEVA('Dpt BDD'!$A:$D,4,$B16,V$13),"")</f>
        <v/>
      </c>
      <c r="W16" s="114" t="str">
        <f>IFERROR(RECHERCHEVA('Dpt BDD'!$A:$D,4,$B16,W$13),"")</f>
        <v/>
      </c>
      <c r="X16" s="114" t="str">
        <f>IFERROR(RECHERCHEVA('Dpt BDD'!$A:$D,4,$B16,X$13),"")</f>
        <v/>
      </c>
      <c r="Y16" s="114" t="str">
        <f>IFERROR(RECHERCHEVA('Dpt BDD'!$A:$D,4,$B16,Y$13),"")</f>
        <v/>
      </c>
      <c r="Z16" s="114" t="str">
        <f>IFERROR(RECHERCHEVA('Dpt BDD'!$A:$D,4,$B16,Z$13),"")</f>
        <v/>
      </c>
      <c r="AA16" s="114" t="str">
        <f>IFERROR(RECHERCHEVA('Dpt BDD'!$A:$D,4,$B16,AA$13),"")</f>
        <v/>
      </c>
      <c r="AB16" s="114" t="str">
        <f>IFERROR(RECHERCHEVA('Dpt BDD'!$A:$D,4,$B16,AB$13),"")</f>
        <v/>
      </c>
      <c r="AC16" s="114" t="str">
        <f>IFERROR(RECHERCHEVA('Dpt BDD'!$A:$D,4,$B16,AC$13),"")</f>
        <v/>
      </c>
      <c r="AD16" s="114" t="str">
        <f>IFERROR(RECHERCHEVA('Dpt BDD'!$A:$D,4,$B16,AD$13),"")</f>
        <v/>
      </c>
      <c r="AE16" s="114" t="str">
        <f>IFERROR(RECHERCHEVA('Dpt BDD'!$A:$D,4,$B16,AE$13),"")</f>
        <v/>
      </c>
      <c r="AF16" s="114" t="str">
        <f>IFERROR(RECHERCHEVA('Dpt BDD'!$A:$D,4,$B16,AF$13),"")</f>
        <v/>
      </c>
      <c r="AG16" s="114" t="str">
        <f>IFERROR(RECHERCHEVA('Dpt BDD'!$A:$D,4,$B16,AG$13),"")</f>
        <v/>
      </c>
      <c r="AH16" s="114" t="str">
        <f>IFERROR(RECHERCHEVA('Dpt BDD'!$A:$D,4,$B16,AH$13),"")</f>
        <v/>
      </c>
      <c r="AI16" s="114" t="str">
        <f>IFERROR(RECHERCHEVA('Dpt BDD'!$A:$D,4,$B16,AI$13),"")</f>
        <v/>
      </c>
      <c r="AJ16" s="114" t="str">
        <f>IFERROR(RECHERCHEVA('Dpt BDD'!$A:$D,4,$B16,AJ$13),"")</f>
        <v/>
      </c>
      <c r="AK16" s="114" t="str">
        <f>IFERROR(RECHERCHEVA('Dpt BDD'!$A:$D,4,$B16,AK$13),"")</f>
        <v/>
      </c>
      <c r="AL16" s="114" t="str">
        <f>IFERROR(RECHERCHEVA('Dpt BDD'!$A:$D,4,$B16,AL$13),"")</f>
        <v/>
      </c>
      <c r="AM16" s="114" t="str">
        <f>IFERROR(RECHERCHEVA('Dpt BDD'!$A:$D,4,$B16,AM$13),"")</f>
        <v/>
      </c>
      <c r="AN16" s="114" t="str">
        <f>IFERROR(RECHERCHEVA('Dpt BDD'!$A:$D,4,$B16,AN$13),"")</f>
        <v/>
      </c>
      <c r="AO16" s="114" t="str">
        <f>IFERROR(RECHERCHEVA('Dpt BDD'!$A:$D,4,$B16,AO$13),"")</f>
        <v/>
      </c>
      <c r="AP16" s="114" t="str">
        <f>IFERROR(RECHERCHEVA('Dpt BDD'!$A:$D,4,$B16,AP$13),"")</f>
        <v/>
      </c>
      <c r="AQ16" s="114" t="str">
        <f>IFERROR(RECHERCHEVA('Dpt BDD'!$A:$D,4,$B16,AQ$13),"")</f>
        <v/>
      </c>
      <c r="AR16" s="114" t="str">
        <f>IFERROR(RECHERCHEVA('Dpt BDD'!$A:$D,4,$B16,AR$13),"")</f>
        <v/>
      </c>
      <c r="AS16" s="114" t="str">
        <f>IFERROR(RECHERCHEVA('Dpt BDD'!$A:$D,4,$B16,AS$13),"")</f>
        <v/>
      </c>
      <c r="AT16" s="114" t="str">
        <f>IFERROR(RECHERCHEVA('Dpt BDD'!$A:$D,4,$B16,AT$13),"")</f>
        <v/>
      </c>
      <c r="AU16" s="114" t="str">
        <f>IFERROR(RECHERCHEVA('Dpt BDD'!$A:$D,4,$B16,AU$13),"")</f>
        <v/>
      </c>
      <c r="AV16" s="114" t="str">
        <f>IFERROR(RECHERCHEVA('Dpt BDD'!$A:$D,4,$B16,AV$13),"")</f>
        <v/>
      </c>
      <c r="AW16" s="114" t="str">
        <f>IFERROR(RECHERCHEVA('Dpt BDD'!$A:$D,4,$B16,AW$13),"")</f>
        <v/>
      </c>
      <c r="AX16" s="114" t="str">
        <f>IFERROR(RECHERCHEVA('Dpt BDD'!$A:$D,4,$B16,AX$13),"")</f>
        <v/>
      </c>
      <c r="AY16" s="114" t="str">
        <f>IFERROR(RECHERCHEVA('Dpt BDD'!$A:$D,4,$B16,AY$13),"")</f>
        <v/>
      </c>
      <c r="AZ16" s="114" t="str">
        <f>IFERROR(RECHERCHEVA('Dpt BDD'!$A:$D,4,$B16,AZ$13),"")</f>
        <v/>
      </c>
      <c r="BA16" s="114" t="str">
        <f>IFERROR(RECHERCHEVA('Dpt BDD'!$A:$D,4,$B16,BA$13),"")</f>
        <v/>
      </c>
      <c r="BB16" s="114" t="str">
        <f>IFERROR(RECHERCHEVA('Dpt BDD'!$A:$D,4,$B16,BB$13),"")</f>
        <v/>
      </c>
      <c r="BC16" s="114" t="str">
        <f>IFERROR(RECHERCHEVA('Dpt BDD'!$A:$D,4,$B16,BC$13),"")</f>
        <v/>
      </c>
      <c r="BD16" s="114" t="str">
        <f>IFERROR(RECHERCHEVA('Dpt BDD'!$A:$D,4,$B16,BD$13),"")</f>
        <v/>
      </c>
      <c r="BE16" s="114" t="str">
        <f>IFERROR(RECHERCHEVA('Dpt BDD'!$A:$D,4,$B16,BE$13),"")</f>
        <v/>
      </c>
      <c r="BF16" s="114" t="str">
        <f>IFERROR(RECHERCHEVA('Dpt BDD'!$A:$D,4,$B16,BF$13),"")</f>
        <v/>
      </c>
      <c r="BG16" s="114" t="str">
        <f>IFERROR(RECHERCHEVA('Dpt BDD'!$A:$D,4,$B16,BG$13),"")</f>
        <v/>
      </c>
      <c r="BH16" s="114" t="str">
        <f>IFERROR(RECHERCHEVA('Dpt BDD'!$A:$D,4,$B16,BH$13),"")</f>
        <v/>
      </c>
      <c r="BI16" s="114" t="str">
        <f>IFERROR(RECHERCHEVA('Dpt BDD'!$A:$D,4,$B16,BI$13),"")</f>
        <v/>
      </c>
      <c r="BJ16" s="114" t="str">
        <f>IFERROR(RECHERCHEVA('Dpt BDD'!$A:$D,4,$B16,BJ$13),"")</f>
        <v/>
      </c>
      <c r="BK16" s="114" t="str">
        <f>IFERROR(RECHERCHEVA('Dpt BDD'!$A:$D,4,$B16,BK$13),"")</f>
        <v/>
      </c>
      <c r="BL16" s="114" t="str">
        <f>IFERROR(RECHERCHEVA('Dpt BDD'!$A:$D,4,$B16,BL$13),"")</f>
        <v/>
      </c>
      <c r="BM16" s="114" t="str">
        <f>IFERROR(RECHERCHEVA('Dpt BDD'!$A:$D,4,$B16,BM$13),"")</f>
        <v/>
      </c>
      <c r="BN16" s="114" t="str">
        <f>IFERROR(RECHERCHEVA('Dpt BDD'!$A:$D,4,$B16,BN$13),"")</f>
        <v/>
      </c>
      <c r="BO16" s="114" t="str">
        <f>IFERROR(RECHERCHEVA('Dpt BDD'!$A:$D,4,$B16,BO$13),"")</f>
        <v/>
      </c>
      <c r="BP16" s="114" t="str">
        <f>IFERROR(RECHERCHEVA('Dpt BDD'!$A:$D,4,$B16,BP$13),"")</f>
        <v/>
      </c>
      <c r="BQ16" s="114" t="str">
        <f>IFERROR(RECHERCHEVA('Dpt BDD'!$A:$D,4,$B16,BQ$13),"")</f>
        <v/>
      </c>
      <c r="BR16" s="114" t="str">
        <f>IFERROR(RECHERCHEVA('Dpt BDD'!$A:$D,4,$B16,BR$13),"")</f>
        <v/>
      </c>
      <c r="BS16" s="114" t="str">
        <f>IFERROR(RECHERCHEVA('Dpt BDD'!$A:$D,4,$B16,BS$13),"")</f>
        <v/>
      </c>
      <c r="BT16" s="114" t="str">
        <f>IFERROR(RECHERCHEVA('Dpt BDD'!$A:$D,4,$B16,BT$13),"")</f>
        <v/>
      </c>
      <c r="BU16" s="114" t="str">
        <f>IFERROR(RECHERCHEVA('Dpt BDD'!$A:$D,4,$B16,BU$13),"")</f>
        <v/>
      </c>
      <c r="BV16" s="114" t="str">
        <f>IFERROR(RECHERCHEVA('Dpt BDD'!$A:$D,4,$B16,BV$13),"")</f>
        <v/>
      </c>
      <c r="BW16" s="114" t="str">
        <f>IFERROR(RECHERCHEVA('Dpt BDD'!$A:$D,4,$B16,BW$13),"")</f>
        <v/>
      </c>
      <c r="BX16" s="114" t="str">
        <f>IFERROR(RECHERCHEVA('Dpt BDD'!$A:$D,4,$B16,BX$13),"")</f>
        <v/>
      </c>
      <c r="BY16" s="114" t="str">
        <f>IFERROR(RECHERCHEVA('Dpt BDD'!$A:$D,4,$B16,BY$13),"")</f>
        <v/>
      </c>
      <c r="BZ16" s="114" t="str">
        <f>IFERROR(RECHERCHEVA('Dpt BDD'!$A:$D,4,$B16,BZ$13),"")</f>
        <v/>
      </c>
      <c r="CA16" s="114" t="str">
        <f>IFERROR(RECHERCHEVA('Dpt BDD'!$A:$D,4,$B16,CA$13),"")</f>
        <v/>
      </c>
      <c r="CB16" s="114" t="str">
        <f>IFERROR(RECHERCHEVA('Dpt BDD'!$A:$D,4,$B16,CB$13),"")</f>
        <v/>
      </c>
      <c r="CC16" s="114" t="str">
        <f>IFERROR(RECHERCHEVA('Dpt BDD'!$A:$D,4,$B16,CC$13),"")</f>
        <v/>
      </c>
      <c r="CD16" s="114" t="str">
        <f>IFERROR(RECHERCHEVA('Dpt BDD'!$A:$D,4,$B16,CD$13),"")</f>
        <v/>
      </c>
      <c r="CE16" s="114" t="str">
        <f>IFERROR(RECHERCHEVA('Dpt BDD'!$A:$D,4,$B16,CE$13),"")</f>
        <v/>
      </c>
      <c r="CF16" s="114" t="str">
        <f>IFERROR(RECHERCHEVA('Dpt BDD'!$A:$D,4,$B16,CF$13),"")</f>
        <v/>
      </c>
      <c r="CG16" s="114" t="str">
        <f>IFERROR(RECHERCHEVA('Dpt BDD'!$A:$D,4,$B16,CG$13),"")</f>
        <v/>
      </c>
      <c r="CH16" s="114" t="str">
        <f>IFERROR(RECHERCHEVA('Dpt BDD'!$A:$D,4,$B16,CH$13),"")</f>
        <v/>
      </c>
      <c r="CI16" s="114" t="str">
        <f>IFERROR(RECHERCHEVA('Dpt BDD'!$A:$D,4,$B16,CI$13),"")</f>
        <v/>
      </c>
      <c r="CJ16" s="114" t="str">
        <f>IFERROR(RECHERCHEVA('Dpt BDD'!$A:$D,4,$B16,CJ$13),"")</f>
        <v/>
      </c>
      <c r="CK16" s="114" t="str">
        <f>IFERROR(RECHERCHEVA('Dpt BDD'!$A:$D,4,$B16,CK$13),"")</f>
        <v/>
      </c>
      <c r="CL16" s="114" t="str">
        <f>IFERROR(RECHERCHEVA('Dpt BDD'!$A:$D,4,$B16,CL$13),"")</f>
        <v/>
      </c>
      <c r="CM16" s="114" t="str">
        <f>IFERROR(RECHERCHEVA('Dpt BDD'!$A:$D,4,$B16,CM$13),"")</f>
        <v/>
      </c>
      <c r="CN16" s="114" t="str">
        <f>IFERROR(RECHERCHEVA('Dpt BDD'!$A:$D,4,$B16,CN$13),"")</f>
        <v/>
      </c>
      <c r="CO16" s="114" t="str">
        <f>IFERROR(RECHERCHEVA('Dpt BDD'!$A:$D,4,$B16,CO$13),"")</f>
        <v/>
      </c>
      <c r="CP16" s="114" t="str">
        <f>IFERROR(RECHERCHEVA('Dpt BDD'!$A:$D,4,$B16,CP$13),"")</f>
        <v/>
      </c>
      <c r="CQ16" s="114" t="str">
        <f>IFERROR(RECHERCHEVA('Dpt BDD'!$A:$D,4,$B16,CQ$13),"")</f>
        <v/>
      </c>
      <c r="CR16" s="114" t="str">
        <f>IFERROR(RECHERCHEVA('Dpt BDD'!$A:$D,4,$B16,CR$13),"")</f>
        <v/>
      </c>
      <c r="CS16" s="114" t="str">
        <f>IFERROR(RECHERCHEVA('Dpt BDD'!$A:$D,4,$B16,CS$13),"")</f>
        <v/>
      </c>
      <c r="CT16" s="114" t="str">
        <f>IFERROR(RECHERCHEVA('Dpt BDD'!$A:$D,4,$B16,CT$13),"")</f>
        <v/>
      </c>
      <c r="CU16" s="114" t="str">
        <f>IFERROR(RECHERCHEVA('Dpt BDD'!$A:$D,4,$B16,CU$13),"")</f>
        <v/>
      </c>
      <c r="CV16" s="114" t="str">
        <f>IFERROR(RECHERCHEVA('Dpt BDD'!$A:$D,4,$B16,CV$13),"")</f>
        <v/>
      </c>
      <c r="CW16" s="114" t="str">
        <f>IFERROR(RECHERCHEVA('Dpt BDD'!$A:$D,4,$B16,CW$13),"")</f>
        <v/>
      </c>
      <c r="CX16" s="114" t="str">
        <f>IFERROR(RECHERCHEVA('Dpt BDD'!$A:$D,4,$B16,CX$13),"")</f>
        <v/>
      </c>
      <c r="CY16" s="114" t="str">
        <f>IFERROR(RECHERCHEVA('Dpt BDD'!$A:$D,4,$B16,CY$13),"")</f>
        <v/>
      </c>
      <c r="CZ16" s="114" t="str">
        <f>IFERROR(RECHERCHEVA('Dpt BDD'!$A:$D,4,$B16,CZ$13),"")</f>
        <v/>
      </c>
      <c r="DA16" s="114" t="str">
        <f>IFERROR(RECHERCHEVA('Dpt BDD'!$A:$D,4,$B16,DA$13),"")</f>
        <v/>
      </c>
      <c r="DB16" s="114" t="str">
        <f>IFERROR(RECHERCHEVA('Dpt BDD'!$A:$D,4,$B16,DB$13),"")</f>
        <v/>
      </c>
      <c r="DC16" s="114" t="str">
        <f>IFERROR(RECHERCHEVA('Dpt BDD'!$A:$D,4,$B16,DC$13),"")</f>
        <v/>
      </c>
      <c r="DD16" s="114" t="str">
        <f>IFERROR(RECHERCHEVA('Dpt BDD'!$A:$D,4,$B16,DD$13),"")</f>
        <v/>
      </c>
      <c r="DE16" s="114" t="str">
        <f>IFERROR(RECHERCHEVA('Dpt BDD'!$A:$D,4,$B16,DE$13),"")</f>
        <v/>
      </c>
      <c r="DF16" s="114" t="str">
        <f>IFERROR(RECHERCHEVA('Dpt BDD'!$A:$D,4,$B16,DF$13),"")</f>
        <v/>
      </c>
      <c r="DG16" s="114" t="str">
        <f>IFERROR(RECHERCHEVA('Dpt BDD'!$A:$D,4,$B16,DG$13),"")</f>
        <v/>
      </c>
      <c r="DH16" s="114" t="str">
        <f>IFERROR(RECHERCHEVA('Dpt BDD'!$A:$D,4,$B16,DH$13),"")</f>
        <v/>
      </c>
      <c r="DI16" s="114" t="str">
        <f>IFERROR(RECHERCHEVA('Dpt BDD'!$A:$D,4,$B16,DI$13),"")</f>
        <v/>
      </c>
      <c r="DJ16" s="114" t="str">
        <f>IFERROR(RECHERCHEVA('Dpt BDD'!$A:$D,4,$B16,DJ$13),"")</f>
        <v/>
      </c>
      <c r="DK16" s="114" t="str">
        <f>IFERROR(RECHERCHEVA('Dpt BDD'!$A:$D,4,$B16,DK$13),"")</f>
        <v/>
      </c>
      <c r="DL16" s="114" t="str">
        <f>IFERROR(RECHERCHEVA('Dpt BDD'!$A:$D,4,$B16,DL$13),"")</f>
        <v/>
      </c>
      <c r="DM16" s="114" t="str">
        <f>IFERROR(RECHERCHEVA('Dpt BDD'!$A:$D,4,$B16,DM$13),"")</f>
        <v/>
      </c>
      <c r="DN16" s="114" t="str">
        <f>IFERROR(RECHERCHEVA('Dpt BDD'!$A:$D,4,$B16,DN$13),"")</f>
        <v/>
      </c>
      <c r="DO16" s="114" t="str">
        <f>IFERROR(RECHERCHEVA('Dpt BDD'!$A:$D,4,$B16,DO$13),"")</f>
        <v/>
      </c>
      <c r="DP16" s="114" t="str">
        <f>IFERROR(RECHERCHEVA('Dpt BDD'!$A:$D,4,$B16,DP$13),"")</f>
        <v/>
      </c>
      <c r="DQ16" s="114" t="str">
        <f>IFERROR(RECHERCHEVA('Dpt BDD'!$A:$D,4,$B16,DQ$13),"")</f>
        <v/>
      </c>
      <c r="DR16" s="114" t="str">
        <f>IFERROR(RECHERCHEVA('Dpt BDD'!$A:$D,4,$B16,DR$13),"")</f>
        <v/>
      </c>
      <c r="DS16" s="114" t="str">
        <f>IFERROR(RECHERCHEVA('Dpt BDD'!$A:$D,4,$B16,DS$13),"")</f>
        <v/>
      </c>
      <c r="DT16" s="114" t="str">
        <f>IFERROR(RECHERCHEVA('Dpt BDD'!$A:$D,4,$B16,DT$13),"")</f>
        <v/>
      </c>
      <c r="DU16" s="114" t="str">
        <f>IFERROR(RECHERCHEVA('Dpt BDD'!$A:$D,4,$B16,DU$13),"")</f>
        <v/>
      </c>
      <c r="DV16" s="114" t="str">
        <f>IFERROR(RECHERCHEVA('Dpt BDD'!$A:$D,4,$B16,DV$13),"")</f>
        <v/>
      </c>
      <c r="DW16" s="114" t="str">
        <f>IFERROR(RECHERCHEVA('Dpt BDD'!$A:$D,4,$B16,DW$13),"")</f>
        <v/>
      </c>
      <c r="DX16" s="114" t="str">
        <f>IFERROR(RECHERCHEVA('Dpt BDD'!$A:$D,4,$B16,DX$13),"")</f>
        <v/>
      </c>
      <c r="DY16" s="114" t="str">
        <f>IFERROR(RECHERCHEVA('Dpt BDD'!$A:$D,4,$B16,DY$13),"")</f>
        <v/>
      </c>
      <c r="DZ16" s="114" t="str">
        <f>IFERROR(RECHERCHEVA('Dpt BDD'!$A:$D,4,$B16,DZ$13),"")</f>
        <v/>
      </c>
      <c r="EA16" s="114" t="str">
        <f>IFERROR(RECHERCHEVA('Dpt BDD'!$A:$D,4,$B16,EA$13),"")</f>
        <v/>
      </c>
      <c r="EB16" s="114" t="str">
        <f>IFERROR(RECHERCHEVA('Dpt BDD'!$A:$D,4,$B16,EB$13),"")</f>
        <v/>
      </c>
      <c r="EC16" s="114" t="str">
        <f>IFERROR(RECHERCHEVA('Dpt BDD'!$A:$D,4,$B16,EC$13),"")</f>
        <v/>
      </c>
      <c r="ED16" s="114" t="str">
        <f>IFERROR(RECHERCHEVA('Dpt BDD'!$A:$D,4,$B16,ED$13),"")</f>
        <v/>
      </c>
      <c r="EE16" s="114" t="str">
        <f>IFERROR(RECHERCHEVA('Dpt BDD'!$A:$D,4,$B16,EE$13),"")</f>
        <v/>
      </c>
      <c r="EF16" s="114" t="str">
        <f>IFERROR(RECHERCHEVA('Dpt BDD'!$A:$D,4,$B16,EF$13),"")</f>
        <v/>
      </c>
      <c r="EG16" s="114" t="str">
        <f>IFERROR(RECHERCHEVA('Dpt BDD'!$A:$D,4,$B16,EG$13),"")</f>
        <v/>
      </c>
      <c r="EH16" s="114" t="str">
        <f>IFERROR(RECHERCHEVA('Dpt BDD'!$A:$D,4,$B16,EH$13),"")</f>
        <v/>
      </c>
      <c r="EI16" s="114" t="str">
        <f>IFERROR(RECHERCHEVA('Dpt BDD'!$A:$D,4,$B16,EI$13),"")</f>
        <v/>
      </c>
      <c r="EJ16" s="114" t="str">
        <f>IFERROR(RECHERCHEVA('Dpt BDD'!$A:$D,4,$B16,EJ$13),"")</f>
        <v/>
      </c>
      <c r="EK16" s="114" t="str">
        <f>IFERROR(RECHERCHEVA('Dpt BDD'!$A:$D,4,$B16,EK$13),"")</f>
        <v/>
      </c>
      <c r="EL16" s="114" t="str">
        <f>IFERROR(RECHERCHEVA('Dpt BDD'!$A:$D,4,$B16,EL$13),"")</f>
        <v/>
      </c>
      <c r="EM16" s="114" t="str">
        <f>IFERROR(RECHERCHEVA('Dpt BDD'!$A:$D,4,$B16,EM$13),"")</f>
        <v/>
      </c>
      <c r="EN16" s="114" t="str">
        <f>IFERROR(RECHERCHEVA('Dpt BDD'!$A:$D,4,$B16,EN$13),"")</f>
        <v/>
      </c>
      <c r="EO16" s="114" t="str">
        <f>IFERROR(RECHERCHEVA('Dpt BDD'!$A:$D,4,$B16,EO$13),"")</f>
        <v/>
      </c>
      <c r="EP16" s="114" t="str">
        <f>IFERROR(RECHERCHEVA('Dpt BDD'!$A:$D,4,$B16,EP$13),"")</f>
        <v/>
      </c>
      <c r="EQ16" s="114" t="str">
        <f>IFERROR(RECHERCHEVA('Dpt BDD'!$A:$D,4,$B16,EQ$13),"")</f>
        <v/>
      </c>
      <c r="ER16" s="114" t="str">
        <f>IFERROR(RECHERCHEVA('Dpt BDD'!$A:$D,4,$B16,ER$13),"")</f>
        <v/>
      </c>
      <c r="ES16" s="114" t="str">
        <f>IFERROR(RECHERCHEVA('Dpt BDD'!$A:$D,4,$B16,ES$13),"")</f>
        <v/>
      </c>
      <c r="ET16" s="114" t="str">
        <f>IFERROR(RECHERCHEVA('Dpt BDD'!$A:$D,4,$B16,ET$13),"")</f>
        <v/>
      </c>
      <c r="EU16" s="114" t="str">
        <f>IFERROR(RECHERCHEVA('Dpt BDD'!$A:$D,4,$B16,EU$13),"")</f>
        <v/>
      </c>
      <c r="EV16" s="114" t="str">
        <f>IFERROR(RECHERCHEVA('Dpt BDD'!$A:$D,4,$B16,EV$13),"")</f>
        <v/>
      </c>
      <c r="EW16" s="114" t="str">
        <f>IFERROR(RECHERCHEVA('Dpt BDD'!$A:$D,4,$B16,EW$13),"")</f>
        <v/>
      </c>
      <c r="EX16" s="114" t="str">
        <f>IFERROR(RECHERCHEVA('Dpt BDD'!$A:$D,4,$B16,EX$13),"")</f>
        <v/>
      </c>
      <c r="EY16" s="114" t="str">
        <f>IFERROR(RECHERCHEVA('Dpt BDD'!$A:$D,4,$B16,EY$13),"")</f>
        <v/>
      </c>
      <c r="EZ16" s="114" t="str">
        <f>IFERROR(RECHERCHEVA('Dpt BDD'!$A:$D,4,$B16,EZ$13),"")</f>
        <v/>
      </c>
      <c r="FA16" s="114" t="str">
        <f>IFERROR(RECHERCHEVA('Dpt BDD'!$A:$D,4,$B16,FA$13),"")</f>
        <v/>
      </c>
      <c r="FB16" s="114" t="str">
        <f>IFERROR(RECHERCHEVA('Dpt BDD'!$A:$D,4,$B16,FB$13),"")</f>
        <v/>
      </c>
      <c r="FC16" s="114" t="str">
        <f>IFERROR(RECHERCHEVA('Dpt BDD'!$A:$D,4,$B16,FC$13),"")</f>
        <v/>
      </c>
      <c r="FD16" s="114" t="str">
        <f>IFERROR(RECHERCHEVA('Dpt BDD'!$A:$D,4,$B16,FD$13),"")</f>
        <v/>
      </c>
      <c r="FE16" s="114" t="str">
        <f>IFERROR(RECHERCHEVA('Dpt BDD'!$A:$D,4,$B16,FE$13),"")</f>
        <v/>
      </c>
      <c r="FF16" s="114" t="str">
        <f>IFERROR(RECHERCHEVA('Dpt BDD'!$A:$D,4,$B16,FF$13),"")</f>
        <v/>
      </c>
      <c r="FG16" s="114" t="str">
        <f>IFERROR(RECHERCHEVA('Dpt BDD'!$A:$D,4,$B16,FG$13),"")</f>
        <v/>
      </c>
      <c r="FH16" s="114" t="str">
        <f>IFERROR(RECHERCHEVA('Dpt BDD'!$A:$D,4,$B16,FH$13),"")</f>
        <v/>
      </c>
      <c r="FI16" s="114" t="str">
        <f>IFERROR(RECHERCHEVA('Dpt BDD'!$A:$D,4,$B16,FI$13),"")</f>
        <v/>
      </c>
      <c r="FJ16" s="114" t="str">
        <f>IFERROR(RECHERCHEVA('Dpt BDD'!$A:$D,4,$B16,FJ$13),"")</f>
        <v/>
      </c>
      <c r="FK16" s="114" t="str">
        <f>IFERROR(RECHERCHEVA('Dpt BDD'!$A:$D,4,$B16,FK$13),"")</f>
        <v/>
      </c>
      <c r="FL16" s="114" t="str">
        <f>IFERROR(RECHERCHEVA('Dpt BDD'!$A:$D,4,$B16,FL$13),"")</f>
        <v/>
      </c>
      <c r="FM16" s="114" t="str">
        <f>IFERROR(RECHERCHEVA('Dpt BDD'!$A:$D,4,$B16,FM$13),"")</f>
        <v/>
      </c>
      <c r="FN16" s="114" t="str">
        <f>IFERROR(RECHERCHEVA('Dpt BDD'!$A:$D,4,$B16,FN$13),"")</f>
        <v/>
      </c>
      <c r="FO16" s="114" t="str">
        <f>IFERROR(RECHERCHEVA('Dpt BDD'!$A:$D,4,$B16,FO$13),"")</f>
        <v/>
      </c>
      <c r="FP16" s="114" t="str">
        <f>IFERROR(RECHERCHEVA('Dpt BDD'!$A:$D,4,$B16,FP$13),"")</f>
        <v/>
      </c>
      <c r="FQ16" s="114" t="str">
        <f>IFERROR(RECHERCHEVA('Dpt BDD'!$A:$D,4,$B16,FQ$13),"")</f>
        <v/>
      </c>
      <c r="FR16" s="114" t="str">
        <f>IFERROR(RECHERCHEVA('Dpt BDD'!$A:$D,4,$B16,FR$13),"")</f>
        <v/>
      </c>
      <c r="FS16" s="114" t="str">
        <f>IFERROR(RECHERCHEVA('Dpt BDD'!$A:$D,4,$B16,FS$13),"")</f>
        <v/>
      </c>
      <c r="FT16" s="114" t="str">
        <f>IFERROR(RECHERCHEVA('Dpt BDD'!$A:$D,4,$B16,FT$13),"")</f>
        <v/>
      </c>
      <c r="FU16" s="114" t="str">
        <f>IFERROR(RECHERCHEVA('Dpt BDD'!$A:$D,4,$B16,FU$13),"")</f>
        <v/>
      </c>
      <c r="FV16" s="114" t="str">
        <f>IFERROR(RECHERCHEVA('Dpt BDD'!$A:$D,4,$B16,FV$13),"")</f>
        <v/>
      </c>
      <c r="FW16" s="114" t="str">
        <f>IFERROR(RECHERCHEVA('Dpt BDD'!$A:$D,4,$B16,FW$13),"")</f>
        <v/>
      </c>
      <c r="FX16" s="114" t="str">
        <f>IFERROR(RECHERCHEVA('Dpt BDD'!$A:$D,4,$B16,FX$13),"")</f>
        <v/>
      </c>
      <c r="FY16" s="114" t="str">
        <f>IFERROR(RECHERCHEVA('Dpt BDD'!$A:$D,4,$B16,FY$13),"")</f>
        <v/>
      </c>
      <c r="FZ16" s="114" t="str">
        <f>IFERROR(RECHERCHEVA('Dpt BDD'!$A:$D,4,$B16,FZ$13),"")</f>
        <v/>
      </c>
      <c r="GA16" s="114" t="str">
        <f>IFERROR(RECHERCHEVA('Dpt BDD'!$A:$D,4,$B16,GA$13),"")</f>
        <v/>
      </c>
      <c r="GB16" s="114" t="str">
        <f>IFERROR(RECHERCHEVA('Dpt BDD'!$A:$D,4,$B16,GB$13),"")</f>
        <v/>
      </c>
      <c r="GC16" s="114" t="str">
        <f>IFERROR(RECHERCHEVA('Dpt BDD'!$A:$D,4,$B16,GC$13),"")</f>
        <v/>
      </c>
      <c r="GD16" s="114" t="str">
        <f>IFERROR(RECHERCHEVA('Dpt BDD'!$A:$D,4,$B16,GD$13),"")</f>
        <v/>
      </c>
      <c r="GE16" s="114" t="str">
        <f>IFERROR(RECHERCHEVA('Dpt BDD'!$A:$D,4,$B16,GE$13),"")</f>
        <v/>
      </c>
      <c r="GF16" s="114" t="str">
        <f>IFERROR(RECHERCHEVA('Dpt BDD'!$A:$D,4,$B16,GF$13),"")</f>
        <v/>
      </c>
      <c r="GG16" s="114" t="str">
        <f>IFERROR(RECHERCHEVA('Dpt BDD'!$A:$D,4,$B16,GG$13),"")</f>
        <v/>
      </c>
      <c r="GH16" s="114" t="str">
        <f>IFERROR(RECHERCHEVA('Dpt BDD'!$A:$D,4,$B16,GH$13),"")</f>
        <v/>
      </c>
      <c r="GI16" s="114" t="str">
        <f>IFERROR(RECHERCHEVA('Dpt BDD'!$A:$D,4,$B16,GI$13),"")</f>
        <v/>
      </c>
      <c r="GJ16" s="114" t="str">
        <f>IFERROR(RECHERCHEVA('Dpt BDD'!$A:$D,4,$B16,GJ$13),"")</f>
        <v/>
      </c>
      <c r="GK16" s="114" t="str">
        <f>IFERROR(RECHERCHEVA('Dpt BDD'!$A:$D,4,$B16,GK$13),"")</f>
        <v/>
      </c>
      <c r="GL16" s="114" t="str">
        <f>IFERROR(RECHERCHEVA('Dpt BDD'!$A:$D,4,$B16,GL$13),"")</f>
        <v/>
      </c>
      <c r="GM16" s="114" t="str">
        <f>IFERROR(RECHERCHEVA('Dpt BDD'!$A:$D,4,$B16,GM$13),"")</f>
        <v/>
      </c>
      <c r="GN16" s="114" t="str">
        <f>IFERROR(RECHERCHEVA('Dpt BDD'!$A:$D,4,$B16,GN$13),"")</f>
        <v/>
      </c>
      <c r="GO16" s="114" t="str">
        <f>IFERROR(RECHERCHEVA('Dpt BDD'!$A:$D,4,$B16,GO$13),"")</f>
        <v/>
      </c>
      <c r="GP16" s="114" t="str">
        <f>IFERROR(RECHERCHEVA('Dpt BDD'!$A:$D,4,$B16,GP$13),"")</f>
        <v/>
      </c>
      <c r="GQ16" s="114" t="str">
        <f>IFERROR(RECHERCHEVA('Dpt BDD'!$A:$D,4,$B16,GQ$13),"")</f>
        <v/>
      </c>
      <c r="GR16" s="114" t="str">
        <f>IFERROR(RECHERCHEVA('Dpt BDD'!$A:$D,4,$B16,GR$13),"")</f>
        <v/>
      </c>
      <c r="GS16" s="114" t="str">
        <f>IFERROR(RECHERCHEVA('Dpt BDD'!$A:$D,4,$B16,GS$13),"")</f>
        <v/>
      </c>
      <c r="GT16" s="114" t="str">
        <f>IFERROR(RECHERCHEVA('Dpt BDD'!$A:$D,4,$B16,GT$13),"")</f>
        <v/>
      </c>
      <c r="GU16" s="114" t="str">
        <f>IFERROR(RECHERCHEVA('Dpt BDD'!$A:$D,4,$B16,GU$13),"")</f>
        <v/>
      </c>
      <c r="GV16" s="114" t="str">
        <f>IFERROR(RECHERCHEVA('Dpt BDD'!$A:$D,4,$B16,GV$13),"")</f>
        <v/>
      </c>
      <c r="GW16" s="114" t="str">
        <f>IFERROR(RECHERCHEVA('Dpt BDD'!$A:$D,4,$B16,GW$13),"")</f>
        <v/>
      </c>
      <c r="GX16" s="114" t="str">
        <f>IFERROR(RECHERCHEVA('Dpt BDD'!$A:$D,4,$B16,GX$13),"")</f>
        <v/>
      </c>
      <c r="GY16" s="114" t="str">
        <f>IFERROR(RECHERCHEVA('Dpt BDD'!$A:$D,4,$B16,GY$13),"")</f>
        <v/>
      </c>
      <c r="GZ16" s="114" t="str">
        <f>IFERROR(RECHERCHEVA('Dpt BDD'!$A:$D,4,$B16,GZ$13),"")</f>
        <v/>
      </c>
      <c r="HA16" s="114" t="str">
        <f>IFERROR(RECHERCHEVA('Dpt BDD'!$A:$D,4,$B16,HA$13),"")</f>
        <v/>
      </c>
      <c r="HB16" s="114" t="str">
        <f>IFERROR(RECHERCHEVA('Dpt BDD'!$A:$D,4,$B16,HB$13),"")</f>
        <v/>
      </c>
      <c r="HC16" s="114" t="str">
        <f>IFERROR(RECHERCHEVA('Dpt BDD'!$A:$D,4,$B16,HC$13),"")</f>
        <v/>
      </c>
      <c r="HD16" s="114" t="str">
        <f>IFERROR(RECHERCHEVA('Dpt BDD'!$A:$D,4,$B16,HD$13),"")</f>
        <v/>
      </c>
      <c r="HE16" s="114" t="str">
        <f>IFERROR(RECHERCHEVA('Dpt BDD'!$A:$D,4,$B16,HE$13),"")</f>
        <v/>
      </c>
      <c r="HF16" s="114" t="str">
        <f>IFERROR(RECHERCHEVA('Dpt BDD'!$A:$D,4,$B16,HF$13),"")</f>
        <v/>
      </c>
      <c r="HG16" s="114" t="str">
        <f>IFERROR(RECHERCHEVA('Dpt BDD'!$A:$D,4,$B16,HG$13),"")</f>
        <v/>
      </c>
      <c r="HH16" s="114" t="str">
        <f>IFERROR(RECHERCHEVA('Dpt BDD'!$A:$D,4,$B16,HH$13),"")</f>
        <v/>
      </c>
    </row>
    <row r="17" spans="2:216" x14ac:dyDescent="0.15">
      <c r="B17" s="120">
        <f t="shared" si="0"/>
        <v>43104</v>
      </c>
      <c r="C17" s="117" t="str">
        <f>IFERROR(RECHERCHEVA('Dpt BDD'!$A:$D,4,$B17,C$12),"")</f>
        <v/>
      </c>
      <c r="D17" s="115" t="str">
        <f>IFERROR(RECHERCHEVA('Dpt BDD'!$A:$D,4,$B17,D$12),"")</f>
        <v/>
      </c>
      <c r="E17" s="115" t="str">
        <f>IFERROR(RECHERCHEVA('Dpt BDD'!$A:$D,4,$B17,E$12),"")</f>
        <v/>
      </c>
      <c r="F17" s="115" t="str">
        <f>IFERROR(RECHERCHEVA('Dpt BDD'!$A:$D,4,$B17,F$12),"")</f>
        <v/>
      </c>
      <c r="G17" s="115" t="str">
        <f>IFERROR(RECHERCHEVA('Dpt BDD'!$A:$D,4,$B17,G$12),"")</f>
        <v/>
      </c>
      <c r="H17" s="115" t="str">
        <f>IFERROR(RECHERCHEVA('Dpt BDD'!$A:$D,4,$B17,H$12),"")</f>
        <v/>
      </c>
      <c r="I17" s="115" t="str">
        <f>IFERROR(RECHERCHEVA('Dpt BDD'!$A:$D,4,$B17,I$12),"")</f>
        <v/>
      </c>
      <c r="J17" s="115" t="str">
        <f>IFERROR(RECHERCHEVA('Dpt BDD'!$A:$D,4,$B17,J$12),"")</f>
        <v/>
      </c>
      <c r="K17" s="115" t="str">
        <f>IFERROR(RECHERCHEVA('Dpt BDD'!$A:$D,4,$B17,K$12),"")</f>
        <v/>
      </c>
      <c r="L17" s="115" t="str">
        <f>IFERROR(RECHERCHEVA('Dpt BDD'!$A:$D,4,$B17,L$12),"")</f>
        <v/>
      </c>
      <c r="M17" s="115" t="str">
        <f>IFERROR(RECHERCHEVA('Dpt BDD'!$A:$D,4,$B17,M$12),"")</f>
        <v/>
      </c>
      <c r="N17" s="115" t="str">
        <f>IFERROR(RECHERCHEVA('Dpt BDD'!$A:$D,4,$B17,N$12),"")</f>
        <v/>
      </c>
      <c r="O17" s="115" t="str">
        <f>IFERROR(RECHERCHEVA('Dpt BDD'!$A:$D,4,$B17,O$13),"")</f>
        <v/>
      </c>
      <c r="P17" s="115" t="str">
        <f>IFERROR(RECHERCHEVA('Dpt BDD'!$A:$D,4,$B17,P$13),"")</f>
        <v/>
      </c>
      <c r="Q17" s="115" t="str">
        <f>IFERROR(RECHERCHEVA('Dpt BDD'!$A:$D,4,$B17,Q$13),"")</f>
        <v/>
      </c>
      <c r="R17" s="115" t="str">
        <f>IFERROR(RECHERCHEVA('Dpt BDD'!$A:$D,4,$B17,R$13),"")</f>
        <v/>
      </c>
      <c r="S17" s="115" t="str">
        <f>IFERROR(RECHERCHEVA('Dpt BDD'!$A:$D,4,$B17,S$13),"")</f>
        <v/>
      </c>
      <c r="T17" s="115" t="str">
        <f>IFERROR(RECHERCHEVA('Dpt BDD'!$A:$D,4,$B17,T$13),"")</f>
        <v/>
      </c>
      <c r="U17" s="115" t="str">
        <f>IFERROR(RECHERCHEVA('Dpt BDD'!$A:$D,4,$B17,U$13),"")</f>
        <v/>
      </c>
      <c r="V17" s="115" t="str">
        <f>IFERROR(RECHERCHEVA('Dpt BDD'!$A:$D,4,$B17,V$13),"")</f>
        <v/>
      </c>
      <c r="W17" s="115" t="str">
        <f>IFERROR(RECHERCHEVA('Dpt BDD'!$A:$D,4,$B17,W$13),"")</f>
        <v/>
      </c>
      <c r="X17" s="115" t="str">
        <f>IFERROR(RECHERCHEVA('Dpt BDD'!$A:$D,4,$B17,X$13),"")</f>
        <v/>
      </c>
      <c r="Y17" s="115" t="str">
        <f>IFERROR(RECHERCHEVA('Dpt BDD'!$A:$D,4,$B17,Y$13),"")</f>
        <v/>
      </c>
      <c r="Z17" s="115" t="str">
        <f>IFERROR(RECHERCHEVA('Dpt BDD'!$A:$D,4,$B17,Z$13),"")</f>
        <v/>
      </c>
      <c r="AA17" s="115" t="str">
        <f>IFERROR(RECHERCHEVA('Dpt BDD'!$A:$D,4,$B17,AA$13),"")</f>
        <v/>
      </c>
      <c r="AB17" s="115" t="str">
        <f>IFERROR(RECHERCHEVA('Dpt BDD'!$A:$D,4,$B17,AB$13),"")</f>
        <v/>
      </c>
      <c r="AC17" s="115" t="str">
        <f>IFERROR(RECHERCHEVA('Dpt BDD'!$A:$D,4,$B17,AC$13),"")</f>
        <v/>
      </c>
      <c r="AD17" s="115" t="str">
        <f>IFERROR(RECHERCHEVA('Dpt BDD'!$A:$D,4,$B17,AD$13),"")</f>
        <v/>
      </c>
      <c r="AE17" s="115" t="str">
        <f>IFERROR(RECHERCHEVA('Dpt BDD'!$A:$D,4,$B17,AE$13),"")</f>
        <v/>
      </c>
      <c r="AF17" s="115" t="str">
        <f>IFERROR(RECHERCHEVA('Dpt BDD'!$A:$D,4,$B17,AF$13),"")</f>
        <v/>
      </c>
      <c r="AG17" s="115" t="str">
        <f>IFERROR(RECHERCHEVA('Dpt BDD'!$A:$D,4,$B17,AG$13),"")</f>
        <v/>
      </c>
      <c r="AH17" s="115" t="str">
        <f>IFERROR(RECHERCHEVA('Dpt BDD'!$A:$D,4,$B17,AH$13),"")</f>
        <v/>
      </c>
      <c r="AI17" s="115" t="str">
        <f>IFERROR(RECHERCHEVA('Dpt BDD'!$A:$D,4,$B17,AI$13),"")</f>
        <v/>
      </c>
      <c r="AJ17" s="115" t="str">
        <f>IFERROR(RECHERCHEVA('Dpt BDD'!$A:$D,4,$B17,AJ$13),"")</f>
        <v/>
      </c>
      <c r="AK17" s="115" t="str">
        <f>IFERROR(RECHERCHEVA('Dpt BDD'!$A:$D,4,$B17,AK$13),"")</f>
        <v/>
      </c>
      <c r="AL17" s="115" t="str">
        <f>IFERROR(RECHERCHEVA('Dpt BDD'!$A:$D,4,$B17,AL$13),"")</f>
        <v/>
      </c>
      <c r="AM17" s="115" t="str">
        <f>IFERROR(RECHERCHEVA('Dpt BDD'!$A:$D,4,$B17,AM$13),"")</f>
        <v/>
      </c>
      <c r="AN17" s="115" t="str">
        <f>IFERROR(RECHERCHEVA('Dpt BDD'!$A:$D,4,$B17,AN$13),"")</f>
        <v/>
      </c>
      <c r="AO17" s="115" t="str">
        <f>IFERROR(RECHERCHEVA('Dpt BDD'!$A:$D,4,$B17,AO$13),"")</f>
        <v/>
      </c>
      <c r="AP17" s="115" t="str">
        <f>IFERROR(RECHERCHEVA('Dpt BDD'!$A:$D,4,$B17,AP$13),"")</f>
        <v/>
      </c>
      <c r="AQ17" s="115" t="str">
        <f>IFERROR(RECHERCHEVA('Dpt BDD'!$A:$D,4,$B17,AQ$13),"")</f>
        <v/>
      </c>
      <c r="AR17" s="115" t="str">
        <f>IFERROR(RECHERCHEVA('Dpt BDD'!$A:$D,4,$B17,AR$13),"")</f>
        <v/>
      </c>
      <c r="AS17" s="115" t="str">
        <f>IFERROR(RECHERCHEVA('Dpt BDD'!$A:$D,4,$B17,AS$13),"")</f>
        <v/>
      </c>
      <c r="AT17" s="115" t="str">
        <f>IFERROR(RECHERCHEVA('Dpt BDD'!$A:$D,4,$B17,AT$13),"")</f>
        <v/>
      </c>
      <c r="AU17" s="115" t="str">
        <f>IFERROR(RECHERCHEVA('Dpt BDD'!$A:$D,4,$B17,AU$13),"")</f>
        <v/>
      </c>
      <c r="AV17" s="115" t="str">
        <f>IFERROR(RECHERCHEVA('Dpt BDD'!$A:$D,4,$B17,AV$13),"")</f>
        <v/>
      </c>
      <c r="AW17" s="115" t="str">
        <f>IFERROR(RECHERCHEVA('Dpt BDD'!$A:$D,4,$B17,AW$13),"")</f>
        <v/>
      </c>
      <c r="AX17" s="115" t="str">
        <f>IFERROR(RECHERCHEVA('Dpt BDD'!$A:$D,4,$B17,AX$13),"")</f>
        <v/>
      </c>
      <c r="AY17" s="115" t="str">
        <f>IFERROR(RECHERCHEVA('Dpt BDD'!$A:$D,4,$B17,AY$13),"")</f>
        <v/>
      </c>
      <c r="AZ17" s="115" t="str">
        <f>IFERROR(RECHERCHEVA('Dpt BDD'!$A:$D,4,$B17,AZ$13),"")</f>
        <v/>
      </c>
      <c r="BA17" s="115" t="str">
        <f>IFERROR(RECHERCHEVA('Dpt BDD'!$A:$D,4,$B17,BA$13),"")</f>
        <v/>
      </c>
      <c r="BB17" s="115" t="str">
        <f>IFERROR(RECHERCHEVA('Dpt BDD'!$A:$D,4,$B17,BB$13),"")</f>
        <v/>
      </c>
      <c r="BC17" s="115" t="str">
        <f>IFERROR(RECHERCHEVA('Dpt BDD'!$A:$D,4,$B17,BC$13),"")</f>
        <v/>
      </c>
      <c r="BD17" s="115" t="str">
        <f>IFERROR(RECHERCHEVA('Dpt BDD'!$A:$D,4,$B17,BD$13),"")</f>
        <v/>
      </c>
      <c r="BE17" s="115" t="str">
        <f>IFERROR(RECHERCHEVA('Dpt BDD'!$A:$D,4,$B17,BE$13),"")</f>
        <v/>
      </c>
      <c r="BF17" s="115" t="str">
        <f>IFERROR(RECHERCHEVA('Dpt BDD'!$A:$D,4,$B17,BF$13),"")</f>
        <v/>
      </c>
      <c r="BG17" s="115" t="str">
        <f>IFERROR(RECHERCHEVA('Dpt BDD'!$A:$D,4,$B17,BG$13),"")</f>
        <v/>
      </c>
      <c r="BH17" s="115" t="str">
        <f>IFERROR(RECHERCHEVA('Dpt BDD'!$A:$D,4,$B17,BH$13),"")</f>
        <v/>
      </c>
      <c r="BI17" s="115" t="str">
        <f>IFERROR(RECHERCHEVA('Dpt BDD'!$A:$D,4,$B17,BI$13),"")</f>
        <v/>
      </c>
      <c r="BJ17" s="115" t="str">
        <f>IFERROR(RECHERCHEVA('Dpt BDD'!$A:$D,4,$B17,BJ$13),"")</f>
        <v/>
      </c>
      <c r="BK17" s="115" t="str">
        <f>IFERROR(RECHERCHEVA('Dpt BDD'!$A:$D,4,$B17,BK$13),"")</f>
        <v/>
      </c>
      <c r="BL17" s="115" t="str">
        <f>IFERROR(RECHERCHEVA('Dpt BDD'!$A:$D,4,$B17,BL$13),"")</f>
        <v/>
      </c>
      <c r="BM17" s="115" t="str">
        <f>IFERROR(RECHERCHEVA('Dpt BDD'!$A:$D,4,$B17,BM$13),"")</f>
        <v/>
      </c>
      <c r="BN17" s="115" t="str">
        <f>IFERROR(RECHERCHEVA('Dpt BDD'!$A:$D,4,$B17,BN$13),"")</f>
        <v/>
      </c>
      <c r="BO17" s="115" t="str">
        <f>IFERROR(RECHERCHEVA('Dpt BDD'!$A:$D,4,$B17,BO$13),"")</f>
        <v/>
      </c>
      <c r="BP17" s="115" t="str">
        <f>IFERROR(RECHERCHEVA('Dpt BDD'!$A:$D,4,$B17,BP$13),"")</f>
        <v/>
      </c>
      <c r="BQ17" s="115" t="str">
        <f>IFERROR(RECHERCHEVA('Dpt BDD'!$A:$D,4,$B17,BQ$13),"")</f>
        <v/>
      </c>
      <c r="BR17" s="115" t="str">
        <f>IFERROR(RECHERCHEVA('Dpt BDD'!$A:$D,4,$B17,BR$13),"")</f>
        <v/>
      </c>
      <c r="BS17" s="115" t="str">
        <f>IFERROR(RECHERCHEVA('Dpt BDD'!$A:$D,4,$B17,BS$13),"")</f>
        <v/>
      </c>
      <c r="BT17" s="115" t="str">
        <f>IFERROR(RECHERCHEVA('Dpt BDD'!$A:$D,4,$B17,BT$13),"")</f>
        <v/>
      </c>
      <c r="BU17" s="115" t="str">
        <f>IFERROR(RECHERCHEVA('Dpt BDD'!$A:$D,4,$B17,BU$13),"")</f>
        <v/>
      </c>
      <c r="BV17" s="115" t="str">
        <f>IFERROR(RECHERCHEVA('Dpt BDD'!$A:$D,4,$B17,BV$13),"")</f>
        <v/>
      </c>
      <c r="BW17" s="115" t="str">
        <f>IFERROR(RECHERCHEVA('Dpt BDD'!$A:$D,4,$B17,BW$13),"")</f>
        <v/>
      </c>
      <c r="BX17" s="115" t="str">
        <f>IFERROR(RECHERCHEVA('Dpt BDD'!$A:$D,4,$B17,BX$13),"")</f>
        <v/>
      </c>
      <c r="BY17" s="115" t="str">
        <f>IFERROR(RECHERCHEVA('Dpt BDD'!$A:$D,4,$B17,BY$13),"")</f>
        <v/>
      </c>
      <c r="BZ17" s="115" t="str">
        <f>IFERROR(RECHERCHEVA('Dpt BDD'!$A:$D,4,$B17,BZ$13),"")</f>
        <v/>
      </c>
      <c r="CA17" s="115" t="str">
        <f>IFERROR(RECHERCHEVA('Dpt BDD'!$A:$D,4,$B17,CA$13),"")</f>
        <v/>
      </c>
      <c r="CB17" s="115" t="str">
        <f>IFERROR(RECHERCHEVA('Dpt BDD'!$A:$D,4,$B17,CB$13),"")</f>
        <v/>
      </c>
      <c r="CC17" s="115" t="str">
        <f>IFERROR(RECHERCHEVA('Dpt BDD'!$A:$D,4,$B17,CC$13),"")</f>
        <v/>
      </c>
      <c r="CD17" s="115" t="str">
        <f>IFERROR(RECHERCHEVA('Dpt BDD'!$A:$D,4,$B17,CD$13),"")</f>
        <v/>
      </c>
      <c r="CE17" s="115" t="str">
        <f>IFERROR(RECHERCHEVA('Dpt BDD'!$A:$D,4,$B17,CE$13),"")</f>
        <v/>
      </c>
      <c r="CF17" s="115" t="str">
        <f>IFERROR(RECHERCHEVA('Dpt BDD'!$A:$D,4,$B17,CF$13),"")</f>
        <v/>
      </c>
      <c r="CG17" s="115" t="str">
        <f>IFERROR(RECHERCHEVA('Dpt BDD'!$A:$D,4,$B17,CG$13),"")</f>
        <v/>
      </c>
      <c r="CH17" s="115" t="str">
        <f>IFERROR(RECHERCHEVA('Dpt BDD'!$A:$D,4,$B17,CH$13),"")</f>
        <v/>
      </c>
      <c r="CI17" s="115" t="str">
        <f>IFERROR(RECHERCHEVA('Dpt BDD'!$A:$D,4,$B17,CI$13),"")</f>
        <v/>
      </c>
      <c r="CJ17" s="115" t="str">
        <f>IFERROR(RECHERCHEVA('Dpt BDD'!$A:$D,4,$B17,CJ$13),"")</f>
        <v/>
      </c>
      <c r="CK17" s="115" t="str">
        <f>IFERROR(RECHERCHEVA('Dpt BDD'!$A:$D,4,$B17,CK$13),"")</f>
        <v/>
      </c>
      <c r="CL17" s="115" t="str">
        <f>IFERROR(RECHERCHEVA('Dpt BDD'!$A:$D,4,$B17,CL$13),"")</f>
        <v/>
      </c>
      <c r="CM17" s="115" t="str">
        <f>IFERROR(RECHERCHEVA('Dpt BDD'!$A:$D,4,$B17,CM$13),"")</f>
        <v/>
      </c>
      <c r="CN17" s="115" t="str">
        <f>IFERROR(RECHERCHEVA('Dpt BDD'!$A:$D,4,$B17,CN$13),"")</f>
        <v/>
      </c>
      <c r="CO17" s="115" t="str">
        <f>IFERROR(RECHERCHEVA('Dpt BDD'!$A:$D,4,$B17,CO$13),"")</f>
        <v/>
      </c>
      <c r="CP17" s="115" t="str">
        <f>IFERROR(RECHERCHEVA('Dpt BDD'!$A:$D,4,$B17,CP$13),"")</f>
        <v/>
      </c>
      <c r="CQ17" s="115" t="str">
        <f>IFERROR(RECHERCHEVA('Dpt BDD'!$A:$D,4,$B17,CQ$13),"")</f>
        <v/>
      </c>
      <c r="CR17" s="115" t="str">
        <f>IFERROR(RECHERCHEVA('Dpt BDD'!$A:$D,4,$B17,CR$13),"")</f>
        <v/>
      </c>
      <c r="CS17" s="115" t="str">
        <f>IFERROR(RECHERCHEVA('Dpt BDD'!$A:$D,4,$B17,CS$13),"")</f>
        <v/>
      </c>
      <c r="CT17" s="115" t="str">
        <f>IFERROR(RECHERCHEVA('Dpt BDD'!$A:$D,4,$B17,CT$13),"")</f>
        <v/>
      </c>
      <c r="CU17" s="115" t="str">
        <f>IFERROR(RECHERCHEVA('Dpt BDD'!$A:$D,4,$B17,CU$13),"")</f>
        <v/>
      </c>
      <c r="CV17" s="115" t="str">
        <f>IFERROR(RECHERCHEVA('Dpt BDD'!$A:$D,4,$B17,CV$13),"")</f>
        <v/>
      </c>
      <c r="CW17" s="115" t="str">
        <f>IFERROR(RECHERCHEVA('Dpt BDD'!$A:$D,4,$B17,CW$13),"")</f>
        <v/>
      </c>
      <c r="CX17" s="115" t="str">
        <f>IFERROR(RECHERCHEVA('Dpt BDD'!$A:$D,4,$B17,CX$13),"")</f>
        <v/>
      </c>
      <c r="CY17" s="115" t="str">
        <f>IFERROR(RECHERCHEVA('Dpt BDD'!$A:$D,4,$B17,CY$13),"")</f>
        <v/>
      </c>
      <c r="CZ17" s="115" t="str">
        <f>IFERROR(RECHERCHEVA('Dpt BDD'!$A:$D,4,$B17,CZ$13),"")</f>
        <v/>
      </c>
      <c r="DA17" s="115" t="str">
        <f>IFERROR(RECHERCHEVA('Dpt BDD'!$A:$D,4,$B17,DA$13),"")</f>
        <v/>
      </c>
      <c r="DB17" s="115" t="str">
        <f>IFERROR(RECHERCHEVA('Dpt BDD'!$A:$D,4,$B17,DB$13),"")</f>
        <v/>
      </c>
      <c r="DC17" s="115" t="str">
        <f>IFERROR(RECHERCHEVA('Dpt BDD'!$A:$D,4,$B17,DC$13),"")</f>
        <v/>
      </c>
      <c r="DD17" s="115" t="str">
        <f>IFERROR(RECHERCHEVA('Dpt BDD'!$A:$D,4,$B17,DD$13),"")</f>
        <v/>
      </c>
      <c r="DE17" s="115" t="str">
        <f>IFERROR(RECHERCHEVA('Dpt BDD'!$A:$D,4,$B17,DE$13),"")</f>
        <v/>
      </c>
      <c r="DF17" s="115" t="str">
        <f>IFERROR(RECHERCHEVA('Dpt BDD'!$A:$D,4,$B17,DF$13),"")</f>
        <v/>
      </c>
      <c r="DG17" s="115" t="str">
        <f>IFERROR(RECHERCHEVA('Dpt BDD'!$A:$D,4,$B17,DG$13),"")</f>
        <v/>
      </c>
      <c r="DH17" s="115" t="str">
        <f>IFERROR(RECHERCHEVA('Dpt BDD'!$A:$D,4,$B17,DH$13),"")</f>
        <v/>
      </c>
      <c r="DI17" s="115" t="str">
        <f>IFERROR(RECHERCHEVA('Dpt BDD'!$A:$D,4,$B17,DI$13),"")</f>
        <v/>
      </c>
      <c r="DJ17" s="115" t="str">
        <f>IFERROR(RECHERCHEVA('Dpt BDD'!$A:$D,4,$B17,DJ$13),"")</f>
        <v/>
      </c>
      <c r="DK17" s="115" t="str">
        <f>IFERROR(RECHERCHEVA('Dpt BDD'!$A:$D,4,$B17,DK$13),"")</f>
        <v/>
      </c>
      <c r="DL17" s="115" t="str">
        <f>IFERROR(RECHERCHEVA('Dpt BDD'!$A:$D,4,$B17,DL$13),"")</f>
        <v/>
      </c>
      <c r="DM17" s="115" t="str">
        <f>IFERROR(RECHERCHEVA('Dpt BDD'!$A:$D,4,$B17,DM$13),"")</f>
        <v/>
      </c>
      <c r="DN17" s="115" t="str">
        <f>IFERROR(RECHERCHEVA('Dpt BDD'!$A:$D,4,$B17,DN$13),"")</f>
        <v/>
      </c>
      <c r="DO17" s="115" t="str">
        <f>IFERROR(RECHERCHEVA('Dpt BDD'!$A:$D,4,$B17,DO$13),"")</f>
        <v/>
      </c>
      <c r="DP17" s="115" t="str">
        <f>IFERROR(RECHERCHEVA('Dpt BDD'!$A:$D,4,$B17,DP$13),"")</f>
        <v/>
      </c>
      <c r="DQ17" s="115" t="str">
        <f>IFERROR(RECHERCHEVA('Dpt BDD'!$A:$D,4,$B17,DQ$13),"")</f>
        <v/>
      </c>
      <c r="DR17" s="115" t="str">
        <f>IFERROR(RECHERCHEVA('Dpt BDD'!$A:$D,4,$B17,DR$13),"")</f>
        <v/>
      </c>
      <c r="DS17" s="115" t="str">
        <f>IFERROR(RECHERCHEVA('Dpt BDD'!$A:$D,4,$B17,DS$13),"")</f>
        <v/>
      </c>
      <c r="DT17" s="115" t="str">
        <f>IFERROR(RECHERCHEVA('Dpt BDD'!$A:$D,4,$B17,DT$13),"")</f>
        <v/>
      </c>
      <c r="DU17" s="115" t="str">
        <f>IFERROR(RECHERCHEVA('Dpt BDD'!$A:$D,4,$B17,DU$13),"")</f>
        <v/>
      </c>
      <c r="DV17" s="115" t="str">
        <f>IFERROR(RECHERCHEVA('Dpt BDD'!$A:$D,4,$B17,DV$13),"")</f>
        <v/>
      </c>
      <c r="DW17" s="115" t="str">
        <f>IFERROR(RECHERCHEVA('Dpt BDD'!$A:$D,4,$B17,DW$13),"")</f>
        <v/>
      </c>
      <c r="DX17" s="115" t="str">
        <f>IFERROR(RECHERCHEVA('Dpt BDD'!$A:$D,4,$B17,DX$13),"")</f>
        <v/>
      </c>
      <c r="DY17" s="115" t="str">
        <f>IFERROR(RECHERCHEVA('Dpt BDD'!$A:$D,4,$B17,DY$13),"")</f>
        <v/>
      </c>
      <c r="DZ17" s="115" t="str">
        <f>IFERROR(RECHERCHEVA('Dpt BDD'!$A:$D,4,$B17,DZ$13),"")</f>
        <v/>
      </c>
      <c r="EA17" s="115" t="str">
        <f>IFERROR(RECHERCHEVA('Dpt BDD'!$A:$D,4,$B17,EA$13),"")</f>
        <v/>
      </c>
      <c r="EB17" s="115" t="str">
        <f>IFERROR(RECHERCHEVA('Dpt BDD'!$A:$D,4,$B17,EB$13),"")</f>
        <v/>
      </c>
      <c r="EC17" s="115" t="str">
        <f>IFERROR(RECHERCHEVA('Dpt BDD'!$A:$D,4,$B17,EC$13),"")</f>
        <v/>
      </c>
      <c r="ED17" s="115" t="str">
        <f>IFERROR(RECHERCHEVA('Dpt BDD'!$A:$D,4,$B17,ED$13),"")</f>
        <v/>
      </c>
      <c r="EE17" s="115" t="str">
        <f>IFERROR(RECHERCHEVA('Dpt BDD'!$A:$D,4,$B17,EE$13),"")</f>
        <v/>
      </c>
      <c r="EF17" s="115" t="str">
        <f>IFERROR(RECHERCHEVA('Dpt BDD'!$A:$D,4,$B17,EF$13),"")</f>
        <v/>
      </c>
      <c r="EG17" s="115" t="str">
        <f>IFERROR(RECHERCHEVA('Dpt BDD'!$A:$D,4,$B17,EG$13),"")</f>
        <v/>
      </c>
      <c r="EH17" s="115" t="str">
        <f>IFERROR(RECHERCHEVA('Dpt BDD'!$A:$D,4,$B17,EH$13),"")</f>
        <v/>
      </c>
      <c r="EI17" s="115" t="str">
        <f>IFERROR(RECHERCHEVA('Dpt BDD'!$A:$D,4,$B17,EI$13),"")</f>
        <v/>
      </c>
      <c r="EJ17" s="115" t="str">
        <f>IFERROR(RECHERCHEVA('Dpt BDD'!$A:$D,4,$B17,EJ$13),"")</f>
        <v/>
      </c>
      <c r="EK17" s="115" t="str">
        <f>IFERROR(RECHERCHEVA('Dpt BDD'!$A:$D,4,$B17,EK$13),"")</f>
        <v/>
      </c>
      <c r="EL17" s="115" t="str">
        <f>IFERROR(RECHERCHEVA('Dpt BDD'!$A:$D,4,$B17,EL$13),"")</f>
        <v/>
      </c>
      <c r="EM17" s="115" t="str">
        <f>IFERROR(RECHERCHEVA('Dpt BDD'!$A:$D,4,$B17,EM$13),"")</f>
        <v/>
      </c>
      <c r="EN17" s="115" t="str">
        <f>IFERROR(RECHERCHEVA('Dpt BDD'!$A:$D,4,$B17,EN$13),"")</f>
        <v/>
      </c>
      <c r="EO17" s="115" t="str">
        <f>IFERROR(RECHERCHEVA('Dpt BDD'!$A:$D,4,$B17,EO$13),"")</f>
        <v/>
      </c>
      <c r="EP17" s="115" t="str">
        <f>IFERROR(RECHERCHEVA('Dpt BDD'!$A:$D,4,$B17,EP$13),"")</f>
        <v/>
      </c>
      <c r="EQ17" s="115" t="str">
        <f>IFERROR(RECHERCHEVA('Dpt BDD'!$A:$D,4,$B17,EQ$13),"")</f>
        <v/>
      </c>
      <c r="ER17" s="115" t="str">
        <f>IFERROR(RECHERCHEVA('Dpt BDD'!$A:$D,4,$B17,ER$13),"")</f>
        <v/>
      </c>
      <c r="ES17" s="115" t="str">
        <f>IFERROR(RECHERCHEVA('Dpt BDD'!$A:$D,4,$B17,ES$13),"")</f>
        <v/>
      </c>
      <c r="ET17" s="115" t="str">
        <f>IFERROR(RECHERCHEVA('Dpt BDD'!$A:$D,4,$B17,ET$13),"")</f>
        <v/>
      </c>
      <c r="EU17" s="115" t="str">
        <f>IFERROR(RECHERCHEVA('Dpt BDD'!$A:$D,4,$B17,EU$13),"")</f>
        <v/>
      </c>
      <c r="EV17" s="115" t="str">
        <f>IFERROR(RECHERCHEVA('Dpt BDD'!$A:$D,4,$B17,EV$13),"")</f>
        <v/>
      </c>
      <c r="EW17" s="115" t="str">
        <f>IFERROR(RECHERCHEVA('Dpt BDD'!$A:$D,4,$B17,EW$13),"")</f>
        <v/>
      </c>
      <c r="EX17" s="115" t="str">
        <f>IFERROR(RECHERCHEVA('Dpt BDD'!$A:$D,4,$B17,EX$13),"")</f>
        <v/>
      </c>
      <c r="EY17" s="115" t="str">
        <f>IFERROR(RECHERCHEVA('Dpt BDD'!$A:$D,4,$B17,EY$13),"")</f>
        <v/>
      </c>
      <c r="EZ17" s="115" t="str">
        <f>IFERROR(RECHERCHEVA('Dpt BDD'!$A:$D,4,$B17,EZ$13),"")</f>
        <v/>
      </c>
      <c r="FA17" s="115" t="str">
        <f>IFERROR(RECHERCHEVA('Dpt BDD'!$A:$D,4,$B17,FA$13),"")</f>
        <v/>
      </c>
      <c r="FB17" s="115" t="str">
        <f>IFERROR(RECHERCHEVA('Dpt BDD'!$A:$D,4,$B17,FB$13),"")</f>
        <v/>
      </c>
      <c r="FC17" s="115" t="str">
        <f>IFERROR(RECHERCHEVA('Dpt BDD'!$A:$D,4,$B17,FC$13),"")</f>
        <v/>
      </c>
      <c r="FD17" s="115" t="str">
        <f>IFERROR(RECHERCHEVA('Dpt BDD'!$A:$D,4,$B17,FD$13),"")</f>
        <v/>
      </c>
      <c r="FE17" s="115" t="str">
        <f>IFERROR(RECHERCHEVA('Dpt BDD'!$A:$D,4,$B17,FE$13),"")</f>
        <v/>
      </c>
      <c r="FF17" s="115" t="str">
        <f>IFERROR(RECHERCHEVA('Dpt BDD'!$A:$D,4,$B17,FF$13),"")</f>
        <v/>
      </c>
      <c r="FG17" s="115" t="str">
        <f>IFERROR(RECHERCHEVA('Dpt BDD'!$A:$D,4,$B17,FG$13),"")</f>
        <v/>
      </c>
      <c r="FH17" s="115" t="str">
        <f>IFERROR(RECHERCHEVA('Dpt BDD'!$A:$D,4,$B17,FH$13),"")</f>
        <v/>
      </c>
      <c r="FI17" s="115" t="str">
        <f>IFERROR(RECHERCHEVA('Dpt BDD'!$A:$D,4,$B17,FI$13),"")</f>
        <v/>
      </c>
      <c r="FJ17" s="115" t="str">
        <f>IFERROR(RECHERCHEVA('Dpt BDD'!$A:$D,4,$B17,FJ$13),"")</f>
        <v/>
      </c>
      <c r="FK17" s="115" t="str">
        <f>IFERROR(RECHERCHEVA('Dpt BDD'!$A:$D,4,$B17,FK$13),"")</f>
        <v/>
      </c>
      <c r="FL17" s="115" t="str">
        <f>IFERROR(RECHERCHEVA('Dpt BDD'!$A:$D,4,$B17,FL$13),"")</f>
        <v/>
      </c>
      <c r="FM17" s="115" t="str">
        <f>IFERROR(RECHERCHEVA('Dpt BDD'!$A:$D,4,$B17,FM$13),"")</f>
        <v/>
      </c>
      <c r="FN17" s="115" t="str">
        <f>IFERROR(RECHERCHEVA('Dpt BDD'!$A:$D,4,$B17,FN$13),"")</f>
        <v/>
      </c>
      <c r="FO17" s="115" t="str">
        <f>IFERROR(RECHERCHEVA('Dpt BDD'!$A:$D,4,$B17,FO$13),"")</f>
        <v/>
      </c>
      <c r="FP17" s="115" t="str">
        <f>IFERROR(RECHERCHEVA('Dpt BDD'!$A:$D,4,$B17,FP$13),"")</f>
        <v/>
      </c>
      <c r="FQ17" s="115" t="str">
        <f>IFERROR(RECHERCHEVA('Dpt BDD'!$A:$D,4,$B17,FQ$13),"")</f>
        <v/>
      </c>
      <c r="FR17" s="115" t="str">
        <f>IFERROR(RECHERCHEVA('Dpt BDD'!$A:$D,4,$B17,FR$13),"")</f>
        <v/>
      </c>
      <c r="FS17" s="115" t="str">
        <f>IFERROR(RECHERCHEVA('Dpt BDD'!$A:$D,4,$B17,FS$13),"")</f>
        <v/>
      </c>
      <c r="FT17" s="115" t="str">
        <f>IFERROR(RECHERCHEVA('Dpt BDD'!$A:$D,4,$B17,FT$13),"")</f>
        <v/>
      </c>
      <c r="FU17" s="115" t="str">
        <f>IFERROR(RECHERCHEVA('Dpt BDD'!$A:$D,4,$B17,FU$13),"")</f>
        <v/>
      </c>
      <c r="FV17" s="115" t="str">
        <f>IFERROR(RECHERCHEVA('Dpt BDD'!$A:$D,4,$B17,FV$13),"")</f>
        <v/>
      </c>
      <c r="FW17" s="115" t="str">
        <f>IFERROR(RECHERCHEVA('Dpt BDD'!$A:$D,4,$B17,FW$13),"")</f>
        <v/>
      </c>
      <c r="FX17" s="115" t="str">
        <f>IFERROR(RECHERCHEVA('Dpt BDD'!$A:$D,4,$B17,FX$13),"")</f>
        <v/>
      </c>
      <c r="FY17" s="115" t="str">
        <f>IFERROR(RECHERCHEVA('Dpt BDD'!$A:$D,4,$B17,FY$13),"")</f>
        <v/>
      </c>
      <c r="FZ17" s="115" t="str">
        <f>IFERROR(RECHERCHEVA('Dpt BDD'!$A:$D,4,$B17,FZ$13),"")</f>
        <v/>
      </c>
      <c r="GA17" s="115" t="str">
        <f>IFERROR(RECHERCHEVA('Dpt BDD'!$A:$D,4,$B17,GA$13),"")</f>
        <v/>
      </c>
      <c r="GB17" s="115" t="str">
        <f>IFERROR(RECHERCHEVA('Dpt BDD'!$A:$D,4,$B17,GB$13),"")</f>
        <v/>
      </c>
      <c r="GC17" s="115" t="str">
        <f>IFERROR(RECHERCHEVA('Dpt BDD'!$A:$D,4,$B17,GC$13),"")</f>
        <v/>
      </c>
      <c r="GD17" s="115" t="str">
        <f>IFERROR(RECHERCHEVA('Dpt BDD'!$A:$D,4,$B17,GD$13),"")</f>
        <v/>
      </c>
      <c r="GE17" s="115" t="str">
        <f>IFERROR(RECHERCHEVA('Dpt BDD'!$A:$D,4,$B17,GE$13),"")</f>
        <v/>
      </c>
      <c r="GF17" s="115" t="str">
        <f>IFERROR(RECHERCHEVA('Dpt BDD'!$A:$D,4,$B17,GF$13),"")</f>
        <v/>
      </c>
      <c r="GG17" s="115" t="str">
        <f>IFERROR(RECHERCHEVA('Dpt BDD'!$A:$D,4,$B17,GG$13),"")</f>
        <v/>
      </c>
      <c r="GH17" s="115" t="str">
        <f>IFERROR(RECHERCHEVA('Dpt BDD'!$A:$D,4,$B17,GH$13),"")</f>
        <v/>
      </c>
      <c r="GI17" s="115" t="str">
        <f>IFERROR(RECHERCHEVA('Dpt BDD'!$A:$D,4,$B17,GI$13),"")</f>
        <v/>
      </c>
      <c r="GJ17" s="115" t="str">
        <f>IFERROR(RECHERCHEVA('Dpt BDD'!$A:$D,4,$B17,GJ$13),"")</f>
        <v/>
      </c>
      <c r="GK17" s="115" t="str">
        <f>IFERROR(RECHERCHEVA('Dpt BDD'!$A:$D,4,$B17,GK$13),"")</f>
        <v/>
      </c>
      <c r="GL17" s="115" t="str">
        <f>IFERROR(RECHERCHEVA('Dpt BDD'!$A:$D,4,$B17,GL$13),"")</f>
        <v/>
      </c>
      <c r="GM17" s="115" t="str">
        <f>IFERROR(RECHERCHEVA('Dpt BDD'!$A:$D,4,$B17,GM$13),"")</f>
        <v/>
      </c>
      <c r="GN17" s="115" t="str">
        <f>IFERROR(RECHERCHEVA('Dpt BDD'!$A:$D,4,$B17,GN$13),"")</f>
        <v/>
      </c>
      <c r="GO17" s="115" t="str">
        <f>IFERROR(RECHERCHEVA('Dpt BDD'!$A:$D,4,$B17,GO$13),"")</f>
        <v/>
      </c>
      <c r="GP17" s="115" t="str">
        <f>IFERROR(RECHERCHEVA('Dpt BDD'!$A:$D,4,$B17,GP$13),"")</f>
        <v/>
      </c>
      <c r="GQ17" s="115" t="str">
        <f>IFERROR(RECHERCHEVA('Dpt BDD'!$A:$D,4,$B17,GQ$13),"")</f>
        <v/>
      </c>
      <c r="GR17" s="115" t="str">
        <f>IFERROR(RECHERCHEVA('Dpt BDD'!$A:$D,4,$B17,GR$13),"")</f>
        <v/>
      </c>
      <c r="GS17" s="115" t="str">
        <f>IFERROR(RECHERCHEVA('Dpt BDD'!$A:$D,4,$B17,GS$13),"")</f>
        <v/>
      </c>
      <c r="GT17" s="115" t="str">
        <f>IFERROR(RECHERCHEVA('Dpt BDD'!$A:$D,4,$B17,GT$13),"")</f>
        <v/>
      </c>
      <c r="GU17" s="115" t="str">
        <f>IFERROR(RECHERCHEVA('Dpt BDD'!$A:$D,4,$B17,GU$13),"")</f>
        <v/>
      </c>
      <c r="GV17" s="115" t="str">
        <f>IFERROR(RECHERCHEVA('Dpt BDD'!$A:$D,4,$B17,GV$13),"")</f>
        <v/>
      </c>
      <c r="GW17" s="115" t="str">
        <f>IFERROR(RECHERCHEVA('Dpt BDD'!$A:$D,4,$B17,GW$13),"")</f>
        <v/>
      </c>
      <c r="GX17" s="115" t="str">
        <f>IFERROR(RECHERCHEVA('Dpt BDD'!$A:$D,4,$B17,GX$13),"")</f>
        <v/>
      </c>
      <c r="GY17" s="115" t="str">
        <f>IFERROR(RECHERCHEVA('Dpt BDD'!$A:$D,4,$B17,GY$13),"")</f>
        <v/>
      </c>
      <c r="GZ17" s="115" t="str">
        <f>IFERROR(RECHERCHEVA('Dpt BDD'!$A:$D,4,$B17,GZ$13),"")</f>
        <v/>
      </c>
      <c r="HA17" s="115" t="str">
        <f>IFERROR(RECHERCHEVA('Dpt BDD'!$A:$D,4,$B17,HA$13),"")</f>
        <v/>
      </c>
      <c r="HB17" s="115" t="str">
        <f>IFERROR(RECHERCHEVA('Dpt BDD'!$A:$D,4,$B17,HB$13),"")</f>
        <v/>
      </c>
      <c r="HC17" s="115" t="str">
        <f>IFERROR(RECHERCHEVA('Dpt BDD'!$A:$D,4,$B17,HC$13),"")</f>
        <v/>
      </c>
      <c r="HD17" s="115" t="str">
        <f>IFERROR(RECHERCHEVA('Dpt BDD'!$A:$D,4,$B17,HD$13),"")</f>
        <v/>
      </c>
      <c r="HE17" s="115" t="str">
        <f>IFERROR(RECHERCHEVA('Dpt BDD'!$A:$D,4,$B17,HE$13),"")</f>
        <v/>
      </c>
      <c r="HF17" s="115" t="str">
        <f>IFERROR(RECHERCHEVA('Dpt BDD'!$A:$D,4,$B17,HF$13),"")</f>
        <v/>
      </c>
      <c r="HG17" s="115" t="str">
        <f>IFERROR(RECHERCHEVA('Dpt BDD'!$A:$D,4,$B17,HG$13),"")</f>
        <v/>
      </c>
      <c r="HH17" s="115" t="str">
        <f>IFERROR(RECHERCHEVA('Dpt BDD'!$A:$D,4,$B17,HH$13),"")</f>
        <v/>
      </c>
    </row>
    <row r="18" spans="2:216" x14ac:dyDescent="0.15">
      <c r="B18" s="119">
        <f t="shared" si="0"/>
        <v>43105</v>
      </c>
      <c r="C18" s="116" t="str">
        <f>IFERROR(RECHERCHEVA('Dpt BDD'!$A:$D,4,$B18,C$12),"")</f>
        <v/>
      </c>
      <c r="D18" s="114" t="str">
        <f>IFERROR(RECHERCHEVA('Dpt BDD'!$A:$D,4,$B18,D$12),"")</f>
        <v/>
      </c>
      <c r="E18" s="114" t="str">
        <f>IFERROR(RECHERCHEVA('Dpt BDD'!$A:$D,4,$B18,E$12),"")</f>
        <v/>
      </c>
      <c r="F18" s="114" t="str">
        <f>IFERROR(RECHERCHEVA('Dpt BDD'!$A:$D,4,$B18,F$12),"")</f>
        <v/>
      </c>
      <c r="G18" s="114" t="str">
        <f>IFERROR(RECHERCHEVA('Dpt BDD'!$A:$D,4,$B18,G$12),"")</f>
        <v/>
      </c>
      <c r="H18" s="114" t="str">
        <f>IFERROR(RECHERCHEVA('Dpt BDD'!$A:$D,4,$B18,H$12),"")</f>
        <v/>
      </c>
      <c r="I18" s="114" t="str">
        <f>IFERROR(RECHERCHEVA('Dpt BDD'!$A:$D,4,$B18,I$12),"")</f>
        <v/>
      </c>
      <c r="J18" s="114" t="str">
        <f>IFERROR(RECHERCHEVA('Dpt BDD'!$A:$D,4,$B18,J$12),"")</f>
        <v/>
      </c>
      <c r="K18" s="114" t="str">
        <f>IFERROR(RECHERCHEVA('Dpt BDD'!$A:$D,4,$B18,K$12),"")</f>
        <v/>
      </c>
      <c r="L18" s="114" t="str">
        <f>IFERROR(RECHERCHEVA('Dpt BDD'!$A:$D,4,$B18,L$12),"")</f>
        <v/>
      </c>
      <c r="M18" s="114" t="str">
        <f>IFERROR(RECHERCHEVA('Dpt BDD'!$A:$D,4,$B18,M$12),"")</f>
        <v/>
      </c>
      <c r="N18" s="114" t="str">
        <f>IFERROR(RECHERCHEVA('Dpt BDD'!$A:$D,4,$B18,N$12),"")</f>
        <v/>
      </c>
      <c r="O18" s="114" t="str">
        <f>IFERROR(RECHERCHEVA('Dpt BDD'!$A:$D,4,$B18,O$13),"")</f>
        <v/>
      </c>
      <c r="P18" s="114" t="str">
        <f>IFERROR(RECHERCHEVA('Dpt BDD'!$A:$D,4,$B18,P$13),"")</f>
        <v/>
      </c>
      <c r="Q18" s="114" t="str">
        <f>IFERROR(RECHERCHEVA('Dpt BDD'!$A:$D,4,$B18,Q$13),"")</f>
        <v/>
      </c>
      <c r="R18" s="114" t="str">
        <f>IFERROR(RECHERCHEVA('Dpt BDD'!$A:$D,4,$B18,R$13),"")</f>
        <v/>
      </c>
      <c r="S18" s="114" t="str">
        <f>IFERROR(RECHERCHEVA('Dpt BDD'!$A:$D,4,$B18,S$13),"")</f>
        <v/>
      </c>
      <c r="T18" s="114" t="str">
        <f>IFERROR(RECHERCHEVA('Dpt BDD'!$A:$D,4,$B18,T$13),"")</f>
        <v/>
      </c>
      <c r="U18" s="114" t="str">
        <f>IFERROR(RECHERCHEVA('Dpt BDD'!$A:$D,4,$B18,U$13),"")</f>
        <v/>
      </c>
      <c r="V18" s="114" t="str">
        <f>IFERROR(RECHERCHEVA('Dpt BDD'!$A:$D,4,$B18,V$13),"")</f>
        <v/>
      </c>
      <c r="W18" s="114" t="str">
        <f>IFERROR(RECHERCHEVA('Dpt BDD'!$A:$D,4,$B18,W$13),"")</f>
        <v/>
      </c>
      <c r="X18" s="114" t="str">
        <f>IFERROR(RECHERCHEVA('Dpt BDD'!$A:$D,4,$B18,X$13),"")</f>
        <v/>
      </c>
      <c r="Y18" s="114" t="str">
        <f>IFERROR(RECHERCHEVA('Dpt BDD'!$A:$D,4,$B18,Y$13),"")</f>
        <v/>
      </c>
      <c r="Z18" s="114" t="str">
        <f>IFERROR(RECHERCHEVA('Dpt BDD'!$A:$D,4,$B18,Z$13),"")</f>
        <v/>
      </c>
      <c r="AA18" s="114" t="str">
        <f>IFERROR(RECHERCHEVA('Dpt BDD'!$A:$D,4,$B18,AA$13),"")</f>
        <v/>
      </c>
      <c r="AB18" s="114" t="str">
        <f>IFERROR(RECHERCHEVA('Dpt BDD'!$A:$D,4,$B18,AB$13),"")</f>
        <v/>
      </c>
      <c r="AC18" s="114" t="str">
        <f>IFERROR(RECHERCHEVA('Dpt BDD'!$A:$D,4,$B18,AC$13),"")</f>
        <v/>
      </c>
      <c r="AD18" s="114" t="str">
        <f>IFERROR(RECHERCHEVA('Dpt BDD'!$A:$D,4,$B18,AD$13),"")</f>
        <v/>
      </c>
      <c r="AE18" s="114" t="str">
        <f>IFERROR(RECHERCHEVA('Dpt BDD'!$A:$D,4,$B18,AE$13),"")</f>
        <v/>
      </c>
      <c r="AF18" s="114" t="str">
        <f>IFERROR(RECHERCHEVA('Dpt BDD'!$A:$D,4,$B18,AF$13),"")</f>
        <v/>
      </c>
      <c r="AG18" s="114" t="str">
        <f>IFERROR(RECHERCHEVA('Dpt BDD'!$A:$D,4,$B18,AG$13),"")</f>
        <v/>
      </c>
      <c r="AH18" s="114" t="str">
        <f>IFERROR(RECHERCHEVA('Dpt BDD'!$A:$D,4,$B18,AH$13),"")</f>
        <v/>
      </c>
      <c r="AI18" s="114" t="str">
        <f>IFERROR(RECHERCHEVA('Dpt BDD'!$A:$D,4,$B18,AI$13),"")</f>
        <v/>
      </c>
      <c r="AJ18" s="114" t="str">
        <f>IFERROR(RECHERCHEVA('Dpt BDD'!$A:$D,4,$B18,AJ$13),"")</f>
        <v/>
      </c>
      <c r="AK18" s="114" t="str">
        <f>IFERROR(RECHERCHEVA('Dpt BDD'!$A:$D,4,$B18,AK$13),"")</f>
        <v/>
      </c>
      <c r="AL18" s="114" t="str">
        <f>IFERROR(RECHERCHEVA('Dpt BDD'!$A:$D,4,$B18,AL$13),"")</f>
        <v/>
      </c>
      <c r="AM18" s="114" t="str">
        <f>IFERROR(RECHERCHEVA('Dpt BDD'!$A:$D,4,$B18,AM$13),"")</f>
        <v/>
      </c>
      <c r="AN18" s="114" t="str">
        <f>IFERROR(RECHERCHEVA('Dpt BDD'!$A:$D,4,$B18,AN$13),"")</f>
        <v/>
      </c>
      <c r="AO18" s="114" t="str">
        <f>IFERROR(RECHERCHEVA('Dpt BDD'!$A:$D,4,$B18,AO$13),"")</f>
        <v/>
      </c>
      <c r="AP18" s="114" t="str">
        <f>IFERROR(RECHERCHEVA('Dpt BDD'!$A:$D,4,$B18,AP$13),"")</f>
        <v/>
      </c>
      <c r="AQ18" s="114" t="str">
        <f>IFERROR(RECHERCHEVA('Dpt BDD'!$A:$D,4,$B18,AQ$13),"")</f>
        <v/>
      </c>
      <c r="AR18" s="114" t="str">
        <f>IFERROR(RECHERCHEVA('Dpt BDD'!$A:$D,4,$B18,AR$13),"")</f>
        <v/>
      </c>
      <c r="AS18" s="114" t="str">
        <f>IFERROR(RECHERCHEVA('Dpt BDD'!$A:$D,4,$B18,AS$13),"")</f>
        <v/>
      </c>
      <c r="AT18" s="114" t="str">
        <f>IFERROR(RECHERCHEVA('Dpt BDD'!$A:$D,4,$B18,AT$13),"")</f>
        <v/>
      </c>
      <c r="AU18" s="114" t="str">
        <f>IFERROR(RECHERCHEVA('Dpt BDD'!$A:$D,4,$B18,AU$13),"")</f>
        <v/>
      </c>
      <c r="AV18" s="114" t="str">
        <f>IFERROR(RECHERCHEVA('Dpt BDD'!$A:$D,4,$B18,AV$13),"")</f>
        <v/>
      </c>
      <c r="AW18" s="114" t="str">
        <f>IFERROR(RECHERCHEVA('Dpt BDD'!$A:$D,4,$B18,AW$13),"")</f>
        <v/>
      </c>
      <c r="AX18" s="114" t="str">
        <f>IFERROR(RECHERCHEVA('Dpt BDD'!$A:$D,4,$B18,AX$13),"")</f>
        <v/>
      </c>
      <c r="AY18" s="114" t="str">
        <f>IFERROR(RECHERCHEVA('Dpt BDD'!$A:$D,4,$B18,AY$13),"")</f>
        <v/>
      </c>
      <c r="AZ18" s="114" t="str">
        <f>IFERROR(RECHERCHEVA('Dpt BDD'!$A:$D,4,$B18,AZ$13),"")</f>
        <v/>
      </c>
      <c r="BA18" s="114" t="str">
        <f>IFERROR(RECHERCHEVA('Dpt BDD'!$A:$D,4,$B18,BA$13),"")</f>
        <v/>
      </c>
      <c r="BB18" s="114" t="str">
        <f>IFERROR(RECHERCHEVA('Dpt BDD'!$A:$D,4,$B18,BB$13),"")</f>
        <v/>
      </c>
      <c r="BC18" s="114" t="str">
        <f>IFERROR(RECHERCHEVA('Dpt BDD'!$A:$D,4,$B18,BC$13),"")</f>
        <v/>
      </c>
      <c r="BD18" s="114" t="str">
        <f>IFERROR(RECHERCHEVA('Dpt BDD'!$A:$D,4,$B18,BD$13),"")</f>
        <v/>
      </c>
      <c r="BE18" s="114" t="str">
        <f>IFERROR(RECHERCHEVA('Dpt BDD'!$A:$D,4,$B18,BE$13),"")</f>
        <v/>
      </c>
      <c r="BF18" s="114" t="str">
        <f>IFERROR(RECHERCHEVA('Dpt BDD'!$A:$D,4,$B18,BF$13),"")</f>
        <v/>
      </c>
      <c r="BG18" s="114" t="str">
        <f>IFERROR(RECHERCHEVA('Dpt BDD'!$A:$D,4,$B18,BG$13),"")</f>
        <v/>
      </c>
      <c r="BH18" s="114" t="str">
        <f>IFERROR(RECHERCHEVA('Dpt BDD'!$A:$D,4,$B18,BH$13),"")</f>
        <v/>
      </c>
      <c r="BI18" s="114" t="str">
        <f>IFERROR(RECHERCHEVA('Dpt BDD'!$A:$D,4,$B18,BI$13),"")</f>
        <v/>
      </c>
      <c r="BJ18" s="114" t="str">
        <f>IFERROR(RECHERCHEVA('Dpt BDD'!$A:$D,4,$B18,BJ$13),"")</f>
        <v/>
      </c>
      <c r="BK18" s="114" t="str">
        <f>IFERROR(RECHERCHEVA('Dpt BDD'!$A:$D,4,$B18,BK$13),"")</f>
        <v/>
      </c>
      <c r="BL18" s="114" t="str">
        <f>IFERROR(RECHERCHEVA('Dpt BDD'!$A:$D,4,$B18,BL$13),"")</f>
        <v/>
      </c>
      <c r="BM18" s="114" t="str">
        <f>IFERROR(RECHERCHEVA('Dpt BDD'!$A:$D,4,$B18,BM$13),"")</f>
        <v/>
      </c>
      <c r="BN18" s="114" t="str">
        <f>IFERROR(RECHERCHEVA('Dpt BDD'!$A:$D,4,$B18,BN$13),"")</f>
        <v/>
      </c>
      <c r="BO18" s="114" t="str">
        <f>IFERROR(RECHERCHEVA('Dpt BDD'!$A:$D,4,$B18,BO$13),"")</f>
        <v/>
      </c>
      <c r="BP18" s="114" t="str">
        <f>IFERROR(RECHERCHEVA('Dpt BDD'!$A:$D,4,$B18,BP$13),"")</f>
        <v/>
      </c>
      <c r="BQ18" s="114" t="str">
        <f>IFERROR(RECHERCHEVA('Dpt BDD'!$A:$D,4,$B18,BQ$13),"")</f>
        <v/>
      </c>
      <c r="BR18" s="114" t="str">
        <f>IFERROR(RECHERCHEVA('Dpt BDD'!$A:$D,4,$B18,BR$13),"")</f>
        <v/>
      </c>
      <c r="BS18" s="114" t="str">
        <f>IFERROR(RECHERCHEVA('Dpt BDD'!$A:$D,4,$B18,BS$13),"")</f>
        <v/>
      </c>
      <c r="BT18" s="114" t="str">
        <f>IFERROR(RECHERCHEVA('Dpt BDD'!$A:$D,4,$B18,BT$13),"")</f>
        <v/>
      </c>
      <c r="BU18" s="114" t="str">
        <f>IFERROR(RECHERCHEVA('Dpt BDD'!$A:$D,4,$B18,BU$13),"")</f>
        <v/>
      </c>
      <c r="BV18" s="114" t="str">
        <f>IFERROR(RECHERCHEVA('Dpt BDD'!$A:$D,4,$B18,BV$13),"")</f>
        <v/>
      </c>
      <c r="BW18" s="114" t="str">
        <f>IFERROR(RECHERCHEVA('Dpt BDD'!$A:$D,4,$B18,BW$13),"")</f>
        <v/>
      </c>
      <c r="BX18" s="114" t="str">
        <f>IFERROR(RECHERCHEVA('Dpt BDD'!$A:$D,4,$B18,BX$13),"")</f>
        <v/>
      </c>
      <c r="BY18" s="114" t="str">
        <f>IFERROR(RECHERCHEVA('Dpt BDD'!$A:$D,4,$B18,BY$13),"")</f>
        <v/>
      </c>
      <c r="BZ18" s="114" t="str">
        <f>IFERROR(RECHERCHEVA('Dpt BDD'!$A:$D,4,$B18,BZ$13),"")</f>
        <v/>
      </c>
      <c r="CA18" s="114" t="str">
        <f>IFERROR(RECHERCHEVA('Dpt BDD'!$A:$D,4,$B18,CA$13),"")</f>
        <v/>
      </c>
      <c r="CB18" s="114" t="str">
        <f>IFERROR(RECHERCHEVA('Dpt BDD'!$A:$D,4,$B18,CB$13),"")</f>
        <v/>
      </c>
      <c r="CC18" s="114" t="str">
        <f>IFERROR(RECHERCHEVA('Dpt BDD'!$A:$D,4,$B18,CC$13),"")</f>
        <v/>
      </c>
      <c r="CD18" s="114" t="str">
        <f>IFERROR(RECHERCHEVA('Dpt BDD'!$A:$D,4,$B18,CD$13),"")</f>
        <v/>
      </c>
      <c r="CE18" s="114" t="str">
        <f>IFERROR(RECHERCHEVA('Dpt BDD'!$A:$D,4,$B18,CE$13),"")</f>
        <v/>
      </c>
      <c r="CF18" s="114" t="str">
        <f>IFERROR(RECHERCHEVA('Dpt BDD'!$A:$D,4,$B18,CF$13),"")</f>
        <v/>
      </c>
      <c r="CG18" s="114" t="str">
        <f>IFERROR(RECHERCHEVA('Dpt BDD'!$A:$D,4,$B18,CG$13),"")</f>
        <v/>
      </c>
      <c r="CH18" s="114" t="str">
        <f>IFERROR(RECHERCHEVA('Dpt BDD'!$A:$D,4,$B18,CH$13),"")</f>
        <v/>
      </c>
      <c r="CI18" s="114" t="str">
        <f>IFERROR(RECHERCHEVA('Dpt BDD'!$A:$D,4,$B18,CI$13),"")</f>
        <v/>
      </c>
      <c r="CJ18" s="114" t="str">
        <f>IFERROR(RECHERCHEVA('Dpt BDD'!$A:$D,4,$B18,CJ$13),"")</f>
        <v/>
      </c>
      <c r="CK18" s="114" t="str">
        <f>IFERROR(RECHERCHEVA('Dpt BDD'!$A:$D,4,$B18,CK$13),"")</f>
        <v/>
      </c>
      <c r="CL18" s="114" t="str">
        <f>IFERROR(RECHERCHEVA('Dpt BDD'!$A:$D,4,$B18,CL$13),"")</f>
        <v/>
      </c>
      <c r="CM18" s="114" t="str">
        <f>IFERROR(RECHERCHEVA('Dpt BDD'!$A:$D,4,$B18,CM$13),"")</f>
        <v/>
      </c>
      <c r="CN18" s="114" t="str">
        <f>IFERROR(RECHERCHEVA('Dpt BDD'!$A:$D,4,$B18,CN$13),"")</f>
        <v/>
      </c>
      <c r="CO18" s="114" t="str">
        <f>IFERROR(RECHERCHEVA('Dpt BDD'!$A:$D,4,$B18,CO$13),"")</f>
        <v/>
      </c>
      <c r="CP18" s="114" t="str">
        <f>IFERROR(RECHERCHEVA('Dpt BDD'!$A:$D,4,$B18,CP$13),"")</f>
        <v/>
      </c>
      <c r="CQ18" s="114" t="str">
        <f>IFERROR(RECHERCHEVA('Dpt BDD'!$A:$D,4,$B18,CQ$13),"")</f>
        <v/>
      </c>
      <c r="CR18" s="114" t="str">
        <f>IFERROR(RECHERCHEVA('Dpt BDD'!$A:$D,4,$B18,CR$13),"")</f>
        <v/>
      </c>
      <c r="CS18" s="114" t="str">
        <f>IFERROR(RECHERCHEVA('Dpt BDD'!$A:$D,4,$B18,CS$13),"")</f>
        <v/>
      </c>
      <c r="CT18" s="114" t="str">
        <f>IFERROR(RECHERCHEVA('Dpt BDD'!$A:$D,4,$B18,CT$13),"")</f>
        <v/>
      </c>
      <c r="CU18" s="114" t="str">
        <f>IFERROR(RECHERCHEVA('Dpt BDD'!$A:$D,4,$B18,CU$13),"")</f>
        <v/>
      </c>
      <c r="CV18" s="114" t="str">
        <f>IFERROR(RECHERCHEVA('Dpt BDD'!$A:$D,4,$B18,CV$13),"")</f>
        <v/>
      </c>
      <c r="CW18" s="114" t="str">
        <f>IFERROR(RECHERCHEVA('Dpt BDD'!$A:$D,4,$B18,CW$13),"")</f>
        <v/>
      </c>
      <c r="CX18" s="114" t="str">
        <f>IFERROR(RECHERCHEVA('Dpt BDD'!$A:$D,4,$B18,CX$13),"")</f>
        <v/>
      </c>
      <c r="CY18" s="114" t="str">
        <f>IFERROR(RECHERCHEVA('Dpt BDD'!$A:$D,4,$B18,CY$13),"")</f>
        <v/>
      </c>
      <c r="CZ18" s="114" t="str">
        <f>IFERROR(RECHERCHEVA('Dpt BDD'!$A:$D,4,$B18,CZ$13),"")</f>
        <v/>
      </c>
      <c r="DA18" s="114" t="str">
        <f>IFERROR(RECHERCHEVA('Dpt BDD'!$A:$D,4,$B18,DA$13),"")</f>
        <v/>
      </c>
      <c r="DB18" s="114" t="str">
        <f>IFERROR(RECHERCHEVA('Dpt BDD'!$A:$D,4,$B18,DB$13),"")</f>
        <v/>
      </c>
      <c r="DC18" s="114" t="str">
        <f>IFERROR(RECHERCHEVA('Dpt BDD'!$A:$D,4,$B18,DC$13),"")</f>
        <v/>
      </c>
      <c r="DD18" s="114" t="str">
        <f>IFERROR(RECHERCHEVA('Dpt BDD'!$A:$D,4,$B18,DD$13),"")</f>
        <v/>
      </c>
      <c r="DE18" s="114" t="str">
        <f>IFERROR(RECHERCHEVA('Dpt BDD'!$A:$D,4,$B18,DE$13),"")</f>
        <v/>
      </c>
      <c r="DF18" s="114" t="str">
        <f>IFERROR(RECHERCHEVA('Dpt BDD'!$A:$D,4,$B18,DF$13),"")</f>
        <v/>
      </c>
      <c r="DG18" s="114" t="str">
        <f>IFERROR(RECHERCHEVA('Dpt BDD'!$A:$D,4,$B18,DG$13),"")</f>
        <v/>
      </c>
      <c r="DH18" s="114" t="str">
        <f>IFERROR(RECHERCHEVA('Dpt BDD'!$A:$D,4,$B18,DH$13),"")</f>
        <v/>
      </c>
      <c r="DI18" s="114" t="str">
        <f>IFERROR(RECHERCHEVA('Dpt BDD'!$A:$D,4,$B18,DI$13),"")</f>
        <v/>
      </c>
      <c r="DJ18" s="114" t="str">
        <f>IFERROR(RECHERCHEVA('Dpt BDD'!$A:$D,4,$B18,DJ$13),"")</f>
        <v/>
      </c>
      <c r="DK18" s="114" t="str">
        <f>IFERROR(RECHERCHEVA('Dpt BDD'!$A:$D,4,$B18,DK$13),"")</f>
        <v/>
      </c>
      <c r="DL18" s="114" t="str">
        <f>IFERROR(RECHERCHEVA('Dpt BDD'!$A:$D,4,$B18,DL$13),"")</f>
        <v/>
      </c>
      <c r="DM18" s="114" t="str">
        <f>IFERROR(RECHERCHEVA('Dpt BDD'!$A:$D,4,$B18,DM$13),"")</f>
        <v/>
      </c>
      <c r="DN18" s="114" t="str">
        <f>IFERROR(RECHERCHEVA('Dpt BDD'!$A:$D,4,$B18,DN$13),"")</f>
        <v/>
      </c>
      <c r="DO18" s="114" t="str">
        <f>IFERROR(RECHERCHEVA('Dpt BDD'!$A:$D,4,$B18,DO$13),"")</f>
        <v/>
      </c>
      <c r="DP18" s="114" t="str">
        <f>IFERROR(RECHERCHEVA('Dpt BDD'!$A:$D,4,$B18,DP$13),"")</f>
        <v/>
      </c>
      <c r="DQ18" s="114" t="str">
        <f>IFERROR(RECHERCHEVA('Dpt BDD'!$A:$D,4,$B18,DQ$13),"")</f>
        <v/>
      </c>
      <c r="DR18" s="114" t="str">
        <f>IFERROR(RECHERCHEVA('Dpt BDD'!$A:$D,4,$B18,DR$13),"")</f>
        <v/>
      </c>
      <c r="DS18" s="114" t="str">
        <f>IFERROR(RECHERCHEVA('Dpt BDD'!$A:$D,4,$B18,DS$13),"")</f>
        <v/>
      </c>
      <c r="DT18" s="114" t="str">
        <f>IFERROR(RECHERCHEVA('Dpt BDD'!$A:$D,4,$B18,DT$13),"")</f>
        <v/>
      </c>
      <c r="DU18" s="114" t="str">
        <f>IFERROR(RECHERCHEVA('Dpt BDD'!$A:$D,4,$B18,DU$13),"")</f>
        <v/>
      </c>
      <c r="DV18" s="114" t="str">
        <f>IFERROR(RECHERCHEVA('Dpt BDD'!$A:$D,4,$B18,DV$13),"")</f>
        <v/>
      </c>
      <c r="DW18" s="114" t="str">
        <f>IFERROR(RECHERCHEVA('Dpt BDD'!$A:$D,4,$B18,DW$13),"")</f>
        <v/>
      </c>
      <c r="DX18" s="114" t="str">
        <f>IFERROR(RECHERCHEVA('Dpt BDD'!$A:$D,4,$B18,DX$13),"")</f>
        <v/>
      </c>
      <c r="DY18" s="114" t="str">
        <f>IFERROR(RECHERCHEVA('Dpt BDD'!$A:$D,4,$B18,DY$13),"")</f>
        <v/>
      </c>
      <c r="DZ18" s="114" t="str">
        <f>IFERROR(RECHERCHEVA('Dpt BDD'!$A:$D,4,$B18,DZ$13),"")</f>
        <v/>
      </c>
      <c r="EA18" s="114" t="str">
        <f>IFERROR(RECHERCHEVA('Dpt BDD'!$A:$D,4,$B18,EA$13),"")</f>
        <v/>
      </c>
      <c r="EB18" s="114" t="str">
        <f>IFERROR(RECHERCHEVA('Dpt BDD'!$A:$D,4,$B18,EB$13),"")</f>
        <v/>
      </c>
      <c r="EC18" s="114" t="str">
        <f>IFERROR(RECHERCHEVA('Dpt BDD'!$A:$D,4,$B18,EC$13),"")</f>
        <v/>
      </c>
      <c r="ED18" s="114" t="str">
        <f>IFERROR(RECHERCHEVA('Dpt BDD'!$A:$D,4,$B18,ED$13),"")</f>
        <v/>
      </c>
      <c r="EE18" s="114" t="str">
        <f>IFERROR(RECHERCHEVA('Dpt BDD'!$A:$D,4,$B18,EE$13),"")</f>
        <v/>
      </c>
      <c r="EF18" s="114" t="str">
        <f>IFERROR(RECHERCHEVA('Dpt BDD'!$A:$D,4,$B18,EF$13),"")</f>
        <v/>
      </c>
      <c r="EG18" s="114" t="str">
        <f>IFERROR(RECHERCHEVA('Dpt BDD'!$A:$D,4,$B18,EG$13),"")</f>
        <v/>
      </c>
      <c r="EH18" s="114" t="str">
        <f>IFERROR(RECHERCHEVA('Dpt BDD'!$A:$D,4,$B18,EH$13),"")</f>
        <v/>
      </c>
      <c r="EI18" s="114" t="str">
        <f>IFERROR(RECHERCHEVA('Dpt BDD'!$A:$D,4,$B18,EI$13),"")</f>
        <v/>
      </c>
      <c r="EJ18" s="114" t="str">
        <f>IFERROR(RECHERCHEVA('Dpt BDD'!$A:$D,4,$B18,EJ$13),"")</f>
        <v/>
      </c>
      <c r="EK18" s="114" t="str">
        <f>IFERROR(RECHERCHEVA('Dpt BDD'!$A:$D,4,$B18,EK$13),"")</f>
        <v/>
      </c>
      <c r="EL18" s="114" t="str">
        <f>IFERROR(RECHERCHEVA('Dpt BDD'!$A:$D,4,$B18,EL$13),"")</f>
        <v/>
      </c>
      <c r="EM18" s="114" t="str">
        <f>IFERROR(RECHERCHEVA('Dpt BDD'!$A:$D,4,$B18,EM$13),"")</f>
        <v/>
      </c>
      <c r="EN18" s="114" t="str">
        <f>IFERROR(RECHERCHEVA('Dpt BDD'!$A:$D,4,$B18,EN$13),"")</f>
        <v/>
      </c>
      <c r="EO18" s="114" t="str">
        <f>IFERROR(RECHERCHEVA('Dpt BDD'!$A:$D,4,$B18,EO$13),"")</f>
        <v/>
      </c>
      <c r="EP18" s="114" t="str">
        <f>IFERROR(RECHERCHEVA('Dpt BDD'!$A:$D,4,$B18,EP$13),"")</f>
        <v/>
      </c>
      <c r="EQ18" s="114" t="str">
        <f>IFERROR(RECHERCHEVA('Dpt BDD'!$A:$D,4,$B18,EQ$13),"")</f>
        <v/>
      </c>
      <c r="ER18" s="114" t="str">
        <f>IFERROR(RECHERCHEVA('Dpt BDD'!$A:$D,4,$B18,ER$13),"")</f>
        <v/>
      </c>
      <c r="ES18" s="114" t="str">
        <f>IFERROR(RECHERCHEVA('Dpt BDD'!$A:$D,4,$B18,ES$13),"")</f>
        <v/>
      </c>
      <c r="ET18" s="114" t="str">
        <f>IFERROR(RECHERCHEVA('Dpt BDD'!$A:$D,4,$B18,ET$13),"")</f>
        <v/>
      </c>
      <c r="EU18" s="114" t="str">
        <f>IFERROR(RECHERCHEVA('Dpt BDD'!$A:$D,4,$B18,EU$13),"")</f>
        <v/>
      </c>
      <c r="EV18" s="114" t="str">
        <f>IFERROR(RECHERCHEVA('Dpt BDD'!$A:$D,4,$B18,EV$13),"")</f>
        <v/>
      </c>
      <c r="EW18" s="114" t="str">
        <f>IFERROR(RECHERCHEVA('Dpt BDD'!$A:$D,4,$B18,EW$13),"")</f>
        <v/>
      </c>
      <c r="EX18" s="114" t="str">
        <f>IFERROR(RECHERCHEVA('Dpt BDD'!$A:$D,4,$B18,EX$13),"")</f>
        <v/>
      </c>
      <c r="EY18" s="114" t="str">
        <f>IFERROR(RECHERCHEVA('Dpt BDD'!$A:$D,4,$B18,EY$13),"")</f>
        <v/>
      </c>
      <c r="EZ18" s="114" t="str">
        <f>IFERROR(RECHERCHEVA('Dpt BDD'!$A:$D,4,$B18,EZ$13),"")</f>
        <v/>
      </c>
      <c r="FA18" s="114" t="str">
        <f>IFERROR(RECHERCHEVA('Dpt BDD'!$A:$D,4,$B18,FA$13),"")</f>
        <v/>
      </c>
      <c r="FB18" s="114" t="str">
        <f>IFERROR(RECHERCHEVA('Dpt BDD'!$A:$D,4,$B18,FB$13),"")</f>
        <v/>
      </c>
      <c r="FC18" s="114" t="str">
        <f>IFERROR(RECHERCHEVA('Dpt BDD'!$A:$D,4,$B18,FC$13),"")</f>
        <v/>
      </c>
      <c r="FD18" s="114" t="str">
        <f>IFERROR(RECHERCHEVA('Dpt BDD'!$A:$D,4,$B18,FD$13),"")</f>
        <v/>
      </c>
      <c r="FE18" s="114" t="str">
        <f>IFERROR(RECHERCHEVA('Dpt BDD'!$A:$D,4,$B18,FE$13),"")</f>
        <v/>
      </c>
      <c r="FF18" s="114" t="str">
        <f>IFERROR(RECHERCHEVA('Dpt BDD'!$A:$D,4,$B18,FF$13),"")</f>
        <v/>
      </c>
      <c r="FG18" s="114" t="str">
        <f>IFERROR(RECHERCHEVA('Dpt BDD'!$A:$D,4,$B18,FG$13),"")</f>
        <v/>
      </c>
      <c r="FH18" s="114" t="str">
        <f>IFERROR(RECHERCHEVA('Dpt BDD'!$A:$D,4,$B18,FH$13),"")</f>
        <v/>
      </c>
      <c r="FI18" s="114" t="str">
        <f>IFERROR(RECHERCHEVA('Dpt BDD'!$A:$D,4,$B18,FI$13),"")</f>
        <v/>
      </c>
      <c r="FJ18" s="114" t="str">
        <f>IFERROR(RECHERCHEVA('Dpt BDD'!$A:$D,4,$B18,FJ$13),"")</f>
        <v/>
      </c>
      <c r="FK18" s="114" t="str">
        <f>IFERROR(RECHERCHEVA('Dpt BDD'!$A:$D,4,$B18,FK$13),"")</f>
        <v/>
      </c>
      <c r="FL18" s="114" t="str">
        <f>IFERROR(RECHERCHEVA('Dpt BDD'!$A:$D,4,$B18,FL$13),"")</f>
        <v/>
      </c>
      <c r="FM18" s="114" t="str">
        <f>IFERROR(RECHERCHEVA('Dpt BDD'!$A:$D,4,$B18,FM$13),"")</f>
        <v/>
      </c>
      <c r="FN18" s="114" t="str">
        <f>IFERROR(RECHERCHEVA('Dpt BDD'!$A:$D,4,$B18,FN$13),"")</f>
        <v/>
      </c>
      <c r="FO18" s="114" t="str">
        <f>IFERROR(RECHERCHEVA('Dpt BDD'!$A:$D,4,$B18,FO$13),"")</f>
        <v/>
      </c>
      <c r="FP18" s="114" t="str">
        <f>IFERROR(RECHERCHEVA('Dpt BDD'!$A:$D,4,$B18,FP$13),"")</f>
        <v/>
      </c>
      <c r="FQ18" s="114" t="str">
        <f>IFERROR(RECHERCHEVA('Dpt BDD'!$A:$D,4,$B18,FQ$13),"")</f>
        <v/>
      </c>
      <c r="FR18" s="114" t="str">
        <f>IFERROR(RECHERCHEVA('Dpt BDD'!$A:$D,4,$B18,FR$13),"")</f>
        <v/>
      </c>
      <c r="FS18" s="114" t="str">
        <f>IFERROR(RECHERCHEVA('Dpt BDD'!$A:$D,4,$B18,FS$13),"")</f>
        <v/>
      </c>
      <c r="FT18" s="114" t="str">
        <f>IFERROR(RECHERCHEVA('Dpt BDD'!$A:$D,4,$B18,FT$13),"")</f>
        <v/>
      </c>
      <c r="FU18" s="114" t="str">
        <f>IFERROR(RECHERCHEVA('Dpt BDD'!$A:$D,4,$B18,FU$13),"")</f>
        <v/>
      </c>
      <c r="FV18" s="114" t="str">
        <f>IFERROR(RECHERCHEVA('Dpt BDD'!$A:$D,4,$B18,FV$13),"")</f>
        <v/>
      </c>
      <c r="FW18" s="114" t="str">
        <f>IFERROR(RECHERCHEVA('Dpt BDD'!$A:$D,4,$B18,FW$13),"")</f>
        <v/>
      </c>
      <c r="FX18" s="114" t="str">
        <f>IFERROR(RECHERCHEVA('Dpt BDD'!$A:$D,4,$B18,FX$13),"")</f>
        <v/>
      </c>
      <c r="FY18" s="114" t="str">
        <f>IFERROR(RECHERCHEVA('Dpt BDD'!$A:$D,4,$B18,FY$13),"")</f>
        <v/>
      </c>
      <c r="FZ18" s="114" t="str">
        <f>IFERROR(RECHERCHEVA('Dpt BDD'!$A:$D,4,$B18,FZ$13),"")</f>
        <v/>
      </c>
      <c r="GA18" s="114" t="str">
        <f>IFERROR(RECHERCHEVA('Dpt BDD'!$A:$D,4,$B18,GA$13),"")</f>
        <v/>
      </c>
      <c r="GB18" s="114" t="str">
        <f>IFERROR(RECHERCHEVA('Dpt BDD'!$A:$D,4,$B18,GB$13),"")</f>
        <v/>
      </c>
      <c r="GC18" s="114" t="str">
        <f>IFERROR(RECHERCHEVA('Dpt BDD'!$A:$D,4,$B18,GC$13),"")</f>
        <v/>
      </c>
      <c r="GD18" s="114" t="str">
        <f>IFERROR(RECHERCHEVA('Dpt BDD'!$A:$D,4,$B18,GD$13),"")</f>
        <v/>
      </c>
      <c r="GE18" s="114" t="str">
        <f>IFERROR(RECHERCHEVA('Dpt BDD'!$A:$D,4,$B18,GE$13),"")</f>
        <v/>
      </c>
      <c r="GF18" s="114" t="str">
        <f>IFERROR(RECHERCHEVA('Dpt BDD'!$A:$D,4,$B18,GF$13),"")</f>
        <v/>
      </c>
      <c r="GG18" s="114" t="str">
        <f>IFERROR(RECHERCHEVA('Dpt BDD'!$A:$D,4,$B18,GG$13),"")</f>
        <v/>
      </c>
      <c r="GH18" s="114" t="str">
        <f>IFERROR(RECHERCHEVA('Dpt BDD'!$A:$D,4,$B18,GH$13),"")</f>
        <v/>
      </c>
      <c r="GI18" s="114" t="str">
        <f>IFERROR(RECHERCHEVA('Dpt BDD'!$A:$D,4,$B18,GI$13),"")</f>
        <v/>
      </c>
      <c r="GJ18" s="114" t="str">
        <f>IFERROR(RECHERCHEVA('Dpt BDD'!$A:$D,4,$B18,GJ$13),"")</f>
        <v/>
      </c>
      <c r="GK18" s="114" t="str">
        <f>IFERROR(RECHERCHEVA('Dpt BDD'!$A:$D,4,$B18,GK$13),"")</f>
        <v/>
      </c>
      <c r="GL18" s="114" t="str">
        <f>IFERROR(RECHERCHEVA('Dpt BDD'!$A:$D,4,$B18,GL$13),"")</f>
        <v/>
      </c>
      <c r="GM18" s="114" t="str">
        <f>IFERROR(RECHERCHEVA('Dpt BDD'!$A:$D,4,$B18,GM$13),"")</f>
        <v/>
      </c>
      <c r="GN18" s="114" t="str">
        <f>IFERROR(RECHERCHEVA('Dpt BDD'!$A:$D,4,$B18,GN$13),"")</f>
        <v/>
      </c>
      <c r="GO18" s="114" t="str">
        <f>IFERROR(RECHERCHEVA('Dpt BDD'!$A:$D,4,$B18,GO$13),"")</f>
        <v/>
      </c>
      <c r="GP18" s="114" t="str">
        <f>IFERROR(RECHERCHEVA('Dpt BDD'!$A:$D,4,$B18,GP$13),"")</f>
        <v/>
      </c>
      <c r="GQ18" s="114" t="str">
        <f>IFERROR(RECHERCHEVA('Dpt BDD'!$A:$D,4,$B18,GQ$13),"")</f>
        <v/>
      </c>
      <c r="GR18" s="114" t="str">
        <f>IFERROR(RECHERCHEVA('Dpt BDD'!$A:$D,4,$B18,GR$13),"")</f>
        <v/>
      </c>
      <c r="GS18" s="114" t="str">
        <f>IFERROR(RECHERCHEVA('Dpt BDD'!$A:$D,4,$B18,GS$13),"")</f>
        <v/>
      </c>
      <c r="GT18" s="114" t="str">
        <f>IFERROR(RECHERCHEVA('Dpt BDD'!$A:$D,4,$B18,GT$13),"")</f>
        <v/>
      </c>
      <c r="GU18" s="114" t="str">
        <f>IFERROR(RECHERCHEVA('Dpt BDD'!$A:$D,4,$B18,GU$13),"")</f>
        <v/>
      </c>
      <c r="GV18" s="114" t="str">
        <f>IFERROR(RECHERCHEVA('Dpt BDD'!$A:$D,4,$B18,GV$13),"")</f>
        <v/>
      </c>
      <c r="GW18" s="114" t="str">
        <f>IFERROR(RECHERCHEVA('Dpt BDD'!$A:$D,4,$B18,GW$13),"")</f>
        <v/>
      </c>
      <c r="GX18" s="114" t="str">
        <f>IFERROR(RECHERCHEVA('Dpt BDD'!$A:$D,4,$B18,GX$13),"")</f>
        <v/>
      </c>
      <c r="GY18" s="114" t="str">
        <f>IFERROR(RECHERCHEVA('Dpt BDD'!$A:$D,4,$B18,GY$13),"")</f>
        <v/>
      </c>
      <c r="GZ18" s="114" t="str">
        <f>IFERROR(RECHERCHEVA('Dpt BDD'!$A:$D,4,$B18,GZ$13),"")</f>
        <v/>
      </c>
      <c r="HA18" s="114" t="str">
        <f>IFERROR(RECHERCHEVA('Dpt BDD'!$A:$D,4,$B18,HA$13),"")</f>
        <v/>
      </c>
      <c r="HB18" s="114" t="str">
        <f>IFERROR(RECHERCHEVA('Dpt BDD'!$A:$D,4,$B18,HB$13),"")</f>
        <v/>
      </c>
      <c r="HC18" s="114" t="str">
        <f>IFERROR(RECHERCHEVA('Dpt BDD'!$A:$D,4,$B18,HC$13),"")</f>
        <v/>
      </c>
      <c r="HD18" s="114" t="str">
        <f>IFERROR(RECHERCHEVA('Dpt BDD'!$A:$D,4,$B18,HD$13),"")</f>
        <v/>
      </c>
      <c r="HE18" s="114" t="str">
        <f>IFERROR(RECHERCHEVA('Dpt BDD'!$A:$D,4,$B18,HE$13),"")</f>
        <v/>
      </c>
      <c r="HF18" s="114" t="str">
        <f>IFERROR(RECHERCHEVA('Dpt BDD'!$A:$D,4,$B18,HF$13),"")</f>
        <v/>
      </c>
      <c r="HG18" s="114" t="str">
        <f>IFERROR(RECHERCHEVA('Dpt BDD'!$A:$D,4,$B18,HG$13),"")</f>
        <v/>
      </c>
      <c r="HH18" s="114" t="str">
        <f>IFERROR(RECHERCHEVA('Dpt BDD'!$A:$D,4,$B18,HH$13),"")</f>
        <v/>
      </c>
    </row>
    <row r="19" spans="2:216" x14ac:dyDescent="0.15">
      <c r="B19" s="120">
        <f t="shared" si="0"/>
        <v>43106</v>
      </c>
      <c r="C19" s="117" t="str">
        <f>IFERROR(RECHERCHEVA('Dpt BDD'!$A:$D,4,$B19,C$12),"")</f>
        <v/>
      </c>
      <c r="D19" s="115" t="str">
        <f>IFERROR(RECHERCHEVA('Dpt BDD'!$A:$D,4,$B19,D$12),"")</f>
        <v/>
      </c>
      <c r="E19" s="115" t="str">
        <f>IFERROR(RECHERCHEVA('Dpt BDD'!$A:$D,4,$B19,E$12),"")</f>
        <v/>
      </c>
      <c r="F19" s="115" t="str">
        <f>IFERROR(RECHERCHEVA('Dpt BDD'!$A:$D,4,$B19,F$12),"")</f>
        <v/>
      </c>
      <c r="G19" s="115" t="str">
        <f>IFERROR(RECHERCHEVA('Dpt BDD'!$A:$D,4,$B19,G$12),"")</f>
        <v/>
      </c>
      <c r="H19" s="115" t="str">
        <f>IFERROR(RECHERCHEVA('Dpt BDD'!$A:$D,4,$B19,H$12),"")</f>
        <v/>
      </c>
      <c r="I19" s="115" t="str">
        <f>IFERROR(RECHERCHEVA('Dpt BDD'!$A:$D,4,$B19,I$12),"")</f>
        <v/>
      </c>
      <c r="J19" s="115" t="str">
        <f>IFERROR(RECHERCHEVA('Dpt BDD'!$A:$D,4,$B19,J$12),"")</f>
        <v/>
      </c>
      <c r="K19" s="115" t="str">
        <f>IFERROR(RECHERCHEVA('Dpt BDD'!$A:$D,4,$B19,K$12),"")</f>
        <v/>
      </c>
      <c r="L19" s="115" t="str">
        <f>IFERROR(RECHERCHEVA('Dpt BDD'!$A:$D,4,$B19,L$12),"")</f>
        <v/>
      </c>
      <c r="M19" s="115" t="str">
        <f>IFERROR(RECHERCHEVA('Dpt BDD'!$A:$D,4,$B19,M$12),"")</f>
        <v/>
      </c>
      <c r="N19" s="115" t="str">
        <f>IFERROR(RECHERCHEVA('Dpt BDD'!$A:$D,4,$B19,N$12),"")</f>
        <v/>
      </c>
      <c r="O19" s="115" t="str">
        <f>IFERROR(RECHERCHEVA('Dpt BDD'!$A:$D,4,$B19,O$13),"")</f>
        <v/>
      </c>
      <c r="P19" s="115" t="str">
        <f>IFERROR(RECHERCHEVA('Dpt BDD'!$A:$D,4,$B19,P$13),"")</f>
        <v/>
      </c>
      <c r="Q19" s="115" t="str">
        <f>IFERROR(RECHERCHEVA('Dpt BDD'!$A:$D,4,$B19,Q$13),"")</f>
        <v/>
      </c>
      <c r="R19" s="115" t="str">
        <f>IFERROR(RECHERCHEVA('Dpt BDD'!$A:$D,4,$B19,R$13),"")</f>
        <v/>
      </c>
      <c r="S19" s="115" t="str">
        <f>IFERROR(RECHERCHEVA('Dpt BDD'!$A:$D,4,$B19,S$13),"")</f>
        <v/>
      </c>
      <c r="T19" s="115" t="str">
        <f>IFERROR(RECHERCHEVA('Dpt BDD'!$A:$D,4,$B19,T$13),"")</f>
        <v/>
      </c>
      <c r="U19" s="115" t="str">
        <f>IFERROR(RECHERCHEVA('Dpt BDD'!$A:$D,4,$B19,U$13),"")</f>
        <v/>
      </c>
      <c r="V19" s="115" t="str">
        <f>IFERROR(RECHERCHEVA('Dpt BDD'!$A:$D,4,$B19,V$13),"")</f>
        <v/>
      </c>
      <c r="W19" s="115" t="str">
        <f>IFERROR(RECHERCHEVA('Dpt BDD'!$A:$D,4,$B19,W$13),"")</f>
        <v/>
      </c>
      <c r="X19" s="115" t="str">
        <f>IFERROR(RECHERCHEVA('Dpt BDD'!$A:$D,4,$B19,X$13),"")</f>
        <v/>
      </c>
      <c r="Y19" s="115" t="str">
        <f>IFERROR(RECHERCHEVA('Dpt BDD'!$A:$D,4,$B19,Y$13),"")</f>
        <v/>
      </c>
      <c r="Z19" s="115" t="str">
        <f>IFERROR(RECHERCHEVA('Dpt BDD'!$A:$D,4,$B19,Z$13),"")</f>
        <v/>
      </c>
      <c r="AA19" s="115" t="str">
        <f>IFERROR(RECHERCHEVA('Dpt BDD'!$A:$D,4,$B19,AA$13),"")</f>
        <v/>
      </c>
      <c r="AB19" s="115" t="str">
        <f>IFERROR(RECHERCHEVA('Dpt BDD'!$A:$D,4,$B19,AB$13),"")</f>
        <v/>
      </c>
      <c r="AC19" s="115" t="str">
        <f>IFERROR(RECHERCHEVA('Dpt BDD'!$A:$D,4,$B19,AC$13),"")</f>
        <v/>
      </c>
      <c r="AD19" s="115" t="str">
        <f>IFERROR(RECHERCHEVA('Dpt BDD'!$A:$D,4,$B19,AD$13),"")</f>
        <v/>
      </c>
      <c r="AE19" s="115" t="str">
        <f>IFERROR(RECHERCHEVA('Dpt BDD'!$A:$D,4,$B19,AE$13),"")</f>
        <v/>
      </c>
      <c r="AF19" s="115" t="str">
        <f>IFERROR(RECHERCHEVA('Dpt BDD'!$A:$D,4,$B19,AF$13),"")</f>
        <v/>
      </c>
      <c r="AG19" s="115" t="str">
        <f>IFERROR(RECHERCHEVA('Dpt BDD'!$A:$D,4,$B19,AG$13),"")</f>
        <v/>
      </c>
      <c r="AH19" s="115" t="str">
        <f>IFERROR(RECHERCHEVA('Dpt BDD'!$A:$D,4,$B19,AH$13),"")</f>
        <v/>
      </c>
      <c r="AI19" s="115" t="str">
        <f>IFERROR(RECHERCHEVA('Dpt BDD'!$A:$D,4,$B19,AI$13),"")</f>
        <v/>
      </c>
      <c r="AJ19" s="115" t="str">
        <f>IFERROR(RECHERCHEVA('Dpt BDD'!$A:$D,4,$B19,AJ$13),"")</f>
        <v/>
      </c>
      <c r="AK19" s="115" t="str">
        <f>IFERROR(RECHERCHEVA('Dpt BDD'!$A:$D,4,$B19,AK$13),"")</f>
        <v/>
      </c>
      <c r="AL19" s="115" t="str">
        <f>IFERROR(RECHERCHEVA('Dpt BDD'!$A:$D,4,$B19,AL$13),"")</f>
        <v/>
      </c>
      <c r="AM19" s="115" t="str">
        <f>IFERROR(RECHERCHEVA('Dpt BDD'!$A:$D,4,$B19,AM$13),"")</f>
        <v/>
      </c>
      <c r="AN19" s="115" t="str">
        <f>IFERROR(RECHERCHEVA('Dpt BDD'!$A:$D,4,$B19,AN$13),"")</f>
        <v/>
      </c>
      <c r="AO19" s="115" t="str">
        <f>IFERROR(RECHERCHEVA('Dpt BDD'!$A:$D,4,$B19,AO$13),"")</f>
        <v/>
      </c>
      <c r="AP19" s="115" t="str">
        <f>IFERROR(RECHERCHEVA('Dpt BDD'!$A:$D,4,$B19,AP$13),"")</f>
        <v/>
      </c>
      <c r="AQ19" s="115" t="str">
        <f>IFERROR(RECHERCHEVA('Dpt BDD'!$A:$D,4,$B19,AQ$13),"")</f>
        <v/>
      </c>
      <c r="AR19" s="115" t="str">
        <f>IFERROR(RECHERCHEVA('Dpt BDD'!$A:$D,4,$B19,AR$13),"")</f>
        <v/>
      </c>
      <c r="AS19" s="115" t="str">
        <f>IFERROR(RECHERCHEVA('Dpt BDD'!$A:$D,4,$B19,AS$13),"")</f>
        <v/>
      </c>
      <c r="AT19" s="115" t="str">
        <f>IFERROR(RECHERCHEVA('Dpt BDD'!$A:$D,4,$B19,AT$13),"")</f>
        <v/>
      </c>
      <c r="AU19" s="115" t="str">
        <f>IFERROR(RECHERCHEVA('Dpt BDD'!$A:$D,4,$B19,AU$13),"")</f>
        <v/>
      </c>
      <c r="AV19" s="115" t="str">
        <f>IFERROR(RECHERCHEVA('Dpt BDD'!$A:$D,4,$B19,AV$13),"")</f>
        <v/>
      </c>
      <c r="AW19" s="115" t="str">
        <f>IFERROR(RECHERCHEVA('Dpt BDD'!$A:$D,4,$B19,AW$13),"")</f>
        <v/>
      </c>
      <c r="AX19" s="115" t="str">
        <f>IFERROR(RECHERCHEVA('Dpt BDD'!$A:$D,4,$B19,AX$13),"")</f>
        <v/>
      </c>
      <c r="AY19" s="115" t="str">
        <f>IFERROR(RECHERCHEVA('Dpt BDD'!$A:$D,4,$B19,AY$13),"")</f>
        <v/>
      </c>
      <c r="AZ19" s="115" t="str">
        <f>IFERROR(RECHERCHEVA('Dpt BDD'!$A:$D,4,$B19,AZ$13),"")</f>
        <v/>
      </c>
      <c r="BA19" s="115" t="str">
        <f>IFERROR(RECHERCHEVA('Dpt BDD'!$A:$D,4,$B19,BA$13),"")</f>
        <v/>
      </c>
      <c r="BB19" s="115" t="str">
        <f>IFERROR(RECHERCHEVA('Dpt BDD'!$A:$D,4,$B19,BB$13),"")</f>
        <v/>
      </c>
      <c r="BC19" s="115" t="str">
        <f>IFERROR(RECHERCHEVA('Dpt BDD'!$A:$D,4,$B19,BC$13),"")</f>
        <v/>
      </c>
      <c r="BD19" s="115" t="str">
        <f>IFERROR(RECHERCHEVA('Dpt BDD'!$A:$D,4,$B19,BD$13),"")</f>
        <v/>
      </c>
      <c r="BE19" s="115" t="str">
        <f>IFERROR(RECHERCHEVA('Dpt BDD'!$A:$D,4,$B19,BE$13),"")</f>
        <v/>
      </c>
      <c r="BF19" s="115" t="str">
        <f>IFERROR(RECHERCHEVA('Dpt BDD'!$A:$D,4,$B19,BF$13),"")</f>
        <v/>
      </c>
      <c r="BG19" s="115" t="str">
        <f>IFERROR(RECHERCHEVA('Dpt BDD'!$A:$D,4,$B19,BG$13),"")</f>
        <v/>
      </c>
      <c r="BH19" s="115" t="str">
        <f>IFERROR(RECHERCHEVA('Dpt BDD'!$A:$D,4,$B19,BH$13),"")</f>
        <v/>
      </c>
      <c r="BI19" s="115" t="str">
        <f>IFERROR(RECHERCHEVA('Dpt BDD'!$A:$D,4,$B19,BI$13),"")</f>
        <v/>
      </c>
      <c r="BJ19" s="115" t="str">
        <f>IFERROR(RECHERCHEVA('Dpt BDD'!$A:$D,4,$B19,BJ$13),"")</f>
        <v/>
      </c>
      <c r="BK19" s="115" t="str">
        <f>IFERROR(RECHERCHEVA('Dpt BDD'!$A:$D,4,$B19,BK$13),"")</f>
        <v/>
      </c>
      <c r="BL19" s="115" t="str">
        <f>IFERROR(RECHERCHEVA('Dpt BDD'!$A:$D,4,$B19,BL$13),"")</f>
        <v/>
      </c>
      <c r="BM19" s="115" t="str">
        <f>IFERROR(RECHERCHEVA('Dpt BDD'!$A:$D,4,$B19,BM$13),"")</f>
        <v/>
      </c>
      <c r="BN19" s="115" t="str">
        <f>IFERROR(RECHERCHEVA('Dpt BDD'!$A:$D,4,$B19,BN$13),"")</f>
        <v/>
      </c>
      <c r="BO19" s="115" t="str">
        <f>IFERROR(RECHERCHEVA('Dpt BDD'!$A:$D,4,$B19,BO$13),"")</f>
        <v/>
      </c>
      <c r="BP19" s="115" t="str">
        <f>IFERROR(RECHERCHEVA('Dpt BDD'!$A:$D,4,$B19,BP$13),"")</f>
        <v/>
      </c>
      <c r="BQ19" s="115" t="str">
        <f>IFERROR(RECHERCHEVA('Dpt BDD'!$A:$D,4,$B19,BQ$13),"")</f>
        <v/>
      </c>
      <c r="BR19" s="115" t="str">
        <f>IFERROR(RECHERCHEVA('Dpt BDD'!$A:$D,4,$B19,BR$13),"")</f>
        <v/>
      </c>
      <c r="BS19" s="115" t="str">
        <f>IFERROR(RECHERCHEVA('Dpt BDD'!$A:$D,4,$B19,BS$13),"")</f>
        <v/>
      </c>
      <c r="BT19" s="115" t="str">
        <f>IFERROR(RECHERCHEVA('Dpt BDD'!$A:$D,4,$B19,BT$13),"")</f>
        <v/>
      </c>
      <c r="BU19" s="115" t="str">
        <f>IFERROR(RECHERCHEVA('Dpt BDD'!$A:$D,4,$B19,BU$13),"")</f>
        <v/>
      </c>
      <c r="BV19" s="115" t="str">
        <f>IFERROR(RECHERCHEVA('Dpt BDD'!$A:$D,4,$B19,BV$13),"")</f>
        <v/>
      </c>
      <c r="BW19" s="115" t="str">
        <f>IFERROR(RECHERCHEVA('Dpt BDD'!$A:$D,4,$B19,BW$13),"")</f>
        <v/>
      </c>
      <c r="BX19" s="115" t="str">
        <f>IFERROR(RECHERCHEVA('Dpt BDD'!$A:$D,4,$B19,BX$13),"")</f>
        <v/>
      </c>
      <c r="BY19" s="115" t="str">
        <f>IFERROR(RECHERCHEVA('Dpt BDD'!$A:$D,4,$B19,BY$13),"")</f>
        <v/>
      </c>
      <c r="BZ19" s="115" t="str">
        <f>IFERROR(RECHERCHEVA('Dpt BDD'!$A:$D,4,$B19,BZ$13),"")</f>
        <v/>
      </c>
      <c r="CA19" s="115" t="str">
        <f>IFERROR(RECHERCHEVA('Dpt BDD'!$A:$D,4,$B19,CA$13),"")</f>
        <v/>
      </c>
      <c r="CB19" s="115" t="str">
        <f>IFERROR(RECHERCHEVA('Dpt BDD'!$A:$D,4,$B19,CB$13),"")</f>
        <v/>
      </c>
      <c r="CC19" s="115" t="str">
        <f>IFERROR(RECHERCHEVA('Dpt BDD'!$A:$D,4,$B19,CC$13),"")</f>
        <v/>
      </c>
      <c r="CD19" s="115" t="str">
        <f>IFERROR(RECHERCHEVA('Dpt BDD'!$A:$D,4,$B19,CD$13),"")</f>
        <v/>
      </c>
      <c r="CE19" s="115" t="str">
        <f>IFERROR(RECHERCHEVA('Dpt BDD'!$A:$D,4,$B19,CE$13),"")</f>
        <v/>
      </c>
      <c r="CF19" s="115" t="str">
        <f>IFERROR(RECHERCHEVA('Dpt BDD'!$A:$D,4,$B19,CF$13),"")</f>
        <v/>
      </c>
      <c r="CG19" s="115" t="str">
        <f>IFERROR(RECHERCHEVA('Dpt BDD'!$A:$D,4,$B19,CG$13),"")</f>
        <v/>
      </c>
      <c r="CH19" s="115" t="str">
        <f>IFERROR(RECHERCHEVA('Dpt BDD'!$A:$D,4,$B19,CH$13),"")</f>
        <v/>
      </c>
      <c r="CI19" s="115" t="str">
        <f>IFERROR(RECHERCHEVA('Dpt BDD'!$A:$D,4,$B19,CI$13),"")</f>
        <v/>
      </c>
      <c r="CJ19" s="115" t="str">
        <f>IFERROR(RECHERCHEVA('Dpt BDD'!$A:$D,4,$B19,CJ$13),"")</f>
        <v/>
      </c>
      <c r="CK19" s="115" t="str">
        <f>IFERROR(RECHERCHEVA('Dpt BDD'!$A:$D,4,$B19,CK$13),"")</f>
        <v/>
      </c>
      <c r="CL19" s="115" t="str">
        <f>IFERROR(RECHERCHEVA('Dpt BDD'!$A:$D,4,$B19,CL$13),"")</f>
        <v/>
      </c>
      <c r="CM19" s="115" t="str">
        <f>IFERROR(RECHERCHEVA('Dpt BDD'!$A:$D,4,$B19,CM$13),"")</f>
        <v/>
      </c>
      <c r="CN19" s="115" t="str">
        <f>IFERROR(RECHERCHEVA('Dpt BDD'!$A:$D,4,$B19,CN$13),"")</f>
        <v/>
      </c>
      <c r="CO19" s="115" t="str">
        <f>IFERROR(RECHERCHEVA('Dpt BDD'!$A:$D,4,$B19,CO$13),"")</f>
        <v/>
      </c>
      <c r="CP19" s="115" t="str">
        <f>IFERROR(RECHERCHEVA('Dpt BDD'!$A:$D,4,$B19,CP$13),"")</f>
        <v/>
      </c>
      <c r="CQ19" s="115" t="str">
        <f>IFERROR(RECHERCHEVA('Dpt BDD'!$A:$D,4,$B19,CQ$13),"")</f>
        <v/>
      </c>
      <c r="CR19" s="115" t="str">
        <f>IFERROR(RECHERCHEVA('Dpt BDD'!$A:$D,4,$B19,CR$13),"")</f>
        <v/>
      </c>
      <c r="CS19" s="115" t="str">
        <f>IFERROR(RECHERCHEVA('Dpt BDD'!$A:$D,4,$B19,CS$13),"")</f>
        <v/>
      </c>
      <c r="CT19" s="115" t="str">
        <f>IFERROR(RECHERCHEVA('Dpt BDD'!$A:$D,4,$B19,CT$13),"")</f>
        <v/>
      </c>
      <c r="CU19" s="115" t="str">
        <f>IFERROR(RECHERCHEVA('Dpt BDD'!$A:$D,4,$B19,CU$13),"")</f>
        <v/>
      </c>
      <c r="CV19" s="115" t="str">
        <f>IFERROR(RECHERCHEVA('Dpt BDD'!$A:$D,4,$B19,CV$13),"")</f>
        <v/>
      </c>
      <c r="CW19" s="115" t="str">
        <f>IFERROR(RECHERCHEVA('Dpt BDD'!$A:$D,4,$B19,CW$13),"")</f>
        <v/>
      </c>
      <c r="CX19" s="115" t="str">
        <f>IFERROR(RECHERCHEVA('Dpt BDD'!$A:$D,4,$B19,CX$13),"")</f>
        <v/>
      </c>
      <c r="CY19" s="115" t="str">
        <f>IFERROR(RECHERCHEVA('Dpt BDD'!$A:$D,4,$B19,CY$13),"")</f>
        <v/>
      </c>
      <c r="CZ19" s="115" t="str">
        <f>IFERROR(RECHERCHEVA('Dpt BDD'!$A:$D,4,$B19,CZ$13),"")</f>
        <v/>
      </c>
      <c r="DA19" s="115" t="str">
        <f>IFERROR(RECHERCHEVA('Dpt BDD'!$A:$D,4,$B19,DA$13),"")</f>
        <v/>
      </c>
      <c r="DB19" s="115" t="str">
        <f>IFERROR(RECHERCHEVA('Dpt BDD'!$A:$D,4,$B19,DB$13),"")</f>
        <v/>
      </c>
      <c r="DC19" s="115" t="str">
        <f>IFERROR(RECHERCHEVA('Dpt BDD'!$A:$D,4,$B19,DC$13),"")</f>
        <v/>
      </c>
      <c r="DD19" s="115" t="str">
        <f>IFERROR(RECHERCHEVA('Dpt BDD'!$A:$D,4,$B19,DD$13),"")</f>
        <v/>
      </c>
      <c r="DE19" s="115" t="str">
        <f>IFERROR(RECHERCHEVA('Dpt BDD'!$A:$D,4,$B19,DE$13),"")</f>
        <v/>
      </c>
      <c r="DF19" s="115" t="str">
        <f>IFERROR(RECHERCHEVA('Dpt BDD'!$A:$D,4,$B19,DF$13),"")</f>
        <v/>
      </c>
      <c r="DG19" s="115" t="str">
        <f>IFERROR(RECHERCHEVA('Dpt BDD'!$A:$D,4,$B19,DG$13),"")</f>
        <v/>
      </c>
      <c r="DH19" s="115" t="str">
        <f>IFERROR(RECHERCHEVA('Dpt BDD'!$A:$D,4,$B19,DH$13),"")</f>
        <v/>
      </c>
      <c r="DI19" s="115" t="str">
        <f>IFERROR(RECHERCHEVA('Dpt BDD'!$A:$D,4,$B19,DI$13),"")</f>
        <v/>
      </c>
      <c r="DJ19" s="115" t="str">
        <f>IFERROR(RECHERCHEVA('Dpt BDD'!$A:$D,4,$B19,DJ$13),"")</f>
        <v/>
      </c>
      <c r="DK19" s="115" t="str">
        <f>IFERROR(RECHERCHEVA('Dpt BDD'!$A:$D,4,$B19,DK$13),"")</f>
        <v/>
      </c>
      <c r="DL19" s="115" t="str">
        <f>IFERROR(RECHERCHEVA('Dpt BDD'!$A:$D,4,$B19,DL$13),"")</f>
        <v/>
      </c>
      <c r="DM19" s="115" t="str">
        <f>IFERROR(RECHERCHEVA('Dpt BDD'!$A:$D,4,$B19,DM$13),"")</f>
        <v/>
      </c>
      <c r="DN19" s="115" t="str">
        <f>IFERROR(RECHERCHEVA('Dpt BDD'!$A:$D,4,$B19,DN$13),"")</f>
        <v/>
      </c>
      <c r="DO19" s="115" t="str">
        <f>IFERROR(RECHERCHEVA('Dpt BDD'!$A:$D,4,$B19,DO$13),"")</f>
        <v/>
      </c>
      <c r="DP19" s="115" t="str">
        <f>IFERROR(RECHERCHEVA('Dpt BDD'!$A:$D,4,$B19,DP$13),"")</f>
        <v/>
      </c>
      <c r="DQ19" s="115" t="str">
        <f>IFERROR(RECHERCHEVA('Dpt BDD'!$A:$D,4,$B19,DQ$13),"")</f>
        <v/>
      </c>
      <c r="DR19" s="115" t="str">
        <f>IFERROR(RECHERCHEVA('Dpt BDD'!$A:$D,4,$B19,DR$13),"")</f>
        <v/>
      </c>
      <c r="DS19" s="115" t="str">
        <f>IFERROR(RECHERCHEVA('Dpt BDD'!$A:$D,4,$B19,DS$13),"")</f>
        <v/>
      </c>
      <c r="DT19" s="115" t="str">
        <f>IFERROR(RECHERCHEVA('Dpt BDD'!$A:$D,4,$B19,DT$13),"")</f>
        <v/>
      </c>
      <c r="DU19" s="115" t="str">
        <f>IFERROR(RECHERCHEVA('Dpt BDD'!$A:$D,4,$B19,DU$13),"")</f>
        <v/>
      </c>
      <c r="DV19" s="115" t="str">
        <f>IFERROR(RECHERCHEVA('Dpt BDD'!$A:$D,4,$B19,DV$13),"")</f>
        <v/>
      </c>
      <c r="DW19" s="115" t="str">
        <f>IFERROR(RECHERCHEVA('Dpt BDD'!$A:$D,4,$B19,DW$13),"")</f>
        <v/>
      </c>
      <c r="DX19" s="115" t="str">
        <f>IFERROR(RECHERCHEVA('Dpt BDD'!$A:$D,4,$B19,DX$13),"")</f>
        <v/>
      </c>
      <c r="DY19" s="115" t="str">
        <f>IFERROR(RECHERCHEVA('Dpt BDD'!$A:$D,4,$B19,DY$13),"")</f>
        <v/>
      </c>
      <c r="DZ19" s="115" t="str">
        <f>IFERROR(RECHERCHEVA('Dpt BDD'!$A:$D,4,$B19,DZ$13),"")</f>
        <v/>
      </c>
      <c r="EA19" s="115" t="str">
        <f>IFERROR(RECHERCHEVA('Dpt BDD'!$A:$D,4,$B19,EA$13),"")</f>
        <v/>
      </c>
      <c r="EB19" s="115" t="str">
        <f>IFERROR(RECHERCHEVA('Dpt BDD'!$A:$D,4,$B19,EB$13),"")</f>
        <v/>
      </c>
      <c r="EC19" s="115" t="str">
        <f>IFERROR(RECHERCHEVA('Dpt BDD'!$A:$D,4,$B19,EC$13),"")</f>
        <v/>
      </c>
      <c r="ED19" s="115" t="str">
        <f>IFERROR(RECHERCHEVA('Dpt BDD'!$A:$D,4,$B19,ED$13),"")</f>
        <v/>
      </c>
      <c r="EE19" s="115" t="str">
        <f>IFERROR(RECHERCHEVA('Dpt BDD'!$A:$D,4,$B19,EE$13),"")</f>
        <v/>
      </c>
      <c r="EF19" s="115" t="str">
        <f>IFERROR(RECHERCHEVA('Dpt BDD'!$A:$D,4,$B19,EF$13),"")</f>
        <v/>
      </c>
      <c r="EG19" s="115" t="str">
        <f>IFERROR(RECHERCHEVA('Dpt BDD'!$A:$D,4,$B19,EG$13),"")</f>
        <v/>
      </c>
      <c r="EH19" s="115" t="str">
        <f>IFERROR(RECHERCHEVA('Dpt BDD'!$A:$D,4,$B19,EH$13),"")</f>
        <v/>
      </c>
      <c r="EI19" s="115" t="str">
        <f>IFERROR(RECHERCHEVA('Dpt BDD'!$A:$D,4,$B19,EI$13),"")</f>
        <v/>
      </c>
      <c r="EJ19" s="115" t="str">
        <f>IFERROR(RECHERCHEVA('Dpt BDD'!$A:$D,4,$B19,EJ$13),"")</f>
        <v/>
      </c>
      <c r="EK19" s="115" t="str">
        <f>IFERROR(RECHERCHEVA('Dpt BDD'!$A:$D,4,$B19,EK$13),"")</f>
        <v/>
      </c>
      <c r="EL19" s="115" t="str">
        <f>IFERROR(RECHERCHEVA('Dpt BDD'!$A:$D,4,$B19,EL$13),"")</f>
        <v/>
      </c>
      <c r="EM19" s="115" t="str">
        <f>IFERROR(RECHERCHEVA('Dpt BDD'!$A:$D,4,$B19,EM$13),"")</f>
        <v/>
      </c>
      <c r="EN19" s="115" t="str">
        <f>IFERROR(RECHERCHEVA('Dpt BDD'!$A:$D,4,$B19,EN$13),"")</f>
        <v/>
      </c>
      <c r="EO19" s="115" t="str">
        <f>IFERROR(RECHERCHEVA('Dpt BDD'!$A:$D,4,$B19,EO$13),"")</f>
        <v/>
      </c>
      <c r="EP19" s="115" t="str">
        <f>IFERROR(RECHERCHEVA('Dpt BDD'!$A:$D,4,$B19,EP$13),"")</f>
        <v/>
      </c>
      <c r="EQ19" s="115" t="str">
        <f>IFERROR(RECHERCHEVA('Dpt BDD'!$A:$D,4,$B19,EQ$13),"")</f>
        <v/>
      </c>
      <c r="ER19" s="115" t="str">
        <f>IFERROR(RECHERCHEVA('Dpt BDD'!$A:$D,4,$B19,ER$13),"")</f>
        <v/>
      </c>
      <c r="ES19" s="115" t="str">
        <f>IFERROR(RECHERCHEVA('Dpt BDD'!$A:$D,4,$B19,ES$13),"")</f>
        <v/>
      </c>
      <c r="ET19" s="115" t="str">
        <f>IFERROR(RECHERCHEVA('Dpt BDD'!$A:$D,4,$B19,ET$13),"")</f>
        <v/>
      </c>
      <c r="EU19" s="115" t="str">
        <f>IFERROR(RECHERCHEVA('Dpt BDD'!$A:$D,4,$B19,EU$13),"")</f>
        <v/>
      </c>
      <c r="EV19" s="115" t="str">
        <f>IFERROR(RECHERCHEVA('Dpt BDD'!$A:$D,4,$B19,EV$13),"")</f>
        <v/>
      </c>
      <c r="EW19" s="115" t="str">
        <f>IFERROR(RECHERCHEVA('Dpt BDD'!$A:$D,4,$B19,EW$13),"")</f>
        <v/>
      </c>
      <c r="EX19" s="115" t="str">
        <f>IFERROR(RECHERCHEVA('Dpt BDD'!$A:$D,4,$B19,EX$13),"")</f>
        <v/>
      </c>
      <c r="EY19" s="115" t="str">
        <f>IFERROR(RECHERCHEVA('Dpt BDD'!$A:$D,4,$B19,EY$13),"")</f>
        <v/>
      </c>
      <c r="EZ19" s="115" t="str">
        <f>IFERROR(RECHERCHEVA('Dpt BDD'!$A:$D,4,$B19,EZ$13),"")</f>
        <v/>
      </c>
      <c r="FA19" s="115" t="str">
        <f>IFERROR(RECHERCHEVA('Dpt BDD'!$A:$D,4,$B19,FA$13),"")</f>
        <v/>
      </c>
      <c r="FB19" s="115" t="str">
        <f>IFERROR(RECHERCHEVA('Dpt BDD'!$A:$D,4,$B19,FB$13),"")</f>
        <v/>
      </c>
      <c r="FC19" s="115" t="str">
        <f>IFERROR(RECHERCHEVA('Dpt BDD'!$A:$D,4,$B19,FC$13),"")</f>
        <v/>
      </c>
      <c r="FD19" s="115" t="str">
        <f>IFERROR(RECHERCHEVA('Dpt BDD'!$A:$D,4,$B19,FD$13),"")</f>
        <v/>
      </c>
      <c r="FE19" s="115" t="str">
        <f>IFERROR(RECHERCHEVA('Dpt BDD'!$A:$D,4,$B19,FE$13),"")</f>
        <v/>
      </c>
      <c r="FF19" s="115" t="str">
        <f>IFERROR(RECHERCHEVA('Dpt BDD'!$A:$D,4,$B19,FF$13),"")</f>
        <v/>
      </c>
      <c r="FG19" s="115" t="str">
        <f>IFERROR(RECHERCHEVA('Dpt BDD'!$A:$D,4,$B19,FG$13),"")</f>
        <v/>
      </c>
      <c r="FH19" s="115" t="str">
        <f>IFERROR(RECHERCHEVA('Dpt BDD'!$A:$D,4,$B19,FH$13),"")</f>
        <v/>
      </c>
      <c r="FI19" s="115" t="str">
        <f>IFERROR(RECHERCHEVA('Dpt BDD'!$A:$D,4,$B19,FI$13),"")</f>
        <v/>
      </c>
      <c r="FJ19" s="115" t="str">
        <f>IFERROR(RECHERCHEVA('Dpt BDD'!$A:$D,4,$B19,FJ$13),"")</f>
        <v/>
      </c>
      <c r="FK19" s="115" t="str">
        <f>IFERROR(RECHERCHEVA('Dpt BDD'!$A:$D,4,$B19,FK$13),"")</f>
        <v/>
      </c>
      <c r="FL19" s="115" t="str">
        <f>IFERROR(RECHERCHEVA('Dpt BDD'!$A:$D,4,$B19,FL$13),"")</f>
        <v/>
      </c>
      <c r="FM19" s="115" t="str">
        <f>IFERROR(RECHERCHEVA('Dpt BDD'!$A:$D,4,$B19,FM$13),"")</f>
        <v/>
      </c>
      <c r="FN19" s="115" t="str">
        <f>IFERROR(RECHERCHEVA('Dpt BDD'!$A:$D,4,$B19,FN$13),"")</f>
        <v/>
      </c>
      <c r="FO19" s="115" t="str">
        <f>IFERROR(RECHERCHEVA('Dpt BDD'!$A:$D,4,$B19,FO$13),"")</f>
        <v/>
      </c>
      <c r="FP19" s="115" t="str">
        <f>IFERROR(RECHERCHEVA('Dpt BDD'!$A:$D,4,$B19,FP$13),"")</f>
        <v/>
      </c>
      <c r="FQ19" s="115" t="str">
        <f>IFERROR(RECHERCHEVA('Dpt BDD'!$A:$D,4,$B19,FQ$13),"")</f>
        <v/>
      </c>
      <c r="FR19" s="115" t="str">
        <f>IFERROR(RECHERCHEVA('Dpt BDD'!$A:$D,4,$B19,FR$13),"")</f>
        <v/>
      </c>
      <c r="FS19" s="115" t="str">
        <f>IFERROR(RECHERCHEVA('Dpt BDD'!$A:$D,4,$B19,FS$13),"")</f>
        <v/>
      </c>
      <c r="FT19" s="115" t="str">
        <f>IFERROR(RECHERCHEVA('Dpt BDD'!$A:$D,4,$B19,FT$13),"")</f>
        <v/>
      </c>
      <c r="FU19" s="115" t="str">
        <f>IFERROR(RECHERCHEVA('Dpt BDD'!$A:$D,4,$B19,FU$13),"")</f>
        <v/>
      </c>
      <c r="FV19" s="115" t="str">
        <f>IFERROR(RECHERCHEVA('Dpt BDD'!$A:$D,4,$B19,FV$13),"")</f>
        <v/>
      </c>
      <c r="FW19" s="115" t="str">
        <f>IFERROR(RECHERCHEVA('Dpt BDD'!$A:$D,4,$B19,FW$13),"")</f>
        <v/>
      </c>
      <c r="FX19" s="115" t="str">
        <f>IFERROR(RECHERCHEVA('Dpt BDD'!$A:$D,4,$B19,FX$13),"")</f>
        <v/>
      </c>
      <c r="FY19" s="115" t="str">
        <f>IFERROR(RECHERCHEVA('Dpt BDD'!$A:$D,4,$B19,FY$13),"")</f>
        <v/>
      </c>
      <c r="FZ19" s="115" t="str">
        <f>IFERROR(RECHERCHEVA('Dpt BDD'!$A:$D,4,$B19,FZ$13),"")</f>
        <v/>
      </c>
      <c r="GA19" s="115" t="str">
        <f>IFERROR(RECHERCHEVA('Dpt BDD'!$A:$D,4,$B19,GA$13),"")</f>
        <v/>
      </c>
      <c r="GB19" s="115" t="str">
        <f>IFERROR(RECHERCHEVA('Dpt BDD'!$A:$D,4,$B19,GB$13),"")</f>
        <v/>
      </c>
      <c r="GC19" s="115" t="str">
        <f>IFERROR(RECHERCHEVA('Dpt BDD'!$A:$D,4,$B19,GC$13),"")</f>
        <v/>
      </c>
      <c r="GD19" s="115" t="str">
        <f>IFERROR(RECHERCHEVA('Dpt BDD'!$A:$D,4,$B19,GD$13),"")</f>
        <v/>
      </c>
      <c r="GE19" s="115" t="str">
        <f>IFERROR(RECHERCHEVA('Dpt BDD'!$A:$D,4,$B19,GE$13),"")</f>
        <v/>
      </c>
      <c r="GF19" s="115" t="str">
        <f>IFERROR(RECHERCHEVA('Dpt BDD'!$A:$D,4,$B19,GF$13),"")</f>
        <v/>
      </c>
      <c r="GG19" s="115" t="str">
        <f>IFERROR(RECHERCHEVA('Dpt BDD'!$A:$D,4,$B19,GG$13),"")</f>
        <v/>
      </c>
      <c r="GH19" s="115" t="str">
        <f>IFERROR(RECHERCHEVA('Dpt BDD'!$A:$D,4,$B19,GH$13),"")</f>
        <v/>
      </c>
      <c r="GI19" s="115" t="str">
        <f>IFERROR(RECHERCHEVA('Dpt BDD'!$A:$D,4,$B19,GI$13),"")</f>
        <v/>
      </c>
      <c r="GJ19" s="115" t="str">
        <f>IFERROR(RECHERCHEVA('Dpt BDD'!$A:$D,4,$B19,GJ$13),"")</f>
        <v/>
      </c>
      <c r="GK19" s="115" t="str">
        <f>IFERROR(RECHERCHEVA('Dpt BDD'!$A:$D,4,$B19,GK$13),"")</f>
        <v/>
      </c>
      <c r="GL19" s="115" t="str">
        <f>IFERROR(RECHERCHEVA('Dpt BDD'!$A:$D,4,$B19,GL$13),"")</f>
        <v/>
      </c>
      <c r="GM19" s="115" t="str">
        <f>IFERROR(RECHERCHEVA('Dpt BDD'!$A:$D,4,$B19,GM$13),"")</f>
        <v/>
      </c>
      <c r="GN19" s="115" t="str">
        <f>IFERROR(RECHERCHEVA('Dpt BDD'!$A:$D,4,$B19,GN$13),"")</f>
        <v/>
      </c>
      <c r="GO19" s="115" t="str">
        <f>IFERROR(RECHERCHEVA('Dpt BDD'!$A:$D,4,$B19,GO$13),"")</f>
        <v/>
      </c>
      <c r="GP19" s="115" t="str">
        <f>IFERROR(RECHERCHEVA('Dpt BDD'!$A:$D,4,$B19,GP$13),"")</f>
        <v/>
      </c>
      <c r="GQ19" s="115" t="str">
        <f>IFERROR(RECHERCHEVA('Dpt BDD'!$A:$D,4,$B19,GQ$13),"")</f>
        <v/>
      </c>
      <c r="GR19" s="115" t="str">
        <f>IFERROR(RECHERCHEVA('Dpt BDD'!$A:$D,4,$B19,GR$13),"")</f>
        <v/>
      </c>
      <c r="GS19" s="115" t="str">
        <f>IFERROR(RECHERCHEVA('Dpt BDD'!$A:$D,4,$B19,GS$13),"")</f>
        <v/>
      </c>
      <c r="GT19" s="115" t="str">
        <f>IFERROR(RECHERCHEVA('Dpt BDD'!$A:$D,4,$B19,GT$13),"")</f>
        <v/>
      </c>
      <c r="GU19" s="115" t="str">
        <f>IFERROR(RECHERCHEVA('Dpt BDD'!$A:$D,4,$B19,GU$13),"")</f>
        <v/>
      </c>
      <c r="GV19" s="115" t="str">
        <f>IFERROR(RECHERCHEVA('Dpt BDD'!$A:$D,4,$B19,GV$13),"")</f>
        <v/>
      </c>
      <c r="GW19" s="115" t="str">
        <f>IFERROR(RECHERCHEVA('Dpt BDD'!$A:$D,4,$B19,GW$13),"")</f>
        <v/>
      </c>
      <c r="GX19" s="115" t="str">
        <f>IFERROR(RECHERCHEVA('Dpt BDD'!$A:$D,4,$B19,GX$13),"")</f>
        <v/>
      </c>
      <c r="GY19" s="115" t="str">
        <f>IFERROR(RECHERCHEVA('Dpt BDD'!$A:$D,4,$B19,GY$13),"")</f>
        <v/>
      </c>
      <c r="GZ19" s="115" t="str">
        <f>IFERROR(RECHERCHEVA('Dpt BDD'!$A:$D,4,$B19,GZ$13),"")</f>
        <v/>
      </c>
      <c r="HA19" s="115" t="str">
        <f>IFERROR(RECHERCHEVA('Dpt BDD'!$A:$D,4,$B19,HA$13),"")</f>
        <v/>
      </c>
      <c r="HB19" s="115" t="str">
        <f>IFERROR(RECHERCHEVA('Dpt BDD'!$A:$D,4,$B19,HB$13),"")</f>
        <v/>
      </c>
      <c r="HC19" s="115" t="str">
        <f>IFERROR(RECHERCHEVA('Dpt BDD'!$A:$D,4,$B19,HC$13),"")</f>
        <v/>
      </c>
      <c r="HD19" s="115" t="str">
        <f>IFERROR(RECHERCHEVA('Dpt BDD'!$A:$D,4,$B19,HD$13),"")</f>
        <v/>
      </c>
      <c r="HE19" s="115" t="str">
        <f>IFERROR(RECHERCHEVA('Dpt BDD'!$A:$D,4,$B19,HE$13),"")</f>
        <v/>
      </c>
      <c r="HF19" s="115" t="str">
        <f>IFERROR(RECHERCHEVA('Dpt BDD'!$A:$D,4,$B19,HF$13),"")</f>
        <v/>
      </c>
      <c r="HG19" s="115" t="str">
        <f>IFERROR(RECHERCHEVA('Dpt BDD'!$A:$D,4,$B19,HG$13),"")</f>
        <v/>
      </c>
      <c r="HH19" s="115" t="str">
        <f>IFERROR(RECHERCHEVA('Dpt BDD'!$A:$D,4,$B19,HH$13),"")</f>
        <v/>
      </c>
    </row>
    <row r="20" spans="2:216" x14ac:dyDescent="0.15">
      <c r="B20" s="119">
        <f t="shared" si="0"/>
        <v>43107</v>
      </c>
      <c r="C20" s="116" t="str">
        <f>IFERROR(RECHERCHEVA('Dpt BDD'!$A:$D,4,$B20,C$12),"")</f>
        <v/>
      </c>
      <c r="D20" s="114" t="str">
        <f>IFERROR(RECHERCHEVA('Dpt BDD'!$A:$D,4,$B20,D$12),"")</f>
        <v/>
      </c>
      <c r="E20" s="114" t="str">
        <f>IFERROR(RECHERCHEVA('Dpt BDD'!$A:$D,4,$B20,E$12),"")</f>
        <v/>
      </c>
      <c r="F20" s="114" t="str">
        <f>IFERROR(RECHERCHEVA('Dpt BDD'!$A:$D,4,$B20,F$12),"")</f>
        <v/>
      </c>
      <c r="G20" s="114" t="str">
        <f>IFERROR(RECHERCHEVA('Dpt BDD'!$A:$D,4,$B20,G$12),"")</f>
        <v/>
      </c>
      <c r="H20" s="114" t="str">
        <f>IFERROR(RECHERCHEVA('Dpt BDD'!$A:$D,4,$B20,H$12),"")</f>
        <v/>
      </c>
      <c r="I20" s="114" t="str">
        <f>IFERROR(RECHERCHEVA('Dpt BDD'!$A:$D,4,$B20,I$12),"")</f>
        <v/>
      </c>
      <c r="J20" s="114" t="str">
        <f>IFERROR(RECHERCHEVA('Dpt BDD'!$A:$D,4,$B20,J$12),"")</f>
        <v/>
      </c>
      <c r="K20" s="114" t="str">
        <f>IFERROR(RECHERCHEVA('Dpt BDD'!$A:$D,4,$B20,K$12),"")</f>
        <v/>
      </c>
      <c r="L20" s="114" t="str">
        <f>IFERROR(RECHERCHEVA('Dpt BDD'!$A:$D,4,$B20,L$12),"")</f>
        <v/>
      </c>
      <c r="M20" s="114" t="str">
        <f>IFERROR(RECHERCHEVA('Dpt BDD'!$A:$D,4,$B20,M$12),"")</f>
        <v/>
      </c>
      <c r="N20" s="114" t="str">
        <f>IFERROR(RECHERCHEVA('Dpt BDD'!$A:$D,4,$B20,N$12),"")</f>
        <v/>
      </c>
      <c r="O20" s="114" t="str">
        <f>IFERROR(RECHERCHEVA('Dpt BDD'!$A:$D,4,$B20,O$13),"")</f>
        <v/>
      </c>
      <c r="P20" s="114" t="str">
        <f>IFERROR(RECHERCHEVA('Dpt BDD'!$A:$D,4,$B20,P$13),"")</f>
        <v/>
      </c>
      <c r="Q20" s="114" t="str">
        <f>IFERROR(RECHERCHEVA('Dpt BDD'!$A:$D,4,$B20,Q$13),"")</f>
        <v/>
      </c>
      <c r="R20" s="114" t="str">
        <f>IFERROR(RECHERCHEVA('Dpt BDD'!$A:$D,4,$B20,R$13),"")</f>
        <v/>
      </c>
      <c r="S20" s="114" t="str">
        <f>IFERROR(RECHERCHEVA('Dpt BDD'!$A:$D,4,$B20,S$13),"")</f>
        <v/>
      </c>
      <c r="T20" s="114" t="str">
        <f>IFERROR(RECHERCHEVA('Dpt BDD'!$A:$D,4,$B20,T$13),"")</f>
        <v/>
      </c>
      <c r="U20" s="114" t="str">
        <f>IFERROR(RECHERCHEVA('Dpt BDD'!$A:$D,4,$B20,U$13),"")</f>
        <v/>
      </c>
      <c r="V20" s="114" t="str">
        <f>IFERROR(RECHERCHEVA('Dpt BDD'!$A:$D,4,$B20,V$13),"")</f>
        <v/>
      </c>
      <c r="W20" s="114" t="str">
        <f>IFERROR(RECHERCHEVA('Dpt BDD'!$A:$D,4,$B20,W$13),"")</f>
        <v/>
      </c>
      <c r="X20" s="114" t="str">
        <f>IFERROR(RECHERCHEVA('Dpt BDD'!$A:$D,4,$B20,X$13),"")</f>
        <v/>
      </c>
      <c r="Y20" s="114" t="str">
        <f>IFERROR(RECHERCHEVA('Dpt BDD'!$A:$D,4,$B20,Y$13),"")</f>
        <v/>
      </c>
      <c r="Z20" s="114" t="str">
        <f>IFERROR(RECHERCHEVA('Dpt BDD'!$A:$D,4,$B20,Z$13),"")</f>
        <v/>
      </c>
      <c r="AA20" s="114" t="str">
        <f>IFERROR(RECHERCHEVA('Dpt BDD'!$A:$D,4,$B20,AA$13),"")</f>
        <v/>
      </c>
      <c r="AB20" s="114" t="str">
        <f>IFERROR(RECHERCHEVA('Dpt BDD'!$A:$D,4,$B20,AB$13),"")</f>
        <v/>
      </c>
      <c r="AC20" s="114" t="str">
        <f>IFERROR(RECHERCHEVA('Dpt BDD'!$A:$D,4,$B20,AC$13),"")</f>
        <v/>
      </c>
      <c r="AD20" s="114" t="str">
        <f>IFERROR(RECHERCHEVA('Dpt BDD'!$A:$D,4,$B20,AD$13),"")</f>
        <v/>
      </c>
      <c r="AE20" s="114" t="str">
        <f>IFERROR(RECHERCHEVA('Dpt BDD'!$A:$D,4,$B20,AE$13),"")</f>
        <v/>
      </c>
      <c r="AF20" s="114" t="str">
        <f>IFERROR(RECHERCHEVA('Dpt BDD'!$A:$D,4,$B20,AF$13),"")</f>
        <v/>
      </c>
      <c r="AG20" s="114" t="str">
        <f>IFERROR(RECHERCHEVA('Dpt BDD'!$A:$D,4,$B20,AG$13),"")</f>
        <v/>
      </c>
      <c r="AH20" s="114" t="str">
        <f>IFERROR(RECHERCHEVA('Dpt BDD'!$A:$D,4,$B20,AH$13),"")</f>
        <v/>
      </c>
      <c r="AI20" s="114" t="str">
        <f>IFERROR(RECHERCHEVA('Dpt BDD'!$A:$D,4,$B20,AI$13),"")</f>
        <v/>
      </c>
      <c r="AJ20" s="114" t="str">
        <f>IFERROR(RECHERCHEVA('Dpt BDD'!$A:$D,4,$B20,AJ$13),"")</f>
        <v/>
      </c>
      <c r="AK20" s="114" t="str">
        <f>IFERROR(RECHERCHEVA('Dpt BDD'!$A:$D,4,$B20,AK$13),"")</f>
        <v/>
      </c>
      <c r="AL20" s="114" t="str">
        <f>IFERROR(RECHERCHEVA('Dpt BDD'!$A:$D,4,$B20,AL$13),"")</f>
        <v/>
      </c>
      <c r="AM20" s="114" t="str">
        <f>IFERROR(RECHERCHEVA('Dpt BDD'!$A:$D,4,$B20,AM$13),"")</f>
        <v/>
      </c>
      <c r="AN20" s="114" t="str">
        <f>IFERROR(RECHERCHEVA('Dpt BDD'!$A:$D,4,$B20,AN$13),"")</f>
        <v/>
      </c>
      <c r="AO20" s="114" t="str">
        <f>IFERROR(RECHERCHEVA('Dpt BDD'!$A:$D,4,$B20,AO$13),"")</f>
        <v/>
      </c>
      <c r="AP20" s="114" t="str">
        <f>IFERROR(RECHERCHEVA('Dpt BDD'!$A:$D,4,$B20,AP$13),"")</f>
        <v/>
      </c>
      <c r="AQ20" s="114" t="str">
        <f>IFERROR(RECHERCHEVA('Dpt BDD'!$A:$D,4,$B20,AQ$13),"")</f>
        <v/>
      </c>
      <c r="AR20" s="114" t="str">
        <f>IFERROR(RECHERCHEVA('Dpt BDD'!$A:$D,4,$B20,AR$13),"")</f>
        <v/>
      </c>
      <c r="AS20" s="114" t="str">
        <f>IFERROR(RECHERCHEVA('Dpt BDD'!$A:$D,4,$B20,AS$13),"")</f>
        <v/>
      </c>
      <c r="AT20" s="114" t="str">
        <f>IFERROR(RECHERCHEVA('Dpt BDD'!$A:$D,4,$B20,AT$13),"")</f>
        <v/>
      </c>
      <c r="AU20" s="114" t="str">
        <f>IFERROR(RECHERCHEVA('Dpt BDD'!$A:$D,4,$B20,AU$13),"")</f>
        <v/>
      </c>
      <c r="AV20" s="114" t="str">
        <f>IFERROR(RECHERCHEVA('Dpt BDD'!$A:$D,4,$B20,AV$13),"")</f>
        <v/>
      </c>
      <c r="AW20" s="114" t="str">
        <f>IFERROR(RECHERCHEVA('Dpt BDD'!$A:$D,4,$B20,AW$13),"")</f>
        <v/>
      </c>
      <c r="AX20" s="114" t="str">
        <f>IFERROR(RECHERCHEVA('Dpt BDD'!$A:$D,4,$B20,AX$13),"")</f>
        <v/>
      </c>
      <c r="AY20" s="114" t="str">
        <f>IFERROR(RECHERCHEVA('Dpt BDD'!$A:$D,4,$B20,AY$13),"")</f>
        <v/>
      </c>
      <c r="AZ20" s="114" t="str">
        <f>IFERROR(RECHERCHEVA('Dpt BDD'!$A:$D,4,$B20,AZ$13),"")</f>
        <v/>
      </c>
      <c r="BA20" s="114" t="str">
        <f>IFERROR(RECHERCHEVA('Dpt BDD'!$A:$D,4,$B20,BA$13),"")</f>
        <v/>
      </c>
      <c r="BB20" s="114" t="str">
        <f>IFERROR(RECHERCHEVA('Dpt BDD'!$A:$D,4,$B20,BB$13),"")</f>
        <v/>
      </c>
      <c r="BC20" s="114" t="str">
        <f>IFERROR(RECHERCHEVA('Dpt BDD'!$A:$D,4,$B20,BC$13),"")</f>
        <v/>
      </c>
      <c r="BD20" s="114" t="str">
        <f>IFERROR(RECHERCHEVA('Dpt BDD'!$A:$D,4,$B20,BD$13),"")</f>
        <v/>
      </c>
      <c r="BE20" s="114" t="str">
        <f>IFERROR(RECHERCHEVA('Dpt BDD'!$A:$D,4,$B20,BE$13),"")</f>
        <v/>
      </c>
      <c r="BF20" s="114" t="str">
        <f>IFERROR(RECHERCHEVA('Dpt BDD'!$A:$D,4,$B20,BF$13),"")</f>
        <v/>
      </c>
      <c r="BG20" s="114" t="str">
        <f>IFERROR(RECHERCHEVA('Dpt BDD'!$A:$D,4,$B20,BG$13),"")</f>
        <v/>
      </c>
      <c r="BH20" s="114" t="str">
        <f>IFERROR(RECHERCHEVA('Dpt BDD'!$A:$D,4,$B20,BH$13),"")</f>
        <v/>
      </c>
      <c r="BI20" s="114" t="str">
        <f>IFERROR(RECHERCHEVA('Dpt BDD'!$A:$D,4,$B20,BI$13),"")</f>
        <v/>
      </c>
      <c r="BJ20" s="114" t="str">
        <f>IFERROR(RECHERCHEVA('Dpt BDD'!$A:$D,4,$B20,BJ$13),"")</f>
        <v/>
      </c>
      <c r="BK20" s="114" t="str">
        <f>IFERROR(RECHERCHEVA('Dpt BDD'!$A:$D,4,$B20,BK$13),"")</f>
        <v/>
      </c>
      <c r="BL20" s="114" t="str">
        <f>IFERROR(RECHERCHEVA('Dpt BDD'!$A:$D,4,$B20,BL$13),"")</f>
        <v/>
      </c>
      <c r="BM20" s="114" t="str">
        <f>IFERROR(RECHERCHEVA('Dpt BDD'!$A:$D,4,$B20,BM$13),"")</f>
        <v/>
      </c>
      <c r="BN20" s="114" t="str">
        <f>IFERROR(RECHERCHEVA('Dpt BDD'!$A:$D,4,$B20,BN$13),"")</f>
        <v/>
      </c>
      <c r="BO20" s="114" t="str">
        <f>IFERROR(RECHERCHEVA('Dpt BDD'!$A:$D,4,$B20,BO$13),"")</f>
        <v/>
      </c>
      <c r="BP20" s="114" t="str">
        <f>IFERROR(RECHERCHEVA('Dpt BDD'!$A:$D,4,$B20,BP$13),"")</f>
        <v/>
      </c>
      <c r="BQ20" s="114" t="str">
        <f>IFERROR(RECHERCHEVA('Dpt BDD'!$A:$D,4,$B20,BQ$13),"")</f>
        <v/>
      </c>
      <c r="BR20" s="114" t="str">
        <f>IFERROR(RECHERCHEVA('Dpt BDD'!$A:$D,4,$B20,BR$13),"")</f>
        <v/>
      </c>
      <c r="BS20" s="114" t="str">
        <f>IFERROR(RECHERCHEVA('Dpt BDD'!$A:$D,4,$B20,BS$13),"")</f>
        <v/>
      </c>
      <c r="BT20" s="114" t="str">
        <f>IFERROR(RECHERCHEVA('Dpt BDD'!$A:$D,4,$B20,BT$13),"")</f>
        <v/>
      </c>
      <c r="BU20" s="114" t="str">
        <f>IFERROR(RECHERCHEVA('Dpt BDD'!$A:$D,4,$B20,BU$13),"")</f>
        <v/>
      </c>
      <c r="BV20" s="114" t="str">
        <f>IFERROR(RECHERCHEVA('Dpt BDD'!$A:$D,4,$B20,BV$13),"")</f>
        <v/>
      </c>
      <c r="BW20" s="114" t="str">
        <f>IFERROR(RECHERCHEVA('Dpt BDD'!$A:$D,4,$B20,BW$13),"")</f>
        <v/>
      </c>
      <c r="BX20" s="114" t="str">
        <f>IFERROR(RECHERCHEVA('Dpt BDD'!$A:$D,4,$B20,BX$13),"")</f>
        <v/>
      </c>
      <c r="BY20" s="114" t="str">
        <f>IFERROR(RECHERCHEVA('Dpt BDD'!$A:$D,4,$B20,BY$13),"")</f>
        <v/>
      </c>
      <c r="BZ20" s="114" t="str">
        <f>IFERROR(RECHERCHEVA('Dpt BDD'!$A:$D,4,$B20,BZ$13),"")</f>
        <v/>
      </c>
      <c r="CA20" s="114" t="str">
        <f>IFERROR(RECHERCHEVA('Dpt BDD'!$A:$D,4,$B20,CA$13),"")</f>
        <v/>
      </c>
      <c r="CB20" s="114" t="str">
        <f>IFERROR(RECHERCHEVA('Dpt BDD'!$A:$D,4,$B20,CB$13),"")</f>
        <v/>
      </c>
      <c r="CC20" s="114" t="str">
        <f>IFERROR(RECHERCHEVA('Dpt BDD'!$A:$D,4,$B20,CC$13),"")</f>
        <v/>
      </c>
      <c r="CD20" s="114" t="str">
        <f>IFERROR(RECHERCHEVA('Dpt BDD'!$A:$D,4,$B20,CD$13),"")</f>
        <v/>
      </c>
      <c r="CE20" s="114" t="str">
        <f>IFERROR(RECHERCHEVA('Dpt BDD'!$A:$D,4,$B20,CE$13),"")</f>
        <v/>
      </c>
      <c r="CF20" s="114" t="str">
        <f>IFERROR(RECHERCHEVA('Dpt BDD'!$A:$D,4,$B20,CF$13),"")</f>
        <v/>
      </c>
      <c r="CG20" s="114" t="str">
        <f>IFERROR(RECHERCHEVA('Dpt BDD'!$A:$D,4,$B20,CG$13),"")</f>
        <v/>
      </c>
      <c r="CH20" s="114" t="str">
        <f>IFERROR(RECHERCHEVA('Dpt BDD'!$A:$D,4,$B20,CH$13),"")</f>
        <v/>
      </c>
      <c r="CI20" s="114" t="str">
        <f>IFERROR(RECHERCHEVA('Dpt BDD'!$A:$D,4,$B20,CI$13),"")</f>
        <v/>
      </c>
      <c r="CJ20" s="114" t="str">
        <f>IFERROR(RECHERCHEVA('Dpt BDD'!$A:$D,4,$B20,CJ$13),"")</f>
        <v/>
      </c>
      <c r="CK20" s="114" t="str">
        <f>IFERROR(RECHERCHEVA('Dpt BDD'!$A:$D,4,$B20,CK$13),"")</f>
        <v/>
      </c>
      <c r="CL20" s="114" t="str">
        <f>IFERROR(RECHERCHEVA('Dpt BDD'!$A:$D,4,$B20,CL$13),"")</f>
        <v/>
      </c>
      <c r="CM20" s="114" t="str">
        <f>IFERROR(RECHERCHEVA('Dpt BDD'!$A:$D,4,$B20,CM$13),"")</f>
        <v/>
      </c>
      <c r="CN20" s="114" t="str">
        <f>IFERROR(RECHERCHEVA('Dpt BDD'!$A:$D,4,$B20,CN$13),"")</f>
        <v/>
      </c>
      <c r="CO20" s="114" t="str">
        <f>IFERROR(RECHERCHEVA('Dpt BDD'!$A:$D,4,$B20,CO$13),"")</f>
        <v/>
      </c>
      <c r="CP20" s="114" t="str">
        <f>IFERROR(RECHERCHEVA('Dpt BDD'!$A:$D,4,$B20,CP$13),"")</f>
        <v/>
      </c>
      <c r="CQ20" s="114" t="str">
        <f>IFERROR(RECHERCHEVA('Dpt BDD'!$A:$D,4,$B20,CQ$13),"")</f>
        <v/>
      </c>
      <c r="CR20" s="114" t="str">
        <f>IFERROR(RECHERCHEVA('Dpt BDD'!$A:$D,4,$B20,CR$13),"")</f>
        <v/>
      </c>
      <c r="CS20" s="114" t="str">
        <f>IFERROR(RECHERCHEVA('Dpt BDD'!$A:$D,4,$B20,CS$13),"")</f>
        <v/>
      </c>
      <c r="CT20" s="114" t="str">
        <f>IFERROR(RECHERCHEVA('Dpt BDD'!$A:$D,4,$B20,CT$13),"")</f>
        <v/>
      </c>
      <c r="CU20" s="114" t="str">
        <f>IFERROR(RECHERCHEVA('Dpt BDD'!$A:$D,4,$B20,CU$13),"")</f>
        <v/>
      </c>
      <c r="CV20" s="114" t="str">
        <f>IFERROR(RECHERCHEVA('Dpt BDD'!$A:$D,4,$B20,CV$13),"")</f>
        <v/>
      </c>
      <c r="CW20" s="114" t="str">
        <f>IFERROR(RECHERCHEVA('Dpt BDD'!$A:$D,4,$B20,CW$13),"")</f>
        <v/>
      </c>
      <c r="CX20" s="114" t="str">
        <f>IFERROR(RECHERCHEVA('Dpt BDD'!$A:$D,4,$B20,CX$13),"")</f>
        <v/>
      </c>
      <c r="CY20" s="114" t="str">
        <f>IFERROR(RECHERCHEVA('Dpt BDD'!$A:$D,4,$B20,CY$13),"")</f>
        <v/>
      </c>
      <c r="CZ20" s="114" t="str">
        <f>IFERROR(RECHERCHEVA('Dpt BDD'!$A:$D,4,$B20,CZ$13),"")</f>
        <v/>
      </c>
      <c r="DA20" s="114" t="str">
        <f>IFERROR(RECHERCHEVA('Dpt BDD'!$A:$D,4,$B20,DA$13),"")</f>
        <v/>
      </c>
      <c r="DB20" s="114" t="str">
        <f>IFERROR(RECHERCHEVA('Dpt BDD'!$A:$D,4,$B20,DB$13),"")</f>
        <v/>
      </c>
      <c r="DC20" s="114" t="str">
        <f>IFERROR(RECHERCHEVA('Dpt BDD'!$A:$D,4,$B20,DC$13),"")</f>
        <v/>
      </c>
      <c r="DD20" s="114" t="str">
        <f>IFERROR(RECHERCHEVA('Dpt BDD'!$A:$D,4,$B20,DD$13),"")</f>
        <v/>
      </c>
      <c r="DE20" s="114" t="str">
        <f>IFERROR(RECHERCHEVA('Dpt BDD'!$A:$D,4,$B20,DE$13),"")</f>
        <v/>
      </c>
      <c r="DF20" s="114" t="str">
        <f>IFERROR(RECHERCHEVA('Dpt BDD'!$A:$D,4,$B20,DF$13),"")</f>
        <v/>
      </c>
      <c r="DG20" s="114" t="str">
        <f>IFERROR(RECHERCHEVA('Dpt BDD'!$A:$D,4,$B20,DG$13),"")</f>
        <v/>
      </c>
      <c r="DH20" s="114" t="str">
        <f>IFERROR(RECHERCHEVA('Dpt BDD'!$A:$D,4,$B20,DH$13),"")</f>
        <v/>
      </c>
      <c r="DI20" s="114" t="str">
        <f>IFERROR(RECHERCHEVA('Dpt BDD'!$A:$D,4,$B20,DI$13),"")</f>
        <v/>
      </c>
      <c r="DJ20" s="114" t="str">
        <f>IFERROR(RECHERCHEVA('Dpt BDD'!$A:$D,4,$B20,DJ$13),"")</f>
        <v/>
      </c>
      <c r="DK20" s="114" t="str">
        <f>IFERROR(RECHERCHEVA('Dpt BDD'!$A:$D,4,$B20,DK$13),"")</f>
        <v/>
      </c>
      <c r="DL20" s="114" t="str">
        <f>IFERROR(RECHERCHEVA('Dpt BDD'!$A:$D,4,$B20,DL$13),"")</f>
        <v/>
      </c>
      <c r="DM20" s="114" t="str">
        <f>IFERROR(RECHERCHEVA('Dpt BDD'!$A:$D,4,$B20,DM$13),"")</f>
        <v/>
      </c>
      <c r="DN20" s="114" t="str">
        <f>IFERROR(RECHERCHEVA('Dpt BDD'!$A:$D,4,$B20,DN$13),"")</f>
        <v/>
      </c>
      <c r="DO20" s="114" t="str">
        <f>IFERROR(RECHERCHEVA('Dpt BDD'!$A:$D,4,$B20,DO$13),"")</f>
        <v/>
      </c>
      <c r="DP20" s="114" t="str">
        <f>IFERROR(RECHERCHEVA('Dpt BDD'!$A:$D,4,$B20,DP$13),"")</f>
        <v/>
      </c>
      <c r="DQ20" s="114" t="str">
        <f>IFERROR(RECHERCHEVA('Dpt BDD'!$A:$D,4,$B20,DQ$13),"")</f>
        <v/>
      </c>
      <c r="DR20" s="114" t="str">
        <f>IFERROR(RECHERCHEVA('Dpt BDD'!$A:$D,4,$B20,DR$13),"")</f>
        <v/>
      </c>
      <c r="DS20" s="114" t="str">
        <f>IFERROR(RECHERCHEVA('Dpt BDD'!$A:$D,4,$B20,DS$13),"")</f>
        <v/>
      </c>
      <c r="DT20" s="114" t="str">
        <f>IFERROR(RECHERCHEVA('Dpt BDD'!$A:$D,4,$B20,DT$13),"")</f>
        <v/>
      </c>
      <c r="DU20" s="114" t="str">
        <f>IFERROR(RECHERCHEVA('Dpt BDD'!$A:$D,4,$B20,DU$13),"")</f>
        <v/>
      </c>
      <c r="DV20" s="114" t="str">
        <f>IFERROR(RECHERCHEVA('Dpt BDD'!$A:$D,4,$B20,DV$13),"")</f>
        <v/>
      </c>
      <c r="DW20" s="114" t="str">
        <f>IFERROR(RECHERCHEVA('Dpt BDD'!$A:$D,4,$B20,DW$13),"")</f>
        <v/>
      </c>
      <c r="DX20" s="114" t="str">
        <f>IFERROR(RECHERCHEVA('Dpt BDD'!$A:$D,4,$B20,DX$13),"")</f>
        <v/>
      </c>
      <c r="DY20" s="114" t="str">
        <f>IFERROR(RECHERCHEVA('Dpt BDD'!$A:$D,4,$B20,DY$13),"")</f>
        <v/>
      </c>
      <c r="DZ20" s="114" t="str">
        <f>IFERROR(RECHERCHEVA('Dpt BDD'!$A:$D,4,$B20,DZ$13),"")</f>
        <v/>
      </c>
      <c r="EA20" s="114" t="str">
        <f>IFERROR(RECHERCHEVA('Dpt BDD'!$A:$D,4,$B20,EA$13),"")</f>
        <v/>
      </c>
      <c r="EB20" s="114" t="str">
        <f>IFERROR(RECHERCHEVA('Dpt BDD'!$A:$D,4,$B20,EB$13),"")</f>
        <v/>
      </c>
      <c r="EC20" s="114" t="str">
        <f>IFERROR(RECHERCHEVA('Dpt BDD'!$A:$D,4,$B20,EC$13),"")</f>
        <v/>
      </c>
      <c r="ED20" s="114" t="str">
        <f>IFERROR(RECHERCHEVA('Dpt BDD'!$A:$D,4,$B20,ED$13),"")</f>
        <v/>
      </c>
      <c r="EE20" s="114" t="str">
        <f>IFERROR(RECHERCHEVA('Dpt BDD'!$A:$D,4,$B20,EE$13),"")</f>
        <v/>
      </c>
      <c r="EF20" s="114" t="str">
        <f>IFERROR(RECHERCHEVA('Dpt BDD'!$A:$D,4,$B20,EF$13),"")</f>
        <v/>
      </c>
      <c r="EG20" s="114" t="str">
        <f>IFERROR(RECHERCHEVA('Dpt BDD'!$A:$D,4,$B20,EG$13),"")</f>
        <v/>
      </c>
      <c r="EH20" s="114" t="str">
        <f>IFERROR(RECHERCHEVA('Dpt BDD'!$A:$D,4,$B20,EH$13),"")</f>
        <v/>
      </c>
      <c r="EI20" s="114" t="str">
        <f>IFERROR(RECHERCHEVA('Dpt BDD'!$A:$D,4,$B20,EI$13),"")</f>
        <v/>
      </c>
      <c r="EJ20" s="114" t="str">
        <f>IFERROR(RECHERCHEVA('Dpt BDD'!$A:$D,4,$B20,EJ$13),"")</f>
        <v/>
      </c>
      <c r="EK20" s="114" t="str">
        <f>IFERROR(RECHERCHEVA('Dpt BDD'!$A:$D,4,$B20,EK$13),"")</f>
        <v/>
      </c>
      <c r="EL20" s="114" t="str">
        <f>IFERROR(RECHERCHEVA('Dpt BDD'!$A:$D,4,$B20,EL$13),"")</f>
        <v/>
      </c>
      <c r="EM20" s="114" t="str">
        <f>IFERROR(RECHERCHEVA('Dpt BDD'!$A:$D,4,$B20,EM$13),"")</f>
        <v/>
      </c>
      <c r="EN20" s="114" t="str">
        <f>IFERROR(RECHERCHEVA('Dpt BDD'!$A:$D,4,$B20,EN$13),"")</f>
        <v/>
      </c>
      <c r="EO20" s="114" t="str">
        <f>IFERROR(RECHERCHEVA('Dpt BDD'!$A:$D,4,$B20,EO$13),"")</f>
        <v/>
      </c>
      <c r="EP20" s="114" t="str">
        <f>IFERROR(RECHERCHEVA('Dpt BDD'!$A:$D,4,$B20,EP$13),"")</f>
        <v/>
      </c>
      <c r="EQ20" s="114" t="str">
        <f>IFERROR(RECHERCHEVA('Dpt BDD'!$A:$D,4,$B20,EQ$13),"")</f>
        <v/>
      </c>
      <c r="ER20" s="114" t="str">
        <f>IFERROR(RECHERCHEVA('Dpt BDD'!$A:$D,4,$B20,ER$13),"")</f>
        <v/>
      </c>
      <c r="ES20" s="114" t="str">
        <f>IFERROR(RECHERCHEVA('Dpt BDD'!$A:$D,4,$B20,ES$13),"")</f>
        <v/>
      </c>
      <c r="ET20" s="114" t="str">
        <f>IFERROR(RECHERCHEVA('Dpt BDD'!$A:$D,4,$B20,ET$13),"")</f>
        <v/>
      </c>
      <c r="EU20" s="114" t="str">
        <f>IFERROR(RECHERCHEVA('Dpt BDD'!$A:$D,4,$B20,EU$13),"")</f>
        <v/>
      </c>
      <c r="EV20" s="114" t="str">
        <f>IFERROR(RECHERCHEVA('Dpt BDD'!$A:$D,4,$B20,EV$13),"")</f>
        <v/>
      </c>
      <c r="EW20" s="114" t="str">
        <f>IFERROR(RECHERCHEVA('Dpt BDD'!$A:$D,4,$B20,EW$13),"")</f>
        <v/>
      </c>
      <c r="EX20" s="114" t="str">
        <f>IFERROR(RECHERCHEVA('Dpt BDD'!$A:$D,4,$B20,EX$13),"")</f>
        <v/>
      </c>
      <c r="EY20" s="114" t="str">
        <f>IFERROR(RECHERCHEVA('Dpt BDD'!$A:$D,4,$B20,EY$13),"")</f>
        <v/>
      </c>
      <c r="EZ20" s="114" t="str">
        <f>IFERROR(RECHERCHEVA('Dpt BDD'!$A:$D,4,$B20,EZ$13),"")</f>
        <v/>
      </c>
      <c r="FA20" s="114" t="str">
        <f>IFERROR(RECHERCHEVA('Dpt BDD'!$A:$D,4,$B20,FA$13),"")</f>
        <v/>
      </c>
      <c r="FB20" s="114" t="str">
        <f>IFERROR(RECHERCHEVA('Dpt BDD'!$A:$D,4,$B20,FB$13),"")</f>
        <v/>
      </c>
      <c r="FC20" s="114" t="str">
        <f>IFERROR(RECHERCHEVA('Dpt BDD'!$A:$D,4,$B20,FC$13),"")</f>
        <v/>
      </c>
      <c r="FD20" s="114" t="str">
        <f>IFERROR(RECHERCHEVA('Dpt BDD'!$A:$D,4,$B20,FD$13),"")</f>
        <v/>
      </c>
      <c r="FE20" s="114" t="str">
        <f>IFERROR(RECHERCHEVA('Dpt BDD'!$A:$D,4,$B20,FE$13),"")</f>
        <v/>
      </c>
      <c r="FF20" s="114" t="str">
        <f>IFERROR(RECHERCHEVA('Dpt BDD'!$A:$D,4,$B20,FF$13),"")</f>
        <v/>
      </c>
      <c r="FG20" s="114" t="str">
        <f>IFERROR(RECHERCHEVA('Dpt BDD'!$A:$D,4,$B20,FG$13),"")</f>
        <v/>
      </c>
      <c r="FH20" s="114" t="str">
        <f>IFERROR(RECHERCHEVA('Dpt BDD'!$A:$D,4,$B20,FH$13),"")</f>
        <v/>
      </c>
      <c r="FI20" s="114" t="str">
        <f>IFERROR(RECHERCHEVA('Dpt BDD'!$A:$D,4,$B20,FI$13),"")</f>
        <v/>
      </c>
      <c r="FJ20" s="114" t="str">
        <f>IFERROR(RECHERCHEVA('Dpt BDD'!$A:$D,4,$B20,FJ$13),"")</f>
        <v/>
      </c>
      <c r="FK20" s="114" t="str">
        <f>IFERROR(RECHERCHEVA('Dpt BDD'!$A:$D,4,$B20,FK$13),"")</f>
        <v/>
      </c>
      <c r="FL20" s="114" t="str">
        <f>IFERROR(RECHERCHEVA('Dpt BDD'!$A:$D,4,$B20,FL$13),"")</f>
        <v/>
      </c>
      <c r="FM20" s="114" t="str">
        <f>IFERROR(RECHERCHEVA('Dpt BDD'!$A:$D,4,$B20,FM$13),"")</f>
        <v/>
      </c>
      <c r="FN20" s="114" t="str">
        <f>IFERROR(RECHERCHEVA('Dpt BDD'!$A:$D,4,$B20,FN$13),"")</f>
        <v/>
      </c>
      <c r="FO20" s="114" t="str">
        <f>IFERROR(RECHERCHEVA('Dpt BDD'!$A:$D,4,$B20,FO$13),"")</f>
        <v/>
      </c>
      <c r="FP20" s="114" t="str">
        <f>IFERROR(RECHERCHEVA('Dpt BDD'!$A:$D,4,$B20,FP$13),"")</f>
        <v/>
      </c>
      <c r="FQ20" s="114" t="str">
        <f>IFERROR(RECHERCHEVA('Dpt BDD'!$A:$D,4,$B20,FQ$13),"")</f>
        <v/>
      </c>
      <c r="FR20" s="114" t="str">
        <f>IFERROR(RECHERCHEVA('Dpt BDD'!$A:$D,4,$B20,FR$13),"")</f>
        <v/>
      </c>
      <c r="FS20" s="114" t="str">
        <f>IFERROR(RECHERCHEVA('Dpt BDD'!$A:$D,4,$B20,FS$13),"")</f>
        <v/>
      </c>
      <c r="FT20" s="114" t="str">
        <f>IFERROR(RECHERCHEVA('Dpt BDD'!$A:$D,4,$B20,FT$13),"")</f>
        <v/>
      </c>
      <c r="FU20" s="114" t="str">
        <f>IFERROR(RECHERCHEVA('Dpt BDD'!$A:$D,4,$B20,FU$13),"")</f>
        <v/>
      </c>
      <c r="FV20" s="114" t="str">
        <f>IFERROR(RECHERCHEVA('Dpt BDD'!$A:$D,4,$B20,FV$13),"")</f>
        <v/>
      </c>
      <c r="FW20" s="114" t="str">
        <f>IFERROR(RECHERCHEVA('Dpt BDD'!$A:$D,4,$B20,FW$13),"")</f>
        <v/>
      </c>
      <c r="FX20" s="114" t="str">
        <f>IFERROR(RECHERCHEVA('Dpt BDD'!$A:$D,4,$B20,FX$13),"")</f>
        <v/>
      </c>
      <c r="FY20" s="114" t="str">
        <f>IFERROR(RECHERCHEVA('Dpt BDD'!$A:$D,4,$B20,FY$13),"")</f>
        <v/>
      </c>
      <c r="FZ20" s="114" t="str">
        <f>IFERROR(RECHERCHEVA('Dpt BDD'!$A:$D,4,$B20,FZ$13),"")</f>
        <v/>
      </c>
      <c r="GA20" s="114" t="str">
        <f>IFERROR(RECHERCHEVA('Dpt BDD'!$A:$D,4,$B20,GA$13),"")</f>
        <v/>
      </c>
      <c r="GB20" s="114" t="str">
        <f>IFERROR(RECHERCHEVA('Dpt BDD'!$A:$D,4,$B20,GB$13),"")</f>
        <v/>
      </c>
      <c r="GC20" s="114" t="str">
        <f>IFERROR(RECHERCHEVA('Dpt BDD'!$A:$D,4,$B20,GC$13),"")</f>
        <v/>
      </c>
      <c r="GD20" s="114" t="str">
        <f>IFERROR(RECHERCHEVA('Dpt BDD'!$A:$D,4,$B20,GD$13),"")</f>
        <v/>
      </c>
      <c r="GE20" s="114" t="str">
        <f>IFERROR(RECHERCHEVA('Dpt BDD'!$A:$D,4,$B20,GE$13),"")</f>
        <v/>
      </c>
      <c r="GF20" s="114" t="str">
        <f>IFERROR(RECHERCHEVA('Dpt BDD'!$A:$D,4,$B20,GF$13),"")</f>
        <v/>
      </c>
      <c r="GG20" s="114" t="str">
        <f>IFERROR(RECHERCHEVA('Dpt BDD'!$A:$D,4,$B20,GG$13),"")</f>
        <v/>
      </c>
      <c r="GH20" s="114" t="str">
        <f>IFERROR(RECHERCHEVA('Dpt BDD'!$A:$D,4,$B20,GH$13),"")</f>
        <v/>
      </c>
      <c r="GI20" s="114" t="str">
        <f>IFERROR(RECHERCHEVA('Dpt BDD'!$A:$D,4,$B20,GI$13),"")</f>
        <v/>
      </c>
      <c r="GJ20" s="114" t="str">
        <f>IFERROR(RECHERCHEVA('Dpt BDD'!$A:$D,4,$B20,GJ$13),"")</f>
        <v/>
      </c>
      <c r="GK20" s="114" t="str">
        <f>IFERROR(RECHERCHEVA('Dpt BDD'!$A:$D,4,$B20,GK$13),"")</f>
        <v/>
      </c>
      <c r="GL20" s="114" t="str">
        <f>IFERROR(RECHERCHEVA('Dpt BDD'!$A:$D,4,$B20,GL$13),"")</f>
        <v/>
      </c>
      <c r="GM20" s="114" t="str">
        <f>IFERROR(RECHERCHEVA('Dpt BDD'!$A:$D,4,$B20,GM$13),"")</f>
        <v/>
      </c>
      <c r="GN20" s="114" t="str">
        <f>IFERROR(RECHERCHEVA('Dpt BDD'!$A:$D,4,$B20,GN$13),"")</f>
        <v/>
      </c>
      <c r="GO20" s="114" t="str">
        <f>IFERROR(RECHERCHEVA('Dpt BDD'!$A:$D,4,$B20,GO$13),"")</f>
        <v/>
      </c>
      <c r="GP20" s="114" t="str">
        <f>IFERROR(RECHERCHEVA('Dpt BDD'!$A:$D,4,$B20,GP$13),"")</f>
        <v/>
      </c>
      <c r="GQ20" s="114" t="str">
        <f>IFERROR(RECHERCHEVA('Dpt BDD'!$A:$D,4,$B20,GQ$13),"")</f>
        <v/>
      </c>
      <c r="GR20" s="114" t="str">
        <f>IFERROR(RECHERCHEVA('Dpt BDD'!$A:$D,4,$B20,GR$13),"")</f>
        <v/>
      </c>
      <c r="GS20" s="114" t="str">
        <f>IFERROR(RECHERCHEVA('Dpt BDD'!$A:$D,4,$B20,GS$13),"")</f>
        <v/>
      </c>
      <c r="GT20" s="114" t="str">
        <f>IFERROR(RECHERCHEVA('Dpt BDD'!$A:$D,4,$B20,GT$13),"")</f>
        <v/>
      </c>
      <c r="GU20" s="114" t="str">
        <f>IFERROR(RECHERCHEVA('Dpt BDD'!$A:$D,4,$B20,GU$13),"")</f>
        <v/>
      </c>
      <c r="GV20" s="114" t="str">
        <f>IFERROR(RECHERCHEVA('Dpt BDD'!$A:$D,4,$B20,GV$13),"")</f>
        <v/>
      </c>
      <c r="GW20" s="114" t="str">
        <f>IFERROR(RECHERCHEVA('Dpt BDD'!$A:$D,4,$B20,GW$13),"")</f>
        <v/>
      </c>
      <c r="GX20" s="114" t="str">
        <f>IFERROR(RECHERCHEVA('Dpt BDD'!$A:$D,4,$B20,GX$13),"")</f>
        <v/>
      </c>
      <c r="GY20" s="114" t="str">
        <f>IFERROR(RECHERCHEVA('Dpt BDD'!$A:$D,4,$B20,GY$13),"")</f>
        <v/>
      </c>
      <c r="GZ20" s="114" t="str">
        <f>IFERROR(RECHERCHEVA('Dpt BDD'!$A:$D,4,$B20,GZ$13),"")</f>
        <v/>
      </c>
      <c r="HA20" s="114" t="str">
        <f>IFERROR(RECHERCHEVA('Dpt BDD'!$A:$D,4,$B20,HA$13),"")</f>
        <v/>
      </c>
      <c r="HB20" s="114" t="str">
        <f>IFERROR(RECHERCHEVA('Dpt BDD'!$A:$D,4,$B20,HB$13),"")</f>
        <v/>
      </c>
      <c r="HC20" s="114" t="str">
        <f>IFERROR(RECHERCHEVA('Dpt BDD'!$A:$D,4,$B20,HC$13),"")</f>
        <v/>
      </c>
      <c r="HD20" s="114" t="str">
        <f>IFERROR(RECHERCHEVA('Dpt BDD'!$A:$D,4,$B20,HD$13),"")</f>
        <v/>
      </c>
      <c r="HE20" s="114" t="str">
        <f>IFERROR(RECHERCHEVA('Dpt BDD'!$A:$D,4,$B20,HE$13),"")</f>
        <v/>
      </c>
      <c r="HF20" s="114" t="str">
        <f>IFERROR(RECHERCHEVA('Dpt BDD'!$A:$D,4,$B20,HF$13),"")</f>
        <v/>
      </c>
      <c r="HG20" s="114" t="str">
        <f>IFERROR(RECHERCHEVA('Dpt BDD'!$A:$D,4,$B20,HG$13),"")</f>
        <v/>
      </c>
      <c r="HH20" s="114" t="str">
        <f>IFERROR(RECHERCHEVA('Dpt BDD'!$A:$D,4,$B20,HH$13),"")</f>
        <v/>
      </c>
    </row>
    <row r="21" spans="2:216" x14ac:dyDescent="0.15">
      <c r="B21" s="120">
        <f t="shared" si="0"/>
        <v>43108</v>
      </c>
      <c r="C21" s="117" t="str">
        <f>IFERROR(RECHERCHEVA('Dpt BDD'!$A:$D,4,$B21,C$12),"")</f>
        <v/>
      </c>
      <c r="D21" s="115" t="str">
        <f>IFERROR(RECHERCHEVA('Dpt BDD'!$A:$D,4,$B21,D$12),"")</f>
        <v/>
      </c>
      <c r="E21" s="115" t="str">
        <f>IFERROR(RECHERCHEVA('Dpt BDD'!$A:$D,4,$B21,E$12),"")</f>
        <v/>
      </c>
      <c r="F21" s="115" t="str">
        <f>IFERROR(RECHERCHEVA('Dpt BDD'!$A:$D,4,$B21,F$12),"")</f>
        <v/>
      </c>
      <c r="G21" s="115" t="str">
        <f>IFERROR(RECHERCHEVA('Dpt BDD'!$A:$D,4,$B21,G$12),"")</f>
        <v/>
      </c>
      <c r="H21" s="115" t="str">
        <f>IFERROR(RECHERCHEVA('Dpt BDD'!$A:$D,4,$B21,H$12),"")</f>
        <v/>
      </c>
      <c r="I21" s="115" t="str">
        <f>IFERROR(RECHERCHEVA('Dpt BDD'!$A:$D,4,$B21,I$12),"")</f>
        <v/>
      </c>
      <c r="J21" s="115" t="str">
        <f>IFERROR(RECHERCHEVA('Dpt BDD'!$A:$D,4,$B21,J$12),"")</f>
        <v/>
      </c>
      <c r="K21" s="115" t="str">
        <f>IFERROR(RECHERCHEVA('Dpt BDD'!$A:$D,4,$B21,K$12),"")</f>
        <v/>
      </c>
      <c r="L21" s="115" t="str">
        <f>IFERROR(RECHERCHEVA('Dpt BDD'!$A:$D,4,$B21,L$12),"")</f>
        <v/>
      </c>
      <c r="M21" s="115" t="str">
        <f>IFERROR(RECHERCHEVA('Dpt BDD'!$A:$D,4,$B21,M$12),"")</f>
        <v/>
      </c>
      <c r="N21" s="115" t="str">
        <f>IFERROR(RECHERCHEVA('Dpt BDD'!$A:$D,4,$B21,N$12),"")</f>
        <v/>
      </c>
      <c r="O21" s="115" t="str">
        <f>IFERROR(RECHERCHEVA('Dpt BDD'!$A:$D,4,$B21,O$13),"")</f>
        <v/>
      </c>
      <c r="P21" s="115" t="str">
        <f>IFERROR(RECHERCHEVA('Dpt BDD'!$A:$D,4,$B21,P$13),"")</f>
        <v/>
      </c>
      <c r="Q21" s="115" t="str">
        <f>IFERROR(RECHERCHEVA('Dpt BDD'!$A:$D,4,$B21,Q$13),"")</f>
        <v/>
      </c>
      <c r="R21" s="115" t="str">
        <f>IFERROR(RECHERCHEVA('Dpt BDD'!$A:$D,4,$B21,R$13),"")</f>
        <v/>
      </c>
      <c r="S21" s="115" t="str">
        <f>IFERROR(RECHERCHEVA('Dpt BDD'!$A:$D,4,$B21,S$13),"")</f>
        <v/>
      </c>
      <c r="T21" s="115" t="str">
        <f>IFERROR(RECHERCHEVA('Dpt BDD'!$A:$D,4,$B21,T$13),"")</f>
        <v/>
      </c>
      <c r="U21" s="115" t="str">
        <f>IFERROR(RECHERCHEVA('Dpt BDD'!$A:$D,4,$B21,U$13),"")</f>
        <v/>
      </c>
      <c r="V21" s="115" t="str">
        <f>IFERROR(RECHERCHEVA('Dpt BDD'!$A:$D,4,$B21,V$13),"")</f>
        <v/>
      </c>
      <c r="W21" s="115" t="str">
        <f>IFERROR(RECHERCHEVA('Dpt BDD'!$A:$D,4,$B21,W$13),"")</f>
        <v/>
      </c>
      <c r="X21" s="115" t="str">
        <f>IFERROR(RECHERCHEVA('Dpt BDD'!$A:$D,4,$B21,X$13),"")</f>
        <v/>
      </c>
      <c r="Y21" s="115" t="str">
        <f>IFERROR(RECHERCHEVA('Dpt BDD'!$A:$D,4,$B21,Y$13),"")</f>
        <v/>
      </c>
      <c r="Z21" s="115" t="str">
        <f>IFERROR(RECHERCHEVA('Dpt BDD'!$A:$D,4,$B21,Z$13),"")</f>
        <v/>
      </c>
      <c r="AA21" s="115" t="str">
        <f>IFERROR(RECHERCHEVA('Dpt BDD'!$A:$D,4,$B21,AA$13),"")</f>
        <v/>
      </c>
      <c r="AB21" s="115" t="str">
        <f>IFERROR(RECHERCHEVA('Dpt BDD'!$A:$D,4,$B21,AB$13),"")</f>
        <v/>
      </c>
      <c r="AC21" s="115" t="str">
        <f>IFERROR(RECHERCHEVA('Dpt BDD'!$A:$D,4,$B21,AC$13),"")</f>
        <v/>
      </c>
      <c r="AD21" s="115" t="str">
        <f>IFERROR(RECHERCHEVA('Dpt BDD'!$A:$D,4,$B21,AD$13),"")</f>
        <v/>
      </c>
      <c r="AE21" s="115" t="str">
        <f>IFERROR(RECHERCHEVA('Dpt BDD'!$A:$D,4,$B21,AE$13),"")</f>
        <v/>
      </c>
      <c r="AF21" s="115" t="str">
        <f>IFERROR(RECHERCHEVA('Dpt BDD'!$A:$D,4,$B21,AF$13),"")</f>
        <v/>
      </c>
      <c r="AG21" s="115" t="str">
        <f>IFERROR(RECHERCHEVA('Dpt BDD'!$A:$D,4,$B21,AG$13),"")</f>
        <v/>
      </c>
      <c r="AH21" s="115" t="str">
        <f>IFERROR(RECHERCHEVA('Dpt BDD'!$A:$D,4,$B21,AH$13),"")</f>
        <v/>
      </c>
      <c r="AI21" s="115" t="str">
        <f>IFERROR(RECHERCHEVA('Dpt BDD'!$A:$D,4,$B21,AI$13),"")</f>
        <v/>
      </c>
      <c r="AJ21" s="115" t="str">
        <f>IFERROR(RECHERCHEVA('Dpt BDD'!$A:$D,4,$B21,AJ$13),"")</f>
        <v/>
      </c>
      <c r="AK21" s="115" t="str">
        <f>IFERROR(RECHERCHEVA('Dpt BDD'!$A:$D,4,$B21,AK$13),"")</f>
        <v/>
      </c>
      <c r="AL21" s="115" t="str">
        <f>IFERROR(RECHERCHEVA('Dpt BDD'!$A:$D,4,$B21,AL$13),"")</f>
        <v/>
      </c>
      <c r="AM21" s="115" t="str">
        <f>IFERROR(RECHERCHEVA('Dpt BDD'!$A:$D,4,$B21,AM$13),"")</f>
        <v/>
      </c>
      <c r="AN21" s="115" t="str">
        <f>IFERROR(RECHERCHEVA('Dpt BDD'!$A:$D,4,$B21,AN$13),"")</f>
        <v/>
      </c>
      <c r="AO21" s="115" t="str">
        <f>IFERROR(RECHERCHEVA('Dpt BDD'!$A:$D,4,$B21,AO$13),"")</f>
        <v/>
      </c>
      <c r="AP21" s="115" t="str">
        <f>IFERROR(RECHERCHEVA('Dpt BDD'!$A:$D,4,$B21,AP$13),"")</f>
        <v/>
      </c>
      <c r="AQ21" s="115" t="str">
        <f>IFERROR(RECHERCHEVA('Dpt BDD'!$A:$D,4,$B21,AQ$13),"")</f>
        <v/>
      </c>
      <c r="AR21" s="115" t="str">
        <f>IFERROR(RECHERCHEVA('Dpt BDD'!$A:$D,4,$B21,AR$13),"")</f>
        <v/>
      </c>
      <c r="AS21" s="115" t="str">
        <f>IFERROR(RECHERCHEVA('Dpt BDD'!$A:$D,4,$B21,AS$13),"")</f>
        <v/>
      </c>
      <c r="AT21" s="115" t="str">
        <f>IFERROR(RECHERCHEVA('Dpt BDD'!$A:$D,4,$B21,AT$13),"")</f>
        <v/>
      </c>
      <c r="AU21" s="115" t="str">
        <f>IFERROR(RECHERCHEVA('Dpt BDD'!$A:$D,4,$B21,AU$13),"")</f>
        <v/>
      </c>
      <c r="AV21" s="115" t="str">
        <f>IFERROR(RECHERCHEVA('Dpt BDD'!$A:$D,4,$B21,AV$13),"")</f>
        <v/>
      </c>
      <c r="AW21" s="115" t="str">
        <f>IFERROR(RECHERCHEVA('Dpt BDD'!$A:$D,4,$B21,AW$13),"")</f>
        <v/>
      </c>
      <c r="AX21" s="115" t="str">
        <f>IFERROR(RECHERCHEVA('Dpt BDD'!$A:$D,4,$B21,AX$13),"")</f>
        <v/>
      </c>
      <c r="AY21" s="115" t="str">
        <f>IFERROR(RECHERCHEVA('Dpt BDD'!$A:$D,4,$B21,AY$13),"")</f>
        <v/>
      </c>
      <c r="AZ21" s="115" t="str">
        <f>IFERROR(RECHERCHEVA('Dpt BDD'!$A:$D,4,$B21,AZ$13),"")</f>
        <v/>
      </c>
      <c r="BA21" s="115" t="str">
        <f>IFERROR(RECHERCHEVA('Dpt BDD'!$A:$D,4,$B21,BA$13),"")</f>
        <v/>
      </c>
      <c r="BB21" s="115" t="str">
        <f>IFERROR(RECHERCHEVA('Dpt BDD'!$A:$D,4,$B21,BB$13),"")</f>
        <v/>
      </c>
      <c r="BC21" s="115" t="str">
        <f>IFERROR(RECHERCHEVA('Dpt BDD'!$A:$D,4,$B21,BC$13),"")</f>
        <v/>
      </c>
      <c r="BD21" s="115" t="str">
        <f>IFERROR(RECHERCHEVA('Dpt BDD'!$A:$D,4,$B21,BD$13),"")</f>
        <v/>
      </c>
      <c r="BE21" s="115" t="str">
        <f>IFERROR(RECHERCHEVA('Dpt BDD'!$A:$D,4,$B21,BE$13),"")</f>
        <v/>
      </c>
      <c r="BF21" s="115" t="str">
        <f>IFERROR(RECHERCHEVA('Dpt BDD'!$A:$D,4,$B21,BF$13),"")</f>
        <v/>
      </c>
      <c r="BG21" s="115" t="str">
        <f>IFERROR(RECHERCHEVA('Dpt BDD'!$A:$D,4,$B21,BG$13),"")</f>
        <v/>
      </c>
      <c r="BH21" s="115" t="str">
        <f>IFERROR(RECHERCHEVA('Dpt BDD'!$A:$D,4,$B21,BH$13),"")</f>
        <v/>
      </c>
      <c r="BI21" s="115" t="str">
        <f>IFERROR(RECHERCHEVA('Dpt BDD'!$A:$D,4,$B21,BI$13),"")</f>
        <v/>
      </c>
      <c r="BJ21" s="115" t="str">
        <f>IFERROR(RECHERCHEVA('Dpt BDD'!$A:$D,4,$B21,BJ$13),"")</f>
        <v/>
      </c>
      <c r="BK21" s="115" t="str">
        <f>IFERROR(RECHERCHEVA('Dpt BDD'!$A:$D,4,$B21,BK$13),"")</f>
        <v/>
      </c>
      <c r="BL21" s="115" t="str">
        <f>IFERROR(RECHERCHEVA('Dpt BDD'!$A:$D,4,$B21,BL$13),"")</f>
        <v/>
      </c>
      <c r="BM21" s="115" t="str">
        <f>IFERROR(RECHERCHEVA('Dpt BDD'!$A:$D,4,$B21,BM$13),"")</f>
        <v/>
      </c>
      <c r="BN21" s="115" t="str">
        <f>IFERROR(RECHERCHEVA('Dpt BDD'!$A:$D,4,$B21,BN$13),"")</f>
        <v/>
      </c>
      <c r="BO21" s="115" t="str">
        <f>IFERROR(RECHERCHEVA('Dpt BDD'!$A:$D,4,$B21,BO$13),"")</f>
        <v/>
      </c>
      <c r="BP21" s="115" t="str">
        <f>IFERROR(RECHERCHEVA('Dpt BDD'!$A:$D,4,$B21,BP$13),"")</f>
        <v/>
      </c>
      <c r="BQ21" s="115" t="str">
        <f>IFERROR(RECHERCHEVA('Dpt BDD'!$A:$D,4,$B21,BQ$13),"")</f>
        <v/>
      </c>
      <c r="BR21" s="115" t="str">
        <f>IFERROR(RECHERCHEVA('Dpt BDD'!$A:$D,4,$B21,BR$13),"")</f>
        <v/>
      </c>
      <c r="BS21" s="115" t="str">
        <f>IFERROR(RECHERCHEVA('Dpt BDD'!$A:$D,4,$B21,BS$13),"")</f>
        <v/>
      </c>
      <c r="BT21" s="115" t="str">
        <f>IFERROR(RECHERCHEVA('Dpt BDD'!$A:$D,4,$B21,BT$13),"")</f>
        <v/>
      </c>
      <c r="BU21" s="115" t="str">
        <f>IFERROR(RECHERCHEVA('Dpt BDD'!$A:$D,4,$B21,BU$13),"")</f>
        <v/>
      </c>
      <c r="BV21" s="115" t="str">
        <f>IFERROR(RECHERCHEVA('Dpt BDD'!$A:$D,4,$B21,BV$13),"")</f>
        <v/>
      </c>
      <c r="BW21" s="115" t="str">
        <f>IFERROR(RECHERCHEVA('Dpt BDD'!$A:$D,4,$B21,BW$13),"")</f>
        <v/>
      </c>
      <c r="BX21" s="115" t="str">
        <f>IFERROR(RECHERCHEVA('Dpt BDD'!$A:$D,4,$B21,BX$13),"")</f>
        <v/>
      </c>
      <c r="BY21" s="115" t="str">
        <f>IFERROR(RECHERCHEVA('Dpt BDD'!$A:$D,4,$B21,BY$13),"")</f>
        <v/>
      </c>
      <c r="BZ21" s="115" t="str">
        <f>IFERROR(RECHERCHEVA('Dpt BDD'!$A:$D,4,$B21,BZ$13),"")</f>
        <v/>
      </c>
      <c r="CA21" s="115" t="str">
        <f>IFERROR(RECHERCHEVA('Dpt BDD'!$A:$D,4,$B21,CA$13),"")</f>
        <v/>
      </c>
      <c r="CB21" s="115" t="str">
        <f>IFERROR(RECHERCHEVA('Dpt BDD'!$A:$D,4,$B21,CB$13),"")</f>
        <v/>
      </c>
      <c r="CC21" s="115" t="str">
        <f>IFERROR(RECHERCHEVA('Dpt BDD'!$A:$D,4,$B21,CC$13),"")</f>
        <v/>
      </c>
      <c r="CD21" s="115" t="str">
        <f>IFERROR(RECHERCHEVA('Dpt BDD'!$A:$D,4,$B21,CD$13),"")</f>
        <v/>
      </c>
      <c r="CE21" s="115" t="str">
        <f>IFERROR(RECHERCHEVA('Dpt BDD'!$A:$D,4,$B21,CE$13),"")</f>
        <v/>
      </c>
      <c r="CF21" s="115" t="str">
        <f>IFERROR(RECHERCHEVA('Dpt BDD'!$A:$D,4,$B21,CF$13),"")</f>
        <v/>
      </c>
      <c r="CG21" s="115" t="str">
        <f>IFERROR(RECHERCHEVA('Dpt BDD'!$A:$D,4,$B21,CG$13),"")</f>
        <v/>
      </c>
      <c r="CH21" s="115" t="str">
        <f>IFERROR(RECHERCHEVA('Dpt BDD'!$A:$D,4,$B21,CH$13),"")</f>
        <v/>
      </c>
      <c r="CI21" s="115" t="str">
        <f>IFERROR(RECHERCHEVA('Dpt BDD'!$A:$D,4,$B21,CI$13),"")</f>
        <v/>
      </c>
      <c r="CJ21" s="115" t="str">
        <f>IFERROR(RECHERCHEVA('Dpt BDD'!$A:$D,4,$B21,CJ$13),"")</f>
        <v/>
      </c>
      <c r="CK21" s="115" t="str">
        <f>IFERROR(RECHERCHEVA('Dpt BDD'!$A:$D,4,$B21,CK$13),"")</f>
        <v/>
      </c>
      <c r="CL21" s="115" t="str">
        <f>IFERROR(RECHERCHEVA('Dpt BDD'!$A:$D,4,$B21,CL$13),"")</f>
        <v/>
      </c>
      <c r="CM21" s="115" t="str">
        <f>IFERROR(RECHERCHEVA('Dpt BDD'!$A:$D,4,$B21,CM$13),"")</f>
        <v/>
      </c>
      <c r="CN21" s="115" t="str">
        <f>IFERROR(RECHERCHEVA('Dpt BDD'!$A:$D,4,$B21,CN$13),"")</f>
        <v/>
      </c>
      <c r="CO21" s="115" t="str">
        <f>IFERROR(RECHERCHEVA('Dpt BDD'!$A:$D,4,$B21,CO$13),"")</f>
        <v/>
      </c>
      <c r="CP21" s="115" t="str">
        <f>IFERROR(RECHERCHEVA('Dpt BDD'!$A:$D,4,$B21,CP$13),"")</f>
        <v/>
      </c>
      <c r="CQ21" s="115" t="str">
        <f>IFERROR(RECHERCHEVA('Dpt BDD'!$A:$D,4,$B21,CQ$13),"")</f>
        <v/>
      </c>
      <c r="CR21" s="115" t="str">
        <f>IFERROR(RECHERCHEVA('Dpt BDD'!$A:$D,4,$B21,CR$13),"")</f>
        <v/>
      </c>
      <c r="CS21" s="115" t="str">
        <f>IFERROR(RECHERCHEVA('Dpt BDD'!$A:$D,4,$B21,CS$13),"")</f>
        <v/>
      </c>
      <c r="CT21" s="115" t="str">
        <f>IFERROR(RECHERCHEVA('Dpt BDD'!$A:$D,4,$B21,CT$13),"")</f>
        <v/>
      </c>
      <c r="CU21" s="115" t="str">
        <f>IFERROR(RECHERCHEVA('Dpt BDD'!$A:$D,4,$B21,CU$13),"")</f>
        <v/>
      </c>
      <c r="CV21" s="115" t="str">
        <f>IFERROR(RECHERCHEVA('Dpt BDD'!$A:$D,4,$B21,CV$13),"")</f>
        <v/>
      </c>
      <c r="CW21" s="115" t="str">
        <f>IFERROR(RECHERCHEVA('Dpt BDD'!$A:$D,4,$B21,CW$13),"")</f>
        <v/>
      </c>
      <c r="CX21" s="115" t="str">
        <f>IFERROR(RECHERCHEVA('Dpt BDD'!$A:$D,4,$B21,CX$13),"")</f>
        <v/>
      </c>
      <c r="CY21" s="115" t="str">
        <f>IFERROR(RECHERCHEVA('Dpt BDD'!$A:$D,4,$B21,CY$13),"")</f>
        <v/>
      </c>
      <c r="CZ21" s="115" t="str">
        <f>IFERROR(RECHERCHEVA('Dpt BDD'!$A:$D,4,$B21,CZ$13),"")</f>
        <v/>
      </c>
      <c r="DA21" s="115" t="str">
        <f>IFERROR(RECHERCHEVA('Dpt BDD'!$A:$D,4,$B21,DA$13),"")</f>
        <v/>
      </c>
      <c r="DB21" s="115" t="str">
        <f>IFERROR(RECHERCHEVA('Dpt BDD'!$A:$D,4,$B21,DB$13),"")</f>
        <v/>
      </c>
      <c r="DC21" s="115" t="str">
        <f>IFERROR(RECHERCHEVA('Dpt BDD'!$A:$D,4,$B21,DC$13),"")</f>
        <v/>
      </c>
      <c r="DD21" s="115" t="str">
        <f>IFERROR(RECHERCHEVA('Dpt BDD'!$A:$D,4,$B21,DD$13),"")</f>
        <v/>
      </c>
      <c r="DE21" s="115" t="str">
        <f>IFERROR(RECHERCHEVA('Dpt BDD'!$A:$D,4,$B21,DE$13),"")</f>
        <v/>
      </c>
      <c r="DF21" s="115" t="str">
        <f>IFERROR(RECHERCHEVA('Dpt BDD'!$A:$D,4,$B21,DF$13),"")</f>
        <v/>
      </c>
      <c r="DG21" s="115" t="str">
        <f>IFERROR(RECHERCHEVA('Dpt BDD'!$A:$D,4,$B21,DG$13),"")</f>
        <v/>
      </c>
      <c r="DH21" s="115" t="str">
        <f>IFERROR(RECHERCHEVA('Dpt BDD'!$A:$D,4,$B21,DH$13),"")</f>
        <v/>
      </c>
      <c r="DI21" s="115" t="str">
        <f>IFERROR(RECHERCHEVA('Dpt BDD'!$A:$D,4,$B21,DI$13),"")</f>
        <v/>
      </c>
      <c r="DJ21" s="115" t="str">
        <f>IFERROR(RECHERCHEVA('Dpt BDD'!$A:$D,4,$B21,DJ$13),"")</f>
        <v/>
      </c>
      <c r="DK21" s="115" t="str">
        <f>IFERROR(RECHERCHEVA('Dpt BDD'!$A:$D,4,$B21,DK$13),"")</f>
        <v/>
      </c>
      <c r="DL21" s="115" t="str">
        <f>IFERROR(RECHERCHEVA('Dpt BDD'!$A:$D,4,$B21,DL$13),"")</f>
        <v/>
      </c>
      <c r="DM21" s="115" t="str">
        <f>IFERROR(RECHERCHEVA('Dpt BDD'!$A:$D,4,$B21,DM$13),"")</f>
        <v/>
      </c>
      <c r="DN21" s="115" t="str">
        <f>IFERROR(RECHERCHEVA('Dpt BDD'!$A:$D,4,$B21,DN$13),"")</f>
        <v/>
      </c>
      <c r="DO21" s="115" t="str">
        <f>IFERROR(RECHERCHEVA('Dpt BDD'!$A:$D,4,$B21,DO$13),"")</f>
        <v/>
      </c>
      <c r="DP21" s="115" t="str">
        <f>IFERROR(RECHERCHEVA('Dpt BDD'!$A:$D,4,$B21,DP$13),"")</f>
        <v/>
      </c>
      <c r="DQ21" s="115" t="str">
        <f>IFERROR(RECHERCHEVA('Dpt BDD'!$A:$D,4,$B21,DQ$13),"")</f>
        <v/>
      </c>
      <c r="DR21" s="115" t="str">
        <f>IFERROR(RECHERCHEVA('Dpt BDD'!$A:$D,4,$B21,DR$13),"")</f>
        <v/>
      </c>
      <c r="DS21" s="115" t="str">
        <f>IFERROR(RECHERCHEVA('Dpt BDD'!$A:$D,4,$B21,DS$13),"")</f>
        <v/>
      </c>
      <c r="DT21" s="115" t="str">
        <f>IFERROR(RECHERCHEVA('Dpt BDD'!$A:$D,4,$B21,DT$13),"")</f>
        <v/>
      </c>
      <c r="DU21" s="115" t="str">
        <f>IFERROR(RECHERCHEVA('Dpt BDD'!$A:$D,4,$B21,DU$13),"")</f>
        <v/>
      </c>
      <c r="DV21" s="115" t="str">
        <f>IFERROR(RECHERCHEVA('Dpt BDD'!$A:$D,4,$B21,DV$13),"")</f>
        <v/>
      </c>
      <c r="DW21" s="115" t="str">
        <f>IFERROR(RECHERCHEVA('Dpt BDD'!$A:$D,4,$B21,DW$13),"")</f>
        <v/>
      </c>
      <c r="DX21" s="115" t="str">
        <f>IFERROR(RECHERCHEVA('Dpt BDD'!$A:$D,4,$B21,DX$13),"")</f>
        <v/>
      </c>
      <c r="DY21" s="115" t="str">
        <f>IFERROR(RECHERCHEVA('Dpt BDD'!$A:$D,4,$B21,DY$13),"")</f>
        <v/>
      </c>
      <c r="DZ21" s="115" t="str">
        <f>IFERROR(RECHERCHEVA('Dpt BDD'!$A:$D,4,$B21,DZ$13),"")</f>
        <v/>
      </c>
      <c r="EA21" s="115" t="str">
        <f>IFERROR(RECHERCHEVA('Dpt BDD'!$A:$D,4,$B21,EA$13),"")</f>
        <v/>
      </c>
      <c r="EB21" s="115" t="str">
        <f>IFERROR(RECHERCHEVA('Dpt BDD'!$A:$D,4,$B21,EB$13),"")</f>
        <v/>
      </c>
      <c r="EC21" s="115" t="str">
        <f>IFERROR(RECHERCHEVA('Dpt BDD'!$A:$D,4,$B21,EC$13),"")</f>
        <v/>
      </c>
      <c r="ED21" s="115" t="str">
        <f>IFERROR(RECHERCHEVA('Dpt BDD'!$A:$D,4,$B21,ED$13),"")</f>
        <v/>
      </c>
      <c r="EE21" s="115" t="str">
        <f>IFERROR(RECHERCHEVA('Dpt BDD'!$A:$D,4,$B21,EE$13),"")</f>
        <v/>
      </c>
      <c r="EF21" s="115" t="str">
        <f>IFERROR(RECHERCHEVA('Dpt BDD'!$A:$D,4,$B21,EF$13),"")</f>
        <v/>
      </c>
      <c r="EG21" s="115" t="str">
        <f>IFERROR(RECHERCHEVA('Dpt BDD'!$A:$D,4,$B21,EG$13),"")</f>
        <v/>
      </c>
      <c r="EH21" s="115" t="str">
        <f>IFERROR(RECHERCHEVA('Dpt BDD'!$A:$D,4,$B21,EH$13),"")</f>
        <v/>
      </c>
      <c r="EI21" s="115" t="str">
        <f>IFERROR(RECHERCHEVA('Dpt BDD'!$A:$D,4,$B21,EI$13),"")</f>
        <v/>
      </c>
      <c r="EJ21" s="115" t="str">
        <f>IFERROR(RECHERCHEVA('Dpt BDD'!$A:$D,4,$B21,EJ$13),"")</f>
        <v/>
      </c>
      <c r="EK21" s="115" t="str">
        <f>IFERROR(RECHERCHEVA('Dpt BDD'!$A:$D,4,$B21,EK$13),"")</f>
        <v/>
      </c>
      <c r="EL21" s="115" t="str">
        <f>IFERROR(RECHERCHEVA('Dpt BDD'!$A:$D,4,$B21,EL$13),"")</f>
        <v/>
      </c>
      <c r="EM21" s="115" t="str">
        <f>IFERROR(RECHERCHEVA('Dpt BDD'!$A:$D,4,$B21,EM$13),"")</f>
        <v/>
      </c>
      <c r="EN21" s="115" t="str">
        <f>IFERROR(RECHERCHEVA('Dpt BDD'!$A:$D,4,$B21,EN$13),"")</f>
        <v/>
      </c>
      <c r="EO21" s="115" t="str">
        <f>IFERROR(RECHERCHEVA('Dpt BDD'!$A:$D,4,$B21,EO$13),"")</f>
        <v/>
      </c>
      <c r="EP21" s="115" t="str">
        <f>IFERROR(RECHERCHEVA('Dpt BDD'!$A:$D,4,$B21,EP$13),"")</f>
        <v/>
      </c>
      <c r="EQ21" s="115" t="str">
        <f>IFERROR(RECHERCHEVA('Dpt BDD'!$A:$D,4,$B21,EQ$13),"")</f>
        <v/>
      </c>
      <c r="ER21" s="115" t="str">
        <f>IFERROR(RECHERCHEVA('Dpt BDD'!$A:$D,4,$B21,ER$13),"")</f>
        <v/>
      </c>
      <c r="ES21" s="115" t="str">
        <f>IFERROR(RECHERCHEVA('Dpt BDD'!$A:$D,4,$B21,ES$13),"")</f>
        <v/>
      </c>
      <c r="ET21" s="115" t="str">
        <f>IFERROR(RECHERCHEVA('Dpt BDD'!$A:$D,4,$B21,ET$13),"")</f>
        <v/>
      </c>
      <c r="EU21" s="115" t="str">
        <f>IFERROR(RECHERCHEVA('Dpt BDD'!$A:$D,4,$B21,EU$13),"")</f>
        <v/>
      </c>
      <c r="EV21" s="115" t="str">
        <f>IFERROR(RECHERCHEVA('Dpt BDD'!$A:$D,4,$B21,EV$13),"")</f>
        <v/>
      </c>
      <c r="EW21" s="115" t="str">
        <f>IFERROR(RECHERCHEVA('Dpt BDD'!$A:$D,4,$B21,EW$13),"")</f>
        <v/>
      </c>
      <c r="EX21" s="115" t="str">
        <f>IFERROR(RECHERCHEVA('Dpt BDD'!$A:$D,4,$B21,EX$13),"")</f>
        <v/>
      </c>
      <c r="EY21" s="115" t="str">
        <f>IFERROR(RECHERCHEVA('Dpt BDD'!$A:$D,4,$B21,EY$13),"")</f>
        <v/>
      </c>
      <c r="EZ21" s="115" t="str">
        <f>IFERROR(RECHERCHEVA('Dpt BDD'!$A:$D,4,$B21,EZ$13),"")</f>
        <v/>
      </c>
      <c r="FA21" s="115" t="str">
        <f>IFERROR(RECHERCHEVA('Dpt BDD'!$A:$D,4,$B21,FA$13),"")</f>
        <v/>
      </c>
      <c r="FB21" s="115" t="str">
        <f>IFERROR(RECHERCHEVA('Dpt BDD'!$A:$D,4,$B21,FB$13),"")</f>
        <v/>
      </c>
      <c r="FC21" s="115" t="str">
        <f>IFERROR(RECHERCHEVA('Dpt BDD'!$A:$D,4,$B21,FC$13),"")</f>
        <v/>
      </c>
      <c r="FD21" s="115" t="str">
        <f>IFERROR(RECHERCHEVA('Dpt BDD'!$A:$D,4,$B21,FD$13),"")</f>
        <v/>
      </c>
      <c r="FE21" s="115" t="str">
        <f>IFERROR(RECHERCHEVA('Dpt BDD'!$A:$D,4,$B21,FE$13),"")</f>
        <v/>
      </c>
      <c r="FF21" s="115" t="str">
        <f>IFERROR(RECHERCHEVA('Dpt BDD'!$A:$D,4,$B21,FF$13),"")</f>
        <v/>
      </c>
      <c r="FG21" s="115" t="str">
        <f>IFERROR(RECHERCHEVA('Dpt BDD'!$A:$D,4,$B21,FG$13),"")</f>
        <v/>
      </c>
      <c r="FH21" s="115" t="str">
        <f>IFERROR(RECHERCHEVA('Dpt BDD'!$A:$D,4,$B21,FH$13),"")</f>
        <v/>
      </c>
      <c r="FI21" s="115" t="str">
        <f>IFERROR(RECHERCHEVA('Dpt BDD'!$A:$D,4,$B21,FI$13),"")</f>
        <v/>
      </c>
      <c r="FJ21" s="115" t="str">
        <f>IFERROR(RECHERCHEVA('Dpt BDD'!$A:$D,4,$B21,FJ$13),"")</f>
        <v/>
      </c>
      <c r="FK21" s="115" t="str">
        <f>IFERROR(RECHERCHEVA('Dpt BDD'!$A:$D,4,$B21,FK$13),"")</f>
        <v/>
      </c>
      <c r="FL21" s="115" t="str">
        <f>IFERROR(RECHERCHEVA('Dpt BDD'!$A:$D,4,$B21,FL$13),"")</f>
        <v/>
      </c>
      <c r="FM21" s="115" t="str">
        <f>IFERROR(RECHERCHEVA('Dpt BDD'!$A:$D,4,$B21,FM$13),"")</f>
        <v/>
      </c>
      <c r="FN21" s="115" t="str">
        <f>IFERROR(RECHERCHEVA('Dpt BDD'!$A:$D,4,$B21,FN$13),"")</f>
        <v/>
      </c>
      <c r="FO21" s="115" t="str">
        <f>IFERROR(RECHERCHEVA('Dpt BDD'!$A:$D,4,$B21,FO$13),"")</f>
        <v/>
      </c>
      <c r="FP21" s="115" t="str">
        <f>IFERROR(RECHERCHEVA('Dpt BDD'!$A:$D,4,$B21,FP$13),"")</f>
        <v/>
      </c>
      <c r="FQ21" s="115" t="str">
        <f>IFERROR(RECHERCHEVA('Dpt BDD'!$A:$D,4,$B21,FQ$13),"")</f>
        <v/>
      </c>
      <c r="FR21" s="115" t="str">
        <f>IFERROR(RECHERCHEVA('Dpt BDD'!$A:$D,4,$B21,FR$13),"")</f>
        <v/>
      </c>
      <c r="FS21" s="115" t="str">
        <f>IFERROR(RECHERCHEVA('Dpt BDD'!$A:$D,4,$B21,FS$13),"")</f>
        <v/>
      </c>
      <c r="FT21" s="115" t="str">
        <f>IFERROR(RECHERCHEVA('Dpt BDD'!$A:$D,4,$B21,FT$13),"")</f>
        <v/>
      </c>
      <c r="FU21" s="115" t="str">
        <f>IFERROR(RECHERCHEVA('Dpt BDD'!$A:$D,4,$B21,FU$13),"")</f>
        <v/>
      </c>
      <c r="FV21" s="115" t="str">
        <f>IFERROR(RECHERCHEVA('Dpt BDD'!$A:$D,4,$B21,FV$13),"")</f>
        <v/>
      </c>
      <c r="FW21" s="115" t="str">
        <f>IFERROR(RECHERCHEVA('Dpt BDD'!$A:$D,4,$B21,FW$13),"")</f>
        <v/>
      </c>
      <c r="FX21" s="115" t="str">
        <f>IFERROR(RECHERCHEVA('Dpt BDD'!$A:$D,4,$B21,FX$13),"")</f>
        <v/>
      </c>
      <c r="FY21" s="115" t="str">
        <f>IFERROR(RECHERCHEVA('Dpt BDD'!$A:$D,4,$B21,FY$13),"")</f>
        <v/>
      </c>
      <c r="FZ21" s="115" t="str">
        <f>IFERROR(RECHERCHEVA('Dpt BDD'!$A:$D,4,$B21,FZ$13),"")</f>
        <v/>
      </c>
      <c r="GA21" s="115" t="str">
        <f>IFERROR(RECHERCHEVA('Dpt BDD'!$A:$D,4,$B21,GA$13),"")</f>
        <v/>
      </c>
      <c r="GB21" s="115" t="str">
        <f>IFERROR(RECHERCHEVA('Dpt BDD'!$A:$D,4,$B21,GB$13),"")</f>
        <v/>
      </c>
      <c r="GC21" s="115" t="str">
        <f>IFERROR(RECHERCHEVA('Dpt BDD'!$A:$D,4,$B21,GC$13),"")</f>
        <v/>
      </c>
      <c r="GD21" s="115" t="str">
        <f>IFERROR(RECHERCHEVA('Dpt BDD'!$A:$D,4,$B21,GD$13),"")</f>
        <v/>
      </c>
      <c r="GE21" s="115" t="str">
        <f>IFERROR(RECHERCHEVA('Dpt BDD'!$A:$D,4,$B21,GE$13),"")</f>
        <v/>
      </c>
      <c r="GF21" s="115" t="str">
        <f>IFERROR(RECHERCHEVA('Dpt BDD'!$A:$D,4,$B21,GF$13),"")</f>
        <v/>
      </c>
      <c r="GG21" s="115" t="str">
        <f>IFERROR(RECHERCHEVA('Dpt BDD'!$A:$D,4,$B21,GG$13),"")</f>
        <v/>
      </c>
      <c r="GH21" s="115" t="str">
        <f>IFERROR(RECHERCHEVA('Dpt BDD'!$A:$D,4,$B21,GH$13),"")</f>
        <v/>
      </c>
      <c r="GI21" s="115" t="str">
        <f>IFERROR(RECHERCHEVA('Dpt BDD'!$A:$D,4,$B21,GI$13),"")</f>
        <v/>
      </c>
      <c r="GJ21" s="115" t="str">
        <f>IFERROR(RECHERCHEVA('Dpt BDD'!$A:$D,4,$B21,GJ$13),"")</f>
        <v/>
      </c>
      <c r="GK21" s="115" t="str">
        <f>IFERROR(RECHERCHEVA('Dpt BDD'!$A:$D,4,$B21,GK$13),"")</f>
        <v/>
      </c>
      <c r="GL21" s="115" t="str">
        <f>IFERROR(RECHERCHEVA('Dpt BDD'!$A:$D,4,$B21,GL$13),"")</f>
        <v/>
      </c>
      <c r="GM21" s="115" t="str">
        <f>IFERROR(RECHERCHEVA('Dpt BDD'!$A:$D,4,$B21,GM$13),"")</f>
        <v/>
      </c>
      <c r="GN21" s="115" t="str">
        <f>IFERROR(RECHERCHEVA('Dpt BDD'!$A:$D,4,$B21,GN$13),"")</f>
        <v/>
      </c>
      <c r="GO21" s="115" t="str">
        <f>IFERROR(RECHERCHEVA('Dpt BDD'!$A:$D,4,$B21,GO$13),"")</f>
        <v/>
      </c>
      <c r="GP21" s="115" t="str">
        <f>IFERROR(RECHERCHEVA('Dpt BDD'!$A:$D,4,$B21,GP$13),"")</f>
        <v/>
      </c>
      <c r="GQ21" s="115" t="str">
        <f>IFERROR(RECHERCHEVA('Dpt BDD'!$A:$D,4,$B21,GQ$13),"")</f>
        <v/>
      </c>
      <c r="GR21" s="115" t="str">
        <f>IFERROR(RECHERCHEVA('Dpt BDD'!$A:$D,4,$B21,GR$13),"")</f>
        <v/>
      </c>
      <c r="GS21" s="115" t="str">
        <f>IFERROR(RECHERCHEVA('Dpt BDD'!$A:$D,4,$B21,GS$13),"")</f>
        <v/>
      </c>
      <c r="GT21" s="115" t="str">
        <f>IFERROR(RECHERCHEVA('Dpt BDD'!$A:$D,4,$B21,GT$13),"")</f>
        <v/>
      </c>
      <c r="GU21" s="115" t="str">
        <f>IFERROR(RECHERCHEVA('Dpt BDD'!$A:$D,4,$B21,GU$13),"")</f>
        <v/>
      </c>
      <c r="GV21" s="115" t="str">
        <f>IFERROR(RECHERCHEVA('Dpt BDD'!$A:$D,4,$B21,GV$13),"")</f>
        <v/>
      </c>
      <c r="GW21" s="115" t="str">
        <f>IFERROR(RECHERCHEVA('Dpt BDD'!$A:$D,4,$B21,GW$13),"")</f>
        <v/>
      </c>
      <c r="GX21" s="115" t="str">
        <f>IFERROR(RECHERCHEVA('Dpt BDD'!$A:$D,4,$B21,GX$13),"")</f>
        <v/>
      </c>
      <c r="GY21" s="115" t="str">
        <f>IFERROR(RECHERCHEVA('Dpt BDD'!$A:$D,4,$B21,GY$13),"")</f>
        <v/>
      </c>
      <c r="GZ21" s="115" t="str">
        <f>IFERROR(RECHERCHEVA('Dpt BDD'!$A:$D,4,$B21,GZ$13),"")</f>
        <v/>
      </c>
      <c r="HA21" s="115" t="str">
        <f>IFERROR(RECHERCHEVA('Dpt BDD'!$A:$D,4,$B21,HA$13),"")</f>
        <v/>
      </c>
      <c r="HB21" s="115" t="str">
        <f>IFERROR(RECHERCHEVA('Dpt BDD'!$A:$D,4,$B21,HB$13),"")</f>
        <v/>
      </c>
      <c r="HC21" s="115" t="str">
        <f>IFERROR(RECHERCHEVA('Dpt BDD'!$A:$D,4,$B21,HC$13),"")</f>
        <v/>
      </c>
      <c r="HD21" s="115" t="str">
        <f>IFERROR(RECHERCHEVA('Dpt BDD'!$A:$D,4,$B21,HD$13),"")</f>
        <v/>
      </c>
      <c r="HE21" s="115" t="str">
        <f>IFERROR(RECHERCHEVA('Dpt BDD'!$A:$D,4,$B21,HE$13),"")</f>
        <v/>
      </c>
      <c r="HF21" s="115" t="str">
        <f>IFERROR(RECHERCHEVA('Dpt BDD'!$A:$D,4,$B21,HF$13),"")</f>
        <v/>
      </c>
      <c r="HG21" s="115" t="str">
        <f>IFERROR(RECHERCHEVA('Dpt BDD'!$A:$D,4,$B21,HG$13),"")</f>
        <v/>
      </c>
      <c r="HH21" s="115" t="str">
        <f>IFERROR(RECHERCHEVA('Dpt BDD'!$A:$D,4,$B21,HH$13),"")</f>
        <v/>
      </c>
    </row>
    <row r="22" spans="2:216" x14ac:dyDescent="0.15">
      <c r="B22" s="119">
        <f t="shared" si="0"/>
        <v>43109</v>
      </c>
      <c r="C22" s="116" t="str">
        <f>IFERROR(RECHERCHEVA('Dpt BDD'!$A:$D,4,$B22,C$12),"")</f>
        <v/>
      </c>
      <c r="D22" s="114" t="str">
        <f>IFERROR(RECHERCHEVA('Dpt BDD'!$A:$D,4,$B22,D$12),"")</f>
        <v/>
      </c>
      <c r="E22" s="114" t="str">
        <f>IFERROR(RECHERCHEVA('Dpt BDD'!$A:$D,4,$B22,E$12),"")</f>
        <v/>
      </c>
      <c r="F22" s="114" t="str">
        <f>IFERROR(RECHERCHEVA('Dpt BDD'!$A:$D,4,$B22,F$12),"")</f>
        <v/>
      </c>
      <c r="G22" s="114" t="str">
        <f>IFERROR(RECHERCHEVA('Dpt BDD'!$A:$D,4,$B22,G$12),"")</f>
        <v/>
      </c>
      <c r="H22" s="114" t="str">
        <f>IFERROR(RECHERCHEVA('Dpt BDD'!$A:$D,4,$B22,H$12),"")</f>
        <v/>
      </c>
      <c r="I22" s="114" t="str">
        <f>IFERROR(RECHERCHEVA('Dpt BDD'!$A:$D,4,$B22,I$12),"")</f>
        <v/>
      </c>
      <c r="J22" s="114" t="str">
        <f>IFERROR(RECHERCHEVA('Dpt BDD'!$A:$D,4,$B22,J$12),"")</f>
        <v/>
      </c>
      <c r="K22" s="114" t="str">
        <f>IFERROR(RECHERCHEVA('Dpt BDD'!$A:$D,4,$B22,K$12),"")</f>
        <v/>
      </c>
      <c r="L22" s="114" t="str">
        <f>IFERROR(RECHERCHEVA('Dpt BDD'!$A:$D,4,$B22,L$12),"")</f>
        <v/>
      </c>
      <c r="M22" s="114" t="str">
        <f>IFERROR(RECHERCHEVA('Dpt BDD'!$A:$D,4,$B22,M$12),"")</f>
        <v/>
      </c>
      <c r="N22" s="114" t="str">
        <f>IFERROR(RECHERCHEVA('Dpt BDD'!$A:$D,4,$B22,N$12),"")</f>
        <v/>
      </c>
      <c r="O22" s="114" t="str">
        <f>IFERROR(RECHERCHEVA('Dpt BDD'!$A:$D,4,$B22,O$13),"")</f>
        <v/>
      </c>
      <c r="P22" s="114" t="str">
        <f>IFERROR(RECHERCHEVA('Dpt BDD'!$A:$D,4,$B22,P$13),"")</f>
        <v/>
      </c>
      <c r="Q22" s="114" t="str">
        <f>IFERROR(RECHERCHEVA('Dpt BDD'!$A:$D,4,$B22,Q$13),"")</f>
        <v/>
      </c>
      <c r="R22" s="114" t="str">
        <f>IFERROR(RECHERCHEVA('Dpt BDD'!$A:$D,4,$B22,R$13),"")</f>
        <v/>
      </c>
      <c r="S22" s="114" t="str">
        <f>IFERROR(RECHERCHEVA('Dpt BDD'!$A:$D,4,$B22,S$13),"")</f>
        <v/>
      </c>
      <c r="T22" s="114" t="str">
        <f>IFERROR(RECHERCHEVA('Dpt BDD'!$A:$D,4,$B22,T$13),"")</f>
        <v/>
      </c>
      <c r="U22" s="114" t="str">
        <f>IFERROR(RECHERCHEVA('Dpt BDD'!$A:$D,4,$B22,U$13),"")</f>
        <v/>
      </c>
      <c r="V22" s="114" t="str">
        <f>IFERROR(RECHERCHEVA('Dpt BDD'!$A:$D,4,$B22,V$13),"")</f>
        <v/>
      </c>
      <c r="W22" s="114" t="str">
        <f>IFERROR(RECHERCHEVA('Dpt BDD'!$A:$D,4,$B22,W$13),"")</f>
        <v/>
      </c>
      <c r="X22" s="114" t="str">
        <f>IFERROR(RECHERCHEVA('Dpt BDD'!$A:$D,4,$B22,X$13),"")</f>
        <v/>
      </c>
      <c r="Y22" s="114" t="str">
        <f>IFERROR(RECHERCHEVA('Dpt BDD'!$A:$D,4,$B22,Y$13),"")</f>
        <v/>
      </c>
      <c r="Z22" s="114" t="str">
        <f>IFERROR(RECHERCHEVA('Dpt BDD'!$A:$D,4,$B22,Z$13),"")</f>
        <v/>
      </c>
      <c r="AA22" s="114" t="str">
        <f>IFERROR(RECHERCHEVA('Dpt BDD'!$A:$D,4,$B22,AA$13),"")</f>
        <v/>
      </c>
      <c r="AB22" s="114" t="str">
        <f>IFERROR(RECHERCHEVA('Dpt BDD'!$A:$D,4,$B22,AB$13),"")</f>
        <v/>
      </c>
      <c r="AC22" s="114" t="str">
        <f>IFERROR(RECHERCHEVA('Dpt BDD'!$A:$D,4,$B22,AC$13),"")</f>
        <v/>
      </c>
      <c r="AD22" s="114" t="str">
        <f>IFERROR(RECHERCHEVA('Dpt BDD'!$A:$D,4,$B22,AD$13),"")</f>
        <v/>
      </c>
      <c r="AE22" s="114" t="str">
        <f>IFERROR(RECHERCHEVA('Dpt BDD'!$A:$D,4,$B22,AE$13),"")</f>
        <v/>
      </c>
      <c r="AF22" s="114" t="str">
        <f>IFERROR(RECHERCHEVA('Dpt BDD'!$A:$D,4,$B22,AF$13),"")</f>
        <v/>
      </c>
      <c r="AG22" s="114" t="str">
        <f>IFERROR(RECHERCHEVA('Dpt BDD'!$A:$D,4,$B22,AG$13),"")</f>
        <v/>
      </c>
      <c r="AH22" s="114" t="str">
        <f>IFERROR(RECHERCHEVA('Dpt BDD'!$A:$D,4,$B22,AH$13),"")</f>
        <v/>
      </c>
      <c r="AI22" s="114" t="str">
        <f>IFERROR(RECHERCHEVA('Dpt BDD'!$A:$D,4,$B22,AI$13),"")</f>
        <v/>
      </c>
      <c r="AJ22" s="114" t="str">
        <f>IFERROR(RECHERCHEVA('Dpt BDD'!$A:$D,4,$B22,AJ$13),"")</f>
        <v/>
      </c>
      <c r="AK22" s="114" t="str">
        <f>IFERROR(RECHERCHEVA('Dpt BDD'!$A:$D,4,$B22,AK$13),"")</f>
        <v/>
      </c>
      <c r="AL22" s="114" t="str">
        <f>IFERROR(RECHERCHEVA('Dpt BDD'!$A:$D,4,$B22,AL$13),"")</f>
        <v/>
      </c>
      <c r="AM22" s="114" t="str">
        <f>IFERROR(RECHERCHEVA('Dpt BDD'!$A:$D,4,$B22,AM$13),"")</f>
        <v/>
      </c>
      <c r="AN22" s="114" t="str">
        <f>IFERROR(RECHERCHEVA('Dpt BDD'!$A:$D,4,$B22,AN$13),"")</f>
        <v/>
      </c>
      <c r="AO22" s="114" t="str">
        <f>IFERROR(RECHERCHEVA('Dpt BDD'!$A:$D,4,$B22,AO$13),"")</f>
        <v/>
      </c>
      <c r="AP22" s="114" t="str">
        <f>IFERROR(RECHERCHEVA('Dpt BDD'!$A:$D,4,$B22,AP$13),"")</f>
        <v/>
      </c>
      <c r="AQ22" s="114" t="str">
        <f>IFERROR(RECHERCHEVA('Dpt BDD'!$A:$D,4,$B22,AQ$13),"")</f>
        <v/>
      </c>
      <c r="AR22" s="114" t="str">
        <f>IFERROR(RECHERCHEVA('Dpt BDD'!$A:$D,4,$B22,AR$13),"")</f>
        <v/>
      </c>
      <c r="AS22" s="114" t="str">
        <f>IFERROR(RECHERCHEVA('Dpt BDD'!$A:$D,4,$B22,AS$13),"")</f>
        <v/>
      </c>
      <c r="AT22" s="114" t="str">
        <f>IFERROR(RECHERCHEVA('Dpt BDD'!$A:$D,4,$B22,AT$13),"")</f>
        <v/>
      </c>
      <c r="AU22" s="114" t="str">
        <f>IFERROR(RECHERCHEVA('Dpt BDD'!$A:$D,4,$B22,AU$13),"")</f>
        <v/>
      </c>
      <c r="AV22" s="114" t="str">
        <f>IFERROR(RECHERCHEVA('Dpt BDD'!$A:$D,4,$B22,AV$13),"")</f>
        <v/>
      </c>
      <c r="AW22" s="114" t="str">
        <f>IFERROR(RECHERCHEVA('Dpt BDD'!$A:$D,4,$B22,AW$13),"")</f>
        <v/>
      </c>
      <c r="AX22" s="114" t="str">
        <f>IFERROR(RECHERCHEVA('Dpt BDD'!$A:$D,4,$B22,AX$13),"")</f>
        <v/>
      </c>
      <c r="AY22" s="114" t="str">
        <f>IFERROR(RECHERCHEVA('Dpt BDD'!$A:$D,4,$B22,AY$13),"")</f>
        <v/>
      </c>
      <c r="AZ22" s="114" t="str">
        <f>IFERROR(RECHERCHEVA('Dpt BDD'!$A:$D,4,$B22,AZ$13),"")</f>
        <v/>
      </c>
      <c r="BA22" s="114" t="str">
        <f>IFERROR(RECHERCHEVA('Dpt BDD'!$A:$D,4,$B22,BA$13),"")</f>
        <v/>
      </c>
      <c r="BB22" s="114" t="str">
        <f>IFERROR(RECHERCHEVA('Dpt BDD'!$A:$D,4,$B22,BB$13),"")</f>
        <v/>
      </c>
      <c r="BC22" s="114" t="str">
        <f>IFERROR(RECHERCHEVA('Dpt BDD'!$A:$D,4,$B22,BC$13),"")</f>
        <v/>
      </c>
      <c r="BD22" s="114" t="str">
        <f>IFERROR(RECHERCHEVA('Dpt BDD'!$A:$D,4,$B22,BD$13),"")</f>
        <v/>
      </c>
      <c r="BE22" s="114" t="str">
        <f>IFERROR(RECHERCHEVA('Dpt BDD'!$A:$D,4,$B22,BE$13),"")</f>
        <v/>
      </c>
      <c r="BF22" s="114" t="str">
        <f>IFERROR(RECHERCHEVA('Dpt BDD'!$A:$D,4,$B22,BF$13),"")</f>
        <v/>
      </c>
      <c r="BG22" s="114" t="str">
        <f>IFERROR(RECHERCHEVA('Dpt BDD'!$A:$D,4,$B22,BG$13),"")</f>
        <v/>
      </c>
      <c r="BH22" s="114" t="str">
        <f>IFERROR(RECHERCHEVA('Dpt BDD'!$A:$D,4,$B22,BH$13),"")</f>
        <v/>
      </c>
      <c r="BI22" s="114" t="str">
        <f>IFERROR(RECHERCHEVA('Dpt BDD'!$A:$D,4,$B22,BI$13),"")</f>
        <v/>
      </c>
      <c r="BJ22" s="114" t="str">
        <f>IFERROR(RECHERCHEVA('Dpt BDD'!$A:$D,4,$B22,BJ$13),"")</f>
        <v/>
      </c>
      <c r="BK22" s="114" t="str">
        <f>IFERROR(RECHERCHEVA('Dpt BDD'!$A:$D,4,$B22,BK$13),"")</f>
        <v/>
      </c>
      <c r="BL22" s="114" t="str">
        <f>IFERROR(RECHERCHEVA('Dpt BDD'!$A:$D,4,$B22,BL$13),"")</f>
        <v/>
      </c>
      <c r="BM22" s="114" t="str">
        <f>IFERROR(RECHERCHEVA('Dpt BDD'!$A:$D,4,$B22,BM$13),"")</f>
        <v/>
      </c>
      <c r="BN22" s="114" t="str">
        <f>IFERROR(RECHERCHEVA('Dpt BDD'!$A:$D,4,$B22,BN$13),"")</f>
        <v/>
      </c>
      <c r="BO22" s="114" t="str">
        <f>IFERROR(RECHERCHEVA('Dpt BDD'!$A:$D,4,$B22,BO$13),"")</f>
        <v/>
      </c>
      <c r="BP22" s="114" t="str">
        <f>IFERROR(RECHERCHEVA('Dpt BDD'!$A:$D,4,$B22,BP$13),"")</f>
        <v/>
      </c>
      <c r="BQ22" s="114" t="str">
        <f>IFERROR(RECHERCHEVA('Dpt BDD'!$A:$D,4,$B22,BQ$13),"")</f>
        <v/>
      </c>
      <c r="BR22" s="114" t="str">
        <f>IFERROR(RECHERCHEVA('Dpt BDD'!$A:$D,4,$B22,BR$13),"")</f>
        <v/>
      </c>
      <c r="BS22" s="114" t="str">
        <f>IFERROR(RECHERCHEVA('Dpt BDD'!$A:$D,4,$B22,BS$13),"")</f>
        <v/>
      </c>
      <c r="BT22" s="114" t="str">
        <f>IFERROR(RECHERCHEVA('Dpt BDD'!$A:$D,4,$B22,BT$13),"")</f>
        <v/>
      </c>
      <c r="BU22" s="114" t="str">
        <f>IFERROR(RECHERCHEVA('Dpt BDD'!$A:$D,4,$B22,BU$13),"")</f>
        <v/>
      </c>
      <c r="BV22" s="114" t="str">
        <f>IFERROR(RECHERCHEVA('Dpt BDD'!$A:$D,4,$B22,BV$13),"")</f>
        <v/>
      </c>
      <c r="BW22" s="114" t="str">
        <f>IFERROR(RECHERCHEVA('Dpt BDD'!$A:$D,4,$B22,BW$13),"")</f>
        <v/>
      </c>
      <c r="BX22" s="114" t="str">
        <f>IFERROR(RECHERCHEVA('Dpt BDD'!$A:$D,4,$B22,BX$13),"")</f>
        <v/>
      </c>
      <c r="BY22" s="114" t="str">
        <f>IFERROR(RECHERCHEVA('Dpt BDD'!$A:$D,4,$B22,BY$13),"")</f>
        <v/>
      </c>
      <c r="BZ22" s="114" t="str">
        <f>IFERROR(RECHERCHEVA('Dpt BDD'!$A:$D,4,$B22,BZ$13),"")</f>
        <v/>
      </c>
      <c r="CA22" s="114" t="str">
        <f>IFERROR(RECHERCHEVA('Dpt BDD'!$A:$D,4,$B22,CA$13),"")</f>
        <v/>
      </c>
      <c r="CB22" s="114" t="str">
        <f>IFERROR(RECHERCHEVA('Dpt BDD'!$A:$D,4,$B22,CB$13),"")</f>
        <v/>
      </c>
      <c r="CC22" s="114" t="str">
        <f>IFERROR(RECHERCHEVA('Dpt BDD'!$A:$D,4,$B22,CC$13),"")</f>
        <v/>
      </c>
      <c r="CD22" s="114" t="str">
        <f>IFERROR(RECHERCHEVA('Dpt BDD'!$A:$D,4,$B22,CD$13),"")</f>
        <v/>
      </c>
      <c r="CE22" s="114" t="str">
        <f>IFERROR(RECHERCHEVA('Dpt BDD'!$A:$D,4,$B22,CE$13),"")</f>
        <v/>
      </c>
      <c r="CF22" s="114" t="str">
        <f>IFERROR(RECHERCHEVA('Dpt BDD'!$A:$D,4,$B22,CF$13),"")</f>
        <v/>
      </c>
      <c r="CG22" s="114" t="str">
        <f>IFERROR(RECHERCHEVA('Dpt BDD'!$A:$D,4,$B22,CG$13),"")</f>
        <v/>
      </c>
      <c r="CH22" s="114" t="str">
        <f>IFERROR(RECHERCHEVA('Dpt BDD'!$A:$D,4,$B22,CH$13),"")</f>
        <v/>
      </c>
      <c r="CI22" s="114" t="str">
        <f>IFERROR(RECHERCHEVA('Dpt BDD'!$A:$D,4,$B22,CI$13),"")</f>
        <v/>
      </c>
      <c r="CJ22" s="114" t="str">
        <f>IFERROR(RECHERCHEVA('Dpt BDD'!$A:$D,4,$B22,CJ$13),"")</f>
        <v/>
      </c>
      <c r="CK22" s="114" t="str">
        <f>IFERROR(RECHERCHEVA('Dpt BDD'!$A:$D,4,$B22,CK$13),"")</f>
        <v/>
      </c>
      <c r="CL22" s="114" t="str">
        <f>IFERROR(RECHERCHEVA('Dpt BDD'!$A:$D,4,$B22,CL$13),"")</f>
        <v/>
      </c>
      <c r="CM22" s="114" t="str">
        <f>IFERROR(RECHERCHEVA('Dpt BDD'!$A:$D,4,$B22,CM$13),"")</f>
        <v/>
      </c>
      <c r="CN22" s="114" t="str">
        <f>IFERROR(RECHERCHEVA('Dpt BDD'!$A:$D,4,$B22,CN$13),"")</f>
        <v/>
      </c>
      <c r="CO22" s="114" t="str">
        <f>IFERROR(RECHERCHEVA('Dpt BDD'!$A:$D,4,$B22,CO$13),"")</f>
        <v/>
      </c>
      <c r="CP22" s="114" t="str">
        <f>IFERROR(RECHERCHEVA('Dpt BDD'!$A:$D,4,$B22,CP$13),"")</f>
        <v/>
      </c>
      <c r="CQ22" s="114" t="str">
        <f>IFERROR(RECHERCHEVA('Dpt BDD'!$A:$D,4,$B22,CQ$13),"")</f>
        <v/>
      </c>
      <c r="CR22" s="114" t="str">
        <f>IFERROR(RECHERCHEVA('Dpt BDD'!$A:$D,4,$B22,CR$13),"")</f>
        <v/>
      </c>
      <c r="CS22" s="114" t="str">
        <f>IFERROR(RECHERCHEVA('Dpt BDD'!$A:$D,4,$B22,CS$13),"")</f>
        <v/>
      </c>
      <c r="CT22" s="114" t="str">
        <f>IFERROR(RECHERCHEVA('Dpt BDD'!$A:$D,4,$B22,CT$13),"")</f>
        <v/>
      </c>
      <c r="CU22" s="114" t="str">
        <f>IFERROR(RECHERCHEVA('Dpt BDD'!$A:$D,4,$B22,CU$13),"")</f>
        <v/>
      </c>
      <c r="CV22" s="114" t="str">
        <f>IFERROR(RECHERCHEVA('Dpt BDD'!$A:$D,4,$B22,CV$13),"")</f>
        <v/>
      </c>
      <c r="CW22" s="114" t="str">
        <f>IFERROR(RECHERCHEVA('Dpt BDD'!$A:$D,4,$B22,CW$13),"")</f>
        <v/>
      </c>
      <c r="CX22" s="114" t="str">
        <f>IFERROR(RECHERCHEVA('Dpt BDD'!$A:$D,4,$B22,CX$13),"")</f>
        <v/>
      </c>
      <c r="CY22" s="114" t="str">
        <f>IFERROR(RECHERCHEVA('Dpt BDD'!$A:$D,4,$B22,CY$13),"")</f>
        <v/>
      </c>
      <c r="CZ22" s="114" t="str">
        <f>IFERROR(RECHERCHEVA('Dpt BDD'!$A:$D,4,$B22,CZ$13),"")</f>
        <v/>
      </c>
      <c r="DA22" s="114" t="str">
        <f>IFERROR(RECHERCHEVA('Dpt BDD'!$A:$D,4,$B22,DA$13),"")</f>
        <v/>
      </c>
      <c r="DB22" s="114" t="str">
        <f>IFERROR(RECHERCHEVA('Dpt BDD'!$A:$D,4,$B22,DB$13),"")</f>
        <v/>
      </c>
      <c r="DC22" s="114" t="str">
        <f>IFERROR(RECHERCHEVA('Dpt BDD'!$A:$D,4,$B22,DC$13),"")</f>
        <v/>
      </c>
      <c r="DD22" s="114" t="str">
        <f>IFERROR(RECHERCHEVA('Dpt BDD'!$A:$D,4,$B22,DD$13),"")</f>
        <v/>
      </c>
      <c r="DE22" s="114" t="str">
        <f>IFERROR(RECHERCHEVA('Dpt BDD'!$A:$D,4,$B22,DE$13),"")</f>
        <v/>
      </c>
      <c r="DF22" s="114" t="str">
        <f>IFERROR(RECHERCHEVA('Dpt BDD'!$A:$D,4,$B22,DF$13),"")</f>
        <v/>
      </c>
      <c r="DG22" s="114" t="str">
        <f>IFERROR(RECHERCHEVA('Dpt BDD'!$A:$D,4,$B22,DG$13),"")</f>
        <v/>
      </c>
      <c r="DH22" s="114" t="str">
        <f>IFERROR(RECHERCHEVA('Dpt BDD'!$A:$D,4,$B22,DH$13),"")</f>
        <v/>
      </c>
      <c r="DI22" s="114" t="str">
        <f>IFERROR(RECHERCHEVA('Dpt BDD'!$A:$D,4,$B22,DI$13),"")</f>
        <v/>
      </c>
      <c r="DJ22" s="114" t="str">
        <f>IFERROR(RECHERCHEVA('Dpt BDD'!$A:$D,4,$B22,DJ$13),"")</f>
        <v/>
      </c>
      <c r="DK22" s="114" t="str">
        <f>IFERROR(RECHERCHEVA('Dpt BDD'!$A:$D,4,$B22,DK$13),"")</f>
        <v/>
      </c>
      <c r="DL22" s="114" t="str">
        <f>IFERROR(RECHERCHEVA('Dpt BDD'!$A:$D,4,$B22,DL$13),"")</f>
        <v/>
      </c>
      <c r="DM22" s="114" t="str">
        <f>IFERROR(RECHERCHEVA('Dpt BDD'!$A:$D,4,$B22,DM$13),"")</f>
        <v/>
      </c>
      <c r="DN22" s="114" t="str">
        <f>IFERROR(RECHERCHEVA('Dpt BDD'!$A:$D,4,$B22,DN$13),"")</f>
        <v/>
      </c>
      <c r="DO22" s="114" t="str">
        <f>IFERROR(RECHERCHEVA('Dpt BDD'!$A:$D,4,$B22,DO$13),"")</f>
        <v/>
      </c>
      <c r="DP22" s="114" t="str">
        <f>IFERROR(RECHERCHEVA('Dpt BDD'!$A:$D,4,$B22,DP$13),"")</f>
        <v/>
      </c>
      <c r="DQ22" s="114" t="str">
        <f>IFERROR(RECHERCHEVA('Dpt BDD'!$A:$D,4,$B22,DQ$13),"")</f>
        <v/>
      </c>
      <c r="DR22" s="114" t="str">
        <f>IFERROR(RECHERCHEVA('Dpt BDD'!$A:$D,4,$B22,DR$13),"")</f>
        <v/>
      </c>
      <c r="DS22" s="114" t="str">
        <f>IFERROR(RECHERCHEVA('Dpt BDD'!$A:$D,4,$B22,DS$13),"")</f>
        <v/>
      </c>
      <c r="DT22" s="114" t="str">
        <f>IFERROR(RECHERCHEVA('Dpt BDD'!$A:$D,4,$B22,DT$13),"")</f>
        <v/>
      </c>
      <c r="DU22" s="114" t="str">
        <f>IFERROR(RECHERCHEVA('Dpt BDD'!$A:$D,4,$B22,DU$13),"")</f>
        <v/>
      </c>
      <c r="DV22" s="114" t="str">
        <f>IFERROR(RECHERCHEVA('Dpt BDD'!$A:$D,4,$B22,DV$13),"")</f>
        <v/>
      </c>
      <c r="DW22" s="114" t="str">
        <f>IFERROR(RECHERCHEVA('Dpt BDD'!$A:$D,4,$B22,DW$13),"")</f>
        <v/>
      </c>
      <c r="DX22" s="114" t="str">
        <f>IFERROR(RECHERCHEVA('Dpt BDD'!$A:$D,4,$B22,DX$13),"")</f>
        <v/>
      </c>
      <c r="DY22" s="114" t="str">
        <f>IFERROR(RECHERCHEVA('Dpt BDD'!$A:$D,4,$B22,DY$13),"")</f>
        <v/>
      </c>
      <c r="DZ22" s="114" t="str">
        <f>IFERROR(RECHERCHEVA('Dpt BDD'!$A:$D,4,$B22,DZ$13),"")</f>
        <v/>
      </c>
      <c r="EA22" s="114" t="str">
        <f>IFERROR(RECHERCHEVA('Dpt BDD'!$A:$D,4,$B22,EA$13),"")</f>
        <v/>
      </c>
      <c r="EB22" s="114" t="str">
        <f>IFERROR(RECHERCHEVA('Dpt BDD'!$A:$D,4,$B22,EB$13),"")</f>
        <v/>
      </c>
      <c r="EC22" s="114" t="str">
        <f>IFERROR(RECHERCHEVA('Dpt BDD'!$A:$D,4,$B22,EC$13),"")</f>
        <v/>
      </c>
      <c r="ED22" s="114" t="str">
        <f>IFERROR(RECHERCHEVA('Dpt BDD'!$A:$D,4,$B22,ED$13),"")</f>
        <v/>
      </c>
      <c r="EE22" s="114" t="str">
        <f>IFERROR(RECHERCHEVA('Dpt BDD'!$A:$D,4,$B22,EE$13),"")</f>
        <v/>
      </c>
      <c r="EF22" s="114" t="str">
        <f>IFERROR(RECHERCHEVA('Dpt BDD'!$A:$D,4,$B22,EF$13),"")</f>
        <v/>
      </c>
      <c r="EG22" s="114" t="str">
        <f>IFERROR(RECHERCHEVA('Dpt BDD'!$A:$D,4,$B22,EG$13),"")</f>
        <v/>
      </c>
      <c r="EH22" s="114" t="str">
        <f>IFERROR(RECHERCHEVA('Dpt BDD'!$A:$D,4,$B22,EH$13),"")</f>
        <v/>
      </c>
      <c r="EI22" s="114" t="str">
        <f>IFERROR(RECHERCHEVA('Dpt BDD'!$A:$D,4,$B22,EI$13),"")</f>
        <v/>
      </c>
      <c r="EJ22" s="114" t="str">
        <f>IFERROR(RECHERCHEVA('Dpt BDD'!$A:$D,4,$B22,EJ$13),"")</f>
        <v/>
      </c>
      <c r="EK22" s="114" t="str">
        <f>IFERROR(RECHERCHEVA('Dpt BDD'!$A:$D,4,$B22,EK$13),"")</f>
        <v/>
      </c>
      <c r="EL22" s="114" t="str">
        <f>IFERROR(RECHERCHEVA('Dpt BDD'!$A:$D,4,$B22,EL$13),"")</f>
        <v/>
      </c>
      <c r="EM22" s="114" t="str">
        <f>IFERROR(RECHERCHEVA('Dpt BDD'!$A:$D,4,$B22,EM$13),"")</f>
        <v/>
      </c>
      <c r="EN22" s="114" t="str">
        <f>IFERROR(RECHERCHEVA('Dpt BDD'!$A:$D,4,$B22,EN$13),"")</f>
        <v/>
      </c>
      <c r="EO22" s="114" t="str">
        <f>IFERROR(RECHERCHEVA('Dpt BDD'!$A:$D,4,$B22,EO$13),"")</f>
        <v/>
      </c>
      <c r="EP22" s="114" t="str">
        <f>IFERROR(RECHERCHEVA('Dpt BDD'!$A:$D,4,$B22,EP$13),"")</f>
        <v/>
      </c>
      <c r="EQ22" s="114" t="str">
        <f>IFERROR(RECHERCHEVA('Dpt BDD'!$A:$D,4,$B22,EQ$13),"")</f>
        <v/>
      </c>
      <c r="ER22" s="114" t="str">
        <f>IFERROR(RECHERCHEVA('Dpt BDD'!$A:$D,4,$B22,ER$13),"")</f>
        <v/>
      </c>
      <c r="ES22" s="114" t="str">
        <f>IFERROR(RECHERCHEVA('Dpt BDD'!$A:$D,4,$B22,ES$13),"")</f>
        <v/>
      </c>
      <c r="ET22" s="114" t="str">
        <f>IFERROR(RECHERCHEVA('Dpt BDD'!$A:$D,4,$B22,ET$13),"")</f>
        <v/>
      </c>
      <c r="EU22" s="114" t="str">
        <f>IFERROR(RECHERCHEVA('Dpt BDD'!$A:$D,4,$B22,EU$13),"")</f>
        <v/>
      </c>
      <c r="EV22" s="114" t="str">
        <f>IFERROR(RECHERCHEVA('Dpt BDD'!$A:$D,4,$B22,EV$13),"")</f>
        <v/>
      </c>
      <c r="EW22" s="114" t="str">
        <f>IFERROR(RECHERCHEVA('Dpt BDD'!$A:$D,4,$B22,EW$13),"")</f>
        <v/>
      </c>
      <c r="EX22" s="114" t="str">
        <f>IFERROR(RECHERCHEVA('Dpt BDD'!$A:$D,4,$B22,EX$13),"")</f>
        <v/>
      </c>
      <c r="EY22" s="114" t="str">
        <f>IFERROR(RECHERCHEVA('Dpt BDD'!$A:$D,4,$B22,EY$13),"")</f>
        <v/>
      </c>
      <c r="EZ22" s="114" t="str">
        <f>IFERROR(RECHERCHEVA('Dpt BDD'!$A:$D,4,$B22,EZ$13),"")</f>
        <v/>
      </c>
      <c r="FA22" s="114" t="str">
        <f>IFERROR(RECHERCHEVA('Dpt BDD'!$A:$D,4,$B22,FA$13),"")</f>
        <v/>
      </c>
      <c r="FB22" s="114" t="str">
        <f>IFERROR(RECHERCHEVA('Dpt BDD'!$A:$D,4,$B22,FB$13),"")</f>
        <v/>
      </c>
      <c r="FC22" s="114" t="str">
        <f>IFERROR(RECHERCHEVA('Dpt BDD'!$A:$D,4,$B22,FC$13),"")</f>
        <v/>
      </c>
      <c r="FD22" s="114" t="str">
        <f>IFERROR(RECHERCHEVA('Dpt BDD'!$A:$D,4,$B22,FD$13),"")</f>
        <v/>
      </c>
      <c r="FE22" s="114" t="str">
        <f>IFERROR(RECHERCHEVA('Dpt BDD'!$A:$D,4,$B22,FE$13),"")</f>
        <v/>
      </c>
      <c r="FF22" s="114" t="str">
        <f>IFERROR(RECHERCHEVA('Dpt BDD'!$A:$D,4,$B22,FF$13),"")</f>
        <v/>
      </c>
      <c r="FG22" s="114" t="str">
        <f>IFERROR(RECHERCHEVA('Dpt BDD'!$A:$D,4,$B22,FG$13),"")</f>
        <v/>
      </c>
      <c r="FH22" s="114" t="str">
        <f>IFERROR(RECHERCHEVA('Dpt BDD'!$A:$D,4,$B22,FH$13),"")</f>
        <v/>
      </c>
      <c r="FI22" s="114" t="str">
        <f>IFERROR(RECHERCHEVA('Dpt BDD'!$A:$D,4,$B22,FI$13),"")</f>
        <v/>
      </c>
      <c r="FJ22" s="114" t="str">
        <f>IFERROR(RECHERCHEVA('Dpt BDD'!$A:$D,4,$B22,FJ$13),"")</f>
        <v/>
      </c>
      <c r="FK22" s="114" t="str">
        <f>IFERROR(RECHERCHEVA('Dpt BDD'!$A:$D,4,$B22,FK$13),"")</f>
        <v/>
      </c>
      <c r="FL22" s="114" t="str">
        <f>IFERROR(RECHERCHEVA('Dpt BDD'!$A:$D,4,$B22,FL$13),"")</f>
        <v/>
      </c>
      <c r="FM22" s="114" t="str">
        <f>IFERROR(RECHERCHEVA('Dpt BDD'!$A:$D,4,$B22,FM$13),"")</f>
        <v/>
      </c>
      <c r="FN22" s="114" t="str">
        <f>IFERROR(RECHERCHEVA('Dpt BDD'!$A:$D,4,$B22,FN$13),"")</f>
        <v/>
      </c>
      <c r="FO22" s="114" t="str">
        <f>IFERROR(RECHERCHEVA('Dpt BDD'!$A:$D,4,$B22,FO$13),"")</f>
        <v/>
      </c>
      <c r="FP22" s="114" t="str">
        <f>IFERROR(RECHERCHEVA('Dpt BDD'!$A:$D,4,$B22,FP$13),"")</f>
        <v/>
      </c>
      <c r="FQ22" s="114" t="str">
        <f>IFERROR(RECHERCHEVA('Dpt BDD'!$A:$D,4,$B22,FQ$13),"")</f>
        <v/>
      </c>
      <c r="FR22" s="114" t="str">
        <f>IFERROR(RECHERCHEVA('Dpt BDD'!$A:$D,4,$B22,FR$13),"")</f>
        <v/>
      </c>
      <c r="FS22" s="114" t="str">
        <f>IFERROR(RECHERCHEVA('Dpt BDD'!$A:$D,4,$B22,FS$13),"")</f>
        <v/>
      </c>
      <c r="FT22" s="114" t="str">
        <f>IFERROR(RECHERCHEVA('Dpt BDD'!$A:$D,4,$B22,FT$13),"")</f>
        <v/>
      </c>
      <c r="FU22" s="114" t="str">
        <f>IFERROR(RECHERCHEVA('Dpt BDD'!$A:$D,4,$B22,FU$13),"")</f>
        <v/>
      </c>
      <c r="FV22" s="114" t="str">
        <f>IFERROR(RECHERCHEVA('Dpt BDD'!$A:$D,4,$B22,FV$13),"")</f>
        <v/>
      </c>
      <c r="FW22" s="114" t="str">
        <f>IFERROR(RECHERCHEVA('Dpt BDD'!$A:$D,4,$B22,FW$13),"")</f>
        <v/>
      </c>
      <c r="FX22" s="114" t="str">
        <f>IFERROR(RECHERCHEVA('Dpt BDD'!$A:$D,4,$B22,FX$13),"")</f>
        <v/>
      </c>
      <c r="FY22" s="114" t="str">
        <f>IFERROR(RECHERCHEVA('Dpt BDD'!$A:$D,4,$B22,FY$13),"")</f>
        <v/>
      </c>
      <c r="FZ22" s="114" t="str">
        <f>IFERROR(RECHERCHEVA('Dpt BDD'!$A:$D,4,$B22,FZ$13),"")</f>
        <v/>
      </c>
      <c r="GA22" s="114" t="str">
        <f>IFERROR(RECHERCHEVA('Dpt BDD'!$A:$D,4,$B22,GA$13),"")</f>
        <v/>
      </c>
      <c r="GB22" s="114" t="str">
        <f>IFERROR(RECHERCHEVA('Dpt BDD'!$A:$D,4,$B22,GB$13),"")</f>
        <v/>
      </c>
      <c r="GC22" s="114" t="str">
        <f>IFERROR(RECHERCHEVA('Dpt BDD'!$A:$D,4,$B22,GC$13),"")</f>
        <v/>
      </c>
      <c r="GD22" s="114" t="str">
        <f>IFERROR(RECHERCHEVA('Dpt BDD'!$A:$D,4,$B22,GD$13),"")</f>
        <v/>
      </c>
      <c r="GE22" s="114" t="str">
        <f>IFERROR(RECHERCHEVA('Dpt BDD'!$A:$D,4,$B22,GE$13),"")</f>
        <v/>
      </c>
      <c r="GF22" s="114" t="str">
        <f>IFERROR(RECHERCHEVA('Dpt BDD'!$A:$D,4,$B22,GF$13),"")</f>
        <v/>
      </c>
      <c r="GG22" s="114" t="str">
        <f>IFERROR(RECHERCHEVA('Dpt BDD'!$A:$D,4,$B22,GG$13),"")</f>
        <v/>
      </c>
      <c r="GH22" s="114" t="str">
        <f>IFERROR(RECHERCHEVA('Dpt BDD'!$A:$D,4,$B22,GH$13),"")</f>
        <v/>
      </c>
      <c r="GI22" s="114" t="str">
        <f>IFERROR(RECHERCHEVA('Dpt BDD'!$A:$D,4,$B22,GI$13),"")</f>
        <v/>
      </c>
      <c r="GJ22" s="114" t="str">
        <f>IFERROR(RECHERCHEVA('Dpt BDD'!$A:$D,4,$B22,GJ$13),"")</f>
        <v/>
      </c>
      <c r="GK22" s="114" t="str">
        <f>IFERROR(RECHERCHEVA('Dpt BDD'!$A:$D,4,$B22,GK$13),"")</f>
        <v/>
      </c>
      <c r="GL22" s="114" t="str">
        <f>IFERROR(RECHERCHEVA('Dpt BDD'!$A:$D,4,$B22,GL$13),"")</f>
        <v/>
      </c>
      <c r="GM22" s="114" t="str">
        <f>IFERROR(RECHERCHEVA('Dpt BDD'!$A:$D,4,$B22,GM$13),"")</f>
        <v/>
      </c>
      <c r="GN22" s="114" t="str">
        <f>IFERROR(RECHERCHEVA('Dpt BDD'!$A:$D,4,$B22,GN$13),"")</f>
        <v/>
      </c>
      <c r="GO22" s="114" t="str">
        <f>IFERROR(RECHERCHEVA('Dpt BDD'!$A:$D,4,$B22,GO$13),"")</f>
        <v/>
      </c>
      <c r="GP22" s="114" t="str">
        <f>IFERROR(RECHERCHEVA('Dpt BDD'!$A:$D,4,$B22,GP$13),"")</f>
        <v/>
      </c>
      <c r="GQ22" s="114" t="str">
        <f>IFERROR(RECHERCHEVA('Dpt BDD'!$A:$D,4,$B22,GQ$13),"")</f>
        <v/>
      </c>
      <c r="GR22" s="114" t="str">
        <f>IFERROR(RECHERCHEVA('Dpt BDD'!$A:$D,4,$B22,GR$13),"")</f>
        <v/>
      </c>
      <c r="GS22" s="114" t="str">
        <f>IFERROR(RECHERCHEVA('Dpt BDD'!$A:$D,4,$B22,GS$13),"")</f>
        <v/>
      </c>
      <c r="GT22" s="114" t="str">
        <f>IFERROR(RECHERCHEVA('Dpt BDD'!$A:$D,4,$B22,GT$13),"")</f>
        <v/>
      </c>
      <c r="GU22" s="114" t="str">
        <f>IFERROR(RECHERCHEVA('Dpt BDD'!$A:$D,4,$B22,GU$13),"")</f>
        <v/>
      </c>
      <c r="GV22" s="114" t="str">
        <f>IFERROR(RECHERCHEVA('Dpt BDD'!$A:$D,4,$B22,GV$13),"")</f>
        <v/>
      </c>
      <c r="GW22" s="114" t="str">
        <f>IFERROR(RECHERCHEVA('Dpt BDD'!$A:$D,4,$B22,GW$13),"")</f>
        <v/>
      </c>
      <c r="GX22" s="114" t="str">
        <f>IFERROR(RECHERCHEVA('Dpt BDD'!$A:$D,4,$B22,GX$13),"")</f>
        <v/>
      </c>
      <c r="GY22" s="114" t="str">
        <f>IFERROR(RECHERCHEVA('Dpt BDD'!$A:$D,4,$B22,GY$13),"")</f>
        <v/>
      </c>
      <c r="GZ22" s="114" t="str">
        <f>IFERROR(RECHERCHEVA('Dpt BDD'!$A:$D,4,$B22,GZ$13),"")</f>
        <v/>
      </c>
      <c r="HA22" s="114" t="str">
        <f>IFERROR(RECHERCHEVA('Dpt BDD'!$A:$D,4,$B22,HA$13),"")</f>
        <v/>
      </c>
      <c r="HB22" s="114" t="str">
        <f>IFERROR(RECHERCHEVA('Dpt BDD'!$A:$D,4,$B22,HB$13),"")</f>
        <v/>
      </c>
      <c r="HC22" s="114" t="str">
        <f>IFERROR(RECHERCHEVA('Dpt BDD'!$A:$D,4,$B22,HC$13),"")</f>
        <v/>
      </c>
      <c r="HD22" s="114" t="str">
        <f>IFERROR(RECHERCHEVA('Dpt BDD'!$A:$D,4,$B22,HD$13),"")</f>
        <v/>
      </c>
      <c r="HE22" s="114" t="str">
        <f>IFERROR(RECHERCHEVA('Dpt BDD'!$A:$D,4,$B22,HE$13),"")</f>
        <v/>
      </c>
      <c r="HF22" s="114" t="str">
        <f>IFERROR(RECHERCHEVA('Dpt BDD'!$A:$D,4,$B22,HF$13),"")</f>
        <v/>
      </c>
      <c r="HG22" s="114" t="str">
        <f>IFERROR(RECHERCHEVA('Dpt BDD'!$A:$D,4,$B22,HG$13),"")</f>
        <v/>
      </c>
      <c r="HH22" s="114" t="str">
        <f>IFERROR(RECHERCHEVA('Dpt BDD'!$A:$D,4,$B22,HH$13),"")</f>
        <v/>
      </c>
    </row>
    <row r="23" spans="2:216" x14ac:dyDescent="0.15">
      <c r="B23" s="120">
        <f t="shared" si="0"/>
        <v>43110</v>
      </c>
      <c r="C23" s="117" t="str">
        <f>IFERROR(RECHERCHEVA('Dpt BDD'!$A:$D,4,$B23,C$12),"")</f>
        <v/>
      </c>
      <c r="D23" s="115" t="str">
        <f>IFERROR(RECHERCHEVA('Dpt BDD'!$A:$D,4,$B23,D$12),"")</f>
        <v/>
      </c>
      <c r="E23" s="115" t="str">
        <f>IFERROR(RECHERCHEVA('Dpt BDD'!$A:$D,4,$B23,E$12),"")</f>
        <v/>
      </c>
      <c r="F23" s="115" t="str">
        <f>IFERROR(RECHERCHEVA('Dpt BDD'!$A:$D,4,$B23,F$12),"")</f>
        <v/>
      </c>
      <c r="G23" s="115" t="str">
        <f>IFERROR(RECHERCHEVA('Dpt BDD'!$A:$D,4,$B23,G$12),"")</f>
        <v/>
      </c>
      <c r="H23" s="115" t="str">
        <f>IFERROR(RECHERCHEVA('Dpt BDD'!$A:$D,4,$B23,H$12),"")</f>
        <v/>
      </c>
      <c r="I23" s="115" t="str">
        <f>IFERROR(RECHERCHEVA('Dpt BDD'!$A:$D,4,$B23,I$12),"")</f>
        <v/>
      </c>
      <c r="J23" s="115" t="str">
        <f>IFERROR(RECHERCHEVA('Dpt BDD'!$A:$D,4,$B23,J$12),"")</f>
        <v/>
      </c>
      <c r="K23" s="115" t="str">
        <f>IFERROR(RECHERCHEVA('Dpt BDD'!$A:$D,4,$B23,K$12),"")</f>
        <v/>
      </c>
      <c r="L23" s="115" t="str">
        <f>IFERROR(RECHERCHEVA('Dpt BDD'!$A:$D,4,$B23,L$12),"")</f>
        <v/>
      </c>
      <c r="M23" s="115" t="str">
        <f>IFERROR(RECHERCHEVA('Dpt BDD'!$A:$D,4,$B23,M$12),"")</f>
        <v/>
      </c>
      <c r="N23" s="115" t="str">
        <f>IFERROR(RECHERCHEVA('Dpt BDD'!$A:$D,4,$B23,N$12),"")</f>
        <v/>
      </c>
      <c r="O23" s="115" t="str">
        <f>IFERROR(RECHERCHEVA('Dpt BDD'!$A:$D,4,$B23,O$13),"")</f>
        <v/>
      </c>
      <c r="P23" s="115" t="str">
        <f>IFERROR(RECHERCHEVA('Dpt BDD'!$A:$D,4,$B23,P$13),"")</f>
        <v/>
      </c>
      <c r="Q23" s="115" t="str">
        <f>IFERROR(RECHERCHEVA('Dpt BDD'!$A:$D,4,$B23,Q$13),"")</f>
        <v/>
      </c>
      <c r="R23" s="115" t="str">
        <f>IFERROR(RECHERCHEVA('Dpt BDD'!$A:$D,4,$B23,R$13),"")</f>
        <v/>
      </c>
      <c r="S23" s="115" t="str">
        <f>IFERROR(RECHERCHEVA('Dpt BDD'!$A:$D,4,$B23,S$13),"")</f>
        <v/>
      </c>
      <c r="T23" s="115" t="str">
        <f>IFERROR(RECHERCHEVA('Dpt BDD'!$A:$D,4,$B23,T$13),"")</f>
        <v/>
      </c>
      <c r="U23" s="115" t="str">
        <f>IFERROR(RECHERCHEVA('Dpt BDD'!$A:$D,4,$B23,U$13),"")</f>
        <v/>
      </c>
      <c r="V23" s="115" t="str">
        <f>IFERROR(RECHERCHEVA('Dpt BDD'!$A:$D,4,$B23,V$13),"")</f>
        <v/>
      </c>
      <c r="W23" s="115" t="str">
        <f>IFERROR(RECHERCHEVA('Dpt BDD'!$A:$D,4,$B23,W$13),"")</f>
        <v/>
      </c>
      <c r="X23" s="115" t="str">
        <f>IFERROR(RECHERCHEVA('Dpt BDD'!$A:$D,4,$B23,X$13),"")</f>
        <v/>
      </c>
      <c r="Y23" s="115" t="str">
        <f>IFERROR(RECHERCHEVA('Dpt BDD'!$A:$D,4,$B23,Y$13),"")</f>
        <v/>
      </c>
      <c r="Z23" s="115" t="str">
        <f>IFERROR(RECHERCHEVA('Dpt BDD'!$A:$D,4,$B23,Z$13),"")</f>
        <v/>
      </c>
      <c r="AA23" s="115" t="str">
        <f>IFERROR(RECHERCHEVA('Dpt BDD'!$A:$D,4,$B23,AA$13),"")</f>
        <v/>
      </c>
      <c r="AB23" s="115" t="str">
        <f>IFERROR(RECHERCHEVA('Dpt BDD'!$A:$D,4,$B23,AB$13),"")</f>
        <v/>
      </c>
      <c r="AC23" s="115" t="str">
        <f>IFERROR(RECHERCHEVA('Dpt BDD'!$A:$D,4,$B23,AC$13),"")</f>
        <v/>
      </c>
      <c r="AD23" s="115" t="str">
        <f>IFERROR(RECHERCHEVA('Dpt BDD'!$A:$D,4,$B23,AD$13),"")</f>
        <v/>
      </c>
      <c r="AE23" s="115" t="str">
        <f>IFERROR(RECHERCHEVA('Dpt BDD'!$A:$D,4,$B23,AE$13),"")</f>
        <v/>
      </c>
      <c r="AF23" s="115" t="str">
        <f>IFERROR(RECHERCHEVA('Dpt BDD'!$A:$D,4,$B23,AF$13),"")</f>
        <v/>
      </c>
      <c r="AG23" s="115" t="str">
        <f>IFERROR(RECHERCHEVA('Dpt BDD'!$A:$D,4,$B23,AG$13),"")</f>
        <v/>
      </c>
      <c r="AH23" s="115" t="str">
        <f>IFERROR(RECHERCHEVA('Dpt BDD'!$A:$D,4,$B23,AH$13),"")</f>
        <v/>
      </c>
      <c r="AI23" s="115" t="str">
        <f>IFERROR(RECHERCHEVA('Dpt BDD'!$A:$D,4,$B23,AI$13),"")</f>
        <v/>
      </c>
      <c r="AJ23" s="115" t="str">
        <f>IFERROR(RECHERCHEVA('Dpt BDD'!$A:$D,4,$B23,AJ$13),"")</f>
        <v/>
      </c>
      <c r="AK23" s="115" t="str">
        <f>IFERROR(RECHERCHEVA('Dpt BDD'!$A:$D,4,$B23,AK$13),"")</f>
        <v/>
      </c>
      <c r="AL23" s="115" t="str">
        <f>IFERROR(RECHERCHEVA('Dpt BDD'!$A:$D,4,$B23,AL$13),"")</f>
        <v/>
      </c>
      <c r="AM23" s="115" t="str">
        <f>IFERROR(RECHERCHEVA('Dpt BDD'!$A:$D,4,$B23,AM$13),"")</f>
        <v/>
      </c>
      <c r="AN23" s="115" t="str">
        <f>IFERROR(RECHERCHEVA('Dpt BDD'!$A:$D,4,$B23,AN$13),"")</f>
        <v/>
      </c>
      <c r="AO23" s="115" t="str">
        <f>IFERROR(RECHERCHEVA('Dpt BDD'!$A:$D,4,$B23,AO$13),"")</f>
        <v/>
      </c>
      <c r="AP23" s="115" t="str">
        <f>IFERROR(RECHERCHEVA('Dpt BDD'!$A:$D,4,$B23,AP$13),"")</f>
        <v/>
      </c>
      <c r="AQ23" s="115" t="str">
        <f>IFERROR(RECHERCHEVA('Dpt BDD'!$A:$D,4,$B23,AQ$13),"")</f>
        <v/>
      </c>
      <c r="AR23" s="115" t="str">
        <f>IFERROR(RECHERCHEVA('Dpt BDD'!$A:$D,4,$B23,AR$13),"")</f>
        <v/>
      </c>
      <c r="AS23" s="115" t="str">
        <f>IFERROR(RECHERCHEVA('Dpt BDD'!$A:$D,4,$B23,AS$13),"")</f>
        <v/>
      </c>
      <c r="AT23" s="115" t="str">
        <f>IFERROR(RECHERCHEVA('Dpt BDD'!$A:$D,4,$B23,AT$13),"")</f>
        <v/>
      </c>
      <c r="AU23" s="115" t="str">
        <f>IFERROR(RECHERCHEVA('Dpt BDD'!$A:$D,4,$B23,AU$13),"")</f>
        <v/>
      </c>
      <c r="AV23" s="115" t="str">
        <f>IFERROR(RECHERCHEVA('Dpt BDD'!$A:$D,4,$B23,AV$13),"")</f>
        <v/>
      </c>
      <c r="AW23" s="115" t="str">
        <f>IFERROR(RECHERCHEVA('Dpt BDD'!$A:$D,4,$B23,AW$13),"")</f>
        <v/>
      </c>
      <c r="AX23" s="115" t="str">
        <f>IFERROR(RECHERCHEVA('Dpt BDD'!$A:$D,4,$B23,AX$13),"")</f>
        <v/>
      </c>
      <c r="AY23" s="115" t="str">
        <f>IFERROR(RECHERCHEVA('Dpt BDD'!$A:$D,4,$B23,AY$13),"")</f>
        <v/>
      </c>
      <c r="AZ23" s="115" t="str">
        <f>IFERROR(RECHERCHEVA('Dpt BDD'!$A:$D,4,$B23,AZ$13),"")</f>
        <v/>
      </c>
      <c r="BA23" s="115" t="str">
        <f>IFERROR(RECHERCHEVA('Dpt BDD'!$A:$D,4,$B23,BA$13),"")</f>
        <v/>
      </c>
      <c r="BB23" s="115" t="str">
        <f>IFERROR(RECHERCHEVA('Dpt BDD'!$A:$D,4,$B23,BB$13),"")</f>
        <v/>
      </c>
      <c r="BC23" s="115" t="str">
        <f>IFERROR(RECHERCHEVA('Dpt BDD'!$A:$D,4,$B23,BC$13),"")</f>
        <v/>
      </c>
      <c r="BD23" s="115" t="str">
        <f>IFERROR(RECHERCHEVA('Dpt BDD'!$A:$D,4,$B23,BD$13),"")</f>
        <v/>
      </c>
      <c r="BE23" s="115" t="str">
        <f>IFERROR(RECHERCHEVA('Dpt BDD'!$A:$D,4,$B23,BE$13),"")</f>
        <v/>
      </c>
      <c r="BF23" s="115" t="str">
        <f>IFERROR(RECHERCHEVA('Dpt BDD'!$A:$D,4,$B23,BF$13),"")</f>
        <v/>
      </c>
      <c r="BG23" s="115" t="str">
        <f>IFERROR(RECHERCHEVA('Dpt BDD'!$A:$D,4,$B23,BG$13),"")</f>
        <v/>
      </c>
      <c r="BH23" s="115" t="str">
        <f>IFERROR(RECHERCHEVA('Dpt BDD'!$A:$D,4,$B23,BH$13),"")</f>
        <v/>
      </c>
      <c r="BI23" s="115" t="str">
        <f>IFERROR(RECHERCHEVA('Dpt BDD'!$A:$D,4,$B23,BI$13),"")</f>
        <v/>
      </c>
      <c r="BJ23" s="115" t="str">
        <f>IFERROR(RECHERCHEVA('Dpt BDD'!$A:$D,4,$B23,BJ$13),"")</f>
        <v/>
      </c>
      <c r="BK23" s="115" t="str">
        <f>IFERROR(RECHERCHEVA('Dpt BDD'!$A:$D,4,$B23,BK$13),"")</f>
        <v/>
      </c>
      <c r="BL23" s="115" t="str">
        <f>IFERROR(RECHERCHEVA('Dpt BDD'!$A:$D,4,$B23,BL$13),"")</f>
        <v/>
      </c>
      <c r="BM23" s="115" t="str">
        <f>IFERROR(RECHERCHEVA('Dpt BDD'!$A:$D,4,$B23,BM$13),"")</f>
        <v/>
      </c>
      <c r="BN23" s="115" t="str">
        <f>IFERROR(RECHERCHEVA('Dpt BDD'!$A:$D,4,$B23,BN$13),"")</f>
        <v/>
      </c>
      <c r="BO23" s="115" t="str">
        <f>IFERROR(RECHERCHEVA('Dpt BDD'!$A:$D,4,$B23,BO$13),"")</f>
        <v/>
      </c>
      <c r="BP23" s="115" t="str">
        <f>IFERROR(RECHERCHEVA('Dpt BDD'!$A:$D,4,$B23,BP$13),"")</f>
        <v/>
      </c>
      <c r="BQ23" s="115" t="str">
        <f>IFERROR(RECHERCHEVA('Dpt BDD'!$A:$D,4,$B23,BQ$13),"")</f>
        <v/>
      </c>
      <c r="BR23" s="115" t="str">
        <f>IFERROR(RECHERCHEVA('Dpt BDD'!$A:$D,4,$B23,BR$13),"")</f>
        <v/>
      </c>
      <c r="BS23" s="115" t="str">
        <f>IFERROR(RECHERCHEVA('Dpt BDD'!$A:$D,4,$B23,BS$13),"")</f>
        <v/>
      </c>
      <c r="BT23" s="115" t="str">
        <f>IFERROR(RECHERCHEVA('Dpt BDD'!$A:$D,4,$B23,BT$13),"")</f>
        <v/>
      </c>
      <c r="BU23" s="115" t="str">
        <f>IFERROR(RECHERCHEVA('Dpt BDD'!$A:$D,4,$B23,BU$13),"")</f>
        <v/>
      </c>
      <c r="BV23" s="115" t="str">
        <f>IFERROR(RECHERCHEVA('Dpt BDD'!$A:$D,4,$B23,BV$13),"")</f>
        <v/>
      </c>
      <c r="BW23" s="115" t="str">
        <f>IFERROR(RECHERCHEVA('Dpt BDD'!$A:$D,4,$B23,BW$13),"")</f>
        <v/>
      </c>
      <c r="BX23" s="115" t="str">
        <f>IFERROR(RECHERCHEVA('Dpt BDD'!$A:$D,4,$B23,BX$13),"")</f>
        <v/>
      </c>
      <c r="BY23" s="115" t="str">
        <f>IFERROR(RECHERCHEVA('Dpt BDD'!$A:$D,4,$B23,BY$13),"")</f>
        <v/>
      </c>
      <c r="BZ23" s="115" t="str">
        <f>IFERROR(RECHERCHEVA('Dpt BDD'!$A:$D,4,$B23,BZ$13),"")</f>
        <v/>
      </c>
      <c r="CA23" s="115" t="str">
        <f>IFERROR(RECHERCHEVA('Dpt BDD'!$A:$D,4,$B23,CA$13),"")</f>
        <v/>
      </c>
      <c r="CB23" s="115" t="str">
        <f>IFERROR(RECHERCHEVA('Dpt BDD'!$A:$D,4,$B23,CB$13),"")</f>
        <v/>
      </c>
      <c r="CC23" s="115" t="str">
        <f>IFERROR(RECHERCHEVA('Dpt BDD'!$A:$D,4,$B23,CC$13),"")</f>
        <v/>
      </c>
      <c r="CD23" s="115" t="str">
        <f>IFERROR(RECHERCHEVA('Dpt BDD'!$A:$D,4,$B23,CD$13),"")</f>
        <v/>
      </c>
      <c r="CE23" s="115" t="str">
        <f>IFERROR(RECHERCHEVA('Dpt BDD'!$A:$D,4,$B23,CE$13),"")</f>
        <v/>
      </c>
      <c r="CF23" s="115" t="str">
        <f>IFERROR(RECHERCHEVA('Dpt BDD'!$A:$D,4,$B23,CF$13),"")</f>
        <v/>
      </c>
      <c r="CG23" s="115" t="str">
        <f>IFERROR(RECHERCHEVA('Dpt BDD'!$A:$D,4,$B23,CG$13),"")</f>
        <v/>
      </c>
      <c r="CH23" s="115" t="str">
        <f>IFERROR(RECHERCHEVA('Dpt BDD'!$A:$D,4,$B23,CH$13),"")</f>
        <v/>
      </c>
      <c r="CI23" s="115" t="str">
        <f>IFERROR(RECHERCHEVA('Dpt BDD'!$A:$D,4,$B23,CI$13),"")</f>
        <v/>
      </c>
      <c r="CJ23" s="115" t="str">
        <f>IFERROR(RECHERCHEVA('Dpt BDD'!$A:$D,4,$B23,CJ$13),"")</f>
        <v/>
      </c>
      <c r="CK23" s="115" t="str">
        <f>IFERROR(RECHERCHEVA('Dpt BDD'!$A:$D,4,$B23,CK$13),"")</f>
        <v/>
      </c>
      <c r="CL23" s="115" t="str">
        <f>IFERROR(RECHERCHEVA('Dpt BDD'!$A:$D,4,$B23,CL$13),"")</f>
        <v/>
      </c>
      <c r="CM23" s="115" t="str">
        <f>IFERROR(RECHERCHEVA('Dpt BDD'!$A:$D,4,$B23,CM$13),"")</f>
        <v/>
      </c>
      <c r="CN23" s="115" t="str">
        <f>IFERROR(RECHERCHEVA('Dpt BDD'!$A:$D,4,$B23,CN$13),"")</f>
        <v/>
      </c>
      <c r="CO23" s="115" t="str">
        <f>IFERROR(RECHERCHEVA('Dpt BDD'!$A:$D,4,$B23,CO$13),"")</f>
        <v/>
      </c>
      <c r="CP23" s="115" t="str">
        <f>IFERROR(RECHERCHEVA('Dpt BDD'!$A:$D,4,$B23,CP$13),"")</f>
        <v/>
      </c>
      <c r="CQ23" s="115" t="str">
        <f>IFERROR(RECHERCHEVA('Dpt BDD'!$A:$D,4,$B23,CQ$13),"")</f>
        <v/>
      </c>
      <c r="CR23" s="115" t="str">
        <f>IFERROR(RECHERCHEVA('Dpt BDD'!$A:$D,4,$B23,CR$13),"")</f>
        <v/>
      </c>
      <c r="CS23" s="115" t="str">
        <f>IFERROR(RECHERCHEVA('Dpt BDD'!$A:$D,4,$B23,CS$13),"")</f>
        <v/>
      </c>
      <c r="CT23" s="115" t="str">
        <f>IFERROR(RECHERCHEVA('Dpt BDD'!$A:$D,4,$B23,CT$13),"")</f>
        <v/>
      </c>
      <c r="CU23" s="115" t="str">
        <f>IFERROR(RECHERCHEVA('Dpt BDD'!$A:$D,4,$B23,CU$13),"")</f>
        <v/>
      </c>
      <c r="CV23" s="115" t="str">
        <f>IFERROR(RECHERCHEVA('Dpt BDD'!$A:$D,4,$B23,CV$13),"")</f>
        <v/>
      </c>
      <c r="CW23" s="115" t="str">
        <f>IFERROR(RECHERCHEVA('Dpt BDD'!$A:$D,4,$B23,CW$13),"")</f>
        <v/>
      </c>
      <c r="CX23" s="115" t="str">
        <f>IFERROR(RECHERCHEVA('Dpt BDD'!$A:$D,4,$B23,CX$13),"")</f>
        <v/>
      </c>
      <c r="CY23" s="115" t="str">
        <f>IFERROR(RECHERCHEVA('Dpt BDD'!$A:$D,4,$B23,CY$13),"")</f>
        <v/>
      </c>
      <c r="CZ23" s="115" t="str">
        <f>IFERROR(RECHERCHEVA('Dpt BDD'!$A:$D,4,$B23,CZ$13),"")</f>
        <v/>
      </c>
      <c r="DA23" s="115" t="str">
        <f>IFERROR(RECHERCHEVA('Dpt BDD'!$A:$D,4,$B23,DA$13),"")</f>
        <v/>
      </c>
      <c r="DB23" s="115" t="str">
        <f>IFERROR(RECHERCHEVA('Dpt BDD'!$A:$D,4,$B23,DB$13),"")</f>
        <v/>
      </c>
      <c r="DC23" s="115" t="str">
        <f>IFERROR(RECHERCHEVA('Dpt BDD'!$A:$D,4,$B23,DC$13),"")</f>
        <v/>
      </c>
      <c r="DD23" s="115" t="str">
        <f>IFERROR(RECHERCHEVA('Dpt BDD'!$A:$D,4,$B23,DD$13),"")</f>
        <v/>
      </c>
      <c r="DE23" s="115" t="str">
        <f>IFERROR(RECHERCHEVA('Dpt BDD'!$A:$D,4,$B23,DE$13),"")</f>
        <v/>
      </c>
      <c r="DF23" s="115" t="str">
        <f>IFERROR(RECHERCHEVA('Dpt BDD'!$A:$D,4,$B23,DF$13),"")</f>
        <v/>
      </c>
      <c r="DG23" s="115" t="str">
        <f>IFERROR(RECHERCHEVA('Dpt BDD'!$A:$D,4,$B23,DG$13),"")</f>
        <v/>
      </c>
      <c r="DH23" s="115" t="str">
        <f>IFERROR(RECHERCHEVA('Dpt BDD'!$A:$D,4,$B23,DH$13),"")</f>
        <v/>
      </c>
      <c r="DI23" s="115" t="str">
        <f>IFERROR(RECHERCHEVA('Dpt BDD'!$A:$D,4,$B23,DI$13),"")</f>
        <v/>
      </c>
      <c r="DJ23" s="115" t="str">
        <f>IFERROR(RECHERCHEVA('Dpt BDD'!$A:$D,4,$B23,DJ$13),"")</f>
        <v/>
      </c>
      <c r="DK23" s="115" t="str">
        <f>IFERROR(RECHERCHEVA('Dpt BDD'!$A:$D,4,$B23,DK$13),"")</f>
        <v/>
      </c>
      <c r="DL23" s="115" t="str">
        <f>IFERROR(RECHERCHEVA('Dpt BDD'!$A:$D,4,$B23,DL$13),"")</f>
        <v/>
      </c>
      <c r="DM23" s="115" t="str">
        <f>IFERROR(RECHERCHEVA('Dpt BDD'!$A:$D,4,$B23,DM$13),"")</f>
        <v/>
      </c>
      <c r="DN23" s="115" t="str">
        <f>IFERROR(RECHERCHEVA('Dpt BDD'!$A:$D,4,$B23,DN$13),"")</f>
        <v/>
      </c>
      <c r="DO23" s="115" t="str">
        <f>IFERROR(RECHERCHEVA('Dpt BDD'!$A:$D,4,$B23,DO$13),"")</f>
        <v/>
      </c>
      <c r="DP23" s="115" t="str">
        <f>IFERROR(RECHERCHEVA('Dpt BDD'!$A:$D,4,$B23,DP$13),"")</f>
        <v/>
      </c>
      <c r="DQ23" s="115" t="str">
        <f>IFERROR(RECHERCHEVA('Dpt BDD'!$A:$D,4,$B23,DQ$13),"")</f>
        <v/>
      </c>
      <c r="DR23" s="115" t="str">
        <f>IFERROR(RECHERCHEVA('Dpt BDD'!$A:$D,4,$B23,DR$13),"")</f>
        <v/>
      </c>
      <c r="DS23" s="115" t="str">
        <f>IFERROR(RECHERCHEVA('Dpt BDD'!$A:$D,4,$B23,DS$13),"")</f>
        <v/>
      </c>
      <c r="DT23" s="115" t="str">
        <f>IFERROR(RECHERCHEVA('Dpt BDD'!$A:$D,4,$B23,DT$13),"")</f>
        <v/>
      </c>
      <c r="DU23" s="115" t="str">
        <f>IFERROR(RECHERCHEVA('Dpt BDD'!$A:$D,4,$B23,DU$13),"")</f>
        <v/>
      </c>
      <c r="DV23" s="115" t="str">
        <f>IFERROR(RECHERCHEVA('Dpt BDD'!$A:$D,4,$B23,DV$13),"")</f>
        <v/>
      </c>
      <c r="DW23" s="115" t="str">
        <f>IFERROR(RECHERCHEVA('Dpt BDD'!$A:$D,4,$B23,DW$13),"")</f>
        <v/>
      </c>
      <c r="DX23" s="115" t="str">
        <f>IFERROR(RECHERCHEVA('Dpt BDD'!$A:$D,4,$B23,DX$13),"")</f>
        <v/>
      </c>
      <c r="DY23" s="115" t="str">
        <f>IFERROR(RECHERCHEVA('Dpt BDD'!$A:$D,4,$B23,DY$13),"")</f>
        <v/>
      </c>
      <c r="DZ23" s="115" t="str">
        <f>IFERROR(RECHERCHEVA('Dpt BDD'!$A:$D,4,$B23,DZ$13),"")</f>
        <v/>
      </c>
      <c r="EA23" s="115" t="str">
        <f>IFERROR(RECHERCHEVA('Dpt BDD'!$A:$D,4,$B23,EA$13),"")</f>
        <v/>
      </c>
      <c r="EB23" s="115" t="str">
        <f>IFERROR(RECHERCHEVA('Dpt BDD'!$A:$D,4,$B23,EB$13),"")</f>
        <v/>
      </c>
      <c r="EC23" s="115" t="str">
        <f>IFERROR(RECHERCHEVA('Dpt BDD'!$A:$D,4,$B23,EC$13),"")</f>
        <v/>
      </c>
      <c r="ED23" s="115" t="str">
        <f>IFERROR(RECHERCHEVA('Dpt BDD'!$A:$D,4,$B23,ED$13),"")</f>
        <v/>
      </c>
      <c r="EE23" s="115" t="str">
        <f>IFERROR(RECHERCHEVA('Dpt BDD'!$A:$D,4,$B23,EE$13),"")</f>
        <v/>
      </c>
      <c r="EF23" s="115" t="str">
        <f>IFERROR(RECHERCHEVA('Dpt BDD'!$A:$D,4,$B23,EF$13),"")</f>
        <v/>
      </c>
      <c r="EG23" s="115" t="str">
        <f>IFERROR(RECHERCHEVA('Dpt BDD'!$A:$D,4,$B23,EG$13),"")</f>
        <v/>
      </c>
      <c r="EH23" s="115" t="str">
        <f>IFERROR(RECHERCHEVA('Dpt BDD'!$A:$D,4,$B23,EH$13),"")</f>
        <v/>
      </c>
      <c r="EI23" s="115" t="str">
        <f>IFERROR(RECHERCHEVA('Dpt BDD'!$A:$D,4,$B23,EI$13),"")</f>
        <v/>
      </c>
      <c r="EJ23" s="115" t="str">
        <f>IFERROR(RECHERCHEVA('Dpt BDD'!$A:$D,4,$B23,EJ$13),"")</f>
        <v/>
      </c>
      <c r="EK23" s="115" t="str">
        <f>IFERROR(RECHERCHEVA('Dpt BDD'!$A:$D,4,$B23,EK$13),"")</f>
        <v/>
      </c>
      <c r="EL23" s="115" t="str">
        <f>IFERROR(RECHERCHEVA('Dpt BDD'!$A:$D,4,$B23,EL$13),"")</f>
        <v/>
      </c>
      <c r="EM23" s="115" t="str">
        <f>IFERROR(RECHERCHEVA('Dpt BDD'!$A:$D,4,$B23,EM$13),"")</f>
        <v/>
      </c>
      <c r="EN23" s="115" t="str">
        <f>IFERROR(RECHERCHEVA('Dpt BDD'!$A:$D,4,$B23,EN$13),"")</f>
        <v/>
      </c>
      <c r="EO23" s="115" t="str">
        <f>IFERROR(RECHERCHEVA('Dpt BDD'!$A:$D,4,$B23,EO$13),"")</f>
        <v/>
      </c>
      <c r="EP23" s="115" t="str">
        <f>IFERROR(RECHERCHEVA('Dpt BDD'!$A:$D,4,$B23,EP$13),"")</f>
        <v/>
      </c>
      <c r="EQ23" s="115" t="str">
        <f>IFERROR(RECHERCHEVA('Dpt BDD'!$A:$D,4,$B23,EQ$13),"")</f>
        <v/>
      </c>
      <c r="ER23" s="115" t="str">
        <f>IFERROR(RECHERCHEVA('Dpt BDD'!$A:$D,4,$B23,ER$13),"")</f>
        <v/>
      </c>
      <c r="ES23" s="115" t="str">
        <f>IFERROR(RECHERCHEVA('Dpt BDD'!$A:$D,4,$B23,ES$13),"")</f>
        <v/>
      </c>
      <c r="ET23" s="115" t="str">
        <f>IFERROR(RECHERCHEVA('Dpt BDD'!$A:$D,4,$B23,ET$13),"")</f>
        <v/>
      </c>
      <c r="EU23" s="115" t="str">
        <f>IFERROR(RECHERCHEVA('Dpt BDD'!$A:$D,4,$B23,EU$13),"")</f>
        <v/>
      </c>
      <c r="EV23" s="115" t="str">
        <f>IFERROR(RECHERCHEVA('Dpt BDD'!$A:$D,4,$B23,EV$13),"")</f>
        <v/>
      </c>
      <c r="EW23" s="115" t="str">
        <f>IFERROR(RECHERCHEVA('Dpt BDD'!$A:$D,4,$B23,EW$13),"")</f>
        <v/>
      </c>
      <c r="EX23" s="115" t="str">
        <f>IFERROR(RECHERCHEVA('Dpt BDD'!$A:$D,4,$B23,EX$13),"")</f>
        <v/>
      </c>
      <c r="EY23" s="115" t="str">
        <f>IFERROR(RECHERCHEVA('Dpt BDD'!$A:$D,4,$B23,EY$13),"")</f>
        <v/>
      </c>
      <c r="EZ23" s="115" t="str">
        <f>IFERROR(RECHERCHEVA('Dpt BDD'!$A:$D,4,$B23,EZ$13),"")</f>
        <v/>
      </c>
      <c r="FA23" s="115" t="str">
        <f>IFERROR(RECHERCHEVA('Dpt BDD'!$A:$D,4,$B23,FA$13),"")</f>
        <v/>
      </c>
      <c r="FB23" s="115" t="str">
        <f>IFERROR(RECHERCHEVA('Dpt BDD'!$A:$D,4,$B23,FB$13),"")</f>
        <v/>
      </c>
      <c r="FC23" s="115" t="str">
        <f>IFERROR(RECHERCHEVA('Dpt BDD'!$A:$D,4,$B23,FC$13),"")</f>
        <v/>
      </c>
      <c r="FD23" s="115" t="str">
        <f>IFERROR(RECHERCHEVA('Dpt BDD'!$A:$D,4,$B23,FD$13),"")</f>
        <v/>
      </c>
      <c r="FE23" s="115" t="str">
        <f>IFERROR(RECHERCHEVA('Dpt BDD'!$A:$D,4,$B23,FE$13),"")</f>
        <v/>
      </c>
      <c r="FF23" s="115" t="str">
        <f>IFERROR(RECHERCHEVA('Dpt BDD'!$A:$D,4,$B23,FF$13),"")</f>
        <v/>
      </c>
      <c r="FG23" s="115" t="str">
        <f>IFERROR(RECHERCHEVA('Dpt BDD'!$A:$D,4,$B23,FG$13),"")</f>
        <v/>
      </c>
      <c r="FH23" s="115" t="str">
        <f>IFERROR(RECHERCHEVA('Dpt BDD'!$A:$D,4,$B23,FH$13),"")</f>
        <v/>
      </c>
      <c r="FI23" s="115" t="str">
        <f>IFERROR(RECHERCHEVA('Dpt BDD'!$A:$D,4,$B23,FI$13),"")</f>
        <v/>
      </c>
      <c r="FJ23" s="115" t="str">
        <f>IFERROR(RECHERCHEVA('Dpt BDD'!$A:$D,4,$B23,FJ$13),"")</f>
        <v/>
      </c>
      <c r="FK23" s="115" t="str">
        <f>IFERROR(RECHERCHEVA('Dpt BDD'!$A:$D,4,$B23,FK$13),"")</f>
        <v/>
      </c>
      <c r="FL23" s="115" t="str">
        <f>IFERROR(RECHERCHEVA('Dpt BDD'!$A:$D,4,$B23,FL$13),"")</f>
        <v/>
      </c>
      <c r="FM23" s="115" t="str">
        <f>IFERROR(RECHERCHEVA('Dpt BDD'!$A:$D,4,$B23,FM$13),"")</f>
        <v/>
      </c>
      <c r="FN23" s="115" t="str">
        <f>IFERROR(RECHERCHEVA('Dpt BDD'!$A:$D,4,$B23,FN$13),"")</f>
        <v/>
      </c>
      <c r="FO23" s="115" t="str">
        <f>IFERROR(RECHERCHEVA('Dpt BDD'!$A:$D,4,$B23,FO$13),"")</f>
        <v/>
      </c>
      <c r="FP23" s="115" t="str">
        <f>IFERROR(RECHERCHEVA('Dpt BDD'!$A:$D,4,$B23,FP$13),"")</f>
        <v/>
      </c>
      <c r="FQ23" s="115" t="str">
        <f>IFERROR(RECHERCHEVA('Dpt BDD'!$A:$D,4,$B23,FQ$13),"")</f>
        <v/>
      </c>
      <c r="FR23" s="115" t="str">
        <f>IFERROR(RECHERCHEVA('Dpt BDD'!$A:$D,4,$B23,FR$13),"")</f>
        <v/>
      </c>
      <c r="FS23" s="115" t="str">
        <f>IFERROR(RECHERCHEVA('Dpt BDD'!$A:$D,4,$B23,FS$13),"")</f>
        <v/>
      </c>
      <c r="FT23" s="115" t="str">
        <f>IFERROR(RECHERCHEVA('Dpt BDD'!$A:$D,4,$B23,FT$13),"")</f>
        <v/>
      </c>
      <c r="FU23" s="115" t="str">
        <f>IFERROR(RECHERCHEVA('Dpt BDD'!$A:$D,4,$B23,FU$13),"")</f>
        <v/>
      </c>
      <c r="FV23" s="115" t="str">
        <f>IFERROR(RECHERCHEVA('Dpt BDD'!$A:$D,4,$B23,FV$13),"")</f>
        <v/>
      </c>
      <c r="FW23" s="115" t="str">
        <f>IFERROR(RECHERCHEVA('Dpt BDD'!$A:$D,4,$B23,FW$13),"")</f>
        <v/>
      </c>
      <c r="FX23" s="115" t="str">
        <f>IFERROR(RECHERCHEVA('Dpt BDD'!$A:$D,4,$B23,FX$13),"")</f>
        <v/>
      </c>
      <c r="FY23" s="115" t="str">
        <f>IFERROR(RECHERCHEVA('Dpt BDD'!$A:$D,4,$B23,FY$13),"")</f>
        <v/>
      </c>
      <c r="FZ23" s="115" t="str">
        <f>IFERROR(RECHERCHEVA('Dpt BDD'!$A:$D,4,$B23,FZ$13),"")</f>
        <v/>
      </c>
      <c r="GA23" s="115" t="str">
        <f>IFERROR(RECHERCHEVA('Dpt BDD'!$A:$D,4,$B23,GA$13),"")</f>
        <v/>
      </c>
      <c r="GB23" s="115" t="str">
        <f>IFERROR(RECHERCHEVA('Dpt BDD'!$A:$D,4,$B23,GB$13),"")</f>
        <v/>
      </c>
      <c r="GC23" s="115" t="str">
        <f>IFERROR(RECHERCHEVA('Dpt BDD'!$A:$D,4,$B23,GC$13),"")</f>
        <v/>
      </c>
      <c r="GD23" s="115" t="str">
        <f>IFERROR(RECHERCHEVA('Dpt BDD'!$A:$D,4,$B23,GD$13),"")</f>
        <v/>
      </c>
      <c r="GE23" s="115" t="str">
        <f>IFERROR(RECHERCHEVA('Dpt BDD'!$A:$D,4,$B23,GE$13),"")</f>
        <v/>
      </c>
      <c r="GF23" s="115" t="str">
        <f>IFERROR(RECHERCHEVA('Dpt BDD'!$A:$D,4,$B23,GF$13),"")</f>
        <v/>
      </c>
      <c r="GG23" s="115" t="str">
        <f>IFERROR(RECHERCHEVA('Dpt BDD'!$A:$D,4,$B23,GG$13),"")</f>
        <v/>
      </c>
      <c r="GH23" s="115" t="str">
        <f>IFERROR(RECHERCHEVA('Dpt BDD'!$A:$D,4,$B23,GH$13),"")</f>
        <v/>
      </c>
      <c r="GI23" s="115" t="str">
        <f>IFERROR(RECHERCHEVA('Dpt BDD'!$A:$D,4,$B23,GI$13),"")</f>
        <v/>
      </c>
      <c r="GJ23" s="115" t="str">
        <f>IFERROR(RECHERCHEVA('Dpt BDD'!$A:$D,4,$B23,GJ$13),"")</f>
        <v/>
      </c>
      <c r="GK23" s="115" t="str">
        <f>IFERROR(RECHERCHEVA('Dpt BDD'!$A:$D,4,$B23,GK$13),"")</f>
        <v/>
      </c>
      <c r="GL23" s="115" t="str">
        <f>IFERROR(RECHERCHEVA('Dpt BDD'!$A:$D,4,$B23,GL$13),"")</f>
        <v/>
      </c>
      <c r="GM23" s="115" t="str">
        <f>IFERROR(RECHERCHEVA('Dpt BDD'!$A:$D,4,$B23,GM$13),"")</f>
        <v/>
      </c>
      <c r="GN23" s="115" t="str">
        <f>IFERROR(RECHERCHEVA('Dpt BDD'!$A:$D,4,$B23,GN$13),"")</f>
        <v/>
      </c>
      <c r="GO23" s="115" t="str">
        <f>IFERROR(RECHERCHEVA('Dpt BDD'!$A:$D,4,$B23,GO$13),"")</f>
        <v/>
      </c>
      <c r="GP23" s="115" t="str">
        <f>IFERROR(RECHERCHEVA('Dpt BDD'!$A:$D,4,$B23,GP$13),"")</f>
        <v/>
      </c>
      <c r="GQ23" s="115" t="str">
        <f>IFERROR(RECHERCHEVA('Dpt BDD'!$A:$D,4,$B23,GQ$13),"")</f>
        <v/>
      </c>
      <c r="GR23" s="115" t="str">
        <f>IFERROR(RECHERCHEVA('Dpt BDD'!$A:$D,4,$B23,GR$13),"")</f>
        <v/>
      </c>
      <c r="GS23" s="115" t="str">
        <f>IFERROR(RECHERCHEVA('Dpt BDD'!$A:$D,4,$B23,GS$13),"")</f>
        <v/>
      </c>
      <c r="GT23" s="115" t="str">
        <f>IFERROR(RECHERCHEVA('Dpt BDD'!$A:$D,4,$B23,GT$13),"")</f>
        <v/>
      </c>
      <c r="GU23" s="115" t="str">
        <f>IFERROR(RECHERCHEVA('Dpt BDD'!$A:$D,4,$B23,GU$13),"")</f>
        <v/>
      </c>
      <c r="GV23" s="115" t="str">
        <f>IFERROR(RECHERCHEVA('Dpt BDD'!$A:$D,4,$B23,GV$13),"")</f>
        <v/>
      </c>
      <c r="GW23" s="115" t="str">
        <f>IFERROR(RECHERCHEVA('Dpt BDD'!$A:$D,4,$B23,GW$13),"")</f>
        <v/>
      </c>
      <c r="GX23" s="115" t="str">
        <f>IFERROR(RECHERCHEVA('Dpt BDD'!$A:$D,4,$B23,GX$13),"")</f>
        <v/>
      </c>
      <c r="GY23" s="115" t="str">
        <f>IFERROR(RECHERCHEVA('Dpt BDD'!$A:$D,4,$B23,GY$13),"")</f>
        <v/>
      </c>
      <c r="GZ23" s="115" t="str">
        <f>IFERROR(RECHERCHEVA('Dpt BDD'!$A:$D,4,$B23,GZ$13),"")</f>
        <v/>
      </c>
      <c r="HA23" s="115" t="str">
        <f>IFERROR(RECHERCHEVA('Dpt BDD'!$A:$D,4,$B23,HA$13),"")</f>
        <v/>
      </c>
      <c r="HB23" s="115" t="str">
        <f>IFERROR(RECHERCHEVA('Dpt BDD'!$A:$D,4,$B23,HB$13),"")</f>
        <v/>
      </c>
      <c r="HC23" s="115" t="str">
        <f>IFERROR(RECHERCHEVA('Dpt BDD'!$A:$D,4,$B23,HC$13),"")</f>
        <v/>
      </c>
      <c r="HD23" s="115" t="str">
        <f>IFERROR(RECHERCHEVA('Dpt BDD'!$A:$D,4,$B23,HD$13),"")</f>
        <v/>
      </c>
      <c r="HE23" s="115" t="str">
        <f>IFERROR(RECHERCHEVA('Dpt BDD'!$A:$D,4,$B23,HE$13),"")</f>
        <v/>
      </c>
      <c r="HF23" s="115" t="str">
        <f>IFERROR(RECHERCHEVA('Dpt BDD'!$A:$D,4,$B23,HF$13),"")</f>
        <v/>
      </c>
      <c r="HG23" s="115" t="str">
        <f>IFERROR(RECHERCHEVA('Dpt BDD'!$A:$D,4,$B23,HG$13),"")</f>
        <v/>
      </c>
      <c r="HH23" s="115" t="str">
        <f>IFERROR(RECHERCHEVA('Dpt BDD'!$A:$D,4,$B23,HH$13),"")</f>
        <v/>
      </c>
    </row>
    <row r="24" spans="2:216" x14ac:dyDescent="0.15">
      <c r="B24" s="119">
        <f t="shared" si="0"/>
        <v>43111</v>
      </c>
      <c r="C24" s="116" t="str">
        <f>IFERROR(RECHERCHEVA('Dpt BDD'!$A:$D,4,$B24,C$12),"")</f>
        <v/>
      </c>
      <c r="D24" s="114" t="str">
        <f>IFERROR(RECHERCHEVA('Dpt BDD'!$A:$D,4,$B24,D$12),"")</f>
        <v/>
      </c>
      <c r="E24" s="114" t="str">
        <f>IFERROR(RECHERCHEVA('Dpt BDD'!$A:$D,4,$B24,E$12),"")</f>
        <v/>
      </c>
      <c r="F24" s="114" t="str">
        <f>IFERROR(RECHERCHEVA('Dpt BDD'!$A:$D,4,$B24,F$12),"")</f>
        <v/>
      </c>
      <c r="G24" s="114" t="str">
        <f>IFERROR(RECHERCHEVA('Dpt BDD'!$A:$D,4,$B24,G$12),"")</f>
        <v/>
      </c>
      <c r="H24" s="114" t="str">
        <f>IFERROR(RECHERCHEVA('Dpt BDD'!$A:$D,4,$B24,H$12),"")</f>
        <v/>
      </c>
      <c r="I24" s="114" t="str">
        <f>IFERROR(RECHERCHEVA('Dpt BDD'!$A:$D,4,$B24,I$12),"")</f>
        <v/>
      </c>
      <c r="J24" s="114" t="str">
        <f>IFERROR(RECHERCHEVA('Dpt BDD'!$A:$D,4,$B24,J$12),"")</f>
        <v/>
      </c>
      <c r="K24" s="114" t="str">
        <f>IFERROR(RECHERCHEVA('Dpt BDD'!$A:$D,4,$B24,K$12),"")</f>
        <v/>
      </c>
      <c r="L24" s="114" t="str">
        <f>IFERROR(RECHERCHEVA('Dpt BDD'!$A:$D,4,$B24,L$12),"")</f>
        <v/>
      </c>
      <c r="M24" s="114" t="str">
        <f>IFERROR(RECHERCHEVA('Dpt BDD'!$A:$D,4,$B24,M$12),"")</f>
        <v/>
      </c>
      <c r="N24" s="114" t="str">
        <f>IFERROR(RECHERCHEVA('Dpt BDD'!$A:$D,4,$B24,N$12),"")</f>
        <v/>
      </c>
      <c r="O24" s="114" t="str">
        <f>IFERROR(RECHERCHEVA('Dpt BDD'!$A:$D,4,$B24,O$13),"")</f>
        <v/>
      </c>
      <c r="P24" s="114" t="str">
        <f>IFERROR(RECHERCHEVA('Dpt BDD'!$A:$D,4,$B24,P$13),"")</f>
        <v/>
      </c>
      <c r="Q24" s="114" t="str">
        <f>IFERROR(RECHERCHEVA('Dpt BDD'!$A:$D,4,$B24,Q$13),"")</f>
        <v/>
      </c>
      <c r="R24" s="114" t="str">
        <f>IFERROR(RECHERCHEVA('Dpt BDD'!$A:$D,4,$B24,R$13),"")</f>
        <v/>
      </c>
      <c r="S24" s="114" t="str">
        <f>IFERROR(RECHERCHEVA('Dpt BDD'!$A:$D,4,$B24,S$13),"")</f>
        <v/>
      </c>
      <c r="T24" s="114" t="str">
        <f>IFERROR(RECHERCHEVA('Dpt BDD'!$A:$D,4,$B24,T$13),"")</f>
        <v/>
      </c>
      <c r="U24" s="114" t="str">
        <f>IFERROR(RECHERCHEVA('Dpt BDD'!$A:$D,4,$B24,U$13),"")</f>
        <v/>
      </c>
      <c r="V24" s="114" t="str">
        <f>IFERROR(RECHERCHEVA('Dpt BDD'!$A:$D,4,$B24,V$13),"")</f>
        <v/>
      </c>
      <c r="W24" s="114" t="str">
        <f>IFERROR(RECHERCHEVA('Dpt BDD'!$A:$D,4,$B24,W$13),"")</f>
        <v/>
      </c>
      <c r="X24" s="114" t="str">
        <f>IFERROR(RECHERCHEVA('Dpt BDD'!$A:$D,4,$B24,X$13),"")</f>
        <v/>
      </c>
      <c r="Y24" s="114" t="str">
        <f>IFERROR(RECHERCHEVA('Dpt BDD'!$A:$D,4,$B24,Y$13),"")</f>
        <v/>
      </c>
      <c r="Z24" s="114" t="str">
        <f>IFERROR(RECHERCHEVA('Dpt BDD'!$A:$D,4,$B24,Z$13),"")</f>
        <v/>
      </c>
      <c r="AA24" s="114" t="str">
        <f>IFERROR(RECHERCHEVA('Dpt BDD'!$A:$D,4,$B24,AA$13),"")</f>
        <v/>
      </c>
      <c r="AB24" s="114" t="str">
        <f>IFERROR(RECHERCHEVA('Dpt BDD'!$A:$D,4,$B24,AB$13),"")</f>
        <v/>
      </c>
      <c r="AC24" s="114" t="str">
        <f>IFERROR(RECHERCHEVA('Dpt BDD'!$A:$D,4,$B24,AC$13),"")</f>
        <v/>
      </c>
      <c r="AD24" s="114" t="str">
        <f>IFERROR(RECHERCHEVA('Dpt BDD'!$A:$D,4,$B24,AD$13),"")</f>
        <v/>
      </c>
      <c r="AE24" s="114" t="str">
        <f>IFERROR(RECHERCHEVA('Dpt BDD'!$A:$D,4,$B24,AE$13),"")</f>
        <v/>
      </c>
      <c r="AF24" s="114" t="str">
        <f>IFERROR(RECHERCHEVA('Dpt BDD'!$A:$D,4,$B24,AF$13),"")</f>
        <v/>
      </c>
      <c r="AG24" s="114" t="str">
        <f>IFERROR(RECHERCHEVA('Dpt BDD'!$A:$D,4,$B24,AG$13),"")</f>
        <v/>
      </c>
      <c r="AH24" s="114" t="str">
        <f>IFERROR(RECHERCHEVA('Dpt BDD'!$A:$D,4,$B24,AH$13),"")</f>
        <v/>
      </c>
      <c r="AI24" s="114" t="str">
        <f>IFERROR(RECHERCHEVA('Dpt BDD'!$A:$D,4,$B24,AI$13),"")</f>
        <v/>
      </c>
      <c r="AJ24" s="114" t="str">
        <f>IFERROR(RECHERCHEVA('Dpt BDD'!$A:$D,4,$B24,AJ$13),"")</f>
        <v/>
      </c>
      <c r="AK24" s="114" t="str">
        <f>IFERROR(RECHERCHEVA('Dpt BDD'!$A:$D,4,$B24,AK$13),"")</f>
        <v/>
      </c>
      <c r="AL24" s="114" t="str">
        <f>IFERROR(RECHERCHEVA('Dpt BDD'!$A:$D,4,$B24,AL$13),"")</f>
        <v/>
      </c>
      <c r="AM24" s="114" t="str">
        <f>IFERROR(RECHERCHEVA('Dpt BDD'!$A:$D,4,$B24,AM$13),"")</f>
        <v/>
      </c>
      <c r="AN24" s="114" t="str">
        <f>IFERROR(RECHERCHEVA('Dpt BDD'!$A:$D,4,$B24,AN$13),"")</f>
        <v/>
      </c>
      <c r="AO24" s="114" t="str">
        <f>IFERROR(RECHERCHEVA('Dpt BDD'!$A:$D,4,$B24,AO$13),"")</f>
        <v/>
      </c>
      <c r="AP24" s="114" t="str">
        <f>IFERROR(RECHERCHEVA('Dpt BDD'!$A:$D,4,$B24,AP$13),"")</f>
        <v/>
      </c>
      <c r="AQ24" s="114" t="str">
        <f>IFERROR(RECHERCHEVA('Dpt BDD'!$A:$D,4,$B24,AQ$13),"")</f>
        <v/>
      </c>
      <c r="AR24" s="114" t="str">
        <f>IFERROR(RECHERCHEVA('Dpt BDD'!$A:$D,4,$B24,AR$13),"")</f>
        <v/>
      </c>
      <c r="AS24" s="114" t="str">
        <f>IFERROR(RECHERCHEVA('Dpt BDD'!$A:$D,4,$B24,AS$13),"")</f>
        <v/>
      </c>
      <c r="AT24" s="114" t="str">
        <f>IFERROR(RECHERCHEVA('Dpt BDD'!$A:$D,4,$B24,AT$13),"")</f>
        <v/>
      </c>
      <c r="AU24" s="114" t="str">
        <f>IFERROR(RECHERCHEVA('Dpt BDD'!$A:$D,4,$B24,AU$13),"")</f>
        <v/>
      </c>
      <c r="AV24" s="114" t="str">
        <f>IFERROR(RECHERCHEVA('Dpt BDD'!$A:$D,4,$B24,AV$13),"")</f>
        <v/>
      </c>
      <c r="AW24" s="114" t="str">
        <f>IFERROR(RECHERCHEVA('Dpt BDD'!$A:$D,4,$B24,AW$13),"")</f>
        <v/>
      </c>
      <c r="AX24" s="114" t="str">
        <f>IFERROR(RECHERCHEVA('Dpt BDD'!$A:$D,4,$B24,AX$13),"")</f>
        <v/>
      </c>
      <c r="AY24" s="114" t="str">
        <f>IFERROR(RECHERCHEVA('Dpt BDD'!$A:$D,4,$B24,AY$13),"")</f>
        <v/>
      </c>
      <c r="AZ24" s="114" t="str">
        <f>IFERROR(RECHERCHEVA('Dpt BDD'!$A:$D,4,$B24,AZ$13),"")</f>
        <v/>
      </c>
      <c r="BA24" s="114" t="str">
        <f>IFERROR(RECHERCHEVA('Dpt BDD'!$A:$D,4,$B24,BA$13),"")</f>
        <v/>
      </c>
      <c r="BB24" s="114" t="str">
        <f>IFERROR(RECHERCHEVA('Dpt BDD'!$A:$D,4,$B24,BB$13),"")</f>
        <v/>
      </c>
      <c r="BC24" s="114" t="str">
        <f>IFERROR(RECHERCHEVA('Dpt BDD'!$A:$D,4,$B24,BC$13),"")</f>
        <v/>
      </c>
      <c r="BD24" s="114" t="str">
        <f>IFERROR(RECHERCHEVA('Dpt BDD'!$A:$D,4,$B24,BD$13),"")</f>
        <v/>
      </c>
      <c r="BE24" s="114" t="str">
        <f>IFERROR(RECHERCHEVA('Dpt BDD'!$A:$D,4,$B24,BE$13),"")</f>
        <v/>
      </c>
      <c r="BF24" s="114" t="str">
        <f>IFERROR(RECHERCHEVA('Dpt BDD'!$A:$D,4,$B24,BF$13),"")</f>
        <v/>
      </c>
      <c r="BG24" s="114" t="str">
        <f>IFERROR(RECHERCHEVA('Dpt BDD'!$A:$D,4,$B24,BG$13),"")</f>
        <v/>
      </c>
      <c r="BH24" s="114" t="str">
        <f>IFERROR(RECHERCHEVA('Dpt BDD'!$A:$D,4,$B24,BH$13),"")</f>
        <v/>
      </c>
      <c r="BI24" s="114" t="str">
        <f>IFERROR(RECHERCHEVA('Dpt BDD'!$A:$D,4,$B24,BI$13),"")</f>
        <v/>
      </c>
      <c r="BJ24" s="114" t="str">
        <f>IFERROR(RECHERCHEVA('Dpt BDD'!$A:$D,4,$B24,BJ$13),"")</f>
        <v/>
      </c>
      <c r="BK24" s="114" t="str">
        <f>IFERROR(RECHERCHEVA('Dpt BDD'!$A:$D,4,$B24,BK$13),"")</f>
        <v/>
      </c>
      <c r="BL24" s="114" t="str">
        <f>IFERROR(RECHERCHEVA('Dpt BDD'!$A:$D,4,$B24,BL$13),"")</f>
        <v/>
      </c>
      <c r="BM24" s="114" t="str">
        <f>IFERROR(RECHERCHEVA('Dpt BDD'!$A:$D,4,$B24,BM$13),"")</f>
        <v/>
      </c>
      <c r="BN24" s="114" t="str">
        <f>IFERROR(RECHERCHEVA('Dpt BDD'!$A:$D,4,$B24,BN$13),"")</f>
        <v/>
      </c>
      <c r="BO24" s="114" t="str">
        <f>IFERROR(RECHERCHEVA('Dpt BDD'!$A:$D,4,$B24,BO$13),"")</f>
        <v/>
      </c>
      <c r="BP24" s="114" t="str">
        <f>IFERROR(RECHERCHEVA('Dpt BDD'!$A:$D,4,$B24,BP$13),"")</f>
        <v/>
      </c>
      <c r="BQ24" s="114" t="str">
        <f>IFERROR(RECHERCHEVA('Dpt BDD'!$A:$D,4,$B24,BQ$13),"")</f>
        <v/>
      </c>
      <c r="BR24" s="114" t="str">
        <f>IFERROR(RECHERCHEVA('Dpt BDD'!$A:$D,4,$B24,BR$13),"")</f>
        <v/>
      </c>
      <c r="BS24" s="114" t="str">
        <f>IFERROR(RECHERCHEVA('Dpt BDD'!$A:$D,4,$B24,BS$13),"")</f>
        <v/>
      </c>
      <c r="BT24" s="114" t="str">
        <f>IFERROR(RECHERCHEVA('Dpt BDD'!$A:$D,4,$B24,BT$13),"")</f>
        <v/>
      </c>
      <c r="BU24" s="114" t="str">
        <f>IFERROR(RECHERCHEVA('Dpt BDD'!$A:$D,4,$B24,BU$13),"")</f>
        <v/>
      </c>
      <c r="BV24" s="114" t="str">
        <f>IFERROR(RECHERCHEVA('Dpt BDD'!$A:$D,4,$B24,BV$13),"")</f>
        <v/>
      </c>
      <c r="BW24" s="114" t="str">
        <f>IFERROR(RECHERCHEVA('Dpt BDD'!$A:$D,4,$B24,BW$13),"")</f>
        <v/>
      </c>
      <c r="BX24" s="114" t="str">
        <f>IFERROR(RECHERCHEVA('Dpt BDD'!$A:$D,4,$B24,BX$13),"")</f>
        <v/>
      </c>
      <c r="BY24" s="114" t="str">
        <f>IFERROR(RECHERCHEVA('Dpt BDD'!$A:$D,4,$B24,BY$13),"")</f>
        <v/>
      </c>
      <c r="BZ24" s="114" t="str">
        <f>IFERROR(RECHERCHEVA('Dpt BDD'!$A:$D,4,$B24,BZ$13),"")</f>
        <v/>
      </c>
      <c r="CA24" s="114" t="str">
        <f>IFERROR(RECHERCHEVA('Dpt BDD'!$A:$D,4,$B24,CA$13),"")</f>
        <v/>
      </c>
      <c r="CB24" s="114" t="str">
        <f>IFERROR(RECHERCHEVA('Dpt BDD'!$A:$D,4,$B24,CB$13),"")</f>
        <v/>
      </c>
      <c r="CC24" s="114" t="str">
        <f>IFERROR(RECHERCHEVA('Dpt BDD'!$A:$D,4,$B24,CC$13),"")</f>
        <v/>
      </c>
      <c r="CD24" s="114" t="str">
        <f>IFERROR(RECHERCHEVA('Dpt BDD'!$A:$D,4,$B24,CD$13),"")</f>
        <v/>
      </c>
      <c r="CE24" s="114" t="str">
        <f>IFERROR(RECHERCHEVA('Dpt BDD'!$A:$D,4,$B24,CE$13),"")</f>
        <v/>
      </c>
      <c r="CF24" s="114" t="str">
        <f>IFERROR(RECHERCHEVA('Dpt BDD'!$A:$D,4,$B24,CF$13),"")</f>
        <v/>
      </c>
      <c r="CG24" s="114" t="str">
        <f>IFERROR(RECHERCHEVA('Dpt BDD'!$A:$D,4,$B24,CG$13),"")</f>
        <v/>
      </c>
      <c r="CH24" s="114" t="str">
        <f>IFERROR(RECHERCHEVA('Dpt BDD'!$A:$D,4,$B24,CH$13),"")</f>
        <v/>
      </c>
      <c r="CI24" s="114" t="str">
        <f>IFERROR(RECHERCHEVA('Dpt BDD'!$A:$D,4,$B24,CI$13),"")</f>
        <v/>
      </c>
      <c r="CJ24" s="114" t="str">
        <f>IFERROR(RECHERCHEVA('Dpt BDD'!$A:$D,4,$B24,CJ$13),"")</f>
        <v/>
      </c>
      <c r="CK24" s="114" t="str">
        <f>IFERROR(RECHERCHEVA('Dpt BDD'!$A:$D,4,$B24,CK$13),"")</f>
        <v/>
      </c>
      <c r="CL24" s="114" t="str">
        <f>IFERROR(RECHERCHEVA('Dpt BDD'!$A:$D,4,$B24,CL$13),"")</f>
        <v/>
      </c>
      <c r="CM24" s="114" t="str">
        <f>IFERROR(RECHERCHEVA('Dpt BDD'!$A:$D,4,$B24,CM$13),"")</f>
        <v/>
      </c>
      <c r="CN24" s="114" t="str">
        <f>IFERROR(RECHERCHEVA('Dpt BDD'!$A:$D,4,$B24,CN$13),"")</f>
        <v/>
      </c>
      <c r="CO24" s="114" t="str">
        <f>IFERROR(RECHERCHEVA('Dpt BDD'!$A:$D,4,$B24,CO$13),"")</f>
        <v/>
      </c>
      <c r="CP24" s="114" t="str">
        <f>IFERROR(RECHERCHEVA('Dpt BDD'!$A:$D,4,$B24,CP$13),"")</f>
        <v/>
      </c>
      <c r="CQ24" s="114" t="str">
        <f>IFERROR(RECHERCHEVA('Dpt BDD'!$A:$D,4,$B24,CQ$13),"")</f>
        <v/>
      </c>
      <c r="CR24" s="114" t="str">
        <f>IFERROR(RECHERCHEVA('Dpt BDD'!$A:$D,4,$B24,CR$13),"")</f>
        <v/>
      </c>
      <c r="CS24" s="114" t="str">
        <f>IFERROR(RECHERCHEVA('Dpt BDD'!$A:$D,4,$B24,CS$13),"")</f>
        <v/>
      </c>
      <c r="CT24" s="114" t="str">
        <f>IFERROR(RECHERCHEVA('Dpt BDD'!$A:$D,4,$B24,CT$13),"")</f>
        <v/>
      </c>
      <c r="CU24" s="114" t="str">
        <f>IFERROR(RECHERCHEVA('Dpt BDD'!$A:$D,4,$B24,CU$13),"")</f>
        <v/>
      </c>
      <c r="CV24" s="114" t="str">
        <f>IFERROR(RECHERCHEVA('Dpt BDD'!$A:$D,4,$B24,CV$13),"")</f>
        <v/>
      </c>
      <c r="CW24" s="114" t="str">
        <f>IFERROR(RECHERCHEVA('Dpt BDD'!$A:$D,4,$B24,CW$13),"")</f>
        <v/>
      </c>
      <c r="CX24" s="114" t="str">
        <f>IFERROR(RECHERCHEVA('Dpt BDD'!$A:$D,4,$B24,CX$13),"")</f>
        <v/>
      </c>
      <c r="CY24" s="114" t="str">
        <f>IFERROR(RECHERCHEVA('Dpt BDD'!$A:$D,4,$B24,CY$13),"")</f>
        <v/>
      </c>
      <c r="CZ24" s="114" t="str">
        <f>IFERROR(RECHERCHEVA('Dpt BDD'!$A:$D,4,$B24,CZ$13),"")</f>
        <v/>
      </c>
      <c r="DA24" s="114" t="str">
        <f>IFERROR(RECHERCHEVA('Dpt BDD'!$A:$D,4,$B24,DA$13),"")</f>
        <v/>
      </c>
      <c r="DB24" s="114" t="str">
        <f>IFERROR(RECHERCHEVA('Dpt BDD'!$A:$D,4,$B24,DB$13),"")</f>
        <v/>
      </c>
      <c r="DC24" s="114" t="str">
        <f>IFERROR(RECHERCHEVA('Dpt BDD'!$A:$D,4,$B24,DC$13),"")</f>
        <v/>
      </c>
      <c r="DD24" s="114" t="str">
        <f>IFERROR(RECHERCHEVA('Dpt BDD'!$A:$D,4,$B24,DD$13),"")</f>
        <v/>
      </c>
      <c r="DE24" s="114" t="str">
        <f>IFERROR(RECHERCHEVA('Dpt BDD'!$A:$D,4,$B24,DE$13),"")</f>
        <v/>
      </c>
      <c r="DF24" s="114" t="str">
        <f>IFERROR(RECHERCHEVA('Dpt BDD'!$A:$D,4,$B24,DF$13),"")</f>
        <v/>
      </c>
      <c r="DG24" s="114" t="str">
        <f>IFERROR(RECHERCHEVA('Dpt BDD'!$A:$D,4,$B24,DG$13),"")</f>
        <v/>
      </c>
      <c r="DH24" s="114" t="str">
        <f>IFERROR(RECHERCHEVA('Dpt BDD'!$A:$D,4,$B24,DH$13),"")</f>
        <v/>
      </c>
      <c r="DI24" s="114" t="str">
        <f>IFERROR(RECHERCHEVA('Dpt BDD'!$A:$D,4,$B24,DI$13),"")</f>
        <v/>
      </c>
      <c r="DJ24" s="114" t="str">
        <f>IFERROR(RECHERCHEVA('Dpt BDD'!$A:$D,4,$B24,DJ$13),"")</f>
        <v/>
      </c>
      <c r="DK24" s="114" t="str">
        <f>IFERROR(RECHERCHEVA('Dpt BDD'!$A:$D,4,$B24,DK$13),"")</f>
        <v/>
      </c>
      <c r="DL24" s="114" t="str">
        <f>IFERROR(RECHERCHEVA('Dpt BDD'!$A:$D,4,$B24,DL$13),"")</f>
        <v/>
      </c>
      <c r="DM24" s="114" t="str">
        <f>IFERROR(RECHERCHEVA('Dpt BDD'!$A:$D,4,$B24,DM$13),"")</f>
        <v/>
      </c>
      <c r="DN24" s="114" t="str">
        <f>IFERROR(RECHERCHEVA('Dpt BDD'!$A:$D,4,$B24,DN$13),"")</f>
        <v/>
      </c>
      <c r="DO24" s="114" t="str">
        <f>IFERROR(RECHERCHEVA('Dpt BDD'!$A:$D,4,$B24,DO$13),"")</f>
        <v/>
      </c>
      <c r="DP24" s="114" t="str">
        <f>IFERROR(RECHERCHEVA('Dpt BDD'!$A:$D,4,$B24,DP$13),"")</f>
        <v/>
      </c>
      <c r="DQ24" s="114" t="str">
        <f>IFERROR(RECHERCHEVA('Dpt BDD'!$A:$D,4,$B24,DQ$13),"")</f>
        <v/>
      </c>
      <c r="DR24" s="114" t="str">
        <f>IFERROR(RECHERCHEVA('Dpt BDD'!$A:$D,4,$B24,DR$13),"")</f>
        <v/>
      </c>
      <c r="DS24" s="114" t="str">
        <f>IFERROR(RECHERCHEVA('Dpt BDD'!$A:$D,4,$B24,DS$13),"")</f>
        <v/>
      </c>
      <c r="DT24" s="114" t="str">
        <f>IFERROR(RECHERCHEVA('Dpt BDD'!$A:$D,4,$B24,DT$13),"")</f>
        <v/>
      </c>
      <c r="DU24" s="114" t="str">
        <f>IFERROR(RECHERCHEVA('Dpt BDD'!$A:$D,4,$B24,DU$13),"")</f>
        <v/>
      </c>
      <c r="DV24" s="114" t="str">
        <f>IFERROR(RECHERCHEVA('Dpt BDD'!$A:$D,4,$B24,DV$13),"")</f>
        <v/>
      </c>
      <c r="DW24" s="114" t="str">
        <f>IFERROR(RECHERCHEVA('Dpt BDD'!$A:$D,4,$B24,DW$13),"")</f>
        <v/>
      </c>
      <c r="DX24" s="114" t="str">
        <f>IFERROR(RECHERCHEVA('Dpt BDD'!$A:$D,4,$B24,DX$13),"")</f>
        <v/>
      </c>
      <c r="DY24" s="114" t="str">
        <f>IFERROR(RECHERCHEVA('Dpt BDD'!$A:$D,4,$B24,DY$13),"")</f>
        <v/>
      </c>
      <c r="DZ24" s="114" t="str">
        <f>IFERROR(RECHERCHEVA('Dpt BDD'!$A:$D,4,$B24,DZ$13),"")</f>
        <v/>
      </c>
      <c r="EA24" s="114" t="str">
        <f>IFERROR(RECHERCHEVA('Dpt BDD'!$A:$D,4,$B24,EA$13),"")</f>
        <v/>
      </c>
      <c r="EB24" s="114" t="str">
        <f>IFERROR(RECHERCHEVA('Dpt BDD'!$A:$D,4,$B24,EB$13),"")</f>
        <v/>
      </c>
      <c r="EC24" s="114" t="str">
        <f>IFERROR(RECHERCHEVA('Dpt BDD'!$A:$D,4,$B24,EC$13),"")</f>
        <v/>
      </c>
      <c r="ED24" s="114" t="str">
        <f>IFERROR(RECHERCHEVA('Dpt BDD'!$A:$D,4,$B24,ED$13),"")</f>
        <v/>
      </c>
      <c r="EE24" s="114" t="str">
        <f>IFERROR(RECHERCHEVA('Dpt BDD'!$A:$D,4,$B24,EE$13),"")</f>
        <v/>
      </c>
      <c r="EF24" s="114" t="str">
        <f>IFERROR(RECHERCHEVA('Dpt BDD'!$A:$D,4,$B24,EF$13),"")</f>
        <v/>
      </c>
      <c r="EG24" s="114" t="str">
        <f>IFERROR(RECHERCHEVA('Dpt BDD'!$A:$D,4,$B24,EG$13),"")</f>
        <v/>
      </c>
      <c r="EH24" s="114" t="str">
        <f>IFERROR(RECHERCHEVA('Dpt BDD'!$A:$D,4,$B24,EH$13),"")</f>
        <v/>
      </c>
      <c r="EI24" s="114" t="str">
        <f>IFERROR(RECHERCHEVA('Dpt BDD'!$A:$D,4,$B24,EI$13),"")</f>
        <v/>
      </c>
      <c r="EJ24" s="114" t="str">
        <f>IFERROR(RECHERCHEVA('Dpt BDD'!$A:$D,4,$B24,EJ$13),"")</f>
        <v/>
      </c>
      <c r="EK24" s="114" t="str">
        <f>IFERROR(RECHERCHEVA('Dpt BDD'!$A:$D,4,$B24,EK$13),"")</f>
        <v/>
      </c>
      <c r="EL24" s="114" t="str">
        <f>IFERROR(RECHERCHEVA('Dpt BDD'!$A:$D,4,$B24,EL$13),"")</f>
        <v/>
      </c>
      <c r="EM24" s="114" t="str">
        <f>IFERROR(RECHERCHEVA('Dpt BDD'!$A:$D,4,$B24,EM$13),"")</f>
        <v/>
      </c>
      <c r="EN24" s="114" t="str">
        <f>IFERROR(RECHERCHEVA('Dpt BDD'!$A:$D,4,$B24,EN$13),"")</f>
        <v/>
      </c>
      <c r="EO24" s="114" t="str">
        <f>IFERROR(RECHERCHEVA('Dpt BDD'!$A:$D,4,$B24,EO$13),"")</f>
        <v/>
      </c>
      <c r="EP24" s="114" t="str">
        <f>IFERROR(RECHERCHEVA('Dpt BDD'!$A:$D,4,$B24,EP$13),"")</f>
        <v/>
      </c>
      <c r="EQ24" s="114" t="str">
        <f>IFERROR(RECHERCHEVA('Dpt BDD'!$A:$D,4,$B24,EQ$13),"")</f>
        <v/>
      </c>
      <c r="ER24" s="114" t="str">
        <f>IFERROR(RECHERCHEVA('Dpt BDD'!$A:$D,4,$B24,ER$13),"")</f>
        <v/>
      </c>
      <c r="ES24" s="114" t="str">
        <f>IFERROR(RECHERCHEVA('Dpt BDD'!$A:$D,4,$B24,ES$13),"")</f>
        <v/>
      </c>
      <c r="ET24" s="114" t="str">
        <f>IFERROR(RECHERCHEVA('Dpt BDD'!$A:$D,4,$B24,ET$13),"")</f>
        <v/>
      </c>
      <c r="EU24" s="114" t="str">
        <f>IFERROR(RECHERCHEVA('Dpt BDD'!$A:$D,4,$B24,EU$13),"")</f>
        <v/>
      </c>
      <c r="EV24" s="114" t="str">
        <f>IFERROR(RECHERCHEVA('Dpt BDD'!$A:$D,4,$B24,EV$13),"")</f>
        <v/>
      </c>
      <c r="EW24" s="114" t="str">
        <f>IFERROR(RECHERCHEVA('Dpt BDD'!$A:$D,4,$B24,EW$13),"")</f>
        <v/>
      </c>
      <c r="EX24" s="114" t="str">
        <f>IFERROR(RECHERCHEVA('Dpt BDD'!$A:$D,4,$B24,EX$13),"")</f>
        <v/>
      </c>
      <c r="EY24" s="114" t="str">
        <f>IFERROR(RECHERCHEVA('Dpt BDD'!$A:$D,4,$B24,EY$13),"")</f>
        <v/>
      </c>
      <c r="EZ24" s="114" t="str">
        <f>IFERROR(RECHERCHEVA('Dpt BDD'!$A:$D,4,$B24,EZ$13),"")</f>
        <v/>
      </c>
      <c r="FA24" s="114" t="str">
        <f>IFERROR(RECHERCHEVA('Dpt BDD'!$A:$D,4,$B24,FA$13),"")</f>
        <v/>
      </c>
      <c r="FB24" s="114" t="str">
        <f>IFERROR(RECHERCHEVA('Dpt BDD'!$A:$D,4,$B24,FB$13),"")</f>
        <v/>
      </c>
      <c r="FC24" s="114" t="str">
        <f>IFERROR(RECHERCHEVA('Dpt BDD'!$A:$D,4,$B24,FC$13),"")</f>
        <v/>
      </c>
      <c r="FD24" s="114" t="str">
        <f>IFERROR(RECHERCHEVA('Dpt BDD'!$A:$D,4,$B24,FD$13),"")</f>
        <v/>
      </c>
      <c r="FE24" s="114" t="str">
        <f>IFERROR(RECHERCHEVA('Dpt BDD'!$A:$D,4,$B24,FE$13),"")</f>
        <v/>
      </c>
      <c r="FF24" s="114" t="str">
        <f>IFERROR(RECHERCHEVA('Dpt BDD'!$A:$D,4,$B24,FF$13),"")</f>
        <v/>
      </c>
      <c r="FG24" s="114" t="str">
        <f>IFERROR(RECHERCHEVA('Dpt BDD'!$A:$D,4,$B24,FG$13),"")</f>
        <v/>
      </c>
      <c r="FH24" s="114" t="str">
        <f>IFERROR(RECHERCHEVA('Dpt BDD'!$A:$D,4,$B24,FH$13),"")</f>
        <v/>
      </c>
      <c r="FI24" s="114" t="str">
        <f>IFERROR(RECHERCHEVA('Dpt BDD'!$A:$D,4,$B24,FI$13),"")</f>
        <v/>
      </c>
      <c r="FJ24" s="114" t="str">
        <f>IFERROR(RECHERCHEVA('Dpt BDD'!$A:$D,4,$B24,FJ$13),"")</f>
        <v/>
      </c>
      <c r="FK24" s="114" t="str">
        <f>IFERROR(RECHERCHEVA('Dpt BDD'!$A:$D,4,$B24,FK$13),"")</f>
        <v/>
      </c>
      <c r="FL24" s="114" t="str">
        <f>IFERROR(RECHERCHEVA('Dpt BDD'!$A:$D,4,$B24,FL$13),"")</f>
        <v/>
      </c>
      <c r="FM24" s="114" t="str">
        <f>IFERROR(RECHERCHEVA('Dpt BDD'!$A:$D,4,$B24,FM$13),"")</f>
        <v/>
      </c>
      <c r="FN24" s="114" t="str">
        <f>IFERROR(RECHERCHEVA('Dpt BDD'!$A:$D,4,$B24,FN$13),"")</f>
        <v/>
      </c>
      <c r="FO24" s="114" t="str">
        <f>IFERROR(RECHERCHEVA('Dpt BDD'!$A:$D,4,$B24,FO$13),"")</f>
        <v/>
      </c>
      <c r="FP24" s="114" t="str">
        <f>IFERROR(RECHERCHEVA('Dpt BDD'!$A:$D,4,$B24,FP$13),"")</f>
        <v/>
      </c>
      <c r="FQ24" s="114" t="str">
        <f>IFERROR(RECHERCHEVA('Dpt BDD'!$A:$D,4,$B24,FQ$13),"")</f>
        <v/>
      </c>
      <c r="FR24" s="114" t="str">
        <f>IFERROR(RECHERCHEVA('Dpt BDD'!$A:$D,4,$B24,FR$13),"")</f>
        <v/>
      </c>
      <c r="FS24" s="114" t="str">
        <f>IFERROR(RECHERCHEVA('Dpt BDD'!$A:$D,4,$B24,FS$13),"")</f>
        <v/>
      </c>
      <c r="FT24" s="114" t="str">
        <f>IFERROR(RECHERCHEVA('Dpt BDD'!$A:$D,4,$B24,FT$13),"")</f>
        <v/>
      </c>
      <c r="FU24" s="114" t="str">
        <f>IFERROR(RECHERCHEVA('Dpt BDD'!$A:$D,4,$B24,FU$13),"")</f>
        <v/>
      </c>
      <c r="FV24" s="114" t="str">
        <f>IFERROR(RECHERCHEVA('Dpt BDD'!$A:$D,4,$B24,FV$13),"")</f>
        <v/>
      </c>
      <c r="FW24" s="114" t="str">
        <f>IFERROR(RECHERCHEVA('Dpt BDD'!$A:$D,4,$B24,FW$13),"")</f>
        <v/>
      </c>
      <c r="FX24" s="114" t="str">
        <f>IFERROR(RECHERCHEVA('Dpt BDD'!$A:$D,4,$B24,FX$13),"")</f>
        <v/>
      </c>
      <c r="FY24" s="114" t="str">
        <f>IFERROR(RECHERCHEVA('Dpt BDD'!$A:$D,4,$B24,FY$13),"")</f>
        <v/>
      </c>
      <c r="FZ24" s="114" t="str">
        <f>IFERROR(RECHERCHEVA('Dpt BDD'!$A:$D,4,$B24,FZ$13),"")</f>
        <v/>
      </c>
      <c r="GA24" s="114" t="str">
        <f>IFERROR(RECHERCHEVA('Dpt BDD'!$A:$D,4,$B24,GA$13),"")</f>
        <v/>
      </c>
      <c r="GB24" s="114" t="str">
        <f>IFERROR(RECHERCHEVA('Dpt BDD'!$A:$D,4,$B24,GB$13),"")</f>
        <v/>
      </c>
      <c r="GC24" s="114" t="str">
        <f>IFERROR(RECHERCHEVA('Dpt BDD'!$A:$D,4,$B24,GC$13),"")</f>
        <v/>
      </c>
      <c r="GD24" s="114" t="str">
        <f>IFERROR(RECHERCHEVA('Dpt BDD'!$A:$D,4,$B24,GD$13),"")</f>
        <v/>
      </c>
      <c r="GE24" s="114" t="str">
        <f>IFERROR(RECHERCHEVA('Dpt BDD'!$A:$D,4,$B24,GE$13),"")</f>
        <v/>
      </c>
      <c r="GF24" s="114" t="str">
        <f>IFERROR(RECHERCHEVA('Dpt BDD'!$A:$D,4,$B24,GF$13),"")</f>
        <v/>
      </c>
      <c r="GG24" s="114" t="str">
        <f>IFERROR(RECHERCHEVA('Dpt BDD'!$A:$D,4,$B24,GG$13),"")</f>
        <v/>
      </c>
      <c r="GH24" s="114" t="str">
        <f>IFERROR(RECHERCHEVA('Dpt BDD'!$A:$D,4,$B24,GH$13),"")</f>
        <v/>
      </c>
      <c r="GI24" s="114" t="str">
        <f>IFERROR(RECHERCHEVA('Dpt BDD'!$A:$D,4,$B24,GI$13),"")</f>
        <v/>
      </c>
      <c r="GJ24" s="114" t="str">
        <f>IFERROR(RECHERCHEVA('Dpt BDD'!$A:$D,4,$B24,GJ$13),"")</f>
        <v/>
      </c>
      <c r="GK24" s="114" t="str">
        <f>IFERROR(RECHERCHEVA('Dpt BDD'!$A:$D,4,$B24,GK$13),"")</f>
        <v/>
      </c>
      <c r="GL24" s="114" t="str">
        <f>IFERROR(RECHERCHEVA('Dpt BDD'!$A:$D,4,$B24,GL$13),"")</f>
        <v/>
      </c>
      <c r="GM24" s="114" t="str">
        <f>IFERROR(RECHERCHEVA('Dpt BDD'!$A:$D,4,$B24,GM$13),"")</f>
        <v/>
      </c>
      <c r="GN24" s="114" t="str">
        <f>IFERROR(RECHERCHEVA('Dpt BDD'!$A:$D,4,$B24,GN$13),"")</f>
        <v/>
      </c>
      <c r="GO24" s="114" t="str">
        <f>IFERROR(RECHERCHEVA('Dpt BDD'!$A:$D,4,$B24,GO$13),"")</f>
        <v/>
      </c>
      <c r="GP24" s="114" t="str">
        <f>IFERROR(RECHERCHEVA('Dpt BDD'!$A:$D,4,$B24,GP$13),"")</f>
        <v/>
      </c>
      <c r="GQ24" s="114" t="str">
        <f>IFERROR(RECHERCHEVA('Dpt BDD'!$A:$D,4,$B24,GQ$13),"")</f>
        <v/>
      </c>
      <c r="GR24" s="114" t="str">
        <f>IFERROR(RECHERCHEVA('Dpt BDD'!$A:$D,4,$B24,GR$13),"")</f>
        <v/>
      </c>
      <c r="GS24" s="114" t="str">
        <f>IFERROR(RECHERCHEVA('Dpt BDD'!$A:$D,4,$B24,GS$13),"")</f>
        <v/>
      </c>
      <c r="GT24" s="114" t="str">
        <f>IFERROR(RECHERCHEVA('Dpt BDD'!$A:$D,4,$B24,GT$13),"")</f>
        <v/>
      </c>
      <c r="GU24" s="114" t="str">
        <f>IFERROR(RECHERCHEVA('Dpt BDD'!$A:$D,4,$B24,GU$13),"")</f>
        <v/>
      </c>
      <c r="GV24" s="114" t="str">
        <f>IFERROR(RECHERCHEVA('Dpt BDD'!$A:$D,4,$B24,GV$13),"")</f>
        <v/>
      </c>
      <c r="GW24" s="114" t="str">
        <f>IFERROR(RECHERCHEVA('Dpt BDD'!$A:$D,4,$B24,GW$13),"")</f>
        <v/>
      </c>
      <c r="GX24" s="114" t="str">
        <f>IFERROR(RECHERCHEVA('Dpt BDD'!$A:$D,4,$B24,GX$13),"")</f>
        <v/>
      </c>
      <c r="GY24" s="114" t="str">
        <f>IFERROR(RECHERCHEVA('Dpt BDD'!$A:$D,4,$B24,GY$13),"")</f>
        <v/>
      </c>
      <c r="GZ24" s="114" t="str">
        <f>IFERROR(RECHERCHEVA('Dpt BDD'!$A:$D,4,$B24,GZ$13),"")</f>
        <v/>
      </c>
      <c r="HA24" s="114" t="str">
        <f>IFERROR(RECHERCHEVA('Dpt BDD'!$A:$D,4,$B24,HA$13),"")</f>
        <v/>
      </c>
      <c r="HB24" s="114" t="str">
        <f>IFERROR(RECHERCHEVA('Dpt BDD'!$A:$D,4,$B24,HB$13),"")</f>
        <v/>
      </c>
      <c r="HC24" s="114" t="str">
        <f>IFERROR(RECHERCHEVA('Dpt BDD'!$A:$D,4,$B24,HC$13),"")</f>
        <v/>
      </c>
      <c r="HD24" s="114" t="str">
        <f>IFERROR(RECHERCHEVA('Dpt BDD'!$A:$D,4,$B24,HD$13),"")</f>
        <v/>
      </c>
      <c r="HE24" s="114" t="str">
        <f>IFERROR(RECHERCHEVA('Dpt BDD'!$A:$D,4,$B24,HE$13),"")</f>
        <v/>
      </c>
      <c r="HF24" s="114" t="str">
        <f>IFERROR(RECHERCHEVA('Dpt BDD'!$A:$D,4,$B24,HF$13),"")</f>
        <v/>
      </c>
      <c r="HG24" s="114" t="str">
        <f>IFERROR(RECHERCHEVA('Dpt BDD'!$A:$D,4,$B24,HG$13),"")</f>
        <v/>
      </c>
      <c r="HH24" s="114" t="str">
        <f>IFERROR(RECHERCHEVA('Dpt BDD'!$A:$D,4,$B24,HH$13),"")</f>
        <v/>
      </c>
    </row>
    <row r="25" spans="2:216" x14ac:dyDescent="0.15">
      <c r="B25" s="120">
        <f t="shared" si="0"/>
        <v>43112</v>
      </c>
      <c r="C25" s="117" t="str">
        <f>IFERROR(RECHERCHEVA('Dpt BDD'!$A:$D,4,$B25,C$12),"")</f>
        <v/>
      </c>
      <c r="D25" s="115" t="str">
        <f>IFERROR(RECHERCHEVA('Dpt BDD'!$A:$D,4,$B25,D$12),"")</f>
        <v/>
      </c>
      <c r="E25" s="115" t="str">
        <f>IFERROR(RECHERCHEVA('Dpt BDD'!$A:$D,4,$B25,E$12),"")</f>
        <v/>
      </c>
      <c r="F25" s="115" t="str">
        <f>IFERROR(RECHERCHEVA('Dpt BDD'!$A:$D,4,$B25,F$12),"")</f>
        <v/>
      </c>
      <c r="G25" s="115" t="str">
        <f>IFERROR(RECHERCHEVA('Dpt BDD'!$A:$D,4,$B25,G$12),"")</f>
        <v/>
      </c>
      <c r="H25" s="115" t="str">
        <f>IFERROR(RECHERCHEVA('Dpt BDD'!$A:$D,4,$B25,H$12),"")</f>
        <v/>
      </c>
      <c r="I25" s="115" t="str">
        <f>IFERROR(RECHERCHEVA('Dpt BDD'!$A:$D,4,$B25,I$12),"")</f>
        <v/>
      </c>
      <c r="J25" s="115" t="str">
        <f>IFERROR(RECHERCHEVA('Dpt BDD'!$A:$D,4,$B25,J$12),"")</f>
        <v/>
      </c>
      <c r="K25" s="115" t="str">
        <f>IFERROR(RECHERCHEVA('Dpt BDD'!$A:$D,4,$B25,K$12),"")</f>
        <v/>
      </c>
      <c r="L25" s="115" t="str">
        <f>IFERROR(RECHERCHEVA('Dpt BDD'!$A:$D,4,$B25,L$12),"")</f>
        <v/>
      </c>
      <c r="M25" s="115" t="str">
        <f>IFERROR(RECHERCHEVA('Dpt BDD'!$A:$D,4,$B25,M$12),"")</f>
        <v/>
      </c>
      <c r="N25" s="115" t="str">
        <f>IFERROR(RECHERCHEVA('Dpt BDD'!$A:$D,4,$B25,N$12),"")</f>
        <v/>
      </c>
      <c r="O25" s="115" t="str">
        <f>IFERROR(RECHERCHEVA('Dpt BDD'!$A:$D,4,$B25,O$13),"")</f>
        <v/>
      </c>
      <c r="P25" s="115" t="str">
        <f>IFERROR(RECHERCHEVA('Dpt BDD'!$A:$D,4,$B25,P$13),"")</f>
        <v/>
      </c>
      <c r="Q25" s="115" t="str">
        <f>IFERROR(RECHERCHEVA('Dpt BDD'!$A:$D,4,$B25,Q$13),"")</f>
        <v/>
      </c>
      <c r="R25" s="115" t="str">
        <f>IFERROR(RECHERCHEVA('Dpt BDD'!$A:$D,4,$B25,R$13),"")</f>
        <v/>
      </c>
      <c r="S25" s="115" t="str">
        <f>IFERROR(RECHERCHEVA('Dpt BDD'!$A:$D,4,$B25,S$13),"")</f>
        <v/>
      </c>
      <c r="T25" s="115" t="str">
        <f>IFERROR(RECHERCHEVA('Dpt BDD'!$A:$D,4,$B25,T$13),"")</f>
        <v/>
      </c>
      <c r="U25" s="115" t="str">
        <f>IFERROR(RECHERCHEVA('Dpt BDD'!$A:$D,4,$B25,U$13),"")</f>
        <v/>
      </c>
      <c r="V25" s="115" t="str">
        <f>IFERROR(RECHERCHEVA('Dpt BDD'!$A:$D,4,$B25,V$13),"")</f>
        <v/>
      </c>
      <c r="W25" s="115" t="str">
        <f>IFERROR(RECHERCHEVA('Dpt BDD'!$A:$D,4,$B25,W$13),"")</f>
        <v/>
      </c>
      <c r="X25" s="115" t="str">
        <f>IFERROR(RECHERCHEVA('Dpt BDD'!$A:$D,4,$B25,X$13),"")</f>
        <v/>
      </c>
      <c r="Y25" s="115" t="str">
        <f>IFERROR(RECHERCHEVA('Dpt BDD'!$A:$D,4,$B25,Y$13),"")</f>
        <v/>
      </c>
      <c r="Z25" s="115" t="str">
        <f>IFERROR(RECHERCHEVA('Dpt BDD'!$A:$D,4,$B25,Z$13),"")</f>
        <v/>
      </c>
      <c r="AA25" s="115" t="str">
        <f>IFERROR(RECHERCHEVA('Dpt BDD'!$A:$D,4,$B25,AA$13),"")</f>
        <v/>
      </c>
      <c r="AB25" s="115" t="str">
        <f>IFERROR(RECHERCHEVA('Dpt BDD'!$A:$D,4,$B25,AB$13),"")</f>
        <v/>
      </c>
      <c r="AC25" s="115" t="str">
        <f>IFERROR(RECHERCHEVA('Dpt BDD'!$A:$D,4,$B25,AC$13),"")</f>
        <v/>
      </c>
      <c r="AD25" s="115" t="str">
        <f>IFERROR(RECHERCHEVA('Dpt BDD'!$A:$D,4,$B25,AD$13),"")</f>
        <v/>
      </c>
      <c r="AE25" s="115" t="str">
        <f>IFERROR(RECHERCHEVA('Dpt BDD'!$A:$D,4,$B25,AE$13),"")</f>
        <v/>
      </c>
      <c r="AF25" s="115" t="str">
        <f>IFERROR(RECHERCHEVA('Dpt BDD'!$A:$D,4,$B25,AF$13),"")</f>
        <v/>
      </c>
      <c r="AG25" s="115" t="str">
        <f>IFERROR(RECHERCHEVA('Dpt BDD'!$A:$D,4,$B25,AG$13),"")</f>
        <v/>
      </c>
      <c r="AH25" s="115" t="str">
        <f>IFERROR(RECHERCHEVA('Dpt BDD'!$A:$D,4,$B25,AH$13),"")</f>
        <v/>
      </c>
      <c r="AI25" s="115" t="str">
        <f>IFERROR(RECHERCHEVA('Dpt BDD'!$A:$D,4,$B25,AI$13),"")</f>
        <v/>
      </c>
      <c r="AJ25" s="115" t="str">
        <f>IFERROR(RECHERCHEVA('Dpt BDD'!$A:$D,4,$B25,AJ$13),"")</f>
        <v/>
      </c>
      <c r="AK25" s="115" t="str">
        <f>IFERROR(RECHERCHEVA('Dpt BDD'!$A:$D,4,$B25,AK$13),"")</f>
        <v/>
      </c>
      <c r="AL25" s="115" t="str">
        <f>IFERROR(RECHERCHEVA('Dpt BDD'!$A:$D,4,$B25,AL$13),"")</f>
        <v/>
      </c>
      <c r="AM25" s="115" t="str">
        <f>IFERROR(RECHERCHEVA('Dpt BDD'!$A:$D,4,$B25,AM$13),"")</f>
        <v/>
      </c>
      <c r="AN25" s="115" t="str">
        <f>IFERROR(RECHERCHEVA('Dpt BDD'!$A:$D,4,$B25,AN$13),"")</f>
        <v/>
      </c>
      <c r="AO25" s="115" t="str">
        <f>IFERROR(RECHERCHEVA('Dpt BDD'!$A:$D,4,$B25,AO$13),"")</f>
        <v/>
      </c>
      <c r="AP25" s="115" t="str">
        <f>IFERROR(RECHERCHEVA('Dpt BDD'!$A:$D,4,$B25,AP$13),"")</f>
        <v/>
      </c>
      <c r="AQ25" s="115" t="str">
        <f>IFERROR(RECHERCHEVA('Dpt BDD'!$A:$D,4,$B25,AQ$13),"")</f>
        <v/>
      </c>
      <c r="AR25" s="115" t="str">
        <f>IFERROR(RECHERCHEVA('Dpt BDD'!$A:$D,4,$B25,AR$13),"")</f>
        <v/>
      </c>
      <c r="AS25" s="115" t="str">
        <f>IFERROR(RECHERCHEVA('Dpt BDD'!$A:$D,4,$B25,AS$13),"")</f>
        <v/>
      </c>
      <c r="AT25" s="115" t="str">
        <f>IFERROR(RECHERCHEVA('Dpt BDD'!$A:$D,4,$B25,AT$13),"")</f>
        <v/>
      </c>
      <c r="AU25" s="115" t="str">
        <f>IFERROR(RECHERCHEVA('Dpt BDD'!$A:$D,4,$B25,AU$13),"")</f>
        <v/>
      </c>
      <c r="AV25" s="115" t="str">
        <f>IFERROR(RECHERCHEVA('Dpt BDD'!$A:$D,4,$B25,AV$13),"")</f>
        <v/>
      </c>
      <c r="AW25" s="115" t="str">
        <f>IFERROR(RECHERCHEVA('Dpt BDD'!$A:$D,4,$B25,AW$13),"")</f>
        <v/>
      </c>
      <c r="AX25" s="115" t="str">
        <f>IFERROR(RECHERCHEVA('Dpt BDD'!$A:$D,4,$B25,AX$13),"")</f>
        <v/>
      </c>
      <c r="AY25" s="115" t="str">
        <f>IFERROR(RECHERCHEVA('Dpt BDD'!$A:$D,4,$B25,AY$13),"")</f>
        <v/>
      </c>
      <c r="AZ25" s="115" t="str">
        <f>IFERROR(RECHERCHEVA('Dpt BDD'!$A:$D,4,$B25,AZ$13),"")</f>
        <v/>
      </c>
      <c r="BA25" s="115" t="str">
        <f>IFERROR(RECHERCHEVA('Dpt BDD'!$A:$D,4,$B25,BA$13),"")</f>
        <v/>
      </c>
      <c r="BB25" s="115" t="str">
        <f>IFERROR(RECHERCHEVA('Dpt BDD'!$A:$D,4,$B25,BB$13),"")</f>
        <v/>
      </c>
      <c r="BC25" s="115" t="str">
        <f>IFERROR(RECHERCHEVA('Dpt BDD'!$A:$D,4,$B25,BC$13),"")</f>
        <v/>
      </c>
      <c r="BD25" s="115" t="str">
        <f>IFERROR(RECHERCHEVA('Dpt BDD'!$A:$D,4,$B25,BD$13),"")</f>
        <v/>
      </c>
      <c r="BE25" s="115" t="str">
        <f>IFERROR(RECHERCHEVA('Dpt BDD'!$A:$D,4,$B25,BE$13),"")</f>
        <v/>
      </c>
      <c r="BF25" s="115" t="str">
        <f>IFERROR(RECHERCHEVA('Dpt BDD'!$A:$D,4,$B25,BF$13),"")</f>
        <v/>
      </c>
      <c r="BG25" s="115" t="str">
        <f>IFERROR(RECHERCHEVA('Dpt BDD'!$A:$D,4,$B25,BG$13),"")</f>
        <v/>
      </c>
      <c r="BH25" s="115" t="str">
        <f>IFERROR(RECHERCHEVA('Dpt BDD'!$A:$D,4,$B25,BH$13),"")</f>
        <v/>
      </c>
      <c r="BI25" s="115" t="str">
        <f>IFERROR(RECHERCHEVA('Dpt BDD'!$A:$D,4,$B25,BI$13),"")</f>
        <v/>
      </c>
      <c r="BJ25" s="115" t="str">
        <f>IFERROR(RECHERCHEVA('Dpt BDD'!$A:$D,4,$B25,BJ$13),"")</f>
        <v/>
      </c>
      <c r="BK25" s="115" t="str">
        <f>IFERROR(RECHERCHEVA('Dpt BDD'!$A:$D,4,$B25,BK$13),"")</f>
        <v/>
      </c>
      <c r="BL25" s="115" t="str">
        <f>IFERROR(RECHERCHEVA('Dpt BDD'!$A:$D,4,$B25,BL$13),"")</f>
        <v/>
      </c>
      <c r="BM25" s="115" t="str">
        <f>IFERROR(RECHERCHEVA('Dpt BDD'!$A:$D,4,$B25,BM$13),"")</f>
        <v/>
      </c>
      <c r="BN25" s="115" t="str">
        <f>IFERROR(RECHERCHEVA('Dpt BDD'!$A:$D,4,$B25,BN$13),"")</f>
        <v/>
      </c>
      <c r="BO25" s="115" t="str">
        <f>IFERROR(RECHERCHEVA('Dpt BDD'!$A:$D,4,$B25,BO$13),"")</f>
        <v/>
      </c>
      <c r="BP25" s="115" t="str">
        <f>IFERROR(RECHERCHEVA('Dpt BDD'!$A:$D,4,$B25,BP$13),"")</f>
        <v/>
      </c>
      <c r="BQ25" s="115" t="str">
        <f>IFERROR(RECHERCHEVA('Dpt BDD'!$A:$D,4,$B25,BQ$13),"")</f>
        <v/>
      </c>
      <c r="BR25" s="115" t="str">
        <f>IFERROR(RECHERCHEVA('Dpt BDD'!$A:$D,4,$B25,BR$13),"")</f>
        <v/>
      </c>
      <c r="BS25" s="115" t="str">
        <f>IFERROR(RECHERCHEVA('Dpt BDD'!$A:$D,4,$B25,BS$13),"")</f>
        <v/>
      </c>
      <c r="BT25" s="115" t="str">
        <f>IFERROR(RECHERCHEVA('Dpt BDD'!$A:$D,4,$B25,BT$13),"")</f>
        <v/>
      </c>
      <c r="BU25" s="115" t="str">
        <f>IFERROR(RECHERCHEVA('Dpt BDD'!$A:$D,4,$B25,BU$13),"")</f>
        <v/>
      </c>
      <c r="BV25" s="115" t="str">
        <f>IFERROR(RECHERCHEVA('Dpt BDD'!$A:$D,4,$B25,BV$13),"")</f>
        <v/>
      </c>
      <c r="BW25" s="115" t="str">
        <f>IFERROR(RECHERCHEVA('Dpt BDD'!$A:$D,4,$B25,BW$13),"")</f>
        <v/>
      </c>
      <c r="BX25" s="115" t="str">
        <f>IFERROR(RECHERCHEVA('Dpt BDD'!$A:$D,4,$B25,BX$13),"")</f>
        <v/>
      </c>
      <c r="BY25" s="115" t="str">
        <f>IFERROR(RECHERCHEVA('Dpt BDD'!$A:$D,4,$B25,BY$13),"")</f>
        <v/>
      </c>
      <c r="BZ25" s="115" t="str">
        <f>IFERROR(RECHERCHEVA('Dpt BDD'!$A:$D,4,$B25,BZ$13),"")</f>
        <v/>
      </c>
      <c r="CA25" s="115" t="str">
        <f>IFERROR(RECHERCHEVA('Dpt BDD'!$A:$D,4,$B25,CA$13),"")</f>
        <v/>
      </c>
      <c r="CB25" s="115" t="str">
        <f>IFERROR(RECHERCHEVA('Dpt BDD'!$A:$D,4,$B25,CB$13),"")</f>
        <v/>
      </c>
      <c r="CC25" s="115" t="str">
        <f>IFERROR(RECHERCHEVA('Dpt BDD'!$A:$D,4,$B25,CC$13),"")</f>
        <v/>
      </c>
      <c r="CD25" s="115" t="str">
        <f>IFERROR(RECHERCHEVA('Dpt BDD'!$A:$D,4,$B25,CD$13),"")</f>
        <v/>
      </c>
      <c r="CE25" s="115" t="str">
        <f>IFERROR(RECHERCHEVA('Dpt BDD'!$A:$D,4,$B25,CE$13),"")</f>
        <v/>
      </c>
      <c r="CF25" s="115" t="str">
        <f>IFERROR(RECHERCHEVA('Dpt BDD'!$A:$D,4,$B25,CF$13),"")</f>
        <v/>
      </c>
      <c r="CG25" s="115" t="str">
        <f>IFERROR(RECHERCHEVA('Dpt BDD'!$A:$D,4,$B25,CG$13),"")</f>
        <v/>
      </c>
      <c r="CH25" s="115" t="str">
        <f>IFERROR(RECHERCHEVA('Dpt BDD'!$A:$D,4,$B25,CH$13),"")</f>
        <v/>
      </c>
      <c r="CI25" s="115" t="str">
        <f>IFERROR(RECHERCHEVA('Dpt BDD'!$A:$D,4,$B25,CI$13),"")</f>
        <v/>
      </c>
      <c r="CJ25" s="115" t="str">
        <f>IFERROR(RECHERCHEVA('Dpt BDD'!$A:$D,4,$B25,CJ$13),"")</f>
        <v/>
      </c>
      <c r="CK25" s="115" t="str">
        <f>IFERROR(RECHERCHEVA('Dpt BDD'!$A:$D,4,$B25,CK$13),"")</f>
        <v/>
      </c>
      <c r="CL25" s="115" t="str">
        <f>IFERROR(RECHERCHEVA('Dpt BDD'!$A:$D,4,$B25,CL$13),"")</f>
        <v/>
      </c>
      <c r="CM25" s="115" t="str">
        <f>IFERROR(RECHERCHEVA('Dpt BDD'!$A:$D,4,$B25,CM$13),"")</f>
        <v/>
      </c>
      <c r="CN25" s="115" t="str">
        <f>IFERROR(RECHERCHEVA('Dpt BDD'!$A:$D,4,$B25,CN$13),"")</f>
        <v/>
      </c>
      <c r="CO25" s="115" t="str">
        <f>IFERROR(RECHERCHEVA('Dpt BDD'!$A:$D,4,$B25,CO$13),"")</f>
        <v/>
      </c>
      <c r="CP25" s="115" t="str">
        <f>IFERROR(RECHERCHEVA('Dpt BDD'!$A:$D,4,$B25,CP$13),"")</f>
        <v/>
      </c>
      <c r="CQ25" s="115" t="str">
        <f>IFERROR(RECHERCHEVA('Dpt BDD'!$A:$D,4,$B25,CQ$13),"")</f>
        <v/>
      </c>
      <c r="CR25" s="115" t="str">
        <f>IFERROR(RECHERCHEVA('Dpt BDD'!$A:$D,4,$B25,CR$13),"")</f>
        <v/>
      </c>
      <c r="CS25" s="115" t="str">
        <f>IFERROR(RECHERCHEVA('Dpt BDD'!$A:$D,4,$B25,CS$13),"")</f>
        <v/>
      </c>
      <c r="CT25" s="115" t="str">
        <f>IFERROR(RECHERCHEVA('Dpt BDD'!$A:$D,4,$B25,CT$13),"")</f>
        <v/>
      </c>
      <c r="CU25" s="115" t="str">
        <f>IFERROR(RECHERCHEVA('Dpt BDD'!$A:$D,4,$B25,CU$13),"")</f>
        <v/>
      </c>
      <c r="CV25" s="115" t="str">
        <f>IFERROR(RECHERCHEVA('Dpt BDD'!$A:$D,4,$B25,CV$13),"")</f>
        <v/>
      </c>
      <c r="CW25" s="115" t="str">
        <f>IFERROR(RECHERCHEVA('Dpt BDD'!$A:$D,4,$B25,CW$13),"")</f>
        <v/>
      </c>
      <c r="CX25" s="115" t="str">
        <f>IFERROR(RECHERCHEVA('Dpt BDD'!$A:$D,4,$B25,CX$13),"")</f>
        <v/>
      </c>
      <c r="CY25" s="115" t="str">
        <f>IFERROR(RECHERCHEVA('Dpt BDD'!$A:$D,4,$B25,CY$13),"")</f>
        <v/>
      </c>
      <c r="CZ25" s="115" t="str">
        <f>IFERROR(RECHERCHEVA('Dpt BDD'!$A:$D,4,$B25,CZ$13),"")</f>
        <v/>
      </c>
      <c r="DA25" s="115" t="str">
        <f>IFERROR(RECHERCHEVA('Dpt BDD'!$A:$D,4,$B25,DA$13),"")</f>
        <v/>
      </c>
      <c r="DB25" s="115" t="str">
        <f>IFERROR(RECHERCHEVA('Dpt BDD'!$A:$D,4,$B25,DB$13),"")</f>
        <v/>
      </c>
      <c r="DC25" s="115" t="str">
        <f>IFERROR(RECHERCHEVA('Dpt BDD'!$A:$D,4,$B25,DC$13),"")</f>
        <v/>
      </c>
      <c r="DD25" s="115" t="str">
        <f>IFERROR(RECHERCHEVA('Dpt BDD'!$A:$D,4,$B25,DD$13),"")</f>
        <v/>
      </c>
      <c r="DE25" s="115" t="str">
        <f>IFERROR(RECHERCHEVA('Dpt BDD'!$A:$D,4,$B25,DE$13),"")</f>
        <v/>
      </c>
      <c r="DF25" s="115" t="str">
        <f>IFERROR(RECHERCHEVA('Dpt BDD'!$A:$D,4,$B25,DF$13),"")</f>
        <v/>
      </c>
      <c r="DG25" s="115" t="str">
        <f>IFERROR(RECHERCHEVA('Dpt BDD'!$A:$D,4,$B25,DG$13),"")</f>
        <v/>
      </c>
      <c r="DH25" s="115" t="str">
        <f>IFERROR(RECHERCHEVA('Dpt BDD'!$A:$D,4,$B25,DH$13),"")</f>
        <v/>
      </c>
      <c r="DI25" s="115" t="str">
        <f>IFERROR(RECHERCHEVA('Dpt BDD'!$A:$D,4,$B25,DI$13),"")</f>
        <v/>
      </c>
      <c r="DJ25" s="115" t="str">
        <f>IFERROR(RECHERCHEVA('Dpt BDD'!$A:$D,4,$B25,DJ$13),"")</f>
        <v/>
      </c>
      <c r="DK25" s="115" t="str">
        <f>IFERROR(RECHERCHEVA('Dpt BDD'!$A:$D,4,$B25,DK$13),"")</f>
        <v/>
      </c>
      <c r="DL25" s="115" t="str">
        <f>IFERROR(RECHERCHEVA('Dpt BDD'!$A:$D,4,$B25,DL$13),"")</f>
        <v/>
      </c>
      <c r="DM25" s="115" t="str">
        <f>IFERROR(RECHERCHEVA('Dpt BDD'!$A:$D,4,$B25,DM$13),"")</f>
        <v/>
      </c>
      <c r="DN25" s="115" t="str">
        <f>IFERROR(RECHERCHEVA('Dpt BDD'!$A:$D,4,$B25,DN$13),"")</f>
        <v/>
      </c>
      <c r="DO25" s="115" t="str">
        <f>IFERROR(RECHERCHEVA('Dpt BDD'!$A:$D,4,$B25,DO$13),"")</f>
        <v/>
      </c>
      <c r="DP25" s="115" t="str">
        <f>IFERROR(RECHERCHEVA('Dpt BDD'!$A:$D,4,$B25,DP$13),"")</f>
        <v/>
      </c>
      <c r="DQ25" s="115" t="str">
        <f>IFERROR(RECHERCHEVA('Dpt BDD'!$A:$D,4,$B25,DQ$13),"")</f>
        <v/>
      </c>
      <c r="DR25" s="115" t="str">
        <f>IFERROR(RECHERCHEVA('Dpt BDD'!$A:$D,4,$B25,DR$13),"")</f>
        <v/>
      </c>
      <c r="DS25" s="115" t="str">
        <f>IFERROR(RECHERCHEVA('Dpt BDD'!$A:$D,4,$B25,DS$13),"")</f>
        <v/>
      </c>
      <c r="DT25" s="115" t="str">
        <f>IFERROR(RECHERCHEVA('Dpt BDD'!$A:$D,4,$B25,DT$13),"")</f>
        <v/>
      </c>
      <c r="DU25" s="115" t="str">
        <f>IFERROR(RECHERCHEVA('Dpt BDD'!$A:$D,4,$B25,DU$13),"")</f>
        <v/>
      </c>
      <c r="DV25" s="115" t="str">
        <f>IFERROR(RECHERCHEVA('Dpt BDD'!$A:$D,4,$B25,DV$13),"")</f>
        <v/>
      </c>
      <c r="DW25" s="115" t="str">
        <f>IFERROR(RECHERCHEVA('Dpt BDD'!$A:$D,4,$B25,DW$13),"")</f>
        <v/>
      </c>
      <c r="DX25" s="115" t="str">
        <f>IFERROR(RECHERCHEVA('Dpt BDD'!$A:$D,4,$B25,DX$13),"")</f>
        <v/>
      </c>
      <c r="DY25" s="115" t="str">
        <f>IFERROR(RECHERCHEVA('Dpt BDD'!$A:$D,4,$B25,DY$13),"")</f>
        <v/>
      </c>
      <c r="DZ25" s="115" t="str">
        <f>IFERROR(RECHERCHEVA('Dpt BDD'!$A:$D,4,$B25,DZ$13),"")</f>
        <v/>
      </c>
      <c r="EA25" s="115" t="str">
        <f>IFERROR(RECHERCHEVA('Dpt BDD'!$A:$D,4,$B25,EA$13),"")</f>
        <v/>
      </c>
      <c r="EB25" s="115" t="str">
        <f>IFERROR(RECHERCHEVA('Dpt BDD'!$A:$D,4,$B25,EB$13),"")</f>
        <v/>
      </c>
      <c r="EC25" s="115" t="str">
        <f>IFERROR(RECHERCHEVA('Dpt BDD'!$A:$D,4,$B25,EC$13),"")</f>
        <v/>
      </c>
      <c r="ED25" s="115" t="str">
        <f>IFERROR(RECHERCHEVA('Dpt BDD'!$A:$D,4,$B25,ED$13),"")</f>
        <v/>
      </c>
      <c r="EE25" s="115" t="str">
        <f>IFERROR(RECHERCHEVA('Dpt BDD'!$A:$D,4,$B25,EE$13),"")</f>
        <v/>
      </c>
      <c r="EF25" s="115" t="str">
        <f>IFERROR(RECHERCHEVA('Dpt BDD'!$A:$D,4,$B25,EF$13),"")</f>
        <v/>
      </c>
      <c r="EG25" s="115" t="str">
        <f>IFERROR(RECHERCHEVA('Dpt BDD'!$A:$D,4,$B25,EG$13),"")</f>
        <v/>
      </c>
      <c r="EH25" s="115" t="str">
        <f>IFERROR(RECHERCHEVA('Dpt BDD'!$A:$D,4,$B25,EH$13),"")</f>
        <v/>
      </c>
      <c r="EI25" s="115" t="str">
        <f>IFERROR(RECHERCHEVA('Dpt BDD'!$A:$D,4,$B25,EI$13),"")</f>
        <v/>
      </c>
      <c r="EJ25" s="115" t="str">
        <f>IFERROR(RECHERCHEVA('Dpt BDD'!$A:$D,4,$B25,EJ$13),"")</f>
        <v/>
      </c>
      <c r="EK25" s="115" t="str">
        <f>IFERROR(RECHERCHEVA('Dpt BDD'!$A:$D,4,$B25,EK$13),"")</f>
        <v/>
      </c>
      <c r="EL25" s="115" t="str">
        <f>IFERROR(RECHERCHEVA('Dpt BDD'!$A:$D,4,$B25,EL$13),"")</f>
        <v/>
      </c>
      <c r="EM25" s="115" t="str">
        <f>IFERROR(RECHERCHEVA('Dpt BDD'!$A:$D,4,$B25,EM$13),"")</f>
        <v/>
      </c>
      <c r="EN25" s="115" t="str">
        <f>IFERROR(RECHERCHEVA('Dpt BDD'!$A:$D,4,$B25,EN$13),"")</f>
        <v/>
      </c>
      <c r="EO25" s="115" t="str">
        <f>IFERROR(RECHERCHEVA('Dpt BDD'!$A:$D,4,$B25,EO$13),"")</f>
        <v/>
      </c>
      <c r="EP25" s="115" t="str">
        <f>IFERROR(RECHERCHEVA('Dpt BDD'!$A:$D,4,$B25,EP$13),"")</f>
        <v/>
      </c>
      <c r="EQ25" s="115" t="str">
        <f>IFERROR(RECHERCHEVA('Dpt BDD'!$A:$D,4,$B25,EQ$13),"")</f>
        <v/>
      </c>
      <c r="ER25" s="115" t="str">
        <f>IFERROR(RECHERCHEVA('Dpt BDD'!$A:$D,4,$B25,ER$13),"")</f>
        <v/>
      </c>
      <c r="ES25" s="115" t="str">
        <f>IFERROR(RECHERCHEVA('Dpt BDD'!$A:$D,4,$B25,ES$13),"")</f>
        <v/>
      </c>
      <c r="ET25" s="115" t="str">
        <f>IFERROR(RECHERCHEVA('Dpt BDD'!$A:$D,4,$B25,ET$13),"")</f>
        <v/>
      </c>
      <c r="EU25" s="115" t="str">
        <f>IFERROR(RECHERCHEVA('Dpt BDD'!$A:$D,4,$B25,EU$13),"")</f>
        <v/>
      </c>
      <c r="EV25" s="115" t="str">
        <f>IFERROR(RECHERCHEVA('Dpt BDD'!$A:$D,4,$B25,EV$13),"")</f>
        <v/>
      </c>
      <c r="EW25" s="115" t="str">
        <f>IFERROR(RECHERCHEVA('Dpt BDD'!$A:$D,4,$B25,EW$13),"")</f>
        <v/>
      </c>
      <c r="EX25" s="115" t="str">
        <f>IFERROR(RECHERCHEVA('Dpt BDD'!$A:$D,4,$B25,EX$13),"")</f>
        <v/>
      </c>
      <c r="EY25" s="115" t="str">
        <f>IFERROR(RECHERCHEVA('Dpt BDD'!$A:$D,4,$B25,EY$13),"")</f>
        <v/>
      </c>
      <c r="EZ25" s="115" t="str">
        <f>IFERROR(RECHERCHEVA('Dpt BDD'!$A:$D,4,$B25,EZ$13),"")</f>
        <v/>
      </c>
      <c r="FA25" s="115" t="str">
        <f>IFERROR(RECHERCHEVA('Dpt BDD'!$A:$D,4,$B25,FA$13),"")</f>
        <v/>
      </c>
      <c r="FB25" s="115" t="str">
        <f>IFERROR(RECHERCHEVA('Dpt BDD'!$A:$D,4,$B25,FB$13),"")</f>
        <v/>
      </c>
      <c r="FC25" s="115" t="str">
        <f>IFERROR(RECHERCHEVA('Dpt BDD'!$A:$D,4,$B25,FC$13),"")</f>
        <v/>
      </c>
      <c r="FD25" s="115" t="str">
        <f>IFERROR(RECHERCHEVA('Dpt BDD'!$A:$D,4,$B25,FD$13),"")</f>
        <v/>
      </c>
      <c r="FE25" s="115" t="str">
        <f>IFERROR(RECHERCHEVA('Dpt BDD'!$A:$D,4,$B25,FE$13),"")</f>
        <v/>
      </c>
      <c r="FF25" s="115" t="str">
        <f>IFERROR(RECHERCHEVA('Dpt BDD'!$A:$D,4,$B25,FF$13),"")</f>
        <v/>
      </c>
      <c r="FG25" s="115" t="str">
        <f>IFERROR(RECHERCHEVA('Dpt BDD'!$A:$D,4,$B25,FG$13),"")</f>
        <v/>
      </c>
      <c r="FH25" s="115" t="str">
        <f>IFERROR(RECHERCHEVA('Dpt BDD'!$A:$D,4,$B25,FH$13),"")</f>
        <v/>
      </c>
      <c r="FI25" s="115" t="str">
        <f>IFERROR(RECHERCHEVA('Dpt BDD'!$A:$D,4,$B25,FI$13),"")</f>
        <v/>
      </c>
      <c r="FJ25" s="115" t="str">
        <f>IFERROR(RECHERCHEVA('Dpt BDD'!$A:$D,4,$B25,FJ$13),"")</f>
        <v/>
      </c>
      <c r="FK25" s="115" t="str">
        <f>IFERROR(RECHERCHEVA('Dpt BDD'!$A:$D,4,$B25,FK$13),"")</f>
        <v/>
      </c>
      <c r="FL25" s="115" t="str">
        <f>IFERROR(RECHERCHEVA('Dpt BDD'!$A:$D,4,$B25,FL$13),"")</f>
        <v/>
      </c>
      <c r="FM25" s="115" t="str">
        <f>IFERROR(RECHERCHEVA('Dpt BDD'!$A:$D,4,$B25,FM$13),"")</f>
        <v/>
      </c>
      <c r="FN25" s="115" t="str">
        <f>IFERROR(RECHERCHEVA('Dpt BDD'!$A:$D,4,$B25,FN$13),"")</f>
        <v/>
      </c>
      <c r="FO25" s="115" t="str">
        <f>IFERROR(RECHERCHEVA('Dpt BDD'!$A:$D,4,$B25,FO$13),"")</f>
        <v/>
      </c>
      <c r="FP25" s="115" t="str">
        <f>IFERROR(RECHERCHEVA('Dpt BDD'!$A:$D,4,$B25,FP$13),"")</f>
        <v/>
      </c>
      <c r="FQ25" s="115" t="str">
        <f>IFERROR(RECHERCHEVA('Dpt BDD'!$A:$D,4,$B25,FQ$13),"")</f>
        <v/>
      </c>
      <c r="FR25" s="115" t="str">
        <f>IFERROR(RECHERCHEVA('Dpt BDD'!$A:$D,4,$B25,FR$13),"")</f>
        <v/>
      </c>
      <c r="FS25" s="115" t="str">
        <f>IFERROR(RECHERCHEVA('Dpt BDD'!$A:$D,4,$B25,FS$13),"")</f>
        <v/>
      </c>
      <c r="FT25" s="115" t="str">
        <f>IFERROR(RECHERCHEVA('Dpt BDD'!$A:$D,4,$B25,FT$13),"")</f>
        <v/>
      </c>
      <c r="FU25" s="115" t="str">
        <f>IFERROR(RECHERCHEVA('Dpt BDD'!$A:$D,4,$B25,FU$13),"")</f>
        <v/>
      </c>
      <c r="FV25" s="115" t="str">
        <f>IFERROR(RECHERCHEVA('Dpt BDD'!$A:$D,4,$B25,FV$13),"")</f>
        <v/>
      </c>
      <c r="FW25" s="115" t="str">
        <f>IFERROR(RECHERCHEVA('Dpt BDD'!$A:$D,4,$B25,FW$13),"")</f>
        <v/>
      </c>
      <c r="FX25" s="115" t="str">
        <f>IFERROR(RECHERCHEVA('Dpt BDD'!$A:$D,4,$B25,FX$13),"")</f>
        <v/>
      </c>
      <c r="FY25" s="115" t="str">
        <f>IFERROR(RECHERCHEVA('Dpt BDD'!$A:$D,4,$B25,FY$13),"")</f>
        <v/>
      </c>
      <c r="FZ25" s="115" t="str">
        <f>IFERROR(RECHERCHEVA('Dpt BDD'!$A:$D,4,$B25,FZ$13),"")</f>
        <v/>
      </c>
      <c r="GA25" s="115" t="str">
        <f>IFERROR(RECHERCHEVA('Dpt BDD'!$A:$D,4,$B25,GA$13),"")</f>
        <v/>
      </c>
      <c r="GB25" s="115" t="str">
        <f>IFERROR(RECHERCHEVA('Dpt BDD'!$A:$D,4,$B25,GB$13),"")</f>
        <v/>
      </c>
      <c r="GC25" s="115" t="str">
        <f>IFERROR(RECHERCHEVA('Dpt BDD'!$A:$D,4,$B25,GC$13),"")</f>
        <v/>
      </c>
      <c r="GD25" s="115" t="str">
        <f>IFERROR(RECHERCHEVA('Dpt BDD'!$A:$D,4,$B25,GD$13),"")</f>
        <v/>
      </c>
      <c r="GE25" s="115" t="str">
        <f>IFERROR(RECHERCHEVA('Dpt BDD'!$A:$D,4,$B25,GE$13),"")</f>
        <v/>
      </c>
      <c r="GF25" s="115" t="str">
        <f>IFERROR(RECHERCHEVA('Dpt BDD'!$A:$D,4,$B25,GF$13),"")</f>
        <v/>
      </c>
      <c r="GG25" s="115" t="str">
        <f>IFERROR(RECHERCHEVA('Dpt BDD'!$A:$D,4,$B25,GG$13),"")</f>
        <v/>
      </c>
      <c r="GH25" s="115" t="str">
        <f>IFERROR(RECHERCHEVA('Dpt BDD'!$A:$D,4,$B25,GH$13),"")</f>
        <v/>
      </c>
      <c r="GI25" s="115" t="str">
        <f>IFERROR(RECHERCHEVA('Dpt BDD'!$A:$D,4,$B25,GI$13),"")</f>
        <v/>
      </c>
      <c r="GJ25" s="115" t="str">
        <f>IFERROR(RECHERCHEVA('Dpt BDD'!$A:$D,4,$B25,GJ$13),"")</f>
        <v/>
      </c>
      <c r="GK25" s="115" t="str">
        <f>IFERROR(RECHERCHEVA('Dpt BDD'!$A:$D,4,$B25,GK$13),"")</f>
        <v/>
      </c>
      <c r="GL25" s="115" t="str">
        <f>IFERROR(RECHERCHEVA('Dpt BDD'!$A:$D,4,$B25,GL$13),"")</f>
        <v/>
      </c>
      <c r="GM25" s="115" t="str">
        <f>IFERROR(RECHERCHEVA('Dpt BDD'!$A:$D,4,$B25,GM$13),"")</f>
        <v/>
      </c>
      <c r="GN25" s="115" t="str">
        <f>IFERROR(RECHERCHEVA('Dpt BDD'!$A:$D,4,$B25,GN$13),"")</f>
        <v/>
      </c>
      <c r="GO25" s="115" t="str">
        <f>IFERROR(RECHERCHEVA('Dpt BDD'!$A:$D,4,$B25,GO$13),"")</f>
        <v/>
      </c>
      <c r="GP25" s="115" t="str">
        <f>IFERROR(RECHERCHEVA('Dpt BDD'!$A:$D,4,$B25,GP$13),"")</f>
        <v/>
      </c>
      <c r="GQ25" s="115" t="str">
        <f>IFERROR(RECHERCHEVA('Dpt BDD'!$A:$D,4,$B25,GQ$13),"")</f>
        <v/>
      </c>
      <c r="GR25" s="115" t="str">
        <f>IFERROR(RECHERCHEVA('Dpt BDD'!$A:$D,4,$B25,GR$13),"")</f>
        <v/>
      </c>
      <c r="GS25" s="115" t="str">
        <f>IFERROR(RECHERCHEVA('Dpt BDD'!$A:$D,4,$B25,GS$13),"")</f>
        <v/>
      </c>
      <c r="GT25" s="115" t="str">
        <f>IFERROR(RECHERCHEVA('Dpt BDD'!$A:$D,4,$B25,GT$13),"")</f>
        <v/>
      </c>
      <c r="GU25" s="115" t="str">
        <f>IFERROR(RECHERCHEVA('Dpt BDD'!$A:$D,4,$B25,GU$13),"")</f>
        <v/>
      </c>
      <c r="GV25" s="115" t="str">
        <f>IFERROR(RECHERCHEVA('Dpt BDD'!$A:$D,4,$B25,GV$13),"")</f>
        <v/>
      </c>
      <c r="GW25" s="115" t="str">
        <f>IFERROR(RECHERCHEVA('Dpt BDD'!$A:$D,4,$B25,GW$13),"")</f>
        <v/>
      </c>
      <c r="GX25" s="115" t="str">
        <f>IFERROR(RECHERCHEVA('Dpt BDD'!$A:$D,4,$B25,GX$13),"")</f>
        <v/>
      </c>
      <c r="GY25" s="115" t="str">
        <f>IFERROR(RECHERCHEVA('Dpt BDD'!$A:$D,4,$B25,GY$13),"")</f>
        <v/>
      </c>
      <c r="GZ25" s="115" t="str">
        <f>IFERROR(RECHERCHEVA('Dpt BDD'!$A:$D,4,$B25,GZ$13),"")</f>
        <v/>
      </c>
      <c r="HA25" s="115" t="str">
        <f>IFERROR(RECHERCHEVA('Dpt BDD'!$A:$D,4,$B25,HA$13),"")</f>
        <v/>
      </c>
      <c r="HB25" s="115" t="str">
        <f>IFERROR(RECHERCHEVA('Dpt BDD'!$A:$D,4,$B25,HB$13),"")</f>
        <v/>
      </c>
      <c r="HC25" s="115" t="str">
        <f>IFERROR(RECHERCHEVA('Dpt BDD'!$A:$D,4,$B25,HC$13),"")</f>
        <v/>
      </c>
      <c r="HD25" s="115" t="str">
        <f>IFERROR(RECHERCHEVA('Dpt BDD'!$A:$D,4,$B25,HD$13),"")</f>
        <v/>
      </c>
      <c r="HE25" s="115" t="str">
        <f>IFERROR(RECHERCHEVA('Dpt BDD'!$A:$D,4,$B25,HE$13),"")</f>
        <v/>
      </c>
      <c r="HF25" s="115" t="str">
        <f>IFERROR(RECHERCHEVA('Dpt BDD'!$A:$D,4,$B25,HF$13),"")</f>
        <v/>
      </c>
      <c r="HG25" s="115" t="str">
        <f>IFERROR(RECHERCHEVA('Dpt BDD'!$A:$D,4,$B25,HG$13),"")</f>
        <v/>
      </c>
      <c r="HH25" s="115" t="str">
        <f>IFERROR(RECHERCHEVA('Dpt BDD'!$A:$D,4,$B25,HH$13),"")</f>
        <v/>
      </c>
    </row>
    <row r="26" spans="2:216" x14ac:dyDescent="0.15">
      <c r="B26" s="119">
        <f t="shared" si="0"/>
        <v>43113</v>
      </c>
      <c r="C26" s="116" t="str">
        <f>IFERROR(RECHERCHEVA('Dpt BDD'!$A:$D,4,$B26,C$12),"")</f>
        <v/>
      </c>
      <c r="D26" s="114" t="str">
        <f>IFERROR(RECHERCHEVA('Dpt BDD'!$A:$D,4,$B26,D$12),"")</f>
        <v/>
      </c>
      <c r="E26" s="114" t="str">
        <f>IFERROR(RECHERCHEVA('Dpt BDD'!$A:$D,4,$B26,E$12),"")</f>
        <v/>
      </c>
      <c r="F26" s="114" t="str">
        <f>IFERROR(RECHERCHEVA('Dpt BDD'!$A:$D,4,$B26,F$12),"")</f>
        <v/>
      </c>
      <c r="G26" s="114" t="str">
        <f>IFERROR(RECHERCHEVA('Dpt BDD'!$A:$D,4,$B26,G$12),"")</f>
        <v/>
      </c>
      <c r="H26" s="114" t="str">
        <f>IFERROR(RECHERCHEVA('Dpt BDD'!$A:$D,4,$B26,H$12),"")</f>
        <v/>
      </c>
      <c r="I26" s="114" t="str">
        <f>IFERROR(RECHERCHEVA('Dpt BDD'!$A:$D,4,$B26,I$12),"")</f>
        <v/>
      </c>
      <c r="J26" s="114" t="str">
        <f>IFERROR(RECHERCHEVA('Dpt BDD'!$A:$D,4,$B26,J$12),"")</f>
        <v/>
      </c>
      <c r="K26" s="114" t="str">
        <f>IFERROR(RECHERCHEVA('Dpt BDD'!$A:$D,4,$B26,K$12),"")</f>
        <v/>
      </c>
      <c r="L26" s="114" t="str">
        <f>IFERROR(RECHERCHEVA('Dpt BDD'!$A:$D,4,$B26,L$12),"")</f>
        <v/>
      </c>
      <c r="M26" s="114" t="str">
        <f>IFERROR(RECHERCHEVA('Dpt BDD'!$A:$D,4,$B26,M$12),"")</f>
        <v/>
      </c>
      <c r="N26" s="114" t="str">
        <f>IFERROR(RECHERCHEVA('Dpt BDD'!$A:$D,4,$B26,N$12),"")</f>
        <v/>
      </c>
      <c r="O26" s="114" t="str">
        <f>IFERROR(RECHERCHEVA('Dpt BDD'!$A:$D,4,$B26,O$13),"")</f>
        <v/>
      </c>
      <c r="P26" s="114" t="str">
        <f>IFERROR(RECHERCHEVA('Dpt BDD'!$A:$D,4,$B26,P$13),"")</f>
        <v/>
      </c>
      <c r="Q26" s="114" t="str">
        <f>IFERROR(RECHERCHEVA('Dpt BDD'!$A:$D,4,$B26,Q$13),"")</f>
        <v/>
      </c>
      <c r="R26" s="114" t="str">
        <f>IFERROR(RECHERCHEVA('Dpt BDD'!$A:$D,4,$B26,R$13),"")</f>
        <v/>
      </c>
      <c r="S26" s="114" t="str">
        <f>IFERROR(RECHERCHEVA('Dpt BDD'!$A:$D,4,$B26,S$13),"")</f>
        <v/>
      </c>
      <c r="T26" s="114" t="str">
        <f>IFERROR(RECHERCHEVA('Dpt BDD'!$A:$D,4,$B26,T$13),"")</f>
        <v/>
      </c>
      <c r="U26" s="114" t="str">
        <f>IFERROR(RECHERCHEVA('Dpt BDD'!$A:$D,4,$B26,U$13),"")</f>
        <v/>
      </c>
      <c r="V26" s="114" t="str">
        <f>IFERROR(RECHERCHEVA('Dpt BDD'!$A:$D,4,$B26,V$13),"")</f>
        <v/>
      </c>
      <c r="W26" s="114" t="str">
        <f>IFERROR(RECHERCHEVA('Dpt BDD'!$A:$D,4,$B26,W$13),"")</f>
        <v/>
      </c>
      <c r="X26" s="114" t="str">
        <f>IFERROR(RECHERCHEVA('Dpt BDD'!$A:$D,4,$B26,X$13),"")</f>
        <v/>
      </c>
      <c r="Y26" s="114" t="str">
        <f>IFERROR(RECHERCHEVA('Dpt BDD'!$A:$D,4,$B26,Y$13),"")</f>
        <v/>
      </c>
      <c r="Z26" s="114" t="str">
        <f>IFERROR(RECHERCHEVA('Dpt BDD'!$A:$D,4,$B26,Z$13),"")</f>
        <v/>
      </c>
      <c r="AA26" s="114" t="str">
        <f>IFERROR(RECHERCHEVA('Dpt BDD'!$A:$D,4,$B26,AA$13),"")</f>
        <v/>
      </c>
      <c r="AB26" s="114" t="str">
        <f>IFERROR(RECHERCHEVA('Dpt BDD'!$A:$D,4,$B26,AB$13),"")</f>
        <v/>
      </c>
      <c r="AC26" s="114" t="str">
        <f>IFERROR(RECHERCHEVA('Dpt BDD'!$A:$D,4,$B26,AC$13),"")</f>
        <v/>
      </c>
      <c r="AD26" s="114" t="str">
        <f>IFERROR(RECHERCHEVA('Dpt BDD'!$A:$D,4,$B26,AD$13),"")</f>
        <v/>
      </c>
      <c r="AE26" s="114" t="str">
        <f>IFERROR(RECHERCHEVA('Dpt BDD'!$A:$D,4,$B26,AE$13),"")</f>
        <v/>
      </c>
      <c r="AF26" s="114" t="str">
        <f>IFERROR(RECHERCHEVA('Dpt BDD'!$A:$D,4,$B26,AF$13),"")</f>
        <v/>
      </c>
      <c r="AG26" s="114" t="str">
        <f>IFERROR(RECHERCHEVA('Dpt BDD'!$A:$D,4,$B26,AG$13),"")</f>
        <v/>
      </c>
      <c r="AH26" s="114" t="str">
        <f>IFERROR(RECHERCHEVA('Dpt BDD'!$A:$D,4,$B26,AH$13),"")</f>
        <v/>
      </c>
      <c r="AI26" s="114" t="str">
        <f>IFERROR(RECHERCHEVA('Dpt BDD'!$A:$D,4,$B26,AI$13),"")</f>
        <v/>
      </c>
      <c r="AJ26" s="114" t="str">
        <f>IFERROR(RECHERCHEVA('Dpt BDD'!$A:$D,4,$B26,AJ$13),"")</f>
        <v/>
      </c>
      <c r="AK26" s="114" t="str">
        <f>IFERROR(RECHERCHEVA('Dpt BDD'!$A:$D,4,$B26,AK$13),"")</f>
        <v/>
      </c>
      <c r="AL26" s="114" t="str">
        <f>IFERROR(RECHERCHEVA('Dpt BDD'!$A:$D,4,$B26,AL$13),"")</f>
        <v/>
      </c>
      <c r="AM26" s="114" t="str">
        <f>IFERROR(RECHERCHEVA('Dpt BDD'!$A:$D,4,$B26,AM$13),"")</f>
        <v/>
      </c>
      <c r="AN26" s="114" t="str">
        <f>IFERROR(RECHERCHEVA('Dpt BDD'!$A:$D,4,$B26,AN$13),"")</f>
        <v/>
      </c>
      <c r="AO26" s="114" t="str">
        <f>IFERROR(RECHERCHEVA('Dpt BDD'!$A:$D,4,$B26,AO$13),"")</f>
        <v/>
      </c>
      <c r="AP26" s="114" t="str">
        <f>IFERROR(RECHERCHEVA('Dpt BDD'!$A:$D,4,$B26,AP$13),"")</f>
        <v/>
      </c>
      <c r="AQ26" s="114" t="str">
        <f>IFERROR(RECHERCHEVA('Dpt BDD'!$A:$D,4,$B26,AQ$13),"")</f>
        <v/>
      </c>
      <c r="AR26" s="114" t="str">
        <f>IFERROR(RECHERCHEVA('Dpt BDD'!$A:$D,4,$B26,AR$13),"")</f>
        <v/>
      </c>
      <c r="AS26" s="114" t="str">
        <f>IFERROR(RECHERCHEVA('Dpt BDD'!$A:$D,4,$B26,AS$13),"")</f>
        <v/>
      </c>
      <c r="AT26" s="114" t="str">
        <f>IFERROR(RECHERCHEVA('Dpt BDD'!$A:$D,4,$B26,AT$13),"")</f>
        <v/>
      </c>
      <c r="AU26" s="114" t="str">
        <f>IFERROR(RECHERCHEVA('Dpt BDD'!$A:$D,4,$B26,AU$13),"")</f>
        <v/>
      </c>
      <c r="AV26" s="114" t="str">
        <f>IFERROR(RECHERCHEVA('Dpt BDD'!$A:$D,4,$B26,AV$13),"")</f>
        <v/>
      </c>
      <c r="AW26" s="114" t="str">
        <f>IFERROR(RECHERCHEVA('Dpt BDD'!$A:$D,4,$B26,AW$13),"")</f>
        <v/>
      </c>
      <c r="AX26" s="114" t="str">
        <f>IFERROR(RECHERCHEVA('Dpt BDD'!$A:$D,4,$B26,AX$13),"")</f>
        <v/>
      </c>
      <c r="AY26" s="114" t="str">
        <f>IFERROR(RECHERCHEVA('Dpt BDD'!$A:$D,4,$B26,AY$13),"")</f>
        <v/>
      </c>
      <c r="AZ26" s="114" t="str">
        <f>IFERROR(RECHERCHEVA('Dpt BDD'!$A:$D,4,$B26,AZ$13),"")</f>
        <v/>
      </c>
      <c r="BA26" s="114" t="str">
        <f>IFERROR(RECHERCHEVA('Dpt BDD'!$A:$D,4,$B26,BA$13),"")</f>
        <v/>
      </c>
      <c r="BB26" s="114" t="str">
        <f>IFERROR(RECHERCHEVA('Dpt BDD'!$A:$D,4,$B26,BB$13),"")</f>
        <v/>
      </c>
      <c r="BC26" s="114" t="str">
        <f>IFERROR(RECHERCHEVA('Dpt BDD'!$A:$D,4,$B26,BC$13),"")</f>
        <v/>
      </c>
      <c r="BD26" s="114" t="str">
        <f>IFERROR(RECHERCHEVA('Dpt BDD'!$A:$D,4,$B26,BD$13),"")</f>
        <v/>
      </c>
      <c r="BE26" s="114" t="str">
        <f>IFERROR(RECHERCHEVA('Dpt BDD'!$A:$D,4,$B26,BE$13),"")</f>
        <v/>
      </c>
      <c r="BF26" s="114" t="str">
        <f>IFERROR(RECHERCHEVA('Dpt BDD'!$A:$D,4,$B26,BF$13),"")</f>
        <v/>
      </c>
      <c r="BG26" s="114" t="str">
        <f>IFERROR(RECHERCHEVA('Dpt BDD'!$A:$D,4,$B26,BG$13),"")</f>
        <v/>
      </c>
      <c r="BH26" s="114" t="str">
        <f>IFERROR(RECHERCHEVA('Dpt BDD'!$A:$D,4,$B26,BH$13),"")</f>
        <v/>
      </c>
      <c r="BI26" s="114" t="str">
        <f>IFERROR(RECHERCHEVA('Dpt BDD'!$A:$D,4,$B26,BI$13),"")</f>
        <v/>
      </c>
      <c r="BJ26" s="114" t="str">
        <f>IFERROR(RECHERCHEVA('Dpt BDD'!$A:$D,4,$B26,BJ$13),"")</f>
        <v/>
      </c>
      <c r="BK26" s="114" t="str">
        <f>IFERROR(RECHERCHEVA('Dpt BDD'!$A:$D,4,$B26,BK$13),"")</f>
        <v/>
      </c>
      <c r="BL26" s="114" t="str">
        <f>IFERROR(RECHERCHEVA('Dpt BDD'!$A:$D,4,$B26,BL$13),"")</f>
        <v/>
      </c>
      <c r="BM26" s="114" t="str">
        <f>IFERROR(RECHERCHEVA('Dpt BDD'!$A:$D,4,$B26,BM$13),"")</f>
        <v/>
      </c>
      <c r="BN26" s="114" t="str">
        <f>IFERROR(RECHERCHEVA('Dpt BDD'!$A:$D,4,$B26,BN$13),"")</f>
        <v/>
      </c>
      <c r="BO26" s="114" t="str">
        <f>IFERROR(RECHERCHEVA('Dpt BDD'!$A:$D,4,$B26,BO$13),"")</f>
        <v/>
      </c>
      <c r="BP26" s="114" t="str">
        <f>IFERROR(RECHERCHEVA('Dpt BDD'!$A:$D,4,$B26,BP$13),"")</f>
        <v/>
      </c>
      <c r="BQ26" s="114" t="str">
        <f>IFERROR(RECHERCHEVA('Dpt BDD'!$A:$D,4,$B26,BQ$13),"")</f>
        <v/>
      </c>
      <c r="BR26" s="114" t="str">
        <f>IFERROR(RECHERCHEVA('Dpt BDD'!$A:$D,4,$B26,BR$13),"")</f>
        <v/>
      </c>
      <c r="BS26" s="114" t="str">
        <f>IFERROR(RECHERCHEVA('Dpt BDD'!$A:$D,4,$B26,BS$13),"")</f>
        <v/>
      </c>
      <c r="BT26" s="114" t="str">
        <f>IFERROR(RECHERCHEVA('Dpt BDD'!$A:$D,4,$B26,BT$13),"")</f>
        <v/>
      </c>
      <c r="BU26" s="114" t="str">
        <f>IFERROR(RECHERCHEVA('Dpt BDD'!$A:$D,4,$B26,BU$13),"")</f>
        <v/>
      </c>
      <c r="BV26" s="114" t="str">
        <f>IFERROR(RECHERCHEVA('Dpt BDD'!$A:$D,4,$B26,BV$13),"")</f>
        <v/>
      </c>
      <c r="BW26" s="114" t="str">
        <f>IFERROR(RECHERCHEVA('Dpt BDD'!$A:$D,4,$B26,BW$13),"")</f>
        <v/>
      </c>
      <c r="BX26" s="114" t="str">
        <f>IFERROR(RECHERCHEVA('Dpt BDD'!$A:$D,4,$B26,BX$13),"")</f>
        <v/>
      </c>
      <c r="BY26" s="114" t="str">
        <f>IFERROR(RECHERCHEVA('Dpt BDD'!$A:$D,4,$B26,BY$13),"")</f>
        <v/>
      </c>
      <c r="BZ26" s="114" t="str">
        <f>IFERROR(RECHERCHEVA('Dpt BDD'!$A:$D,4,$B26,BZ$13),"")</f>
        <v/>
      </c>
      <c r="CA26" s="114" t="str">
        <f>IFERROR(RECHERCHEVA('Dpt BDD'!$A:$D,4,$B26,CA$13),"")</f>
        <v/>
      </c>
      <c r="CB26" s="114" t="str">
        <f>IFERROR(RECHERCHEVA('Dpt BDD'!$A:$D,4,$B26,CB$13),"")</f>
        <v/>
      </c>
      <c r="CC26" s="114" t="str">
        <f>IFERROR(RECHERCHEVA('Dpt BDD'!$A:$D,4,$B26,CC$13),"")</f>
        <v/>
      </c>
      <c r="CD26" s="114" t="str">
        <f>IFERROR(RECHERCHEVA('Dpt BDD'!$A:$D,4,$B26,CD$13),"")</f>
        <v/>
      </c>
      <c r="CE26" s="114" t="str">
        <f>IFERROR(RECHERCHEVA('Dpt BDD'!$A:$D,4,$B26,CE$13),"")</f>
        <v/>
      </c>
      <c r="CF26" s="114" t="str">
        <f>IFERROR(RECHERCHEVA('Dpt BDD'!$A:$D,4,$B26,CF$13),"")</f>
        <v/>
      </c>
      <c r="CG26" s="114" t="str">
        <f>IFERROR(RECHERCHEVA('Dpt BDD'!$A:$D,4,$B26,CG$13),"")</f>
        <v/>
      </c>
      <c r="CH26" s="114" t="str">
        <f>IFERROR(RECHERCHEVA('Dpt BDD'!$A:$D,4,$B26,CH$13),"")</f>
        <v/>
      </c>
      <c r="CI26" s="114" t="str">
        <f>IFERROR(RECHERCHEVA('Dpt BDD'!$A:$D,4,$B26,CI$13),"")</f>
        <v/>
      </c>
      <c r="CJ26" s="114" t="str">
        <f>IFERROR(RECHERCHEVA('Dpt BDD'!$A:$D,4,$B26,CJ$13),"")</f>
        <v/>
      </c>
      <c r="CK26" s="114" t="str">
        <f>IFERROR(RECHERCHEVA('Dpt BDD'!$A:$D,4,$B26,CK$13),"")</f>
        <v/>
      </c>
      <c r="CL26" s="114" t="str">
        <f>IFERROR(RECHERCHEVA('Dpt BDD'!$A:$D,4,$B26,CL$13),"")</f>
        <v/>
      </c>
      <c r="CM26" s="114" t="str">
        <f>IFERROR(RECHERCHEVA('Dpt BDD'!$A:$D,4,$B26,CM$13),"")</f>
        <v/>
      </c>
      <c r="CN26" s="114" t="str">
        <f>IFERROR(RECHERCHEVA('Dpt BDD'!$A:$D,4,$B26,CN$13),"")</f>
        <v/>
      </c>
      <c r="CO26" s="114" t="str">
        <f>IFERROR(RECHERCHEVA('Dpt BDD'!$A:$D,4,$B26,CO$13),"")</f>
        <v/>
      </c>
      <c r="CP26" s="114" t="str">
        <f>IFERROR(RECHERCHEVA('Dpt BDD'!$A:$D,4,$B26,CP$13),"")</f>
        <v/>
      </c>
      <c r="CQ26" s="114" t="str">
        <f>IFERROR(RECHERCHEVA('Dpt BDD'!$A:$D,4,$B26,CQ$13),"")</f>
        <v/>
      </c>
      <c r="CR26" s="114" t="str">
        <f>IFERROR(RECHERCHEVA('Dpt BDD'!$A:$D,4,$B26,CR$13),"")</f>
        <v/>
      </c>
      <c r="CS26" s="114" t="str">
        <f>IFERROR(RECHERCHEVA('Dpt BDD'!$A:$D,4,$B26,CS$13),"")</f>
        <v/>
      </c>
      <c r="CT26" s="114" t="str">
        <f>IFERROR(RECHERCHEVA('Dpt BDD'!$A:$D,4,$B26,CT$13),"")</f>
        <v/>
      </c>
      <c r="CU26" s="114" t="str">
        <f>IFERROR(RECHERCHEVA('Dpt BDD'!$A:$D,4,$B26,CU$13),"")</f>
        <v/>
      </c>
      <c r="CV26" s="114" t="str">
        <f>IFERROR(RECHERCHEVA('Dpt BDD'!$A:$D,4,$B26,CV$13),"")</f>
        <v/>
      </c>
      <c r="CW26" s="114" t="str">
        <f>IFERROR(RECHERCHEVA('Dpt BDD'!$A:$D,4,$B26,CW$13),"")</f>
        <v/>
      </c>
      <c r="CX26" s="114" t="str">
        <f>IFERROR(RECHERCHEVA('Dpt BDD'!$A:$D,4,$B26,CX$13),"")</f>
        <v/>
      </c>
      <c r="CY26" s="114" t="str">
        <f>IFERROR(RECHERCHEVA('Dpt BDD'!$A:$D,4,$B26,CY$13),"")</f>
        <v/>
      </c>
      <c r="CZ26" s="114" t="str">
        <f>IFERROR(RECHERCHEVA('Dpt BDD'!$A:$D,4,$B26,CZ$13),"")</f>
        <v/>
      </c>
      <c r="DA26" s="114" t="str">
        <f>IFERROR(RECHERCHEVA('Dpt BDD'!$A:$D,4,$B26,DA$13),"")</f>
        <v/>
      </c>
      <c r="DB26" s="114" t="str">
        <f>IFERROR(RECHERCHEVA('Dpt BDD'!$A:$D,4,$B26,DB$13),"")</f>
        <v/>
      </c>
      <c r="DC26" s="114" t="str">
        <f>IFERROR(RECHERCHEVA('Dpt BDD'!$A:$D,4,$B26,DC$13),"")</f>
        <v/>
      </c>
      <c r="DD26" s="114" t="str">
        <f>IFERROR(RECHERCHEVA('Dpt BDD'!$A:$D,4,$B26,DD$13),"")</f>
        <v/>
      </c>
      <c r="DE26" s="114" t="str">
        <f>IFERROR(RECHERCHEVA('Dpt BDD'!$A:$D,4,$B26,DE$13),"")</f>
        <v/>
      </c>
      <c r="DF26" s="114" t="str">
        <f>IFERROR(RECHERCHEVA('Dpt BDD'!$A:$D,4,$B26,DF$13),"")</f>
        <v/>
      </c>
      <c r="DG26" s="114" t="str">
        <f>IFERROR(RECHERCHEVA('Dpt BDD'!$A:$D,4,$B26,DG$13),"")</f>
        <v/>
      </c>
      <c r="DH26" s="114" t="str">
        <f>IFERROR(RECHERCHEVA('Dpt BDD'!$A:$D,4,$B26,DH$13),"")</f>
        <v/>
      </c>
      <c r="DI26" s="114" t="str">
        <f>IFERROR(RECHERCHEVA('Dpt BDD'!$A:$D,4,$B26,DI$13),"")</f>
        <v/>
      </c>
      <c r="DJ26" s="114" t="str">
        <f>IFERROR(RECHERCHEVA('Dpt BDD'!$A:$D,4,$B26,DJ$13),"")</f>
        <v/>
      </c>
      <c r="DK26" s="114" t="str">
        <f>IFERROR(RECHERCHEVA('Dpt BDD'!$A:$D,4,$B26,DK$13),"")</f>
        <v/>
      </c>
      <c r="DL26" s="114" t="str">
        <f>IFERROR(RECHERCHEVA('Dpt BDD'!$A:$D,4,$B26,DL$13),"")</f>
        <v/>
      </c>
      <c r="DM26" s="114" t="str">
        <f>IFERROR(RECHERCHEVA('Dpt BDD'!$A:$D,4,$B26,DM$13),"")</f>
        <v/>
      </c>
      <c r="DN26" s="114" t="str">
        <f>IFERROR(RECHERCHEVA('Dpt BDD'!$A:$D,4,$B26,DN$13),"")</f>
        <v/>
      </c>
      <c r="DO26" s="114" t="str">
        <f>IFERROR(RECHERCHEVA('Dpt BDD'!$A:$D,4,$B26,DO$13),"")</f>
        <v/>
      </c>
      <c r="DP26" s="114" t="str">
        <f>IFERROR(RECHERCHEVA('Dpt BDD'!$A:$D,4,$B26,DP$13),"")</f>
        <v/>
      </c>
      <c r="DQ26" s="114" t="str">
        <f>IFERROR(RECHERCHEVA('Dpt BDD'!$A:$D,4,$B26,DQ$13),"")</f>
        <v/>
      </c>
      <c r="DR26" s="114" t="str">
        <f>IFERROR(RECHERCHEVA('Dpt BDD'!$A:$D,4,$B26,DR$13),"")</f>
        <v/>
      </c>
      <c r="DS26" s="114" t="str">
        <f>IFERROR(RECHERCHEVA('Dpt BDD'!$A:$D,4,$B26,DS$13),"")</f>
        <v/>
      </c>
      <c r="DT26" s="114" t="str">
        <f>IFERROR(RECHERCHEVA('Dpt BDD'!$A:$D,4,$B26,DT$13),"")</f>
        <v/>
      </c>
      <c r="DU26" s="114" t="str">
        <f>IFERROR(RECHERCHEVA('Dpt BDD'!$A:$D,4,$B26,DU$13),"")</f>
        <v/>
      </c>
      <c r="DV26" s="114" t="str">
        <f>IFERROR(RECHERCHEVA('Dpt BDD'!$A:$D,4,$B26,DV$13),"")</f>
        <v/>
      </c>
      <c r="DW26" s="114" t="str">
        <f>IFERROR(RECHERCHEVA('Dpt BDD'!$A:$D,4,$B26,DW$13),"")</f>
        <v/>
      </c>
      <c r="DX26" s="114" t="str">
        <f>IFERROR(RECHERCHEVA('Dpt BDD'!$A:$D,4,$B26,DX$13),"")</f>
        <v/>
      </c>
      <c r="DY26" s="114" t="str">
        <f>IFERROR(RECHERCHEVA('Dpt BDD'!$A:$D,4,$B26,DY$13),"")</f>
        <v/>
      </c>
      <c r="DZ26" s="114" t="str">
        <f>IFERROR(RECHERCHEVA('Dpt BDD'!$A:$D,4,$B26,DZ$13),"")</f>
        <v/>
      </c>
      <c r="EA26" s="114" t="str">
        <f>IFERROR(RECHERCHEVA('Dpt BDD'!$A:$D,4,$B26,EA$13),"")</f>
        <v/>
      </c>
      <c r="EB26" s="114" t="str">
        <f>IFERROR(RECHERCHEVA('Dpt BDD'!$A:$D,4,$B26,EB$13),"")</f>
        <v/>
      </c>
      <c r="EC26" s="114" t="str">
        <f>IFERROR(RECHERCHEVA('Dpt BDD'!$A:$D,4,$B26,EC$13),"")</f>
        <v/>
      </c>
      <c r="ED26" s="114" t="str">
        <f>IFERROR(RECHERCHEVA('Dpt BDD'!$A:$D,4,$B26,ED$13),"")</f>
        <v/>
      </c>
      <c r="EE26" s="114" t="str">
        <f>IFERROR(RECHERCHEVA('Dpt BDD'!$A:$D,4,$B26,EE$13),"")</f>
        <v/>
      </c>
      <c r="EF26" s="114" t="str">
        <f>IFERROR(RECHERCHEVA('Dpt BDD'!$A:$D,4,$B26,EF$13),"")</f>
        <v/>
      </c>
      <c r="EG26" s="114" t="str">
        <f>IFERROR(RECHERCHEVA('Dpt BDD'!$A:$D,4,$B26,EG$13),"")</f>
        <v/>
      </c>
      <c r="EH26" s="114" t="str">
        <f>IFERROR(RECHERCHEVA('Dpt BDD'!$A:$D,4,$B26,EH$13),"")</f>
        <v/>
      </c>
      <c r="EI26" s="114" t="str">
        <f>IFERROR(RECHERCHEVA('Dpt BDD'!$A:$D,4,$B26,EI$13),"")</f>
        <v/>
      </c>
      <c r="EJ26" s="114" t="str">
        <f>IFERROR(RECHERCHEVA('Dpt BDD'!$A:$D,4,$B26,EJ$13),"")</f>
        <v/>
      </c>
      <c r="EK26" s="114" t="str">
        <f>IFERROR(RECHERCHEVA('Dpt BDD'!$A:$D,4,$B26,EK$13),"")</f>
        <v/>
      </c>
      <c r="EL26" s="114" t="str">
        <f>IFERROR(RECHERCHEVA('Dpt BDD'!$A:$D,4,$B26,EL$13),"")</f>
        <v/>
      </c>
      <c r="EM26" s="114" t="str">
        <f>IFERROR(RECHERCHEVA('Dpt BDD'!$A:$D,4,$B26,EM$13),"")</f>
        <v/>
      </c>
      <c r="EN26" s="114" t="str">
        <f>IFERROR(RECHERCHEVA('Dpt BDD'!$A:$D,4,$B26,EN$13),"")</f>
        <v/>
      </c>
      <c r="EO26" s="114" t="str">
        <f>IFERROR(RECHERCHEVA('Dpt BDD'!$A:$D,4,$B26,EO$13),"")</f>
        <v/>
      </c>
      <c r="EP26" s="114" t="str">
        <f>IFERROR(RECHERCHEVA('Dpt BDD'!$A:$D,4,$B26,EP$13),"")</f>
        <v/>
      </c>
      <c r="EQ26" s="114" t="str">
        <f>IFERROR(RECHERCHEVA('Dpt BDD'!$A:$D,4,$B26,EQ$13),"")</f>
        <v/>
      </c>
      <c r="ER26" s="114" t="str">
        <f>IFERROR(RECHERCHEVA('Dpt BDD'!$A:$D,4,$B26,ER$13),"")</f>
        <v/>
      </c>
      <c r="ES26" s="114" t="str">
        <f>IFERROR(RECHERCHEVA('Dpt BDD'!$A:$D,4,$B26,ES$13),"")</f>
        <v/>
      </c>
      <c r="ET26" s="114" t="str">
        <f>IFERROR(RECHERCHEVA('Dpt BDD'!$A:$D,4,$B26,ET$13),"")</f>
        <v/>
      </c>
      <c r="EU26" s="114" t="str">
        <f>IFERROR(RECHERCHEVA('Dpt BDD'!$A:$D,4,$B26,EU$13),"")</f>
        <v/>
      </c>
      <c r="EV26" s="114" t="str">
        <f>IFERROR(RECHERCHEVA('Dpt BDD'!$A:$D,4,$B26,EV$13),"")</f>
        <v/>
      </c>
      <c r="EW26" s="114" t="str">
        <f>IFERROR(RECHERCHEVA('Dpt BDD'!$A:$D,4,$B26,EW$13),"")</f>
        <v/>
      </c>
      <c r="EX26" s="114" t="str">
        <f>IFERROR(RECHERCHEVA('Dpt BDD'!$A:$D,4,$B26,EX$13),"")</f>
        <v/>
      </c>
      <c r="EY26" s="114" t="str">
        <f>IFERROR(RECHERCHEVA('Dpt BDD'!$A:$D,4,$B26,EY$13),"")</f>
        <v/>
      </c>
      <c r="EZ26" s="114" t="str">
        <f>IFERROR(RECHERCHEVA('Dpt BDD'!$A:$D,4,$B26,EZ$13),"")</f>
        <v/>
      </c>
      <c r="FA26" s="114" t="str">
        <f>IFERROR(RECHERCHEVA('Dpt BDD'!$A:$D,4,$B26,FA$13),"")</f>
        <v/>
      </c>
      <c r="FB26" s="114" t="str">
        <f>IFERROR(RECHERCHEVA('Dpt BDD'!$A:$D,4,$B26,FB$13),"")</f>
        <v/>
      </c>
      <c r="FC26" s="114" t="str">
        <f>IFERROR(RECHERCHEVA('Dpt BDD'!$A:$D,4,$B26,FC$13),"")</f>
        <v/>
      </c>
      <c r="FD26" s="114" t="str">
        <f>IFERROR(RECHERCHEVA('Dpt BDD'!$A:$D,4,$B26,FD$13),"")</f>
        <v/>
      </c>
      <c r="FE26" s="114" t="str">
        <f>IFERROR(RECHERCHEVA('Dpt BDD'!$A:$D,4,$B26,FE$13),"")</f>
        <v/>
      </c>
      <c r="FF26" s="114" t="str">
        <f>IFERROR(RECHERCHEVA('Dpt BDD'!$A:$D,4,$B26,FF$13),"")</f>
        <v/>
      </c>
      <c r="FG26" s="114" t="str">
        <f>IFERROR(RECHERCHEVA('Dpt BDD'!$A:$D,4,$B26,FG$13),"")</f>
        <v/>
      </c>
      <c r="FH26" s="114" t="str">
        <f>IFERROR(RECHERCHEVA('Dpt BDD'!$A:$D,4,$B26,FH$13),"")</f>
        <v/>
      </c>
      <c r="FI26" s="114" t="str">
        <f>IFERROR(RECHERCHEVA('Dpt BDD'!$A:$D,4,$B26,FI$13),"")</f>
        <v/>
      </c>
      <c r="FJ26" s="114" t="str">
        <f>IFERROR(RECHERCHEVA('Dpt BDD'!$A:$D,4,$B26,FJ$13),"")</f>
        <v/>
      </c>
      <c r="FK26" s="114" t="str">
        <f>IFERROR(RECHERCHEVA('Dpt BDD'!$A:$D,4,$B26,FK$13),"")</f>
        <v/>
      </c>
      <c r="FL26" s="114" t="str">
        <f>IFERROR(RECHERCHEVA('Dpt BDD'!$A:$D,4,$B26,FL$13),"")</f>
        <v/>
      </c>
      <c r="FM26" s="114" t="str">
        <f>IFERROR(RECHERCHEVA('Dpt BDD'!$A:$D,4,$B26,FM$13),"")</f>
        <v/>
      </c>
      <c r="FN26" s="114" t="str">
        <f>IFERROR(RECHERCHEVA('Dpt BDD'!$A:$D,4,$B26,FN$13),"")</f>
        <v/>
      </c>
      <c r="FO26" s="114" t="str">
        <f>IFERROR(RECHERCHEVA('Dpt BDD'!$A:$D,4,$B26,FO$13),"")</f>
        <v/>
      </c>
      <c r="FP26" s="114" t="str">
        <f>IFERROR(RECHERCHEVA('Dpt BDD'!$A:$D,4,$B26,FP$13),"")</f>
        <v/>
      </c>
      <c r="FQ26" s="114" t="str">
        <f>IFERROR(RECHERCHEVA('Dpt BDD'!$A:$D,4,$B26,FQ$13),"")</f>
        <v/>
      </c>
      <c r="FR26" s="114" t="str">
        <f>IFERROR(RECHERCHEVA('Dpt BDD'!$A:$D,4,$B26,FR$13),"")</f>
        <v/>
      </c>
      <c r="FS26" s="114" t="str">
        <f>IFERROR(RECHERCHEVA('Dpt BDD'!$A:$D,4,$B26,FS$13),"")</f>
        <v/>
      </c>
      <c r="FT26" s="114" t="str">
        <f>IFERROR(RECHERCHEVA('Dpt BDD'!$A:$D,4,$B26,FT$13),"")</f>
        <v/>
      </c>
      <c r="FU26" s="114" t="str">
        <f>IFERROR(RECHERCHEVA('Dpt BDD'!$A:$D,4,$B26,FU$13),"")</f>
        <v/>
      </c>
      <c r="FV26" s="114" t="str">
        <f>IFERROR(RECHERCHEVA('Dpt BDD'!$A:$D,4,$B26,FV$13),"")</f>
        <v/>
      </c>
      <c r="FW26" s="114" t="str">
        <f>IFERROR(RECHERCHEVA('Dpt BDD'!$A:$D,4,$B26,FW$13),"")</f>
        <v/>
      </c>
      <c r="FX26" s="114" t="str">
        <f>IFERROR(RECHERCHEVA('Dpt BDD'!$A:$D,4,$B26,FX$13),"")</f>
        <v/>
      </c>
      <c r="FY26" s="114" t="str">
        <f>IFERROR(RECHERCHEVA('Dpt BDD'!$A:$D,4,$B26,FY$13),"")</f>
        <v/>
      </c>
      <c r="FZ26" s="114" t="str">
        <f>IFERROR(RECHERCHEVA('Dpt BDD'!$A:$D,4,$B26,FZ$13),"")</f>
        <v/>
      </c>
      <c r="GA26" s="114" t="str">
        <f>IFERROR(RECHERCHEVA('Dpt BDD'!$A:$D,4,$B26,GA$13),"")</f>
        <v/>
      </c>
      <c r="GB26" s="114" t="str">
        <f>IFERROR(RECHERCHEVA('Dpt BDD'!$A:$D,4,$B26,GB$13),"")</f>
        <v/>
      </c>
      <c r="GC26" s="114" t="str">
        <f>IFERROR(RECHERCHEVA('Dpt BDD'!$A:$D,4,$B26,GC$13),"")</f>
        <v/>
      </c>
      <c r="GD26" s="114" t="str">
        <f>IFERROR(RECHERCHEVA('Dpt BDD'!$A:$D,4,$B26,GD$13),"")</f>
        <v/>
      </c>
      <c r="GE26" s="114" t="str">
        <f>IFERROR(RECHERCHEVA('Dpt BDD'!$A:$D,4,$B26,GE$13),"")</f>
        <v/>
      </c>
      <c r="GF26" s="114" t="str">
        <f>IFERROR(RECHERCHEVA('Dpt BDD'!$A:$D,4,$B26,GF$13),"")</f>
        <v/>
      </c>
      <c r="GG26" s="114" t="str">
        <f>IFERROR(RECHERCHEVA('Dpt BDD'!$A:$D,4,$B26,GG$13),"")</f>
        <v/>
      </c>
      <c r="GH26" s="114" t="str">
        <f>IFERROR(RECHERCHEVA('Dpt BDD'!$A:$D,4,$B26,GH$13),"")</f>
        <v/>
      </c>
      <c r="GI26" s="114" t="str">
        <f>IFERROR(RECHERCHEVA('Dpt BDD'!$A:$D,4,$B26,GI$13),"")</f>
        <v/>
      </c>
      <c r="GJ26" s="114" t="str">
        <f>IFERROR(RECHERCHEVA('Dpt BDD'!$A:$D,4,$B26,GJ$13),"")</f>
        <v/>
      </c>
      <c r="GK26" s="114" t="str">
        <f>IFERROR(RECHERCHEVA('Dpt BDD'!$A:$D,4,$B26,GK$13),"")</f>
        <v/>
      </c>
      <c r="GL26" s="114" t="str">
        <f>IFERROR(RECHERCHEVA('Dpt BDD'!$A:$D,4,$B26,GL$13),"")</f>
        <v/>
      </c>
      <c r="GM26" s="114" t="str">
        <f>IFERROR(RECHERCHEVA('Dpt BDD'!$A:$D,4,$B26,GM$13),"")</f>
        <v/>
      </c>
      <c r="GN26" s="114" t="str">
        <f>IFERROR(RECHERCHEVA('Dpt BDD'!$A:$D,4,$B26,GN$13),"")</f>
        <v/>
      </c>
      <c r="GO26" s="114" t="str">
        <f>IFERROR(RECHERCHEVA('Dpt BDD'!$A:$D,4,$B26,GO$13),"")</f>
        <v/>
      </c>
      <c r="GP26" s="114" t="str">
        <f>IFERROR(RECHERCHEVA('Dpt BDD'!$A:$D,4,$B26,GP$13),"")</f>
        <v/>
      </c>
      <c r="GQ26" s="114" t="str">
        <f>IFERROR(RECHERCHEVA('Dpt BDD'!$A:$D,4,$B26,GQ$13),"")</f>
        <v/>
      </c>
      <c r="GR26" s="114" t="str">
        <f>IFERROR(RECHERCHEVA('Dpt BDD'!$A:$D,4,$B26,GR$13),"")</f>
        <v/>
      </c>
      <c r="GS26" s="114" t="str">
        <f>IFERROR(RECHERCHEVA('Dpt BDD'!$A:$D,4,$B26,GS$13),"")</f>
        <v/>
      </c>
      <c r="GT26" s="114" t="str">
        <f>IFERROR(RECHERCHEVA('Dpt BDD'!$A:$D,4,$B26,GT$13),"")</f>
        <v/>
      </c>
      <c r="GU26" s="114" t="str">
        <f>IFERROR(RECHERCHEVA('Dpt BDD'!$A:$D,4,$B26,GU$13),"")</f>
        <v/>
      </c>
      <c r="GV26" s="114" t="str">
        <f>IFERROR(RECHERCHEVA('Dpt BDD'!$A:$D,4,$B26,GV$13),"")</f>
        <v/>
      </c>
      <c r="GW26" s="114" t="str">
        <f>IFERROR(RECHERCHEVA('Dpt BDD'!$A:$D,4,$B26,GW$13),"")</f>
        <v/>
      </c>
      <c r="GX26" s="114" t="str">
        <f>IFERROR(RECHERCHEVA('Dpt BDD'!$A:$D,4,$B26,GX$13),"")</f>
        <v/>
      </c>
      <c r="GY26" s="114" t="str">
        <f>IFERROR(RECHERCHEVA('Dpt BDD'!$A:$D,4,$B26,GY$13),"")</f>
        <v/>
      </c>
      <c r="GZ26" s="114" t="str">
        <f>IFERROR(RECHERCHEVA('Dpt BDD'!$A:$D,4,$B26,GZ$13),"")</f>
        <v/>
      </c>
      <c r="HA26" s="114" t="str">
        <f>IFERROR(RECHERCHEVA('Dpt BDD'!$A:$D,4,$B26,HA$13),"")</f>
        <v/>
      </c>
      <c r="HB26" s="114" t="str">
        <f>IFERROR(RECHERCHEVA('Dpt BDD'!$A:$D,4,$B26,HB$13),"")</f>
        <v/>
      </c>
      <c r="HC26" s="114" t="str">
        <f>IFERROR(RECHERCHEVA('Dpt BDD'!$A:$D,4,$B26,HC$13),"")</f>
        <v/>
      </c>
      <c r="HD26" s="114" t="str">
        <f>IFERROR(RECHERCHEVA('Dpt BDD'!$A:$D,4,$B26,HD$13),"")</f>
        <v/>
      </c>
      <c r="HE26" s="114" t="str">
        <f>IFERROR(RECHERCHEVA('Dpt BDD'!$A:$D,4,$B26,HE$13),"")</f>
        <v/>
      </c>
      <c r="HF26" s="114" t="str">
        <f>IFERROR(RECHERCHEVA('Dpt BDD'!$A:$D,4,$B26,HF$13),"")</f>
        <v/>
      </c>
      <c r="HG26" s="114" t="str">
        <f>IFERROR(RECHERCHEVA('Dpt BDD'!$A:$D,4,$B26,HG$13),"")</f>
        <v/>
      </c>
      <c r="HH26" s="114" t="str">
        <f>IFERROR(RECHERCHEVA('Dpt BDD'!$A:$D,4,$B26,HH$13),"")</f>
        <v/>
      </c>
    </row>
    <row r="27" spans="2:216" x14ac:dyDescent="0.15">
      <c r="B27" s="120">
        <f t="shared" si="0"/>
        <v>43114</v>
      </c>
      <c r="C27" s="117" t="str">
        <f>IFERROR(RECHERCHEVA('Dpt BDD'!$A:$D,4,$B27,C$12),"")</f>
        <v/>
      </c>
      <c r="D27" s="115" t="str">
        <f>IFERROR(RECHERCHEVA('Dpt BDD'!$A:$D,4,$B27,D$12),"")</f>
        <v/>
      </c>
      <c r="E27" s="115" t="str">
        <f>IFERROR(RECHERCHEVA('Dpt BDD'!$A:$D,4,$B27,E$12),"")</f>
        <v/>
      </c>
      <c r="F27" s="115" t="str">
        <f>IFERROR(RECHERCHEVA('Dpt BDD'!$A:$D,4,$B27,F$12),"")</f>
        <v/>
      </c>
      <c r="G27" s="115" t="str">
        <f>IFERROR(RECHERCHEVA('Dpt BDD'!$A:$D,4,$B27,G$12),"")</f>
        <v/>
      </c>
      <c r="H27" s="115" t="str">
        <f>IFERROR(RECHERCHEVA('Dpt BDD'!$A:$D,4,$B27,H$12),"")</f>
        <v/>
      </c>
      <c r="I27" s="115" t="str">
        <f>IFERROR(RECHERCHEVA('Dpt BDD'!$A:$D,4,$B27,I$12),"")</f>
        <v/>
      </c>
      <c r="J27" s="115" t="str">
        <f>IFERROR(RECHERCHEVA('Dpt BDD'!$A:$D,4,$B27,J$12),"")</f>
        <v/>
      </c>
      <c r="K27" s="115" t="str">
        <f>IFERROR(RECHERCHEVA('Dpt BDD'!$A:$D,4,$B27,K$12),"")</f>
        <v/>
      </c>
      <c r="L27" s="115" t="str">
        <f>IFERROR(RECHERCHEVA('Dpt BDD'!$A:$D,4,$B27,L$12),"")</f>
        <v/>
      </c>
      <c r="M27" s="115" t="str">
        <f>IFERROR(RECHERCHEVA('Dpt BDD'!$A:$D,4,$B27,M$12),"")</f>
        <v/>
      </c>
      <c r="N27" s="115" t="str">
        <f>IFERROR(RECHERCHEVA('Dpt BDD'!$A:$D,4,$B27,N$12),"")</f>
        <v/>
      </c>
      <c r="O27" s="115" t="str">
        <f>IFERROR(RECHERCHEVA('Dpt BDD'!$A:$D,4,$B27,O$13),"")</f>
        <v/>
      </c>
      <c r="P27" s="115" t="str">
        <f>IFERROR(RECHERCHEVA('Dpt BDD'!$A:$D,4,$B27,P$13),"")</f>
        <v/>
      </c>
      <c r="Q27" s="115" t="str">
        <f>IFERROR(RECHERCHEVA('Dpt BDD'!$A:$D,4,$B27,Q$13),"")</f>
        <v/>
      </c>
      <c r="R27" s="115" t="str">
        <f>IFERROR(RECHERCHEVA('Dpt BDD'!$A:$D,4,$B27,R$13),"")</f>
        <v/>
      </c>
      <c r="S27" s="115" t="str">
        <f>IFERROR(RECHERCHEVA('Dpt BDD'!$A:$D,4,$B27,S$13),"")</f>
        <v/>
      </c>
      <c r="T27" s="115" t="str">
        <f>IFERROR(RECHERCHEVA('Dpt BDD'!$A:$D,4,$B27,T$13),"")</f>
        <v/>
      </c>
      <c r="U27" s="115" t="str">
        <f>IFERROR(RECHERCHEVA('Dpt BDD'!$A:$D,4,$B27,U$13),"")</f>
        <v/>
      </c>
      <c r="V27" s="115" t="str">
        <f>IFERROR(RECHERCHEVA('Dpt BDD'!$A:$D,4,$B27,V$13),"")</f>
        <v/>
      </c>
      <c r="W27" s="115" t="str">
        <f>IFERROR(RECHERCHEVA('Dpt BDD'!$A:$D,4,$B27,W$13),"")</f>
        <v/>
      </c>
      <c r="X27" s="115" t="str">
        <f>IFERROR(RECHERCHEVA('Dpt BDD'!$A:$D,4,$B27,X$13),"")</f>
        <v/>
      </c>
      <c r="Y27" s="115" t="str">
        <f>IFERROR(RECHERCHEVA('Dpt BDD'!$A:$D,4,$B27,Y$13),"")</f>
        <v/>
      </c>
      <c r="Z27" s="115" t="str">
        <f>IFERROR(RECHERCHEVA('Dpt BDD'!$A:$D,4,$B27,Z$13),"")</f>
        <v/>
      </c>
      <c r="AA27" s="115" t="str">
        <f>IFERROR(RECHERCHEVA('Dpt BDD'!$A:$D,4,$B27,AA$13),"")</f>
        <v/>
      </c>
      <c r="AB27" s="115" t="str">
        <f>IFERROR(RECHERCHEVA('Dpt BDD'!$A:$D,4,$B27,AB$13),"")</f>
        <v/>
      </c>
      <c r="AC27" s="115" t="str">
        <f>IFERROR(RECHERCHEVA('Dpt BDD'!$A:$D,4,$B27,AC$13),"")</f>
        <v/>
      </c>
      <c r="AD27" s="115" t="str">
        <f>IFERROR(RECHERCHEVA('Dpt BDD'!$A:$D,4,$B27,AD$13),"")</f>
        <v/>
      </c>
      <c r="AE27" s="115" t="str">
        <f>IFERROR(RECHERCHEVA('Dpt BDD'!$A:$D,4,$B27,AE$13),"")</f>
        <v/>
      </c>
      <c r="AF27" s="115" t="str">
        <f>IFERROR(RECHERCHEVA('Dpt BDD'!$A:$D,4,$B27,AF$13),"")</f>
        <v/>
      </c>
      <c r="AG27" s="115" t="str">
        <f>IFERROR(RECHERCHEVA('Dpt BDD'!$A:$D,4,$B27,AG$13),"")</f>
        <v/>
      </c>
      <c r="AH27" s="115" t="str">
        <f>IFERROR(RECHERCHEVA('Dpt BDD'!$A:$D,4,$B27,AH$13),"")</f>
        <v/>
      </c>
      <c r="AI27" s="115" t="str">
        <f>IFERROR(RECHERCHEVA('Dpt BDD'!$A:$D,4,$B27,AI$13),"")</f>
        <v/>
      </c>
      <c r="AJ27" s="115" t="str">
        <f>IFERROR(RECHERCHEVA('Dpt BDD'!$A:$D,4,$B27,AJ$13),"")</f>
        <v/>
      </c>
      <c r="AK27" s="115" t="str">
        <f>IFERROR(RECHERCHEVA('Dpt BDD'!$A:$D,4,$B27,AK$13),"")</f>
        <v/>
      </c>
      <c r="AL27" s="115" t="str">
        <f>IFERROR(RECHERCHEVA('Dpt BDD'!$A:$D,4,$B27,AL$13),"")</f>
        <v/>
      </c>
      <c r="AM27" s="115" t="str">
        <f>IFERROR(RECHERCHEVA('Dpt BDD'!$A:$D,4,$B27,AM$13),"")</f>
        <v/>
      </c>
      <c r="AN27" s="115" t="str">
        <f>IFERROR(RECHERCHEVA('Dpt BDD'!$A:$D,4,$B27,AN$13),"")</f>
        <v/>
      </c>
      <c r="AO27" s="115" t="str">
        <f>IFERROR(RECHERCHEVA('Dpt BDD'!$A:$D,4,$B27,AO$13),"")</f>
        <v/>
      </c>
      <c r="AP27" s="115" t="str">
        <f>IFERROR(RECHERCHEVA('Dpt BDD'!$A:$D,4,$B27,AP$13),"")</f>
        <v/>
      </c>
      <c r="AQ27" s="115" t="str">
        <f>IFERROR(RECHERCHEVA('Dpt BDD'!$A:$D,4,$B27,AQ$13),"")</f>
        <v/>
      </c>
      <c r="AR27" s="115" t="str">
        <f>IFERROR(RECHERCHEVA('Dpt BDD'!$A:$D,4,$B27,AR$13),"")</f>
        <v/>
      </c>
      <c r="AS27" s="115" t="str">
        <f>IFERROR(RECHERCHEVA('Dpt BDD'!$A:$D,4,$B27,AS$13),"")</f>
        <v/>
      </c>
      <c r="AT27" s="115" t="str">
        <f>IFERROR(RECHERCHEVA('Dpt BDD'!$A:$D,4,$B27,AT$13),"")</f>
        <v/>
      </c>
      <c r="AU27" s="115" t="str">
        <f>IFERROR(RECHERCHEVA('Dpt BDD'!$A:$D,4,$B27,AU$13),"")</f>
        <v/>
      </c>
      <c r="AV27" s="115" t="str">
        <f>IFERROR(RECHERCHEVA('Dpt BDD'!$A:$D,4,$B27,AV$13),"")</f>
        <v/>
      </c>
      <c r="AW27" s="115" t="str">
        <f>IFERROR(RECHERCHEVA('Dpt BDD'!$A:$D,4,$B27,AW$13),"")</f>
        <v/>
      </c>
      <c r="AX27" s="115" t="str">
        <f>IFERROR(RECHERCHEVA('Dpt BDD'!$A:$D,4,$B27,AX$13),"")</f>
        <v/>
      </c>
      <c r="AY27" s="115" t="str">
        <f>IFERROR(RECHERCHEVA('Dpt BDD'!$A:$D,4,$B27,AY$13),"")</f>
        <v/>
      </c>
      <c r="AZ27" s="115" t="str">
        <f>IFERROR(RECHERCHEVA('Dpt BDD'!$A:$D,4,$B27,AZ$13),"")</f>
        <v/>
      </c>
      <c r="BA27" s="115" t="str">
        <f>IFERROR(RECHERCHEVA('Dpt BDD'!$A:$D,4,$B27,BA$13),"")</f>
        <v/>
      </c>
      <c r="BB27" s="115" t="str">
        <f>IFERROR(RECHERCHEVA('Dpt BDD'!$A:$D,4,$B27,BB$13),"")</f>
        <v/>
      </c>
      <c r="BC27" s="115" t="str">
        <f>IFERROR(RECHERCHEVA('Dpt BDD'!$A:$D,4,$B27,BC$13),"")</f>
        <v/>
      </c>
      <c r="BD27" s="115" t="str">
        <f>IFERROR(RECHERCHEVA('Dpt BDD'!$A:$D,4,$B27,BD$13),"")</f>
        <v/>
      </c>
      <c r="BE27" s="115" t="str">
        <f>IFERROR(RECHERCHEVA('Dpt BDD'!$A:$D,4,$B27,BE$13),"")</f>
        <v/>
      </c>
      <c r="BF27" s="115" t="str">
        <f>IFERROR(RECHERCHEVA('Dpt BDD'!$A:$D,4,$B27,BF$13),"")</f>
        <v/>
      </c>
      <c r="BG27" s="115" t="str">
        <f>IFERROR(RECHERCHEVA('Dpt BDD'!$A:$D,4,$B27,BG$13),"")</f>
        <v/>
      </c>
      <c r="BH27" s="115" t="str">
        <f>IFERROR(RECHERCHEVA('Dpt BDD'!$A:$D,4,$B27,BH$13),"")</f>
        <v/>
      </c>
      <c r="BI27" s="115" t="str">
        <f>IFERROR(RECHERCHEVA('Dpt BDD'!$A:$D,4,$B27,BI$13),"")</f>
        <v/>
      </c>
      <c r="BJ27" s="115" t="str">
        <f>IFERROR(RECHERCHEVA('Dpt BDD'!$A:$D,4,$B27,BJ$13),"")</f>
        <v/>
      </c>
      <c r="BK27" s="115" t="str">
        <f>IFERROR(RECHERCHEVA('Dpt BDD'!$A:$D,4,$B27,BK$13),"")</f>
        <v/>
      </c>
      <c r="BL27" s="115" t="str">
        <f>IFERROR(RECHERCHEVA('Dpt BDD'!$A:$D,4,$B27,BL$13),"")</f>
        <v/>
      </c>
      <c r="BM27" s="115" t="str">
        <f>IFERROR(RECHERCHEVA('Dpt BDD'!$A:$D,4,$B27,BM$13),"")</f>
        <v/>
      </c>
      <c r="BN27" s="115" t="str">
        <f>IFERROR(RECHERCHEVA('Dpt BDD'!$A:$D,4,$B27,BN$13),"")</f>
        <v/>
      </c>
      <c r="BO27" s="115" t="str">
        <f>IFERROR(RECHERCHEVA('Dpt BDD'!$A:$D,4,$B27,BO$13),"")</f>
        <v/>
      </c>
      <c r="BP27" s="115" t="str">
        <f>IFERROR(RECHERCHEVA('Dpt BDD'!$A:$D,4,$B27,BP$13),"")</f>
        <v/>
      </c>
      <c r="BQ27" s="115" t="str">
        <f>IFERROR(RECHERCHEVA('Dpt BDD'!$A:$D,4,$B27,BQ$13),"")</f>
        <v/>
      </c>
      <c r="BR27" s="115" t="str">
        <f>IFERROR(RECHERCHEVA('Dpt BDD'!$A:$D,4,$B27,BR$13),"")</f>
        <v/>
      </c>
      <c r="BS27" s="115" t="str">
        <f>IFERROR(RECHERCHEVA('Dpt BDD'!$A:$D,4,$B27,BS$13),"")</f>
        <v/>
      </c>
      <c r="BT27" s="115" t="str">
        <f>IFERROR(RECHERCHEVA('Dpt BDD'!$A:$D,4,$B27,BT$13),"")</f>
        <v/>
      </c>
      <c r="BU27" s="115" t="str">
        <f>IFERROR(RECHERCHEVA('Dpt BDD'!$A:$D,4,$B27,BU$13),"")</f>
        <v/>
      </c>
      <c r="BV27" s="115" t="str">
        <f>IFERROR(RECHERCHEVA('Dpt BDD'!$A:$D,4,$B27,BV$13),"")</f>
        <v/>
      </c>
      <c r="BW27" s="115" t="str">
        <f>IFERROR(RECHERCHEVA('Dpt BDD'!$A:$D,4,$B27,BW$13),"")</f>
        <v/>
      </c>
      <c r="BX27" s="115" t="str">
        <f>IFERROR(RECHERCHEVA('Dpt BDD'!$A:$D,4,$B27,BX$13),"")</f>
        <v/>
      </c>
      <c r="BY27" s="115" t="str">
        <f>IFERROR(RECHERCHEVA('Dpt BDD'!$A:$D,4,$B27,BY$13),"")</f>
        <v/>
      </c>
      <c r="BZ27" s="115" t="str">
        <f>IFERROR(RECHERCHEVA('Dpt BDD'!$A:$D,4,$B27,BZ$13),"")</f>
        <v/>
      </c>
      <c r="CA27" s="115" t="str">
        <f>IFERROR(RECHERCHEVA('Dpt BDD'!$A:$D,4,$B27,CA$13),"")</f>
        <v/>
      </c>
      <c r="CB27" s="115" t="str">
        <f>IFERROR(RECHERCHEVA('Dpt BDD'!$A:$D,4,$B27,CB$13),"")</f>
        <v/>
      </c>
      <c r="CC27" s="115" t="str">
        <f>IFERROR(RECHERCHEVA('Dpt BDD'!$A:$D,4,$B27,CC$13),"")</f>
        <v/>
      </c>
      <c r="CD27" s="115" t="str">
        <f>IFERROR(RECHERCHEVA('Dpt BDD'!$A:$D,4,$B27,CD$13),"")</f>
        <v/>
      </c>
      <c r="CE27" s="115" t="str">
        <f>IFERROR(RECHERCHEVA('Dpt BDD'!$A:$D,4,$B27,CE$13),"")</f>
        <v/>
      </c>
      <c r="CF27" s="115" t="str">
        <f>IFERROR(RECHERCHEVA('Dpt BDD'!$A:$D,4,$B27,CF$13),"")</f>
        <v/>
      </c>
      <c r="CG27" s="115" t="str">
        <f>IFERROR(RECHERCHEVA('Dpt BDD'!$A:$D,4,$B27,CG$13),"")</f>
        <v/>
      </c>
      <c r="CH27" s="115" t="str">
        <f>IFERROR(RECHERCHEVA('Dpt BDD'!$A:$D,4,$B27,CH$13),"")</f>
        <v/>
      </c>
      <c r="CI27" s="115" t="str">
        <f>IFERROR(RECHERCHEVA('Dpt BDD'!$A:$D,4,$B27,CI$13),"")</f>
        <v/>
      </c>
      <c r="CJ27" s="115" t="str">
        <f>IFERROR(RECHERCHEVA('Dpt BDD'!$A:$D,4,$B27,CJ$13),"")</f>
        <v/>
      </c>
      <c r="CK27" s="115" t="str">
        <f>IFERROR(RECHERCHEVA('Dpt BDD'!$A:$D,4,$B27,CK$13),"")</f>
        <v/>
      </c>
      <c r="CL27" s="115" t="str">
        <f>IFERROR(RECHERCHEVA('Dpt BDD'!$A:$D,4,$B27,CL$13),"")</f>
        <v/>
      </c>
      <c r="CM27" s="115" t="str">
        <f>IFERROR(RECHERCHEVA('Dpt BDD'!$A:$D,4,$B27,CM$13),"")</f>
        <v/>
      </c>
      <c r="CN27" s="115" t="str">
        <f>IFERROR(RECHERCHEVA('Dpt BDD'!$A:$D,4,$B27,CN$13),"")</f>
        <v/>
      </c>
      <c r="CO27" s="115" t="str">
        <f>IFERROR(RECHERCHEVA('Dpt BDD'!$A:$D,4,$B27,CO$13),"")</f>
        <v/>
      </c>
      <c r="CP27" s="115" t="str">
        <f>IFERROR(RECHERCHEVA('Dpt BDD'!$A:$D,4,$B27,CP$13),"")</f>
        <v/>
      </c>
      <c r="CQ27" s="115" t="str">
        <f>IFERROR(RECHERCHEVA('Dpt BDD'!$A:$D,4,$B27,CQ$13),"")</f>
        <v/>
      </c>
      <c r="CR27" s="115" t="str">
        <f>IFERROR(RECHERCHEVA('Dpt BDD'!$A:$D,4,$B27,CR$13),"")</f>
        <v/>
      </c>
      <c r="CS27" s="115" t="str">
        <f>IFERROR(RECHERCHEVA('Dpt BDD'!$A:$D,4,$B27,CS$13),"")</f>
        <v/>
      </c>
      <c r="CT27" s="115" t="str">
        <f>IFERROR(RECHERCHEVA('Dpt BDD'!$A:$D,4,$B27,CT$13),"")</f>
        <v/>
      </c>
      <c r="CU27" s="115" t="str">
        <f>IFERROR(RECHERCHEVA('Dpt BDD'!$A:$D,4,$B27,CU$13),"")</f>
        <v/>
      </c>
      <c r="CV27" s="115" t="str">
        <f>IFERROR(RECHERCHEVA('Dpt BDD'!$A:$D,4,$B27,CV$13),"")</f>
        <v/>
      </c>
      <c r="CW27" s="115" t="str">
        <f>IFERROR(RECHERCHEVA('Dpt BDD'!$A:$D,4,$B27,CW$13),"")</f>
        <v/>
      </c>
      <c r="CX27" s="115" t="str">
        <f>IFERROR(RECHERCHEVA('Dpt BDD'!$A:$D,4,$B27,CX$13),"")</f>
        <v/>
      </c>
      <c r="CY27" s="115" t="str">
        <f>IFERROR(RECHERCHEVA('Dpt BDD'!$A:$D,4,$B27,CY$13),"")</f>
        <v/>
      </c>
      <c r="CZ27" s="115" t="str">
        <f>IFERROR(RECHERCHEVA('Dpt BDD'!$A:$D,4,$B27,CZ$13),"")</f>
        <v/>
      </c>
      <c r="DA27" s="115" t="str">
        <f>IFERROR(RECHERCHEVA('Dpt BDD'!$A:$D,4,$B27,DA$13),"")</f>
        <v/>
      </c>
      <c r="DB27" s="115" t="str">
        <f>IFERROR(RECHERCHEVA('Dpt BDD'!$A:$D,4,$B27,DB$13),"")</f>
        <v/>
      </c>
      <c r="DC27" s="115" t="str">
        <f>IFERROR(RECHERCHEVA('Dpt BDD'!$A:$D,4,$B27,DC$13),"")</f>
        <v/>
      </c>
      <c r="DD27" s="115" t="str">
        <f>IFERROR(RECHERCHEVA('Dpt BDD'!$A:$D,4,$B27,DD$13),"")</f>
        <v/>
      </c>
      <c r="DE27" s="115" t="str">
        <f>IFERROR(RECHERCHEVA('Dpt BDD'!$A:$D,4,$B27,DE$13),"")</f>
        <v/>
      </c>
      <c r="DF27" s="115" t="str">
        <f>IFERROR(RECHERCHEVA('Dpt BDD'!$A:$D,4,$B27,DF$13),"")</f>
        <v/>
      </c>
      <c r="DG27" s="115" t="str">
        <f>IFERROR(RECHERCHEVA('Dpt BDD'!$A:$D,4,$B27,DG$13),"")</f>
        <v/>
      </c>
      <c r="DH27" s="115" t="str">
        <f>IFERROR(RECHERCHEVA('Dpt BDD'!$A:$D,4,$B27,DH$13),"")</f>
        <v/>
      </c>
      <c r="DI27" s="115" t="str">
        <f>IFERROR(RECHERCHEVA('Dpt BDD'!$A:$D,4,$B27,DI$13),"")</f>
        <v/>
      </c>
      <c r="DJ27" s="115" t="str">
        <f>IFERROR(RECHERCHEVA('Dpt BDD'!$A:$D,4,$B27,DJ$13),"")</f>
        <v/>
      </c>
      <c r="DK27" s="115" t="str">
        <f>IFERROR(RECHERCHEVA('Dpt BDD'!$A:$D,4,$B27,DK$13),"")</f>
        <v/>
      </c>
      <c r="DL27" s="115" t="str">
        <f>IFERROR(RECHERCHEVA('Dpt BDD'!$A:$D,4,$B27,DL$13),"")</f>
        <v/>
      </c>
      <c r="DM27" s="115" t="str">
        <f>IFERROR(RECHERCHEVA('Dpt BDD'!$A:$D,4,$B27,DM$13),"")</f>
        <v/>
      </c>
      <c r="DN27" s="115" t="str">
        <f>IFERROR(RECHERCHEVA('Dpt BDD'!$A:$D,4,$B27,DN$13),"")</f>
        <v/>
      </c>
      <c r="DO27" s="115" t="str">
        <f>IFERROR(RECHERCHEVA('Dpt BDD'!$A:$D,4,$B27,DO$13),"")</f>
        <v/>
      </c>
      <c r="DP27" s="115" t="str">
        <f>IFERROR(RECHERCHEVA('Dpt BDD'!$A:$D,4,$B27,DP$13),"")</f>
        <v/>
      </c>
      <c r="DQ27" s="115" t="str">
        <f>IFERROR(RECHERCHEVA('Dpt BDD'!$A:$D,4,$B27,DQ$13),"")</f>
        <v/>
      </c>
      <c r="DR27" s="115" t="str">
        <f>IFERROR(RECHERCHEVA('Dpt BDD'!$A:$D,4,$B27,DR$13),"")</f>
        <v/>
      </c>
      <c r="DS27" s="115" t="str">
        <f>IFERROR(RECHERCHEVA('Dpt BDD'!$A:$D,4,$B27,DS$13),"")</f>
        <v/>
      </c>
      <c r="DT27" s="115" t="str">
        <f>IFERROR(RECHERCHEVA('Dpt BDD'!$A:$D,4,$B27,DT$13),"")</f>
        <v/>
      </c>
      <c r="DU27" s="115" t="str">
        <f>IFERROR(RECHERCHEVA('Dpt BDD'!$A:$D,4,$B27,DU$13),"")</f>
        <v/>
      </c>
      <c r="DV27" s="115" t="str">
        <f>IFERROR(RECHERCHEVA('Dpt BDD'!$A:$D,4,$B27,DV$13),"")</f>
        <v/>
      </c>
      <c r="DW27" s="115" t="str">
        <f>IFERROR(RECHERCHEVA('Dpt BDD'!$A:$D,4,$B27,DW$13),"")</f>
        <v/>
      </c>
      <c r="DX27" s="115" t="str">
        <f>IFERROR(RECHERCHEVA('Dpt BDD'!$A:$D,4,$B27,DX$13),"")</f>
        <v/>
      </c>
      <c r="DY27" s="115" t="str">
        <f>IFERROR(RECHERCHEVA('Dpt BDD'!$A:$D,4,$B27,DY$13),"")</f>
        <v/>
      </c>
      <c r="DZ27" s="115" t="str">
        <f>IFERROR(RECHERCHEVA('Dpt BDD'!$A:$D,4,$B27,DZ$13),"")</f>
        <v/>
      </c>
      <c r="EA27" s="115" t="str">
        <f>IFERROR(RECHERCHEVA('Dpt BDD'!$A:$D,4,$B27,EA$13),"")</f>
        <v/>
      </c>
      <c r="EB27" s="115" t="str">
        <f>IFERROR(RECHERCHEVA('Dpt BDD'!$A:$D,4,$B27,EB$13),"")</f>
        <v/>
      </c>
      <c r="EC27" s="115" t="str">
        <f>IFERROR(RECHERCHEVA('Dpt BDD'!$A:$D,4,$B27,EC$13),"")</f>
        <v/>
      </c>
      <c r="ED27" s="115" t="str">
        <f>IFERROR(RECHERCHEVA('Dpt BDD'!$A:$D,4,$B27,ED$13),"")</f>
        <v/>
      </c>
      <c r="EE27" s="115" t="str">
        <f>IFERROR(RECHERCHEVA('Dpt BDD'!$A:$D,4,$B27,EE$13),"")</f>
        <v/>
      </c>
      <c r="EF27" s="115" t="str">
        <f>IFERROR(RECHERCHEVA('Dpt BDD'!$A:$D,4,$B27,EF$13),"")</f>
        <v/>
      </c>
      <c r="EG27" s="115" t="str">
        <f>IFERROR(RECHERCHEVA('Dpt BDD'!$A:$D,4,$B27,EG$13),"")</f>
        <v/>
      </c>
      <c r="EH27" s="115" t="str">
        <f>IFERROR(RECHERCHEVA('Dpt BDD'!$A:$D,4,$B27,EH$13),"")</f>
        <v/>
      </c>
      <c r="EI27" s="115" t="str">
        <f>IFERROR(RECHERCHEVA('Dpt BDD'!$A:$D,4,$B27,EI$13),"")</f>
        <v/>
      </c>
      <c r="EJ27" s="115" t="str">
        <f>IFERROR(RECHERCHEVA('Dpt BDD'!$A:$D,4,$B27,EJ$13),"")</f>
        <v/>
      </c>
      <c r="EK27" s="115" t="str">
        <f>IFERROR(RECHERCHEVA('Dpt BDD'!$A:$D,4,$B27,EK$13),"")</f>
        <v/>
      </c>
      <c r="EL27" s="115" t="str">
        <f>IFERROR(RECHERCHEVA('Dpt BDD'!$A:$D,4,$B27,EL$13),"")</f>
        <v/>
      </c>
      <c r="EM27" s="115" t="str">
        <f>IFERROR(RECHERCHEVA('Dpt BDD'!$A:$D,4,$B27,EM$13),"")</f>
        <v/>
      </c>
      <c r="EN27" s="115" t="str">
        <f>IFERROR(RECHERCHEVA('Dpt BDD'!$A:$D,4,$B27,EN$13),"")</f>
        <v/>
      </c>
      <c r="EO27" s="115" t="str">
        <f>IFERROR(RECHERCHEVA('Dpt BDD'!$A:$D,4,$B27,EO$13),"")</f>
        <v/>
      </c>
      <c r="EP27" s="115" t="str">
        <f>IFERROR(RECHERCHEVA('Dpt BDD'!$A:$D,4,$B27,EP$13),"")</f>
        <v/>
      </c>
      <c r="EQ27" s="115" t="str">
        <f>IFERROR(RECHERCHEVA('Dpt BDD'!$A:$D,4,$B27,EQ$13),"")</f>
        <v/>
      </c>
      <c r="ER27" s="115" t="str">
        <f>IFERROR(RECHERCHEVA('Dpt BDD'!$A:$D,4,$B27,ER$13),"")</f>
        <v/>
      </c>
      <c r="ES27" s="115" t="str">
        <f>IFERROR(RECHERCHEVA('Dpt BDD'!$A:$D,4,$B27,ES$13),"")</f>
        <v/>
      </c>
      <c r="ET27" s="115" t="str">
        <f>IFERROR(RECHERCHEVA('Dpt BDD'!$A:$D,4,$B27,ET$13),"")</f>
        <v/>
      </c>
      <c r="EU27" s="115" t="str">
        <f>IFERROR(RECHERCHEVA('Dpt BDD'!$A:$D,4,$B27,EU$13),"")</f>
        <v/>
      </c>
      <c r="EV27" s="115" t="str">
        <f>IFERROR(RECHERCHEVA('Dpt BDD'!$A:$D,4,$B27,EV$13),"")</f>
        <v/>
      </c>
      <c r="EW27" s="115" t="str">
        <f>IFERROR(RECHERCHEVA('Dpt BDD'!$A:$D,4,$B27,EW$13),"")</f>
        <v/>
      </c>
      <c r="EX27" s="115" t="str">
        <f>IFERROR(RECHERCHEVA('Dpt BDD'!$A:$D,4,$B27,EX$13),"")</f>
        <v/>
      </c>
      <c r="EY27" s="115" t="str">
        <f>IFERROR(RECHERCHEVA('Dpt BDD'!$A:$D,4,$B27,EY$13),"")</f>
        <v/>
      </c>
      <c r="EZ27" s="115" t="str">
        <f>IFERROR(RECHERCHEVA('Dpt BDD'!$A:$D,4,$B27,EZ$13),"")</f>
        <v/>
      </c>
      <c r="FA27" s="115" t="str">
        <f>IFERROR(RECHERCHEVA('Dpt BDD'!$A:$D,4,$B27,FA$13),"")</f>
        <v/>
      </c>
      <c r="FB27" s="115" t="str">
        <f>IFERROR(RECHERCHEVA('Dpt BDD'!$A:$D,4,$B27,FB$13),"")</f>
        <v/>
      </c>
      <c r="FC27" s="115" t="str">
        <f>IFERROR(RECHERCHEVA('Dpt BDD'!$A:$D,4,$B27,FC$13),"")</f>
        <v/>
      </c>
      <c r="FD27" s="115" t="str">
        <f>IFERROR(RECHERCHEVA('Dpt BDD'!$A:$D,4,$B27,FD$13),"")</f>
        <v/>
      </c>
      <c r="FE27" s="115" t="str">
        <f>IFERROR(RECHERCHEVA('Dpt BDD'!$A:$D,4,$B27,FE$13),"")</f>
        <v/>
      </c>
      <c r="FF27" s="115" t="str">
        <f>IFERROR(RECHERCHEVA('Dpt BDD'!$A:$D,4,$B27,FF$13),"")</f>
        <v/>
      </c>
      <c r="FG27" s="115" t="str">
        <f>IFERROR(RECHERCHEVA('Dpt BDD'!$A:$D,4,$B27,FG$13),"")</f>
        <v/>
      </c>
      <c r="FH27" s="115" t="str">
        <f>IFERROR(RECHERCHEVA('Dpt BDD'!$A:$D,4,$B27,FH$13),"")</f>
        <v/>
      </c>
      <c r="FI27" s="115" t="str">
        <f>IFERROR(RECHERCHEVA('Dpt BDD'!$A:$D,4,$B27,FI$13),"")</f>
        <v/>
      </c>
      <c r="FJ27" s="115" t="str">
        <f>IFERROR(RECHERCHEVA('Dpt BDD'!$A:$D,4,$B27,FJ$13),"")</f>
        <v/>
      </c>
      <c r="FK27" s="115" t="str">
        <f>IFERROR(RECHERCHEVA('Dpt BDD'!$A:$D,4,$B27,FK$13),"")</f>
        <v/>
      </c>
      <c r="FL27" s="115" t="str">
        <f>IFERROR(RECHERCHEVA('Dpt BDD'!$A:$D,4,$B27,FL$13),"")</f>
        <v/>
      </c>
      <c r="FM27" s="115" t="str">
        <f>IFERROR(RECHERCHEVA('Dpt BDD'!$A:$D,4,$B27,FM$13),"")</f>
        <v/>
      </c>
      <c r="FN27" s="115" t="str">
        <f>IFERROR(RECHERCHEVA('Dpt BDD'!$A:$D,4,$B27,FN$13),"")</f>
        <v/>
      </c>
      <c r="FO27" s="115" t="str">
        <f>IFERROR(RECHERCHEVA('Dpt BDD'!$A:$D,4,$B27,FO$13),"")</f>
        <v/>
      </c>
      <c r="FP27" s="115" t="str">
        <f>IFERROR(RECHERCHEVA('Dpt BDD'!$A:$D,4,$B27,FP$13),"")</f>
        <v/>
      </c>
      <c r="FQ27" s="115" t="str">
        <f>IFERROR(RECHERCHEVA('Dpt BDD'!$A:$D,4,$B27,FQ$13),"")</f>
        <v/>
      </c>
      <c r="FR27" s="115" t="str">
        <f>IFERROR(RECHERCHEVA('Dpt BDD'!$A:$D,4,$B27,FR$13),"")</f>
        <v/>
      </c>
      <c r="FS27" s="115" t="str">
        <f>IFERROR(RECHERCHEVA('Dpt BDD'!$A:$D,4,$B27,FS$13),"")</f>
        <v/>
      </c>
      <c r="FT27" s="115" t="str">
        <f>IFERROR(RECHERCHEVA('Dpt BDD'!$A:$D,4,$B27,FT$13),"")</f>
        <v/>
      </c>
      <c r="FU27" s="115" t="str">
        <f>IFERROR(RECHERCHEVA('Dpt BDD'!$A:$D,4,$B27,FU$13),"")</f>
        <v/>
      </c>
      <c r="FV27" s="115" t="str">
        <f>IFERROR(RECHERCHEVA('Dpt BDD'!$A:$D,4,$B27,FV$13),"")</f>
        <v/>
      </c>
      <c r="FW27" s="115" t="str">
        <f>IFERROR(RECHERCHEVA('Dpt BDD'!$A:$D,4,$B27,FW$13),"")</f>
        <v/>
      </c>
      <c r="FX27" s="115" t="str">
        <f>IFERROR(RECHERCHEVA('Dpt BDD'!$A:$D,4,$B27,FX$13),"")</f>
        <v/>
      </c>
      <c r="FY27" s="115" t="str">
        <f>IFERROR(RECHERCHEVA('Dpt BDD'!$A:$D,4,$B27,FY$13),"")</f>
        <v/>
      </c>
      <c r="FZ27" s="115" t="str">
        <f>IFERROR(RECHERCHEVA('Dpt BDD'!$A:$D,4,$B27,FZ$13),"")</f>
        <v/>
      </c>
      <c r="GA27" s="115" t="str">
        <f>IFERROR(RECHERCHEVA('Dpt BDD'!$A:$D,4,$B27,GA$13),"")</f>
        <v/>
      </c>
      <c r="GB27" s="115" t="str">
        <f>IFERROR(RECHERCHEVA('Dpt BDD'!$A:$D,4,$B27,GB$13),"")</f>
        <v/>
      </c>
      <c r="GC27" s="115" t="str">
        <f>IFERROR(RECHERCHEVA('Dpt BDD'!$A:$D,4,$B27,GC$13),"")</f>
        <v/>
      </c>
      <c r="GD27" s="115" t="str">
        <f>IFERROR(RECHERCHEVA('Dpt BDD'!$A:$D,4,$B27,GD$13),"")</f>
        <v/>
      </c>
      <c r="GE27" s="115" t="str">
        <f>IFERROR(RECHERCHEVA('Dpt BDD'!$A:$D,4,$B27,GE$13),"")</f>
        <v/>
      </c>
      <c r="GF27" s="115" t="str">
        <f>IFERROR(RECHERCHEVA('Dpt BDD'!$A:$D,4,$B27,GF$13),"")</f>
        <v/>
      </c>
      <c r="GG27" s="115" t="str">
        <f>IFERROR(RECHERCHEVA('Dpt BDD'!$A:$D,4,$B27,GG$13),"")</f>
        <v/>
      </c>
      <c r="GH27" s="115" t="str">
        <f>IFERROR(RECHERCHEVA('Dpt BDD'!$A:$D,4,$B27,GH$13),"")</f>
        <v/>
      </c>
      <c r="GI27" s="115" t="str">
        <f>IFERROR(RECHERCHEVA('Dpt BDD'!$A:$D,4,$B27,GI$13),"")</f>
        <v/>
      </c>
      <c r="GJ27" s="115" t="str">
        <f>IFERROR(RECHERCHEVA('Dpt BDD'!$A:$D,4,$B27,GJ$13),"")</f>
        <v/>
      </c>
      <c r="GK27" s="115" t="str">
        <f>IFERROR(RECHERCHEVA('Dpt BDD'!$A:$D,4,$B27,GK$13),"")</f>
        <v/>
      </c>
      <c r="GL27" s="115" t="str">
        <f>IFERROR(RECHERCHEVA('Dpt BDD'!$A:$D,4,$B27,GL$13),"")</f>
        <v/>
      </c>
      <c r="GM27" s="115" t="str">
        <f>IFERROR(RECHERCHEVA('Dpt BDD'!$A:$D,4,$B27,GM$13),"")</f>
        <v/>
      </c>
      <c r="GN27" s="115" t="str">
        <f>IFERROR(RECHERCHEVA('Dpt BDD'!$A:$D,4,$B27,GN$13),"")</f>
        <v/>
      </c>
      <c r="GO27" s="115" t="str">
        <f>IFERROR(RECHERCHEVA('Dpt BDD'!$A:$D,4,$B27,GO$13),"")</f>
        <v/>
      </c>
      <c r="GP27" s="115" t="str">
        <f>IFERROR(RECHERCHEVA('Dpt BDD'!$A:$D,4,$B27,GP$13),"")</f>
        <v/>
      </c>
      <c r="GQ27" s="115" t="str">
        <f>IFERROR(RECHERCHEVA('Dpt BDD'!$A:$D,4,$B27,GQ$13),"")</f>
        <v/>
      </c>
      <c r="GR27" s="115" t="str">
        <f>IFERROR(RECHERCHEVA('Dpt BDD'!$A:$D,4,$B27,GR$13),"")</f>
        <v/>
      </c>
      <c r="GS27" s="115" t="str">
        <f>IFERROR(RECHERCHEVA('Dpt BDD'!$A:$D,4,$B27,GS$13),"")</f>
        <v/>
      </c>
      <c r="GT27" s="115" t="str">
        <f>IFERROR(RECHERCHEVA('Dpt BDD'!$A:$D,4,$B27,GT$13),"")</f>
        <v/>
      </c>
      <c r="GU27" s="115" t="str">
        <f>IFERROR(RECHERCHEVA('Dpt BDD'!$A:$D,4,$B27,GU$13),"")</f>
        <v/>
      </c>
      <c r="GV27" s="115" t="str">
        <f>IFERROR(RECHERCHEVA('Dpt BDD'!$A:$D,4,$B27,GV$13),"")</f>
        <v/>
      </c>
      <c r="GW27" s="115" t="str">
        <f>IFERROR(RECHERCHEVA('Dpt BDD'!$A:$D,4,$B27,GW$13),"")</f>
        <v/>
      </c>
      <c r="GX27" s="115" t="str">
        <f>IFERROR(RECHERCHEVA('Dpt BDD'!$A:$D,4,$B27,GX$13),"")</f>
        <v/>
      </c>
      <c r="GY27" s="115" t="str">
        <f>IFERROR(RECHERCHEVA('Dpt BDD'!$A:$D,4,$B27,GY$13),"")</f>
        <v/>
      </c>
      <c r="GZ27" s="115" t="str">
        <f>IFERROR(RECHERCHEVA('Dpt BDD'!$A:$D,4,$B27,GZ$13),"")</f>
        <v/>
      </c>
      <c r="HA27" s="115" t="str">
        <f>IFERROR(RECHERCHEVA('Dpt BDD'!$A:$D,4,$B27,HA$13),"")</f>
        <v/>
      </c>
      <c r="HB27" s="115" t="str">
        <f>IFERROR(RECHERCHEVA('Dpt BDD'!$A:$D,4,$B27,HB$13),"")</f>
        <v/>
      </c>
      <c r="HC27" s="115" t="str">
        <f>IFERROR(RECHERCHEVA('Dpt BDD'!$A:$D,4,$B27,HC$13),"")</f>
        <v/>
      </c>
      <c r="HD27" s="115" t="str">
        <f>IFERROR(RECHERCHEVA('Dpt BDD'!$A:$D,4,$B27,HD$13),"")</f>
        <v/>
      </c>
      <c r="HE27" s="115" t="str">
        <f>IFERROR(RECHERCHEVA('Dpt BDD'!$A:$D,4,$B27,HE$13),"")</f>
        <v/>
      </c>
      <c r="HF27" s="115" t="str">
        <f>IFERROR(RECHERCHEVA('Dpt BDD'!$A:$D,4,$B27,HF$13),"")</f>
        <v/>
      </c>
      <c r="HG27" s="115" t="str">
        <f>IFERROR(RECHERCHEVA('Dpt BDD'!$A:$D,4,$B27,HG$13),"")</f>
        <v/>
      </c>
      <c r="HH27" s="115" t="str">
        <f>IFERROR(RECHERCHEVA('Dpt BDD'!$A:$D,4,$B27,HH$13),"")</f>
        <v/>
      </c>
    </row>
    <row r="28" spans="2:216" x14ac:dyDescent="0.15">
      <c r="B28" s="119">
        <f t="shared" si="0"/>
        <v>43115</v>
      </c>
      <c r="C28" s="116" t="str">
        <f>IFERROR(RECHERCHEVA('Dpt BDD'!$A:$D,4,$B28,C$12),"")</f>
        <v/>
      </c>
      <c r="D28" s="114" t="str">
        <f>IFERROR(RECHERCHEVA('Dpt BDD'!$A:$D,4,$B28,D$12),"")</f>
        <v/>
      </c>
      <c r="E28" s="114" t="str">
        <f>IFERROR(RECHERCHEVA('Dpt BDD'!$A:$D,4,$B28,E$12),"")</f>
        <v/>
      </c>
      <c r="F28" s="114" t="str">
        <f>IFERROR(RECHERCHEVA('Dpt BDD'!$A:$D,4,$B28,F$12),"")</f>
        <v/>
      </c>
      <c r="G28" s="114" t="str">
        <f>IFERROR(RECHERCHEVA('Dpt BDD'!$A:$D,4,$B28,G$12),"")</f>
        <v/>
      </c>
      <c r="H28" s="114" t="str">
        <f>IFERROR(RECHERCHEVA('Dpt BDD'!$A:$D,4,$B28,H$12),"")</f>
        <v/>
      </c>
      <c r="I28" s="114" t="str">
        <f>IFERROR(RECHERCHEVA('Dpt BDD'!$A:$D,4,$B28,I$12),"")</f>
        <v/>
      </c>
      <c r="J28" s="114" t="str">
        <f>IFERROR(RECHERCHEVA('Dpt BDD'!$A:$D,4,$B28,J$12),"")</f>
        <v/>
      </c>
      <c r="K28" s="114" t="str">
        <f>IFERROR(RECHERCHEVA('Dpt BDD'!$A:$D,4,$B28,K$12),"")</f>
        <v/>
      </c>
      <c r="L28" s="114" t="str">
        <f>IFERROR(RECHERCHEVA('Dpt BDD'!$A:$D,4,$B28,L$12),"")</f>
        <v/>
      </c>
      <c r="M28" s="114" t="str">
        <f>IFERROR(RECHERCHEVA('Dpt BDD'!$A:$D,4,$B28,M$12),"")</f>
        <v/>
      </c>
      <c r="N28" s="114" t="str">
        <f>IFERROR(RECHERCHEVA('Dpt BDD'!$A:$D,4,$B28,N$12),"")</f>
        <v/>
      </c>
      <c r="O28" s="114" t="str">
        <f>IFERROR(RECHERCHEVA('Dpt BDD'!$A:$D,4,$B28,O$13),"")</f>
        <v/>
      </c>
      <c r="P28" s="114" t="str">
        <f>IFERROR(RECHERCHEVA('Dpt BDD'!$A:$D,4,$B28,P$13),"")</f>
        <v/>
      </c>
      <c r="Q28" s="114" t="str">
        <f>IFERROR(RECHERCHEVA('Dpt BDD'!$A:$D,4,$B28,Q$13),"")</f>
        <v/>
      </c>
      <c r="R28" s="114" t="str">
        <f>IFERROR(RECHERCHEVA('Dpt BDD'!$A:$D,4,$B28,R$13),"")</f>
        <v/>
      </c>
      <c r="S28" s="114" t="str">
        <f>IFERROR(RECHERCHEVA('Dpt BDD'!$A:$D,4,$B28,S$13),"")</f>
        <v/>
      </c>
      <c r="T28" s="114" t="str">
        <f>IFERROR(RECHERCHEVA('Dpt BDD'!$A:$D,4,$B28,T$13),"")</f>
        <v/>
      </c>
      <c r="U28" s="114" t="str">
        <f>IFERROR(RECHERCHEVA('Dpt BDD'!$A:$D,4,$B28,U$13),"")</f>
        <v/>
      </c>
      <c r="V28" s="114" t="str">
        <f>IFERROR(RECHERCHEVA('Dpt BDD'!$A:$D,4,$B28,V$13),"")</f>
        <v/>
      </c>
      <c r="W28" s="114" t="str">
        <f>IFERROR(RECHERCHEVA('Dpt BDD'!$A:$D,4,$B28,W$13),"")</f>
        <v/>
      </c>
      <c r="X28" s="114" t="str">
        <f>IFERROR(RECHERCHEVA('Dpt BDD'!$A:$D,4,$B28,X$13),"")</f>
        <v/>
      </c>
      <c r="Y28" s="114" t="str">
        <f>IFERROR(RECHERCHEVA('Dpt BDD'!$A:$D,4,$B28,Y$13),"")</f>
        <v/>
      </c>
      <c r="Z28" s="114" t="str">
        <f>IFERROR(RECHERCHEVA('Dpt BDD'!$A:$D,4,$B28,Z$13),"")</f>
        <v/>
      </c>
      <c r="AA28" s="114" t="str">
        <f>IFERROR(RECHERCHEVA('Dpt BDD'!$A:$D,4,$B28,AA$13),"")</f>
        <v/>
      </c>
      <c r="AB28" s="114" t="str">
        <f>IFERROR(RECHERCHEVA('Dpt BDD'!$A:$D,4,$B28,AB$13),"")</f>
        <v/>
      </c>
      <c r="AC28" s="114" t="str">
        <f>IFERROR(RECHERCHEVA('Dpt BDD'!$A:$D,4,$B28,AC$13),"")</f>
        <v/>
      </c>
      <c r="AD28" s="114" t="str">
        <f>IFERROR(RECHERCHEVA('Dpt BDD'!$A:$D,4,$B28,AD$13),"")</f>
        <v/>
      </c>
      <c r="AE28" s="114" t="str">
        <f>IFERROR(RECHERCHEVA('Dpt BDD'!$A:$D,4,$B28,AE$13),"")</f>
        <v/>
      </c>
      <c r="AF28" s="114" t="str">
        <f>IFERROR(RECHERCHEVA('Dpt BDD'!$A:$D,4,$B28,AF$13),"")</f>
        <v/>
      </c>
      <c r="AG28" s="114" t="str">
        <f>IFERROR(RECHERCHEVA('Dpt BDD'!$A:$D,4,$B28,AG$13),"")</f>
        <v/>
      </c>
      <c r="AH28" s="114" t="str">
        <f>IFERROR(RECHERCHEVA('Dpt BDD'!$A:$D,4,$B28,AH$13),"")</f>
        <v/>
      </c>
      <c r="AI28" s="114" t="str">
        <f>IFERROR(RECHERCHEVA('Dpt BDD'!$A:$D,4,$B28,AI$13),"")</f>
        <v/>
      </c>
      <c r="AJ28" s="114" t="str">
        <f>IFERROR(RECHERCHEVA('Dpt BDD'!$A:$D,4,$B28,AJ$13),"")</f>
        <v/>
      </c>
      <c r="AK28" s="114" t="str">
        <f>IFERROR(RECHERCHEVA('Dpt BDD'!$A:$D,4,$B28,AK$13),"")</f>
        <v/>
      </c>
      <c r="AL28" s="114" t="str">
        <f>IFERROR(RECHERCHEVA('Dpt BDD'!$A:$D,4,$B28,AL$13),"")</f>
        <v/>
      </c>
      <c r="AM28" s="114" t="str">
        <f>IFERROR(RECHERCHEVA('Dpt BDD'!$A:$D,4,$B28,AM$13),"")</f>
        <v/>
      </c>
      <c r="AN28" s="114" t="str">
        <f>IFERROR(RECHERCHEVA('Dpt BDD'!$A:$D,4,$B28,AN$13),"")</f>
        <v/>
      </c>
      <c r="AO28" s="114" t="str">
        <f>IFERROR(RECHERCHEVA('Dpt BDD'!$A:$D,4,$B28,AO$13),"")</f>
        <v/>
      </c>
      <c r="AP28" s="114" t="str">
        <f>IFERROR(RECHERCHEVA('Dpt BDD'!$A:$D,4,$B28,AP$13),"")</f>
        <v/>
      </c>
      <c r="AQ28" s="114" t="str">
        <f>IFERROR(RECHERCHEVA('Dpt BDD'!$A:$D,4,$B28,AQ$13),"")</f>
        <v/>
      </c>
      <c r="AR28" s="114" t="str">
        <f>IFERROR(RECHERCHEVA('Dpt BDD'!$A:$D,4,$B28,AR$13),"")</f>
        <v/>
      </c>
      <c r="AS28" s="114" t="str">
        <f>IFERROR(RECHERCHEVA('Dpt BDD'!$A:$D,4,$B28,AS$13),"")</f>
        <v/>
      </c>
      <c r="AT28" s="114" t="str">
        <f>IFERROR(RECHERCHEVA('Dpt BDD'!$A:$D,4,$B28,AT$13),"")</f>
        <v/>
      </c>
      <c r="AU28" s="114" t="str">
        <f>IFERROR(RECHERCHEVA('Dpt BDD'!$A:$D,4,$B28,AU$13),"")</f>
        <v/>
      </c>
      <c r="AV28" s="114" t="str">
        <f>IFERROR(RECHERCHEVA('Dpt BDD'!$A:$D,4,$B28,AV$13),"")</f>
        <v/>
      </c>
      <c r="AW28" s="114" t="str">
        <f>IFERROR(RECHERCHEVA('Dpt BDD'!$A:$D,4,$B28,AW$13),"")</f>
        <v/>
      </c>
      <c r="AX28" s="114" t="str">
        <f>IFERROR(RECHERCHEVA('Dpt BDD'!$A:$D,4,$B28,AX$13),"")</f>
        <v/>
      </c>
      <c r="AY28" s="114" t="str">
        <f>IFERROR(RECHERCHEVA('Dpt BDD'!$A:$D,4,$B28,AY$13),"")</f>
        <v/>
      </c>
      <c r="AZ28" s="114" t="str">
        <f>IFERROR(RECHERCHEVA('Dpt BDD'!$A:$D,4,$B28,AZ$13),"")</f>
        <v/>
      </c>
      <c r="BA28" s="114" t="str">
        <f>IFERROR(RECHERCHEVA('Dpt BDD'!$A:$D,4,$B28,BA$13),"")</f>
        <v/>
      </c>
      <c r="BB28" s="114" t="str">
        <f>IFERROR(RECHERCHEVA('Dpt BDD'!$A:$D,4,$B28,BB$13),"")</f>
        <v/>
      </c>
      <c r="BC28" s="114" t="str">
        <f>IFERROR(RECHERCHEVA('Dpt BDD'!$A:$D,4,$B28,BC$13),"")</f>
        <v/>
      </c>
      <c r="BD28" s="114" t="str">
        <f>IFERROR(RECHERCHEVA('Dpt BDD'!$A:$D,4,$B28,BD$13),"")</f>
        <v/>
      </c>
      <c r="BE28" s="114" t="str">
        <f>IFERROR(RECHERCHEVA('Dpt BDD'!$A:$D,4,$B28,BE$13),"")</f>
        <v/>
      </c>
      <c r="BF28" s="114" t="str">
        <f>IFERROR(RECHERCHEVA('Dpt BDD'!$A:$D,4,$B28,BF$13),"")</f>
        <v/>
      </c>
      <c r="BG28" s="114" t="str">
        <f>IFERROR(RECHERCHEVA('Dpt BDD'!$A:$D,4,$B28,BG$13),"")</f>
        <v/>
      </c>
      <c r="BH28" s="114" t="str">
        <f>IFERROR(RECHERCHEVA('Dpt BDD'!$A:$D,4,$B28,BH$13),"")</f>
        <v/>
      </c>
      <c r="BI28" s="114" t="str">
        <f>IFERROR(RECHERCHEVA('Dpt BDD'!$A:$D,4,$B28,BI$13),"")</f>
        <v/>
      </c>
      <c r="BJ28" s="114" t="str">
        <f>IFERROR(RECHERCHEVA('Dpt BDD'!$A:$D,4,$B28,BJ$13),"")</f>
        <v/>
      </c>
      <c r="BK28" s="114" t="str">
        <f>IFERROR(RECHERCHEVA('Dpt BDD'!$A:$D,4,$B28,BK$13),"")</f>
        <v/>
      </c>
      <c r="BL28" s="114" t="str">
        <f>IFERROR(RECHERCHEVA('Dpt BDD'!$A:$D,4,$B28,BL$13),"")</f>
        <v/>
      </c>
      <c r="BM28" s="114" t="str">
        <f>IFERROR(RECHERCHEVA('Dpt BDD'!$A:$D,4,$B28,BM$13),"")</f>
        <v/>
      </c>
      <c r="BN28" s="114" t="str">
        <f>IFERROR(RECHERCHEVA('Dpt BDD'!$A:$D,4,$B28,BN$13),"")</f>
        <v/>
      </c>
      <c r="BO28" s="114" t="str">
        <f>IFERROR(RECHERCHEVA('Dpt BDD'!$A:$D,4,$B28,BO$13),"")</f>
        <v/>
      </c>
      <c r="BP28" s="114" t="str">
        <f>IFERROR(RECHERCHEVA('Dpt BDD'!$A:$D,4,$B28,BP$13),"")</f>
        <v/>
      </c>
      <c r="BQ28" s="114" t="str">
        <f>IFERROR(RECHERCHEVA('Dpt BDD'!$A:$D,4,$B28,BQ$13),"")</f>
        <v/>
      </c>
      <c r="BR28" s="114" t="str">
        <f>IFERROR(RECHERCHEVA('Dpt BDD'!$A:$D,4,$B28,BR$13),"")</f>
        <v/>
      </c>
      <c r="BS28" s="114" t="str">
        <f>IFERROR(RECHERCHEVA('Dpt BDD'!$A:$D,4,$B28,BS$13),"")</f>
        <v/>
      </c>
      <c r="BT28" s="114" t="str">
        <f>IFERROR(RECHERCHEVA('Dpt BDD'!$A:$D,4,$B28,BT$13),"")</f>
        <v/>
      </c>
      <c r="BU28" s="114" t="str">
        <f>IFERROR(RECHERCHEVA('Dpt BDD'!$A:$D,4,$B28,BU$13),"")</f>
        <v/>
      </c>
      <c r="BV28" s="114" t="str">
        <f>IFERROR(RECHERCHEVA('Dpt BDD'!$A:$D,4,$B28,BV$13),"")</f>
        <v/>
      </c>
      <c r="BW28" s="114" t="str">
        <f>IFERROR(RECHERCHEVA('Dpt BDD'!$A:$D,4,$B28,BW$13),"")</f>
        <v/>
      </c>
      <c r="BX28" s="114" t="str">
        <f>IFERROR(RECHERCHEVA('Dpt BDD'!$A:$D,4,$B28,BX$13),"")</f>
        <v/>
      </c>
      <c r="BY28" s="114" t="str">
        <f>IFERROR(RECHERCHEVA('Dpt BDD'!$A:$D,4,$B28,BY$13),"")</f>
        <v/>
      </c>
      <c r="BZ28" s="114" t="str">
        <f>IFERROR(RECHERCHEVA('Dpt BDD'!$A:$D,4,$B28,BZ$13),"")</f>
        <v/>
      </c>
      <c r="CA28" s="114" t="str">
        <f>IFERROR(RECHERCHEVA('Dpt BDD'!$A:$D,4,$B28,CA$13),"")</f>
        <v/>
      </c>
      <c r="CB28" s="114" t="str">
        <f>IFERROR(RECHERCHEVA('Dpt BDD'!$A:$D,4,$B28,CB$13),"")</f>
        <v/>
      </c>
      <c r="CC28" s="114" t="str">
        <f>IFERROR(RECHERCHEVA('Dpt BDD'!$A:$D,4,$B28,CC$13),"")</f>
        <v/>
      </c>
      <c r="CD28" s="114" t="str">
        <f>IFERROR(RECHERCHEVA('Dpt BDD'!$A:$D,4,$B28,CD$13),"")</f>
        <v/>
      </c>
      <c r="CE28" s="114" t="str">
        <f>IFERROR(RECHERCHEVA('Dpt BDD'!$A:$D,4,$B28,CE$13),"")</f>
        <v/>
      </c>
      <c r="CF28" s="114" t="str">
        <f>IFERROR(RECHERCHEVA('Dpt BDD'!$A:$D,4,$B28,CF$13),"")</f>
        <v/>
      </c>
      <c r="CG28" s="114" t="str">
        <f>IFERROR(RECHERCHEVA('Dpt BDD'!$A:$D,4,$B28,CG$13),"")</f>
        <v/>
      </c>
      <c r="CH28" s="114" t="str">
        <f>IFERROR(RECHERCHEVA('Dpt BDD'!$A:$D,4,$B28,CH$13),"")</f>
        <v/>
      </c>
      <c r="CI28" s="114" t="str">
        <f>IFERROR(RECHERCHEVA('Dpt BDD'!$A:$D,4,$B28,CI$13),"")</f>
        <v/>
      </c>
      <c r="CJ28" s="114" t="str">
        <f>IFERROR(RECHERCHEVA('Dpt BDD'!$A:$D,4,$B28,CJ$13),"")</f>
        <v/>
      </c>
      <c r="CK28" s="114" t="str">
        <f>IFERROR(RECHERCHEVA('Dpt BDD'!$A:$D,4,$B28,CK$13),"")</f>
        <v/>
      </c>
      <c r="CL28" s="114" t="str">
        <f>IFERROR(RECHERCHEVA('Dpt BDD'!$A:$D,4,$B28,CL$13),"")</f>
        <v/>
      </c>
      <c r="CM28" s="114" t="str">
        <f>IFERROR(RECHERCHEVA('Dpt BDD'!$A:$D,4,$B28,CM$13),"")</f>
        <v/>
      </c>
      <c r="CN28" s="114" t="str">
        <f>IFERROR(RECHERCHEVA('Dpt BDD'!$A:$D,4,$B28,CN$13),"")</f>
        <v/>
      </c>
      <c r="CO28" s="114" t="str">
        <f>IFERROR(RECHERCHEVA('Dpt BDD'!$A:$D,4,$B28,CO$13),"")</f>
        <v/>
      </c>
      <c r="CP28" s="114" t="str">
        <f>IFERROR(RECHERCHEVA('Dpt BDD'!$A:$D,4,$B28,CP$13),"")</f>
        <v/>
      </c>
      <c r="CQ28" s="114" t="str">
        <f>IFERROR(RECHERCHEVA('Dpt BDD'!$A:$D,4,$B28,CQ$13),"")</f>
        <v/>
      </c>
      <c r="CR28" s="114" t="str">
        <f>IFERROR(RECHERCHEVA('Dpt BDD'!$A:$D,4,$B28,CR$13),"")</f>
        <v/>
      </c>
      <c r="CS28" s="114" t="str">
        <f>IFERROR(RECHERCHEVA('Dpt BDD'!$A:$D,4,$B28,CS$13),"")</f>
        <v/>
      </c>
      <c r="CT28" s="114" t="str">
        <f>IFERROR(RECHERCHEVA('Dpt BDD'!$A:$D,4,$B28,CT$13),"")</f>
        <v/>
      </c>
      <c r="CU28" s="114" t="str">
        <f>IFERROR(RECHERCHEVA('Dpt BDD'!$A:$D,4,$B28,CU$13),"")</f>
        <v/>
      </c>
      <c r="CV28" s="114" t="str">
        <f>IFERROR(RECHERCHEVA('Dpt BDD'!$A:$D,4,$B28,CV$13),"")</f>
        <v/>
      </c>
      <c r="CW28" s="114" t="str">
        <f>IFERROR(RECHERCHEVA('Dpt BDD'!$A:$D,4,$B28,CW$13),"")</f>
        <v/>
      </c>
      <c r="CX28" s="114" t="str">
        <f>IFERROR(RECHERCHEVA('Dpt BDD'!$A:$D,4,$B28,CX$13),"")</f>
        <v/>
      </c>
      <c r="CY28" s="114" t="str">
        <f>IFERROR(RECHERCHEVA('Dpt BDD'!$A:$D,4,$B28,CY$13),"")</f>
        <v/>
      </c>
      <c r="CZ28" s="114" t="str">
        <f>IFERROR(RECHERCHEVA('Dpt BDD'!$A:$D,4,$B28,CZ$13),"")</f>
        <v/>
      </c>
      <c r="DA28" s="114" t="str">
        <f>IFERROR(RECHERCHEVA('Dpt BDD'!$A:$D,4,$B28,DA$13),"")</f>
        <v/>
      </c>
      <c r="DB28" s="114" t="str">
        <f>IFERROR(RECHERCHEVA('Dpt BDD'!$A:$D,4,$B28,DB$13),"")</f>
        <v/>
      </c>
      <c r="DC28" s="114" t="str">
        <f>IFERROR(RECHERCHEVA('Dpt BDD'!$A:$D,4,$B28,DC$13),"")</f>
        <v/>
      </c>
      <c r="DD28" s="114" t="str">
        <f>IFERROR(RECHERCHEVA('Dpt BDD'!$A:$D,4,$B28,DD$13),"")</f>
        <v/>
      </c>
      <c r="DE28" s="114" t="str">
        <f>IFERROR(RECHERCHEVA('Dpt BDD'!$A:$D,4,$B28,DE$13),"")</f>
        <v/>
      </c>
      <c r="DF28" s="114" t="str">
        <f>IFERROR(RECHERCHEVA('Dpt BDD'!$A:$D,4,$B28,DF$13),"")</f>
        <v/>
      </c>
      <c r="DG28" s="114" t="str">
        <f>IFERROR(RECHERCHEVA('Dpt BDD'!$A:$D,4,$B28,DG$13),"")</f>
        <v/>
      </c>
      <c r="DH28" s="114" t="str">
        <f>IFERROR(RECHERCHEVA('Dpt BDD'!$A:$D,4,$B28,DH$13),"")</f>
        <v/>
      </c>
      <c r="DI28" s="114" t="str">
        <f>IFERROR(RECHERCHEVA('Dpt BDD'!$A:$D,4,$B28,DI$13),"")</f>
        <v/>
      </c>
      <c r="DJ28" s="114" t="str">
        <f>IFERROR(RECHERCHEVA('Dpt BDD'!$A:$D,4,$B28,DJ$13),"")</f>
        <v/>
      </c>
      <c r="DK28" s="114" t="str">
        <f>IFERROR(RECHERCHEVA('Dpt BDD'!$A:$D,4,$B28,DK$13),"")</f>
        <v/>
      </c>
      <c r="DL28" s="114" t="str">
        <f>IFERROR(RECHERCHEVA('Dpt BDD'!$A:$D,4,$B28,DL$13),"")</f>
        <v/>
      </c>
      <c r="DM28" s="114" t="str">
        <f>IFERROR(RECHERCHEVA('Dpt BDD'!$A:$D,4,$B28,DM$13),"")</f>
        <v/>
      </c>
      <c r="DN28" s="114" t="str">
        <f>IFERROR(RECHERCHEVA('Dpt BDD'!$A:$D,4,$B28,DN$13),"")</f>
        <v/>
      </c>
      <c r="DO28" s="114" t="str">
        <f>IFERROR(RECHERCHEVA('Dpt BDD'!$A:$D,4,$B28,DO$13),"")</f>
        <v/>
      </c>
      <c r="DP28" s="114" t="str">
        <f>IFERROR(RECHERCHEVA('Dpt BDD'!$A:$D,4,$B28,DP$13),"")</f>
        <v/>
      </c>
      <c r="DQ28" s="114" t="str">
        <f>IFERROR(RECHERCHEVA('Dpt BDD'!$A:$D,4,$B28,DQ$13),"")</f>
        <v/>
      </c>
      <c r="DR28" s="114" t="str">
        <f>IFERROR(RECHERCHEVA('Dpt BDD'!$A:$D,4,$B28,DR$13),"")</f>
        <v/>
      </c>
      <c r="DS28" s="114" t="str">
        <f>IFERROR(RECHERCHEVA('Dpt BDD'!$A:$D,4,$B28,DS$13),"")</f>
        <v/>
      </c>
      <c r="DT28" s="114" t="str">
        <f>IFERROR(RECHERCHEVA('Dpt BDD'!$A:$D,4,$B28,DT$13),"")</f>
        <v/>
      </c>
      <c r="DU28" s="114" t="str">
        <f>IFERROR(RECHERCHEVA('Dpt BDD'!$A:$D,4,$B28,DU$13),"")</f>
        <v/>
      </c>
      <c r="DV28" s="114" t="str">
        <f>IFERROR(RECHERCHEVA('Dpt BDD'!$A:$D,4,$B28,DV$13),"")</f>
        <v/>
      </c>
      <c r="DW28" s="114" t="str">
        <f>IFERROR(RECHERCHEVA('Dpt BDD'!$A:$D,4,$B28,DW$13),"")</f>
        <v/>
      </c>
      <c r="DX28" s="114" t="str">
        <f>IFERROR(RECHERCHEVA('Dpt BDD'!$A:$D,4,$B28,DX$13),"")</f>
        <v/>
      </c>
      <c r="DY28" s="114" t="str">
        <f>IFERROR(RECHERCHEVA('Dpt BDD'!$A:$D,4,$B28,DY$13),"")</f>
        <v/>
      </c>
      <c r="DZ28" s="114" t="str">
        <f>IFERROR(RECHERCHEVA('Dpt BDD'!$A:$D,4,$B28,DZ$13),"")</f>
        <v/>
      </c>
      <c r="EA28" s="114" t="str">
        <f>IFERROR(RECHERCHEVA('Dpt BDD'!$A:$D,4,$B28,EA$13),"")</f>
        <v/>
      </c>
      <c r="EB28" s="114" t="str">
        <f>IFERROR(RECHERCHEVA('Dpt BDD'!$A:$D,4,$B28,EB$13),"")</f>
        <v/>
      </c>
      <c r="EC28" s="114" t="str">
        <f>IFERROR(RECHERCHEVA('Dpt BDD'!$A:$D,4,$B28,EC$13),"")</f>
        <v/>
      </c>
      <c r="ED28" s="114" t="str">
        <f>IFERROR(RECHERCHEVA('Dpt BDD'!$A:$D,4,$B28,ED$13),"")</f>
        <v/>
      </c>
      <c r="EE28" s="114" t="str">
        <f>IFERROR(RECHERCHEVA('Dpt BDD'!$A:$D,4,$B28,EE$13),"")</f>
        <v/>
      </c>
      <c r="EF28" s="114" t="str">
        <f>IFERROR(RECHERCHEVA('Dpt BDD'!$A:$D,4,$B28,EF$13),"")</f>
        <v/>
      </c>
      <c r="EG28" s="114" t="str">
        <f>IFERROR(RECHERCHEVA('Dpt BDD'!$A:$D,4,$B28,EG$13),"")</f>
        <v/>
      </c>
      <c r="EH28" s="114" t="str">
        <f>IFERROR(RECHERCHEVA('Dpt BDD'!$A:$D,4,$B28,EH$13),"")</f>
        <v/>
      </c>
      <c r="EI28" s="114" t="str">
        <f>IFERROR(RECHERCHEVA('Dpt BDD'!$A:$D,4,$B28,EI$13),"")</f>
        <v/>
      </c>
      <c r="EJ28" s="114" t="str">
        <f>IFERROR(RECHERCHEVA('Dpt BDD'!$A:$D,4,$B28,EJ$13),"")</f>
        <v/>
      </c>
      <c r="EK28" s="114" t="str">
        <f>IFERROR(RECHERCHEVA('Dpt BDD'!$A:$D,4,$B28,EK$13),"")</f>
        <v/>
      </c>
      <c r="EL28" s="114" t="str">
        <f>IFERROR(RECHERCHEVA('Dpt BDD'!$A:$D,4,$B28,EL$13),"")</f>
        <v/>
      </c>
      <c r="EM28" s="114" t="str">
        <f>IFERROR(RECHERCHEVA('Dpt BDD'!$A:$D,4,$B28,EM$13),"")</f>
        <v/>
      </c>
      <c r="EN28" s="114" t="str">
        <f>IFERROR(RECHERCHEVA('Dpt BDD'!$A:$D,4,$B28,EN$13),"")</f>
        <v/>
      </c>
      <c r="EO28" s="114" t="str">
        <f>IFERROR(RECHERCHEVA('Dpt BDD'!$A:$D,4,$B28,EO$13),"")</f>
        <v/>
      </c>
      <c r="EP28" s="114" t="str">
        <f>IFERROR(RECHERCHEVA('Dpt BDD'!$A:$D,4,$B28,EP$13),"")</f>
        <v/>
      </c>
      <c r="EQ28" s="114" t="str">
        <f>IFERROR(RECHERCHEVA('Dpt BDD'!$A:$D,4,$B28,EQ$13),"")</f>
        <v/>
      </c>
      <c r="ER28" s="114" t="str">
        <f>IFERROR(RECHERCHEVA('Dpt BDD'!$A:$D,4,$B28,ER$13),"")</f>
        <v/>
      </c>
      <c r="ES28" s="114" t="str">
        <f>IFERROR(RECHERCHEVA('Dpt BDD'!$A:$D,4,$B28,ES$13),"")</f>
        <v/>
      </c>
      <c r="ET28" s="114" t="str">
        <f>IFERROR(RECHERCHEVA('Dpt BDD'!$A:$D,4,$B28,ET$13),"")</f>
        <v/>
      </c>
      <c r="EU28" s="114" t="str">
        <f>IFERROR(RECHERCHEVA('Dpt BDD'!$A:$D,4,$B28,EU$13),"")</f>
        <v/>
      </c>
      <c r="EV28" s="114" t="str">
        <f>IFERROR(RECHERCHEVA('Dpt BDD'!$A:$D,4,$B28,EV$13),"")</f>
        <v/>
      </c>
      <c r="EW28" s="114" t="str">
        <f>IFERROR(RECHERCHEVA('Dpt BDD'!$A:$D,4,$B28,EW$13),"")</f>
        <v/>
      </c>
      <c r="EX28" s="114" t="str">
        <f>IFERROR(RECHERCHEVA('Dpt BDD'!$A:$D,4,$B28,EX$13),"")</f>
        <v/>
      </c>
      <c r="EY28" s="114" t="str">
        <f>IFERROR(RECHERCHEVA('Dpt BDD'!$A:$D,4,$B28,EY$13),"")</f>
        <v/>
      </c>
      <c r="EZ28" s="114" t="str">
        <f>IFERROR(RECHERCHEVA('Dpt BDD'!$A:$D,4,$B28,EZ$13),"")</f>
        <v/>
      </c>
      <c r="FA28" s="114" t="str">
        <f>IFERROR(RECHERCHEVA('Dpt BDD'!$A:$D,4,$B28,FA$13),"")</f>
        <v/>
      </c>
      <c r="FB28" s="114" t="str">
        <f>IFERROR(RECHERCHEVA('Dpt BDD'!$A:$D,4,$B28,FB$13),"")</f>
        <v/>
      </c>
      <c r="FC28" s="114" t="str">
        <f>IFERROR(RECHERCHEVA('Dpt BDD'!$A:$D,4,$B28,FC$13),"")</f>
        <v/>
      </c>
      <c r="FD28" s="114" t="str">
        <f>IFERROR(RECHERCHEVA('Dpt BDD'!$A:$D,4,$B28,FD$13),"")</f>
        <v/>
      </c>
      <c r="FE28" s="114" t="str">
        <f>IFERROR(RECHERCHEVA('Dpt BDD'!$A:$D,4,$B28,FE$13),"")</f>
        <v/>
      </c>
      <c r="FF28" s="114" t="str">
        <f>IFERROR(RECHERCHEVA('Dpt BDD'!$A:$D,4,$B28,FF$13),"")</f>
        <v/>
      </c>
      <c r="FG28" s="114" t="str">
        <f>IFERROR(RECHERCHEVA('Dpt BDD'!$A:$D,4,$B28,FG$13),"")</f>
        <v/>
      </c>
      <c r="FH28" s="114" t="str">
        <f>IFERROR(RECHERCHEVA('Dpt BDD'!$A:$D,4,$B28,FH$13),"")</f>
        <v/>
      </c>
      <c r="FI28" s="114" t="str">
        <f>IFERROR(RECHERCHEVA('Dpt BDD'!$A:$D,4,$B28,FI$13),"")</f>
        <v/>
      </c>
      <c r="FJ28" s="114" t="str">
        <f>IFERROR(RECHERCHEVA('Dpt BDD'!$A:$D,4,$B28,FJ$13),"")</f>
        <v/>
      </c>
      <c r="FK28" s="114" t="str">
        <f>IFERROR(RECHERCHEVA('Dpt BDD'!$A:$D,4,$B28,FK$13),"")</f>
        <v/>
      </c>
      <c r="FL28" s="114" t="str">
        <f>IFERROR(RECHERCHEVA('Dpt BDD'!$A:$D,4,$B28,FL$13),"")</f>
        <v/>
      </c>
      <c r="FM28" s="114" t="str">
        <f>IFERROR(RECHERCHEVA('Dpt BDD'!$A:$D,4,$B28,FM$13),"")</f>
        <v/>
      </c>
      <c r="FN28" s="114" t="str">
        <f>IFERROR(RECHERCHEVA('Dpt BDD'!$A:$D,4,$B28,FN$13),"")</f>
        <v/>
      </c>
      <c r="FO28" s="114" t="str">
        <f>IFERROR(RECHERCHEVA('Dpt BDD'!$A:$D,4,$B28,FO$13),"")</f>
        <v/>
      </c>
      <c r="FP28" s="114" t="str">
        <f>IFERROR(RECHERCHEVA('Dpt BDD'!$A:$D,4,$B28,FP$13),"")</f>
        <v/>
      </c>
      <c r="FQ28" s="114" t="str">
        <f>IFERROR(RECHERCHEVA('Dpt BDD'!$A:$D,4,$B28,FQ$13),"")</f>
        <v/>
      </c>
      <c r="FR28" s="114" t="str">
        <f>IFERROR(RECHERCHEVA('Dpt BDD'!$A:$D,4,$B28,FR$13),"")</f>
        <v/>
      </c>
      <c r="FS28" s="114" t="str">
        <f>IFERROR(RECHERCHEVA('Dpt BDD'!$A:$D,4,$B28,FS$13),"")</f>
        <v/>
      </c>
      <c r="FT28" s="114" t="str">
        <f>IFERROR(RECHERCHEVA('Dpt BDD'!$A:$D,4,$B28,FT$13),"")</f>
        <v/>
      </c>
      <c r="FU28" s="114" t="str">
        <f>IFERROR(RECHERCHEVA('Dpt BDD'!$A:$D,4,$B28,FU$13),"")</f>
        <v/>
      </c>
      <c r="FV28" s="114" t="str">
        <f>IFERROR(RECHERCHEVA('Dpt BDD'!$A:$D,4,$B28,FV$13),"")</f>
        <v/>
      </c>
      <c r="FW28" s="114" t="str">
        <f>IFERROR(RECHERCHEVA('Dpt BDD'!$A:$D,4,$B28,FW$13),"")</f>
        <v/>
      </c>
      <c r="FX28" s="114" t="str">
        <f>IFERROR(RECHERCHEVA('Dpt BDD'!$A:$D,4,$B28,FX$13),"")</f>
        <v/>
      </c>
      <c r="FY28" s="114" t="str">
        <f>IFERROR(RECHERCHEVA('Dpt BDD'!$A:$D,4,$B28,FY$13),"")</f>
        <v/>
      </c>
      <c r="FZ28" s="114" t="str">
        <f>IFERROR(RECHERCHEVA('Dpt BDD'!$A:$D,4,$B28,FZ$13),"")</f>
        <v/>
      </c>
      <c r="GA28" s="114" t="str">
        <f>IFERROR(RECHERCHEVA('Dpt BDD'!$A:$D,4,$B28,GA$13),"")</f>
        <v/>
      </c>
      <c r="GB28" s="114" t="str">
        <f>IFERROR(RECHERCHEVA('Dpt BDD'!$A:$D,4,$B28,GB$13),"")</f>
        <v/>
      </c>
      <c r="GC28" s="114" t="str">
        <f>IFERROR(RECHERCHEVA('Dpt BDD'!$A:$D,4,$B28,GC$13),"")</f>
        <v/>
      </c>
      <c r="GD28" s="114" t="str">
        <f>IFERROR(RECHERCHEVA('Dpt BDD'!$A:$D,4,$B28,GD$13),"")</f>
        <v/>
      </c>
      <c r="GE28" s="114" t="str">
        <f>IFERROR(RECHERCHEVA('Dpt BDD'!$A:$D,4,$B28,GE$13),"")</f>
        <v/>
      </c>
      <c r="GF28" s="114" t="str">
        <f>IFERROR(RECHERCHEVA('Dpt BDD'!$A:$D,4,$B28,GF$13),"")</f>
        <v/>
      </c>
      <c r="GG28" s="114" t="str">
        <f>IFERROR(RECHERCHEVA('Dpt BDD'!$A:$D,4,$B28,GG$13),"")</f>
        <v/>
      </c>
      <c r="GH28" s="114" t="str">
        <f>IFERROR(RECHERCHEVA('Dpt BDD'!$A:$D,4,$B28,GH$13),"")</f>
        <v/>
      </c>
      <c r="GI28" s="114" t="str">
        <f>IFERROR(RECHERCHEVA('Dpt BDD'!$A:$D,4,$B28,GI$13),"")</f>
        <v/>
      </c>
      <c r="GJ28" s="114" t="str">
        <f>IFERROR(RECHERCHEVA('Dpt BDD'!$A:$D,4,$B28,GJ$13),"")</f>
        <v/>
      </c>
      <c r="GK28" s="114" t="str">
        <f>IFERROR(RECHERCHEVA('Dpt BDD'!$A:$D,4,$B28,GK$13),"")</f>
        <v/>
      </c>
      <c r="GL28" s="114" t="str">
        <f>IFERROR(RECHERCHEVA('Dpt BDD'!$A:$D,4,$B28,GL$13),"")</f>
        <v/>
      </c>
      <c r="GM28" s="114" t="str">
        <f>IFERROR(RECHERCHEVA('Dpt BDD'!$A:$D,4,$B28,GM$13),"")</f>
        <v/>
      </c>
      <c r="GN28" s="114" t="str">
        <f>IFERROR(RECHERCHEVA('Dpt BDD'!$A:$D,4,$B28,GN$13),"")</f>
        <v/>
      </c>
      <c r="GO28" s="114" t="str">
        <f>IFERROR(RECHERCHEVA('Dpt BDD'!$A:$D,4,$B28,GO$13),"")</f>
        <v/>
      </c>
      <c r="GP28" s="114" t="str">
        <f>IFERROR(RECHERCHEVA('Dpt BDD'!$A:$D,4,$B28,GP$13),"")</f>
        <v/>
      </c>
      <c r="GQ28" s="114" t="str">
        <f>IFERROR(RECHERCHEVA('Dpt BDD'!$A:$D,4,$B28,GQ$13),"")</f>
        <v/>
      </c>
      <c r="GR28" s="114" t="str">
        <f>IFERROR(RECHERCHEVA('Dpt BDD'!$A:$D,4,$B28,GR$13),"")</f>
        <v/>
      </c>
      <c r="GS28" s="114" t="str">
        <f>IFERROR(RECHERCHEVA('Dpt BDD'!$A:$D,4,$B28,GS$13),"")</f>
        <v/>
      </c>
      <c r="GT28" s="114" t="str">
        <f>IFERROR(RECHERCHEVA('Dpt BDD'!$A:$D,4,$B28,GT$13),"")</f>
        <v/>
      </c>
      <c r="GU28" s="114" t="str">
        <f>IFERROR(RECHERCHEVA('Dpt BDD'!$A:$D,4,$B28,GU$13),"")</f>
        <v/>
      </c>
      <c r="GV28" s="114" t="str">
        <f>IFERROR(RECHERCHEVA('Dpt BDD'!$A:$D,4,$B28,GV$13),"")</f>
        <v/>
      </c>
      <c r="GW28" s="114" t="str">
        <f>IFERROR(RECHERCHEVA('Dpt BDD'!$A:$D,4,$B28,GW$13),"")</f>
        <v/>
      </c>
      <c r="GX28" s="114" t="str">
        <f>IFERROR(RECHERCHEVA('Dpt BDD'!$A:$D,4,$B28,GX$13),"")</f>
        <v/>
      </c>
      <c r="GY28" s="114" t="str">
        <f>IFERROR(RECHERCHEVA('Dpt BDD'!$A:$D,4,$B28,GY$13),"")</f>
        <v/>
      </c>
      <c r="GZ28" s="114" t="str">
        <f>IFERROR(RECHERCHEVA('Dpt BDD'!$A:$D,4,$B28,GZ$13),"")</f>
        <v/>
      </c>
      <c r="HA28" s="114" t="str">
        <f>IFERROR(RECHERCHEVA('Dpt BDD'!$A:$D,4,$B28,HA$13),"")</f>
        <v/>
      </c>
      <c r="HB28" s="114" t="str">
        <f>IFERROR(RECHERCHEVA('Dpt BDD'!$A:$D,4,$B28,HB$13),"")</f>
        <v/>
      </c>
      <c r="HC28" s="114" t="str">
        <f>IFERROR(RECHERCHEVA('Dpt BDD'!$A:$D,4,$B28,HC$13),"")</f>
        <v/>
      </c>
      <c r="HD28" s="114" t="str">
        <f>IFERROR(RECHERCHEVA('Dpt BDD'!$A:$D,4,$B28,HD$13),"")</f>
        <v/>
      </c>
      <c r="HE28" s="114" t="str">
        <f>IFERROR(RECHERCHEVA('Dpt BDD'!$A:$D,4,$B28,HE$13),"")</f>
        <v/>
      </c>
      <c r="HF28" s="114" t="str">
        <f>IFERROR(RECHERCHEVA('Dpt BDD'!$A:$D,4,$B28,HF$13),"")</f>
        <v/>
      </c>
      <c r="HG28" s="114" t="str">
        <f>IFERROR(RECHERCHEVA('Dpt BDD'!$A:$D,4,$B28,HG$13),"")</f>
        <v/>
      </c>
      <c r="HH28" s="114" t="str">
        <f>IFERROR(RECHERCHEVA('Dpt BDD'!$A:$D,4,$B28,HH$13),"")</f>
        <v/>
      </c>
    </row>
    <row r="29" spans="2:216" x14ac:dyDescent="0.15">
      <c r="B29" s="120">
        <f t="shared" si="0"/>
        <v>43116</v>
      </c>
      <c r="C29" s="117" t="str">
        <f>IFERROR(RECHERCHEVA('Dpt BDD'!$A:$D,4,$B29,C$12),"")</f>
        <v/>
      </c>
      <c r="D29" s="115" t="str">
        <f>IFERROR(RECHERCHEVA('Dpt BDD'!$A:$D,4,$B29,D$12),"")</f>
        <v/>
      </c>
      <c r="E29" s="115" t="str">
        <f>IFERROR(RECHERCHEVA('Dpt BDD'!$A:$D,4,$B29,E$12),"")</f>
        <v/>
      </c>
      <c r="F29" s="115" t="str">
        <f>IFERROR(RECHERCHEVA('Dpt BDD'!$A:$D,4,$B29,F$12),"")</f>
        <v/>
      </c>
      <c r="G29" s="115" t="str">
        <f>IFERROR(RECHERCHEVA('Dpt BDD'!$A:$D,4,$B29,G$12),"")</f>
        <v/>
      </c>
      <c r="H29" s="115" t="str">
        <f>IFERROR(RECHERCHEVA('Dpt BDD'!$A:$D,4,$B29,H$12),"")</f>
        <v/>
      </c>
      <c r="I29" s="115" t="str">
        <f>IFERROR(RECHERCHEVA('Dpt BDD'!$A:$D,4,$B29,I$12),"")</f>
        <v/>
      </c>
      <c r="J29" s="115" t="str">
        <f>IFERROR(RECHERCHEVA('Dpt BDD'!$A:$D,4,$B29,J$12),"")</f>
        <v/>
      </c>
      <c r="K29" s="115" t="str">
        <f>IFERROR(RECHERCHEVA('Dpt BDD'!$A:$D,4,$B29,K$12),"")</f>
        <v/>
      </c>
      <c r="L29" s="115" t="str">
        <f>IFERROR(RECHERCHEVA('Dpt BDD'!$A:$D,4,$B29,L$12),"")</f>
        <v/>
      </c>
      <c r="M29" s="115" t="str">
        <f>IFERROR(RECHERCHEVA('Dpt BDD'!$A:$D,4,$B29,M$12),"")</f>
        <v/>
      </c>
      <c r="N29" s="115" t="str">
        <f>IFERROR(RECHERCHEVA('Dpt BDD'!$A:$D,4,$B29,N$12),"")</f>
        <v/>
      </c>
      <c r="O29" s="115" t="str">
        <f>IFERROR(RECHERCHEVA('Dpt BDD'!$A:$D,4,$B29,O$13),"")</f>
        <v/>
      </c>
      <c r="P29" s="115" t="str">
        <f>IFERROR(RECHERCHEVA('Dpt BDD'!$A:$D,4,$B29,P$13),"")</f>
        <v/>
      </c>
      <c r="Q29" s="115" t="str">
        <f>IFERROR(RECHERCHEVA('Dpt BDD'!$A:$D,4,$B29,Q$13),"")</f>
        <v/>
      </c>
      <c r="R29" s="115" t="str">
        <f>IFERROR(RECHERCHEVA('Dpt BDD'!$A:$D,4,$B29,R$13),"")</f>
        <v/>
      </c>
      <c r="S29" s="115" t="str">
        <f>IFERROR(RECHERCHEVA('Dpt BDD'!$A:$D,4,$B29,S$13),"")</f>
        <v/>
      </c>
      <c r="T29" s="115" t="str">
        <f>IFERROR(RECHERCHEVA('Dpt BDD'!$A:$D,4,$B29,T$13),"")</f>
        <v/>
      </c>
      <c r="U29" s="115" t="str">
        <f>IFERROR(RECHERCHEVA('Dpt BDD'!$A:$D,4,$B29,U$13),"")</f>
        <v/>
      </c>
      <c r="V29" s="115" t="str">
        <f>IFERROR(RECHERCHEVA('Dpt BDD'!$A:$D,4,$B29,V$13),"")</f>
        <v/>
      </c>
      <c r="W29" s="115" t="str">
        <f>IFERROR(RECHERCHEVA('Dpt BDD'!$A:$D,4,$B29,W$13),"")</f>
        <v/>
      </c>
      <c r="X29" s="115" t="str">
        <f>IFERROR(RECHERCHEVA('Dpt BDD'!$A:$D,4,$B29,X$13),"")</f>
        <v/>
      </c>
      <c r="Y29" s="115" t="str">
        <f>IFERROR(RECHERCHEVA('Dpt BDD'!$A:$D,4,$B29,Y$13),"")</f>
        <v/>
      </c>
      <c r="Z29" s="115" t="str">
        <f>IFERROR(RECHERCHEVA('Dpt BDD'!$A:$D,4,$B29,Z$13),"")</f>
        <v/>
      </c>
      <c r="AA29" s="115" t="str">
        <f>IFERROR(RECHERCHEVA('Dpt BDD'!$A:$D,4,$B29,AA$13),"")</f>
        <v/>
      </c>
      <c r="AB29" s="115" t="str">
        <f>IFERROR(RECHERCHEVA('Dpt BDD'!$A:$D,4,$B29,AB$13),"")</f>
        <v/>
      </c>
      <c r="AC29" s="115" t="str">
        <f>IFERROR(RECHERCHEVA('Dpt BDD'!$A:$D,4,$B29,AC$13),"")</f>
        <v/>
      </c>
      <c r="AD29" s="115" t="str">
        <f>IFERROR(RECHERCHEVA('Dpt BDD'!$A:$D,4,$B29,AD$13),"")</f>
        <v/>
      </c>
      <c r="AE29" s="115" t="str">
        <f>IFERROR(RECHERCHEVA('Dpt BDD'!$A:$D,4,$B29,AE$13),"")</f>
        <v/>
      </c>
      <c r="AF29" s="115" t="str">
        <f>IFERROR(RECHERCHEVA('Dpt BDD'!$A:$D,4,$B29,AF$13),"")</f>
        <v/>
      </c>
      <c r="AG29" s="115" t="str">
        <f>IFERROR(RECHERCHEVA('Dpt BDD'!$A:$D,4,$B29,AG$13),"")</f>
        <v/>
      </c>
      <c r="AH29" s="115" t="str">
        <f>IFERROR(RECHERCHEVA('Dpt BDD'!$A:$D,4,$B29,AH$13),"")</f>
        <v/>
      </c>
      <c r="AI29" s="115" t="str">
        <f>IFERROR(RECHERCHEVA('Dpt BDD'!$A:$D,4,$B29,AI$13),"")</f>
        <v/>
      </c>
      <c r="AJ29" s="115" t="str">
        <f>IFERROR(RECHERCHEVA('Dpt BDD'!$A:$D,4,$B29,AJ$13),"")</f>
        <v/>
      </c>
      <c r="AK29" s="115" t="str">
        <f>IFERROR(RECHERCHEVA('Dpt BDD'!$A:$D,4,$B29,AK$13),"")</f>
        <v/>
      </c>
      <c r="AL29" s="115" t="str">
        <f>IFERROR(RECHERCHEVA('Dpt BDD'!$A:$D,4,$B29,AL$13),"")</f>
        <v/>
      </c>
      <c r="AM29" s="115" t="str">
        <f>IFERROR(RECHERCHEVA('Dpt BDD'!$A:$D,4,$B29,AM$13),"")</f>
        <v/>
      </c>
      <c r="AN29" s="115" t="str">
        <f>IFERROR(RECHERCHEVA('Dpt BDD'!$A:$D,4,$B29,AN$13),"")</f>
        <v/>
      </c>
      <c r="AO29" s="115" t="str">
        <f>IFERROR(RECHERCHEVA('Dpt BDD'!$A:$D,4,$B29,AO$13),"")</f>
        <v/>
      </c>
      <c r="AP29" s="115" t="str">
        <f>IFERROR(RECHERCHEVA('Dpt BDD'!$A:$D,4,$B29,AP$13),"")</f>
        <v/>
      </c>
      <c r="AQ29" s="115" t="str">
        <f>IFERROR(RECHERCHEVA('Dpt BDD'!$A:$D,4,$B29,AQ$13),"")</f>
        <v/>
      </c>
      <c r="AR29" s="115" t="str">
        <f>IFERROR(RECHERCHEVA('Dpt BDD'!$A:$D,4,$B29,AR$13),"")</f>
        <v/>
      </c>
      <c r="AS29" s="115" t="str">
        <f>IFERROR(RECHERCHEVA('Dpt BDD'!$A:$D,4,$B29,AS$13),"")</f>
        <v/>
      </c>
      <c r="AT29" s="115" t="str">
        <f>IFERROR(RECHERCHEVA('Dpt BDD'!$A:$D,4,$B29,AT$13),"")</f>
        <v/>
      </c>
      <c r="AU29" s="115" t="str">
        <f>IFERROR(RECHERCHEVA('Dpt BDD'!$A:$D,4,$B29,AU$13),"")</f>
        <v/>
      </c>
      <c r="AV29" s="115" t="str">
        <f>IFERROR(RECHERCHEVA('Dpt BDD'!$A:$D,4,$B29,AV$13),"")</f>
        <v/>
      </c>
      <c r="AW29" s="115" t="str">
        <f>IFERROR(RECHERCHEVA('Dpt BDD'!$A:$D,4,$B29,AW$13),"")</f>
        <v/>
      </c>
      <c r="AX29" s="115" t="str">
        <f>IFERROR(RECHERCHEVA('Dpt BDD'!$A:$D,4,$B29,AX$13),"")</f>
        <v/>
      </c>
      <c r="AY29" s="115" t="str">
        <f>IFERROR(RECHERCHEVA('Dpt BDD'!$A:$D,4,$B29,AY$13),"")</f>
        <v/>
      </c>
      <c r="AZ29" s="115" t="str">
        <f>IFERROR(RECHERCHEVA('Dpt BDD'!$A:$D,4,$B29,AZ$13),"")</f>
        <v/>
      </c>
      <c r="BA29" s="115" t="str">
        <f>IFERROR(RECHERCHEVA('Dpt BDD'!$A:$D,4,$B29,BA$13),"")</f>
        <v/>
      </c>
      <c r="BB29" s="115" t="str">
        <f>IFERROR(RECHERCHEVA('Dpt BDD'!$A:$D,4,$B29,BB$13),"")</f>
        <v/>
      </c>
      <c r="BC29" s="115" t="str">
        <f>IFERROR(RECHERCHEVA('Dpt BDD'!$A:$D,4,$B29,BC$13),"")</f>
        <v/>
      </c>
      <c r="BD29" s="115" t="str">
        <f>IFERROR(RECHERCHEVA('Dpt BDD'!$A:$D,4,$B29,BD$13),"")</f>
        <v/>
      </c>
      <c r="BE29" s="115" t="str">
        <f>IFERROR(RECHERCHEVA('Dpt BDD'!$A:$D,4,$B29,BE$13),"")</f>
        <v/>
      </c>
      <c r="BF29" s="115" t="str">
        <f>IFERROR(RECHERCHEVA('Dpt BDD'!$A:$D,4,$B29,BF$13),"")</f>
        <v/>
      </c>
      <c r="BG29" s="115" t="str">
        <f>IFERROR(RECHERCHEVA('Dpt BDD'!$A:$D,4,$B29,BG$13),"")</f>
        <v/>
      </c>
      <c r="BH29" s="115" t="str">
        <f>IFERROR(RECHERCHEVA('Dpt BDD'!$A:$D,4,$B29,BH$13),"")</f>
        <v/>
      </c>
      <c r="BI29" s="115" t="str">
        <f>IFERROR(RECHERCHEVA('Dpt BDD'!$A:$D,4,$B29,BI$13),"")</f>
        <v/>
      </c>
      <c r="BJ29" s="115" t="str">
        <f>IFERROR(RECHERCHEVA('Dpt BDD'!$A:$D,4,$B29,BJ$13),"")</f>
        <v/>
      </c>
      <c r="BK29" s="115" t="str">
        <f>IFERROR(RECHERCHEVA('Dpt BDD'!$A:$D,4,$B29,BK$13),"")</f>
        <v/>
      </c>
      <c r="BL29" s="115" t="str">
        <f>IFERROR(RECHERCHEVA('Dpt BDD'!$A:$D,4,$B29,BL$13),"")</f>
        <v/>
      </c>
      <c r="BM29" s="115" t="str">
        <f>IFERROR(RECHERCHEVA('Dpt BDD'!$A:$D,4,$B29,BM$13),"")</f>
        <v/>
      </c>
      <c r="BN29" s="115" t="str">
        <f>IFERROR(RECHERCHEVA('Dpt BDD'!$A:$D,4,$B29,BN$13),"")</f>
        <v/>
      </c>
      <c r="BO29" s="115" t="str">
        <f>IFERROR(RECHERCHEVA('Dpt BDD'!$A:$D,4,$B29,BO$13),"")</f>
        <v/>
      </c>
      <c r="BP29" s="115" t="str">
        <f>IFERROR(RECHERCHEVA('Dpt BDD'!$A:$D,4,$B29,BP$13),"")</f>
        <v/>
      </c>
      <c r="BQ29" s="115" t="str">
        <f>IFERROR(RECHERCHEVA('Dpt BDD'!$A:$D,4,$B29,BQ$13),"")</f>
        <v/>
      </c>
      <c r="BR29" s="115" t="str">
        <f>IFERROR(RECHERCHEVA('Dpt BDD'!$A:$D,4,$B29,BR$13),"")</f>
        <v/>
      </c>
      <c r="BS29" s="115" t="str">
        <f>IFERROR(RECHERCHEVA('Dpt BDD'!$A:$D,4,$B29,BS$13),"")</f>
        <v/>
      </c>
      <c r="BT29" s="115" t="str">
        <f>IFERROR(RECHERCHEVA('Dpt BDD'!$A:$D,4,$B29,BT$13),"")</f>
        <v/>
      </c>
      <c r="BU29" s="115" t="str">
        <f>IFERROR(RECHERCHEVA('Dpt BDD'!$A:$D,4,$B29,BU$13),"")</f>
        <v/>
      </c>
      <c r="BV29" s="115" t="str">
        <f>IFERROR(RECHERCHEVA('Dpt BDD'!$A:$D,4,$B29,BV$13),"")</f>
        <v/>
      </c>
      <c r="BW29" s="115" t="str">
        <f>IFERROR(RECHERCHEVA('Dpt BDD'!$A:$D,4,$B29,BW$13),"")</f>
        <v/>
      </c>
      <c r="BX29" s="115" t="str">
        <f>IFERROR(RECHERCHEVA('Dpt BDD'!$A:$D,4,$B29,BX$13),"")</f>
        <v/>
      </c>
      <c r="BY29" s="115" t="str">
        <f>IFERROR(RECHERCHEVA('Dpt BDD'!$A:$D,4,$B29,BY$13),"")</f>
        <v/>
      </c>
      <c r="BZ29" s="115" t="str">
        <f>IFERROR(RECHERCHEVA('Dpt BDD'!$A:$D,4,$B29,BZ$13),"")</f>
        <v/>
      </c>
      <c r="CA29" s="115" t="str">
        <f>IFERROR(RECHERCHEVA('Dpt BDD'!$A:$D,4,$B29,CA$13),"")</f>
        <v/>
      </c>
      <c r="CB29" s="115" t="str">
        <f>IFERROR(RECHERCHEVA('Dpt BDD'!$A:$D,4,$B29,CB$13),"")</f>
        <v/>
      </c>
      <c r="CC29" s="115" t="str">
        <f>IFERROR(RECHERCHEVA('Dpt BDD'!$A:$D,4,$B29,CC$13),"")</f>
        <v/>
      </c>
      <c r="CD29" s="115" t="str">
        <f>IFERROR(RECHERCHEVA('Dpt BDD'!$A:$D,4,$B29,CD$13),"")</f>
        <v/>
      </c>
      <c r="CE29" s="115" t="str">
        <f>IFERROR(RECHERCHEVA('Dpt BDD'!$A:$D,4,$B29,CE$13),"")</f>
        <v/>
      </c>
      <c r="CF29" s="115" t="str">
        <f>IFERROR(RECHERCHEVA('Dpt BDD'!$A:$D,4,$B29,CF$13),"")</f>
        <v/>
      </c>
      <c r="CG29" s="115" t="str">
        <f>IFERROR(RECHERCHEVA('Dpt BDD'!$A:$D,4,$B29,CG$13),"")</f>
        <v/>
      </c>
      <c r="CH29" s="115" t="str">
        <f>IFERROR(RECHERCHEVA('Dpt BDD'!$A:$D,4,$B29,CH$13),"")</f>
        <v/>
      </c>
      <c r="CI29" s="115" t="str">
        <f>IFERROR(RECHERCHEVA('Dpt BDD'!$A:$D,4,$B29,CI$13),"")</f>
        <v/>
      </c>
      <c r="CJ29" s="115" t="str">
        <f>IFERROR(RECHERCHEVA('Dpt BDD'!$A:$D,4,$B29,CJ$13),"")</f>
        <v/>
      </c>
      <c r="CK29" s="115" t="str">
        <f>IFERROR(RECHERCHEVA('Dpt BDD'!$A:$D,4,$B29,CK$13),"")</f>
        <v/>
      </c>
      <c r="CL29" s="115" t="str">
        <f>IFERROR(RECHERCHEVA('Dpt BDD'!$A:$D,4,$B29,CL$13),"")</f>
        <v/>
      </c>
      <c r="CM29" s="115" t="str">
        <f>IFERROR(RECHERCHEVA('Dpt BDD'!$A:$D,4,$B29,CM$13),"")</f>
        <v/>
      </c>
      <c r="CN29" s="115" t="str">
        <f>IFERROR(RECHERCHEVA('Dpt BDD'!$A:$D,4,$B29,CN$13),"")</f>
        <v/>
      </c>
      <c r="CO29" s="115" t="str">
        <f>IFERROR(RECHERCHEVA('Dpt BDD'!$A:$D,4,$B29,CO$13),"")</f>
        <v/>
      </c>
      <c r="CP29" s="115" t="str">
        <f>IFERROR(RECHERCHEVA('Dpt BDD'!$A:$D,4,$B29,CP$13),"")</f>
        <v/>
      </c>
      <c r="CQ29" s="115" t="str">
        <f>IFERROR(RECHERCHEVA('Dpt BDD'!$A:$D,4,$B29,CQ$13),"")</f>
        <v/>
      </c>
      <c r="CR29" s="115" t="str">
        <f>IFERROR(RECHERCHEVA('Dpt BDD'!$A:$D,4,$B29,CR$13),"")</f>
        <v/>
      </c>
      <c r="CS29" s="115" t="str">
        <f>IFERROR(RECHERCHEVA('Dpt BDD'!$A:$D,4,$B29,CS$13),"")</f>
        <v/>
      </c>
      <c r="CT29" s="115" t="str">
        <f>IFERROR(RECHERCHEVA('Dpt BDD'!$A:$D,4,$B29,CT$13),"")</f>
        <v/>
      </c>
      <c r="CU29" s="115" t="str">
        <f>IFERROR(RECHERCHEVA('Dpt BDD'!$A:$D,4,$B29,CU$13),"")</f>
        <v/>
      </c>
      <c r="CV29" s="115" t="str">
        <f>IFERROR(RECHERCHEVA('Dpt BDD'!$A:$D,4,$B29,CV$13),"")</f>
        <v/>
      </c>
      <c r="CW29" s="115" t="str">
        <f>IFERROR(RECHERCHEVA('Dpt BDD'!$A:$D,4,$B29,CW$13),"")</f>
        <v/>
      </c>
      <c r="CX29" s="115" t="str">
        <f>IFERROR(RECHERCHEVA('Dpt BDD'!$A:$D,4,$B29,CX$13),"")</f>
        <v/>
      </c>
      <c r="CY29" s="115" t="str">
        <f>IFERROR(RECHERCHEVA('Dpt BDD'!$A:$D,4,$B29,CY$13),"")</f>
        <v/>
      </c>
      <c r="CZ29" s="115" t="str">
        <f>IFERROR(RECHERCHEVA('Dpt BDD'!$A:$D,4,$B29,CZ$13),"")</f>
        <v/>
      </c>
      <c r="DA29" s="115" t="str">
        <f>IFERROR(RECHERCHEVA('Dpt BDD'!$A:$D,4,$B29,DA$13),"")</f>
        <v/>
      </c>
      <c r="DB29" s="115" t="str">
        <f>IFERROR(RECHERCHEVA('Dpt BDD'!$A:$D,4,$B29,DB$13),"")</f>
        <v/>
      </c>
      <c r="DC29" s="115" t="str">
        <f>IFERROR(RECHERCHEVA('Dpt BDD'!$A:$D,4,$B29,DC$13),"")</f>
        <v/>
      </c>
      <c r="DD29" s="115" t="str">
        <f>IFERROR(RECHERCHEVA('Dpt BDD'!$A:$D,4,$B29,DD$13),"")</f>
        <v/>
      </c>
      <c r="DE29" s="115" t="str">
        <f>IFERROR(RECHERCHEVA('Dpt BDD'!$A:$D,4,$B29,DE$13),"")</f>
        <v/>
      </c>
      <c r="DF29" s="115" t="str">
        <f>IFERROR(RECHERCHEVA('Dpt BDD'!$A:$D,4,$B29,DF$13),"")</f>
        <v/>
      </c>
      <c r="DG29" s="115" t="str">
        <f>IFERROR(RECHERCHEVA('Dpt BDD'!$A:$D,4,$B29,DG$13),"")</f>
        <v/>
      </c>
      <c r="DH29" s="115" t="str">
        <f>IFERROR(RECHERCHEVA('Dpt BDD'!$A:$D,4,$B29,DH$13),"")</f>
        <v/>
      </c>
      <c r="DI29" s="115" t="str">
        <f>IFERROR(RECHERCHEVA('Dpt BDD'!$A:$D,4,$B29,DI$13),"")</f>
        <v/>
      </c>
      <c r="DJ29" s="115" t="str">
        <f>IFERROR(RECHERCHEVA('Dpt BDD'!$A:$D,4,$B29,DJ$13),"")</f>
        <v/>
      </c>
      <c r="DK29" s="115" t="str">
        <f>IFERROR(RECHERCHEVA('Dpt BDD'!$A:$D,4,$B29,DK$13),"")</f>
        <v/>
      </c>
      <c r="DL29" s="115" t="str">
        <f>IFERROR(RECHERCHEVA('Dpt BDD'!$A:$D,4,$B29,DL$13),"")</f>
        <v/>
      </c>
      <c r="DM29" s="115" t="str">
        <f>IFERROR(RECHERCHEVA('Dpt BDD'!$A:$D,4,$B29,DM$13),"")</f>
        <v/>
      </c>
      <c r="DN29" s="115" t="str">
        <f>IFERROR(RECHERCHEVA('Dpt BDD'!$A:$D,4,$B29,DN$13),"")</f>
        <v/>
      </c>
      <c r="DO29" s="115" t="str">
        <f>IFERROR(RECHERCHEVA('Dpt BDD'!$A:$D,4,$B29,DO$13),"")</f>
        <v/>
      </c>
      <c r="DP29" s="115" t="str">
        <f>IFERROR(RECHERCHEVA('Dpt BDD'!$A:$D,4,$B29,DP$13),"")</f>
        <v/>
      </c>
      <c r="DQ29" s="115" t="str">
        <f>IFERROR(RECHERCHEVA('Dpt BDD'!$A:$D,4,$B29,DQ$13),"")</f>
        <v/>
      </c>
      <c r="DR29" s="115" t="str">
        <f>IFERROR(RECHERCHEVA('Dpt BDD'!$A:$D,4,$B29,DR$13),"")</f>
        <v/>
      </c>
      <c r="DS29" s="115" t="str">
        <f>IFERROR(RECHERCHEVA('Dpt BDD'!$A:$D,4,$B29,DS$13),"")</f>
        <v/>
      </c>
      <c r="DT29" s="115" t="str">
        <f>IFERROR(RECHERCHEVA('Dpt BDD'!$A:$D,4,$B29,DT$13),"")</f>
        <v/>
      </c>
      <c r="DU29" s="115" t="str">
        <f>IFERROR(RECHERCHEVA('Dpt BDD'!$A:$D,4,$B29,DU$13),"")</f>
        <v/>
      </c>
      <c r="DV29" s="115" t="str">
        <f>IFERROR(RECHERCHEVA('Dpt BDD'!$A:$D,4,$B29,DV$13),"")</f>
        <v/>
      </c>
      <c r="DW29" s="115" t="str">
        <f>IFERROR(RECHERCHEVA('Dpt BDD'!$A:$D,4,$B29,DW$13),"")</f>
        <v/>
      </c>
      <c r="DX29" s="115" t="str">
        <f>IFERROR(RECHERCHEVA('Dpt BDD'!$A:$D,4,$B29,DX$13),"")</f>
        <v/>
      </c>
      <c r="DY29" s="115" t="str">
        <f>IFERROR(RECHERCHEVA('Dpt BDD'!$A:$D,4,$B29,DY$13),"")</f>
        <v/>
      </c>
      <c r="DZ29" s="115" t="str">
        <f>IFERROR(RECHERCHEVA('Dpt BDD'!$A:$D,4,$B29,DZ$13),"")</f>
        <v/>
      </c>
      <c r="EA29" s="115" t="str">
        <f>IFERROR(RECHERCHEVA('Dpt BDD'!$A:$D,4,$B29,EA$13),"")</f>
        <v/>
      </c>
      <c r="EB29" s="115" t="str">
        <f>IFERROR(RECHERCHEVA('Dpt BDD'!$A:$D,4,$B29,EB$13),"")</f>
        <v/>
      </c>
      <c r="EC29" s="115" t="str">
        <f>IFERROR(RECHERCHEVA('Dpt BDD'!$A:$D,4,$B29,EC$13),"")</f>
        <v/>
      </c>
      <c r="ED29" s="115" t="str">
        <f>IFERROR(RECHERCHEVA('Dpt BDD'!$A:$D,4,$B29,ED$13),"")</f>
        <v/>
      </c>
      <c r="EE29" s="115" t="str">
        <f>IFERROR(RECHERCHEVA('Dpt BDD'!$A:$D,4,$B29,EE$13),"")</f>
        <v/>
      </c>
      <c r="EF29" s="115" t="str">
        <f>IFERROR(RECHERCHEVA('Dpt BDD'!$A:$D,4,$B29,EF$13),"")</f>
        <v/>
      </c>
      <c r="EG29" s="115" t="str">
        <f>IFERROR(RECHERCHEVA('Dpt BDD'!$A:$D,4,$B29,EG$13),"")</f>
        <v/>
      </c>
      <c r="EH29" s="115" t="str">
        <f>IFERROR(RECHERCHEVA('Dpt BDD'!$A:$D,4,$B29,EH$13),"")</f>
        <v/>
      </c>
      <c r="EI29" s="115" t="str">
        <f>IFERROR(RECHERCHEVA('Dpt BDD'!$A:$D,4,$B29,EI$13),"")</f>
        <v/>
      </c>
      <c r="EJ29" s="115" t="str">
        <f>IFERROR(RECHERCHEVA('Dpt BDD'!$A:$D,4,$B29,EJ$13),"")</f>
        <v/>
      </c>
      <c r="EK29" s="115" t="str">
        <f>IFERROR(RECHERCHEVA('Dpt BDD'!$A:$D,4,$B29,EK$13),"")</f>
        <v/>
      </c>
      <c r="EL29" s="115" t="str">
        <f>IFERROR(RECHERCHEVA('Dpt BDD'!$A:$D,4,$B29,EL$13),"")</f>
        <v/>
      </c>
      <c r="EM29" s="115" t="str">
        <f>IFERROR(RECHERCHEVA('Dpt BDD'!$A:$D,4,$B29,EM$13),"")</f>
        <v/>
      </c>
      <c r="EN29" s="115" t="str">
        <f>IFERROR(RECHERCHEVA('Dpt BDD'!$A:$D,4,$B29,EN$13),"")</f>
        <v/>
      </c>
      <c r="EO29" s="115" t="str">
        <f>IFERROR(RECHERCHEVA('Dpt BDD'!$A:$D,4,$B29,EO$13),"")</f>
        <v/>
      </c>
      <c r="EP29" s="115" t="str">
        <f>IFERROR(RECHERCHEVA('Dpt BDD'!$A:$D,4,$B29,EP$13),"")</f>
        <v/>
      </c>
      <c r="EQ29" s="115" t="str">
        <f>IFERROR(RECHERCHEVA('Dpt BDD'!$A:$D,4,$B29,EQ$13),"")</f>
        <v/>
      </c>
      <c r="ER29" s="115" t="str">
        <f>IFERROR(RECHERCHEVA('Dpt BDD'!$A:$D,4,$B29,ER$13),"")</f>
        <v/>
      </c>
      <c r="ES29" s="115" t="str">
        <f>IFERROR(RECHERCHEVA('Dpt BDD'!$A:$D,4,$B29,ES$13),"")</f>
        <v/>
      </c>
      <c r="ET29" s="115" t="str">
        <f>IFERROR(RECHERCHEVA('Dpt BDD'!$A:$D,4,$B29,ET$13),"")</f>
        <v/>
      </c>
      <c r="EU29" s="115" t="str">
        <f>IFERROR(RECHERCHEVA('Dpt BDD'!$A:$D,4,$B29,EU$13),"")</f>
        <v/>
      </c>
      <c r="EV29" s="115" t="str">
        <f>IFERROR(RECHERCHEVA('Dpt BDD'!$A:$D,4,$B29,EV$13),"")</f>
        <v/>
      </c>
      <c r="EW29" s="115" t="str">
        <f>IFERROR(RECHERCHEVA('Dpt BDD'!$A:$D,4,$B29,EW$13),"")</f>
        <v/>
      </c>
      <c r="EX29" s="115" t="str">
        <f>IFERROR(RECHERCHEVA('Dpt BDD'!$A:$D,4,$B29,EX$13),"")</f>
        <v/>
      </c>
      <c r="EY29" s="115" t="str">
        <f>IFERROR(RECHERCHEVA('Dpt BDD'!$A:$D,4,$B29,EY$13),"")</f>
        <v/>
      </c>
      <c r="EZ29" s="115" t="str">
        <f>IFERROR(RECHERCHEVA('Dpt BDD'!$A:$D,4,$B29,EZ$13),"")</f>
        <v/>
      </c>
      <c r="FA29" s="115" t="str">
        <f>IFERROR(RECHERCHEVA('Dpt BDD'!$A:$D,4,$B29,FA$13),"")</f>
        <v/>
      </c>
      <c r="FB29" s="115" t="str">
        <f>IFERROR(RECHERCHEVA('Dpt BDD'!$A:$D,4,$B29,FB$13),"")</f>
        <v/>
      </c>
      <c r="FC29" s="115" t="str">
        <f>IFERROR(RECHERCHEVA('Dpt BDD'!$A:$D,4,$B29,FC$13),"")</f>
        <v/>
      </c>
      <c r="FD29" s="115" t="str">
        <f>IFERROR(RECHERCHEVA('Dpt BDD'!$A:$D,4,$B29,FD$13),"")</f>
        <v/>
      </c>
      <c r="FE29" s="115" t="str">
        <f>IFERROR(RECHERCHEVA('Dpt BDD'!$A:$D,4,$B29,FE$13),"")</f>
        <v/>
      </c>
      <c r="FF29" s="115" t="str">
        <f>IFERROR(RECHERCHEVA('Dpt BDD'!$A:$D,4,$B29,FF$13),"")</f>
        <v/>
      </c>
      <c r="FG29" s="115" t="str">
        <f>IFERROR(RECHERCHEVA('Dpt BDD'!$A:$D,4,$B29,FG$13),"")</f>
        <v/>
      </c>
      <c r="FH29" s="115" t="str">
        <f>IFERROR(RECHERCHEVA('Dpt BDD'!$A:$D,4,$B29,FH$13),"")</f>
        <v/>
      </c>
      <c r="FI29" s="115" t="str">
        <f>IFERROR(RECHERCHEVA('Dpt BDD'!$A:$D,4,$B29,FI$13),"")</f>
        <v/>
      </c>
      <c r="FJ29" s="115" t="str">
        <f>IFERROR(RECHERCHEVA('Dpt BDD'!$A:$D,4,$B29,FJ$13),"")</f>
        <v/>
      </c>
      <c r="FK29" s="115" t="str">
        <f>IFERROR(RECHERCHEVA('Dpt BDD'!$A:$D,4,$B29,FK$13),"")</f>
        <v/>
      </c>
      <c r="FL29" s="115" t="str">
        <f>IFERROR(RECHERCHEVA('Dpt BDD'!$A:$D,4,$B29,FL$13),"")</f>
        <v/>
      </c>
      <c r="FM29" s="115" t="str">
        <f>IFERROR(RECHERCHEVA('Dpt BDD'!$A:$D,4,$B29,FM$13),"")</f>
        <v/>
      </c>
      <c r="FN29" s="115" t="str">
        <f>IFERROR(RECHERCHEVA('Dpt BDD'!$A:$D,4,$B29,FN$13),"")</f>
        <v/>
      </c>
      <c r="FO29" s="115" t="str">
        <f>IFERROR(RECHERCHEVA('Dpt BDD'!$A:$D,4,$B29,FO$13),"")</f>
        <v/>
      </c>
      <c r="FP29" s="115" t="str">
        <f>IFERROR(RECHERCHEVA('Dpt BDD'!$A:$D,4,$B29,FP$13),"")</f>
        <v/>
      </c>
      <c r="FQ29" s="115" t="str">
        <f>IFERROR(RECHERCHEVA('Dpt BDD'!$A:$D,4,$B29,FQ$13),"")</f>
        <v/>
      </c>
      <c r="FR29" s="115" t="str">
        <f>IFERROR(RECHERCHEVA('Dpt BDD'!$A:$D,4,$B29,FR$13),"")</f>
        <v/>
      </c>
      <c r="FS29" s="115" t="str">
        <f>IFERROR(RECHERCHEVA('Dpt BDD'!$A:$D,4,$B29,FS$13),"")</f>
        <v/>
      </c>
      <c r="FT29" s="115" t="str">
        <f>IFERROR(RECHERCHEVA('Dpt BDD'!$A:$D,4,$B29,FT$13),"")</f>
        <v/>
      </c>
      <c r="FU29" s="115" t="str">
        <f>IFERROR(RECHERCHEVA('Dpt BDD'!$A:$D,4,$B29,FU$13),"")</f>
        <v/>
      </c>
      <c r="FV29" s="115" t="str">
        <f>IFERROR(RECHERCHEVA('Dpt BDD'!$A:$D,4,$B29,FV$13),"")</f>
        <v/>
      </c>
      <c r="FW29" s="115" t="str">
        <f>IFERROR(RECHERCHEVA('Dpt BDD'!$A:$D,4,$B29,FW$13),"")</f>
        <v/>
      </c>
      <c r="FX29" s="115" t="str">
        <f>IFERROR(RECHERCHEVA('Dpt BDD'!$A:$D,4,$B29,FX$13),"")</f>
        <v/>
      </c>
      <c r="FY29" s="115" t="str">
        <f>IFERROR(RECHERCHEVA('Dpt BDD'!$A:$D,4,$B29,FY$13),"")</f>
        <v/>
      </c>
      <c r="FZ29" s="115" t="str">
        <f>IFERROR(RECHERCHEVA('Dpt BDD'!$A:$D,4,$B29,FZ$13),"")</f>
        <v/>
      </c>
      <c r="GA29" s="115" t="str">
        <f>IFERROR(RECHERCHEVA('Dpt BDD'!$A:$D,4,$B29,GA$13),"")</f>
        <v/>
      </c>
      <c r="GB29" s="115" t="str">
        <f>IFERROR(RECHERCHEVA('Dpt BDD'!$A:$D,4,$B29,GB$13),"")</f>
        <v/>
      </c>
      <c r="GC29" s="115" t="str">
        <f>IFERROR(RECHERCHEVA('Dpt BDD'!$A:$D,4,$B29,GC$13),"")</f>
        <v/>
      </c>
      <c r="GD29" s="115" t="str">
        <f>IFERROR(RECHERCHEVA('Dpt BDD'!$A:$D,4,$B29,GD$13),"")</f>
        <v/>
      </c>
      <c r="GE29" s="115" t="str">
        <f>IFERROR(RECHERCHEVA('Dpt BDD'!$A:$D,4,$B29,GE$13),"")</f>
        <v/>
      </c>
      <c r="GF29" s="115" t="str">
        <f>IFERROR(RECHERCHEVA('Dpt BDD'!$A:$D,4,$B29,GF$13),"")</f>
        <v/>
      </c>
      <c r="GG29" s="115" t="str">
        <f>IFERROR(RECHERCHEVA('Dpt BDD'!$A:$D,4,$B29,GG$13),"")</f>
        <v/>
      </c>
      <c r="GH29" s="115" t="str">
        <f>IFERROR(RECHERCHEVA('Dpt BDD'!$A:$D,4,$B29,GH$13),"")</f>
        <v/>
      </c>
      <c r="GI29" s="115" t="str">
        <f>IFERROR(RECHERCHEVA('Dpt BDD'!$A:$D,4,$B29,GI$13),"")</f>
        <v/>
      </c>
      <c r="GJ29" s="115" t="str">
        <f>IFERROR(RECHERCHEVA('Dpt BDD'!$A:$D,4,$B29,GJ$13),"")</f>
        <v/>
      </c>
      <c r="GK29" s="115" t="str">
        <f>IFERROR(RECHERCHEVA('Dpt BDD'!$A:$D,4,$B29,GK$13),"")</f>
        <v/>
      </c>
      <c r="GL29" s="115" t="str">
        <f>IFERROR(RECHERCHEVA('Dpt BDD'!$A:$D,4,$B29,GL$13),"")</f>
        <v/>
      </c>
      <c r="GM29" s="115" t="str">
        <f>IFERROR(RECHERCHEVA('Dpt BDD'!$A:$D,4,$B29,GM$13),"")</f>
        <v/>
      </c>
      <c r="GN29" s="115" t="str">
        <f>IFERROR(RECHERCHEVA('Dpt BDD'!$A:$D,4,$B29,GN$13),"")</f>
        <v/>
      </c>
      <c r="GO29" s="115" t="str">
        <f>IFERROR(RECHERCHEVA('Dpt BDD'!$A:$D,4,$B29,GO$13),"")</f>
        <v/>
      </c>
      <c r="GP29" s="115" t="str">
        <f>IFERROR(RECHERCHEVA('Dpt BDD'!$A:$D,4,$B29,GP$13),"")</f>
        <v/>
      </c>
      <c r="GQ29" s="115" t="str">
        <f>IFERROR(RECHERCHEVA('Dpt BDD'!$A:$D,4,$B29,GQ$13),"")</f>
        <v/>
      </c>
      <c r="GR29" s="115" t="str">
        <f>IFERROR(RECHERCHEVA('Dpt BDD'!$A:$D,4,$B29,GR$13),"")</f>
        <v/>
      </c>
      <c r="GS29" s="115" t="str">
        <f>IFERROR(RECHERCHEVA('Dpt BDD'!$A:$D,4,$B29,GS$13),"")</f>
        <v/>
      </c>
      <c r="GT29" s="115" t="str">
        <f>IFERROR(RECHERCHEVA('Dpt BDD'!$A:$D,4,$B29,GT$13),"")</f>
        <v/>
      </c>
      <c r="GU29" s="115" t="str">
        <f>IFERROR(RECHERCHEVA('Dpt BDD'!$A:$D,4,$B29,GU$13),"")</f>
        <v/>
      </c>
      <c r="GV29" s="115" t="str">
        <f>IFERROR(RECHERCHEVA('Dpt BDD'!$A:$D,4,$B29,GV$13),"")</f>
        <v/>
      </c>
      <c r="GW29" s="115" t="str">
        <f>IFERROR(RECHERCHEVA('Dpt BDD'!$A:$D,4,$B29,GW$13),"")</f>
        <v/>
      </c>
      <c r="GX29" s="115" t="str">
        <f>IFERROR(RECHERCHEVA('Dpt BDD'!$A:$D,4,$B29,GX$13),"")</f>
        <v/>
      </c>
      <c r="GY29" s="115" t="str">
        <f>IFERROR(RECHERCHEVA('Dpt BDD'!$A:$D,4,$B29,GY$13),"")</f>
        <v/>
      </c>
      <c r="GZ29" s="115" t="str">
        <f>IFERROR(RECHERCHEVA('Dpt BDD'!$A:$D,4,$B29,GZ$13),"")</f>
        <v/>
      </c>
      <c r="HA29" s="115" t="str">
        <f>IFERROR(RECHERCHEVA('Dpt BDD'!$A:$D,4,$B29,HA$13),"")</f>
        <v/>
      </c>
      <c r="HB29" s="115" t="str">
        <f>IFERROR(RECHERCHEVA('Dpt BDD'!$A:$D,4,$B29,HB$13),"")</f>
        <v/>
      </c>
      <c r="HC29" s="115" t="str">
        <f>IFERROR(RECHERCHEVA('Dpt BDD'!$A:$D,4,$B29,HC$13),"")</f>
        <v/>
      </c>
      <c r="HD29" s="115" t="str">
        <f>IFERROR(RECHERCHEVA('Dpt BDD'!$A:$D,4,$B29,HD$13),"")</f>
        <v/>
      </c>
      <c r="HE29" s="115" t="str">
        <f>IFERROR(RECHERCHEVA('Dpt BDD'!$A:$D,4,$B29,HE$13),"")</f>
        <v/>
      </c>
      <c r="HF29" s="115" t="str">
        <f>IFERROR(RECHERCHEVA('Dpt BDD'!$A:$D,4,$B29,HF$13),"")</f>
        <v/>
      </c>
      <c r="HG29" s="115" t="str">
        <f>IFERROR(RECHERCHEVA('Dpt BDD'!$A:$D,4,$B29,HG$13),"")</f>
        <v/>
      </c>
      <c r="HH29" s="115" t="str">
        <f>IFERROR(RECHERCHEVA('Dpt BDD'!$A:$D,4,$B29,HH$13),"")</f>
        <v/>
      </c>
    </row>
    <row r="30" spans="2:216" x14ac:dyDescent="0.15">
      <c r="B30" s="119">
        <f t="shared" si="0"/>
        <v>43117</v>
      </c>
      <c r="C30" s="116" t="str">
        <f>IFERROR(RECHERCHEVA('Dpt BDD'!$A:$D,4,$B30,C$12),"")</f>
        <v/>
      </c>
      <c r="D30" s="114" t="str">
        <f>IFERROR(RECHERCHEVA('Dpt BDD'!$A:$D,4,$B30,D$12),"")</f>
        <v/>
      </c>
      <c r="E30" s="114" t="str">
        <f>IFERROR(RECHERCHEVA('Dpt BDD'!$A:$D,4,$B30,E$12),"")</f>
        <v/>
      </c>
      <c r="F30" s="114" t="str">
        <f>IFERROR(RECHERCHEVA('Dpt BDD'!$A:$D,4,$B30,F$12),"")</f>
        <v/>
      </c>
      <c r="G30" s="114" t="str">
        <f>IFERROR(RECHERCHEVA('Dpt BDD'!$A:$D,4,$B30,G$12),"")</f>
        <v/>
      </c>
      <c r="H30" s="114" t="str">
        <f>IFERROR(RECHERCHEVA('Dpt BDD'!$A:$D,4,$B30,H$12),"")</f>
        <v/>
      </c>
      <c r="I30" s="114" t="str">
        <f>IFERROR(RECHERCHEVA('Dpt BDD'!$A:$D,4,$B30,I$12),"")</f>
        <v/>
      </c>
      <c r="J30" s="114" t="str">
        <f>IFERROR(RECHERCHEVA('Dpt BDD'!$A:$D,4,$B30,J$12),"")</f>
        <v/>
      </c>
      <c r="K30" s="114" t="str">
        <f>IFERROR(RECHERCHEVA('Dpt BDD'!$A:$D,4,$B30,K$12),"")</f>
        <v/>
      </c>
      <c r="L30" s="114" t="str">
        <f>IFERROR(RECHERCHEVA('Dpt BDD'!$A:$D,4,$B30,L$12),"")</f>
        <v/>
      </c>
      <c r="M30" s="114" t="str">
        <f>IFERROR(RECHERCHEVA('Dpt BDD'!$A:$D,4,$B30,M$12),"")</f>
        <v/>
      </c>
      <c r="N30" s="114" t="str">
        <f>IFERROR(RECHERCHEVA('Dpt BDD'!$A:$D,4,$B30,N$12),"")</f>
        <v/>
      </c>
      <c r="O30" s="114" t="str">
        <f>IFERROR(RECHERCHEVA('Dpt BDD'!$A:$D,4,$B30,O$13),"")</f>
        <v/>
      </c>
      <c r="P30" s="114" t="str">
        <f>IFERROR(RECHERCHEVA('Dpt BDD'!$A:$D,4,$B30,P$13),"")</f>
        <v/>
      </c>
      <c r="Q30" s="114" t="str">
        <f>IFERROR(RECHERCHEVA('Dpt BDD'!$A:$D,4,$B30,Q$13),"")</f>
        <v/>
      </c>
      <c r="R30" s="114" t="str">
        <f>IFERROR(RECHERCHEVA('Dpt BDD'!$A:$D,4,$B30,R$13),"")</f>
        <v/>
      </c>
      <c r="S30" s="114" t="str">
        <f>IFERROR(RECHERCHEVA('Dpt BDD'!$A:$D,4,$B30,S$13),"")</f>
        <v/>
      </c>
      <c r="T30" s="114" t="str">
        <f>IFERROR(RECHERCHEVA('Dpt BDD'!$A:$D,4,$B30,T$13),"")</f>
        <v/>
      </c>
      <c r="U30" s="114" t="str">
        <f>IFERROR(RECHERCHEVA('Dpt BDD'!$A:$D,4,$B30,U$13),"")</f>
        <v/>
      </c>
      <c r="V30" s="114" t="str">
        <f>IFERROR(RECHERCHEVA('Dpt BDD'!$A:$D,4,$B30,V$13),"")</f>
        <v/>
      </c>
      <c r="W30" s="114" t="str">
        <f>IFERROR(RECHERCHEVA('Dpt BDD'!$A:$D,4,$B30,W$13),"")</f>
        <v/>
      </c>
      <c r="X30" s="114" t="str">
        <f>IFERROR(RECHERCHEVA('Dpt BDD'!$A:$D,4,$B30,X$13),"")</f>
        <v/>
      </c>
      <c r="Y30" s="114" t="str">
        <f>IFERROR(RECHERCHEVA('Dpt BDD'!$A:$D,4,$B30,Y$13),"")</f>
        <v/>
      </c>
      <c r="Z30" s="114" t="str">
        <f>IFERROR(RECHERCHEVA('Dpt BDD'!$A:$D,4,$B30,Z$13),"")</f>
        <v/>
      </c>
      <c r="AA30" s="114" t="str">
        <f>IFERROR(RECHERCHEVA('Dpt BDD'!$A:$D,4,$B30,AA$13),"")</f>
        <v/>
      </c>
      <c r="AB30" s="114" t="str">
        <f>IFERROR(RECHERCHEVA('Dpt BDD'!$A:$D,4,$B30,AB$13),"")</f>
        <v/>
      </c>
      <c r="AC30" s="114" t="str">
        <f>IFERROR(RECHERCHEVA('Dpt BDD'!$A:$D,4,$B30,AC$13),"")</f>
        <v/>
      </c>
      <c r="AD30" s="114" t="str">
        <f>IFERROR(RECHERCHEVA('Dpt BDD'!$A:$D,4,$B30,AD$13),"")</f>
        <v/>
      </c>
      <c r="AE30" s="114" t="str">
        <f>IFERROR(RECHERCHEVA('Dpt BDD'!$A:$D,4,$B30,AE$13),"")</f>
        <v/>
      </c>
      <c r="AF30" s="114" t="str">
        <f>IFERROR(RECHERCHEVA('Dpt BDD'!$A:$D,4,$B30,AF$13),"")</f>
        <v/>
      </c>
      <c r="AG30" s="114" t="str">
        <f>IFERROR(RECHERCHEVA('Dpt BDD'!$A:$D,4,$B30,AG$13),"")</f>
        <v/>
      </c>
      <c r="AH30" s="114" t="str">
        <f>IFERROR(RECHERCHEVA('Dpt BDD'!$A:$D,4,$B30,AH$13),"")</f>
        <v/>
      </c>
      <c r="AI30" s="114" t="str">
        <f>IFERROR(RECHERCHEVA('Dpt BDD'!$A:$D,4,$B30,AI$13),"")</f>
        <v/>
      </c>
      <c r="AJ30" s="114" t="str">
        <f>IFERROR(RECHERCHEVA('Dpt BDD'!$A:$D,4,$B30,AJ$13),"")</f>
        <v/>
      </c>
      <c r="AK30" s="114" t="str">
        <f>IFERROR(RECHERCHEVA('Dpt BDD'!$A:$D,4,$B30,AK$13),"")</f>
        <v/>
      </c>
      <c r="AL30" s="114" t="str">
        <f>IFERROR(RECHERCHEVA('Dpt BDD'!$A:$D,4,$B30,AL$13),"")</f>
        <v/>
      </c>
      <c r="AM30" s="114" t="str">
        <f>IFERROR(RECHERCHEVA('Dpt BDD'!$A:$D,4,$B30,AM$13),"")</f>
        <v/>
      </c>
      <c r="AN30" s="114" t="str">
        <f>IFERROR(RECHERCHEVA('Dpt BDD'!$A:$D,4,$B30,AN$13),"")</f>
        <v/>
      </c>
      <c r="AO30" s="114" t="str">
        <f>IFERROR(RECHERCHEVA('Dpt BDD'!$A:$D,4,$B30,AO$13),"")</f>
        <v/>
      </c>
      <c r="AP30" s="114" t="str">
        <f>IFERROR(RECHERCHEVA('Dpt BDD'!$A:$D,4,$B30,AP$13),"")</f>
        <v/>
      </c>
      <c r="AQ30" s="114" t="str">
        <f>IFERROR(RECHERCHEVA('Dpt BDD'!$A:$D,4,$B30,AQ$13),"")</f>
        <v/>
      </c>
      <c r="AR30" s="114" t="str">
        <f>IFERROR(RECHERCHEVA('Dpt BDD'!$A:$D,4,$B30,AR$13),"")</f>
        <v/>
      </c>
      <c r="AS30" s="114" t="str">
        <f>IFERROR(RECHERCHEVA('Dpt BDD'!$A:$D,4,$B30,AS$13),"")</f>
        <v/>
      </c>
      <c r="AT30" s="114" t="str">
        <f>IFERROR(RECHERCHEVA('Dpt BDD'!$A:$D,4,$B30,AT$13),"")</f>
        <v/>
      </c>
      <c r="AU30" s="114" t="str">
        <f>IFERROR(RECHERCHEVA('Dpt BDD'!$A:$D,4,$B30,AU$13),"")</f>
        <v/>
      </c>
      <c r="AV30" s="114" t="str">
        <f>IFERROR(RECHERCHEVA('Dpt BDD'!$A:$D,4,$B30,AV$13),"")</f>
        <v/>
      </c>
      <c r="AW30" s="114" t="str">
        <f>IFERROR(RECHERCHEVA('Dpt BDD'!$A:$D,4,$B30,AW$13),"")</f>
        <v/>
      </c>
      <c r="AX30" s="114" t="str">
        <f>IFERROR(RECHERCHEVA('Dpt BDD'!$A:$D,4,$B30,AX$13),"")</f>
        <v/>
      </c>
      <c r="AY30" s="114" t="str">
        <f>IFERROR(RECHERCHEVA('Dpt BDD'!$A:$D,4,$B30,AY$13),"")</f>
        <v/>
      </c>
      <c r="AZ30" s="114" t="str">
        <f>IFERROR(RECHERCHEVA('Dpt BDD'!$A:$D,4,$B30,AZ$13),"")</f>
        <v/>
      </c>
      <c r="BA30" s="114" t="str">
        <f>IFERROR(RECHERCHEVA('Dpt BDD'!$A:$D,4,$B30,BA$13),"")</f>
        <v/>
      </c>
      <c r="BB30" s="114" t="str">
        <f>IFERROR(RECHERCHEVA('Dpt BDD'!$A:$D,4,$B30,BB$13),"")</f>
        <v/>
      </c>
      <c r="BC30" s="114" t="str">
        <f>IFERROR(RECHERCHEVA('Dpt BDD'!$A:$D,4,$B30,BC$13),"")</f>
        <v/>
      </c>
      <c r="BD30" s="114" t="str">
        <f>IFERROR(RECHERCHEVA('Dpt BDD'!$A:$D,4,$B30,BD$13),"")</f>
        <v/>
      </c>
      <c r="BE30" s="114" t="str">
        <f>IFERROR(RECHERCHEVA('Dpt BDD'!$A:$D,4,$B30,BE$13),"")</f>
        <v/>
      </c>
      <c r="BF30" s="114" t="str">
        <f>IFERROR(RECHERCHEVA('Dpt BDD'!$A:$D,4,$B30,BF$13),"")</f>
        <v/>
      </c>
      <c r="BG30" s="114" t="str">
        <f>IFERROR(RECHERCHEVA('Dpt BDD'!$A:$D,4,$B30,BG$13),"")</f>
        <v/>
      </c>
      <c r="BH30" s="114" t="str">
        <f>IFERROR(RECHERCHEVA('Dpt BDD'!$A:$D,4,$B30,BH$13),"")</f>
        <v/>
      </c>
      <c r="BI30" s="114" t="str">
        <f>IFERROR(RECHERCHEVA('Dpt BDD'!$A:$D,4,$B30,BI$13),"")</f>
        <v/>
      </c>
      <c r="BJ30" s="114" t="str">
        <f>IFERROR(RECHERCHEVA('Dpt BDD'!$A:$D,4,$B30,BJ$13),"")</f>
        <v/>
      </c>
      <c r="BK30" s="114" t="str">
        <f>IFERROR(RECHERCHEVA('Dpt BDD'!$A:$D,4,$B30,BK$13),"")</f>
        <v/>
      </c>
      <c r="BL30" s="114" t="str">
        <f>IFERROR(RECHERCHEVA('Dpt BDD'!$A:$D,4,$B30,BL$13),"")</f>
        <v/>
      </c>
      <c r="BM30" s="114" t="str">
        <f>IFERROR(RECHERCHEVA('Dpt BDD'!$A:$D,4,$B30,BM$13),"")</f>
        <v/>
      </c>
      <c r="BN30" s="114" t="str">
        <f>IFERROR(RECHERCHEVA('Dpt BDD'!$A:$D,4,$B30,BN$13),"")</f>
        <v/>
      </c>
      <c r="BO30" s="114" t="str">
        <f>IFERROR(RECHERCHEVA('Dpt BDD'!$A:$D,4,$B30,BO$13),"")</f>
        <v/>
      </c>
      <c r="BP30" s="114" t="str">
        <f>IFERROR(RECHERCHEVA('Dpt BDD'!$A:$D,4,$B30,BP$13),"")</f>
        <v/>
      </c>
      <c r="BQ30" s="114" t="str">
        <f>IFERROR(RECHERCHEVA('Dpt BDD'!$A:$D,4,$B30,BQ$13),"")</f>
        <v/>
      </c>
      <c r="BR30" s="114" t="str">
        <f>IFERROR(RECHERCHEVA('Dpt BDD'!$A:$D,4,$B30,BR$13),"")</f>
        <v/>
      </c>
      <c r="BS30" s="114" t="str">
        <f>IFERROR(RECHERCHEVA('Dpt BDD'!$A:$D,4,$B30,BS$13),"")</f>
        <v/>
      </c>
      <c r="BT30" s="114" t="str">
        <f>IFERROR(RECHERCHEVA('Dpt BDD'!$A:$D,4,$B30,BT$13),"")</f>
        <v/>
      </c>
      <c r="BU30" s="114" t="str">
        <f>IFERROR(RECHERCHEVA('Dpt BDD'!$A:$D,4,$B30,BU$13),"")</f>
        <v/>
      </c>
      <c r="BV30" s="114" t="str">
        <f>IFERROR(RECHERCHEVA('Dpt BDD'!$A:$D,4,$B30,BV$13),"")</f>
        <v/>
      </c>
      <c r="BW30" s="114" t="str">
        <f>IFERROR(RECHERCHEVA('Dpt BDD'!$A:$D,4,$B30,BW$13),"")</f>
        <v/>
      </c>
      <c r="BX30" s="114" t="str">
        <f>IFERROR(RECHERCHEVA('Dpt BDD'!$A:$D,4,$B30,BX$13),"")</f>
        <v/>
      </c>
      <c r="BY30" s="114" t="str">
        <f>IFERROR(RECHERCHEVA('Dpt BDD'!$A:$D,4,$B30,BY$13),"")</f>
        <v/>
      </c>
      <c r="BZ30" s="114" t="str">
        <f>IFERROR(RECHERCHEVA('Dpt BDD'!$A:$D,4,$B30,BZ$13),"")</f>
        <v/>
      </c>
      <c r="CA30" s="114" t="str">
        <f>IFERROR(RECHERCHEVA('Dpt BDD'!$A:$D,4,$B30,CA$13),"")</f>
        <v/>
      </c>
      <c r="CB30" s="114" t="str">
        <f>IFERROR(RECHERCHEVA('Dpt BDD'!$A:$D,4,$B30,CB$13),"")</f>
        <v/>
      </c>
      <c r="CC30" s="114" t="str">
        <f>IFERROR(RECHERCHEVA('Dpt BDD'!$A:$D,4,$B30,CC$13),"")</f>
        <v/>
      </c>
      <c r="CD30" s="114" t="str">
        <f>IFERROR(RECHERCHEVA('Dpt BDD'!$A:$D,4,$B30,CD$13),"")</f>
        <v/>
      </c>
      <c r="CE30" s="114" t="str">
        <f>IFERROR(RECHERCHEVA('Dpt BDD'!$A:$D,4,$B30,CE$13),"")</f>
        <v/>
      </c>
      <c r="CF30" s="114" t="str">
        <f>IFERROR(RECHERCHEVA('Dpt BDD'!$A:$D,4,$B30,CF$13),"")</f>
        <v/>
      </c>
      <c r="CG30" s="114" t="str">
        <f>IFERROR(RECHERCHEVA('Dpt BDD'!$A:$D,4,$B30,CG$13),"")</f>
        <v/>
      </c>
      <c r="CH30" s="114" t="str">
        <f>IFERROR(RECHERCHEVA('Dpt BDD'!$A:$D,4,$B30,CH$13),"")</f>
        <v/>
      </c>
      <c r="CI30" s="114" t="str">
        <f>IFERROR(RECHERCHEVA('Dpt BDD'!$A:$D,4,$B30,CI$13),"")</f>
        <v/>
      </c>
      <c r="CJ30" s="114" t="str">
        <f>IFERROR(RECHERCHEVA('Dpt BDD'!$A:$D,4,$B30,CJ$13),"")</f>
        <v/>
      </c>
      <c r="CK30" s="114" t="str">
        <f>IFERROR(RECHERCHEVA('Dpt BDD'!$A:$D,4,$B30,CK$13),"")</f>
        <v/>
      </c>
      <c r="CL30" s="114" t="str">
        <f>IFERROR(RECHERCHEVA('Dpt BDD'!$A:$D,4,$B30,CL$13),"")</f>
        <v/>
      </c>
      <c r="CM30" s="114" t="str">
        <f>IFERROR(RECHERCHEVA('Dpt BDD'!$A:$D,4,$B30,CM$13),"")</f>
        <v/>
      </c>
      <c r="CN30" s="114" t="str">
        <f>IFERROR(RECHERCHEVA('Dpt BDD'!$A:$D,4,$B30,CN$13),"")</f>
        <v/>
      </c>
      <c r="CO30" s="114" t="str">
        <f>IFERROR(RECHERCHEVA('Dpt BDD'!$A:$D,4,$B30,CO$13),"")</f>
        <v/>
      </c>
      <c r="CP30" s="114" t="str">
        <f>IFERROR(RECHERCHEVA('Dpt BDD'!$A:$D,4,$B30,CP$13),"")</f>
        <v/>
      </c>
      <c r="CQ30" s="114" t="str">
        <f>IFERROR(RECHERCHEVA('Dpt BDD'!$A:$D,4,$B30,CQ$13),"")</f>
        <v/>
      </c>
      <c r="CR30" s="114" t="str">
        <f>IFERROR(RECHERCHEVA('Dpt BDD'!$A:$D,4,$B30,CR$13),"")</f>
        <v/>
      </c>
      <c r="CS30" s="114" t="str">
        <f>IFERROR(RECHERCHEVA('Dpt BDD'!$A:$D,4,$B30,CS$13),"")</f>
        <v/>
      </c>
      <c r="CT30" s="114" t="str">
        <f>IFERROR(RECHERCHEVA('Dpt BDD'!$A:$D,4,$B30,CT$13),"")</f>
        <v/>
      </c>
      <c r="CU30" s="114" t="str">
        <f>IFERROR(RECHERCHEVA('Dpt BDD'!$A:$D,4,$B30,CU$13),"")</f>
        <v/>
      </c>
      <c r="CV30" s="114" t="str">
        <f>IFERROR(RECHERCHEVA('Dpt BDD'!$A:$D,4,$B30,CV$13),"")</f>
        <v/>
      </c>
      <c r="CW30" s="114" t="str">
        <f>IFERROR(RECHERCHEVA('Dpt BDD'!$A:$D,4,$B30,CW$13),"")</f>
        <v/>
      </c>
      <c r="CX30" s="114" t="str">
        <f>IFERROR(RECHERCHEVA('Dpt BDD'!$A:$D,4,$B30,CX$13),"")</f>
        <v/>
      </c>
      <c r="CY30" s="114" t="str">
        <f>IFERROR(RECHERCHEVA('Dpt BDD'!$A:$D,4,$B30,CY$13),"")</f>
        <v/>
      </c>
      <c r="CZ30" s="114" t="str">
        <f>IFERROR(RECHERCHEVA('Dpt BDD'!$A:$D,4,$B30,CZ$13),"")</f>
        <v/>
      </c>
      <c r="DA30" s="114" t="str">
        <f>IFERROR(RECHERCHEVA('Dpt BDD'!$A:$D,4,$B30,DA$13),"")</f>
        <v/>
      </c>
      <c r="DB30" s="114" t="str">
        <f>IFERROR(RECHERCHEVA('Dpt BDD'!$A:$D,4,$B30,DB$13),"")</f>
        <v/>
      </c>
      <c r="DC30" s="114" t="str">
        <f>IFERROR(RECHERCHEVA('Dpt BDD'!$A:$D,4,$B30,DC$13),"")</f>
        <v/>
      </c>
      <c r="DD30" s="114" t="str">
        <f>IFERROR(RECHERCHEVA('Dpt BDD'!$A:$D,4,$B30,DD$13),"")</f>
        <v/>
      </c>
      <c r="DE30" s="114" t="str">
        <f>IFERROR(RECHERCHEVA('Dpt BDD'!$A:$D,4,$B30,DE$13),"")</f>
        <v/>
      </c>
      <c r="DF30" s="114" t="str">
        <f>IFERROR(RECHERCHEVA('Dpt BDD'!$A:$D,4,$B30,DF$13),"")</f>
        <v/>
      </c>
      <c r="DG30" s="114" t="str">
        <f>IFERROR(RECHERCHEVA('Dpt BDD'!$A:$D,4,$B30,DG$13),"")</f>
        <v/>
      </c>
      <c r="DH30" s="114" t="str">
        <f>IFERROR(RECHERCHEVA('Dpt BDD'!$A:$D,4,$B30,DH$13),"")</f>
        <v/>
      </c>
      <c r="DI30" s="114" t="str">
        <f>IFERROR(RECHERCHEVA('Dpt BDD'!$A:$D,4,$B30,DI$13),"")</f>
        <v/>
      </c>
      <c r="DJ30" s="114" t="str">
        <f>IFERROR(RECHERCHEVA('Dpt BDD'!$A:$D,4,$B30,DJ$13),"")</f>
        <v/>
      </c>
      <c r="DK30" s="114" t="str">
        <f>IFERROR(RECHERCHEVA('Dpt BDD'!$A:$D,4,$B30,DK$13),"")</f>
        <v/>
      </c>
      <c r="DL30" s="114" t="str">
        <f>IFERROR(RECHERCHEVA('Dpt BDD'!$A:$D,4,$B30,DL$13),"")</f>
        <v/>
      </c>
      <c r="DM30" s="114" t="str">
        <f>IFERROR(RECHERCHEVA('Dpt BDD'!$A:$D,4,$B30,DM$13),"")</f>
        <v/>
      </c>
      <c r="DN30" s="114" t="str">
        <f>IFERROR(RECHERCHEVA('Dpt BDD'!$A:$D,4,$B30,DN$13),"")</f>
        <v/>
      </c>
      <c r="DO30" s="114" t="str">
        <f>IFERROR(RECHERCHEVA('Dpt BDD'!$A:$D,4,$B30,DO$13),"")</f>
        <v/>
      </c>
      <c r="DP30" s="114" t="str">
        <f>IFERROR(RECHERCHEVA('Dpt BDD'!$A:$D,4,$B30,DP$13),"")</f>
        <v/>
      </c>
      <c r="DQ30" s="114" t="str">
        <f>IFERROR(RECHERCHEVA('Dpt BDD'!$A:$D,4,$B30,DQ$13),"")</f>
        <v/>
      </c>
      <c r="DR30" s="114" t="str">
        <f>IFERROR(RECHERCHEVA('Dpt BDD'!$A:$D,4,$B30,DR$13),"")</f>
        <v/>
      </c>
      <c r="DS30" s="114" t="str">
        <f>IFERROR(RECHERCHEVA('Dpt BDD'!$A:$D,4,$B30,DS$13),"")</f>
        <v/>
      </c>
      <c r="DT30" s="114" t="str">
        <f>IFERROR(RECHERCHEVA('Dpt BDD'!$A:$D,4,$B30,DT$13),"")</f>
        <v/>
      </c>
      <c r="DU30" s="114" t="str">
        <f>IFERROR(RECHERCHEVA('Dpt BDD'!$A:$D,4,$B30,DU$13),"")</f>
        <v/>
      </c>
      <c r="DV30" s="114" t="str">
        <f>IFERROR(RECHERCHEVA('Dpt BDD'!$A:$D,4,$B30,DV$13),"")</f>
        <v/>
      </c>
      <c r="DW30" s="114" t="str">
        <f>IFERROR(RECHERCHEVA('Dpt BDD'!$A:$D,4,$B30,DW$13),"")</f>
        <v/>
      </c>
      <c r="DX30" s="114" t="str">
        <f>IFERROR(RECHERCHEVA('Dpt BDD'!$A:$D,4,$B30,DX$13),"")</f>
        <v/>
      </c>
      <c r="DY30" s="114" t="str">
        <f>IFERROR(RECHERCHEVA('Dpt BDD'!$A:$D,4,$B30,DY$13),"")</f>
        <v/>
      </c>
      <c r="DZ30" s="114" t="str">
        <f>IFERROR(RECHERCHEVA('Dpt BDD'!$A:$D,4,$B30,DZ$13),"")</f>
        <v/>
      </c>
      <c r="EA30" s="114" t="str">
        <f>IFERROR(RECHERCHEVA('Dpt BDD'!$A:$D,4,$B30,EA$13),"")</f>
        <v/>
      </c>
      <c r="EB30" s="114" t="str">
        <f>IFERROR(RECHERCHEVA('Dpt BDD'!$A:$D,4,$B30,EB$13),"")</f>
        <v/>
      </c>
      <c r="EC30" s="114" t="str">
        <f>IFERROR(RECHERCHEVA('Dpt BDD'!$A:$D,4,$B30,EC$13),"")</f>
        <v/>
      </c>
      <c r="ED30" s="114" t="str">
        <f>IFERROR(RECHERCHEVA('Dpt BDD'!$A:$D,4,$B30,ED$13),"")</f>
        <v/>
      </c>
      <c r="EE30" s="114" t="str">
        <f>IFERROR(RECHERCHEVA('Dpt BDD'!$A:$D,4,$B30,EE$13),"")</f>
        <v/>
      </c>
      <c r="EF30" s="114" t="str">
        <f>IFERROR(RECHERCHEVA('Dpt BDD'!$A:$D,4,$B30,EF$13),"")</f>
        <v/>
      </c>
      <c r="EG30" s="114" t="str">
        <f>IFERROR(RECHERCHEVA('Dpt BDD'!$A:$D,4,$B30,EG$13),"")</f>
        <v/>
      </c>
      <c r="EH30" s="114" t="str">
        <f>IFERROR(RECHERCHEVA('Dpt BDD'!$A:$D,4,$B30,EH$13),"")</f>
        <v/>
      </c>
      <c r="EI30" s="114" t="str">
        <f>IFERROR(RECHERCHEVA('Dpt BDD'!$A:$D,4,$B30,EI$13),"")</f>
        <v/>
      </c>
      <c r="EJ30" s="114" t="str">
        <f>IFERROR(RECHERCHEVA('Dpt BDD'!$A:$D,4,$B30,EJ$13),"")</f>
        <v/>
      </c>
      <c r="EK30" s="114" t="str">
        <f>IFERROR(RECHERCHEVA('Dpt BDD'!$A:$D,4,$B30,EK$13),"")</f>
        <v/>
      </c>
      <c r="EL30" s="114" t="str">
        <f>IFERROR(RECHERCHEVA('Dpt BDD'!$A:$D,4,$B30,EL$13),"")</f>
        <v/>
      </c>
      <c r="EM30" s="114" t="str">
        <f>IFERROR(RECHERCHEVA('Dpt BDD'!$A:$D,4,$B30,EM$13),"")</f>
        <v/>
      </c>
      <c r="EN30" s="114" t="str">
        <f>IFERROR(RECHERCHEVA('Dpt BDD'!$A:$D,4,$B30,EN$13),"")</f>
        <v/>
      </c>
      <c r="EO30" s="114" t="str">
        <f>IFERROR(RECHERCHEVA('Dpt BDD'!$A:$D,4,$B30,EO$13),"")</f>
        <v/>
      </c>
      <c r="EP30" s="114" t="str">
        <f>IFERROR(RECHERCHEVA('Dpt BDD'!$A:$D,4,$B30,EP$13),"")</f>
        <v/>
      </c>
      <c r="EQ30" s="114" t="str">
        <f>IFERROR(RECHERCHEVA('Dpt BDD'!$A:$D,4,$B30,EQ$13),"")</f>
        <v/>
      </c>
      <c r="ER30" s="114" t="str">
        <f>IFERROR(RECHERCHEVA('Dpt BDD'!$A:$D,4,$B30,ER$13),"")</f>
        <v/>
      </c>
      <c r="ES30" s="114" t="str">
        <f>IFERROR(RECHERCHEVA('Dpt BDD'!$A:$D,4,$B30,ES$13),"")</f>
        <v/>
      </c>
      <c r="ET30" s="114" t="str">
        <f>IFERROR(RECHERCHEVA('Dpt BDD'!$A:$D,4,$B30,ET$13),"")</f>
        <v/>
      </c>
      <c r="EU30" s="114" t="str">
        <f>IFERROR(RECHERCHEVA('Dpt BDD'!$A:$D,4,$B30,EU$13),"")</f>
        <v/>
      </c>
      <c r="EV30" s="114" t="str">
        <f>IFERROR(RECHERCHEVA('Dpt BDD'!$A:$D,4,$B30,EV$13),"")</f>
        <v/>
      </c>
      <c r="EW30" s="114" t="str">
        <f>IFERROR(RECHERCHEVA('Dpt BDD'!$A:$D,4,$B30,EW$13),"")</f>
        <v/>
      </c>
      <c r="EX30" s="114" t="str">
        <f>IFERROR(RECHERCHEVA('Dpt BDD'!$A:$D,4,$B30,EX$13),"")</f>
        <v/>
      </c>
      <c r="EY30" s="114" t="str">
        <f>IFERROR(RECHERCHEVA('Dpt BDD'!$A:$D,4,$B30,EY$13),"")</f>
        <v/>
      </c>
      <c r="EZ30" s="114" t="str">
        <f>IFERROR(RECHERCHEVA('Dpt BDD'!$A:$D,4,$B30,EZ$13),"")</f>
        <v/>
      </c>
      <c r="FA30" s="114" t="str">
        <f>IFERROR(RECHERCHEVA('Dpt BDD'!$A:$D,4,$B30,FA$13),"")</f>
        <v/>
      </c>
      <c r="FB30" s="114" t="str">
        <f>IFERROR(RECHERCHEVA('Dpt BDD'!$A:$D,4,$B30,FB$13),"")</f>
        <v/>
      </c>
      <c r="FC30" s="114" t="str">
        <f>IFERROR(RECHERCHEVA('Dpt BDD'!$A:$D,4,$B30,FC$13),"")</f>
        <v/>
      </c>
      <c r="FD30" s="114" t="str">
        <f>IFERROR(RECHERCHEVA('Dpt BDD'!$A:$D,4,$B30,FD$13),"")</f>
        <v/>
      </c>
      <c r="FE30" s="114" t="str">
        <f>IFERROR(RECHERCHEVA('Dpt BDD'!$A:$D,4,$B30,FE$13),"")</f>
        <v/>
      </c>
      <c r="FF30" s="114" t="str">
        <f>IFERROR(RECHERCHEVA('Dpt BDD'!$A:$D,4,$B30,FF$13),"")</f>
        <v/>
      </c>
      <c r="FG30" s="114" t="str">
        <f>IFERROR(RECHERCHEVA('Dpt BDD'!$A:$D,4,$B30,FG$13),"")</f>
        <v/>
      </c>
      <c r="FH30" s="114" t="str">
        <f>IFERROR(RECHERCHEVA('Dpt BDD'!$A:$D,4,$B30,FH$13),"")</f>
        <v/>
      </c>
      <c r="FI30" s="114" t="str">
        <f>IFERROR(RECHERCHEVA('Dpt BDD'!$A:$D,4,$B30,FI$13),"")</f>
        <v/>
      </c>
      <c r="FJ30" s="114" t="str">
        <f>IFERROR(RECHERCHEVA('Dpt BDD'!$A:$D,4,$B30,FJ$13),"")</f>
        <v/>
      </c>
      <c r="FK30" s="114" t="str">
        <f>IFERROR(RECHERCHEVA('Dpt BDD'!$A:$D,4,$B30,FK$13),"")</f>
        <v/>
      </c>
      <c r="FL30" s="114" t="str">
        <f>IFERROR(RECHERCHEVA('Dpt BDD'!$A:$D,4,$B30,FL$13),"")</f>
        <v/>
      </c>
      <c r="FM30" s="114" t="str">
        <f>IFERROR(RECHERCHEVA('Dpt BDD'!$A:$D,4,$B30,FM$13),"")</f>
        <v/>
      </c>
      <c r="FN30" s="114" t="str">
        <f>IFERROR(RECHERCHEVA('Dpt BDD'!$A:$D,4,$B30,FN$13),"")</f>
        <v/>
      </c>
      <c r="FO30" s="114" t="str">
        <f>IFERROR(RECHERCHEVA('Dpt BDD'!$A:$D,4,$B30,FO$13),"")</f>
        <v/>
      </c>
      <c r="FP30" s="114" t="str">
        <f>IFERROR(RECHERCHEVA('Dpt BDD'!$A:$D,4,$B30,FP$13),"")</f>
        <v/>
      </c>
      <c r="FQ30" s="114" t="str">
        <f>IFERROR(RECHERCHEVA('Dpt BDD'!$A:$D,4,$B30,FQ$13),"")</f>
        <v/>
      </c>
      <c r="FR30" s="114" t="str">
        <f>IFERROR(RECHERCHEVA('Dpt BDD'!$A:$D,4,$B30,FR$13),"")</f>
        <v/>
      </c>
      <c r="FS30" s="114" t="str">
        <f>IFERROR(RECHERCHEVA('Dpt BDD'!$A:$D,4,$B30,FS$13),"")</f>
        <v/>
      </c>
      <c r="FT30" s="114" t="str">
        <f>IFERROR(RECHERCHEVA('Dpt BDD'!$A:$D,4,$B30,FT$13),"")</f>
        <v/>
      </c>
      <c r="FU30" s="114" t="str">
        <f>IFERROR(RECHERCHEVA('Dpt BDD'!$A:$D,4,$B30,FU$13),"")</f>
        <v/>
      </c>
      <c r="FV30" s="114" t="str">
        <f>IFERROR(RECHERCHEVA('Dpt BDD'!$A:$D,4,$B30,FV$13),"")</f>
        <v/>
      </c>
      <c r="FW30" s="114" t="str">
        <f>IFERROR(RECHERCHEVA('Dpt BDD'!$A:$D,4,$B30,FW$13),"")</f>
        <v/>
      </c>
      <c r="FX30" s="114" t="str">
        <f>IFERROR(RECHERCHEVA('Dpt BDD'!$A:$D,4,$B30,FX$13),"")</f>
        <v/>
      </c>
      <c r="FY30" s="114" t="str">
        <f>IFERROR(RECHERCHEVA('Dpt BDD'!$A:$D,4,$B30,FY$13),"")</f>
        <v/>
      </c>
      <c r="FZ30" s="114" t="str">
        <f>IFERROR(RECHERCHEVA('Dpt BDD'!$A:$D,4,$B30,FZ$13),"")</f>
        <v/>
      </c>
      <c r="GA30" s="114" t="str">
        <f>IFERROR(RECHERCHEVA('Dpt BDD'!$A:$D,4,$B30,GA$13),"")</f>
        <v/>
      </c>
      <c r="GB30" s="114" t="str">
        <f>IFERROR(RECHERCHEVA('Dpt BDD'!$A:$D,4,$B30,GB$13),"")</f>
        <v/>
      </c>
      <c r="GC30" s="114" t="str">
        <f>IFERROR(RECHERCHEVA('Dpt BDD'!$A:$D,4,$B30,GC$13),"")</f>
        <v/>
      </c>
      <c r="GD30" s="114" t="str">
        <f>IFERROR(RECHERCHEVA('Dpt BDD'!$A:$D,4,$B30,GD$13),"")</f>
        <v/>
      </c>
      <c r="GE30" s="114" t="str">
        <f>IFERROR(RECHERCHEVA('Dpt BDD'!$A:$D,4,$B30,GE$13),"")</f>
        <v/>
      </c>
      <c r="GF30" s="114" t="str">
        <f>IFERROR(RECHERCHEVA('Dpt BDD'!$A:$D,4,$B30,GF$13),"")</f>
        <v/>
      </c>
      <c r="GG30" s="114" t="str">
        <f>IFERROR(RECHERCHEVA('Dpt BDD'!$A:$D,4,$B30,GG$13),"")</f>
        <v/>
      </c>
      <c r="GH30" s="114" t="str">
        <f>IFERROR(RECHERCHEVA('Dpt BDD'!$A:$D,4,$B30,GH$13),"")</f>
        <v/>
      </c>
      <c r="GI30" s="114" t="str">
        <f>IFERROR(RECHERCHEVA('Dpt BDD'!$A:$D,4,$B30,GI$13),"")</f>
        <v/>
      </c>
      <c r="GJ30" s="114" t="str">
        <f>IFERROR(RECHERCHEVA('Dpt BDD'!$A:$D,4,$B30,GJ$13),"")</f>
        <v/>
      </c>
      <c r="GK30" s="114" t="str">
        <f>IFERROR(RECHERCHEVA('Dpt BDD'!$A:$D,4,$B30,GK$13),"")</f>
        <v/>
      </c>
      <c r="GL30" s="114" t="str">
        <f>IFERROR(RECHERCHEVA('Dpt BDD'!$A:$D,4,$B30,GL$13),"")</f>
        <v/>
      </c>
      <c r="GM30" s="114" t="str">
        <f>IFERROR(RECHERCHEVA('Dpt BDD'!$A:$D,4,$B30,GM$13),"")</f>
        <v/>
      </c>
      <c r="GN30" s="114" t="str">
        <f>IFERROR(RECHERCHEVA('Dpt BDD'!$A:$D,4,$B30,GN$13),"")</f>
        <v/>
      </c>
      <c r="GO30" s="114" t="str">
        <f>IFERROR(RECHERCHEVA('Dpt BDD'!$A:$D,4,$B30,GO$13),"")</f>
        <v/>
      </c>
      <c r="GP30" s="114" t="str">
        <f>IFERROR(RECHERCHEVA('Dpt BDD'!$A:$D,4,$B30,GP$13),"")</f>
        <v/>
      </c>
      <c r="GQ30" s="114" t="str">
        <f>IFERROR(RECHERCHEVA('Dpt BDD'!$A:$D,4,$B30,GQ$13),"")</f>
        <v/>
      </c>
      <c r="GR30" s="114" t="str">
        <f>IFERROR(RECHERCHEVA('Dpt BDD'!$A:$D,4,$B30,GR$13),"")</f>
        <v/>
      </c>
      <c r="GS30" s="114" t="str">
        <f>IFERROR(RECHERCHEVA('Dpt BDD'!$A:$D,4,$B30,GS$13),"")</f>
        <v/>
      </c>
      <c r="GT30" s="114" t="str">
        <f>IFERROR(RECHERCHEVA('Dpt BDD'!$A:$D,4,$B30,GT$13),"")</f>
        <v/>
      </c>
      <c r="GU30" s="114" t="str">
        <f>IFERROR(RECHERCHEVA('Dpt BDD'!$A:$D,4,$B30,GU$13),"")</f>
        <v/>
      </c>
      <c r="GV30" s="114" t="str">
        <f>IFERROR(RECHERCHEVA('Dpt BDD'!$A:$D,4,$B30,GV$13),"")</f>
        <v/>
      </c>
      <c r="GW30" s="114" t="str">
        <f>IFERROR(RECHERCHEVA('Dpt BDD'!$A:$D,4,$B30,GW$13),"")</f>
        <v/>
      </c>
      <c r="GX30" s="114" t="str">
        <f>IFERROR(RECHERCHEVA('Dpt BDD'!$A:$D,4,$B30,GX$13),"")</f>
        <v/>
      </c>
      <c r="GY30" s="114" t="str">
        <f>IFERROR(RECHERCHEVA('Dpt BDD'!$A:$D,4,$B30,GY$13),"")</f>
        <v/>
      </c>
      <c r="GZ30" s="114" t="str">
        <f>IFERROR(RECHERCHEVA('Dpt BDD'!$A:$D,4,$B30,GZ$13),"")</f>
        <v/>
      </c>
      <c r="HA30" s="114" t="str">
        <f>IFERROR(RECHERCHEVA('Dpt BDD'!$A:$D,4,$B30,HA$13),"")</f>
        <v/>
      </c>
      <c r="HB30" s="114" t="str">
        <f>IFERROR(RECHERCHEVA('Dpt BDD'!$A:$D,4,$B30,HB$13),"")</f>
        <v/>
      </c>
      <c r="HC30" s="114" t="str">
        <f>IFERROR(RECHERCHEVA('Dpt BDD'!$A:$D,4,$B30,HC$13),"")</f>
        <v/>
      </c>
      <c r="HD30" s="114" t="str">
        <f>IFERROR(RECHERCHEVA('Dpt BDD'!$A:$D,4,$B30,HD$13),"")</f>
        <v/>
      </c>
      <c r="HE30" s="114" t="str">
        <f>IFERROR(RECHERCHEVA('Dpt BDD'!$A:$D,4,$B30,HE$13),"")</f>
        <v/>
      </c>
      <c r="HF30" s="114" t="str">
        <f>IFERROR(RECHERCHEVA('Dpt BDD'!$A:$D,4,$B30,HF$13),"")</f>
        <v/>
      </c>
      <c r="HG30" s="114" t="str">
        <f>IFERROR(RECHERCHEVA('Dpt BDD'!$A:$D,4,$B30,HG$13),"")</f>
        <v/>
      </c>
      <c r="HH30" s="114" t="str">
        <f>IFERROR(RECHERCHEVA('Dpt BDD'!$A:$D,4,$B30,HH$13),"")</f>
        <v/>
      </c>
    </row>
    <row r="31" spans="2:216" x14ac:dyDescent="0.15">
      <c r="B31" s="120">
        <f t="shared" si="0"/>
        <v>43118</v>
      </c>
      <c r="C31" s="117" t="str">
        <f>IFERROR(RECHERCHEVA('Dpt BDD'!$A:$D,4,$B31,C$12),"")</f>
        <v/>
      </c>
      <c r="D31" s="115" t="str">
        <f>IFERROR(RECHERCHEVA('Dpt BDD'!$A:$D,4,$B31,D$12),"")</f>
        <v/>
      </c>
      <c r="E31" s="115" t="str">
        <f>IFERROR(RECHERCHEVA('Dpt BDD'!$A:$D,4,$B31,E$12),"")</f>
        <v/>
      </c>
      <c r="F31" s="115" t="str">
        <f>IFERROR(RECHERCHEVA('Dpt BDD'!$A:$D,4,$B31,F$12),"")</f>
        <v/>
      </c>
      <c r="G31" s="115" t="str">
        <f>IFERROR(RECHERCHEVA('Dpt BDD'!$A:$D,4,$B31,G$12),"")</f>
        <v/>
      </c>
      <c r="H31" s="115" t="str">
        <f>IFERROR(RECHERCHEVA('Dpt BDD'!$A:$D,4,$B31,H$12),"")</f>
        <v/>
      </c>
      <c r="I31" s="115" t="str">
        <f>IFERROR(RECHERCHEVA('Dpt BDD'!$A:$D,4,$B31,I$12),"")</f>
        <v/>
      </c>
      <c r="J31" s="115" t="str">
        <f>IFERROR(RECHERCHEVA('Dpt BDD'!$A:$D,4,$B31,J$12),"")</f>
        <v/>
      </c>
      <c r="K31" s="115" t="str">
        <f>IFERROR(RECHERCHEVA('Dpt BDD'!$A:$D,4,$B31,K$12),"")</f>
        <v/>
      </c>
      <c r="L31" s="115" t="str">
        <f>IFERROR(RECHERCHEVA('Dpt BDD'!$A:$D,4,$B31,L$12),"")</f>
        <v/>
      </c>
      <c r="M31" s="115" t="str">
        <f>IFERROR(RECHERCHEVA('Dpt BDD'!$A:$D,4,$B31,M$12),"")</f>
        <v/>
      </c>
      <c r="N31" s="115" t="str">
        <f>IFERROR(RECHERCHEVA('Dpt BDD'!$A:$D,4,$B31,N$12),"")</f>
        <v/>
      </c>
      <c r="O31" s="115" t="str">
        <f>IFERROR(RECHERCHEVA('Dpt BDD'!$A:$D,4,$B31,O$13),"")</f>
        <v/>
      </c>
      <c r="P31" s="115" t="str">
        <f>IFERROR(RECHERCHEVA('Dpt BDD'!$A:$D,4,$B31,P$13),"")</f>
        <v/>
      </c>
      <c r="Q31" s="115" t="str">
        <f>IFERROR(RECHERCHEVA('Dpt BDD'!$A:$D,4,$B31,Q$13),"")</f>
        <v/>
      </c>
      <c r="R31" s="115" t="str">
        <f>IFERROR(RECHERCHEVA('Dpt BDD'!$A:$D,4,$B31,R$13),"")</f>
        <v/>
      </c>
      <c r="S31" s="115" t="str">
        <f>IFERROR(RECHERCHEVA('Dpt BDD'!$A:$D,4,$B31,S$13),"")</f>
        <v/>
      </c>
      <c r="T31" s="115" t="str">
        <f>IFERROR(RECHERCHEVA('Dpt BDD'!$A:$D,4,$B31,T$13),"")</f>
        <v/>
      </c>
      <c r="U31" s="115" t="str">
        <f>IFERROR(RECHERCHEVA('Dpt BDD'!$A:$D,4,$B31,U$13),"")</f>
        <v/>
      </c>
      <c r="V31" s="115" t="str">
        <f>IFERROR(RECHERCHEVA('Dpt BDD'!$A:$D,4,$B31,V$13),"")</f>
        <v/>
      </c>
      <c r="W31" s="115" t="str">
        <f>IFERROR(RECHERCHEVA('Dpt BDD'!$A:$D,4,$B31,W$13),"")</f>
        <v/>
      </c>
      <c r="X31" s="115" t="str">
        <f>IFERROR(RECHERCHEVA('Dpt BDD'!$A:$D,4,$B31,X$13),"")</f>
        <v/>
      </c>
      <c r="Y31" s="115" t="str">
        <f>IFERROR(RECHERCHEVA('Dpt BDD'!$A:$D,4,$B31,Y$13),"")</f>
        <v/>
      </c>
      <c r="Z31" s="115" t="str">
        <f>IFERROR(RECHERCHEVA('Dpt BDD'!$A:$D,4,$B31,Z$13),"")</f>
        <v/>
      </c>
      <c r="AA31" s="115" t="str">
        <f>IFERROR(RECHERCHEVA('Dpt BDD'!$A:$D,4,$B31,AA$13),"")</f>
        <v/>
      </c>
      <c r="AB31" s="115" t="str">
        <f>IFERROR(RECHERCHEVA('Dpt BDD'!$A:$D,4,$B31,AB$13),"")</f>
        <v/>
      </c>
      <c r="AC31" s="115" t="str">
        <f>IFERROR(RECHERCHEVA('Dpt BDD'!$A:$D,4,$B31,AC$13),"")</f>
        <v/>
      </c>
      <c r="AD31" s="115" t="str">
        <f>IFERROR(RECHERCHEVA('Dpt BDD'!$A:$D,4,$B31,AD$13),"")</f>
        <v/>
      </c>
      <c r="AE31" s="115" t="str">
        <f>IFERROR(RECHERCHEVA('Dpt BDD'!$A:$D,4,$B31,AE$13),"")</f>
        <v/>
      </c>
      <c r="AF31" s="115" t="str">
        <f>IFERROR(RECHERCHEVA('Dpt BDD'!$A:$D,4,$B31,AF$13),"")</f>
        <v/>
      </c>
      <c r="AG31" s="115" t="str">
        <f>IFERROR(RECHERCHEVA('Dpt BDD'!$A:$D,4,$B31,AG$13),"")</f>
        <v/>
      </c>
      <c r="AH31" s="115" t="str">
        <f>IFERROR(RECHERCHEVA('Dpt BDD'!$A:$D,4,$B31,AH$13),"")</f>
        <v/>
      </c>
      <c r="AI31" s="115" t="str">
        <f>IFERROR(RECHERCHEVA('Dpt BDD'!$A:$D,4,$B31,AI$13),"")</f>
        <v/>
      </c>
      <c r="AJ31" s="115" t="str">
        <f>IFERROR(RECHERCHEVA('Dpt BDD'!$A:$D,4,$B31,AJ$13),"")</f>
        <v/>
      </c>
      <c r="AK31" s="115" t="str">
        <f>IFERROR(RECHERCHEVA('Dpt BDD'!$A:$D,4,$B31,AK$13),"")</f>
        <v/>
      </c>
      <c r="AL31" s="115" t="str">
        <f>IFERROR(RECHERCHEVA('Dpt BDD'!$A:$D,4,$B31,AL$13),"")</f>
        <v/>
      </c>
      <c r="AM31" s="115" t="str">
        <f>IFERROR(RECHERCHEVA('Dpt BDD'!$A:$D,4,$B31,AM$13),"")</f>
        <v/>
      </c>
      <c r="AN31" s="115" t="str">
        <f>IFERROR(RECHERCHEVA('Dpt BDD'!$A:$D,4,$B31,AN$13),"")</f>
        <v/>
      </c>
      <c r="AO31" s="115" t="str">
        <f>IFERROR(RECHERCHEVA('Dpt BDD'!$A:$D,4,$B31,AO$13),"")</f>
        <v/>
      </c>
      <c r="AP31" s="115" t="str">
        <f>IFERROR(RECHERCHEVA('Dpt BDD'!$A:$D,4,$B31,AP$13),"")</f>
        <v/>
      </c>
      <c r="AQ31" s="115" t="str">
        <f>IFERROR(RECHERCHEVA('Dpt BDD'!$A:$D,4,$B31,AQ$13),"")</f>
        <v/>
      </c>
      <c r="AR31" s="115" t="str">
        <f>IFERROR(RECHERCHEVA('Dpt BDD'!$A:$D,4,$B31,AR$13),"")</f>
        <v/>
      </c>
      <c r="AS31" s="115" t="str">
        <f>IFERROR(RECHERCHEVA('Dpt BDD'!$A:$D,4,$B31,AS$13),"")</f>
        <v/>
      </c>
      <c r="AT31" s="115" t="str">
        <f>IFERROR(RECHERCHEVA('Dpt BDD'!$A:$D,4,$B31,AT$13),"")</f>
        <v/>
      </c>
      <c r="AU31" s="115" t="str">
        <f>IFERROR(RECHERCHEVA('Dpt BDD'!$A:$D,4,$B31,AU$13),"")</f>
        <v/>
      </c>
      <c r="AV31" s="115" t="str">
        <f>IFERROR(RECHERCHEVA('Dpt BDD'!$A:$D,4,$B31,AV$13),"")</f>
        <v/>
      </c>
      <c r="AW31" s="115" t="str">
        <f>IFERROR(RECHERCHEVA('Dpt BDD'!$A:$D,4,$B31,AW$13),"")</f>
        <v/>
      </c>
      <c r="AX31" s="115" t="str">
        <f>IFERROR(RECHERCHEVA('Dpt BDD'!$A:$D,4,$B31,AX$13),"")</f>
        <v/>
      </c>
      <c r="AY31" s="115" t="str">
        <f>IFERROR(RECHERCHEVA('Dpt BDD'!$A:$D,4,$B31,AY$13),"")</f>
        <v/>
      </c>
      <c r="AZ31" s="115" t="str">
        <f>IFERROR(RECHERCHEVA('Dpt BDD'!$A:$D,4,$B31,AZ$13),"")</f>
        <v/>
      </c>
      <c r="BA31" s="115" t="str">
        <f>IFERROR(RECHERCHEVA('Dpt BDD'!$A:$D,4,$B31,BA$13),"")</f>
        <v/>
      </c>
      <c r="BB31" s="115" t="str">
        <f>IFERROR(RECHERCHEVA('Dpt BDD'!$A:$D,4,$B31,BB$13),"")</f>
        <v/>
      </c>
      <c r="BC31" s="115" t="str">
        <f>IFERROR(RECHERCHEVA('Dpt BDD'!$A:$D,4,$B31,BC$13),"")</f>
        <v/>
      </c>
      <c r="BD31" s="115" t="str">
        <f>IFERROR(RECHERCHEVA('Dpt BDD'!$A:$D,4,$B31,BD$13),"")</f>
        <v/>
      </c>
      <c r="BE31" s="115" t="str">
        <f>IFERROR(RECHERCHEVA('Dpt BDD'!$A:$D,4,$B31,BE$13),"")</f>
        <v/>
      </c>
      <c r="BF31" s="115" t="str">
        <f>IFERROR(RECHERCHEVA('Dpt BDD'!$A:$D,4,$B31,BF$13),"")</f>
        <v/>
      </c>
      <c r="BG31" s="115" t="str">
        <f>IFERROR(RECHERCHEVA('Dpt BDD'!$A:$D,4,$B31,BG$13),"")</f>
        <v/>
      </c>
      <c r="BH31" s="115" t="str">
        <f>IFERROR(RECHERCHEVA('Dpt BDD'!$A:$D,4,$B31,BH$13),"")</f>
        <v/>
      </c>
      <c r="BI31" s="115" t="str">
        <f>IFERROR(RECHERCHEVA('Dpt BDD'!$A:$D,4,$B31,BI$13),"")</f>
        <v/>
      </c>
      <c r="BJ31" s="115" t="str">
        <f>IFERROR(RECHERCHEVA('Dpt BDD'!$A:$D,4,$B31,BJ$13),"")</f>
        <v/>
      </c>
      <c r="BK31" s="115" t="str">
        <f>IFERROR(RECHERCHEVA('Dpt BDD'!$A:$D,4,$B31,BK$13),"")</f>
        <v/>
      </c>
      <c r="BL31" s="115" t="str">
        <f>IFERROR(RECHERCHEVA('Dpt BDD'!$A:$D,4,$B31,BL$13),"")</f>
        <v/>
      </c>
      <c r="BM31" s="115" t="str">
        <f>IFERROR(RECHERCHEVA('Dpt BDD'!$A:$D,4,$B31,BM$13),"")</f>
        <v/>
      </c>
      <c r="BN31" s="115" t="str">
        <f>IFERROR(RECHERCHEVA('Dpt BDD'!$A:$D,4,$B31,BN$13),"")</f>
        <v/>
      </c>
      <c r="BO31" s="115" t="str">
        <f>IFERROR(RECHERCHEVA('Dpt BDD'!$A:$D,4,$B31,BO$13),"")</f>
        <v/>
      </c>
      <c r="BP31" s="115" t="str">
        <f>IFERROR(RECHERCHEVA('Dpt BDD'!$A:$D,4,$B31,BP$13),"")</f>
        <v/>
      </c>
      <c r="BQ31" s="115" t="str">
        <f>IFERROR(RECHERCHEVA('Dpt BDD'!$A:$D,4,$B31,BQ$13),"")</f>
        <v/>
      </c>
      <c r="BR31" s="115" t="str">
        <f>IFERROR(RECHERCHEVA('Dpt BDD'!$A:$D,4,$B31,BR$13),"")</f>
        <v/>
      </c>
      <c r="BS31" s="115" t="str">
        <f>IFERROR(RECHERCHEVA('Dpt BDD'!$A:$D,4,$B31,BS$13),"")</f>
        <v/>
      </c>
      <c r="BT31" s="115" t="str">
        <f>IFERROR(RECHERCHEVA('Dpt BDD'!$A:$D,4,$B31,BT$13),"")</f>
        <v/>
      </c>
      <c r="BU31" s="115" t="str">
        <f>IFERROR(RECHERCHEVA('Dpt BDD'!$A:$D,4,$B31,BU$13),"")</f>
        <v/>
      </c>
      <c r="BV31" s="115" t="str">
        <f>IFERROR(RECHERCHEVA('Dpt BDD'!$A:$D,4,$B31,BV$13),"")</f>
        <v/>
      </c>
      <c r="BW31" s="115" t="str">
        <f>IFERROR(RECHERCHEVA('Dpt BDD'!$A:$D,4,$B31,BW$13),"")</f>
        <v/>
      </c>
      <c r="BX31" s="115" t="str">
        <f>IFERROR(RECHERCHEVA('Dpt BDD'!$A:$D,4,$B31,BX$13),"")</f>
        <v/>
      </c>
      <c r="BY31" s="115" t="str">
        <f>IFERROR(RECHERCHEVA('Dpt BDD'!$A:$D,4,$B31,BY$13),"")</f>
        <v/>
      </c>
      <c r="BZ31" s="115" t="str">
        <f>IFERROR(RECHERCHEVA('Dpt BDD'!$A:$D,4,$B31,BZ$13),"")</f>
        <v/>
      </c>
      <c r="CA31" s="115" t="str">
        <f>IFERROR(RECHERCHEVA('Dpt BDD'!$A:$D,4,$B31,CA$13),"")</f>
        <v/>
      </c>
      <c r="CB31" s="115" t="str">
        <f>IFERROR(RECHERCHEVA('Dpt BDD'!$A:$D,4,$B31,CB$13),"")</f>
        <v/>
      </c>
      <c r="CC31" s="115" t="str">
        <f>IFERROR(RECHERCHEVA('Dpt BDD'!$A:$D,4,$B31,CC$13),"")</f>
        <v/>
      </c>
      <c r="CD31" s="115" t="str">
        <f>IFERROR(RECHERCHEVA('Dpt BDD'!$A:$D,4,$B31,CD$13),"")</f>
        <v/>
      </c>
      <c r="CE31" s="115" t="str">
        <f>IFERROR(RECHERCHEVA('Dpt BDD'!$A:$D,4,$B31,CE$13),"")</f>
        <v/>
      </c>
      <c r="CF31" s="115" t="str">
        <f>IFERROR(RECHERCHEVA('Dpt BDD'!$A:$D,4,$B31,CF$13),"")</f>
        <v/>
      </c>
      <c r="CG31" s="115" t="str">
        <f>IFERROR(RECHERCHEVA('Dpt BDD'!$A:$D,4,$B31,CG$13),"")</f>
        <v/>
      </c>
      <c r="CH31" s="115" t="str">
        <f>IFERROR(RECHERCHEVA('Dpt BDD'!$A:$D,4,$B31,CH$13),"")</f>
        <v/>
      </c>
      <c r="CI31" s="115" t="str">
        <f>IFERROR(RECHERCHEVA('Dpt BDD'!$A:$D,4,$B31,CI$13),"")</f>
        <v/>
      </c>
      <c r="CJ31" s="115" t="str">
        <f>IFERROR(RECHERCHEVA('Dpt BDD'!$A:$D,4,$B31,CJ$13),"")</f>
        <v/>
      </c>
      <c r="CK31" s="115" t="str">
        <f>IFERROR(RECHERCHEVA('Dpt BDD'!$A:$D,4,$B31,CK$13),"")</f>
        <v/>
      </c>
      <c r="CL31" s="115" t="str">
        <f>IFERROR(RECHERCHEVA('Dpt BDD'!$A:$D,4,$B31,CL$13),"")</f>
        <v/>
      </c>
      <c r="CM31" s="115" t="str">
        <f>IFERROR(RECHERCHEVA('Dpt BDD'!$A:$D,4,$B31,CM$13),"")</f>
        <v/>
      </c>
      <c r="CN31" s="115" t="str">
        <f>IFERROR(RECHERCHEVA('Dpt BDD'!$A:$D,4,$B31,CN$13),"")</f>
        <v/>
      </c>
      <c r="CO31" s="115" t="str">
        <f>IFERROR(RECHERCHEVA('Dpt BDD'!$A:$D,4,$B31,CO$13),"")</f>
        <v/>
      </c>
      <c r="CP31" s="115" t="str">
        <f>IFERROR(RECHERCHEVA('Dpt BDD'!$A:$D,4,$B31,CP$13),"")</f>
        <v/>
      </c>
      <c r="CQ31" s="115" t="str">
        <f>IFERROR(RECHERCHEVA('Dpt BDD'!$A:$D,4,$B31,CQ$13),"")</f>
        <v/>
      </c>
      <c r="CR31" s="115" t="str">
        <f>IFERROR(RECHERCHEVA('Dpt BDD'!$A:$D,4,$B31,CR$13),"")</f>
        <v/>
      </c>
      <c r="CS31" s="115" t="str">
        <f>IFERROR(RECHERCHEVA('Dpt BDD'!$A:$D,4,$B31,CS$13),"")</f>
        <v/>
      </c>
      <c r="CT31" s="115" t="str">
        <f>IFERROR(RECHERCHEVA('Dpt BDD'!$A:$D,4,$B31,CT$13),"")</f>
        <v/>
      </c>
      <c r="CU31" s="115" t="str">
        <f>IFERROR(RECHERCHEVA('Dpt BDD'!$A:$D,4,$B31,CU$13),"")</f>
        <v/>
      </c>
      <c r="CV31" s="115" t="str">
        <f>IFERROR(RECHERCHEVA('Dpt BDD'!$A:$D,4,$B31,CV$13),"")</f>
        <v/>
      </c>
      <c r="CW31" s="115" t="str">
        <f>IFERROR(RECHERCHEVA('Dpt BDD'!$A:$D,4,$B31,CW$13),"")</f>
        <v/>
      </c>
      <c r="CX31" s="115" t="str">
        <f>IFERROR(RECHERCHEVA('Dpt BDD'!$A:$D,4,$B31,CX$13),"")</f>
        <v/>
      </c>
      <c r="CY31" s="115" t="str">
        <f>IFERROR(RECHERCHEVA('Dpt BDD'!$A:$D,4,$B31,CY$13),"")</f>
        <v/>
      </c>
      <c r="CZ31" s="115" t="str">
        <f>IFERROR(RECHERCHEVA('Dpt BDD'!$A:$D,4,$B31,CZ$13),"")</f>
        <v/>
      </c>
      <c r="DA31" s="115" t="str">
        <f>IFERROR(RECHERCHEVA('Dpt BDD'!$A:$D,4,$B31,DA$13),"")</f>
        <v/>
      </c>
      <c r="DB31" s="115" t="str">
        <f>IFERROR(RECHERCHEVA('Dpt BDD'!$A:$D,4,$B31,DB$13),"")</f>
        <v/>
      </c>
      <c r="DC31" s="115" t="str">
        <f>IFERROR(RECHERCHEVA('Dpt BDD'!$A:$D,4,$B31,DC$13),"")</f>
        <v/>
      </c>
      <c r="DD31" s="115" t="str">
        <f>IFERROR(RECHERCHEVA('Dpt BDD'!$A:$D,4,$B31,DD$13),"")</f>
        <v/>
      </c>
      <c r="DE31" s="115" t="str">
        <f>IFERROR(RECHERCHEVA('Dpt BDD'!$A:$D,4,$B31,DE$13),"")</f>
        <v/>
      </c>
      <c r="DF31" s="115" t="str">
        <f>IFERROR(RECHERCHEVA('Dpt BDD'!$A:$D,4,$B31,DF$13),"")</f>
        <v/>
      </c>
      <c r="DG31" s="115" t="str">
        <f>IFERROR(RECHERCHEVA('Dpt BDD'!$A:$D,4,$B31,DG$13),"")</f>
        <v/>
      </c>
      <c r="DH31" s="115" t="str">
        <f>IFERROR(RECHERCHEVA('Dpt BDD'!$A:$D,4,$B31,DH$13),"")</f>
        <v/>
      </c>
      <c r="DI31" s="115" t="str">
        <f>IFERROR(RECHERCHEVA('Dpt BDD'!$A:$D,4,$B31,DI$13),"")</f>
        <v/>
      </c>
      <c r="DJ31" s="115" t="str">
        <f>IFERROR(RECHERCHEVA('Dpt BDD'!$A:$D,4,$B31,DJ$13),"")</f>
        <v/>
      </c>
      <c r="DK31" s="115" t="str">
        <f>IFERROR(RECHERCHEVA('Dpt BDD'!$A:$D,4,$B31,DK$13),"")</f>
        <v/>
      </c>
      <c r="DL31" s="115" t="str">
        <f>IFERROR(RECHERCHEVA('Dpt BDD'!$A:$D,4,$B31,DL$13),"")</f>
        <v/>
      </c>
      <c r="DM31" s="115" t="str">
        <f>IFERROR(RECHERCHEVA('Dpt BDD'!$A:$D,4,$B31,DM$13),"")</f>
        <v/>
      </c>
      <c r="DN31" s="115" t="str">
        <f>IFERROR(RECHERCHEVA('Dpt BDD'!$A:$D,4,$B31,DN$13),"")</f>
        <v/>
      </c>
      <c r="DO31" s="115" t="str">
        <f>IFERROR(RECHERCHEVA('Dpt BDD'!$A:$D,4,$B31,DO$13),"")</f>
        <v/>
      </c>
      <c r="DP31" s="115" t="str">
        <f>IFERROR(RECHERCHEVA('Dpt BDD'!$A:$D,4,$B31,DP$13),"")</f>
        <v/>
      </c>
      <c r="DQ31" s="115" t="str">
        <f>IFERROR(RECHERCHEVA('Dpt BDD'!$A:$D,4,$B31,DQ$13),"")</f>
        <v/>
      </c>
      <c r="DR31" s="115" t="str">
        <f>IFERROR(RECHERCHEVA('Dpt BDD'!$A:$D,4,$B31,DR$13),"")</f>
        <v/>
      </c>
      <c r="DS31" s="115" t="str">
        <f>IFERROR(RECHERCHEVA('Dpt BDD'!$A:$D,4,$B31,DS$13),"")</f>
        <v/>
      </c>
      <c r="DT31" s="115" t="str">
        <f>IFERROR(RECHERCHEVA('Dpt BDD'!$A:$D,4,$B31,DT$13),"")</f>
        <v/>
      </c>
      <c r="DU31" s="115" t="str">
        <f>IFERROR(RECHERCHEVA('Dpt BDD'!$A:$D,4,$B31,DU$13),"")</f>
        <v/>
      </c>
      <c r="DV31" s="115" t="str">
        <f>IFERROR(RECHERCHEVA('Dpt BDD'!$A:$D,4,$B31,DV$13),"")</f>
        <v/>
      </c>
      <c r="DW31" s="115" t="str">
        <f>IFERROR(RECHERCHEVA('Dpt BDD'!$A:$D,4,$B31,DW$13),"")</f>
        <v/>
      </c>
      <c r="DX31" s="115" t="str">
        <f>IFERROR(RECHERCHEVA('Dpt BDD'!$A:$D,4,$B31,DX$13),"")</f>
        <v/>
      </c>
      <c r="DY31" s="115" t="str">
        <f>IFERROR(RECHERCHEVA('Dpt BDD'!$A:$D,4,$B31,DY$13),"")</f>
        <v/>
      </c>
      <c r="DZ31" s="115" t="str">
        <f>IFERROR(RECHERCHEVA('Dpt BDD'!$A:$D,4,$B31,DZ$13),"")</f>
        <v/>
      </c>
      <c r="EA31" s="115" t="str">
        <f>IFERROR(RECHERCHEVA('Dpt BDD'!$A:$D,4,$B31,EA$13),"")</f>
        <v/>
      </c>
      <c r="EB31" s="115" t="str">
        <f>IFERROR(RECHERCHEVA('Dpt BDD'!$A:$D,4,$B31,EB$13),"")</f>
        <v/>
      </c>
      <c r="EC31" s="115" t="str">
        <f>IFERROR(RECHERCHEVA('Dpt BDD'!$A:$D,4,$B31,EC$13),"")</f>
        <v/>
      </c>
      <c r="ED31" s="115" t="str">
        <f>IFERROR(RECHERCHEVA('Dpt BDD'!$A:$D,4,$B31,ED$13),"")</f>
        <v/>
      </c>
      <c r="EE31" s="115" t="str">
        <f>IFERROR(RECHERCHEVA('Dpt BDD'!$A:$D,4,$B31,EE$13),"")</f>
        <v/>
      </c>
      <c r="EF31" s="115" t="str">
        <f>IFERROR(RECHERCHEVA('Dpt BDD'!$A:$D,4,$B31,EF$13),"")</f>
        <v/>
      </c>
      <c r="EG31" s="115" t="str">
        <f>IFERROR(RECHERCHEVA('Dpt BDD'!$A:$D,4,$B31,EG$13),"")</f>
        <v/>
      </c>
      <c r="EH31" s="115" t="str">
        <f>IFERROR(RECHERCHEVA('Dpt BDD'!$A:$D,4,$B31,EH$13),"")</f>
        <v/>
      </c>
      <c r="EI31" s="115" t="str">
        <f>IFERROR(RECHERCHEVA('Dpt BDD'!$A:$D,4,$B31,EI$13),"")</f>
        <v/>
      </c>
      <c r="EJ31" s="115" t="str">
        <f>IFERROR(RECHERCHEVA('Dpt BDD'!$A:$D,4,$B31,EJ$13),"")</f>
        <v/>
      </c>
      <c r="EK31" s="115" t="str">
        <f>IFERROR(RECHERCHEVA('Dpt BDD'!$A:$D,4,$B31,EK$13),"")</f>
        <v/>
      </c>
      <c r="EL31" s="115" t="str">
        <f>IFERROR(RECHERCHEVA('Dpt BDD'!$A:$D,4,$B31,EL$13),"")</f>
        <v/>
      </c>
      <c r="EM31" s="115" t="str">
        <f>IFERROR(RECHERCHEVA('Dpt BDD'!$A:$D,4,$B31,EM$13),"")</f>
        <v/>
      </c>
      <c r="EN31" s="115" t="str">
        <f>IFERROR(RECHERCHEVA('Dpt BDD'!$A:$D,4,$B31,EN$13),"")</f>
        <v/>
      </c>
      <c r="EO31" s="115" t="str">
        <f>IFERROR(RECHERCHEVA('Dpt BDD'!$A:$D,4,$B31,EO$13),"")</f>
        <v/>
      </c>
      <c r="EP31" s="115" t="str">
        <f>IFERROR(RECHERCHEVA('Dpt BDD'!$A:$D,4,$B31,EP$13),"")</f>
        <v/>
      </c>
      <c r="EQ31" s="115" t="str">
        <f>IFERROR(RECHERCHEVA('Dpt BDD'!$A:$D,4,$B31,EQ$13),"")</f>
        <v/>
      </c>
      <c r="ER31" s="115" t="str">
        <f>IFERROR(RECHERCHEVA('Dpt BDD'!$A:$D,4,$B31,ER$13),"")</f>
        <v/>
      </c>
      <c r="ES31" s="115" t="str">
        <f>IFERROR(RECHERCHEVA('Dpt BDD'!$A:$D,4,$B31,ES$13),"")</f>
        <v/>
      </c>
      <c r="ET31" s="115" t="str">
        <f>IFERROR(RECHERCHEVA('Dpt BDD'!$A:$D,4,$B31,ET$13),"")</f>
        <v/>
      </c>
      <c r="EU31" s="115" t="str">
        <f>IFERROR(RECHERCHEVA('Dpt BDD'!$A:$D,4,$B31,EU$13),"")</f>
        <v/>
      </c>
      <c r="EV31" s="115" t="str">
        <f>IFERROR(RECHERCHEVA('Dpt BDD'!$A:$D,4,$B31,EV$13),"")</f>
        <v/>
      </c>
      <c r="EW31" s="115" t="str">
        <f>IFERROR(RECHERCHEVA('Dpt BDD'!$A:$D,4,$B31,EW$13),"")</f>
        <v/>
      </c>
      <c r="EX31" s="115" t="str">
        <f>IFERROR(RECHERCHEVA('Dpt BDD'!$A:$D,4,$B31,EX$13),"")</f>
        <v/>
      </c>
      <c r="EY31" s="115" t="str">
        <f>IFERROR(RECHERCHEVA('Dpt BDD'!$A:$D,4,$B31,EY$13),"")</f>
        <v/>
      </c>
      <c r="EZ31" s="115" t="str">
        <f>IFERROR(RECHERCHEVA('Dpt BDD'!$A:$D,4,$B31,EZ$13),"")</f>
        <v/>
      </c>
      <c r="FA31" s="115" t="str">
        <f>IFERROR(RECHERCHEVA('Dpt BDD'!$A:$D,4,$B31,FA$13),"")</f>
        <v/>
      </c>
      <c r="FB31" s="115" t="str">
        <f>IFERROR(RECHERCHEVA('Dpt BDD'!$A:$D,4,$B31,FB$13),"")</f>
        <v/>
      </c>
      <c r="FC31" s="115" t="str">
        <f>IFERROR(RECHERCHEVA('Dpt BDD'!$A:$D,4,$B31,FC$13),"")</f>
        <v/>
      </c>
      <c r="FD31" s="115" t="str">
        <f>IFERROR(RECHERCHEVA('Dpt BDD'!$A:$D,4,$B31,FD$13),"")</f>
        <v/>
      </c>
      <c r="FE31" s="115" t="str">
        <f>IFERROR(RECHERCHEVA('Dpt BDD'!$A:$D,4,$B31,FE$13),"")</f>
        <v/>
      </c>
      <c r="FF31" s="115" t="str">
        <f>IFERROR(RECHERCHEVA('Dpt BDD'!$A:$D,4,$B31,FF$13),"")</f>
        <v/>
      </c>
      <c r="FG31" s="115" t="str">
        <f>IFERROR(RECHERCHEVA('Dpt BDD'!$A:$D,4,$B31,FG$13),"")</f>
        <v/>
      </c>
      <c r="FH31" s="115" t="str">
        <f>IFERROR(RECHERCHEVA('Dpt BDD'!$A:$D,4,$B31,FH$13),"")</f>
        <v/>
      </c>
      <c r="FI31" s="115" t="str">
        <f>IFERROR(RECHERCHEVA('Dpt BDD'!$A:$D,4,$B31,FI$13),"")</f>
        <v/>
      </c>
      <c r="FJ31" s="115" t="str">
        <f>IFERROR(RECHERCHEVA('Dpt BDD'!$A:$D,4,$B31,FJ$13),"")</f>
        <v/>
      </c>
      <c r="FK31" s="115" t="str">
        <f>IFERROR(RECHERCHEVA('Dpt BDD'!$A:$D,4,$B31,FK$13),"")</f>
        <v/>
      </c>
      <c r="FL31" s="115" t="str">
        <f>IFERROR(RECHERCHEVA('Dpt BDD'!$A:$D,4,$B31,FL$13),"")</f>
        <v/>
      </c>
      <c r="FM31" s="115" t="str">
        <f>IFERROR(RECHERCHEVA('Dpt BDD'!$A:$D,4,$B31,FM$13),"")</f>
        <v/>
      </c>
      <c r="FN31" s="115" t="str">
        <f>IFERROR(RECHERCHEVA('Dpt BDD'!$A:$D,4,$B31,FN$13),"")</f>
        <v/>
      </c>
      <c r="FO31" s="115" t="str">
        <f>IFERROR(RECHERCHEVA('Dpt BDD'!$A:$D,4,$B31,FO$13),"")</f>
        <v/>
      </c>
      <c r="FP31" s="115" t="str">
        <f>IFERROR(RECHERCHEVA('Dpt BDD'!$A:$D,4,$B31,FP$13),"")</f>
        <v/>
      </c>
      <c r="FQ31" s="115" t="str">
        <f>IFERROR(RECHERCHEVA('Dpt BDD'!$A:$D,4,$B31,FQ$13),"")</f>
        <v/>
      </c>
      <c r="FR31" s="115" t="str">
        <f>IFERROR(RECHERCHEVA('Dpt BDD'!$A:$D,4,$B31,FR$13),"")</f>
        <v/>
      </c>
      <c r="FS31" s="115" t="str">
        <f>IFERROR(RECHERCHEVA('Dpt BDD'!$A:$D,4,$B31,FS$13),"")</f>
        <v/>
      </c>
      <c r="FT31" s="115" t="str">
        <f>IFERROR(RECHERCHEVA('Dpt BDD'!$A:$D,4,$B31,FT$13),"")</f>
        <v/>
      </c>
      <c r="FU31" s="115" t="str">
        <f>IFERROR(RECHERCHEVA('Dpt BDD'!$A:$D,4,$B31,FU$13),"")</f>
        <v/>
      </c>
      <c r="FV31" s="115" t="str">
        <f>IFERROR(RECHERCHEVA('Dpt BDD'!$A:$D,4,$B31,FV$13),"")</f>
        <v/>
      </c>
      <c r="FW31" s="115" t="str">
        <f>IFERROR(RECHERCHEVA('Dpt BDD'!$A:$D,4,$B31,FW$13),"")</f>
        <v/>
      </c>
      <c r="FX31" s="115" t="str">
        <f>IFERROR(RECHERCHEVA('Dpt BDD'!$A:$D,4,$B31,FX$13),"")</f>
        <v/>
      </c>
      <c r="FY31" s="115" t="str">
        <f>IFERROR(RECHERCHEVA('Dpt BDD'!$A:$D,4,$B31,FY$13),"")</f>
        <v/>
      </c>
      <c r="FZ31" s="115" t="str">
        <f>IFERROR(RECHERCHEVA('Dpt BDD'!$A:$D,4,$B31,FZ$13),"")</f>
        <v/>
      </c>
      <c r="GA31" s="115" t="str">
        <f>IFERROR(RECHERCHEVA('Dpt BDD'!$A:$D,4,$B31,GA$13),"")</f>
        <v/>
      </c>
      <c r="GB31" s="115" t="str">
        <f>IFERROR(RECHERCHEVA('Dpt BDD'!$A:$D,4,$B31,GB$13),"")</f>
        <v/>
      </c>
      <c r="GC31" s="115" t="str">
        <f>IFERROR(RECHERCHEVA('Dpt BDD'!$A:$D,4,$B31,GC$13),"")</f>
        <v/>
      </c>
      <c r="GD31" s="115" t="str">
        <f>IFERROR(RECHERCHEVA('Dpt BDD'!$A:$D,4,$B31,GD$13),"")</f>
        <v/>
      </c>
      <c r="GE31" s="115" t="str">
        <f>IFERROR(RECHERCHEVA('Dpt BDD'!$A:$D,4,$B31,GE$13),"")</f>
        <v/>
      </c>
      <c r="GF31" s="115" t="str">
        <f>IFERROR(RECHERCHEVA('Dpt BDD'!$A:$D,4,$B31,GF$13),"")</f>
        <v/>
      </c>
      <c r="GG31" s="115" t="str">
        <f>IFERROR(RECHERCHEVA('Dpt BDD'!$A:$D,4,$B31,GG$13),"")</f>
        <v/>
      </c>
      <c r="GH31" s="115" t="str">
        <f>IFERROR(RECHERCHEVA('Dpt BDD'!$A:$D,4,$B31,GH$13),"")</f>
        <v/>
      </c>
      <c r="GI31" s="115" t="str">
        <f>IFERROR(RECHERCHEVA('Dpt BDD'!$A:$D,4,$B31,GI$13),"")</f>
        <v/>
      </c>
      <c r="GJ31" s="115" t="str">
        <f>IFERROR(RECHERCHEVA('Dpt BDD'!$A:$D,4,$B31,GJ$13),"")</f>
        <v/>
      </c>
      <c r="GK31" s="115" t="str">
        <f>IFERROR(RECHERCHEVA('Dpt BDD'!$A:$D,4,$B31,GK$13),"")</f>
        <v/>
      </c>
      <c r="GL31" s="115" t="str">
        <f>IFERROR(RECHERCHEVA('Dpt BDD'!$A:$D,4,$B31,GL$13),"")</f>
        <v/>
      </c>
      <c r="GM31" s="115" t="str">
        <f>IFERROR(RECHERCHEVA('Dpt BDD'!$A:$D,4,$B31,GM$13),"")</f>
        <v/>
      </c>
      <c r="GN31" s="115" t="str">
        <f>IFERROR(RECHERCHEVA('Dpt BDD'!$A:$D,4,$B31,GN$13),"")</f>
        <v/>
      </c>
      <c r="GO31" s="115" t="str">
        <f>IFERROR(RECHERCHEVA('Dpt BDD'!$A:$D,4,$B31,GO$13),"")</f>
        <v/>
      </c>
      <c r="GP31" s="115" t="str">
        <f>IFERROR(RECHERCHEVA('Dpt BDD'!$A:$D,4,$B31,GP$13),"")</f>
        <v/>
      </c>
      <c r="GQ31" s="115" t="str">
        <f>IFERROR(RECHERCHEVA('Dpt BDD'!$A:$D,4,$B31,GQ$13),"")</f>
        <v/>
      </c>
      <c r="GR31" s="115" t="str">
        <f>IFERROR(RECHERCHEVA('Dpt BDD'!$A:$D,4,$B31,GR$13),"")</f>
        <v/>
      </c>
      <c r="GS31" s="115" t="str">
        <f>IFERROR(RECHERCHEVA('Dpt BDD'!$A:$D,4,$B31,GS$13),"")</f>
        <v/>
      </c>
      <c r="GT31" s="115" t="str">
        <f>IFERROR(RECHERCHEVA('Dpt BDD'!$A:$D,4,$B31,GT$13),"")</f>
        <v/>
      </c>
      <c r="GU31" s="115" t="str">
        <f>IFERROR(RECHERCHEVA('Dpt BDD'!$A:$D,4,$B31,GU$13),"")</f>
        <v/>
      </c>
      <c r="GV31" s="115" t="str">
        <f>IFERROR(RECHERCHEVA('Dpt BDD'!$A:$D,4,$B31,GV$13),"")</f>
        <v/>
      </c>
      <c r="GW31" s="115" t="str">
        <f>IFERROR(RECHERCHEVA('Dpt BDD'!$A:$D,4,$B31,GW$13),"")</f>
        <v/>
      </c>
      <c r="GX31" s="115" t="str">
        <f>IFERROR(RECHERCHEVA('Dpt BDD'!$A:$D,4,$B31,GX$13),"")</f>
        <v/>
      </c>
      <c r="GY31" s="115" t="str">
        <f>IFERROR(RECHERCHEVA('Dpt BDD'!$A:$D,4,$B31,GY$13),"")</f>
        <v/>
      </c>
      <c r="GZ31" s="115" t="str">
        <f>IFERROR(RECHERCHEVA('Dpt BDD'!$A:$D,4,$B31,GZ$13),"")</f>
        <v/>
      </c>
      <c r="HA31" s="115" t="str">
        <f>IFERROR(RECHERCHEVA('Dpt BDD'!$A:$D,4,$B31,HA$13),"")</f>
        <v/>
      </c>
      <c r="HB31" s="115" t="str">
        <f>IFERROR(RECHERCHEVA('Dpt BDD'!$A:$D,4,$B31,HB$13),"")</f>
        <v/>
      </c>
      <c r="HC31" s="115" t="str">
        <f>IFERROR(RECHERCHEVA('Dpt BDD'!$A:$D,4,$B31,HC$13),"")</f>
        <v/>
      </c>
      <c r="HD31" s="115" t="str">
        <f>IFERROR(RECHERCHEVA('Dpt BDD'!$A:$D,4,$B31,HD$13),"")</f>
        <v/>
      </c>
      <c r="HE31" s="115" t="str">
        <f>IFERROR(RECHERCHEVA('Dpt BDD'!$A:$D,4,$B31,HE$13),"")</f>
        <v/>
      </c>
      <c r="HF31" s="115" t="str">
        <f>IFERROR(RECHERCHEVA('Dpt BDD'!$A:$D,4,$B31,HF$13),"")</f>
        <v/>
      </c>
      <c r="HG31" s="115" t="str">
        <f>IFERROR(RECHERCHEVA('Dpt BDD'!$A:$D,4,$B31,HG$13),"")</f>
        <v/>
      </c>
      <c r="HH31" s="115" t="str">
        <f>IFERROR(RECHERCHEVA('Dpt BDD'!$A:$D,4,$B31,HH$13),"")</f>
        <v/>
      </c>
    </row>
    <row r="32" spans="2:216" x14ac:dyDescent="0.15">
      <c r="B32" s="119">
        <f t="shared" si="0"/>
        <v>43119</v>
      </c>
      <c r="C32" s="116" t="str">
        <f>IFERROR(RECHERCHEVA('Dpt BDD'!$A:$D,4,$B32,C$12),"")</f>
        <v/>
      </c>
      <c r="D32" s="114" t="str">
        <f>IFERROR(RECHERCHEVA('Dpt BDD'!$A:$D,4,$B32,D$12),"")</f>
        <v/>
      </c>
      <c r="E32" s="114" t="str">
        <f>IFERROR(RECHERCHEVA('Dpt BDD'!$A:$D,4,$B32,E$12),"")</f>
        <v/>
      </c>
      <c r="F32" s="114" t="str">
        <f>IFERROR(RECHERCHEVA('Dpt BDD'!$A:$D,4,$B32,F$12),"")</f>
        <v/>
      </c>
      <c r="G32" s="114" t="str">
        <f>IFERROR(RECHERCHEVA('Dpt BDD'!$A:$D,4,$B32,G$12),"")</f>
        <v/>
      </c>
      <c r="H32" s="114" t="str">
        <f>IFERROR(RECHERCHEVA('Dpt BDD'!$A:$D,4,$B32,H$12),"")</f>
        <v/>
      </c>
      <c r="I32" s="114" t="str">
        <f>IFERROR(RECHERCHEVA('Dpt BDD'!$A:$D,4,$B32,I$12),"")</f>
        <v/>
      </c>
      <c r="J32" s="114" t="str">
        <f>IFERROR(RECHERCHEVA('Dpt BDD'!$A:$D,4,$B32,J$12),"")</f>
        <v/>
      </c>
      <c r="K32" s="114" t="str">
        <f>IFERROR(RECHERCHEVA('Dpt BDD'!$A:$D,4,$B32,K$12),"")</f>
        <v/>
      </c>
      <c r="L32" s="114" t="str">
        <f>IFERROR(RECHERCHEVA('Dpt BDD'!$A:$D,4,$B32,L$12),"")</f>
        <v/>
      </c>
      <c r="M32" s="114" t="str">
        <f>IFERROR(RECHERCHEVA('Dpt BDD'!$A:$D,4,$B32,M$12),"")</f>
        <v/>
      </c>
      <c r="N32" s="114" t="str">
        <f>IFERROR(RECHERCHEVA('Dpt BDD'!$A:$D,4,$B32,N$12),"")</f>
        <v/>
      </c>
      <c r="O32" s="114" t="str">
        <f>IFERROR(RECHERCHEVA('Dpt BDD'!$A:$D,4,$B32,O$13),"")</f>
        <v/>
      </c>
      <c r="P32" s="114" t="str">
        <f>IFERROR(RECHERCHEVA('Dpt BDD'!$A:$D,4,$B32,P$13),"")</f>
        <v/>
      </c>
      <c r="Q32" s="114" t="str">
        <f>IFERROR(RECHERCHEVA('Dpt BDD'!$A:$D,4,$B32,Q$13),"")</f>
        <v/>
      </c>
      <c r="R32" s="114" t="str">
        <f>IFERROR(RECHERCHEVA('Dpt BDD'!$A:$D,4,$B32,R$13),"")</f>
        <v/>
      </c>
      <c r="S32" s="114" t="str">
        <f>IFERROR(RECHERCHEVA('Dpt BDD'!$A:$D,4,$B32,S$13),"")</f>
        <v/>
      </c>
      <c r="T32" s="114" t="str">
        <f>IFERROR(RECHERCHEVA('Dpt BDD'!$A:$D,4,$B32,T$13),"")</f>
        <v/>
      </c>
      <c r="U32" s="114" t="str">
        <f>IFERROR(RECHERCHEVA('Dpt BDD'!$A:$D,4,$B32,U$13),"")</f>
        <v/>
      </c>
      <c r="V32" s="114" t="str">
        <f>IFERROR(RECHERCHEVA('Dpt BDD'!$A:$D,4,$B32,V$13),"")</f>
        <v/>
      </c>
      <c r="W32" s="114" t="str">
        <f>IFERROR(RECHERCHEVA('Dpt BDD'!$A:$D,4,$B32,W$13),"")</f>
        <v/>
      </c>
      <c r="X32" s="114" t="str">
        <f>IFERROR(RECHERCHEVA('Dpt BDD'!$A:$D,4,$B32,X$13),"")</f>
        <v/>
      </c>
      <c r="Y32" s="114" t="str">
        <f>IFERROR(RECHERCHEVA('Dpt BDD'!$A:$D,4,$B32,Y$13),"")</f>
        <v/>
      </c>
      <c r="Z32" s="114" t="str">
        <f>IFERROR(RECHERCHEVA('Dpt BDD'!$A:$D,4,$B32,Z$13),"")</f>
        <v/>
      </c>
      <c r="AA32" s="114" t="str">
        <f>IFERROR(RECHERCHEVA('Dpt BDD'!$A:$D,4,$B32,AA$13),"")</f>
        <v/>
      </c>
      <c r="AB32" s="114" t="str">
        <f>IFERROR(RECHERCHEVA('Dpt BDD'!$A:$D,4,$B32,AB$13),"")</f>
        <v/>
      </c>
      <c r="AC32" s="114" t="str">
        <f>IFERROR(RECHERCHEVA('Dpt BDD'!$A:$D,4,$B32,AC$13),"")</f>
        <v/>
      </c>
      <c r="AD32" s="114" t="str">
        <f>IFERROR(RECHERCHEVA('Dpt BDD'!$A:$D,4,$B32,AD$13),"")</f>
        <v/>
      </c>
      <c r="AE32" s="114" t="str">
        <f>IFERROR(RECHERCHEVA('Dpt BDD'!$A:$D,4,$B32,AE$13),"")</f>
        <v/>
      </c>
      <c r="AF32" s="114" t="str">
        <f>IFERROR(RECHERCHEVA('Dpt BDD'!$A:$D,4,$B32,AF$13),"")</f>
        <v/>
      </c>
      <c r="AG32" s="114" t="str">
        <f>IFERROR(RECHERCHEVA('Dpt BDD'!$A:$D,4,$B32,AG$13),"")</f>
        <v/>
      </c>
      <c r="AH32" s="114" t="str">
        <f>IFERROR(RECHERCHEVA('Dpt BDD'!$A:$D,4,$B32,AH$13),"")</f>
        <v/>
      </c>
      <c r="AI32" s="114" t="str">
        <f>IFERROR(RECHERCHEVA('Dpt BDD'!$A:$D,4,$B32,AI$13),"")</f>
        <v/>
      </c>
      <c r="AJ32" s="114" t="str">
        <f>IFERROR(RECHERCHEVA('Dpt BDD'!$A:$D,4,$B32,AJ$13),"")</f>
        <v/>
      </c>
      <c r="AK32" s="114" t="str">
        <f>IFERROR(RECHERCHEVA('Dpt BDD'!$A:$D,4,$B32,AK$13),"")</f>
        <v/>
      </c>
      <c r="AL32" s="114" t="str">
        <f>IFERROR(RECHERCHEVA('Dpt BDD'!$A:$D,4,$B32,AL$13),"")</f>
        <v/>
      </c>
      <c r="AM32" s="114" t="str">
        <f>IFERROR(RECHERCHEVA('Dpt BDD'!$A:$D,4,$B32,AM$13),"")</f>
        <v/>
      </c>
      <c r="AN32" s="114" t="str">
        <f>IFERROR(RECHERCHEVA('Dpt BDD'!$A:$D,4,$B32,AN$13),"")</f>
        <v/>
      </c>
      <c r="AO32" s="114" t="str">
        <f>IFERROR(RECHERCHEVA('Dpt BDD'!$A:$D,4,$B32,AO$13),"")</f>
        <v/>
      </c>
      <c r="AP32" s="114" t="str">
        <f>IFERROR(RECHERCHEVA('Dpt BDD'!$A:$D,4,$B32,AP$13),"")</f>
        <v/>
      </c>
      <c r="AQ32" s="114" t="str">
        <f>IFERROR(RECHERCHEVA('Dpt BDD'!$A:$D,4,$B32,AQ$13),"")</f>
        <v/>
      </c>
      <c r="AR32" s="114" t="str">
        <f>IFERROR(RECHERCHEVA('Dpt BDD'!$A:$D,4,$B32,AR$13),"")</f>
        <v/>
      </c>
      <c r="AS32" s="114" t="str">
        <f>IFERROR(RECHERCHEVA('Dpt BDD'!$A:$D,4,$B32,AS$13),"")</f>
        <v/>
      </c>
      <c r="AT32" s="114" t="str">
        <f>IFERROR(RECHERCHEVA('Dpt BDD'!$A:$D,4,$B32,AT$13),"")</f>
        <v/>
      </c>
      <c r="AU32" s="114" t="str">
        <f>IFERROR(RECHERCHEVA('Dpt BDD'!$A:$D,4,$B32,AU$13),"")</f>
        <v/>
      </c>
      <c r="AV32" s="114" t="str">
        <f>IFERROR(RECHERCHEVA('Dpt BDD'!$A:$D,4,$B32,AV$13),"")</f>
        <v/>
      </c>
      <c r="AW32" s="114" t="str">
        <f>IFERROR(RECHERCHEVA('Dpt BDD'!$A:$D,4,$B32,AW$13),"")</f>
        <v/>
      </c>
      <c r="AX32" s="114" t="str">
        <f>IFERROR(RECHERCHEVA('Dpt BDD'!$A:$D,4,$B32,AX$13),"")</f>
        <v/>
      </c>
      <c r="AY32" s="114" t="str">
        <f>IFERROR(RECHERCHEVA('Dpt BDD'!$A:$D,4,$B32,AY$13),"")</f>
        <v/>
      </c>
      <c r="AZ32" s="114" t="str">
        <f>IFERROR(RECHERCHEVA('Dpt BDD'!$A:$D,4,$B32,AZ$13),"")</f>
        <v/>
      </c>
      <c r="BA32" s="114" t="str">
        <f>IFERROR(RECHERCHEVA('Dpt BDD'!$A:$D,4,$B32,BA$13),"")</f>
        <v/>
      </c>
      <c r="BB32" s="114" t="str">
        <f>IFERROR(RECHERCHEVA('Dpt BDD'!$A:$D,4,$B32,BB$13),"")</f>
        <v/>
      </c>
      <c r="BC32" s="114" t="str">
        <f>IFERROR(RECHERCHEVA('Dpt BDD'!$A:$D,4,$B32,BC$13),"")</f>
        <v/>
      </c>
      <c r="BD32" s="114" t="str">
        <f>IFERROR(RECHERCHEVA('Dpt BDD'!$A:$D,4,$B32,BD$13),"")</f>
        <v/>
      </c>
      <c r="BE32" s="114" t="str">
        <f>IFERROR(RECHERCHEVA('Dpt BDD'!$A:$D,4,$B32,BE$13),"")</f>
        <v/>
      </c>
      <c r="BF32" s="114" t="str">
        <f>IFERROR(RECHERCHEVA('Dpt BDD'!$A:$D,4,$B32,BF$13),"")</f>
        <v/>
      </c>
      <c r="BG32" s="114" t="str">
        <f>IFERROR(RECHERCHEVA('Dpt BDD'!$A:$D,4,$B32,BG$13),"")</f>
        <v/>
      </c>
      <c r="BH32" s="114" t="str">
        <f>IFERROR(RECHERCHEVA('Dpt BDD'!$A:$D,4,$B32,BH$13),"")</f>
        <v/>
      </c>
      <c r="BI32" s="114" t="str">
        <f>IFERROR(RECHERCHEVA('Dpt BDD'!$A:$D,4,$B32,BI$13),"")</f>
        <v/>
      </c>
      <c r="BJ32" s="114" t="str">
        <f>IFERROR(RECHERCHEVA('Dpt BDD'!$A:$D,4,$B32,BJ$13),"")</f>
        <v/>
      </c>
      <c r="BK32" s="114" t="str">
        <f>IFERROR(RECHERCHEVA('Dpt BDD'!$A:$D,4,$B32,BK$13),"")</f>
        <v/>
      </c>
      <c r="BL32" s="114" t="str">
        <f>IFERROR(RECHERCHEVA('Dpt BDD'!$A:$D,4,$B32,BL$13),"")</f>
        <v/>
      </c>
      <c r="BM32" s="114" t="str">
        <f>IFERROR(RECHERCHEVA('Dpt BDD'!$A:$D,4,$B32,BM$13),"")</f>
        <v/>
      </c>
      <c r="BN32" s="114" t="str">
        <f>IFERROR(RECHERCHEVA('Dpt BDD'!$A:$D,4,$B32,BN$13),"")</f>
        <v/>
      </c>
      <c r="BO32" s="114" t="str">
        <f>IFERROR(RECHERCHEVA('Dpt BDD'!$A:$D,4,$B32,BO$13),"")</f>
        <v/>
      </c>
      <c r="BP32" s="114" t="str">
        <f>IFERROR(RECHERCHEVA('Dpt BDD'!$A:$D,4,$B32,BP$13),"")</f>
        <v/>
      </c>
      <c r="BQ32" s="114" t="str">
        <f>IFERROR(RECHERCHEVA('Dpt BDD'!$A:$D,4,$B32,BQ$13),"")</f>
        <v/>
      </c>
      <c r="BR32" s="114" t="str">
        <f>IFERROR(RECHERCHEVA('Dpt BDD'!$A:$D,4,$B32,BR$13),"")</f>
        <v/>
      </c>
      <c r="BS32" s="114" t="str">
        <f>IFERROR(RECHERCHEVA('Dpt BDD'!$A:$D,4,$B32,BS$13),"")</f>
        <v/>
      </c>
      <c r="BT32" s="114" t="str">
        <f>IFERROR(RECHERCHEVA('Dpt BDD'!$A:$D,4,$B32,BT$13),"")</f>
        <v/>
      </c>
      <c r="BU32" s="114" t="str">
        <f>IFERROR(RECHERCHEVA('Dpt BDD'!$A:$D,4,$B32,BU$13),"")</f>
        <v/>
      </c>
      <c r="BV32" s="114" t="str">
        <f>IFERROR(RECHERCHEVA('Dpt BDD'!$A:$D,4,$B32,BV$13),"")</f>
        <v/>
      </c>
      <c r="BW32" s="114" t="str">
        <f>IFERROR(RECHERCHEVA('Dpt BDD'!$A:$D,4,$B32,BW$13),"")</f>
        <v/>
      </c>
      <c r="BX32" s="114" t="str">
        <f>IFERROR(RECHERCHEVA('Dpt BDD'!$A:$D,4,$B32,BX$13),"")</f>
        <v/>
      </c>
      <c r="BY32" s="114" t="str">
        <f>IFERROR(RECHERCHEVA('Dpt BDD'!$A:$D,4,$B32,BY$13),"")</f>
        <v/>
      </c>
      <c r="BZ32" s="114" t="str">
        <f>IFERROR(RECHERCHEVA('Dpt BDD'!$A:$D,4,$B32,BZ$13),"")</f>
        <v/>
      </c>
      <c r="CA32" s="114" t="str">
        <f>IFERROR(RECHERCHEVA('Dpt BDD'!$A:$D,4,$B32,CA$13),"")</f>
        <v/>
      </c>
      <c r="CB32" s="114" t="str">
        <f>IFERROR(RECHERCHEVA('Dpt BDD'!$A:$D,4,$B32,CB$13),"")</f>
        <v/>
      </c>
      <c r="CC32" s="114" t="str">
        <f>IFERROR(RECHERCHEVA('Dpt BDD'!$A:$D,4,$B32,CC$13),"")</f>
        <v/>
      </c>
      <c r="CD32" s="114" t="str">
        <f>IFERROR(RECHERCHEVA('Dpt BDD'!$A:$D,4,$B32,CD$13),"")</f>
        <v/>
      </c>
      <c r="CE32" s="114" t="str">
        <f>IFERROR(RECHERCHEVA('Dpt BDD'!$A:$D,4,$B32,CE$13),"")</f>
        <v/>
      </c>
      <c r="CF32" s="114" t="str">
        <f>IFERROR(RECHERCHEVA('Dpt BDD'!$A:$D,4,$B32,CF$13),"")</f>
        <v/>
      </c>
      <c r="CG32" s="114" t="str">
        <f>IFERROR(RECHERCHEVA('Dpt BDD'!$A:$D,4,$B32,CG$13),"")</f>
        <v/>
      </c>
      <c r="CH32" s="114" t="str">
        <f>IFERROR(RECHERCHEVA('Dpt BDD'!$A:$D,4,$B32,CH$13),"")</f>
        <v/>
      </c>
      <c r="CI32" s="114" t="str">
        <f>IFERROR(RECHERCHEVA('Dpt BDD'!$A:$D,4,$B32,CI$13),"")</f>
        <v/>
      </c>
      <c r="CJ32" s="114" t="str">
        <f>IFERROR(RECHERCHEVA('Dpt BDD'!$A:$D,4,$B32,CJ$13),"")</f>
        <v/>
      </c>
      <c r="CK32" s="114" t="str">
        <f>IFERROR(RECHERCHEVA('Dpt BDD'!$A:$D,4,$B32,CK$13),"")</f>
        <v/>
      </c>
      <c r="CL32" s="114" t="str">
        <f>IFERROR(RECHERCHEVA('Dpt BDD'!$A:$D,4,$B32,CL$13),"")</f>
        <v/>
      </c>
      <c r="CM32" s="114" t="str">
        <f>IFERROR(RECHERCHEVA('Dpt BDD'!$A:$D,4,$B32,CM$13),"")</f>
        <v/>
      </c>
      <c r="CN32" s="114" t="str">
        <f>IFERROR(RECHERCHEVA('Dpt BDD'!$A:$D,4,$B32,CN$13),"")</f>
        <v/>
      </c>
      <c r="CO32" s="114" t="str">
        <f>IFERROR(RECHERCHEVA('Dpt BDD'!$A:$D,4,$B32,CO$13),"")</f>
        <v/>
      </c>
      <c r="CP32" s="114" t="str">
        <f>IFERROR(RECHERCHEVA('Dpt BDD'!$A:$D,4,$B32,CP$13),"")</f>
        <v/>
      </c>
      <c r="CQ32" s="114" t="str">
        <f>IFERROR(RECHERCHEVA('Dpt BDD'!$A:$D,4,$B32,CQ$13),"")</f>
        <v/>
      </c>
      <c r="CR32" s="114" t="str">
        <f>IFERROR(RECHERCHEVA('Dpt BDD'!$A:$D,4,$B32,CR$13),"")</f>
        <v/>
      </c>
      <c r="CS32" s="114" t="str">
        <f>IFERROR(RECHERCHEVA('Dpt BDD'!$A:$D,4,$B32,CS$13),"")</f>
        <v/>
      </c>
      <c r="CT32" s="114" t="str">
        <f>IFERROR(RECHERCHEVA('Dpt BDD'!$A:$D,4,$B32,CT$13),"")</f>
        <v/>
      </c>
      <c r="CU32" s="114" t="str">
        <f>IFERROR(RECHERCHEVA('Dpt BDD'!$A:$D,4,$B32,CU$13),"")</f>
        <v/>
      </c>
      <c r="CV32" s="114" t="str">
        <f>IFERROR(RECHERCHEVA('Dpt BDD'!$A:$D,4,$B32,CV$13),"")</f>
        <v/>
      </c>
      <c r="CW32" s="114" t="str">
        <f>IFERROR(RECHERCHEVA('Dpt BDD'!$A:$D,4,$B32,CW$13),"")</f>
        <v/>
      </c>
      <c r="CX32" s="114" t="str">
        <f>IFERROR(RECHERCHEVA('Dpt BDD'!$A:$D,4,$B32,CX$13),"")</f>
        <v/>
      </c>
      <c r="CY32" s="114" t="str">
        <f>IFERROR(RECHERCHEVA('Dpt BDD'!$A:$D,4,$B32,CY$13),"")</f>
        <v/>
      </c>
      <c r="CZ32" s="114" t="str">
        <f>IFERROR(RECHERCHEVA('Dpt BDD'!$A:$D,4,$B32,CZ$13),"")</f>
        <v/>
      </c>
      <c r="DA32" s="114" t="str">
        <f>IFERROR(RECHERCHEVA('Dpt BDD'!$A:$D,4,$B32,DA$13),"")</f>
        <v/>
      </c>
      <c r="DB32" s="114" t="str">
        <f>IFERROR(RECHERCHEVA('Dpt BDD'!$A:$D,4,$B32,DB$13),"")</f>
        <v/>
      </c>
      <c r="DC32" s="114" t="str">
        <f>IFERROR(RECHERCHEVA('Dpt BDD'!$A:$D,4,$B32,DC$13),"")</f>
        <v/>
      </c>
      <c r="DD32" s="114" t="str">
        <f>IFERROR(RECHERCHEVA('Dpt BDD'!$A:$D,4,$B32,DD$13),"")</f>
        <v/>
      </c>
      <c r="DE32" s="114" t="str">
        <f>IFERROR(RECHERCHEVA('Dpt BDD'!$A:$D,4,$B32,DE$13),"")</f>
        <v/>
      </c>
      <c r="DF32" s="114" t="str">
        <f>IFERROR(RECHERCHEVA('Dpt BDD'!$A:$D,4,$B32,DF$13),"")</f>
        <v/>
      </c>
      <c r="DG32" s="114" t="str">
        <f>IFERROR(RECHERCHEVA('Dpt BDD'!$A:$D,4,$B32,DG$13),"")</f>
        <v/>
      </c>
      <c r="DH32" s="114" t="str">
        <f>IFERROR(RECHERCHEVA('Dpt BDD'!$A:$D,4,$B32,DH$13),"")</f>
        <v/>
      </c>
      <c r="DI32" s="114" t="str">
        <f>IFERROR(RECHERCHEVA('Dpt BDD'!$A:$D,4,$B32,DI$13),"")</f>
        <v/>
      </c>
      <c r="DJ32" s="114" t="str">
        <f>IFERROR(RECHERCHEVA('Dpt BDD'!$A:$D,4,$B32,DJ$13),"")</f>
        <v/>
      </c>
      <c r="DK32" s="114" t="str">
        <f>IFERROR(RECHERCHEVA('Dpt BDD'!$A:$D,4,$B32,DK$13),"")</f>
        <v/>
      </c>
      <c r="DL32" s="114" t="str">
        <f>IFERROR(RECHERCHEVA('Dpt BDD'!$A:$D,4,$B32,DL$13),"")</f>
        <v/>
      </c>
      <c r="DM32" s="114" t="str">
        <f>IFERROR(RECHERCHEVA('Dpt BDD'!$A:$D,4,$B32,DM$13),"")</f>
        <v/>
      </c>
      <c r="DN32" s="114" t="str">
        <f>IFERROR(RECHERCHEVA('Dpt BDD'!$A:$D,4,$B32,DN$13),"")</f>
        <v/>
      </c>
      <c r="DO32" s="114" t="str">
        <f>IFERROR(RECHERCHEVA('Dpt BDD'!$A:$D,4,$B32,DO$13),"")</f>
        <v/>
      </c>
      <c r="DP32" s="114" t="str">
        <f>IFERROR(RECHERCHEVA('Dpt BDD'!$A:$D,4,$B32,DP$13),"")</f>
        <v/>
      </c>
      <c r="DQ32" s="114" t="str">
        <f>IFERROR(RECHERCHEVA('Dpt BDD'!$A:$D,4,$B32,DQ$13),"")</f>
        <v/>
      </c>
      <c r="DR32" s="114" t="str">
        <f>IFERROR(RECHERCHEVA('Dpt BDD'!$A:$D,4,$B32,DR$13),"")</f>
        <v/>
      </c>
      <c r="DS32" s="114" t="str">
        <f>IFERROR(RECHERCHEVA('Dpt BDD'!$A:$D,4,$B32,DS$13),"")</f>
        <v/>
      </c>
      <c r="DT32" s="114" t="str">
        <f>IFERROR(RECHERCHEVA('Dpt BDD'!$A:$D,4,$B32,DT$13),"")</f>
        <v/>
      </c>
      <c r="DU32" s="114" t="str">
        <f>IFERROR(RECHERCHEVA('Dpt BDD'!$A:$D,4,$B32,DU$13),"")</f>
        <v/>
      </c>
      <c r="DV32" s="114" t="str">
        <f>IFERROR(RECHERCHEVA('Dpt BDD'!$A:$D,4,$B32,DV$13),"")</f>
        <v/>
      </c>
      <c r="DW32" s="114" t="str">
        <f>IFERROR(RECHERCHEVA('Dpt BDD'!$A:$D,4,$B32,DW$13),"")</f>
        <v/>
      </c>
      <c r="DX32" s="114" t="str">
        <f>IFERROR(RECHERCHEVA('Dpt BDD'!$A:$D,4,$B32,DX$13),"")</f>
        <v/>
      </c>
      <c r="DY32" s="114" t="str">
        <f>IFERROR(RECHERCHEVA('Dpt BDD'!$A:$D,4,$B32,DY$13),"")</f>
        <v/>
      </c>
      <c r="DZ32" s="114" t="str">
        <f>IFERROR(RECHERCHEVA('Dpt BDD'!$A:$D,4,$B32,DZ$13),"")</f>
        <v/>
      </c>
      <c r="EA32" s="114" t="str">
        <f>IFERROR(RECHERCHEVA('Dpt BDD'!$A:$D,4,$B32,EA$13),"")</f>
        <v/>
      </c>
      <c r="EB32" s="114" t="str">
        <f>IFERROR(RECHERCHEVA('Dpt BDD'!$A:$D,4,$B32,EB$13),"")</f>
        <v/>
      </c>
      <c r="EC32" s="114" t="str">
        <f>IFERROR(RECHERCHEVA('Dpt BDD'!$A:$D,4,$B32,EC$13),"")</f>
        <v/>
      </c>
      <c r="ED32" s="114" t="str">
        <f>IFERROR(RECHERCHEVA('Dpt BDD'!$A:$D,4,$B32,ED$13),"")</f>
        <v/>
      </c>
      <c r="EE32" s="114" t="str">
        <f>IFERROR(RECHERCHEVA('Dpt BDD'!$A:$D,4,$B32,EE$13),"")</f>
        <v/>
      </c>
      <c r="EF32" s="114" t="str">
        <f>IFERROR(RECHERCHEVA('Dpt BDD'!$A:$D,4,$B32,EF$13),"")</f>
        <v/>
      </c>
      <c r="EG32" s="114" t="str">
        <f>IFERROR(RECHERCHEVA('Dpt BDD'!$A:$D,4,$B32,EG$13),"")</f>
        <v/>
      </c>
      <c r="EH32" s="114" t="str">
        <f>IFERROR(RECHERCHEVA('Dpt BDD'!$A:$D,4,$B32,EH$13),"")</f>
        <v/>
      </c>
      <c r="EI32" s="114" t="str">
        <f>IFERROR(RECHERCHEVA('Dpt BDD'!$A:$D,4,$B32,EI$13),"")</f>
        <v/>
      </c>
      <c r="EJ32" s="114" t="str">
        <f>IFERROR(RECHERCHEVA('Dpt BDD'!$A:$D,4,$B32,EJ$13),"")</f>
        <v/>
      </c>
      <c r="EK32" s="114" t="str">
        <f>IFERROR(RECHERCHEVA('Dpt BDD'!$A:$D,4,$B32,EK$13),"")</f>
        <v/>
      </c>
      <c r="EL32" s="114" t="str">
        <f>IFERROR(RECHERCHEVA('Dpt BDD'!$A:$D,4,$B32,EL$13),"")</f>
        <v/>
      </c>
      <c r="EM32" s="114" t="str">
        <f>IFERROR(RECHERCHEVA('Dpt BDD'!$A:$D,4,$B32,EM$13),"")</f>
        <v/>
      </c>
      <c r="EN32" s="114" t="str">
        <f>IFERROR(RECHERCHEVA('Dpt BDD'!$A:$D,4,$B32,EN$13),"")</f>
        <v/>
      </c>
      <c r="EO32" s="114" t="str">
        <f>IFERROR(RECHERCHEVA('Dpt BDD'!$A:$D,4,$B32,EO$13),"")</f>
        <v/>
      </c>
      <c r="EP32" s="114" t="str">
        <f>IFERROR(RECHERCHEVA('Dpt BDD'!$A:$D,4,$B32,EP$13),"")</f>
        <v/>
      </c>
      <c r="EQ32" s="114" t="str">
        <f>IFERROR(RECHERCHEVA('Dpt BDD'!$A:$D,4,$B32,EQ$13),"")</f>
        <v/>
      </c>
      <c r="ER32" s="114" t="str">
        <f>IFERROR(RECHERCHEVA('Dpt BDD'!$A:$D,4,$B32,ER$13),"")</f>
        <v/>
      </c>
      <c r="ES32" s="114" t="str">
        <f>IFERROR(RECHERCHEVA('Dpt BDD'!$A:$D,4,$B32,ES$13),"")</f>
        <v/>
      </c>
      <c r="ET32" s="114" t="str">
        <f>IFERROR(RECHERCHEVA('Dpt BDD'!$A:$D,4,$B32,ET$13),"")</f>
        <v/>
      </c>
      <c r="EU32" s="114" t="str">
        <f>IFERROR(RECHERCHEVA('Dpt BDD'!$A:$D,4,$B32,EU$13),"")</f>
        <v/>
      </c>
      <c r="EV32" s="114" t="str">
        <f>IFERROR(RECHERCHEVA('Dpt BDD'!$A:$D,4,$B32,EV$13),"")</f>
        <v/>
      </c>
      <c r="EW32" s="114" t="str">
        <f>IFERROR(RECHERCHEVA('Dpt BDD'!$A:$D,4,$B32,EW$13),"")</f>
        <v/>
      </c>
      <c r="EX32" s="114" t="str">
        <f>IFERROR(RECHERCHEVA('Dpt BDD'!$A:$D,4,$B32,EX$13),"")</f>
        <v/>
      </c>
      <c r="EY32" s="114" t="str">
        <f>IFERROR(RECHERCHEVA('Dpt BDD'!$A:$D,4,$B32,EY$13),"")</f>
        <v/>
      </c>
      <c r="EZ32" s="114" t="str">
        <f>IFERROR(RECHERCHEVA('Dpt BDD'!$A:$D,4,$B32,EZ$13),"")</f>
        <v/>
      </c>
      <c r="FA32" s="114" t="str">
        <f>IFERROR(RECHERCHEVA('Dpt BDD'!$A:$D,4,$B32,FA$13),"")</f>
        <v/>
      </c>
      <c r="FB32" s="114" t="str">
        <f>IFERROR(RECHERCHEVA('Dpt BDD'!$A:$D,4,$B32,FB$13),"")</f>
        <v/>
      </c>
      <c r="FC32" s="114" t="str">
        <f>IFERROR(RECHERCHEVA('Dpt BDD'!$A:$D,4,$B32,FC$13),"")</f>
        <v/>
      </c>
      <c r="FD32" s="114" t="str">
        <f>IFERROR(RECHERCHEVA('Dpt BDD'!$A:$D,4,$B32,FD$13),"")</f>
        <v/>
      </c>
      <c r="FE32" s="114" t="str">
        <f>IFERROR(RECHERCHEVA('Dpt BDD'!$A:$D,4,$B32,FE$13),"")</f>
        <v/>
      </c>
      <c r="FF32" s="114" t="str">
        <f>IFERROR(RECHERCHEVA('Dpt BDD'!$A:$D,4,$B32,FF$13),"")</f>
        <v/>
      </c>
      <c r="FG32" s="114" t="str">
        <f>IFERROR(RECHERCHEVA('Dpt BDD'!$A:$D,4,$B32,FG$13),"")</f>
        <v/>
      </c>
      <c r="FH32" s="114" t="str">
        <f>IFERROR(RECHERCHEVA('Dpt BDD'!$A:$D,4,$B32,FH$13),"")</f>
        <v/>
      </c>
      <c r="FI32" s="114" t="str">
        <f>IFERROR(RECHERCHEVA('Dpt BDD'!$A:$D,4,$B32,FI$13),"")</f>
        <v/>
      </c>
      <c r="FJ32" s="114" t="str">
        <f>IFERROR(RECHERCHEVA('Dpt BDD'!$A:$D,4,$B32,FJ$13),"")</f>
        <v/>
      </c>
      <c r="FK32" s="114" t="str">
        <f>IFERROR(RECHERCHEVA('Dpt BDD'!$A:$D,4,$B32,FK$13),"")</f>
        <v/>
      </c>
      <c r="FL32" s="114" t="str">
        <f>IFERROR(RECHERCHEVA('Dpt BDD'!$A:$D,4,$B32,FL$13),"")</f>
        <v/>
      </c>
      <c r="FM32" s="114" t="str">
        <f>IFERROR(RECHERCHEVA('Dpt BDD'!$A:$D,4,$B32,FM$13),"")</f>
        <v/>
      </c>
      <c r="FN32" s="114" t="str">
        <f>IFERROR(RECHERCHEVA('Dpt BDD'!$A:$D,4,$B32,FN$13),"")</f>
        <v/>
      </c>
      <c r="FO32" s="114" t="str">
        <f>IFERROR(RECHERCHEVA('Dpt BDD'!$A:$D,4,$B32,FO$13),"")</f>
        <v/>
      </c>
      <c r="FP32" s="114" t="str">
        <f>IFERROR(RECHERCHEVA('Dpt BDD'!$A:$D,4,$B32,FP$13),"")</f>
        <v/>
      </c>
      <c r="FQ32" s="114" t="str">
        <f>IFERROR(RECHERCHEVA('Dpt BDD'!$A:$D,4,$B32,FQ$13),"")</f>
        <v/>
      </c>
      <c r="FR32" s="114" t="str">
        <f>IFERROR(RECHERCHEVA('Dpt BDD'!$A:$D,4,$B32,FR$13),"")</f>
        <v/>
      </c>
      <c r="FS32" s="114" t="str">
        <f>IFERROR(RECHERCHEVA('Dpt BDD'!$A:$D,4,$B32,FS$13),"")</f>
        <v/>
      </c>
      <c r="FT32" s="114" t="str">
        <f>IFERROR(RECHERCHEVA('Dpt BDD'!$A:$D,4,$B32,FT$13),"")</f>
        <v/>
      </c>
      <c r="FU32" s="114" t="str">
        <f>IFERROR(RECHERCHEVA('Dpt BDD'!$A:$D,4,$B32,FU$13),"")</f>
        <v/>
      </c>
      <c r="FV32" s="114" t="str">
        <f>IFERROR(RECHERCHEVA('Dpt BDD'!$A:$D,4,$B32,FV$13),"")</f>
        <v/>
      </c>
      <c r="FW32" s="114" t="str">
        <f>IFERROR(RECHERCHEVA('Dpt BDD'!$A:$D,4,$B32,FW$13),"")</f>
        <v/>
      </c>
      <c r="FX32" s="114" t="str">
        <f>IFERROR(RECHERCHEVA('Dpt BDD'!$A:$D,4,$B32,FX$13),"")</f>
        <v/>
      </c>
      <c r="FY32" s="114" t="str">
        <f>IFERROR(RECHERCHEVA('Dpt BDD'!$A:$D,4,$B32,FY$13),"")</f>
        <v/>
      </c>
      <c r="FZ32" s="114" t="str">
        <f>IFERROR(RECHERCHEVA('Dpt BDD'!$A:$D,4,$B32,FZ$13),"")</f>
        <v/>
      </c>
      <c r="GA32" s="114" t="str">
        <f>IFERROR(RECHERCHEVA('Dpt BDD'!$A:$D,4,$B32,GA$13),"")</f>
        <v/>
      </c>
      <c r="GB32" s="114" t="str">
        <f>IFERROR(RECHERCHEVA('Dpt BDD'!$A:$D,4,$B32,GB$13),"")</f>
        <v/>
      </c>
      <c r="GC32" s="114" t="str">
        <f>IFERROR(RECHERCHEVA('Dpt BDD'!$A:$D,4,$B32,GC$13),"")</f>
        <v/>
      </c>
      <c r="GD32" s="114" t="str">
        <f>IFERROR(RECHERCHEVA('Dpt BDD'!$A:$D,4,$B32,GD$13),"")</f>
        <v/>
      </c>
      <c r="GE32" s="114" t="str">
        <f>IFERROR(RECHERCHEVA('Dpt BDD'!$A:$D,4,$B32,GE$13),"")</f>
        <v/>
      </c>
      <c r="GF32" s="114" t="str">
        <f>IFERROR(RECHERCHEVA('Dpt BDD'!$A:$D,4,$B32,GF$13),"")</f>
        <v/>
      </c>
      <c r="GG32" s="114" t="str">
        <f>IFERROR(RECHERCHEVA('Dpt BDD'!$A:$D,4,$B32,GG$13),"")</f>
        <v/>
      </c>
      <c r="GH32" s="114" t="str">
        <f>IFERROR(RECHERCHEVA('Dpt BDD'!$A:$D,4,$B32,GH$13),"")</f>
        <v/>
      </c>
      <c r="GI32" s="114" t="str">
        <f>IFERROR(RECHERCHEVA('Dpt BDD'!$A:$D,4,$B32,GI$13),"")</f>
        <v/>
      </c>
      <c r="GJ32" s="114" t="str">
        <f>IFERROR(RECHERCHEVA('Dpt BDD'!$A:$D,4,$B32,GJ$13),"")</f>
        <v/>
      </c>
      <c r="GK32" s="114" t="str">
        <f>IFERROR(RECHERCHEVA('Dpt BDD'!$A:$D,4,$B32,GK$13),"")</f>
        <v/>
      </c>
      <c r="GL32" s="114" t="str">
        <f>IFERROR(RECHERCHEVA('Dpt BDD'!$A:$D,4,$B32,GL$13),"")</f>
        <v/>
      </c>
      <c r="GM32" s="114" t="str">
        <f>IFERROR(RECHERCHEVA('Dpt BDD'!$A:$D,4,$B32,GM$13),"")</f>
        <v/>
      </c>
      <c r="GN32" s="114" t="str">
        <f>IFERROR(RECHERCHEVA('Dpt BDD'!$A:$D,4,$B32,GN$13),"")</f>
        <v/>
      </c>
      <c r="GO32" s="114" t="str">
        <f>IFERROR(RECHERCHEVA('Dpt BDD'!$A:$D,4,$B32,GO$13),"")</f>
        <v/>
      </c>
      <c r="GP32" s="114" t="str">
        <f>IFERROR(RECHERCHEVA('Dpt BDD'!$A:$D,4,$B32,GP$13),"")</f>
        <v/>
      </c>
      <c r="GQ32" s="114" t="str">
        <f>IFERROR(RECHERCHEVA('Dpt BDD'!$A:$D,4,$B32,GQ$13),"")</f>
        <v/>
      </c>
      <c r="GR32" s="114" t="str">
        <f>IFERROR(RECHERCHEVA('Dpt BDD'!$A:$D,4,$B32,GR$13),"")</f>
        <v/>
      </c>
      <c r="GS32" s="114" t="str">
        <f>IFERROR(RECHERCHEVA('Dpt BDD'!$A:$D,4,$B32,GS$13),"")</f>
        <v/>
      </c>
      <c r="GT32" s="114" t="str">
        <f>IFERROR(RECHERCHEVA('Dpt BDD'!$A:$D,4,$B32,GT$13),"")</f>
        <v/>
      </c>
      <c r="GU32" s="114" t="str">
        <f>IFERROR(RECHERCHEVA('Dpt BDD'!$A:$D,4,$B32,GU$13),"")</f>
        <v/>
      </c>
      <c r="GV32" s="114" t="str">
        <f>IFERROR(RECHERCHEVA('Dpt BDD'!$A:$D,4,$B32,GV$13),"")</f>
        <v/>
      </c>
      <c r="GW32" s="114" t="str">
        <f>IFERROR(RECHERCHEVA('Dpt BDD'!$A:$D,4,$B32,GW$13),"")</f>
        <v/>
      </c>
      <c r="GX32" s="114" t="str">
        <f>IFERROR(RECHERCHEVA('Dpt BDD'!$A:$D,4,$B32,GX$13),"")</f>
        <v/>
      </c>
      <c r="GY32" s="114" t="str">
        <f>IFERROR(RECHERCHEVA('Dpt BDD'!$A:$D,4,$B32,GY$13),"")</f>
        <v/>
      </c>
      <c r="GZ32" s="114" t="str">
        <f>IFERROR(RECHERCHEVA('Dpt BDD'!$A:$D,4,$B32,GZ$13),"")</f>
        <v/>
      </c>
      <c r="HA32" s="114" t="str">
        <f>IFERROR(RECHERCHEVA('Dpt BDD'!$A:$D,4,$B32,HA$13),"")</f>
        <v/>
      </c>
      <c r="HB32" s="114" t="str">
        <f>IFERROR(RECHERCHEVA('Dpt BDD'!$A:$D,4,$B32,HB$13),"")</f>
        <v/>
      </c>
      <c r="HC32" s="114" t="str">
        <f>IFERROR(RECHERCHEVA('Dpt BDD'!$A:$D,4,$B32,HC$13),"")</f>
        <v/>
      </c>
      <c r="HD32" s="114" t="str">
        <f>IFERROR(RECHERCHEVA('Dpt BDD'!$A:$D,4,$B32,HD$13),"")</f>
        <v/>
      </c>
      <c r="HE32" s="114" t="str">
        <f>IFERROR(RECHERCHEVA('Dpt BDD'!$A:$D,4,$B32,HE$13),"")</f>
        <v/>
      </c>
      <c r="HF32" s="114" t="str">
        <f>IFERROR(RECHERCHEVA('Dpt BDD'!$A:$D,4,$B32,HF$13),"")</f>
        <v/>
      </c>
      <c r="HG32" s="114" t="str">
        <f>IFERROR(RECHERCHEVA('Dpt BDD'!$A:$D,4,$B32,HG$13),"")</f>
        <v/>
      </c>
      <c r="HH32" s="114" t="str">
        <f>IFERROR(RECHERCHEVA('Dpt BDD'!$A:$D,4,$B32,HH$13),"")</f>
        <v/>
      </c>
    </row>
    <row r="33" spans="2:216" x14ac:dyDescent="0.15">
      <c r="B33" s="120">
        <f t="shared" si="0"/>
        <v>43120</v>
      </c>
      <c r="C33" s="117" t="str">
        <f>IFERROR(RECHERCHEVA('Dpt BDD'!$A:$D,4,$B33,C$12),"")</f>
        <v/>
      </c>
      <c r="D33" s="115" t="str">
        <f>IFERROR(RECHERCHEVA('Dpt BDD'!$A:$D,4,$B33,D$12),"")</f>
        <v/>
      </c>
      <c r="E33" s="115" t="str">
        <f>IFERROR(RECHERCHEVA('Dpt BDD'!$A:$D,4,$B33,E$12),"")</f>
        <v/>
      </c>
      <c r="F33" s="115" t="str">
        <f>IFERROR(RECHERCHEVA('Dpt BDD'!$A:$D,4,$B33,F$12),"")</f>
        <v/>
      </c>
      <c r="G33" s="115" t="str">
        <f>IFERROR(RECHERCHEVA('Dpt BDD'!$A:$D,4,$B33,G$12),"")</f>
        <v/>
      </c>
      <c r="H33" s="115" t="str">
        <f>IFERROR(RECHERCHEVA('Dpt BDD'!$A:$D,4,$B33,H$12),"")</f>
        <v/>
      </c>
      <c r="I33" s="115" t="str">
        <f>IFERROR(RECHERCHEVA('Dpt BDD'!$A:$D,4,$B33,I$12),"")</f>
        <v/>
      </c>
      <c r="J33" s="115" t="str">
        <f>IFERROR(RECHERCHEVA('Dpt BDD'!$A:$D,4,$B33,J$12),"")</f>
        <v/>
      </c>
      <c r="K33" s="115" t="str">
        <f>IFERROR(RECHERCHEVA('Dpt BDD'!$A:$D,4,$B33,K$12),"")</f>
        <v/>
      </c>
      <c r="L33" s="115" t="str">
        <f>IFERROR(RECHERCHEVA('Dpt BDD'!$A:$D,4,$B33,L$12),"")</f>
        <v/>
      </c>
      <c r="M33" s="115" t="str">
        <f>IFERROR(RECHERCHEVA('Dpt BDD'!$A:$D,4,$B33,M$12),"")</f>
        <v/>
      </c>
      <c r="N33" s="115" t="str">
        <f>IFERROR(RECHERCHEVA('Dpt BDD'!$A:$D,4,$B33,N$12),"")</f>
        <v/>
      </c>
      <c r="O33" s="115" t="str">
        <f>IFERROR(RECHERCHEVA('Dpt BDD'!$A:$D,4,$B33,O$13),"")</f>
        <v/>
      </c>
      <c r="P33" s="115" t="str">
        <f>IFERROR(RECHERCHEVA('Dpt BDD'!$A:$D,4,$B33,P$13),"")</f>
        <v/>
      </c>
      <c r="Q33" s="115" t="str">
        <f>IFERROR(RECHERCHEVA('Dpt BDD'!$A:$D,4,$B33,Q$13),"")</f>
        <v/>
      </c>
      <c r="R33" s="115" t="str">
        <f>IFERROR(RECHERCHEVA('Dpt BDD'!$A:$D,4,$B33,R$13),"")</f>
        <v/>
      </c>
      <c r="S33" s="115" t="str">
        <f>IFERROR(RECHERCHEVA('Dpt BDD'!$A:$D,4,$B33,S$13),"")</f>
        <v/>
      </c>
      <c r="T33" s="115" t="str">
        <f>IFERROR(RECHERCHEVA('Dpt BDD'!$A:$D,4,$B33,T$13),"")</f>
        <v/>
      </c>
      <c r="U33" s="115" t="str">
        <f>IFERROR(RECHERCHEVA('Dpt BDD'!$A:$D,4,$B33,U$13),"")</f>
        <v/>
      </c>
      <c r="V33" s="115" t="str">
        <f>IFERROR(RECHERCHEVA('Dpt BDD'!$A:$D,4,$B33,V$13),"")</f>
        <v/>
      </c>
      <c r="W33" s="115" t="str">
        <f>IFERROR(RECHERCHEVA('Dpt BDD'!$A:$D,4,$B33,W$13),"")</f>
        <v/>
      </c>
      <c r="X33" s="115" t="str">
        <f>IFERROR(RECHERCHEVA('Dpt BDD'!$A:$D,4,$B33,X$13),"")</f>
        <v/>
      </c>
      <c r="Y33" s="115" t="str">
        <f>IFERROR(RECHERCHEVA('Dpt BDD'!$A:$D,4,$B33,Y$13),"")</f>
        <v/>
      </c>
      <c r="Z33" s="115" t="str">
        <f>IFERROR(RECHERCHEVA('Dpt BDD'!$A:$D,4,$B33,Z$13),"")</f>
        <v/>
      </c>
      <c r="AA33" s="115" t="str">
        <f>IFERROR(RECHERCHEVA('Dpt BDD'!$A:$D,4,$B33,AA$13),"")</f>
        <v/>
      </c>
      <c r="AB33" s="115" t="str">
        <f>IFERROR(RECHERCHEVA('Dpt BDD'!$A:$D,4,$B33,AB$13),"")</f>
        <v/>
      </c>
      <c r="AC33" s="115" t="str">
        <f>IFERROR(RECHERCHEVA('Dpt BDD'!$A:$D,4,$B33,AC$13),"")</f>
        <v/>
      </c>
      <c r="AD33" s="115" t="str">
        <f>IFERROR(RECHERCHEVA('Dpt BDD'!$A:$D,4,$B33,AD$13),"")</f>
        <v/>
      </c>
      <c r="AE33" s="115" t="str">
        <f>IFERROR(RECHERCHEVA('Dpt BDD'!$A:$D,4,$B33,AE$13),"")</f>
        <v/>
      </c>
      <c r="AF33" s="115" t="str">
        <f>IFERROR(RECHERCHEVA('Dpt BDD'!$A:$D,4,$B33,AF$13),"")</f>
        <v/>
      </c>
      <c r="AG33" s="115" t="str">
        <f>IFERROR(RECHERCHEVA('Dpt BDD'!$A:$D,4,$B33,AG$13),"")</f>
        <v/>
      </c>
      <c r="AH33" s="115" t="str">
        <f>IFERROR(RECHERCHEVA('Dpt BDD'!$A:$D,4,$B33,AH$13),"")</f>
        <v/>
      </c>
      <c r="AI33" s="115" t="str">
        <f>IFERROR(RECHERCHEVA('Dpt BDD'!$A:$D,4,$B33,AI$13),"")</f>
        <v/>
      </c>
      <c r="AJ33" s="115" t="str">
        <f>IFERROR(RECHERCHEVA('Dpt BDD'!$A:$D,4,$B33,AJ$13),"")</f>
        <v/>
      </c>
      <c r="AK33" s="115" t="str">
        <f>IFERROR(RECHERCHEVA('Dpt BDD'!$A:$D,4,$B33,AK$13),"")</f>
        <v/>
      </c>
      <c r="AL33" s="115" t="str">
        <f>IFERROR(RECHERCHEVA('Dpt BDD'!$A:$D,4,$B33,AL$13),"")</f>
        <v/>
      </c>
      <c r="AM33" s="115" t="str">
        <f>IFERROR(RECHERCHEVA('Dpt BDD'!$A:$D,4,$B33,AM$13),"")</f>
        <v/>
      </c>
      <c r="AN33" s="115" t="str">
        <f>IFERROR(RECHERCHEVA('Dpt BDD'!$A:$D,4,$B33,AN$13),"")</f>
        <v/>
      </c>
      <c r="AO33" s="115" t="str">
        <f>IFERROR(RECHERCHEVA('Dpt BDD'!$A:$D,4,$B33,AO$13),"")</f>
        <v/>
      </c>
      <c r="AP33" s="115" t="str">
        <f>IFERROR(RECHERCHEVA('Dpt BDD'!$A:$D,4,$B33,AP$13),"")</f>
        <v/>
      </c>
      <c r="AQ33" s="115" t="str">
        <f>IFERROR(RECHERCHEVA('Dpt BDD'!$A:$D,4,$B33,AQ$13),"")</f>
        <v/>
      </c>
      <c r="AR33" s="115" t="str">
        <f>IFERROR(RECHERCHEVA('Dpt BDD'!$A:$D,4,$B33,AR$13),"")</f>
        <v/>
      </c>
      <c r="AS33" s="115" t="str">
        <f>IFERROR(RECHERCHEVA('Dpt BDD'!$A:$D,4,$B33,AS$13),"")</f>
        <v/>
      </c>
      <c r="AT33" s="115" t="str">
        <f>IFERROR(RECHERCHEVA('Dpt BDD'!$A:$D,4,$B33,AT$13),"")</f>
        <v/>
      </c>
      <c r="AU33" s="115" t="str">
        <f>IFERROR(RECHERCHEVA('Dpt BDD'!$A:$D,4,$B33,AU$13),"")</f>
        <v/>
      </c>
      <c r="AV33" s="115" t="str">
        <f>IFERROR(RECHERCHEVA('Dpt BDD'!$A:$D,4,$B33,AV$13),"")</f>
        <v/>
      </c>
      <c r="AW33" s="115" t="str">
        <f>IFERROR(RECHERCHEVA('Dpt BDD'!$A:$D,4,$B33,AW$13),"")</f>
        <v/>
      </c>
      <c r="AX33" s="115" t="str">
        <f>IFERROR(RECHERCHEVA('Dpt BDD'!$A:$D,4,$B33,AX$13),"")</f>
        <v/>
      </c>
      <c r="AY33" s="115" t="str">
        <f>IFERROR(RECHERCHEVA('Dpt BDD'!$A:$D,4,$B33,AY$13),"")</f>
        <v/>
      </c>
      <c r="AZ33" s="115" t="str">
        <f>IFERROR(RECHERCHEVA('Dpt BDD'!$A:$D,4,$B33,AZ$13),"")</f>
        <v/>
      </c>
      <c r="BA33" s="115" t="str">
        <f>IFERROR(RECHERCHEVA('Dpt BDD'!$A:$D,4,$B33,BA$13),"")</f>
        <v/>
      </c>
      <c r="BB33" s="115" t="str">
        <f>IFERROR(RECHERCHEVA('Dpt BDD'!$A:$D,4,$B33,BB$13),"")</f>
        <v/>
      </c>
      <c r="BC33" s="115" t="str">
        <f>IFERROR(RECHERCHEVA('Dpt BDD'!$A:$D,4,$B33,BC$13),"")</f>
        <v/>
      </c>
      <c r="BD33" s="115" t="str">
        <f>IFERROR(RECHERCHEVA('Dpt BDD'!$A:$D,4,$B33,BD$13),"")</f>
        <v/>
      </c>
      <c r="BE33" s="115" t="str">
        <f>IFERROR(RECHERCHEVA('Dpt BDD'!$A:$D,4,$B33,BE$13),"")</f>
        <v/>
      </c>
      <c r="BF33" s="115" t="str">
        <f>IFERROR(RECHERCHEVA('Dpt BDD'!$A:$D,4,$B33,BF$13),"")</f>
        <v/>
      </c>
      <c r="BG33" s="115" t="str">
        <f>IFERROR(RECHERCHEVA('Dpt BDD'!$A:$D,4,$B33,BG$13),"")</f>
        <v/>
      </c>
      <c r="BH33" s="115" t="str">
        <f>IFERROR(RECHERCHEVA('Dpt BDD'!$A:$D,4,$B33,BH$13),"")</f>
        <v/>
      </c>
      <c r="BI33" s="115" t="str">
        <f>IFERROR(RECHERCHEVA('Dpt BDD'!$A:$D,4,$B33,BI$13),"")</f>
        <v/>
      </c>
      <c r="BJ33" s="115" t="str">
        <f>IFERROR(RECHERCHEVA('Dpt BDD'!$A:$D,4,$B33,BJ$13),"")</f>
        <v/>
      </c>
      <c r="BK33" s="115" t="str">
        <f>IFERROR(RECHERCHEVA('Dpt BDD'!$A:$D,4,$B33,BK$13),"")</f>
        <v/>
      </c>
      <c r="BL33" s="115" t="str">
        <f>IFERROR(RECHERCHEVA('Dpt BDD'!$A:$D,4,$B33,BL$13),"")</f>
        <v/>
      </c>
      <c r="BM33" s="115" t="str">
        <f>IFERROR(RECHERCHEVA('Dpt BDD'!$A:$D,4,$B33,BM$13),"")</f>
        <v/>
      </c>
      <c r="BN33" s="115" t="str">
        <f>IFERROR(RECHERCHEVA('Dpt BDD'!$A:$D,4,$B33,BN$13),"")</f>
        <v/>
      </c>
      <c r="BO33" s="115" t="str">
        <f>IFERROR(RECHERCHEVA('Dpt BDD'!$A:$D,4,$B33,BO$13),"")</f>
        <v/>
      </c>
      <c r="BP33" s="115" t="str">
        <f>IFERROR(RECHERCHEVA('Dpt BDD'!$A:$D,4,$B33,BP$13),"")</f>
        <v/>
      </c>
      <c r="BQ33" s="115" t="str">
        <f>IFERROR(RECHERCHEVA('Dpt BDD'!$A:$D,4,$B33,BQ$13),"")</f>
        <v/>
      </c>
      <c r="BR33" s="115" t="str">
        <f>IFERROR(RECHERCHEVA('Dpt BDD'!$A:$D,4,$B33,BR$13),"")</f>
        <v/>
      </c>
      <c r="BS33" s="115" t="str">
        <f>IFERROR(RECHERCHEVA('Dpt BDD'!$A:$D,4,$B33,BS$13),"")</f>
        <v/>
      </c>
      <c r="BT33" s="115" t="str">
        <f>IFERROR(RECHERCHEVA('Dpt BDD'!$A:$D,4,$B33,BT$13),"")</f>
        <v/>
      </c>
      <c r="BU33" s="115" t="str">
        <f>IFERROR(RECHERCHEVA('Dpt BDD'!$A:$D,4,$B33,BU$13),"")</f>
        <v/>
      </c>
      <c r="BV33" s="115" t="str">
        <f>IFERROR(RECHERCHEVA('Dpt BDD'!$A:$D,4,$B33,BV$13),"")</f>
        <v/>
      </c>
      <c r="BW33" s="115" t="str">
        <f>IFERROR(RECHERCHEVA('Dpt BDD'!$A:$D,4,$B33,BW$13),"")</f>
        <v/>
      </c>
      <c r="BX33" s="115" t="str">
        <f>IFERROR(RECHERCHEVA('Dpt BDD'!$A:$D,4,$B33,BX$13),"")</f>
        <v/>
      </c>
      <c r="BY33" s="115" t="str">
        <f>IFERROR(RECHERCHEVA('Dpt BDD'!$A:$D,4,$B33,BY$13),"")</f>
        <v/>
      </c>
      <c r="BZ33" s="115" t="str">
        <f>IFERROR(RECHERCHEVA('Dpt BDD'!$A:$D,4,$B33,BZ$13),"")</f>
        <v/>
      </c>
      <c r="CA33" s="115" t="str">
        <f>IFERROR(RECHERCHEVA('Dpt BDD'!$A:$D,4,$B33,CA$13),"")</f>
        <v/>
      </c>
      <c r="CB33" s="115" t="str">
        <f>IFERROR(RECHERCHEVA('Dpt BDD'!$A:$D,4,$B33,CB$13),"")</f>
        <v/>
      </c>
      <c r="CC33" s="115" t="str">
        <f>IFERROR(RECHERCHEVA('Dpt BDD'!$A:$D,4,$B33,CC$13),"")</f>
        <v/>
      </c>
      <c r="CD33" s="115" t="str">
        <f>IFERROR(RECHERCHEVA('Dpt BDD'!$A:$D,4,$B33,CD$13),"")</f>
        <v/>
      </c>
      <c r="CE33" s="115" t="str">
        <f>IFERROR(RECHERCHEVA('Dpt BDD'!$A:$D,4,$B33,CE$13),"")</f>
        <v/>
      </c>
      <c r="CF33" s="115" t="str">
        <f>IFERROR(RECHERCHEVA('Dpt BDD'!$A:$D,4,$B33,CF$13),"")</f>
        <v/>
      </c>
      <c r="CG33" s="115" t="str">
        <f>IFERROR(RECHERCHEVA('Dpt BDD'!$A:$D,4,$B33,CG$13),"")</f>
        <v/>
      </c>
      <c r="CH33" s="115" t="str">
        <f>IFERROR(RECHERCHEVA('Dpt BDD'!$A:$D,4,$B33,CH$13),"")</f>
        <v/>
      </c>
      <c r="CI33" s="115" t="str">
        <f>IFERROR(RECHERCHEVA('Dpt BDD'!$A:$D,4,$B33,CI$13),"")</f>
        <v/>
      </c>
      <c r="CJ33" s="115" t="str">
        <f>IFERROR(RECHERCHEVA('Dpt BDD'!$A:$D,4,$B33,CJ$13),"")</f>
        <v/>
      </c>
      <c r="CK33" s="115" t="str">
        <f>IFERROR(RECHERCHEVA('Dpt BDD'!$A:$D,4,$B33,CK$13),"")</f>
        <v/>
      </c>
      <c r="CL33" s="115" t="str">
        <f>IFERROR(RECHERCHEVA('Dpt BDD'!$A:$D,4,$B33,CL$13),"")</f>
        <v/>
      </c>
      <c r="CM33" s="115" t="str">
        <f>IFERROR(RECHERCHEVA('Dpt BDD'!$A:$D,4,$B33,CM$13),"")</f>
        <v/>
      </c>
      <c r="CN33" s="115" t="str">
        <f>IFERROR(RECHERCHEVA('Dpt BDD'!$A:$D,4,$B33,CN$13),"")</f>
        <v/>
      </c>
      <c r="CO33" s="115" t="str">
        <f>IFERROR(RECHERCHEVA('Dpt BDD'!$A:$D,4,$B33,CO$13),"")</f>
        <v/>
      </c>
      <c r="CP33" s="115" t="str">
        <f>IFERROR(RECHERCHEVA('Dpt BDD'!$A:$D,4,$B33,CP$13),"")</f>
        <v/>
      </c>
      <c r="CQ33" s="115" t="str">
        <f>IFERROR(RECHERCHEVA('Dpt BDD'!$A:$D,4,$B33,CQ$13),"")</f>
        <v/>
      </c>
      <c r="CR33" s="115" t="str">
        <f>IFERROR(RECHERCHEVA('Dpt BDD'!$A:$D,4,$B33,CR$13),"")</f>
        <v/>
      </c>
      <c r="CS33" s="115" t="str">
        <f>IFERROR(RECHERCHEVA('Dpt BDD'!$A:$D,4,$B33,CS$13),"")</f>
        <v/>
      </c>
      <c r="CT33" s="115" t="str">
        <f>IFERROR(RECHERCHEVA('Dpt BDD'!$A:$D,4,$B33,CT$13),"")</f>
        <v/>
      </c>
      <c r="CU33" s="115" t="str">
        <f>IFERROR(RECHERCHEVA('Dpt BDD'!$A:$D,4,$B33,CU$13),"")</f>
        <v/>
      </c>
      <c r="CV33" s="115" t="str">
        <f>IFERROR(RECHERCHEVA('Dpt BDD'!$A:$D,4,$B33,CV$13),"")</f>
        <v/>
      </c>
      <c r="CW33" s="115" t="str">
        <f>IFERROR(RECHERCHEVA('Dpt BDD'!$A:$D,4,$B33,CW$13),"")</f>
        <v/>
      </c>
      <c r="CX33" s="115" t="str">
        <f>IFERROR(RECHERCHEVA('Dpt BDD'!$A:$D,4,$B33,CX$13),"")</f>
        <v/>
      </c>
      <c r="CY33" s="115" t="str">
        <f>IFERROR(RECHERCHEVA('Dpt BDD'!$A:$D,4,$B33,CY$13),"")</f>
        <v/>
      </c>
      <c r="CZ33" s="115" t="str">
        <f>IFERROR(RECHERCHEVA('Dpt BDD'!$A:$D,4,$B33,CZ$13),"")</f>
        <v/>
      </c>
      <c r="DA33" s="115" t="str">
        <f>IFERROR(RECHERCHEVA('Dpt BDD'!$A:$D,4,$B33,DA$13),"")</f>
        <v/>
      </c>
      <c r="DB33" s="115" t="str">
        <f>IFERROR(RECHERCHEVA('Dpt BDD'!$A:$D,4,$B33,DB$13),"")</f>
        <v/>
      </c>
      <c r="DC33" s="115" t="str">
        <f>IFERROR(RECHERCHEVA('Dpt BDD'!$A:$D,4,$B33,DC$13),"")</f>
        <v/>
      </c>
      <c r="DD33" s="115" t="str">
        <f>IFERROR(RECHERCHEVA('Dpt BDD'!$A:$D,4,$B33,DD$13),"")</f>
        <v/>
      </c>
      <c r="DE33" s="115" t="str">
        <f>IFERROR(RECHERCHEVA('Dpt BDD'!$A:$D,4,$B33,DE$13),"")</f>
        <v/>
      </c>
      <c r="DF33" s="115" t="str">
        <f>IFERROR(RECHERCHEVA('Dpt BDD'!$A:$D,4,$B33,DF$13),"")</f>
        <v/>
      </c>
      <c r="DG33" s="115" t="str">
        <f>IFERROR(RECHERCHEVA('Dpt BDD'!$A:$D,4,$B33,DG$13),"")</f>
        <v/>
      </c>
      <c r="DH33" s="115" t="str">
        <f>IFERROR(RECHERCHEVA('Dpt BDD'!$A:$D,4,$B33,DH$13),"")</f>
        <v/>
      </c>
      <c r="DI33" s="115" t="str">
        <f>IFERROR(RECHERCHEVA('Dpt BDD'!$A:$D,4,$B33,DI$13),"")</f>
        <v/>
      </c>
      <c r="DJ33" s="115" t="str">
        <f>IFERROR(RECHERCHEVA('Dpt BDD'!$A:$D,4,$B33,DJ$13),"")</f>
        <v/>
      </c>
      <c r="DK33" s="115" t="str">
        <f>IFERROR(RECHERCHEVA('Dpt BDD'!$A:$D,4,$B33,DK$13),"")</f>
        <v/>
      </c>
      <c r="DL33" s="115" t="str">
        <f>IFERROR(RECHERCHEVA('Dpt BDD'!$A:$D,4,$B33,DL$13),"")</f>
        <v/>
      </c>
      <c r="DM33" s="115" t="str">
        <f>IFERROR(RECHERCHEVA('Dpt BDD'!$A:$D,4,$B33,DM$13),"")</f>
        <v/>
      </c>
      <c r="DN33" s="115" t="str">
        <f>IFERROR(RECHERCHEVA('Dpt BDD'!$A:$D,4,$B33,DN$13),"")</f>
        <v/>
      </c>
      <c r="DO33" s="115" t="str">
        <f>IFERROR(RECHERCHEVA('Dpt BDD'!$A:$D,4,$B33,DO$13),"")</f>
        <v/>
      </c>
      <c r="DP33" s="115" t="str">
        <f>IFERROR(RECHERCHEVA('Dpt BDD'!$A:$D,4,$B33,DP$13),"")</f>
        <v/>
      </c>
      <c r="DQ33" s="115" t="str">
        <f>IFERROR(RECHERCHEVA('Dpt BDD'!$A:$D,4,$B33,DQ$13),"")</f>
        <v/>
      </c>
      <c r="DR33" s="115" t="str">
        <f>IFERROR(RECHERCHEVA('Dpt BDD'!$A:$D,4,$B33,DR$13),"")</f>
        <v/>
      </c>
      <c r="DS33" s="115" t="str">
        <f>IFERROR(RECHERCHEVA('Dpt BDD'!$A:$D,4,$B33,DS$13),"")</f>
        <v/>
      </c>
      <c r="DT33" s="115" t="str">
        <f>IFERROR(RECHERCHEVA('Dpt BDD'!$A:$D,4,$B33,DT$13),"")</f>
        <v/>
      </c>
      <c r="DU33" s="115" t="str">
        <f>IFERROR(RECHERCHEVA('Dpt BDD'!$A:$D,4,$B33,DU$13),"")</f>
        <v/>
      </c>
      <c r="DV33" s="115" t="str">
        <f>IFERROR(RECHERCHEVA('Dpt BDD'!$A:$D,4,$B33,DV$13),"")</f>
        <v/>
      </c>
      <c r="DW33" s="115" t="str">
        <f>IFERROR(RECHERCHEVA('Dpt BDD'!$A:$D,4,$B33,DW$13),"")</f>
        <v/>
      </c>
      <c r="DX33" s="115" t="str">
        <f>IFERROR(RECHERCHEVA('Dpt BDD'!$A:$D,4,$B33,DX$13),"")</f>
        <v/>
      </c>
      <c r="DY33" s="115" t="str">
        <f>IFERROR(RECHERCHEVA('Dpt BDD'!$A:$D,4,$B33,DY$13),"")</f>
        <v/>
      </c>
      <c r="DZ33" s="115" t="str">
        <f>IFERROR(RECHERCHEVA('Dpt BDD'!$A:$D,4,$B33,DZ$13),"")</f>
        <v/>
      </c>
      <c r="EA33" s="115" t="str">
        <f>IFERROR(RECHERCHEVA('Dpt BDD'!$A:$D,4,$B33,EA$13),"")</f>
        <v/>
      </c>
      <c r="EB33" s="115" t="str">
        <f>IFERROR(RECHERCHEVA('Dpt BDD'!$A:$D,4,$B33,EB$13),"")</f>
        <v/>
      </c>
      <c r="EC33" s="115" t="str">
        <f>IFERROR(RECHERCHEVA('Dpt BDD'!$A:$D,4,$B33,EC$13),"")</f>
        <v/>
      </c>
      <c r="ED33" s="115" t="str">
        <f>IFERROR(RECHERCHEVA('Dpt BDD'!$A:$D,4,$B33,ED$13),"")</f>
        <v/>
      </c>
      <c r="EE33" s="115" t="str">
        <f>IFERROR(RECHERCHEVA('Dpt BDD'!$A:$D,4,$B33,EE$13),"")</f>
        <v/>
      </c>
      <c r="EF33" s="115" t="str">
        <f>IFERROR(RECHERCHEVA('Dpt BDD'!$A:$D,4,$B33,EF$13),"")</f>
        <v/>
      </c>
      <c r="EG33" s="115" t="str">
        <f>IFERROR(RECHERCHEVA('Dpt BDD'!$A:$D,4,$B33,EG$13),"")</f>
        <v/>
      </c>
      <c r="EH33" s="115" t="str">
        <f>IFERROR(RECHERCHEVA('Dpt BDD'!$A:$D,4,$B33,EH$13),"")</f>
        <v/>
      </c>
      <c r="EI33" s="115" t="str">
        <f>IFERROR(RECHERCHEVA('Dpt BDD'!$A:$D,4,$B33,EI$13),"")</f>
        <v/>
      </c>
      <c r="EJ33" s="115" t="str">
        <f>IFERROR(RECHERCHEVA('Dpt BDD'!$A:$D,4,$B33,EJ$13),"")</f>
        <v/>
      </c>
      <c r="EK33" s="115" t="str">
        <f>IFERROR(RECHERCHEVA('Dpt BDD'!$A:$D,4,$B33,EK$13),"")</f>
        <v/>
      </c>
      <c r="EL33" s="115" t="str">
        <f>IFERROR(RECHERCHEVA('Dpt BDD'!$A:$D,4,$B33,EL$13),"")</f>
        <v/>
      </c>
      <c r="EM33" s="115" t="str">
        <f>IFERROR(RECHERCHEVA('Dpt BDD'!$A:$D,4,$B33,EM$13),"")</f>
        <v/>
      </c>
      <c r="EN33" s="115" t="str">
        <f>IFERROR(RECHERCHEVA('Dpt BDD'!$A:$D,4,$B33,EN$13),"")</f>
        <v/>
      </c>
      <c r="EO33" s="115" t="str">
        <f>IFERROR(RECHERCHEVA('Dpt BDD'!$A:$D,4,$B33,EO$13),"")</f>
        <v/>
      </c>
      <c r="EP33" s="115" t="str">
        <f>IFERROR(RECHERCHEVA('Dpt BDD'!$A:$D,4,$B33,EP$13),"")</f>
        <v/>
      </c>
      <c r="EQ33" s="115" t="str">
        <f>IFERROR(RECHERCHEVA('Dpt BDD'!$A:$D,4,$B33,EQ$13),"")</f>
        <v/>
      </c>
      <c r="ER33" s="115" t="str">
        <f>IFERROR(RECHERCHEVA('Dpt BDD'!$A:$D,4,$B33,ER$13),"")</f>
        <v/>
      </c>
      <c r="ES33" s="115" t="str">
        <f>IFERROR(RECHERCHEVA('Dpt BDD'!$A:$D,4,$B33,ES$13),"")</f>
        <v/>
      </c>
      <c r="ET33" s="115" t="str">
        <f>IFERROR(RECHERCHEVA('Dpt BDD'!$A:$D,4,$B33,ET$13),"")</f>
        <v/>
      </c>
      <c r="EU33" s="115" t="str">
        <f>IFERROR(RECHERCHEVA('Dpt BDD'!$A:$D,4,$B33,EU$13),"")</f>
        <v/>
      </c>
      <c r="EV33" s="115" t="str">
        <f>IFERROR(RECHERCHEVA('Dpt BDD'!$A:$D,4,$B33,EV$13),"")</f>
        <v/>
      </c>
      <c r="EW33" s="115" t="str">
        <f>IFERROR(RECHERCHEVA('Dpt BDD'!$A:$D,4,$B33,EW$13),"")</f>
        <v/>
      </c>
      <c r="EX33" s="115" t="str">
        <f>IFERROR(RECHERCHEVA('Dpt BDD'!$A:$D,4,$B33,EX$13),"")</f>
        <v/>
      </c>
      <c r="EY33" s="115" t="str">
        <f>IFERROR(RECHERCHEVA('Dpt BDD'!$A:$D,4,$B33,EY$13),"")</f>
        <v/>
      </c>
      <c r="EZ33" s="115" t="str">
        <f>IFERROR(RECHERCHEVA('Dpt BDD'!$A:$D,4,$B33,EZ$13),"")</f>
        <v/>
      </c>
      <c r="FA33" s="115" t="str">
        <f>IFERROR(RECHERCHEVA('Dpt BDD'!$A:$D,4,$B33,FA$13),"")</f>
        <v/>
      </c>
      <c r="FB33" s="115" t="str">
        <f>IFERROR(RECHERCHEVA('Dpt BDD'!$A:$D,4,$B33,FB$13),"")</f>
        <v/>
      </c>
      <c r="FC33" s="115" t="str">
        <f>IFERROR(RECHERCHEVA('Dpt BDD'!$A:$D,4,$B33,FC$13),"")</f>
        <v/>
      </c>
      <c r="FD33" s="115" t="str">
        <f>IFERROR(RECHERCHEVA('Dpt BDD'!$A:$D,4,$B33,FD$13),"")</f>
        <v/>
      </c>
      <c r="FE33" s="115" t="str">
        <f>IFERROR(RECHERCHEVA('Dpt BDD'!$A:$D,4,$B33,FE$13),"")</f>
        <v/>
      </c>
      <c r="FF33" s="115" t="str">
        <f>IFERROR(RECHERCHEVA('Dpt BDD'!$A:$D,4,$B33,FF$13),"")</f>
        <v/>
      </c>
      <c r="FG33" s="115" t="str">
        <f>IFERROR(RECHERCHEVA('Dpt BDD'!$A:$D,4,$B33,FG$13),"")</f>
        <v/>
      </c>
      <c r="FH33" s="115" t="str">
        <f>IFERROR(RECHERCHEVA('Dpt BDD'!$A:$D,4,$B33,FH$13),"")</f>
        <v/>
      </c>
      <c r="FI33" s="115" t="str">
        <f>IFERROR(RECHERCHEVA('Dpt BDD'!$A:$D,4,$B33,FI$13),"")</f>
        <v/>
      </c>
      <c r="FJ33" s="115" t="str">
        <f>IFERROR(RECHERCHEVA('Dpt BDD'!$A:$D,4,$B33,FJ$13),"")</f>
        <v/>
      </c>
      <c r="FK33" s="115" t="str">
        <f>IFERROR(RECHERCHEVA('Dpt BDD'!$A:$D,4,$B33,FK$13),"")</f>
        <v/>
      </c>
      <c r="FL33" s="115" t="str">
        <f>IFERROR(RECHERCHEVA('Dpt BDD'!$A:$D,4,$B33,FL$13),"")</f>
        <v/>
      </c>
      <c r="FM33" s="115" t="str">
        <f>IFERROR(RECHERCHEVA('Dpt BDD'!$A:$D,4,$B33,FM$13),"")</f>
        <v/>
      </c>
      <c r="FN33" s="115" t="str">
        <f>IFERROR(RECHERCHEVA('Dpt BDD'!$A:$D,4,$B33,FN$13),"")</f>
        <v/>
      </c>
      <c r="FO33" s="115" t="str">
        <f>IFERROR(RECHERCHEVA('Dpt BDD'!$A:$D,4,$B33,FO$13),"")</f>
        <v/>
      </c>
      <c r="FP33" s="115" t="str">
        <f>IFERROR(RECHERCHEVA('Dpt BDD'!$A:$D,4,$B33,FP$13),"")</f>
        <v/>
      </c>
      <c r="FQ33" s="115" t="str">
        <f>IFERROR(RECHERCHEVA('Dpt BDD'!$A:$D,4,$B33,FQ$13),"")</f>
        <v/>
      </c>
      <c r="FR33" s="115" t="str">
        <f>IFERROR(RECHERCHEVA('Dpt BDD'!$A:$D,4,$B33,FR$13),"")</f>
        <v/>
      </c>
      <c r="FS33" s="115" t="str">
        <f>IFERROR(RECHERCHEVA('Dpt BDD'!$A:$D,4,$B33,FS$13),"")</f>
        <v/>
      </c>
      <c r="FT33" s="115" t="str">
        <f>IFERROR(RECHERCHEVA('Dpt BDD'!$A:$D,4,$B33,FT$13),"")</f>
        <v/>
      </c>
      <c r="FU33" s="115" t="str">
        <f>IFERROR(RECHERCHEVA('Dpt BDD'!$A:$D,4,$B33,FU$13),"")</f>
        <v/>
      </c>
      <c r="FV33" s="115" t="str">
        <f>IFERROR(RECHERCHEVA('Dpt BDD'!$A:$D,4,$B33,FV$13),"")</f>
        <v/>
      </c>
      <c r="FW33" s="115" t="str">
        <f>IFERROR(RECHERCHEVA('Dpt BDD'!$A:$D,4,$B33,FW$13),"")</f>
        <v/>
      </c>
      <c r="FX33" s="115" t="str">
        <f>IFERROR(RECHERCHEVA('Dpt BDD'!$A:$D,4,$B33,FX$13),"")</f>
        <v/>
      </c>
      <c r="FY33" s="115" t="str">
        <f>IFERROR(RECHERCHEVA('Dpt BDD'!$A:$D,4,$B33,FY$13),"")</f>
        <v/>
      </c>
      <c r="FZ33" s="115" t="str">
        <f>IFERROR(RECHERCHEVA('Dpt BDD'!$A:$D,4,$B33,FZ$13),"")</f>
        <v/>
      </c>
      <c r="GA33" s="115" t="str">
        <f>IFERROR(RECHERCHEVA('Dpt BDD'!$A:$D,4,$B33,GA$13),"")</f>
        <v/>
      </c>
      <c r="GB33" s="115" t="str">
        <f>IFERROR(RECHERCHEVA('Dpt BDD'!$A:$D,4,$B33,GB$13),"")</f>
        <v/>
      </c>
      <c r="GC33" s="115" t="str">
        <f>IFERROR(RECHERCHEVA('Dpt BDD'!$A:$D,4,$B33,GC$13),"")</f>
        <v/>
      </c>
      <c r="GD33" s="115" t="str">
        <f>IFERROR(RECHERCHEVA('Dpt BDD'!$A:$D,4,$B33,GD$13),"")</f>
        <v/>
      </c>
      <c r="GE33" s="115" t="str">
        <f>IFERROR(RECHERCHEVA('Dpt BDD'!$A:$D,4,$B33,GE$13),"")</f>
        <v/>
      </c>
      <c r="GF33" s="115" t="str">
        <f>IFERROR(RECHERCHEVA('Dpt BDD'!$A:$D,4,$B33,GF$13),"")</f>
        <v/>
      </c>
      <c r="GG33" s="115" t="str">
        <f>IFERROR(RECHERCHEVA('Dpt BDD'!$A:$D,4,$B33,GG$13),"")</f>
        <v/>
      </c>
      <c r="GH33" s="115" t="str">
        <f>IFERROR(RECHERCHEVA('Dpt BDD'!$A:$D,4,$B33,GH$13),"")</f>
        <v/>
      </c>
      <c r="GI33" s="115" t="str">
        <f>IFERROR(RECHERCHEVA('Dpt BDD'!$A:$D,4,$B33,GI$13),"")</f>
        <v/>
      </c>
      <c r="GJ33" s="115" t="str">
        <f>IFERROR(RECHERCHEVA('Dpt BDD'!$A:$D,4,$B33,GJ$13),"")</f>
        <v/>
      </c>
      <c r="GK33" s="115" t="str">
        <f>IFERROR(RECHERCHEVA('Dpt BDD'!$A:$D,4,$B33,GK$13),"")</f>
        <v/>
      </c>
      <c r="GL33" s="115" t="str">
        <f>IFERROR(RECHERCHEVA('Dpt BDD'!$A:$D,4,$B33,GL$13),"")</f>
        <v/>
      </c>
      <c r="GM33" s="115" t="str">
        <f>IFERROR(RECHERCHEVA('Dpt BDD'!$A:$D,4,$B33,GM$13),"")</f>
        <v/>
      </c>
      <c r="GN33" s="115" t="str">
        <f>IFERROR(RECHERCHEVA('Dpt BDD'!$A:$D,4,$B33,GN$13),"")</f>
        <v/>
      </c>
      <c r="GO33" s="115" t="str">
        <f>IFERROR(RECHERCHEVA('Dpt BDD'!$A:$D,4,$B33,GO$13),"")</f>
        <v/>
      </c>
      <c r="GP33" s="115" t="str">
        <f>IFERROR(RECHERCHEVA('Dpt BDD'!$A:$D,4,$B33,GP$13),"")</f>
        <v/>
      </c>
      <c r="GQ33" s="115" t="str">
        <f>IFERROR(RECHERCHEVA('Dpt BDD'!$A:$D,4,$B33,GQ$13),"")</f>
        <v/>
      </c>
      <c r="GR33" s="115" t="str">
        <f>IFERROR(RECHERCHEVA('Dpt BDD'!$A:$D,4,$B33,GR$13),"")</f>
        <v/>
      </c>
      <c r="GS33" s="115" t="str">
        <f>IFERROR(RECHERCHEVA('Dpt BDD'!$A:$D,4,$B33,GS$13),"")</f>
        <v/>
      </c>
      <c r="GT33" s="115" t="str">
        <f>IFERROR(RECHERCHEVA('Dpt BDD'!$A:$D,4,$B33,GT$13),"")</f>
        <v/>
      </c>
      <c r="GU33" s="115" t="str">
        <f>IFERROR(RECHERCHEVA('Dpt BDD'!$A:$D,4,$B33,GU$13),"")</f>
        <v/>
      </c>
      <c r="GV33" s="115" t="str">
        <f>IFERROR(RECHERCHEVA('Dpt BDD'!$A:$D,4,$B33,GV$13),"")</f>
        <v/>
      </c>
      <c r="GW33" s="115" t="str">
        <f>IFERROR(RECHERCHEVA('Dpt BDD'!$A:$D,4,$B33,GW$13),"")</f>
        <v/>
      </c>
      <c r="GX33" s="115" t="str">
        <f>IFERROR(RECHERCHEVA('Dpt BDD'!$A:$D,4,$B33,GX$13),"")</f>
        <v/>
      </c>
      <c r="GY33" s="115" t="str">
        <f>IFERROR(RECHERCHEVA('Dpt BDD'!$A:$D,4,$B33,GY$13),"")</f>
        <v/>
      </c>
      <c r="GZ33" s="115" t="str">
        <f>IFERROR(RECHERCHEVA('Dpt BDD'!$A:$D,4,$B33,GZ$13),"")</f>
        <v/>
      </c>
      <c r="HA33" s="115" t="str">
        <f>IFERROR(RECHERCHEVA('Dpt BDD'!$A:$D,4,$B33,HA$13),"")</f>
        <v/>
      </c>
      <c r="HB33" s="115" t="str">
        <f>IFERROR(RECHERCHEVA('Dpt BDD'!$A:$D,4,$B33,HB$13),"")</f>
        <v/>
      </c>
      <c r="HC33" s="115" t="str">
        <f>IFERROR(RECHERCHEVA('Dpt BDD'!$A:$D,4,$B33,HC$13),"")</f>
        <v/>
      </c>
      <c r="HD33" s="115" t="str">
        <f>IFERROR(RECHERCHEVA('Dpt BDD'!$A:$D,4,$B33,HD$13),"")</f>
        <v/>
      </c>
      <c r="HE33" s="115" t="str">
        <f>IFERROR(RECHERCHEVA('Dpt BDD'!$A:$D,4,$B33,HE$13),"")</f>
        <v/>
      </c>
      <c r="HF33" s="115" t="str">
        <f>IFERROR(RECHERCHEVA('Dpt BDD'!$A:$D,4,$B33,HF$13),"")</f>
        <v/>
      </c>
      <c r="HG33" s="115" t="str">
        <f>IFERROR(RECHERCHEVA('Dpt BDD'!$A:$D,4,$B33,HG$13),"")</f>
        <v/>
      </c>
      <c r="HH33" s="115" t="str">
        <f>IFERROR(RECHERCHEVA('Dpt BDD'!$A:$D,4,$B33,HH$13),"")</f>
        <v/>
      </c>
    </row>
    <row r="34" spans="2:216" x14ac:dyDescent="0.15">
      <c r="B34" s="119">
        <f t="shared" si="0"/>
        <v>43121</v>
      </c>
      <c r="C34" s="116" t="str">
        <f>IFERROR(RECHERCHEVA('Dpt BDD'!$A:$D,4,$B34,C$12),"")</f>
        <v/>
      </c>
      <c r="D34" s="114" t="str">
        <f>IFERROR(RECHERCHEVA('Dpt BDD'!$A:$D,4,$B34,D$12),"")</f>
        <v/>
      </c>
      <c r="E34" s="114" t="str">
        <f>IFERROR(RECHERCHEVA('Dpt BDD'!$A:$D,4,$B34,E$12),"")</f>
        <v/>
      </c>
      <c r="F34" s="114" t="str">
        <f>IFERROR(RECHERCHEVA('Dpt BDD'!$A:$D,4,$B34,F$12),"")</f>
        <v/>
      </c>
      <c r="G34" s="114" t="str">
        <f>IFERROR(RECHERCHEVA('Dpt BDD'!$A:$D,4,$B34,G$12),"")</f>
        <v/>
      </c>
      <c r="H34" s="114" t="str">
        <f>IFERROR(RECHERCHEVA('Dpt BDD'!$A:$D,4,$B34,H$12),"")</f>
        <v/>
      </c>
      <c r="I34" s="114" t="str">
        <f>IFERROR(RECHERCHEVA('Dpt BDD'!$A:$D,4,$B34,I$12),"")</f>
        <v/>
      </c>
      <c r="J34" s="114" t="str">
        <f>IFERROR(RECHERCHEVA('Dpt BDD'!$A:$D,4,$B34,J$12),"")</f>
        <v/>
      </c>
      <c r="K34" s="114" t="str">
        <f>IFERROR(RECHERCHEVA('Dpt BDD'!$A:$D,4,$B34,K$12),"")</f>
        <v/>
      </c>
      <c r="L34" s="114" t="str">
        <f>IFERROR(RECHERCHEVA('Dpt BDD'!$A:$D,4,$B34,L$12),"")</f>
        <v/>
      </c>
      <c r="M34" s="114" t="str">
        <f>IFERROR(RECHERCHEVA('Dpt BDD'!$A:$D,4,$B34,M$12),"")</f>
        <v/>
      </c>
      <c r="N34" s="114" t="str">
        <f>IFERROR(RECHERCHEVA('Dpt BDD'!$A:$D,4,$B34,N$12),"")</f>
        <v/>
      </c>
      <c r="O34" s="114" t="str">
        <f>IFERROR(RECHERCHEVA('Dpt BDD'!$A:$D,4,$B34,O$13),"")</f>
        <v/>
      </c>
      <c r="P34" s="114" t="str">
        <f>IFERROR(RECHERCHEVA('Dpt BDD'!$A:$D,4,$B34,P$13),"")</f>
        <v/>
      </c>
      <c r="Q34" s="114" t="str">
        <f>IFERROR(RECHERCHEVA('Dpt BDD'!$A:$D,4,$B34,Q$13),"")</f>
        <v/>
      </c>
      <c r="R34" s="114" t="str">
        <f>IFERROR(RECHERCHEVA('Dpt BDD'!$A:$D,4,$B34,R$13),"")</f>
        <v/>
      </c>
      <c r="S34" s="114" t="str">
        <f>IFERROR(RECHERCHEVA('Dpt BDD'!$A:$D,4,$B34,S$13),"")</f>
        <v/>
      </c>
      <c r="T34" s="114" t="str">
        <f>IFERROR(RECHERCHEVA('Dpt BDD'!$A:$D,4,$B34,T$13),"")</f>
        <v/>
      </c>
      <c r="U34" s="114" t="str">
        <f>IFERROR(RECHERCHEVA('Dpt BDD'!$A:$D,4,$B34,U$13),"")</f>
        <v/>
      </c>
      <c r="V34" s="114" t="str">
        <f>IFERROR(RECHERCHEVA('Dpt BDD'!$A:$D,4,$B34,V$13),"")</f>
        <v/>
      </c>
      <c r="W34" s="114" t="str">
        <f>IFERROR(RECHERCHEVA('Dpt BDD'!$A:$D,4,$B34,W$13),"")</f>
        <v/>
      </c>
      <c r="X34" s="114" t="str">
        <f>IFERROR(RECHERCHEVA('Dpt BDD'!$A:$D,4,$B34,X$13),"")</f>
        <v/>
      </c>
      <c r="Y34" s="114" t="str">
        <f>IFERROR(RECHERCHEVA('Dpt BDD'!$A:$D,4,$B34,Y$13),"")</f>
        <v/>
      </c>
      <c r="Z34" s="114" t="str">
        <f>IFERROR(RECHERCHEVA('Dpt BDD'!$A:$D,4,$B34,Z$13),"")</f>
        <v/>
      </c>
      <c r="AA34" s="114" t="str">
        <f>IFERROR(RECHERCHEVA('Dpt BDD'!$A:$D,4,$B34,AA$13),"")</f>
        <v/>
      </c>
      <c r="AB34" s="114" t="str">
        <f>IFERROR(RECHERCHEVA('Dpt BDD'!$A:$D,4,$B34,AB$13),"")</f>
        <v/>
      </c>
      <c r="AC34" s="114" t="str">
        <f>IFERROR(RECHERCHEVA('Dpt BDD'!$A:$D,4,$B34,AC$13),"")</f>
        <v/>
      </c>
      <c r="AD34" s="114" t="str">
        <f>IFERROR(RECHERCHEVA('Dpt BDD'!$A:$D,4,$B34,AD$13),"")</f>
        <v/>
      </c>
      <c r="AE34" s="114" t="str">
        <f>IFERROR(RECHERCHEVA('Dpt BDD'!$A:$D,4,$B34,AE$13),"")</f>
        <v/>
      </c>
      <c r="AF34" s="114" t="str">
        <f>IFERROR(RECHERCHEVA('Dpt BDD'!$A:$D,4,$B34,AF$13),"")</f>
        <v/>
      </c>
      <c r="AG34" s="114" t="str">
        <f>IFERROR(RECHERCHEVA('Dpt BDD'!$A:$D,4,$B34,AG$13),"")</f>
        <v/>
      </c>
      <c r="AH34" s="114" t="str">
        <f>IFERROR(RECHERCHEVA('Dpt BDD'!$A:$D,4,$B34,AH$13),"")</f>
        <v/>
      </c>
      <c r="AI34" s="114" t="str">
        <f>IFERROR(RECHERCHEVA('Dpt BDD'!$A:$D,4,$B34,AI$13),"")</f>
        <v/>
      </c>
      <c r="AJ34" s="114" t="str">
        <f>IFERROR(RECHERCHEVA('Dpt BDD'!$A:$D,4,$B34,AJ$13),"")</f>
        <v/>
      </c>
      <c r="AK34" s="114" t="str">
        <f>IFERROR(RECHERCHEVA('Dpt BDD'!$A:$D,4,$B34,AK$13),"")</f>
        <v/>
      </c>
      <c r="AL34" s="114" t="str">
        <f>IFERROR(RECHERCHEVA('Dpt BDD'!$A:$D,4,$B34,AL$13),"")</f>
        <v/>
      </c>
      <c r="AM34" s="114" t="str">
        <f>IFERROR(RECHERCHEVA('Dpt BDD'!$A:$D,4,$B34,AM$13),"")</f>
        <v/>
      </c>
      <c r="AN34" s="114" t="str">
        <f>IFERROR(RECHERCHEVA('Dpt BDD'!$A:$D,4,$B34,AN$13),"")</f>
        <v/>
      </c>
      <c r="AO34" s="114" t="str">
        <f>IFERROR(RECHERCHEVA('Dpt BDD'!$A:$D,4,$B34,AO$13),"")</f>
        <v/>
      </c>
      <c r="AP34" s="114" t="str">
        <f>IFERROR(RECHERCHEVA('Dpt BDD'!$A:$D,4,$B34,AP$13),"")</f>
        <v/>
      </c>
      <c r="AQ34" s="114" t="str">
        <f>IFERROR(RECHERCHEVA('Dpt BDD'!$A:$D,4,$B34,AQ$13),"")</f>
        <v/>
      </c>
      <c r="AR34" s="114" t="str">
        <f>IFERROR(RECHERCHEVA('Dpt BDD'!$A:$D,4,$B34,AR$13),"")</f>
        <v/>
      </c>
      <c r="AS34" s="114" t="str">
        <f>IFERROR(RECHERCHEVA('Dpt BDD'!$A:$D,4,$B34,AS$13),"")</f>
        <v/>
      </c>
      <c r="AT34" s="114" t="str">
        <f>IFERROR(RECHERCHEVA('Dpt BDD'!$A:$D,4,$B34,AT$13),"")</f>
        <v/>
      </c>
      <c r="AU34" s="114" t="str">
        <f>IFERROR(RECHERCHEVA('Dpt BDD'!$A:$D,4,$B34,AU$13),"")</f>
        <v/>
      </c>
      <c r="AV34" s="114" t="str">
        <f>IFERROR(RECHERCHEVA('Dpt BDD'!$A:$D,4,$B34,AV$13),"")</f>
        <v/>
      </c>
      <c r="AW34" s="114" t="str">
        <f>IFERROR(RECHERCHEVA('Dpt BDD'!$A:$D,4,$B34,AW$13),"")</f>
        <v/>
      </c>
      <c r="AX34" s="114" t="str">
        <f>IFERROR(RECHERCHEVA('Dpt BDD'!$A:$D,4,$B34,AX$13),"")</f>
        <v/>
      </c>
      <c r="AY34" s="114" t="str">
        <f>IFERROR(RECHERCHEVA('Dpt BDD'!$A:$D,4,$B34,AY$13),"")</f>
        <v/>
      </c>
      <c r="AZ34" s="114" t="str">
        <f>IFERROR(RECHERCHEVA('Dpt BDD'!$A:$D,4,$B34,AZ$13),"")</f>
        <v/>
      </c>
      <c r="BA34" s="114" t="str">
        <f>IFERROR(RECHERCHEVA('Dpt BDD'!$A:$D,4,$B34,BA$13),"")</f>
        <v/>
      </c>
      <c r="BB34" s="114" t="str">
        <f>IFERROR(RECHERCHEVA('Dpt BDD'!$A:$D,4,$B34,BB$13),"")</f>
        <v/>
      </c>
      <c r="BC34" s="114" t="str">
        <f>IFERROR(RECHERCHEVA('Dpt BDD'!$A:$D,4,$B34,BC$13),"")</f>
        <v/>
      </c>
      <c r="BD34" s="114" t="str">
        <f>IFERROR(RECHERCHEVA('Dpt BDD'!$A:$D,4,$B34,BD$13),"")</f>
        <v/>
      </c>
      <c r="BE34" s="114" t="str">
        <f>IFERROR(RECHERCHEVA('Dpt BDD'!$A:$D,4,$B34,BE$13),"")</f>
        <v/>
      </c>
      <c r="BF34" s="114" t="str">
        <f>IFERROR(RECHERCHEVA('Dpt BDD'!$A:$D,4,$B34,BF$13),"")</f>
        <v/>
      </c>
      <c r="BG34" s="114" t="str">
        <f>IFERROR(RECHERCHEVA('Dpt BDD'!$A:$D,4,$B34,BG$13),"")</f>
        <v/>
      </c>
      <c r="BH34" s="114" t="str">
        <f>IFERROR(RECHERCHEVA('Dpt BDD'!$A:$D,4,$B34,BH$13),"")</f>
        <v/>
      </c>
      <c r="BI34" s="114" t="str">
        <f>IFERROR(RECHERCHEVA('Dpt BDD'!$A:$D,4,$B34,BI$13),"")</f>
        <v/>
      </c>
      <c r="BJ34" s="114" t="str">
        <f>IFERROR(RECHERCHEVA('Dpt BDD'!$A:$D,4,$B34,BJ$13),"")</f>
        <v/>
      </c>
      <c r="BK34" s="114" t="str">
        <f>IFERROR(RECHERCHEVA('Dpt BDD'!$A:$D,4,$B34,BK$13),"")</f>
        <v/>
      </c>
      <c r="BL34" s="114" t="str">
        <f>IFERROR(RECHERCHEVA('Dpt BDD'!$A:$D,4,$B34,BL$13),"")</f>
        <v/>
      </c>
      <c r="BM34" s="114" t="str">
        <f>IFERROR(RECHERCHEVA('Dpt BDD'!$A:$D,4,$B34,BM$13),"")</f>
        <v/>
      </c>
      <c r="BN34" s="114" t="str">
        <f>IFERROR(RECHERCHEVA('Dpt BDD'!$A:$D,4,$B34,BN$13),"")</f>
        <v/>
      </c>
      <c r="BO34" s="114" t="str">
        <f>IFERROR(RECHERCHEVA('Dpt BDD'!$A:$D,4,$B34,BO$13),"")</f>
        <v/>
      </c>
      <c r="BP34" s="114" t="str">
        <f>IFERROR(RECHERCHEVA('Dpt BDD'!$A:$D,4,$B34,BP$13),"")</f>
        <v/>
      </c>
      <c r="BQ34" s="114" t="str">
        <f>IFERROR(RECHERCHEVA('Dpt BDD'!$A:$D,4,$B34,BQ$13),"")</f>
        <v/>
      </c>
      <c r="BR34" s="114" t="str">
        <f>IFERROR(RECHERCHEVA('Dpt BDD'!$A:$D,4,$B34,BR$13),"")</f>
        <v/>
      </c>
      <c r="BS34" s="114" t="str">
        <f>IFERROR(RECHERCHEVA('Dpt BDD'!$A:$D,4,$B34,BS$13),"")</f>
        <v/>
      </c>
      <c r="BT34" s="114" t="str">
        <f>IFERROR(RECHERCHEVA('Dpt BDD'!$A:$D,4,$B34,BT$13),"")</f>
        <v/>
      </c>
      <c r="BU34" s="114" t="str">
        <f>IFERROR(RECHERCHEVA('Dpt BDD'!$A:$D,4,$B34,BU$13),"")</f>
        <v/>
      </c>
      <c r="BV34" s="114" t="str">
        <f>IFERROR(RECHERCHEVA('Dpt BDD'!$A:$D,4,$B34,BV$13),"")</f>
        <v/>
      </c>
      <c r="BW34" s="114" t="str">
        <f>IFERROR(RECHERCHEVA('Dpt BDD'!$A:$D,4,$B34,BW$13),"")</f>
        <v/>
      </c>
      <c r="BX34" s="114" t="str">
        <f>IFERROR(RECHERCHEVA('Dpt BDD'!$A:$D,4,$B34,BX$13),"")</f>
        <v/>
      </c>
      <c r="BY34" s="114" t="str">
        <f>IFERROR(RECHERCHEVA('Dpt BDD'!$A:$D,4,$B34,BY$13),"")</f>
        <v/>
      </c>
      <c r="BZ34" s="114" t="str">
        <f>IFERROR(RECHERCHEVA('Dpt BDD'!$A:$D,4,$B34,BZ$13),"")</f>
        <v/>
      </c>
      <c r="CA34" s="114" t="str">
        <f>IFERROR(RECHERCHEVA('Dpt BDD'!$A:$D,4,$B34,CA$13),"")</f>
        <v/>
      </c>
      <c r="CB34" s="114" t="str">
        <f>IFERROR(RECHERCHEVA('Dpt BDD'!$A:$D,4,$B34,CB$13),"")</f>
        <v/>
      </c>
      <c r="CC34" s="114" t="str">
        <f>IFERROR(RECHERCHEVA('Dpt BDD'!$A:$D,4,$B34,CC$13),"")</f>
        <v/>
      </c>
      <c r="CD34" s="114" t="str">
        <f>IFERROR(RECHERCHEVA('Dpt BDD'!$A:$D,4,$B34,CD$13),"")</f>
        <v/>
      </c>
      <c r="CE34" s="114" t="str">
        <f>IFERROR(RECHERCHEVA('Dpt BDD'!$A:$D,4,$B34,CE$13),"")</f>
        <v/>
      </c>
      <c r="CF34" s="114" t="str">
        <f>IFERROR(RECHERCHEVA('Dpt BDD'!$A:$D,4,$B34,CF$13),"")</f>
        <v/>
      </c>
      <c r="CG34" s="114" t="str">
        <f>IFERROR(RECHERCHEVA('Dpt BDD'!$A:$D,4,$B34,CG$13),"")</f>
        <v/>
      </c>
      <c r="CH34" s="114" t="str">
        <f>IFERROR(RECHERCHEVA('Dpt BDD'!$A:$D,4,$B34,CH$13),"")</f>
        <v/>
      </c>
      <c r="CI34" s="114" t="str">
        <f>IFERROR(RECHERCHEVA('Dpt BDD'!$A:$D,4,$B34,CI$13),"")</f>
        <v/>
      </c>
      <c r="CJ34" s="114" t="str">
        <f>IFERROR(RECHERCHEVA('Dpt BDD'!$A:$D,4,$B34,CJ$13),"")</f>
        <v/>
      </c>
      <c r="CK34" s="114" t="str">
        <f>IFERROR(RECHERCHEVA('Dpt BDD'!$A:$D,4,$B34,CK$13),"")</f>
        <v/>
      </c>
      <c r="CL34" s="114" t="str">
        <f>IFERROR(RECHERCHEVA('Dpt BDD'!$A:$D,4,$B34,CL$13),"")</f>
        <v/>
      </c>
      <c r="CM34" s="114" t="str">
        <f>IFERROR(RECHERCHEVA('Dpt BDD'!$A:$D,4,$B34,CM$13),"")</f>
        <v/>
      </c>
      <c r="CN34" s="114" t="str">
        <f>IFERROR(RECHERCHEVA('Dpt BDD'!$A:$D,4,$B34,CN$13),"")</f>
        <v/>
      </c>
      <c r="CO34" s="114" t="str">
        <f>IFERROR(RECHERCHEVA('Dpt BDD'!$A:$D,4,$B34,CO$13),"")</f>
        <v/>
      </c>
      <c r="CP34" s="114" t="str">
        <f>IFERROR(RECHERCHEVA('Dpt BDD'!$A:$D,4,$B34,CP$13),"")</f>
        <v/>
      </c>
      <c r="CQ34" s="114" t="str">
        <f>IFERROR(RECHERCHEVA('Dpt BDD'!$A:$D,4,$B34,CQ$13),"")</f>
        <v/>
      </c>
      <c r="CR34" s="114" t="str">
        <f>IFERROR(RECHERCHEVA('Dpt BDD'!$A:$D,4,$B34,CR$13),"")</f>
        <v/>
      </c>
      <c r="CS34" s="114" t="str">
        <f>IFERROR(RECHERCHEVA('Dpt BDD'!$A:$D,4,$B34,CS$13),"")</f>
        <v/>
      </c>
      <c r="CT34" s="114" t="str">
        <f>IFERROR(RECHERCHEVA('Dpt BDD'!$A:$D,4,$B34,CT$13),"")</f>
        <v/>
      </c>
      <c r="CU34" s="114" t="str">
        <f>IFERROR(RECHERCHEVA('Dpt BDD'!$A:$D,4,$B34,CU$13),"")</f>
        <v/>
      </c>
      <c r="CV34" s="114" t="str">
        <f>IFERROR(RECHERCHEVA('Dpt BDD'!$A:$D,4,$B34,CV$13),"")</f>
        <v/>
      </c>
      <c r="CW34" s="114" t="str">
        <f>IFERROR(RECHERCHEVA('Dpt BDD'!$A:$D,4,$B34,CW$13),"")</f>
        <v/>
      </c>
      <c r="CX34" s="114" t="str">
        <f>IFERROR(RECHERCHEVA('Dpt BDD'!$A:$D,4,$B34,CX$13),"")</f>
        <v/>
      </c>
      <c r="CY34" s="114" t="str">
        <f>IFERROR(RECHERCHEVA('Dpt BDD'!$A:$D,4,$B34,CY$13),"")</f>
        <v/>
      </c>
      <c r="CZ34" s="114" t="str">
        <f>IFERROR(RECHERCHEVA('Dpt BDD'!$A:$D,4,$B34,CZ$13),"")</f>
        <v/>
      </c>
      <c r="DA34" s="114" t="str">
        <f>IFERROR(RECHERCHEVA('Dpt BDD'!$A:$D,4,$B34,DA$13),"")</f>
        <v/>
      </c>
      <c r="DB34" s="114" t="str">
        <f>IFERROR(RECHERCHEVA('Dpt BDD'!$A:$D,4,$B34,DB$13),"")</f>
        <v/>
      </c>
      <c r="DC34" s="114" t="str">
        <f>IFERROR(RECHERCHEVA('Dpt BDD'!$A:$D,4,$B34,DC$13),"")</f>
        <v/>
      </c>
      <c r="DD34" s="114" t="str">
        <f>IFERROR(RECHERCHEVA('Dpt BDD'!$A:$D,4,$B34,DD$13),"")</f>
        <v/>
      </c>
      <c r="DE34" s="114" t="str">
        <f>IFERROR(RECHERCHEVA('Dpt BDD'!$A:$D,4,$B34,DE$13),"")</f>
        <v/>
      </c>
      <c r="DF34" s="114" t="str">
        <f>IFERROR(RECHERCHEVA('Dpt BDD'!$A:$D,4,$B34,DF$13),"")</f>
        <v/>
      </c>
      <c r="DG34" s="114" t="str">
        <f>IFERROR(RECHERCHEVA('Dpt BDD'!$A:$D,4,$B34,DG$13),"")</f>
        <v/>
      </c>
      <c r="DH34" s="114" t="str">
        <f>IFERROR(RECHERCHEVA('Dpt BDD'!$A:$D,4,$B34,DH$13),"")</f>
        <v/>
      </c>
      <c r="DI34" s="114" t="str">
        <f>IFERROR(RECHERCHEVA('Dpt BDD'!$A:$D,4,$B34,DI$13),"")</f>
        <v/>
      </c>
      <c r="DJ34" s="114" t="str">
        <f>IFERROR(RECHERCHEVA('Dpt BDD'!$A:$D,4,$B34,DJ$13),"")</f>
        <v/>
      </c>
      <c r="DK34" s="114" t="str">
        <f>IFERROR(RECHERCHEVA('Dpt BDD'!$A:$D,4,$B34,DK$13),"")</f>
        <v/>
      </c>
      <c r="DL34" s="114" t="str">
        <f>IFERROR(RECHERCHEVA('Dpt BDD'!$A:$D,4,$B34,DL$13),"")</f>
        <v/>
      </c>
      <c r="DM34" s="114" t="str">
        <f>IFERROR(RECHERCHEVA('Dpt BDD'!$A:$D,4,$B34,DM$13),"")</f>
        <v/>
      </c>
      <c r="DN34" s="114" t="str">
        <f>IFERROR(RECHERCHEVA('Dpt BDD'!$A:$D,4,$B34,DN$13),"")</f>
        <v/>
      </c>
      <c r="DO34" s="114" t="str">
        <f>IFERROR(RECHERCHEVA('Dpt BDD'!$A:$D,4,$B34,DO$13),"")</f>
        <v/>
      </c>
      <c r="DP34" s="114" t="str">
        <f>IFERROR(RECHERCHEVA('Dpt BDD'!$A:$D,4,$B34,DP$13),"")</f>
        <v/>
      </c>
      <c r="DQ34" s="114" t="str">
        <f>IFERROR(RECHERCHEVA('Dpt BDD'!$A:$D,4,$B34,DQ$13),"")</f>
        <v/>
      </c>
      <c r="DR34" s="114" t="str">
        <f>IFERROR(RECHERCHEVA('Dpt BDD'!$A:$D,4,$B34,DR$13),"")</f>
        <v/>
      </c>
      <c r="DS34" s="114" t="str">
        <f>IFERROR(RECHERCHEVA('Dpt BDD'!$A:$D,4,$B34,DS$13),"")</f>
        <v/>
      </c>
      <c r="DT34" s="114" t="str">
        <f>IFERROR(RECHERCHEVA('Dpt BDD'!$A:$D,4,$B34,DT$13),"")</f>
        <v/>
      </c>
      <c r="DU34" s="114" t="str">
        <f>IFERROR(RECHERCHEVA('Dpt BDD'!$A:$D,4,$B34,DU$13),"")</f>
        <v/>
      </c>
      <c r="DV34" s="114" t="str">
        <f>IFERROR(RECHERCHEVA('Dpt BDD'!$A:$D,4,$B34,DV$13),"")</f>
        <v/>
      </c>
      <c r="DW34" s="114" t="str">
        <f>IFERROR(RECHERCHEVA('Dpt BDD'!$A:$D,4,$B34,DW$13),"")</f>
        <v/>
      </c>
      <c r="DX34" s="114" t="str">
        <f>IFERROR(RECHERCHEVA('Dpt BDD'!$A:$D,4,$B34,DX$13),"")</f>
        <v/>
      </c>
      <c r="DY34" s="114" t="str">
        <f>IFERROR(RECHERCHEVA('Dpt BDD'!$A:$D,4,$B34,DY$13),"")</f>
        <v/>
      </c>
      <c r="DZ34" s="114" t="str">
        <f>IFERROR(RECHERCHEVA('Dpt BDD'!$A:$D,4,$B34,DZ$13),"")</f>
        <v/>
      </c>
      <c r="EA34" s="114" t="str">
        <f>IFERROR(RECHERCHEVA('Dpt BDD'!$A:$D,4,$B34,EA$13),"")</f>
        <v/>
      </c>
      <c r="EB34" s="114" t="str">
        <f>IFERROR(RECHERCHEVA('Dpt BDD'!$A:$D,4,$B34,EB$13),"")</f>
        <v/>
      </c>
      <c r="EC34" s="114" t="str">
        <f>IFERROR(RECHERCHEVA('Dpt BDD'!$A:$D,4,$B34,EC$13),"")</f>
        <v/>
      </c>
      <c r="ED34" s="114" t="str">
        <f>IFERROR(RECHERCHEVA('Dpt BDD'!$A:$D,4,$B34,ED$13),"")</f>
        <v/>
      </c>
      <c r="EE34" s="114" t="str">
        <f>IFERROR(RECHERCHEVA('Dpt BDD'!$A:$D,4,$B34,EE$13),"")</f>
        <v/>
      </c>
      <c r="EF34" s="114" t="str">
        <f>IFERROR(RECHERCHEVA('Dpt BDD'!$A:$D,4,$B34,EF$13),"")</f>
        <v/>
      </c>
      <c r="EG34" s="114" t="str">
        <f>IFERROR(RECHERCHEVA('Dpt BDD'!$A:$D,4,$B34,EG$13),"")</f>
        <v/>
      </c>
      <c r="EH34" s="114" t="str">
        <f>IFERROR(RECHERCHEVA('Dpt BDD'!$A:$D,4,$B34,EH$13),"")</f>
        <v/>
      </c>
      <c r="EI34" s="114" t="str">
        <f>IFERROR(RECHERCHEVA('Dpt BDD'!$A:$D,4,$B34,EI$13),"")</f>
        <v/>
      </c>
      <c r="EJ34" s="114" t="str">
        <f>IFERROR(RECHERCHEVA('Dpt BDD'!$A:$D,4,$B34,EJ$13),"")</f>
        <v/>
      </c>
      <c r="EK34" s="114" t="str">
        <f>IFERROR(RECHERCHEVA('Dpt BDD'!$A:$D,4,$B34,EK$13),"")</f>
        <v/>
      </c>
      <c r="EL34" s="114" t="str">
        <f>IFERROR(RECHERCHEVA('Dpt BDD'!$A:$D,4,$B34,EL$13),"")</f>
        <v/>
      </c>
      <c r="EM34" s="114" t="str">
        <f>IFERROR(RECHERCHEVA('Dpt BDD'!$A:$D,4,$B34,EM$13),"")</f>
        <v/>
      </c>
      <c r="EN34" s="114" t="str">
        <f>IFERROR(RECHERCHEVA('Dpt BDD'!$A:$D,4,$B34,EN$13),"")</f>
        <v/>
      </c>
      <c r="EO34" s="114" t="str">
        <f>IFERROR(RECHERCHEVA('Dpt BDD'!$A:$D,4,$B34,EO$13),"")</f>
        <v/>
      </c>
      <c r="EP34" s="114" t="str">
        <f>IFERROR(RECHERCHEVA('Dpt BDD'!$A:$D,4,$B34,EP$13),"")</f>
        <v/>
      </c>
      <c r="EQ34" s="114" t="str">
        <f>IFERROR(RECHERCHEVA('Dpt BDD'!$A:$D,4,$B34,EQ$13),"")</f>
        <v/>
      </c>
      <c r="ER34" s="114" t="str">
        <f>IFERROR(RECHERCHEVA('Dpt BDD'!$A:$D,4,$B34,ER$13),"")</f>
        <v/>
      </c>
      <c r="ES34" s="114" t="str">
        <f>IFERROR(RECHERCHEVA('Dpt BDD'!$A:$D,4,$B34,ES$13),"")</f>
        <v/>
      </c>
      <c r="ET34" s="114" t="str">
        <f>IFERROR(RECHERCHEVA('Dpt BDD'!$A:$D,4,$B34,ET$13),"")</f>
        <v/>
      </c>
      <c r="EU34" s="114" t="str">
        <f>IFERROR(RECHERCHEVA('Dpt BDD'!$A:$D,4,$B34,EU$13),"")</f>
        <v/>
      </c>
      <c r="EV34" s="114" t="str">
        <f>IFERROR(RECHERCHEVA('Dpt BDD'!$A:$D,4,$B34,EV$13),"")</f>
        <v/>
      </c>
      <c r="EW34" s="114" t="str">
        <f>IFERROR(RECHERCHEVA('Dpt BDD'!$A:$D,4,$B34,EW$13),"")</f>
        <v/>
      </c>
      <c r="EX34" s="114" t="str">
        <f>IFERROR(RECHERCHEVA('Dpt BDD'!$A:$D,4,$B34,EX$13),"")</f>
        <v/>
      </c>
      <c r="EY34" s="114" t="str">
        <f>IFERROR(RECHERCHEVA('Dpt BDD'!$A:$D,4,$B34,EY$13),"")</f>
        <v/>
      </c>
      <c r="EZ34" s="114" t="str">
        <f>IFERROR(RECHERCHEVA('Dpt BDD'!$A:$D,4,$B34,EZ$13),"")</f>
        <v/>
      </c>
      <c r="FA34" s="114" t="str">
        <f>IFERROR(RECHERCHEVA('Dpt BDD'!$A:$D,4,$B34,FA$13),"")</f>
        <v/>
      </c>
      <c r="FB34" s="114" t="str">
        <f>IFERROR(RECHERCHEVA('Dpt BDD'!$A:$D,4,$B34,FB$13),"")</f>
        <v/>
      </c>
      <c r="FC34" s="114" t="str">
        <f>IFERROR(RECHERCHEVA('Dpt BDD'!$A:$D,4,$B34,FC$13),"")</f>
        <v/>
      </c>
      <c r="FD34" s="114" t="str">
        <f>IFERROR(RECHERCHEVA('Dpt BDD'!$A:$D,4,$B34,FD$13),"")</f>
        <v/>
      </c>
      <c r="FE34" s="114" t="str">
        <f>IFERROR(RECHERCHEVA('Dpt BDD'!$A:$D,4,$B34,FE$13),"")</f>
        <v/>
      </c>
      <c r="FF34" s="114" t="str">
        <f>IFERROR(RECHERCHEVA('Dpt BDD'!$A:$D,4,$B34,FF$13),"")</f>
        <v/>
      </c>
      <c r="FG34" s="114" t="str">
        <f>IFERROR(RECHERCHEVA('Dpt BDD'!$A:$D,4,$B34,FG$13),"")</f>
        <v/>
      </c>
      <c r="FH34" s="114" t="str">
        <f>IFERROR(RECHERCHEVA('Dpt BDD'!$A:$D,4,$B34,FH$13),"")</f>
        <v/>
      </c>
      <c r="FI34" s="114" t="str">
        <f>IFERROR(RECHERCHEVA('Dpt BDD'!$A:$D,4,$B34,FI$13),"")</f>
        <v/>
      </c>
      <c r="FJ34" s="114" t="str">
        <f>IFERROR(RECHERCHEVA('Dpt BDD'!$A:$D,4,$B34,FJ$13),"")</f>
        <v/>
      </c>
      <c r="FK34" s="114" t="str">
        <f>IFERROR(RECHERCHEVA('Dpt BDD'!$A:$D,4,$B34,FK$13),"")</f>
        <v/>
      </c>
      <c r="FL34" s="114" t="str">
        <f>IFERROR(RECHERCHEVA('Dpt BDD'!$A:$D,4,$B34,FL$13),"")</f>
        <v/>
      </c>
      <c r="FM34" s="114" t="str">
        <f>IFERROR(RECHERCHEVA('Dpt BDD'!$A:$D,4,$B34,FM$13),"")</f>
        <v/>
      </c>
      <c r="FN34" s="114" t="str">
        <f>IFERROR(RECHERCHEVA('Dpt BDD'!$A:$D,4,$B34,FN$13),"")</f>
        <v/>
      </c>
      <c r="FO34" s="114" t="str">
        <f>IFERROR(RECHERCHEVA('Dpt BDD'!$A:$D,4,$B34,FO$13),"")</f>
        <v/>
      </c>
      <c r="FP34" s="114" t="str">
        <f>IFERROR(RECHERCHEVA('Dpt BDD'!$A:$D,4,$B34,FP$13),"")</f>
        <v/>
      </c>
      <c r="FQ34" s="114" t="str">
        <f>IFERROR(RECHERCHEVA('Dpt BDD'!$A:$D,4,$B34,FQ$13),"")</f>
        <v/>
      </c>
      <c r="FR34" s="114" t="str">
        <f>IFERROR(RECHERCHEVA('Dpt BDD'!$A:$D,4,$B34,FR$13),"")</f>
        <v/>
      </c>
      <c r="FS34" s="114" t="str">
        <f>IFERROR(RECHERCHEVA('Dpt BDD'!$A:$D,4,$B34,FS$13),"")</f>
        <v/>
      </c>
      <c r="FT34" s="114" t="str">
        <f>IFERROR(RECHERCHEVA('Dpt BDD'!$A:$D,4,$B34,FT$13),"")</f>
        <v/>
      </c>
      <c r="FU34" s="114" t="str">
        <f>IFERROR(RECHERCHEVA('Dpt BDD'!$A:$D,4,$B34,FU$13),"")</f>
        <v/>
      </c>
      <c r="FV34" s="114" t="str">
        <f>IFERROR(RECHERCHEVA('Dpt BDD'!$A:$D,4,$B34,FV$13),"")</f>
        <v/>
      </c>
      <c r="FW34" s="114" t="str">
        <f>IFERROR(RECHERCHEVA('Dpt BDD'!$A:$D,4,$B34,FW$13),"")</f>
        <v/>
      </c>
      <c r="FX34" s="114" t="str">
        <f>IFERROR(RECHERCHEVA('Dpt BDD'!$A:$D,4,$B34,FX$13),"")</f>
        <v/>
      </c>
      <c r="FY34" s="114" t="str">
        <f>IFERROR(RECHERCHEVA('Dpt BDD'!$A:$D,4,$B34,FY$13),"")</f>
        <v/>
      </c>
      <c r="FZ34" s="114" t="str">
        <f>IFERROR(RECHERCHEVA('Dpt BDD'!$A:$D,4,$B34,FZ$13),"")</f>
        <v/>
      </c>
      <c r="GA34" s="114" t="str">
        <f>IFERROR(RECHERCHEVA('Dpt BDD'!$A:$D,4,$B34,GA$13),"")</f>
        <v/>
      </c>
      <c r="GB34" s="114" t="str">
        <f>IFERROR(RECHERCHEVA('Dpt BDD'!$A:$D,4,$B34,GB$13),"")</f>
        <v/>
      </c>
      <c r="GC34" s="114" t="str">
        <f>IFERROR(RECHERCHEVA('Dpt BDD'!$A:$D,4,$B34,GC$13),"")</f>
        <v/>
      </c>
      <c r="GD34" s="114" t="str">
        <f>IFERROR(RECHERCHEVA('Dpt BDD'!$A:$D,4,$B34,GD$13),"")</f>
        <v/>
      </c>
      <c r="GE34" s="114" t="str">
        <f>IFERROR(RECHERCHEVA('Dpt BDD'!$A:$D,4,$B34,GE$13),"")</f>
        <v/>
      </c>
      <c r="GF34" s="114" t="str">
        <f>IFERROR(RECHERCHEVA('Dpt BDD'!$A:$D,4,$B34,GF$13),"")</f>
        <v/>
      </c>
      <c r="GG34" s="114" t="str">
        <f>IFERROR(RECHERCHEVA('Dpt BDD'!$A:$D,4,$B34,GG$13),"")</f>
        <v/>
      </c>
      <c r="GH34" s="114" t="str">
        <f>IFERROR(RECHERCHEVA('Dpt BDD'!$A:$D,4,$B34,GH$13),"")</f>
        <v/>
      </c>
      <c r="GI34" s="114" t="str">
        <f>IFERROR(RECHERCHEVA('Dpt BDD'!$A:$D,4,$B34,GI$13),"")</f>
        <v/>
      </c>
      <c r="GJ34" s="114" t="str">
        <f>IFERROR(RECHERCHEVA('Dpt BDD'!$A:$D,4,$B34,GJ$13),"")</f>
        <v/>
      </c>
      <c r="GK34" s="114" t="str">
        <f>IFERROR(RECHERCHEVA('Dpt BDD'!$A:$D,4,$B34,GK$13),"")</f>
        <v/>
      </c>
      <c r="GL34" s="114" t="str">
        <f>IFERROR(RECHERCHEVA('Dpt BDD'!$A:$D,4,$B34,GL$13),"")</f>
        <v/>
      </c>
      <c r="GM34" s="114" t="str">
        <f>IFERROR(RECHERCHEVA('Dpt BDD'!$A:$D,4,$B34,GM$13),"")</f>
        <v/>
      </c>
      <c r="GN34" s="114" t="str">
        <f>IFERROR(RECHERCHEVA('Dpt BDD'!$A:$D,4,$B34,GN$13),"")</f>
        <v/>
      </c>
      <c r="GO34" s="114" t="str">
        <f>IFERROR(RECHERCHEVA('Dpt BDD'!$A:$D,4,$B34,GO$13),"")</f>
        <v/>
      </c>
      <c r="GP34" s="114" t="str">
        <f>IFERROR(RECHERCHEVA('Dpt BDD'!$A:$D,4,$B34,GP$13),"")</f>
        <v/>
      </c>
      <c r="GQ34" s="114" t="str">
        <f>IFERROR(RECHERCHEVA('Dpt BDD'!$A:$D,4,$B34,GQ$13),"")</f>
        <v/>
      </c>
      <c r="GR34" s="114" t="str">
        <f>IFERROR(RECHERCHEVA('Dpt BDD'!$A:$D,4,$B34,GR$13),"")</f>
        <v/>
      </c>
      <c r="GS34" s="114" t="str">
        <f>IFERROR(RECHERCHEVA('Dpt BDD'!$A:$D,4,$B34,GS$13),"")</f>
        <v/>
      </c>
      <c r="GT34" s="114" t="str">
        <f>IFERROR(RECHERCHEVA('Dpt BDD'!$A:$D,4,$B34,GT$13),"")</f>
        <v/>
      </c>
      <c r="GU34" s="114" t="str">
        <f>IFERROR(RECHERCHEVA('Dpt BDD'!$A:$D,4,$B34,GU$13),"")</f>
        <v/>
      </c>
      <c r="GV34" s="114" t="str">
        <f>IFERROR(RECHERCHEVA('Dpt BDD'!$A:$D,4,$B34,GV$13),"")</f>
        <v/>
      </c>
      <c r="GW34" s="114" t="str">
        <f>IFERROR(RECHERCHEVA('Dpt BDD'!$A:$D,4,$B34,GW$13),"")</f>
        <v/>
      </c>
      <c r="GX34" s="114" t="str">
        <f>IFERROR(RECHERCHEVA('Dpt BDD'!$A:$D,4,$B34,GX$13),"")</f>
        <v/>
      </c>
      <c r="GY34" s="114" t="str">
        <f>IFERROR(RECHERCHEVA('Dpt BDD'!$A:$D,4,$B34,GY$13),"")</f>
        <v/>
      </c>
      <c r="GZ34" s="114" t="str">
        <f>IFERROR(RECHERCHEVA('Dpt BDD'!$A:$D,4,$B34,GZ$13),"")</f>
        <v/>
      </c>
      <c r="HA34" s="114" t="str">
        <f>IFERROR(RECHERCHEVA('Dpt BDD'!$A:$D,4,$B34,HA$13),"")</f>
        <v/>
      </c>
      <c r="HB34" s="114" t="str">
        <f>IFERROR(RECHERCHEVA('Dpt BDD'!$A:$D,4,$B34,HB$13),"")</f>
        <v/>
      </c>
      <c r="HC34" s="114" t="str">
        <f>IFERROR(RECHERCHEVA('Dpt BDD'!$A:$D,4,$B34,HC$13),"")</f>
        <v/>
      </c>
      <c r="HD34" s="114" t="str">
        <f>IFERROR(RECHERCHEVA('Dpt BDD'!$A:$D,4,$B34,HD$13),"")</f>
        <v/>
      </c>
      <c r="HE34" s="114" t="str">
        <f>IFERROR(RECHERCHEVA('Dpt BDD'!$A:$D,4,$B34,HE$13),"")</f>
        <v/>
      </c>
      <c r="HF34" s="114" t="str">
        <f>IFERROR(RECHERCHEVA('Dpt BDD'!$A:$D,4,$B34,HF$13),"")</f>
        <v/>
      </c>
      <c r="HG34" s="114" t="str">
        <f>IFERROR(RECHERCHEVA('Dpt BDD'!$A:$D,4,$B34,HG$13),"")</f>
        <v/>
      </c>
      <c r="HH34" s="114" t="str">
        <f>IFERROR(RECHERCHEVA('Dpt BDD'!$A:$D,4,$B34,HH$13),"")</f>
        <v/>
      </c>
    </row>
    <row r="35" spans="2:216" x14ac:dyDescent="0.15">
      <c r="B35" s="120">
        <f t="shared" si="0"/>
        <v>43122</v>
      </c>
      <c r="C35" s="117" t="str">
        <f>IFERROR(RECHERCHEVA('Dpt BDD'!$A:$D,4,$B35,C$12),"")</f>
        <v/>
      </c>
      <c r="D35" s="115" t="str">
        <f>IFERROR(RECHERCHEVA('Dpt BDD'!$A:$D,4,$B35,D$12),"")</f>
        <v/>
      </c>
      <c r="E35" s="115" t="str">
        <f>IFERROR(RECHERCHEVA('Dpt BDD'!$A:$D,4,$B35,E$12),"")</f>
        <v/>
      </c>
      <c r="F35" s="115" t="str">
        <f>IFERROR(RECHERCHEVA('Dpt BDD'!$A:$D,4,$B35,F$12),"")</f>
        <v/>
      </c>
      <c r="G35" s="115" t="str">
        <f>IFERROR(RECHERCHEVA('Dpt BDD'!$A:$D,4,$B35,G$12),"")</f>
        <v/>
      </c>
      <c r="H35" s="115" t="str">
        <f>IFERROR(RECHERCHEVA('Dpt BDD'!$A:$D,4,$B35,H$12),"")</f>
        <v/>
      </c>
      <c r="I35" s="115" t="str">
        <f>IFERROR(RECHERCHEVA('Dpt BDD'!$A:$D,4,$B35,I$12),"")</f>
        <v/>
      </c>
      <c r="J35" s="115" t="str">
        <f>IFERROR(RECHERCHEVA('Dpt BDD'!$A:$D,4,$B35,J$12),"")</f>
        <v/>
      </c>
      <c r="K35" s="115" t="str">
        <f>IFERROR(RECHERCHEVA('Dpt BDD'!$A:$D,4,$B35,K$12),"")</f>
        <v/>
      </c>
      <c r="L35" s="115" t="str">
        <f>IFERROR(RECHERCHEVA('Dpt BDD'!$A:$D,4,$B35,L$12),"")</f>
        <v/>
      </c>
      <c r="M35" s="115" t="str">
        <f>IFERROR(RECHERCHEVA('Dpt BDD'!$A:$D,4,$B35,M$12),"")</f>
        <v/>
      </c>
      <c r="N35" s="115" t="str">
        <f>IFERROR(RECHERCHEVA('Dpt BDD'!$A:$D,4,$B35,N$12),"")</f>
        <v/>
      </c>
      <c r="O35" s="115" t="str">
        <f>IFERROR(RECHERCHEVA('Dpt BDD'!$A:$D,4,$B35,O$13),"")</f>
        <v/>
      </c>
      <c r="P35" s="115" t="str">
        <f>IFERROR(RECHERCHEVA('Dpt BDD'!$A:$D,4,$B35,P$13),"")</f>
        <v/>
      </c>
      <c r="Q35" s="115" t="str">
        <f>IFERROR(RECHERCHEVA('Dpt BDD'!$A:$D,4,$B35,Q$13),"")</f>
        <v/>
      </c>
      <c r="R35" s="115" t="str">
        <f>IFERROR(RECHERCHEVA('Dpt BDD'!$A:$D,4,$B35,R$13),"")</f>
        <v/>
      </c>
      <c r="S35" s="115" t="str">
        <f>IFERROR(RECHERCHEVA('Dpt BDD'!$A:$D,4,$B35,S$13),"")</f>
        <v/>
      </c>
      <c r="T35" s="115" t="str">
        <f>IFERROR(RECHERCHEVA('Dpt BDD'!$A:$D,4,$B35,T$13),"")</f>
        <v/>
      </c>
      <c r="U35" s="115" t="str">
        <f>IFERROR(RECHERCHEVA('Dpt BDD'!$A:$D,4,$B35,U$13),"")</f>
        <v/>
      </c>
      <c r="V35" s="115" t="str">
        <f>IFERROR(RECHERCHEVA('Dpt BDD'!$A:$D,4,$B35,V$13),"")</f>
        <v/>
      </c>
      <c r="W35" s="115" t="str">
        <f>IFERROR(RECHERCHEVA('Dpt BDD'!$A:$D,4,$B35,W$13),"")</f>
        <v/>
      </c>
      <c r="X35" s="115" t="str">
        <f>IFERROR(RECHERCHEVA('Dpt BDD'!$A:$D,4,$B35,X$13),"")</f>
        <v/>
      </c>
      <c r="Y35" s="115" t="str">
        <f>IFERROR(RECHERCHEVA('Dpt BDD'!$A:$D,4,$B35,Y$13),"")</f>
        <v/>
      </c>
      <c r="Z35" s="115" t="str">
        <f>IFERROR(RECHERCHEVA('Dpt BDD'!$A:$D,4,$B35,Z$13),"")</f>
        <v/>
      </c>
      <c r="AA35" s="115" t="str">
        <f>IFERROR(RECHERCHEVA('Dpt BDD'!$A:$D,4,$B35,AA$13),"")</f>
        <v/>
      </c>
      <c r="AB35" s="115" t="str">
        <f>IFERROR(RECHERCHEVA('Dpt BDD'!$A:$D,4,$B35,AB$13),"")</f>
        <v/>
      </c>
      <c r="AC35" s="115" t="str">
        <f>IFERROR(RECHERCHEVA('Dpt BDD'!$A:$D,4,$B35,AC$13),"")</f>
        <v/>
      </c>
      <c r="AD35" s="115" t="str">
        <f>IFERROR(RECHERCHEVA('Dpt BDD'!$A:$D,4,$B35,AD$13),"")</f>
        <v/>
      </c>
      <c r="AE35" s="115" t="str">
        <f>IFERROR(RECHERCHEVA('Dpt BDD'!$A:$D,4,$B35,AE$13),"")</f>
        <v/>
      </c>
      <c r="AF35" s="115" t="str">
        <f>IFERROR(RECHERCHEVA('Dpt BDD'!$A:$D,4,$B35,AF$13),"")</f>
        <v/>
      </c>
      <c r="AG35" s="115" t="str">
        <f>IFERROR(RECHERCHEVA('Dpt BDD'!$A:$D,4,$B35,AG$13),"")</f>
        <v/>
      </c>
      <c r="AH35" s="115" t="str">
        <f>IFERROR(RECHERCHEVA('Dpt BDD'!$A:$D,4,$B35,AH$13),"")</f>
        <v/>
      </c>
      <c r="AI35" s="115" t="str">
        <f>IFERROR(RECHERCHEVA('Dpt BDD'!$A:$D,4,$B35,AI$13),"")</f>
        <v/>
      </c>
      <c r="AJ35" s="115" t="str">
        <f>IFERROR(RECHERCHEVA('Dpt BDD'!$A:$D,4,$B35,AJ$13),"")</f>
        <v/>
      </c>
      <c r="AK35" s="115" t="str">
        <f>IFERROR(RECHERCHEVA('Dpt BDD'!$A:$D,4,$B35,AK$13),"")</f>
        <v/>
      </c>
      <c r="AL35" s="115" t="str">
        <f>IFERROR(RECHERCHEVA('Dpt BDD'!$A:$D,4,$B35,AL$13),"")</f>
        <v/>
      </c>
      <c r="AM35" s="115" t="str">
        <f>IFERROR(RECHERCHEVA('Dpt BDD'!$A:$D,4,$B35,AM$13),"")</f>
        <v/>
      </c>
      <c r="AN35" s="115" t="str">
        <f>IFERROR(RECHERCHEVA('Dpt BDD'!$A:$D,4,$B35,AN$13),"")</f>
        <v/>
      </c>
      <c r="AO35" s="115" t="str">
        <f>IFERROR(RECHERCHEVA('Dpt BDD'!$A:$D,4,$B35,AO$13),"")</f>
        <v/>
      </c>
      <c r="AP35" s="115" t="str">
        <f>IFERROR(RECHERCHEVA('Dpt BDD'!$A:$D,4,$B35,AP$13),"")</f>
        <v/>
      </c>
      <c r="AQ35" s="115" t="str">
        <f>IFERROR(RECHERCHEVA('Dpt BDD'!$A:$D,4,$B35,AQ$13),"")</f>
        <v/>
      </c>
      <c r="AR35" s="115" t="str">
        <f>IFERROR(RECHERCHEVA('Dpt BDD'!$A:$D,4,$B35,AR$13),"")</f>
        <v/>
      </c>
      <c r="AS35" s="115" t="str">
        <f>IFERROR(RECHERCHEVA('Dpt BDD'!$A:$D,4,$B35,AS$13),"")</f>
        <v/>
      </c>
      <c r="AT35" s="115" t="str">
        <f>IFERROR(RECHERCHEVA('Dpt BDD'!$A:$D,4,$B35,AT$13),"")</f>
        <v/>
      </c>
      <c r="AU35" s="115" t="str">
        <f>IFERROR(RECHERCHEVA('Dpt BDD'!$A:$D,4,$B35,AU$13),"")</f>
        <v/>
      </c>
      <c r="AV35" s="115" t="str">
        <f>IFERROR(RECHERCHEVA('Dpt BDD'!$A:$D,4,$B35,AV$13),"")</f>
        <v/>
      </c>
      <c r="AW35" s="115" t="str">
        <f>IFERROR(RECHERCHEVA('Dpt BDD'!$A:$D,4,$B35,AW$13),"")</f>
        <v/>
      </c>
      <c r="AX35" s="115" t="str">
        <f>IFERROR(RECHERCHEVA('Dpt BDD'!$A:$D,4,$B35,AX$13),"")</f>
        <v/>
      </c>
      <c r="AY35" s="115" t="str">
        <f>IFERROR(RECHERCHEVA('Dpt BDD'!$A:$D,4,$B35,AY$13),"")</f>
        <v/>
      </c>
      <c r="AZ35" s="115" t="str">
        <f>IFERROR(RECHERCHEVA('Dpt BDD'!$A:$D,4,$B35,AZ$13),"")</f>
        <v/>
      </c>
      <c r="BA35" s="115" t="str">
        <f>IFERROR(RECHERCHEVA('Dpt BDD'!$A:$D,4,$B35,BA$13),"")</f>
        <v/>
      </c>
      <c r="BB35" s="115" t="str">
        <f>IFERROR(RECHERCHEVA('Dpt BDD'!$A:$D,4,$B35,BB$13),"")</f>
        <v/>
      </c>
      <c r="BC35" s="115" t="str">
        <f>IFERROR(RECHERCHEVA('Dpt BDD'!$A:$D,4,$B35,BC$13),"")</f>
        <v/>
      </c>
      <c r="BD35" s="115" t="str">
        <f>IFERROR(RECHERCHEVA('Dpt BDD'!$A:$D,4,$B35,BD$13),"")</f>
        <v/>
      </c>
      <c r="BE35" s="115" t="str">
        <f>IFERROR(RECHERCHEVA('Dpt BDD'!$A:$D,4,$B35,BE$13),"")</f>
        <v/>
      </c>
      <c r="BF35" s="115" t="str">
        <f>IFERROR(RECHERCHEVA('Dpt BDD'!$A:$D,4,$B35,BF$13),"")</f>
        <v/>
      </c>
      <c r="BG35" s="115" t="str">
        <f>IFERROR(RECHERCHEVA('Dpt BDD'!$A:$D,4,$B35,BG$13),"")</f>
        <v/>
      </c>
      <c r="BH35" s="115" t="str">
        <f>IFERROR(RECHERCHEVA('Dpt BDD'!$A:$D,4,$B35,BH$13),"")</f>
        <v/>
      </c>
      <c r="BI35" s="115" t="str">
        <f>IFERROR(RECHERCHEVA('Dpt BDD'!$A:$D,4,$B35,BI$13),"")</f>
        <v/>
      </c>
      <c r="BJ35" s="115" t="str">
        <f>IFERROR(RECHERCHEVA('Dpt BDD'!$A:$D,4,$B35,BJ$13),"")</f>
        <v/>
      </c>
      <c r="BK35" s="115" t="str">
        <f>IFERROR(RECHERCHEVA('Dpt BDD'!$A:$D,4,$B35,BK$13),"")</f>
        <v/>
      </c>
      <c r="BL35" s="115" t="str">
        <f>IFERROR(RECHERCHEVA('Dpt BDD'!$A:$D,4,$B35,BL$13),"")</f>
        <v/>
      </c>
      <c r="BM35" s="115" t="str">
        <f>IFERROR(RECHERCHEVA('Dpt BDD'!$A:$D,4,$B35,BM$13),"")</f>
        <v/>
      </c>
      <c r="BN35" s="115" t="str">
        <f>IFERROR(RECHERCHEVA('Dpt BDD'!$A:$D,4,$B35,BN$13),"")</f>
        <v/>
      </c>
      <c r="BO35" s="115" t="str">
        <f>IFERROR(RECHERCHEVA('Dpt BDD'!$A:$D,4,$B35,BO$13),"")</f>
        <v/>
      </c>
      <c r="BP35" s="115" t="str">
        <f>IFERROR(RECHERCHEVA('Dpt BDD'!$A:$D,4,$B35,BP$13),"")</f>
        <v/>
      </c>
      <c r="BQ35" s="115" t="str">
        <f>IFERROR(RECHERCHEVA('Dpt BDD'!$A:$D,4,$B35,BQ$13),"")</f>
        <v/>
      </c>
      <c r="BR35" s="115" t="str">
        <f>IFERROR(RECHERCHEVA('Dpt BDD'!$A:$D,4,$B35,BR$13),"")</f>
        <v/>
      </c>
      <c r="BS35" s="115" t="str">
        <f>IFERROR(RECHERCHEVA('Dpt BDD'!$A:$D,4,$B35,BS$13),"")</f>
        <v/>
      </c>
      <c r="BT35" s="115" t="str">
        <f>IFERROR(RECHERCHEVA('Dpt BDD'!$A:$D,4,$B35,BT$13),"")</f>
        <v/>
      </c>
      <c r="BU35" s="115" t="str">
        <f>IFERROR(RECHERCHEVA('Dpt BDD'!$A:$D,4,$B35,BU$13),"")</f>
        <v/>
      </c>
      <c r="BV35" s="115" t="str">
        <f>IFERROR(RECHERCHEVA('Dpt BDD'!$A:$D,4,$B35,BV$13),"")</f>
        <v/>
      </c>
      <c r="BW35" s="115" t="str">
        <f>IFERROR(RECHERCHEVA('Dpt BDD'!$A:$D,4,$B35,BW$13),"")</f>
        <v/>
      </c>
      <c r="BX35" s="115" t="str">
        <f>IFERROR(RECHERCHEVA('Dpt BDD'!$A:$D,4,$B35,BX$13),"")</f>
        <v/>
      </c>
      <c r="BY35" s="115" t="str">
        <f>IFERROR(RECHERCHEVA('Dpt BDD'!$A:$D,4,$B35,BY$13),"")</f>
        <v/>
      </c>
      <c r="BZ35" s="115" t="str">
        <f>IFERROR(RECHERCHEVA('Dpt BDD'!$A:$D,4,$B35,BZ$13),"")</f>
        <v/>
      </c>
      <c r="CA35" s="115" t="str">
        <f>IFERROR(RECHERCHEVA('Dpt BDD'!$A:$D,4,$B35,CA$13),"")</f>
        <v/>
      </c>
      <c r="CB35" s="115" t="str">
        <f>IFERROR(RECHERCHEVA('Dpt BDD'!$A:$D,4,$B35,CB$13),"")</f>
        <v/>
      </c>
      <c r="CC35" s="115" t="str">
        <f>IFERROR(RECHERCHEVA('Dpt BDD'!$A:$D,4,$B35,CC$13),"")</f>
        <v/>
      </c>
      <c r="CD35" s="115" t="str">
        <f>IFERROR(RECHERCHEVA('Dpt BDD'!$A:$D,4,$B35,CD$13),"")</f>
        <v/>
      </c>
      <c r="CE35" s="115" t="str">
        <f>IFERROR(RECHERCHEVA('Dpt BDD'!$A:$D,4,$B35,CE$13),"")</f>
        <v/>
      </c>
      <c r="CF35" s="115" t="str">
        <f>IFERROR(RECHERCHEVA('Dpt BDD'!$A:$D,4,$B35,CF$13),"")</f>
        <v/>
      </c>
      <c r="CG35" s="115" t="str">
        <f>IFERROR(RECHERCHEVA('Dpt BDD'!$A:$D,4,$B35,CG$13),"")</f>
        <v/>
      </c>
      <c r="CH35" s="115" t="str">
        <f>IFERROR(RECHERCHEVA('Dpt BDD'!$A:$D,4,$B35,CH$13),"")</f>
        <v/>
      </c>
      <c r="CI35" s="115" t="str">
        <f>IFERROR(RECHERCHEVA('Dpt BDD'!$A:$D,4,$B35,CI$13),"")</f>
        <v/>
      </c>
      <c r="CJ35" s="115" t="str">
        <f>IFERROR(RECHERCHEVA('Dpt BDD'!$A:$D,4,$B35,CJ$13),"")</f>
        <v/>
      </c>
      <c r="CK35" s="115" t="str">
        <f>IFERROR(RECHERCHEVA('Dpt BDD'!$A:$D,4,$B35,CK$13),"")</f>
        <v/>
      </c>
      <c r="CL35" s="115" t="str">
        <f>IFERROR(RECHERCHEVA('Dpt BDD'!$A:$D,4,$B35,CL$13),"")</f>
        <v/>
      </c>
      <c r="CM35" s="115" t="str">
        <f>IFERROR(RECHERCHEVA('Dpt BDD'!$A:$D,4,$B35,CM$13),"")</f>
        <v/>
      </c>
      <c r="CN35" s="115" t="str">
        <f>IFERROR(RECHERCHEVA('Dpt BDD'!$A:$D,4,$B35,CN$13),"")</f>
        <v/>
      </c>
      <c r="CO35" s="115" t="str">
        <f>IFERROR(RECHERCHEVA('Dpt BDD'!$A:$D,4,$B35,CO$13),"")</f>
        <v/>
      </c>
      <c r="CP35" s="115" t="str">
        <f>IFERROR(RECHERCHEVA('Dpt BDD'!$A:$D,4,$B35,CP$13),"")</f>
        <v/>
      </c>
      <c r="CQ35" s="115" t="str">
        <f>IFERROR(RECHERCHEVA('Dpt BDD'!$A:$D,4,$B35,CQ$13),"")</f>
        <v/>
      </c>
      <c r="CR35" s="115" t="str">
        <f>IFERROR(RECHERCHEVA('Dpt BDD'!$A:$D,4,$B35,CR$13),"")</f>
        <v/>
      </c>
      <c r="CS35" s="115" t="str">
        <f>IFERROR(RECHERCHEVA('Dpt BDD'!$A:$D,4,$B35,CS$13),"")</f>
        <v/>
      </c>
      <c r="CT35" s="115" t="str">
        <f>IFERROR(RECHERCHEVA('Dpt BDD'!$A:$D,4,$B35,CT$13),"")</f>
        <v/>
      </c>
      <c r="CU35" s="115" t="str">
        <f>IFERROR(RECHERCHEVA('Dpt BDD'!$A:$D,4,$B35,CU$13),"")</f>
        <v/>
      </c>
      <c r="CV35" s="115" t="str">
        <f>IFERROR(RECHERCHEVA('Dpt BDD'!$A:$D,4,$B35,CV$13),"")</f>
        <v/>
      </c>
      <c r="CW35" s="115" t="str">
        <f>IFERROR(RECHERCHEVA('Dpt BDD'!$A:$D,4,$B35,CW$13),"")</f>
        <v/>
      </c>
      <c r="CX35" s="115" t="str">
        <f>IFERROR(RECHERCHEVA('Dpt BDD'!$A:$D,4,$B35,CX$13),"")</f>
        <v/>
      </c>
      <c r="CY35" s="115" t="str">
        <f>IFERROR(RECHERCHEVA('Dpt BDD'!$A:$D,4,$B35,CY$13),"")</f>
        <v/>
      </c>
      <c r="CZ35" s="115" t="str">
        <f>IFERROR(RECHERCHEVA('Dpt BDD'!$A:$D,4,$B35,CZ$13),"")</f>
        <v/>
      </c>
      <c r="DA35" s="115" t="str">
        <f>IFERROR(RECHERCHEVA('Dpt BDD'!$A:$D,4,$B35,DA$13),"")</f>
        <v/>
      </c>
      <c r="DB35" s="115" t="str">
        <f>IFERROR(RECHERCHEVA('Dpt BDD'!$A:$D,4,$B35,DB$13),"")</f>
        <v/>
      </c>
      <c r="DC35" s="115" t="str">
        <f>IFERROR(RECHERCHEVA('Dpt BDD'!$A:$D,4,$B35,DC$13),"")</f>
        <v/>
      </c>
      <c r="DD35" s="115" t="str">
        <f>IFERROR(RECHERCHEVA('Dpt BDD'!$A:$D,4,$B35,DD$13),"")</f>
        <v/>
      </c>
      <c r="DE35" s="115" t="str">
        <f>IFERROR(RECHERCHEVA('Dpt BDD'!$A:$D,4,$B35,DE$13),"")</f>
        <v/>
      </c>
      <c r="DF35" s="115" t="str">
        <f>IFERROR(RECHERCHEVA('Dpt BDD'!$A:$D,4,$B35,DF$13),"")</f>
        <v/>
      </c>
      <c r="DG35" s="115" t="str">
        <f>IFERROR(RECHERCHEVA('Dpt BDD'!$A:$D,4,$B35,DG$13),"")</f>
        <v/>
      </c>
      <c r="DH35" s="115" t="str">
        <f>IFERROR(RECHERCHEVA('Dpt BDD'!$A:$D,4,$B35,DH$13),"")</f>
        <v/>
      </c>
      <c r="DI35" s="115" t="str">
        <f>IFERROR(RECHERCHEVA('Dpt BDD'!$A:$D,4,$B35,DI$13),"")</f>
        <v/>
      </c>
      <c r="DJ35" s="115" t="str">
        <f>IFERROR(RECHERCHEVA('Dpt BDD'!$A:$D,4,$B35,DJ$13),"")</f>
        <v/>
      </c>
      <c r="DK35" s="115" t="str">
        <f>IFERROR(RECHERCHEVA('Dpt BDD'!$A:$D,4,$B35,DK$13),"")</f>
        <v/>
      </c>
      <c r="DL35" s="115" t="str">
        <f>IFERROR(RECHERCHEVA('Dpt BDD'!$A:$D,4,$B35,DL$13),"")</f>
        <v/>
      </c>
      <c r="DM35" s="115" t="str">
        <f>IFERROR(RECHERCHEVA('Dpt BDD'!$A:$D,4,$B35,DM$13),"")</f>
        <v/>
      </c>
      <c r="DN35" s="115" t="str">
        <f>IFERROR(RECHERCHEVA('Dpt BDD'!$A:$D,4,$B35,DN$13),"")</f>
        <v/>
      </c>
      <c r="DO35" s="115" t="str">
        <f>IFERROR(RECHERCHEVA('Dpt BDD'!$A:$D,4,$B35,DO$13),"")</f>
        <v/>
      </c>
      <c r="DP35" s="115" t="str">
        <f>IFERROR(RECHERCHEVA('Dpt BDD'!$A:$D,4,$B35,DP$13),"")</f>
        <v/>
      </c>
      <c r="DQ35" s="115" t="str">
        <f>IFERROR(RECHERCHEVA('Dpt BDD'!$A:$D,4,$B35,DQ$13),"")</f>
        <v/>
      </c>
      <c r="DR35" s="115" t="str">
        <f>IFERROR(RECHERCHEVA('Dpt BDD'!$A:$D,4,$B35,DR$13),"")</f>
        <v/>
      </c>
      <c r="DS35" s="115" t="str">
        <f>IFERROR(RECHERCHEVA('Dpt BDD'!$A:$D,4,$B35,DS$13),"")</f>
        <v/>
      </c>
      <c r="DT35" s="115" t="str">
        <f>IFERROR(RECHERCHEVA('Dpt BDD'!$A:$D,4,$B35,DT$13),"")</f>
        <v/>
      </c>
      <c r="DU35" s="115" t="str">
        <f>IFERROR(RECHERCHEVA('Dpt BDD'!$A:$D,4,$B35,DU$13),"")</f>
        <v/>
      </c>
      <c r="DV35" s="115" t="str">
        <f>IFERROR(RECHERCHEVA('Dpt BDD'!$A:$D,4,$B35,DV$13),"")</f>
        <v/>
      </c>
      <c r="DW35" s="115" t="str">
        <f>IFERROR(RECHERCHEVA('Dpt BDD'!$A:$D,4,$B35,DW$13),"")</f>
        <v/>
      </c>
      <c r="DX35" s="115" t="str">
        <f>IFERROR(RECHERCHEVA('Dpt BDD'!$A:$D,4,$B35,DX$13),"")</f>
        <v/>
      </c>
      <c r="DY35" s="115" t="str">
        <f>IFERROR(RECHERCHEVA('Dpt BDD'!$A:$D,4,$B35,DY$13),"")</f>
        <v/>
      </c>
      <c r="DZ35" s="115" t="str">
        <f>IFERROR(RECHERCHEVA('Dpt BDD'!$A:$D,4,$B35,DZ$13),"")</f>
        <v/>
      </c>
      <c r="EA35" s="115" t="str">
        <f>IFERROR(RECHERCHEVA('Dpt BDD'!$A:$D,4,$B35,EA$13),"")</f>
        <v/>
      </c>
      <c r="EB35" s="115" t="str">
        <f>IFERROR(RECHERCHEVA('Dpt BDD'!$A:$D,4,$B35,EB$13),"")</f>
        <v/>
      </c>
      <c r="EC35" s="115" t="str">
        <f>IFERROR(RECHERCHEVA('Dpt BDD'!$A:$D,4,$B35,EC$13),"")</f>
        <v/>
      </c>
      <c r="ED35" s="115" t="str">
        <f>IFERROR(RECHERCHEVA('Dpt BDD'!$A:$D,4,$B35,ED$13),"")</f>
        <v/>
      </c>
      <c r="EE35" s="115" t="str">
        <f>IFERROR(RECHERCHEVA('Dpt BDD'!$A:$D,4,$B35,EE$13),"")</f>
        <v/>
      </c>
      <c r="EF35" s="115" t="str">
        <f>IFERROR(RECHERCHEVA('Dpt BDD'!$A:$D,4,$B35,EF$13),"")</f>
        <v/>
      </c>
      <c r="EG35" s="115" t="str">
        <f>IFERROR(RECHERCHEVA('Dpt BDD'!$A:$D,4,$B35,EG$13),"")</f>
        <v/>
      </c>
      <c r="EH35" s="115" t="str">
        <f>IFERROR(RECHERCHEVA('Dpt BDD'!$A:$D,4,$B35,EH$13),"")</f>
        <v/>
      </c>
      <c r="EI35" s="115" t="str">
        <f>IFERROR(RECHERCHEVA('Dpt BDD'!$A:$D,4,$B35,EI$13),"")</f>
        <v/>
      </c>
      <c r="EJ35" s="115" t="str">
        <f>IFERROR(RECHERCHEVA('Dpt BDD'!$A:$D,4,$B35,EJ$13),"")</f>
        <v/>
      </c>
      <c r="EK35" s="115" t="str">
        <f>IFERROR(RECHERCHEVA('Dpt BDD'!$A:$D,4,$B35,EK$13),"")</f>
        <v/>
      </c>
      <c r="EL35" s="115" t="str">
        <f>IFERROR(RECHERCHEVA('Dpt BDD'!$A:$D,4,$B35,EL$13),"")</f>
        <v/>
      </c>
      <c r="EM35" s="115" t="str">
        <f>IFERROR(RECHERCHEVA('Dpt BDD'!$A:$D,4,$B35,EM$13),"")</f>
        <v/>
      </c>
      <c r="EN35" s="115" t="str">
        <f>IFERROR(RECHERCHEVA('Dpt BDD'!$A:$D,4,$B35,EN$13),"")</f>
        <v/>
      </c>
      <c r="EO35" s="115" t="str">
        <f>IFERROR(RECHERCHEVA('Dpt BDD'!$A:$D,4,$B35,EO$13),"")</f>
        <v/>
      </c>
      <c r="EP35" s="115" t="str">
        <f>IFERROR(RECHERCHEVA('Dpt BDD'!$A:$D,4,$B35,EP$13),"")</f>
        <v/>
      </c>
      <c r="EQ35" s="115" t="str">
        <f>IFERROR(RECHERCHEVA('Dpt BDD'!$A:$D,4,$B35,EQ$13),"")</f>
        <v/>
      </c>
      <c r="ER35" s="115" t="str">
        <f>IFERROR(RECHERCHEVA('Dpt BDD'!$A:$D,4,$B35,ER$13),"")</f>
        <v/>
      </c>
      <c r="ES35" s="115" t="str">
        <f>IFERROR(RECHERCHEVA('Dpt BDD'!$A:$D,4,$B35,ES$13),"")</f>
        <v/>
      </c>
      <c r="ET35" s="115" t="str">
        <f>IFERROR(RECHERCHEVA('Dpt BDD'!$A:$D,4,$B35,ET$13),"")</f>
        <v/>
      </c>
      <c r="EU35" s="115" t="str">
        <f>IFERROR(RECHERCHEVA('Dpt BDD'!$A:$D,4,$B35,EU$13),"")</f>
        <v/>
      </c>
      <c r="EV35" s="115" t="str">
        <f>IFERROR(RECHERCHEVA('Dpt BDD'!$A:$D,4,$B35,EV$13),"")</f>
        <v/>
      </c>
      <c r="EW35" s="115" t="str">
        <f>IFERROR(RECHERCHEVA('Dpt BDD'!$A:$D,4,$B35,EW$13),"")</f>
        <v/>
      </c>
      <c r="EX35" s="115" t="str">
        <f>IFERROR(RECHERCHEVA('Dpt BDD'!$A:$D,4,$B35,EX$13),"")</f>
        <v/>
      </c>
      <c r="EY35" s="115" t="str">
        <f>IFERROR(RECHERCHEVA('Dpt BDD'!$A:$D,4,$B35,EY$13),"")</f>
        <v/>
      </c>
      <c r="EZ35" s="115" t="str">
        <f>IFERROR(RECHERCHEVA('Dpt BDD'!$A:$D,4,$B35,EZ$13),"")</f>
        <v/>
      </c>
      <c r="FA35" s="115" t="str">
        <f>IFERROR(RECHERCHEVA('Dpt BDD'!$A:$D,4,$B35,FA$13),"")</f>
        <v/>
      </c>
      <c r="FB35" s="115" t="str">
        <f>IFERROR(RECHERCHEVA('Dpt BDD'!$A:$D,4,$B35,FB$13),"")</f>
        <v/>
      </c>
      <c r="FC35" s="115" t="str">
        <f>IFERROR(RECHERCHEVA('Dpt BDD'!$A:$D,4,$B35,FC$13),"")</f>
        <v/>
      </c>
      <c r="FD35" s="115" t="str">
        <f>IFERROR(RECHERCHEVA('Dpt BDD'!$A:$D,4,$B35,FD$13),"")</f>
        <v/>
      </c>
      <c r="FE35" s="115" t="str">
        <f>IFERROR(RECHERCHEVA('Dpt BDD'!$A:$D,4,$B35,FE$13),"")</f>
        <v/>
      </c>
      <c r="FF35" s="115" t="str">
        <f>IFERROR(RECHERCHEVA('Dpt BDD'!$A:$D,4,$B35,FF$13),"")</f>
        <v/>
      </c>
      <c r="FG35" s="115" t="str">
        <f>IFERROR(RECHERCHEVA('Dpt BDD'!$A:$D,4,$B35,FG$13),"")</f>
        <v/>
      </c>
      <c r="FH35" s="115" t="str">
        <f>IFERROR(RECHERCHEVA('Dpt BDD'!$A:$D,4,$B35,FH$13),"")</f>
        <v/>
      </c>
      <c r="FI35" s="115" t="str">
        <f>IFERROR(RECHERCHEVA('Dpt BDD'!$A:$D,4,$B35,FI$13),"")</f>
        <v/>
      </c>
      <c r="FJ35" s="115" t="str">
        <f>IFERROR(RECHERCHEVA('Dpt BDD'!$A:$D,4,$B35,FJ$13),"")</f>
        <v/>
      </c>
      <c r="FK35" s="115" t="str">
        <f>IFERROR(RECHERCHEVA('Dpt BDD'!$A:$D,4,$B35,FK$13),"")</f>
        <v/>
      </c>
      <c r="FL35" s="115" t="str">
        <f>IFERROR(RECHERCHEVA('Dpt BDD'!$A:$D,4,$B35,FL$13),"")</f>
        <v/>
      </c>
      <c r="FM35" s="115" t="str">
        <f>IFERROR(RECHERCHEVA('Dpt BDD'!$A:$D,4,$B35,FM$13),"")</f>
        <v/>
      </c>
      <c r="FN35" s="115" t="str">
        <f>IFERROR(RECHERCHEVA('Dpt BDD'!$A:$D,4,$B35,FN$13),"")</f>
        <v/>
      </c>
      <c r="FO35" s="115" t="str">
        <f>IFERROR(RECHERCHEVA('Dpt BDD'!$A:$D,4,$B35,FO$13),"")</f>
        <v/>
      </c>
      <c r="FP35" s="115" t="str">
        <f>IFERROR(RECHERCHEVA('Dpt BDD'!$A:$D,4,$B35,FP$13),"")</f>
        <v/>
      </c>
      <c r="FQ35" s="115" t="str">
        <f>IFERROR(RECHERCHEVA('Dpt BDD'!$A:$D,4,$B35,FQ$13),"")</f>
        <v/>
      </c>
      <c r="FR35" s="115" t="str">
        <f>IFERROR(RECHERCHEVA('Dpt BDD'!$A:$D,4,$B35,FR$13),"")</f>
        <v/>
      </c>
      <c r="FS35" s="115" t="str">
        <f>IFERROR(RECHERCHEVA('Dpt BDD'!$A:$D,4,$B35,FS$13),"")</f>
        <v/>
      </c>
      <c r="FT35" s="115" t="str">
        <f>IFERROR(RECHERCHEVA('Dpt BDD'!$A:$D,4,$B35,FT$13),"")</f>
        <v/>
      </c>
      <c r="FU35" s="115" t="str">
        <f>IFERROR(RECHERCHEVA('Dpt BDD'!$A:$D,4,$B35,FU$13),"")</f>
        <v/>
      </c>
      <c r="FV35" s="115" t="str">
        <f>IFERROR(RECHERCHEVA('Dpt BDD'!$A:$D,4,$B35,FV$13),"")</f>
        <v/>
      </c>
      <c r="FW35" s="115" t="str">
        <f>IFERROR(RECHERCHEVA('Dpt BDD'!$A:$D,4,$B35,FW$13),"")</f>
        <v/>
      </c>
      <c r="FX35" s="115" t="str">
        <f>IFERROR(RECHERCHEVA('Dpt BDD'!$A:$D,4,$B35,FX$13),"")</f>
        <v/>
      </c>
      <c r="FY35" s="115" t="str">
        <f>IFERROR(RECHERCHEVA('Dpt BDD'!$A:$D,4,$B35,FY$13),"")</f>
        <v/>
      </c>
      <c r="FZ35" s="115" t="str">
        <f>IFERROR(RECHERCHEVA('Dpt BDD'!$A:$D,4,$B35,FZ$13),"")</f>
        <v/>
      </c>
      <c r="GA35" s="115" t="str">
        <f>IFERROR(RECHERCHEVA('Dpt BDD'!$A:$D,4,$B35,GA$13),"")</f>
        <v/>
      </c>
      <c r="GB35" s="115" t="str">
        <f>IFERROR(RECHERCHEVA('Dpt BDD'!$A:$D,4,$B35,GB$13),"")</f>
        <v/>
      </c>
      <c r="GC35" s="115" t="str">
        <f>IFERROR(RECHERCHEVA('Dpt BDD'!$A:$D,4,$B35,GC$13),"")</f>
        <v/>
      </c>
      <c r="GD35" s="115" t="str">
        <f>IFERROR(RECHERCHEVA('Dpt BDD'!$A:$D,4,$B35,GD$13),"")</f>
        <v/>
      </c>
      <c r="GE35" s="115" t="str">
        <f>IFERROR(RECHERCHEVA('Dpt BDD'!$A:$D,4,$B35,GE$13),"")</f>
        <v/>
      </c>
      <c r="GF35" s="115" t="str">
        <f>IFERROR(RECHERCHEVA('Dpt BDD'!$A:$D,4,$B35,GF$13),"")</f>
        <v/>
      </c>
      <c r="GG35" s="115" t="str">
        <f>IFERROR(RECHERCHEVA('Dpt BDD'!$A:$D,4,$B35,GG$13),"")</f>
        <v/>
      </c>
      <c r="GH35" s="115" t="str">
        <f>IFERROR(RECHERCHEVA('Dpt BDD'!$A:$D,4,$B35,GH$13),"")</f>
        <v/>
      </c>
      <c r="GI35" s="115" t="str">
        <f>IFERROR(RECHERCHEVA('Dpt BDD'!$A:$D,4,$B35,GI$13),"")</f>
        <v/>
      </c>
      <c r="GJ35" s="115" t="str">
        <f>IFERROR(RECHERCHEVA('Dpt BDD'!$A:$D,4,$B35,GJ$13),"")</f>
        <v/>
      </c>
      <c r="GK35" s="115" t="str">
        <f>IFERROR(RECHERCHEVA('Dpt BDD'!$A:$D,4,$B35,GK$13),"")</f>
        <v/>
      </c>
      <c r="GL35" s="115" t="str">
        <f>IFERROR(RECHERCHEVA('Dpt BDD'!$A:$D,4,$B35,GL$13),"")</f>
        <v/>
      </c>
      <c r="GM35" s="115" t="str">
        <f>IFERROR(RECHERCHEVA('Dpt BDD'!$A:$D,4,$B35,GM$13),"")</f>
        <v/>
      </c>
      <c r="GN35" s="115" t="str">
        <f>IFERROR(RECHERCHEVA('Dpt BDD'!$A:$D,4,$B35,GN$13),"")</f>
        <v/>
      </c>
      <c r="GO35" s="115" t="str">
        <f>IFERROR(RECHERCHEVA('Dpt BDD'!$A:$D,4,$B35,GO$13),"")</f>
        <v/>
      </c>
      <c r="GP35" s="115" t="str">
        <f>IFERROR(RECHERCHEVA('Dpt BDD'!$A:$D,4,$B35,GP$13),"")</f>
        <v/>
      </c>
      <c r="GQ35" s="115" t="str">
        <f>IFERROR(RECHERCHEVA('Dpt BDD'!$A:$D,4,$B35,GQ$13),"")</f>
        <v/>
      </c>
      <c r="GR35" s="115" t="str">
        <f>IFERROR(RECHERCHEVA('Dpt BDD'!$A:$D,4,$B35,GR$13),"")</f>
        <v/>
      </c>
      <c r="GS35" s="115" t="str">
        <f>IFERROR(RECHERCHEVA('Dpt BDD'!$A:$D,4,$B35,GS$13),"")</f>
        <v/>
      </c>
      <c r="GT35" s="115" t="str">
        <f>IFERROR(RECHERCHEVA('Dpt BDD'!$A:$D,4,$B35,GT$13),"")</f>
        <v/>
      </c>
      <c r="GU35" s="115" t="str">
        <f>IFERROR(RECHERCHEVA('Dpt BDD'!$A:$D,4,$B35,GU$13),"")</f>
        <v/>
      </c>
      <c r="GV35" s="115" t="str">
        <f>IFERROR(RECHERCHEVA('Dpt BDD'!$A:$D,4,$B35,GV$13),"")</f>
        <v/>
      </c>
      <c r="GW35" s="115" t="str">
        <f>IFERROR(RECHERCHEVA('Dpt BDD'!$A:$D,4,$B35,GW$13),"")</f>
        <v/>
      </c>
      <c r="GX35" s="115" t="str">
        <f>IFERROR(RECHERCHEVA('Dpt BDD'!$A:$D,4,$B35,GX$13),"")</f>
        <v/>
      </c>
      <c r="GY35" s="115" t="str">
        <f>IFERROR(RECHERCHEVA('Dpt BDD'!$A:$D,4,$B35,GY$13),"")</f>
        <v/>
      </c>
      <c r="GZ35" s="115" t="str">
        <f>IFERROR(RECHERCHEVA('Dpt BDD'!$A:$D,4,$B35,GZ$13),"")</f>
        <v/>
      </c>
      <c r="HA35" s="115" t="str">
        <f>IFERROR(RECHERCHEVA('Dpt BDD'!$A:$D,4,$B35,HA$13),"")</f>
        <v/>
      </c>
      <c r="HB35" s="115" t="str">
        <f>IFERROR(RECHERCHEVA('Dpt BDD'!$A:$D,4,$B35,HB$13),"")</f>
        <v/>
      </c>
      <c r="HC35" s="115" t="str">
        <f>IFERROR(RECHERCHEVA('Dpt BDD'!$A:$D,4,$B35,HC$13),"")</f>
        <v/>
      </c>
      <c r="HD35" s="115" t="str">
        <f>IFERROR(RECHERCHEVA('Dpt BDD'!$A:$D,4,$B35,HD$13),"")</f>
        <v/>
      </c>
      <c r="HE35" s="115" t="str">
        <f>IFERROR(RECHERCHEVA('Dpt BDD'!$A:$D,4,$B35,HE$13),"")</f>
        <v/>
      </c>
      <c r="HF35" s="115" t="str">
        <f>IFERROR(RECHERCHEVA('Dpt BDD'!$A:$D,4,$B35,HF$13),"")</f>
        <v/>
      </c>
      <c r="HG35" s="115" t="str">
        <f>IFERROR(RECHERCHEVA('Dpt BDD'!$A:$D,4,$B35,HG$13),"")</f>
        <v/>
      </c>
      <c r="HH35" s="115" t="str">
        <f>IFERROR(RECHERCHEVA('Dpt BDD'!$A:$D,4,$B35,HH$13),"")</f>
        <v/>
      </c>
    </row>
    <row r="36" spans="2:216" x14ac:dyDescent="0.15">
      <c r="B36" s="119">
        <f t="shared" si="0"/>
        <v>43123</v>
      </c>
      <c r="C36" s="116" t="str">
        <f>IFERROR(RECHERCHEVA('Dpt BDD'!$A:$D,4,$B36,C$12),"")</f>
        <v/>
      </c>
      <c r="D36" s="114" t="str">
        <f>IFERROR(RECHERCHEVA('Dpt BDD'!$A:$D,4,$B36,D$12),"")</f>
        <v/>
      </c>
      <c r="E36" s="114" t="str">
        <f>IFERROR(RECHERCHEVA('Dpt BDD'!$A:$D,4,$B36,E$12),"")</f>
        <v/>
      </c>
      <c r="F36" s="114" t="str">
        <f>IFERROR(RECHERCHEVA('Dpt BDD'!$A:$D,4,$B36,F$12),"")</f>
        <v/>
      </c>
      <c r="G36" s="114" t="str">
        <f>IFERROR(RECHERCHEVA('Dpt BDD'!$A:$D,4,$B36,G$12),"")</f>
        <v/>
      </c>
      <c r="H36" s="114" t="str">
        <f>IFERROR(RECHERCHEVA('Dpt BDD'!$A:$D,4,$B36,H$12),"")</f>
        <v/>
      </c>
      <c r="I36" s="114" t="str">
        <f>IFERROR(RECHERCHEVA('Dpt BDD'!$A:$D,4,$B36,I$12),"")</f>
        <v/>
      </c>
      <c r="J36" s="114" t="str">
        <f>IFERROR(RECHERCHEVA('Dpt BDD'!$A:$D,4,$B36,J$12),"")</f>
        <v/>
      </c>
      <c r="K36" s="114" t="str">
        <f>IFERROR(RECHERCHEVA('Dpt BDD'!$A:$D,4,$B36,K$12),"")</f>
        <v/>
      </c>
      <c r="L36" s="114" t="str">
        <f>IFERROR(RECHERCHEVA('Dpt BDD'!$A:$D,4,$B36,L$12),"")</f>
        <v/>
      </c>
      <c r="M36" s="114" t="str">
        <f>IFERROR(RECHERCHEVA('Dpt BDD'!$A:$D,4,$B36,M$12),"")</f>
        <v/>
      </c>
      <c r="N36" s="114" t="str">
        <f>IFERROR(RECHERCHEVA('Dpt BDD'!$A:$D,4,$B36,N$12),"")</f>
        <v/>
      </c>
      <c r="O36" s="114" t="str">
        <f>IFERROR(RECHERCHEVA('Dpt BDD'!$A:$D,4,$B36,O$13),"")</f>
        <v/>
      </c>
      <c r="P36" s="114" t="str">
        <f>IFERROR(RECHERCHEVA('Dpt BDD'!$A:$D,4,$B36,P$13),"")</f>
        <v/>
      </c>
      <c r="Q36" s="114" t="str">
        <f>IFERROR(RECHERCHEVA('Dpt BDD'!$A:$D,4,$B36,Q$13),"")</f>
        <v/>
      </c>
      <c r="R36" s="114" t="str">
        <f>IFERROR(RECHERCHEVA('Dpt BDD'!$A:$D,4,$B36,R$13),"")</f>
        <v/>
      </c>
      <c r="S36" s="114" t="str">
        <f>IFERROR(RECHERCHEVA('Dpt BDD'!$A:$D,4,$B36,S$13),"")</f>
        <v/>
      </c>
      <c r="T36" s="114" t="str">
        <f>IFERROR(RECHERCHEVA('Dpt BDD'!$A:$D,4,$B36,T$13),"")</f>
        <v/>
      </c>
      <c r="U36" s="114" t="str">
        <f>IFERROR(RECHERCHEVA('Dpt BDD'!$A:$D,4,$B36,U$13),"")</f>
        <v/>
      </c>
      <c r="V36" s="114" t="str">
        <f>IFERROR(RECHERCHEVA('Dpt BDD'!$A:$D,4,$B36,V$13),"")</f>
        <v/>
      </c>
      <c r="W36" s="114" t="str">
        <f>IFERROR(RECHERCHEVA('Dpt BDD'!$A:$D,4,$B36,W$13),"")</f>
        <v/>
      </c>
      <c r="X36" s="114" t="str">
        <f>IFERROR(RECHERCHEVA('Dpt BDD'!$A:$D,4,$B36,X$13),"")</f>
        <v/>
      </c>
      <c r="Y36" s="114" t="str">
        <f>IFERROR(RECHERCHEVA('Dpt BDD'!$A:$D,4,$B36,Y$13),"")</f>
        <v/>
      </c>
      <c r="Z36" s="114" t="str">
        <f>IFERROR(RECHERCHEVA('Dpt BDD'!$A:$D,4,$B36,Z$13),"")</f>
        <v/>
      </c>
      <c r="AA36" s="114" t="str">
        <f>IFERROR(RECHERCHEVA('Dpt BDD'!$A:$D,4,$B36,AA$13),"")</f>
        <v/>
      </c>
      <c r="AB36" s="114" t="str">
        <f>IFERROR(RECHERCHEVA('Dpt BDD'!$A:$D,4,$B36,AB$13),"")</f>
        <v/>
      </c>
      <c r="AC36" s="114" t="str">
        <f>IFERROR(RECHERCHEVA('Dpt BDD'!$A:$D,4,$B36,AC$13),"")</f>
        <v/>
      </c>
      <c r="AD36" s="114" t="str">
        <f>IFERROR(RECHERCHEVA('Dpt BDD'!$A:$D,4,$B36,AD$13),"")</f>
        <v/>
      </c>
      <c r="AE36" s="114" t="str">
        <f>IFERROR(RECHERCHEVA('Dpt BDD'!$A:$D,4,$B36,AE$13),"")</f>
        <v/>
      </c>
      <c r="AF36" s="114" t="str">
        <f>IFERROR(RECHERCHEVA('Dpt BDD'!$A:$D,4,$B36,AF$13),"")</f>
        <v/>
      </c>
      <c r="AG36" s="114" t="str">
        <f>IFERROR(RECHERCHEVA('Dpt BDD'!$A:$D,4,$B36,AG$13),"")</f>
        <v/>
      </c>
      <c r="AH36" s="114" t="str">
        <f>IFERROR(RECHERCHEVA('Dpt BDD'!$A:$D,4,$B36,AH$13),"")</f>
        <v/>
      </c>
      <c r="AI36" s="114" t="str">
        <f>IFERROR(RECHERCHEVA('Dpt BDD'!$A:$D,4,$B36,AI$13),"")</f>
        <v/>
      </c>
      <c r="AJ36" s="114" t="str">
        <f>IFERROR(RECHERCHEVA('Dpt BDD'!$A:$D,4,$B36,AJ$13),"")</f>
        <v/>
      </c>
      <c r="AK36" s="114" t="str">
        <f>IFERROR(RECHERCHEVA('Dpt BDD'!$A:$D,4,$B36,AK$13),"")</f>
        <v/>
      </c>
      <c r="AL36" s="114" t="str">
        <f>IFERROR(RECHERCHEVA('Dpt BDD'!$A:$D,4,$B36,AL$13),"")</f>
        <v/>
      </c>
      <c r="AM36" s="114" t="str">
        <f>IFERROR(RECHERCHEVA('Dpt BDD'!$A:$D,4,$B36,AM$13),"")</f>
        <v/>
      </c>
      <c r="AN36" s="114" t="str">
        <f>IFERROR(RECHERCHEVA('Dpt BDD'!$A:$D,4,$B36,AN$13),"")</f>
        <v/>
      </c>
      <c r="AO36" s="114" t="str">
        <f>IFERROR(RECHERCHEVA('Dpt BDD'!$A:$D,4,$B36,AO$13),"")</f>
        <v/>
      </c>
      <c r="AP36" s="114" t="str">
        <f>IFERROR(RECHERCHEVA('Dpt BDD'!$A:$D,4,$B36,AP$13),"")</f>
        <v/>
      </c>
      <c r="AQ36" s="114" t="str">
        <f>IFERROR(RECHERCHEVA('Dpt BDD'!$A:$D,4,$B36,AQ$13),"")</f>
        <v/>
      </c>
      <c r="AR36" s="114" t="str">
        <f>IFERROR(RECHERCHEVA('Dpt BDD'!$A:$D,4,$B36,AR$13),"")</f>
        <v/>
      </c>
      <c r="AS36" s="114" t="str">
        <f>IFERROR(RECHERCHEVA('Dpt BDD'!$A:$D,4,$B36,AS$13),"")</f>
        <v/>
      </c>
      <c r="AT36" s="114" t="str">
        <f>IFERROR(RECHERCHEVA('Dpt BDD'!$A:$D,4,$B36,AT$13),"")</f>
        <v/>
      </c>
      <c r="AU36" s="114" t="str">
        <f>IFERROR(RECHERCHEVA('Dpt BDD'!$A:$D,4,$B36,AU$13),"")</f>
        <v/>
      </c>
      <c r="AV36" s="114" t="str">
        <f>IFERROR(RECHERCHEVA('Dpt BDD'!$A:$D,4,$B36,AV$13),"")</f>
        <v/>
      </c>
      <c r="AW36" s="114" t="str">
        <f>IFERROR(RECHERCHEVA('Dpt BDD'!$A:$D,4,$B36,AW$13),"")</f>
        <v/>
      </c>
      <c r="AX36" s="114" t="str">
        <f>IFERROR(RECHERCHEVA('Dpt BDD'!$A:$D,4,$B36,AX$13),"")</f>
        <v/>
      </c>
      <c r="AY36" s="114" t="str">
        <f>IFERROR(RECHERCHEVA('Dpt BDD'!$A:$D,4,$B36,AY$13),"")</f>
        <v/>
      </c>
      <c r="AZ36" s="114" t="str">
        <f>IFERROR(RECHERCHEVA('Dpt BDD'!$A:$D,4,$B36,AZ$13),"")</f>
        <v/>
      </c>
      <c r="BA36" s="114" t="str">
        <f>IFERROR(RECHERCHEVA('Dpt BDD'!$A:$D,4,$B36,BA$13),"")</f>
        <v/>
      </c>
      <c r="BB36" s="114" t="str">
        <f>IFERROR(RECHERCHEVA('Dpt BDD'!$A:$D,4,$B36,BB$13),"")</f>
        <v/>
      </c>
      <c r="BC36" s="114" t="str">
        <f>IFERROR(RECHERCHEVA('Dpt BDD'!$A:$D,4,$B36,BC$13),"")</f>
        <v/>
      </c>
      <c r="BD36" s="114" t="str">
        <f>IFERROR(RECHERCHEVA('Dpt BDD'!$A:$D,4,$B36,BD$13),"")</f>
        <v/>
      </c>
      <c r="BE36" s="114" t="str">
        <f>IFERROR(RECHERCHEVA('Dpt BDD'!$A:$D,4,$B36,BE$13),"")</f>
        <v/>
      </c>
      <c r="BF36" s="114" t="str">
        <f>IFERROR(RECHERCHEVA('Dpt BDD'!$A:$D,4,$B36,BF$13),"")</f>
        <v/>
      </c>
      <c r="BG36" s="114" t="str">
        <f>IFERROR(RECHERCHEVA('Dpt BDD'!$A:$D,4,$B36,BG$13),"")</f>
        <v/>
      </c>
      <c r="BH36" s="114" t="str">
        <f>IFERROR(RECHERCHEVA('Dpt BDD'!$A:$D,4,$B36,BH$13),"")</f>
        <v/>
      </c>
      <c r="BI36" s="114" t="str">
        <f>IFERROR(RECHERCHEVA('Dpt BDD'!$A:$D,4,$B36,BI$13),"")</f>
        <v/>
      </c>
      <c r="BJ36" s="114" t="str">
        <f>IFERROR(RECHERCHEVA('Dpt BDD'!$A:$D,4,$B36,BJ$13),"")</f>
        <v/>
      </c>
      <c r="BK36" s="114" t="str">
        <f>IFERROR(RECHERCHEVA('Dpt BDD'!$A:$D,4,$B36,BK$13),"")</f>
        <v/>
      </c>
      <c r="BL36" s="114" t="str">
        <f>IFERROR(RECHERCHEVA('Dpt BDD'!$A:$D,4,$B36,BL$13),"")</f>
        <v/>
      </c>
      <c r="BM36" s="114" t="str">
        <f>IFERROR(RECHERCHEVA('Dpt BDD'!$A:$D,4,$B36,BM$13),"")</f>
        <v/>
      </c>
      <c r="BN36" s="114" t="str">
        <f>IFERROR(RECHERCHEVA('Dpt BDD'!$A:$D,4,$B36,BN$13),"")</f>
        <v/>
      </c>
      <c r="BO36" s="114" t="str">
        <f>IFERROR(RECHERCHEVA('Dpt BDD'!$A:$D,4,$B36,BO$13),"")</f>
        <v/>
      </c>
      <c r="BP36" s="114" t="str">
        <f>IFERROR(RECHERCHEVA('Dpt BDD'!$A:$D,4,$B36,BP$13),"")</f>
        <v/>
      </c>
      <c r="BQ36" s="114" t="str">
        <f>IFERROR(RECHERCHEVA('Dpt BDD'!$A:$D,4,$B36,BQ$13),"")</f>
        <v/>
      </c>
      <c r="BR36" s="114" t="str">
        <f>IFERROR(RECHERCHEVA('Dpt BDD'!$A:$D,4,$B36,BR$13),"")</f>
        <v/>
      </c>
      <c r="BS36" s="114" t="str">
        <f>IFERROR(RECHERCHEVA('Dpt BDD'!$A:$D,4,$B36,BS$13),"")</f>
        <v/>
      </c>
      <c r="BT36" s="114" t="str">
        <f>IFERROR(RECHERCHEVA('Dpt BDD'!$A:$D,4,$B36,BT$13),"")</f>
        <v/>
      </c>
      <c r="BU36" s="114" t="str">
        <f>IFERROR(RECHERCHEVA('Dpt BDD'!$A:$D,4,$B36,BU$13),"")</f>
        <v/>
      </c>
      <c r="BV36" s="114" t="str">
        <f>IFERROR(RECHERCHEVA('Dpt BDD'!$A:$D,4,$B36,BV$13),"")</f>
        <v/>
      </c>
      <c r="BW36" s="114" t="str">
        <f>IFERROR(RECHERCHEVA('Dpt BDD'!$A:$D,4,$B36,BW$13),"")</f>
        <v/>
      </c>
      <c r="BX36" s="114" t="str">
        <f>IFERROR(RECHERCHEVA('Dpt BDD'!$A:$D,4,$B36,BX$13),"")</f>
        <v/>
      </c>
      <c r="BY36" s="114" t="str">
        <f>IFERROR(RECHERCHEVA('Dpt BDD'!$A:$D,4,$B36,BY$13),"")</f>
        <v/>
      </c>
      <c r="BZ36" s="114" t="str">
        <f>IFERROR(RECHERCHEVA('Dpt BDD'!$A:$D,4,$B36,BZ$13),"")</f>
        <v/>
      </c>
      <c r="CA36" s="114" t="str">
        <f>IFERROR(RECHERCHEVA('Dpt BDD'!$A:$D,4,$B36,CA$13),"")</f>
        <v/>
      </c>
      <c r="CB36" s="114" t="str">
        <f>IFERROR(RECHERCHEVA('Dpt BDD'!$A:$D,4,$B36,CB$13),"")</f>
        <v/>
      </c>
      <c r="CC36" s="114" t="str">
        <f>IFERROR(RECHERCHEVA('Dpt BDD'!$A:$D,4,$B36,CC$13),"")</f>
        <v/>
      </c>
      <c r="CD36" s="114" t="str">
        <f>IFERROR(RECHERCHEVA('Dpt BDD'!$A:$D,4,$B36,CD$13),"")</f>
        <v/>
      </c>
      <c r="CE36" s="114" t="str">
        <f>IFERROR(RECHERCHEVA('Dpt BDD'!$A:$D,4,$B36,CE$13),"")</f>
        <v/>
      </c>
      <c r="CF36" s="114" t="str">
        <f>IFERROR(RECHERCHEVA('Dpt BDD'!$A:$D,4,$B36,CF$13),"")</f>
        <v/>
      </c>
      <c r="CG36" s="114" t="str">
        <f>IFERROR(RECHERCHEVA('Dpt BDD'!$A:$D,4,$B36,CG$13),"")</f>
        <v/>
      </c>
      <c r="CH36" s="114" t="str">
        <f>IFERROR(RECHERCHEVA('Dpt BDD'!$A:$D,4,$B36,CH$13),"")</f>
        <v/>
      </c>
      <c r="CI36" s="114" t="str">
        <f>IFERROR(RECHERCHEVA('Dpt BDD'!$A:$D,4,$B36,CI$13),"")</f>
        <v/>
      </c>
      <c r="CJ36" s="114" t="str">
        <f>IFERROR(RECHERCHEVA('Dpt BDD'!$A:$D,4,$B36,CJ$13),"")</f>
        <v/>
      </c>
      <c r="CK36" s="114" t="str">
        <f>IFERROR(RECHERCHEVA('Dpt BDD'!$A:$D,4,$B36,CK$13),"")</f>
        <v/>
      </c>
      <c r="CL36" s="114" t="str">
        <f>IFERROR(RECHERCHEVA('Dpt BDD'!$A:$D,4,$B36,CL$13),"")</f>
        <v/>
      </c>
      <c r="CM36" s="114" t="str">
        <f>IFERROR(RECHERCHEVA('Dpt BDD'!$A:$D,4,$B36,CM$13),"")</f>
        <v/>
      </c>
      <c r="CN36" s="114" t="str">
        <f>IFERROR(RECHERCHEVA('Dpt BDD'!$A:$D,4,$B36,CN$13),"")</f>
        <v/>
      </c>
      <c r="CO36" s="114" t="str">
        <f>IFERROR(RECHERCHEVA('Dpt BDD'!$A:$D,4,$B36,CO$13),"")</f>
        <v/>
      </c>
      <c r="CP36" s="114" t="str">
        <f>IFERROR(RECHERCHEVA('Dpt BDD'!$A:$D,4,$B36,CP$13),"")</f>
        <v/>
      </c>
      <c r="CQ36" s="114" t="str">
        <f>IFERROR(RECHERCHEVA('Dpt BDD'!$A:$D,4,$B36,CQ$13),"")</f>
        <v/>
      </c>
      <c r="CR36" s="114" t="str">
        <f>IFERROR(RECHERCHEVA('Dpt BDD'!$A:$D,4,$B36,CR$13),"")</f>
        <v/>
      </c>
      <c r="CS36" s="114" t="str">
        <f>IFERROR(RECHERCHEVA('Dpt BDD'!$A:$D,4,$B36,CS$13),"")</f>
        <v/>
      </c>
      <c r="CT36" s="114" t="str">
        <f>IFERROR(RECHERCHEVA('Dpt BDD'!$A:$D,4,$B36,CT$13),"")</f>
        <v/>
      </c>
      <c r="CU36" s="114" t="str">
        <f>IFERROR(RECHERCHEVA('Dpt BDD'!$A:$D,4,$B36,CU$13),"")</f>
        <v/>
      </c>
      <c r="CV36" s="114" t="str">
        <f>IFERROR(RECHERCHEVA('Dpt BDD'!$A:$D,4,$B36,CV$13),"")</f>
        <v/>
      </c>
      <c r="CW36" s="114" t="str">
        <f>IFERROR(RECHERCHEVA('Dpt BDD'!$A:$D,4,$B36,CW$13),"")</f>
        <v/>
      </c>
      <c r="CX36" s="114" t="str">
        <f>IFERROR(RECHERCHEVA('Dpt BDD'!$A:$D,4,$B36,CX$13),"")</f>
        <v/>
      </c>
      <c r="CY36" s="114" t="str">
        <f>IFERROR(RECHERCHEVA('Dpt BDD'!$A:$D,4,$B36,CY$13),"")</f>
        <v/>
      </c>
      <c r="CZ36" s="114" t="str">
        <f>IFERROR(RECHERCHEVA('Dpt BDD'!$A:$D,4,$B36,CZ$13),"")</f>
        <v/>
      </c>
      <c r="DA36" s="114" t="str">
        <f>IFERROR(RECHERCHEVA('Dpt BDD'!$A:$D,4,$B36,DA$13),"")</f>
        <v/>
      </c>
      <c r="DB36" s="114" t="str">
        <f>IFERROR(RECHERCHEVA('Dpt BDD'!$A:$D,4,$B36,DB$13),"")</f>
        <v/>
      </c>
      <c r="DC36" s="114" t="str">
        <f>IFERROR(RECHERCHEVA('Dpt BDD'!$A:$D,4,$B36,DC$13),"")</f>
        <v/>
      </c>
      <c r="DD36" s="114" t="str">
        <f>IFERROR(RECHERCHEVA('Dpt BDD'!$A:$D,4,$B36,DD$13),"")</f>
        <v/>
      </c>
      <c r="DE36" s="114" t="str">
        <f>IFERROR(RECHERCHEVA('Dpt BDD'!$A:$D,4,$B36,DE$13),"")</f>
        <v/>
      </c>
      <c r="DF36" s="114" t="str">
        <f>IFERROR(RECHERCHEVA('Dpt BDD'!$A:$D,4,$B36,DF$13),"")</f>
        <v/>
      </c>
      <c r="DG36" s="114" t="str">
        <f>IFERROR(RECHERCHEVA('Dpt BDD'!$A:$D,4,$B36,DG$13),"")</f>
        <v/>
      </c>
      <c r="DH36" s="114" t="str">
        <f>IFERROR(RECHERCHEVA('Dpt BDD'!$A:$D,4,$B36,DH$13),"")</f>
        <v/>
      </c>
      <c r="DI36" s="114" t="str">
        <f>IFERROR(RECHERCHEVA('Dpt BDD'!$A:$D,4,$B36,DI$13),"")</f>
        <v/>
      </c>
      <c r="DJ36" s="114" t="str">
        <f>IFERROR(RECHERCHEVA('Dpt BDD'!$A:$D,4,$B36,DJ$13),"")</f>
        <v/>
      </c>
      <c r="DK36" s="114" t="str">
        <f>IFERROR(RECHERCHEVA('Dpt BDD'!$A:$D,4,$B36,DK$13),"")</f>
        <v/>
      </c>
      <c r="DL36" s="114" t="str">
        <f>IFERROR(RECHERCHEVA('Dpt BDD'!$A:$D,4,$B36,DL$13),"")</f>
        <v/>
      </c>
      <c r="DM36" s="114" t="str">
        <f>IFERROR(RECHERCHEVA('Dpt BDD'!$A:$D,4,$B36,DM$13),"")</f>
        <v/>
      </c>
      <c r="DN36" s="114" t="str">
        <f>IFERROR(RECHERCHEVA('Dpt BDD'!$A:$D,4,$B36,DN$13),"")</f>
        <v/>
      </c>
      <c r="DO36" s="114" t="str">
        <f>IFERROR(RECHERCHEVA('Dpt BDD'!$A:$D,4,$B36,DO$13),"")</f>
        <v/>
      </c>
      <c r="DP36" s="114" t="str">
        <f>IFERROR(RECHERCHEVA('Dpt BDD'!$A:$D,4,$B36,DP$13),"")</f>
        <v/>
      </c>
      <c r="DQ36" s="114" t="str">
        <f>IFERROR(RECHERCHEVA('Dpt BDD'!$A:$D,4,$B36,DQ$13),"")</f>
        <v/>
      </c>
      <c r="DR36" s="114" t="str">
        <f>IFERROR(RECHERCHEVA('Dpt BDD'!$A:$D,4,$B36,DR$13),"")</f>
        <v/>
      </c>
      <c r="DS36" s="114" t="str">
        <f>IFERROR(RECHERCHEVA('Dpt BDD'!$A:$D,4,$B36,DS$13),"")</f>
        <v/>
      </c>
      <c r="DT36" s="114" t="str">
        <f>IFERROR(RECHERCHEVA('Dpt BDD'!$A:$D,4,$B36,DT$13),"")</f>
        <v/>
      </c>
      <c r="DU36" s="114" t="str">
        <f>IFERROR(RECHERCHEVA('Dpt BDD'!$A:$D,4,$B36,DU$13),"")</f>
        <v/>
      </c>
      <c r="DV36" s="114" t="str">
        <f>IFERROR(RECHERCHEVA('Dpt BDD'!$A:$D,4,$B36,DV$13),"")</f>
        <v/>
      </c>
      <c r="DW36" s="114" t="str">
        <f>IFERROR(RECHERCHEVA('Dpt BDD'!$A:$D,4,$B36,DW$13),"")</f>
        <v/>
      </c>
      <c r="DX36" s="114" t="str">
        <f>IFERROR(RECHERCHEVA('Dpt BDD'!$A:$D,4,$B36,DX$13),"")</f>
        <v/>
      </c>
      <c r="DY36" s="114" t="str">
        <f>IFERROR(RECHERCHEVA('Dpt BDD'!$A:$D,4,$B36,DY$13),"")</f>
        <v/>
      </c>
      <c r="DZ36" s="114" t="str">
        <f>IFERROR(RECHERCHEVA('Dpt BDD'!$A:$D,4,$B36,DZ$13),"")</f>
        <v/>
      </c>
      <c r="EA36" s="114" t="str">
        <f>IFERROR(RECHERCHEVA('Dpt BDD'!$A:$D,4,$B36,EA$13),"")</f>
        <v/>
      </c>
      <c r="EB36" s="114" t="str">
        <f>IFERROR(RECHERCHEVA('Dpt BDD'!$A:$D,4,$B36,EB$13),"")</f>
        <v/>
      </c>
      <c r="EC36" s="114" t="str">
        <f>IFERROR(RECHERCHEVA('Dpt BDD'!$A:$D,4,$B36,EC$13),"")</f>
        <v/>
      </c>
      <c r="ED36" s="114" t="str">
        <f>IFERROR(RECHERCHEVA('Dpt BDD'!$A:$D,4,$B36,ED$13),"")</f>
        <v/>
      </c>
      <c r="EE36" s="114" t="str">
        <f>IFERROR(RECHERCHEVA('Dpt BDD'!$A:$D,4,$B36,EE$13),"")</f>
        <v/>
      </c>
      <c r="EF36" s="114" t="str">
        <f>IFERROR(RECHERCHEVA('Dpt BDD'!$A:$D,4,$B36,EF$13),"")</f>
        <v/>
      </c>
      <c r="EG36" s="114" t="str">
        <f>IFERROR(RECHERCHEVA('Dpt BDD'!$A:$D,4,$B36,EG$13),"")</f>
        <v/>
      </c>
      <c r="EH36" s="114" t="str">
        <f>IFERROR(RECHERCHEVA('Dpt BDD'!$A:$D,4,$B36,EH$13),"")</f>
        <v/>
      </c>
      <c r="EI36" s="114" t="str">
        <f>IFERROR(RECHERCHEVA('Dpt BDD'!$A:$D,4,$B36,EI$13),"")</f>
        <v/>
      </c>
      <c r="EJ36" s="114" t="str">
        <f>IFERROR(RECHERCHEVA('Dpt BDD'!$A:$D,4,$B36,EJ$13),"")</f>
        <v/>
      </c>
      <c r="EK36" s="114" t="str">
        <f>IFERROR(RECHERCHEVA('Dpt BDD'!$A:$D,4,$B36,EK$13),"")</f>
        <v/>
      </c>
      <c r="EL36" s="114" t="str">
        <f>IFERROR(RECHERCHEVA('Dpt BDD'!$A:$D,4,$B36,EL$13),"")</f>
        <v/>
      </c>
      <c r="EM36" s="114" t="str">
        <f>IFERROR(RECHERCHEVA('Dpt BDD'!$A:$D,4,$B36,EM$13),"")</f>
        <v/>
      </c>
      <c r="EN36" s="114" t="str">
        <f>IFERROR(RECHERCHEVA('Dpt BDD'!$A:$D,4,$B36,EN$13),"")</f>
        <v/>
      </c>
      <c r="EO36" s="114" t="str">
        <f>IFERROR(RECHERCHEVA('Dpt BDD'!$A:$D,4,$B36,EO$13),"")</f>
        <v/>
      </c>
      <c r="EP36" s="114" t="str">
        <f>IFERROR(RECHERCHEVA('Dpt BDD'!$A:$D,4,$B36,EP$13),"")</f>
        <v/>
      </c>
      <c r="EQ36" s="114" t="str">
        <f>IFERROR(RECHERCHEVA('Dpt BDD'!$A:$D,4,$B36,EQ$13),"")</f>
        <v/>
      </c>
      <c r="ER36" s="114" t="str">
        <f>IFERROR(RECHERCHEVA('Dpt BDD'!$A:$D,4,$B36,ER$13),"")</f>
        <v/>
      </c>
      <c r="ES36" s="114" t="str">
        <f>IFERROR(RECHERCHEVA('Dpt BDD'!$A:$D,4,$B36,ES$13),"")</f>
        <v/>
      </c>
      <c r="ET36" s="114" t="str">
        <f>IFERROR(RECHERCHEVA('Dpt BDD'!$A:$D,4,$B36,ET$13),"")</f>
        <v/>
      </c>
      <c r="EU36" s="114" t="str">
        <f>IFERROR(RECHERCHEVA('Dpt BDD'!$A:$D,4,$B36,EU$13),"")</f>
        <v/>
      </c>
      <c r="EV36" s="114" t="str">
        <f>IFERROR(RECHERCHEVA('Dpt BDD'!$A:$D,4,$B36,EV$13),"")</f>
        <v/>
      </c>
      <c r="EW36" s="114" t="str">
        <f>IFERROR(RECHERCHEVA('Dpt BDD'!$A:$D,4,$B36,EW$13),"")</f>
        <v/>
      </c>
      <c r="EX36" s="114" t="str">
        <f>IFERROR(RECHERCHEVA('Dpt BDD'!$A:$D,4,$B36,EX$13),"")</f>
        <v/>
      </c>
      <c r="EY36" s="114" t="str">
        <f>IFERROR(RECHERCHEVA('Dpt BDD'!$A:$D,4,$B36,EY$13),"")</f>
        <v/>
      </c>
      <c r="EZ36" s="114" t="str">
        <f>IFERROR(RECHERCHEVA('Dpt BDD'!$A:$D,4,$B36,EZ$13),"")</f>
        <v/>
      </c>
      <c r="FA36" s="114" t="str">
        <f>IFERROR(RECHERCHEVA('Dpt BDD'!$A:$D,4,$B36,FA$13),"")</f>
        <v/>
      </c>
      <c r="FB36" s="114" t="str">
        <f>IFERROR(RECHERCHEVA('Dpt BDD'!$A:$D,4,$B36,FB$13),"")</f>
        <v/>
      </c>
      <c r="FC36" s="114" t="str">
        <f>IFERROR(RECHERCHEVA('Dpt BDD'!$A:$D,4,$B36,FC$13),"")</f>
        <v/>
      </c>
      <c r="FD36" s="114" t="str">
        <f>IFERROR(RECHERCHEVA('Dpt BDD'!$A:$D,4,$B36,FD$13),"")</f>
        <v/>
      </c>
      <c r="FE36" s="114" t="str">
        <f>IFERROR(RECHERCHEVA('Dpt BDD'!$A:$D,4,$B36,FE$13),"")</f>
        <v/>
      </c>
      <c r="FF36" s="114" t="str">
        <f>IFERROR(RECHERCHEVA('Dpt BDD'!$A:$D,4,$B36,FF$13),"")</f>
        <v/>
      </c>
      <c r="FG36" s="114" t="str">
        <f>IFERROR(RECHERCHEVA('Dpt BDD'!$A:$D,4,$B36,FG$13),"")</f>
        <v/>
      </c>
      <c r="FH36" s="114" t="str">
        <f>IFERROR(RECHERCHEVA('Dpt BDD'!$A:$D,4,$B36,FH$13),"")</f>
        <v/>
      </c>
      <c r="FI36" s="114" t="str">
        <f>IFERROR(RECHERCHEVA('Dpt BDD'!$A:$D,4,$B36,FI$13),"")</f>
        <v/>
      </c>
      <c r="FJ36" s="114" t="str">
        <f>IFERROR(RECHERCHEVA('Dpt BDD'!$A:$D,4,$B36,FJ$13),"")</f>
        <v/>
      </c>
      <c r="FK36" s="114" t="str">
        <f>IFERROR(RECHERCHEVA('Dpt BDD'!$A:$D,4,$B36,FK$13),"")</f>
        <v/>
      </c>
      <c r="FL36" s="114" t="str">
        <f>IFERROR(RECHERCHEVA('Dpt BDD'!$A:$D,4,$B36,FL$13),"")</f>
        <v/>
      </c>
      <c r="FM36" s="114" t="str">
        <f>IFERROR(RECHERCHEVA('Dpt BDD'!$A:$D,4,$B36,FM$13),"")</f>
        <v/>
      </c>
      <c r="FN36" s="114" t="str">
        <f>IFERROR(RECHERCHEVA('Dpt BDD'!$A:$D,4,$B36,FN$13),"")</f>
        <v/>
      </c>
      <c r="FO36" s="114" t="str">
        <f>IFERROR(RECHERCHEVA('Dpt BDD'!$A:$D,4,$B36,FO$13),"")</f>
        <v/>
      </c>
      <c r="FP36" s="114" t="str">
        <f>IFERROR(RECHERCHEVA('Dpt BDD'!$A:$D,4,$B36,FP$13),"")</f>
        <v/>
      </c>
      <c r="FQ36" s="114" t="str">
        <f>IFERROR(RECHERCHEVA('Dpt BDD'!$A:$D,4,$B36,FQ$13),"")</f>
        <v/>
      </c>
      <c r="FR36" s="114" t="str">
        <f>IFERROR(RECHERCHEVA('Dpt BDD'!$A:$D,4,$B36,FR$13),"")</f>
        <v/>
      </c>
      <c r="FS36" s="114" t="str">
        <f>IFERROR(RECHERCHEVA('Dpt BDD'!$A:$D,4,$B36,FS$13),"")</f>
        <v/>
      </c>
      <c r="FT36" s="114" t="str">
        <f>IFERROR(RECHERCHEVA('Dpt BDD'!$A:$D,4,$B36,FT$13),"")</f>
        <v/>
      </c>
      <c r="FU36" s="114" t="str">
        <f>IFERROR(RECHERCHEVA('Dpt BDD'!$A:$D,4,$B36,FU$13),"")</f>
        <v/>
      </c>
      <c r="FV36" s="114" t="str">
        <f>IFERROR(RECHERCHEVA('Dpt BDD'!$A:$D,4,$B36,FV$13),"")</f>
        <v/>
      </c>
      <c r="FW36" s="114" t="str">
        <f>IFERROR(RECHERCHEVA('Dpt BDD'!$A:$D,4,$B36,FW$13),"")</f>
        <v/>
      </c>
      <c r="FX36" s="114" t="str">
        <f>IFERROR(RECHERCHEVA('Dpt BDD'!$A:$D,4,$B36,FX$13),"")</f>
        <v/>
      </c>
      <c r="FY36" s="114" t="str">
        <f>IFERROR(RECHERCHEVA('Dpt BDD'!$A:$D,4,$B36,FY$13),"")</f>
        <v/>
      </c>
      <c r="FZ36" s="114" t="str">
        <f>IFERROR(RECHERCHEVA('Dpt BDD'!$A:$D,4,$B36,FZ$13),"")</f>
        <v/>
      </c>
      <c r="GA36" s="114" t="str">
        <f>IFERROR(RECHERCHEVA('Dpt BDD'!$A:$D,4,$B36,GA$13),"")</f>
        <v/>
      </c>
      <c r="GB36" s="114" t="str">
        <f>IFERROR(RECHERCHEVA('Dpt BDD'!$A:$D,4,$B36,GB$13),"")</f>
        <v/>
      </c>
      <c r="GC36" s="114" t="str">
        <f>IFERROR(RECHERCHEVA('Dpt BDD'!$A:$D,4,$B36,GC$13),"")</f>
        <v/>
      </c>
      <c r="GD36" s="114" t="str">
        <f>IFERROR(RECHERCHEVA('Dpt BDD'!$A:$D,4,$B36,GD$13),"")</f>
        <v/>
      </c>
      <c r="GE36" s="114" t="str">
        <f>IFERROR(RECHERCHEVA('Dpt BDD'!$A:$D,4,$B36,GE$13),"")</f>
        <v/>
      </c>
      <c r="GF36" s="114" t="str">
        <f>IFERROR(RECHERCHEVA('Dpt BDD'!$A:$D,4,$B36,GF$13),"")</f>
        <v/>
      </c>
      <c r="GG36" s="114" t="str">
        <f>IFERROR(RECHERCHEVA('Dpt BDD'!$A:$D,4,$B36,GG$13),"")</f>
        <v/>
      </c>
      <c r="GH36" s="114" t="str">
        <f>IFERROR(RECHERCHEVA('Dpt BDD'!$A:$D,4,$B36,GH$13),"")</f>
        <v/>
      </c>
      <c r="GI36" s="114" t="str">
        <f>IFERROR(RECHERCHEVA('Dpt BDD'!$A:$D,4,$B36,GI$13),"")</f>
        <v/>
      </c>
      <c r="GJ36" s="114" t="str">
        <f>IFERROR(RECHERCHEVA('Dpt BDD'!$A:$D,4,$B36,GJ$13),"")</f>
        <v/>
      </c>
      <c r="GK36" s="114" t="str">
        <f>IFERROR(RECHERCHEVA('Dpt BDD'!$A:$D,4,$B36,GK$13),"")</f>
        <v/>
      </c>
      <c r="GL36" s="114" t="str">
        <f>IFERROR(RECHERCHEVA('Dpt BDD'!$A:$D,4,$B36,GL$13),"")</f>
        <v/>
      </c>
      <c r="GM36" s="114" t="str">
        <f>IFERROR(RECHERCHEVA('Dpt BDD'!$A:$D,4,$B36,GM$13),"")</f>
        <v/>
      </c>
      <c r="GN36" s="114" t="str">
        <f>IFERROR(RECHERCHEVA('Dpt BDD'!$A:$D,4,$B36,GN$13),"")</f>
        <v/>
      </c>
      <c r="GO36" s="114" t="str">
        <f>IFERROR(RECHERCHEVA('Dpt BDD'!$A:$D,4,$B36,GO$13),"")</f>
        <v/>
      </c>
      <c r="GP36" s="114" t="str">
        <f>IFERROR(RECHERCHEVA('Dpt BDD'!$A:$D,4,$B36,GP$13),"")</f>
        <v/>
      </c>
      <c r="GQ36" s="114" t="str">
        <f>IFERROR(RECHERCHEVA('Dpt BDD'!$A:$D,4,$B36,GQ$13),"")</f>
        <v/>
      </c>
      <c r="GR36" s="114" t="str">
        <f>IFERROR(RECHERCHEVA('Dpt BDD'!$A:$D,4,$B36,GR$13),"")</f>
        <v/>
      </c>
      <c r="GS36" s="114" t="str">
        <f>IFERROR(RECHERCHEVA('Dpt BDD'!$A:$D,4,$B36,GS$13),"")</f>
        <v/>
      </c>
      <c r="GT36" s="114" t="str">
        <f>IFERROR(RECHERCHEVA('Dpt BDD'!$A:$D,4,$B36,GT$13),"")</f>
        <v/>
      </c>
      <c r="GU36" s="114" t="str">
        <f>IFERROR(RECHERCHEVA('Dpt BDD'!$A:$D,4,$B36,GU$13),"")</f>
        <v/>
      </c>
      <c r="GV36" s="114" t="str">
        <f>IFERROR(RECHERCHEVA('Dpt BDD'!$A:$D,4,$B36,GV$13),"")</f>
        <v/>
      </c>
      <c r="GW36" s="114" t="str">
        <f>IFERROR(RECHERCHEVA('Dpt BDD'!$A:$D,4,$B36,GW$13),"")</f>
        <v/>
      </c>
      <c r="GX36" s="114" t="str">
        <f>IFERROR(RECHERCHEVA('Dpt BDD'!$A:$D,4,$B36,GX$13),"")</f>
        <v/>
      </c>
      <c r="GY36" s="114" t="str">
        <f>IFERROR(RECHERCHEVA('Dpt BDD'!$A:$D,4,$B36,GY$13),"")</f>
        <v/>
      </c>
      <c r="GZ36" s="114" t="str">
        <f>IFERROR(RECHERCHEVA('Dpt BDD'!$A:$D,4,$B36,GZ$13),"")</f>
        <v/>
      </c>
      <c r="HA36" s="114" t="str">
        <f>IFERROR(RECHERCHEVA('Dpt BDD'!$A:$D,4,$B36,HA$13),"")</f>
        <v/>
      </c>
      <c r="HB36" s="114" t="str">
        <f>IFERROR(RECHERCHEVA('Dpt BDD'!$A:$D,4,$B36,HB$13),"")</f>
        <v/>
      </c>
      <c r="HC36" s="114" t="str">
        <f>IFERROR(RECHERCHEVA('Dpt BDD'!$A:$D,4,$B36,HC$13),"")</f>
        <v/>
      </c>
      <c r="HD36" s="114" t="str">
        <f>IFERROR(RECHERCHEVA('Dpt BDD'!$A:$D,4,$B36,HD$13),"")</f>
        <v/>
      </c>
      <c r="HE36" s="114" t="str">
        <f>IFERROR(RECHERCHEVA('Dpt BDD'!$A:$D,4,$B36,HE$13),"")</f>
        <v/>
      </c>
      <c r="HF36" s="114" t="str">
        <f>IFERROR(RECHERCHEVA('Dpt BDD'!$A:$D,4,$B36,HF$13),"")</f>
        <v/>
      </c>
      <c r="HG36" s="114" t="str">
        <f>IFERROR(RECHERCHEVA('Dpt BDD'!$A:$D,4,$B36,HG$13),"")</f>
        <v/>
      </c>
      <c r="HH36" s="114" t="str">
        <f>IFERROR(RECHERCHEVA('Dpt BDD'!$A:$D,4,$B36,HH$13),"")</f>
        <v/>
      </c>
    </row>
    <row r="37" spans="2:216" x14ac:dyDescent="0.15">
      <c r="B37" s="120">
        <f t="shared" si="0"/>
        <v>43124</v>
      </c>
      <c r="C37" s="117" t="str">
        <f>IFERROR(RECHERCHEVA('Dpt BDD'!$A:$D,4,$B37,C$12),"")</f>
        <v/>
      </c>
      <c r="D37" s="115" t="str">
        <f>IFERROR(RECHERCHEVA('Dpt BDD'!$A:$D,4,$B37,D$12),"")</f>
        <v/>
      </c>
      <c r="E37" s="115" t="str">
        <f>IFERROR(RECHERCHEVA('Dpt BDD'!$A:$D,4,$B37,E$12),"")</f>
        <v/>
      </c>
      <c r="F37" s="115" t="str">
        <f>IFERROR(RECHERCHEVA('Dpt BDD'!$A:$D,4,$B37,F$12),"")</f>
        <v/>
      </c>
      <c r="G37" s="115" t="str">
        <f>IFERROR(RECHERCHEVA('Dpt BDD'!$A:$D,4,$B37,G$12),"")</f>
        <v/>
      </c>
      <c r="H37" s="115" t="str">
        <f>IFERROR(RECHERCHEVA('Dpt BDD'!$A:$D,4,$B37,H$12),"")</f>
        <v/>
      </c>
      <c r="I37" s="115" t="str">
        <f>IFERROR(RECHERCHEVA('Dpt BDD'!$A:$D,4,$B37,I$12),"")</f>
        <v/>
      </c>
      <c r="J37" s="115" t="str">
        <f>IFERROR(RECHERCHEVA('Dpt BDD'!$A:$D,4,$B37,J$12),"")</f>
        <v/>
      </c>
      <c r="K37" s="115" t="str">
        <f>IFERROR(RECHERCHEVA('Dpt BDD'!$A:$D,4,$B37,K$12),"")</f>
        <v/>
      </c>
      <c r="L37" s="115" t="str">
        <f>IFERROR(RECHERCHEVA('Dpt BDD'!$A:$D,4,$B37,L$12),"")</f>
        <v/>
      </c>
      <c r="M37" s="115" t="str">
        <f>IFERROR(RECHERCHEVA('Dpt BDD'!$A:$D,4,$B37,M$12),"")</f>
        <v/>
      </c>
      <c r="N37" s="115" t="str">
        <f>IFERROR(RECHERCHEVA('Dpt BDD'!$A:$D,4,$B37,N$12),"")</f>
        <v/>
      </c>
      <c r="O37" s="115" t="str">
        <f>IFERROR(RECHERCHEVA('Dpt BDD'!$A:$D,4,$B37,O$13),"")</f>
        <v/>
      </c>
      <c r="P37" s="115" t="str">
        <f>IFERROR(RECHERCHEVA('Dpt BDD'!$A:$D,4,$B37,P$13),"")</f>
        <v/>
      </c>
      <c r="Q37" s="115" t="str">
        <f>IFERROR(RECHERCHEVA('Dpt BDD'!$A:$D,4,$B37,Q$13),"")</f>
        <v/>
      </c>
      <c r="R37" s="115" t="str">
        <f>IFERROR(RECHERCHEVA('Dpt BDD'!$A:$D,4,$B37,R$13),"")</f>
        <v/>
      </c>
      <c r="S37" s="115" t="str">
        <f>IFERROR(RECHERCHEVA('Dpt BDD'!$A:$D,4,$B37,S$13),"")</f>
        <v/>
      </c>
      <c r="T37" s="115" t="str">
        <f>IFERROR(RECHERCHEVA('Dpt BDD'!$A:$D,4,$B37,T$13),"")</f>
        <v/>
      </c>
      <c r="U37" s="115" t="str">
        <f>IFERROR(RECHERCHEVA('Dpt BDD'!$A:$D,4,$B37,U$13),"")</f>
        <v/>
      </c>
      <c r="V37" s="115" t="str">
        <f>IFERROR(RECHERCHEVA('Dpt BDD'!$A:$D,4,$B37,V$13),"")</f>
        <v/>
      </c>
      <c r="W37" s="115" t="str">
        <f>IFERROR(RECHERCHEVA('Dpt BDD'!$A:$D,4,$B37,W$13),"")</f>
        <v/>
      </c>
      <c r="X37" s="115" t="str">
        <f>IFERROR(RECHERCHEVA('Dpt BDD'!$A:$D,4,$B37,X$13),"")</f>
        <v/>
      </c>
      <c r="Y37" s="115" t="str">
        <f>IFERROR(RECHERCHEVA('Dpt BDD'!$A:$D,4,$B37,Y$13),"")</f>
        <v/>
      </c>
      <c r="Z37" s="115" t="str">
        <f>IFERROR(RECHERCHEVA('Dpt BDD'!$A:$D,4,$B37,Z$13),"")</f>
        <v/>
      </c>
      <c r="AA37" s="115" t="str">
        <f>IFERROR(RECHERCHEVA('Dpt BDD'!$A:$D,4,$B37,AA$13),"")</f>
        <v/>
      </c>
      <c r="AB37" s="115" t="str">
        <f>IFERROR(RECHERCHEVA('Dpt BDD'!$A:$D,4,$B37,AB$13),"")</f>
        <v/>
      </c>
      <c r="AC37" s="115" t="str">
        <f>IFERROR(RECHERCHEVA('Dpt BDD'!$A:$D,4,$B37,AC$13),"")</f>
        <v/>
      </c>
      <c r="AD37" s="115" t="str">
        <f>IFERROR(RECHERCHEVA('Dpt BDD'!$A:$D,4,$B37,AD$13),"")</f>
        <v/>
      </c>
      <c r="AE37" s="115" t="str">
        <f>IFERROR(RECHERCHEVA('Dpt BDD'!$A:$D,4,$B37,AE$13),"")</f>
        <v/>
      </c>
      <c r="AF37" s="115" t="str">
        <f>IFERROR(RECHERCHEVA('Dpt BDD'!$A:$D,4,$B37,AF$13),"")</f>
        <v/>
      </c>
      <c r="AG37" s="115" t="str">
        <f>IFERROR(RECHERCHEVA('Dpt BDD'!$A:$D,4,$B37,AG$13),"")</f>
        <v/>
      </c>
      <c r="AH37" s="115" t="str">
        <f>IFERROR(RECHERCHEVA('Dpt BDD'!$A:$D,4,$B37,AH$13),"")</f>
        <v/>
      </c>
      <c r="AI37" s="115" t="str">
        <f>IFERROR(RECHERCHEVA('Dpt BDD'!$A:$D,4,$B37,AI$13),"")</f>
        <v/>
      </c>
      <c r="AJ37" s="115" t="str">
        <f>IFERROR(RECHERCHEVA('Dpt BDD'!$A:$D,4,$B37,AJ$13),"")</f>
        <v/>
      </c>
      <c r="AK37" s="115" t="str">
        <f>IFERROR(RECHERCHEVA('Dpt BDD'!$A:$D,4,$B37,AK$13),"")</f>
        <v/>
      </c>
      <c r="AL37" s="115" t="str">
        <f>IFERROR(RECHERCHEVA('Dpt BDD'!$A:$D,4,$B37,AL$13),"")</f>
        <v/>
      </c>
      <c r="AM37" s="115" t="str">
        <f>IFERROR(RECHERCHEVA('Dpt BDD'!$A:$D,4,$B37,AM$13),"")</f>
        <v/>
      </c>
      <c r="AN37" s="115" t="str">
        <f>IFERROR(RECHERCHEVA('Dpt BDD'!$A:$D,4,$B37,AN$13),"")</f>
        <v/>
      </c>
      <c r="AO37" s="115" t="str">
        <f>IFERROR(RECHERCHEVA('Dpt BDD'!$A:$D,4,$B37,AO$13),"")</f>
        <v/>
      </c>
      <c r="AP37" s="115" t="str">
        <f>IFERROR(RECHERCHEVA('Dpt BDD'!$A:$D,4,$B37,AP$13),"")</f>
        <v/>
      </c>
      <c r="AQ37" s="115" t="str">
        <f>IFERROR(RECHERCHEVA('Dpt BDD'!$A:$D,4,$B37,AQ$13),"")</f>
        <v/>
      </c>
      <c r="AR37" s="115" t="str">
        <f>IFERROR(RECHERCHEVA('Dpt BDD'!$A:$D,4,$B37,AR$13),"")</f>
        <v/>
      </c>
      <c r="AS37" s="115" t="str">
        <f>IFERROR(RECHERCHEVA('Dpt BDD'!$A:$D,4,$B37,AS$13),"")</f>
        <v/>
      </c>
      <c r="AT37" s="115" t="str">
        <f>IFERROR(RECHERCHEVA('Dpt BDD'!$A:$D,4,$B37,AT$13),"")</f>
        <v/>
      </c>
      <c r="AU37" s="115" t="str">
        <f>IFERROR(RECHERCHEVA('Dpt BDD'!$A:$D,4,$B37,AU$13),"")</f>
        <v/>
      </c>
      <c r="AV37" s="115" t="str">
        <f>IFERROR(RECHERCHEVA('Dpt BDD'!$A:$D,4,$B37,AV$13),"")</f>
        <v/>
      </c>
      <c r="AW37" s="115" t="str">
        <f>IFERROR(RECHERCHEVA('Dpt BDD'!$A:$D,4,$B37,AW$13),"")</f>
        <v/>
      </c>
      <c r="AX37" s="115" t="str">
        <f>IFERROR(RECHERCHEVA('Dpt BDD'!$A:$D,4,$B37,AX$13),"")</f>
        <v/>
      </c>
      <c r="AY37" s="115" t="str">
        <f>IFERROR(RECHERCHEVA('Dpt BDD'!$A:$D,4,$B37,AY$13),"")</f>
        <v/>
      </c>
      <c r="AZ37" s="115" t="str">
        <f>IFERROR(RECHERCHEVA('Dpt BDD'!$A:$D,4,$B37,AZ$13),"")</f>
        <v/>
      </c>
      <c r="BA37" s="115" t="str">
        <f>IFERROR(RECHERCHEVA('Dpt BDD'!$A:$D,4,$B37,BA$13),"")</f>
        <v/>
      </c>
      <c r="BB37" s="115" t="str">
        <f>IFERROR(RECHERCHEVA('Dpt BDD'!$A:$D,4,$B37,BB$13),"")</f>
        <v/>
      </c>
      <c r="BC37" s="115" t="str">
        <f>IFERROR(RECHERCHEVA('Dpt BDD'!$A:$D,4,$B37,BC$13),"")</f>
        <v/>
      </c>
      <c r="BD37" s="115" t="str">
        <f>IFERROR(RECHERCHEVA('Dpt BDD'!$A:$D,4,$B37,BD$13),"")</f>
        <v/>
      </c>
      <c r="BE37" s="115" t="str">
        <f>IFERROR(RECHERCHEVA('Dpt BDD'!$A:$D,4,$B37,BE$13),"")</f>
        <v/>
      </c>
      <c r="BF37" s="115" t="str">
        <f>IFERROR(RECHERCHEVA('Dpt BDD'!$A:$D,4,$B37,BF$13),"")</f>
        <v/>
      </c>
      <c r="BG37" s="115" t="str">
        <f>IFERROR(RECHERCHEVA('Dpt BDD'!$A:$D,4,$B37,BG$13),"")</f>
        <v/>
      </c>
      <c r="BH37" s="115" t="str">
        <f>IFERROR(RECHERCHEVA('Dpt BDD'!$A:$D,4,$B37,BH$13),"")</f>
        <v/>
      </c>
      <c r="BI37" s="115" t="str">
        <f>IFERROR(RECHERCHEVA('Dpt BDD'!$A:$D,4,$B37,BI$13),"")</f>
        <v/>
      </c>
      <c r="BJ37" s="115" t="str">
        <f>IFERROR(RECHERCHEVA('Dpt BDD'!$A:$D,4,$B37,BJ$13),"")</f>
        <v/>
      </c>
      <c r="BK37" s="115" t="str">
        <f>IFERROR(RECHERCHEVA('Dpt BDD'!$A:$D,4,$B37,BK$13),"")</f>
        <v/>
      </c>
      <c r="BL37" s="115" t="str">
        <f>IFERROR(RECHERCHEVA('Dpt BDD'!$A:$D,4,$B37,BL$13),"")</f>
        <v/>
      </c>
      <c r="BM37" s="115" t="str">
        <f>IFERROR(RECHERCHEVA('Dpt BDD'!$A:$D,4,$B37,BM$13),"")</f>
        <v/>
      </c>
      <c r="BN37" s="115" t="str">
        <f>IFERROR(RECHERCHEVA('Dpt BDD'!$A:$D,4,$B37,BN$13),"")</f>
        <v/>
      </c>
      <c r="BO37" s="115" t="str">
        <f>IFERROR(RECHERCHEVA('Dpt BDD'!$A:$D,4,$B37,BO$13),"")</f>
        <v/>
      </c>
      <c r="BP37" s="115" t="str">
        <f>IFERROR(RECHERCHEVA('Dpt BDD'!$A:$D,4,$B37,BP$13),"")</f>
        <v/>
      </c>
      <c r="BQ37" s="115" t="str">
        <f>IFERROR(RECHERCHEVA('Dpt BDD'!$A:$D,4,$B37,BQ$13),"")</f>
        <v/>
      </c>
      <c r="BR37" s="115" t="str">
        <f>IFERROR(RECHERCHEVA('Dpt BDD'!$A:$D,4,$B37,BR$13),"")</f>
        <v/>
      </c>
      <c r="BS37" s="115" t="str">
        <f>IFERROR(RECHERCHEVA('Dpt BDD'!$A:$D,4,$B37,BS$13),"")</f>
        <v/>
      </c>
      <c r="BT37" s="115" t="str">
        <f>IFERROR(RECHERCHEVA('Dpt BDD'!$A:$D,4,$B37,BT$13),"")</f>
        <v/>
      </c>
      <c r="BU37" s="115" t="str">
        <f>IFERROR(RECHERCHEVA('Dpt BDD'!$A:$D,4,$B37,BU$13),"")</f>
        <v/>
      </c>
      <c r="BV37" s="115" t="str">
        <f>IFERROR(RECHERCHEVA('Dpt BDD'!$A:$D,4,$B37,BV$13),"")</f>
        <v/>
      </c>
      <c r="BW37" s="115" t="str">
        <f>IFERROR(RECHERCHEVA('Dpt BDD'!$A:$D,4,$B37,BW$13),"")</f>
        <v/>
      </c>
      <c r="BX37" s="115" t="str">
        <f>IFERROR(RECHERCHEVA('Dpt BDD'!$A:$D,4,$B37,BX$13),"")</f>
        <v/>
      </c>
      <c r="BY37" s="115" t="str">
        <f>IFERROR(RECHERCHEVA('Dpt BDD'!$A:$D,4,$B37,BY$13),"")</f>
        <v/>
      </c>
      <c r="BZ37" s="115" t="str">
        <f>IFERROR(RECHERCHEVA('Dpt BDD'!$A:$D,4,$B37,BZ$13),"")</f>
        <v/>
      </c>
      <c r="CA37" s="115" t="str">
        <f>IFERROR(RECHERCHEVA('Dpt BDD'!$A:$D,4,$B37,CA$13),"")</f>
        <v/>
      </c>
      <c r="CB37" s="115" t="str">
        <f>IFERROR(RECHERCHEVA('Dpt BDD'!$A:$D,4,$B37,CB$13),"")</f>
        <v/>
      </c>
      <c r="CC37" s="115" t="str">
        <f>IFERROR(RECHERCHEVA('Dpt BDD'!$A:$D,4,$B37,CC$13),"")</f>
        <v/>
      </c>
      <c r="CD37" s="115" t="str">
        <f>IFERROR(RECHERCHEVA('Dpt BDD'!$A:$D,4,$B37,CD$13),"")</f>
        <v/>
      </c>
      <c r="CE37" s="115" t="str">
        <f>IFERROR(RECHERCHEVA('Dpt BDD'!$A:$D,4,$B37,CE$13),"")</f>
        <v/>
      </c>
      <c r="CF37" s="115" t="str">
        <f>IFERROR(RECHERCHEVA('Dpt BDD'!$A:$D,4,$B37,CF$13),"")</f>
        <v/>
      </c>
      <c r="CG37" s="115" t="str">
        <f>IFERROR(RECHERCHEVA('Dpt BDD'!$A:$D,4,$B37,CG$13),"")</f>
        <v/>
      </c>
      <c r="CH37" s="115" t="str">
        <f>IFERROR(RECHERCHEVA('Dpt BDD'!$A:$D,4,$B37,CH$13),"")</f>
        <v/>
      </c>
      <c r="CI37" s="115" t="str">
        <f>IFERROR(RECHERCHEVA('Dpt BDD'!$A:$D,4,$B37,CI$13),"")</f>
        <v/>
      </c>
      <c r="CJ37" s="115" t="str">
        <f>IFERROR(RECHERCHEVA('Dpt BDD'!$A:$D,4,$B37,CJ$13),"")</f>
        <v/>
      </c>
      <c r="CK37" s="115" t="str">
        <f>IFERROR(RECHERCHEVA('Dpt BDD'!$A:$D,4,$B37,CK$13),"")</f>
        <v/>
      </c>
      <c r="CL37" s="115" t="str">
        <f>IFERROR(RECHERCHEVA('Dpt BDD'!$A:$D,4,$B37,CL$13),"")</f>
        <v/>
      </c>
      <c r="CM37" s="115" t="str">
        <f>IFERROR(RECHERCHEVA('Dpt BDD'!$A:$D,4,$B37,CM$13),"")</f>
        <v/>
      </c>
      <c r="CN37" s="115" t="str">
        <f>IFERROR(RECHERCHEVA('Dpt BDD'!$A:$D,4,$B37,CN$13),"")</f>
        <v/>
      </c>
      <c r="CO37" s="115" t="str">
        <f>IFERROR(RECHERCHEVA('Dpt BDD'!$A:$D,4,$B37,CO$13),"")</f>
        <v/>
      </c>
      <c r="CP37" s="115" t="str">
        <f>IFERROR(RECHERCHEVA('Dpt BDD'!$A:$D,4,$B37,CP$13),"")</f>
        <v/>
      </c>
      <c r="CQ37" s="115" t="str">
        <f>IFERROR(RECHERCHEVA('Dpt BDD'!$A:$D,4,$B37,CQ$13),"")</f>
        <v/>
      </c>
      <c r="CR37" s="115" t="str">
        <f>IFERROR(RECHERCHEVA('Dpt BDD'!$A:$D,4,$B37,CR$13),"")</f>
        <v/>
      </c>
      <c r="CS37" s="115" t="str">
        <f>IFERROR(RECHERCHEVA('Dpt BDD'!$A:$D,4,$B37,CS$13),"")</f>
        <v/>
      </c>
      <c r="CT37" s="115" t="str">
        <f>IFERROR(RECHERCHEVA('Dpt BDD'!$A:$D,4,$B37,CT$13),"")</f>
        <v/>
      </c>
      <c r="CU37" s="115" t="str">
        <f>IFERROR(RECHERCHEVA('Dpt BDD'!$A:$D,4,$B37,CU$13),"")</f>
        <v/>
      </c>
      <c r="CV37" s="115" t="str">
        <f>IFERROR(RECHERCHEVA('Dpt BDD'!$A:$D,4,$B37,CV$13),"")</f>
        <v/>
      </c>
      <c r="CW37" s="115" t="str">
        <f>IFERROR(RECHERCHEVA('Dpt BDD'!$A:$D,4,$B37,CW$13),"")</f>
        <v/>
      </c>
      <c r="CX37" s="115" t="str">
        <f>IFERROR(RECHERCHEVA('Dpt BDD'!$A:$D,4,$B37,CX$13),"")</f>
        <v/>
      </c>
      <c r="CY37" s="115" t="str">
        <f>IFERROR(RECHERCHEVA('Dpt BDD'!$A:$D,4,$B37,CY$13),"")</f>
        <v/>
      </c>
      <c r="CZ37" s="115" t="str">
        <f>IFERROR(RECHERCHEVA('Dpt BDD'!$A:$D,4,$B37,CZ$13),"")</f>
        <v/>
      </c>
      <c r="DA37" s="115" t="str">
        <f>IFERROR(RECHERCHEVA('Dpt BDD'!$A:$D,4,$B37,DA$13),"")</f>
        <v/>
      </c>
      <c r="DB37" s="115" t="str">
        <f>IFERROR(RECHERCHEVA('Dpt BDD'!$A:$D,4,$B37,DB$13),"")</f>
        <v/>
      </c>
      <c r="DC37" s="115" t="str">
        <f>IFERROR(RECHERCHEVA('Dpt BDD'!$A:$D,4,$B37,DC$13),"")</f>
        <v/>
      </c>
      <c r="DD37" s="115" t="str">
        <f>IFERROR(RECHERCHEVA('Dpt BDD'!$A:$D,4,$B37,DD$13),"")</f>
        <v/>
      </c>
      <c r="DE37" s="115" t="str">
        <f>IFERROR(RECHERCHEVA('Dpt BDD'!$A:$D,4,$B37,DE$13),"")</f>
        <v/>
      </c>
      <c r="DF37" s="115" t="str">
        <f>IFERROR(RECHERCHEVA('Dpt BDD'!$A:$D,4,$B37,DF$13),"")</f>
        <v/>
      </c>
      <c r="DG37" s="115" t="str">
        <f>IFERROR(RECHERCHEVA('Dpt BDD'!$A:$D,4,$B37,DG$13),"")</f>
        <v/>
      </c>
      <c r="DH37" s="115" t="str">
        <f>IFERROR(RECHERCHEVA('Dpt BDD'!$A:$D,4,$B37,DH$13),"")</f>
        <v/>
      </c>
      <c r="DI37" s="115" t="str">
        <f>IFERROR(RECHERCHEVA('Dpt BDD'!$A:$D,4,$B37,DI$13),"")</f>
        <v/>
      </c>
      <c r="DJ37" s="115" t="str">
        <f>IFERROR(RECHERCHEVA('Dpt BDD'!$A:$D,4,$B37,DJ$13),"")</f>
        <v/>
      </c>
      <c r="DK37" s="115" t="str">
        <f>IFERROR(RECHERCHEVA('Dpt BDD'!$A:$D,4,$B37,DK$13),"")</f>
        <v/>
      </c>
      <c r="DL37" s="115" t="str">
        <f>IFERROR(RECHERCHEVA('Dpt BDD'!$A:$D,4,$B37,DL$13),"")</f>
        <v/>
      </c>
      <c r="DM37" s="115" t="str">
        <f>IFERROR(RECHERCHEVA('Dpt BDD'!$A:$D,4,$B37,DM$13),"")</f>
        <v/>
      </c>
      <c r="DN37" s="115" t="str">
        <f>IFERROR(RECHERCHEVA('Dpt BDD'!$A:$D,4,$B37,DN$13),"")</f>
        <v/>
      </c>
      <c r="DO37" s="115" t="str">
        <f>IFERROR(RECHERCHEVA('Dpt BDD'!$A:$D,4,$B37,DO$13),"")</f>
        <v/>
      </c>
      <c r="DP37" s="115" t="str">
        <f>IFERROR(RECHERCHEVA('Dpt BDD'!$A:$D,4,$B37,DP$13),"")</f>
        <v/>
      </c>
      <c r="DQ37" s="115" t="str">
        <f>IFERROR(RECHERCHEVA('Dpt BDD'!$A:$D,4,$B37,DQ$13),"")</f>
        <v/>
      </c>
      <c r="DR37" s="115" t="str">
        <f>IFERROR(RECHERCHEVA('Dpt BDD'!$A:$D,4,$B37,DR$13),"")</f>
        <v/>
      </c>
      <c r="DS37" s="115" t="str">
        <f>IFERROR(RECHERCHEVA('Dpt BDD'!$A:$D,4,$B37,DS$13),"")</f>
        <v/>
      </c>
      <c r="DT37" s="115" t="str">
        <f>IFERROR(RECHERCHEVA('Dpt BDD'!$A:$D,4,$B37,DT$13),"")</f>
        <v/>
      </c>
      <c r="DU37" s="115" t="str">
        <f>IFERROR(RECHERCHEVA('Dpt BDD'!$A:$D,4,$B37,DU$13),"")</f>
        <v/>
      </c>
      <c r="DV37" s="115" t="str">
        <f>IFERROR(RECHERCHEVA('Dpt BDD'!$A:$D,4,$B37,DV$13),"")</f>
        <v/>
      </c>
      <c r="DW37" s="115" t="str">
        <f>IFERROR(RECHERCHEVA('Dpt BDD'!$A:$D,4,$B37,DW$13),"")</f>
        <v/>
      </c>
      <c r="DX37" s="115" t="str">
        <f>IFERROR(RECHERCHEVA('Dpt BDD'!$A:$D,4,$B37,DX$13),"")</f>
        <v/>
      </c>
      <c r="DY37" s="115" t="str">
        <f>IFERROR(RECHERCHEVA('Dpt BDD'!$A:$D,4,$B37,DY$13),"")</f>
        <v/>
      </c>
      <c r="DZ37" s="115" t="str">
        <f>IFERROR(RECHERCHEVA('Dpt BDD'!$A:$D,4,$B37,DZ$13),"")</f>
        <v/>
      </c>
      <c r="EA37" s="115" t="str">
        <f>IFERROR(RECHERCHEVA('Dpt BDD'!$A:$D,4,$B37,EA$13),"")</f>
        <v/>
      </c>
      <c r="EB37" s="115" t="str">
        <f>IFERROR(RECHERCHEVA('Dpt BDD'!$A:$D,4,$B37,EB$13),"")</f>
        <v/>
      </c>
      <c r="EC37" s="115" t="str">
        <f>IFERROR(RECHERCHEVA('Dpt BDD'!$A:$D,4,$B37,EC$13),"")</f>
        <v/>
      </c>
      <c r="ED37" s="115" t="str">
        <f>IFERROR(RECHERCHEVA('Dpt BDD'!$A:$D,4,$B37,ED$13),"")</f>
        <v/>
      </c>
      <c r="EE37" s="115" t="str">
        <f>IFERROR(RECHERCHEVA('Dpt BDD'!$A:$D,4,$B37,EE$13),"")</f>
        <v/>
      </c>
      <c r="EF37" s="115" t="str">
        <f>IFERROR(RECHERCHEVA('Dpt BDD'!$A:$D,4,$B37,EF$13),"")</f>
        <v/>
      </c>
      <c r="EG37" s="115" t="str">
        <f>IFERROR(RECHERCHEVA('Dpt BDD'!$A:$D,4,$B37,EG$13),"")</f>
        <v/>
      </c>
      <c r="EH37" s="115" t="str">
        <f>IFERROR(RECHERCHEVA('Dpt BDD'!$A:$D,4,$B37,EH$13),"")</f>
        <v/>
      </c>
      <c r="EI37" s="115" t="str">
        <f>IFERROR(RECHERCHEVA('Dpt BDD'!$A:$D,4,$B37,EI$13),"")</f>
        <v/>
      </c>
      <c r="EJ37" s="115" t="str">
        <f>IFERROR(RECHERCHEVA('Dpt BDD'!$A:$D,4,$B37,EJ$13),"")</f>
        <v/>
      </c>
      <c r="EK37" s="115" t="str">
        <f>IFERROR(RECHERCHEVA('Dpt BDD'!$A:$D,4,$B37,EK$13),"")</f>
        <v/>
      </c>
      <c r="EL37" s="115" t="str">
        <f>IFERROR(RECHERCHEVA('Dpt BDD'!$A:$D,4,$B37,EL$13),"")</f>
        <v/>
      </c>
      <c r="EM37" s="115" t="str">
        <f>IFERROR(RECHERCHEVA('Dpt BDD'!$A:$D,4,$B37,EM$13),"")</f>
        <v/>
      </c>
      <c r="EN37" s="115" t="str">
        <f>IFERROR(RECHERCHEVA('Dpt BDD'!$A:$D,4,$B37,EN$13),"")</f>
        <v/>
      </c>
      <c r="EO37" s="115" t="str">
        <f>IFERROR(RECHERCHEVA('Dpt BDD'!$A:$D,4,$B37,EO$13),"")</f>
        <v/>
      </c>
      <c r="EP37" s="115" t="str">
        <f>IFERROR(RECHERCHEVA('Dpt BDD'!$A:$D,4,$B37,EP$13),"")</f>
        <v/>
      </c>
      <c r="EQ37" s="115" t="str">
        <f>IFERROR(RECHERCHEVA('Dpt BDD'!$A:$D,4,$B37,EQ$13),"")</f>
        <v/>
      </c>
      <c r="ER37" s="115" t="str">
        <f>IFERROR(RECHERCHEVA('Dpt BDD'!$A:$D,4,$B37,ER$13),"")</f>
        <v/>
      </c>
      <c r="ES37" s="115" t="str">
        <f>IFERROR(RECHERCHEVA('Dpt BDD'!$A:$D,4,$B37,ES$13),"")</f>
        <v/>
      </c>
      <c r="ET37" s="115" t="str">
        <f>IFERROR(RECHERCHEVA('Dpt BDD'!$A:$D,4,$B37,ET$13),"")</f>
        <v/>
      </c>
      <c r="EU37" s="115" t="str">
        <f>IFERROR(RECHERCHEVA('Dpt BDD'!$A:$D,4,$B37,EU$13),"")</f>
        <v/>
      </c>
      <c r="EV37" s="115" t="str">
        <f>IFERROR(RECHERCHEVA('Dpt BDD'!$A:$D,4,$B37,EV$13),"")</f>
        <v/>
      </c>
      <c r="EW37" s="115" t="str">
        <f>IFERROR(RECHERCHEVA('Dpt BDD'!$A:$D,4,$B37,EW$13),"")</f>
        <v/>
      </c>
      <c r="EX37" s="115" t="str">
        <f>IFERROR(RECHERCHEVA('Dpt BDD'!$A:$D,4,$B37,EX$13),"")</f>
        <v/>
      </c>
      <c r="EY37" s="115" t="str">
        <f>IFERROR(RECHERCHEVA('Dpt BDD'!$A:$D,4,$B37,EY$13),"")</f>
        <v/>
      </c>
      <c r="EZ37" s="115" t="str">
        <f>IFERROR(RECHERCHEVA('Dpt BDD'!$A:$D,4,$B37,EZ$13),"")</f>
        <v/>
      </c>
      <c r="FA37" s="115" t="str">
        <f>IFERROR(RECHERCHEVA('Dpt BDD'!$A:$D,4,$B37,FA$13),"")</f>
        <v/>
      </c>
      <c r="FB37" s="115" t="str">
        <f>IFERROR(RECHERCHEVA('Dpt BDD'!$A:$D,4,$B37,FB$13),"")</f>
        <v/>
      </c>
      <c r="FC37" s="115" t="str">
        <f>IFERROR(RECHERCHEVA('Dpt BDD'!$A:$D,4,$B37,FC$13),"")</f>
        <v/>
      </c>
      <c r="FD37" s="115" t="str">
        <f>IFERROR(RECHERCHEVA('Dpt BDD'!$A:$D,4,$B37,FD$13),"")</f>
        <v/>
      </c>
      <c r="FE37" s="115" t="str">
        <f>IFERROR(RECHERCHEVA('Dpt BDD'!$A:$D,4,$B37,FE$13),"")</f>
        <v/>
      </c>
      <c r="FF37" s="115" t="str">
        <f>IFERROR(RECHERCHEVA('Dpt BDD'!$A:$D,4,$B37,FF$13),"")</f>
        <v/>
      </c>
      <c r="FG37" s="115" t="str">
        <f>IFERROR(RECHERCHEVA('Dpt BDD'!$A:$D,4,$B37,FG$13),"")</f>
        <v/>
      </c>
      <c r="FH37" s="115" t="str">
        <f>IFERROR(RECHERCHEVA('Dpt BDD'!$A:$D,4,$B37,FH$13),"")</f>
        <v/>
      </c>
      <c r="FI37" s="115" t="str">
        <f>IFERROR(RECHERCHEVA('Dpt BDD'!$A:$D,4,$B37,FI$13),"")</f>
        <v/>
      </c>
      <c r="FJ37" s="115" t="str">
        <f>IFERROR(RECHERCHEVA('Dpt BDD'!$A:$D,4,$B37,FJ$13),"")</f>
        <v/>
      </c>
      <c r="FK37" s="115" t="str">
        <f>IFERROR(RECHERCHEVA('Dpt BDD'!$A:$D,4,$B37,FK$13),"")</f>
        <v/>
      </c>
      <c r="FL37" s="115" t="str">
        <f>IFERROR(RECHERCHEVA('Dpt BDD'!$A:$D,4,$B37,FL$13),"")</f>
        <v/>
      </c>
      <c r="FM37" s="115" t="str">
        <f>IFERROR(RECHERCHEVA('Dpt BDD'!$A:$D,4,$B37,FM$13),"")</f>
        <v/>
      </c>
      <c r="FN37" s="115" t="str">
        <f>IFERROR(RECHERCHEVA('Dpt BDD'!$A:$D,4,$B37,FN$13),"")</f>
        <v/>
      </c>
      <c r="FO37" s="115" t="str">
        <f>IFERROR(RECHERCHEVA('Dpt BDD'!$A:$D,4,$B37,FO$13),"")</f>
        <v/>
      </c>
      <c r="FP37" s="115" t="str">
        <f>IFERROR(RECHERCHEVA('Dpt BDD'!$A:$D,4,$B37,FP$13),"")</f>
        <v/>
      </c>
      <c r="FQ37" s="115" t="str">
        <f>IFERROR(RECHERCHEVA('Dpt BDD'!$A:$D,4,$B37,FQ$13),"")</f>
        <v/>
      </c>
      <c r="FR37" s="115" t="str">
        <f>IFERROR(RECHERCHEVA('Dpt BDD'!$A:$D,4,$B37,FR$13),"")</f>
        <v/>
      </c>
      <c r="FS37" s="115" t="str">
        <f>IFERROR(RECHERCHEVA('Dpt BDD'!$A:$D,4,$B37,FS$13),"")</f>
        <v/>
      </c>
      <c r="FT37" s="115" t="str">
        <f>IFERROR(RECHERCHEVA('Dpt BDD'!$A:$D,4,$B37,FT$13),"")</f>
        <v/>
      </c>
      <c r="FU37" s="115" t="str">
        <f>IFERROR(RECHERCHEVA('Dpt BDD'!$A:$D,4,$B37,FU$13),"")</f>
        <v/>
      </c>
      <c r="FV37" s="115" t="str">
        <f>IFERROR(RECHERCHEVA('Dpt BDD'!$A:$D,4,$B37,FV$13),"")</f>
        <v/>
      </c>
      <c r="FW37" s="115" t="str">
        <f>IFERROR(RECHERCHEVA('Dpt BDD'!$A:$D,4,$B37,FW$13),"")</f>
        <v/>
      </c>
      <c r="FX37" s="115" t="str">
        <f>IFERROR(RECHERCHEVA('Dpt BDD'!$A:$D,4,$B37,FX$13),"")</f>
        <v/>
      </c>
      <c r="FY37" s="115" t="str">
        <f>IFERROR(RECHERCHEVA('Dpt BDD'!$A:$D,4,$B37,FY$13),"")</f>
        <v/>
      </c>
      <c r="FZ37" s="115" t="str">
        <f>IFERROR(RECHERCHEVA('Dpt BDD'!$A:$D,4,$B37,FZ$13),"")</f>
        <v/>
      </c>
      <c r="GA37" s="115" t="str">
        <f>IFERROR(RECHERCHEVA('Dpt BDD'!$A:$D,4,$B37,GA$13),"")</f>
        <v/>
      </c>
      <c r="GB37" s="115" t="str">
        <f>IFERROR(RECHERCHEVA('Dpt BDD'!$A:$D,4,$B37,GB$13),"")</f>
        <v/>
      </c>
      <c r="GC37" s="115" t="str">
        <f>IFERROR(RECHERCHEVA('Dpt BDD'!$A:$D,4,$B37,GC$13),"")</f>
        <v/>
      </c>
      <c r="GD37" s="115" t="str">
        <f>IFERROR(RECHERCHEVA('Dpt BDD'!$A:$D,4,$B37,GD$13),"")</f>
        <v/>
      </c>
      <c r="GE37" s="115" t="str">
        <f>IFERROR(RECHERCHEVA('Dpt BDD'!$A:$D,4,$B37,GE$13),"")</f>
        <v/>
      </c>
      <c r="GF37" s="115" t="str">
        <f>IFERROR(RECHERCHEVA('Dpt BDD'!$A:$D,4,$B37,GF$13),"")</f>
        <v/>
      </c>
      <c r="GG37" s="115" t="str">
        <f>IFERROR(RECHERCHEVA('Dpt BDD'!$A:$D,4,$B37,GG$13),"")</f>
        <v/>
      </c>
      <c r="GH37" s="115" t="str">
        <f>IFERROR(RECHERCHEVA('Dpt BDD'!$A:$D,4,$B37,GH$13),"")</f>
        <v/>
      </c>
      <c r="GI37" s="115" t="str">
        <f>IFERROR(RECHERCHEVA('Dpt BDD'!$A:$D,4,$B37,GI$13),"")</f>
        <v/>
      </c>
      <c r="GJ37" s="115" t="str">
        <f>IFERROR(RECHERCHEVA('Dpt BDD'!$A:$D,4,$B37,GJ$13),"")</f>
        <v/>
      </c>
      <c r="GK37" s="115" t="str">
        <f>IFERROR(RECHERCHEVA('Dpt BDD'!$A:$D,4,$B37,GK$13),"")</f>
        <v/>
      </c>
      <c r="GL37" s="115" t="str">
        <f>IFERROR(RECHERCHEVA('Dpt BDD'!$A:$D,4,$B37,GL$13),"")</f>
        <v/>
      </c>
      <c r="GM37" s="115" t="str">
        <f>IFERROR(RECHERCHEVA('Dpt BDD'!$A:$D,4,$B37,GM$13),"")</f>
        <v/>
      </c>
      <c r="GN37" s="115" t="str">
        <f>IFERROR(RECHERCHEVA('Dpt BDD'!$A:$D,4,$B37,GN$13),"")</f>
        <v/>
      </c>
      <c r="GO37" s="115" t="str">
        <f>IFERROR(RECHERCHEVA('Dpt BDD'!$A:$D,4,$B37,GO$13),"")</f>
        <v/>
      </c>
      <c r="GP37" s="115" t="str">
        <f>IFERROR(RECHERCHEVA('Dpt BDD'!$A:$D,4,$B37,GP$13),"")</f>
        <v/>
      </c>
      <c r="GQ37" s="115" t="str">
        <f>IFERROR(RECHERCHEVA('Dpt BDD'!$A:$D,4,$B37,GQ$13),"")</f>
        <v/>
      </c>
      <c r="GR37" s="115" t="str">
        <f>IFERROR(RECHERCHEVA('Dpt BDD'!$A:$D,4,$B37,GR$13),"")</f>
        <v/>
      </c>
      <c r="GS37" s="115" t="str">
        <f>IFERROR(RECHERCHEVA('Dpt BDD'!$A:$D,4,$B37,GS$13),"")</f>
        <v/>
      </c>
      <c r="GT37" s="115" t="str">
        <f>IFERROR(RECHERCHEVA('Dpt BDD'!$A:$D,4,$B37,GT$13),"")</f>
        <v/>
      </c>
      <c r="GU37" s="115" t="str">
        <f>IFERROR(RECHERCHEVA('Dpt BDD'!$A:$D,4,$B37,GU$13),"")</f>
        <v/>
      </c>
      <c r="GV37" s="115" t="str">
        <f>IFERROR(RECHERCHEVA('Dpt BDD'!$A:$D,4,$B37,GV$13),"")</f>
        <v/>
      </c>
      <c r="GW37" s="115" t="str">
        <f>IFERROR(RECHERCHEVA('Dpt BDD'!$A:$D,4,$B37,GW$13),"")</f>
        <v/>
      </c>
      <c r="GX37" s="115" t="str">
        <f>IFERROR(RECHERCHEVA('Dpt BDD'!$A:$D,4,$B37,GX$13),"")</f>
        <v/>
      </c>
      <c r="GY37" s="115" t="str">
        <f>IFERROR(RECHERCHEVA('Dpt BDD'!$A:$D,4,$B37,GY$13),"")</f>
        <v/>
      </c>
      <c r="GZ37" s="115" t="str">
        <f>IFERROR(RECHERCHEVA('Dpt BDD'!$A:$D,4,$B37,GZ$13),"")</f>
        <v/>
      </c>
      <c r="HA37" s="115" t="str">
        <f>IFERROR(RECHERCHEVA('Dpt BDD'!$A:$D,4,$B37,HA$13),"")</f>
        <v/>
      </c>
      <c r="HB37" s="115" t="str">
        <f>IFERROR(RECHERCHEVA('Dpt BDD'!$A:$D,4,$B37,HB$13),"")</f>
        <v/>
      </c>
      <c r="HC37" s="115" t="str">
        <f>IFERROR(RECHERCHEVA('Dpt BDD'!$A:$D,4,$B37,HC$13),"")</f>
        <v/>
      </c>
      <c r="HD37" s="115" t="str">
        <f>IFERROR(RECHERCHEVA('Dpt BDD'!$A:$D,4,$B37,HD$13),"")</f>
        <v/>
      </c>
      <c r="HE37" s="115" t="str">
        <f>IFERROR(RECHERCHEVA('Dpt BDD'!$A:$D,4,$B37,HE$13),"")</f>
        <v/>
      </c>
      <c r="HF37" s="115" t="str">
        <f>IFERROR(RECHERCHEVA('Dpt BDD'!$A:$D,4,$B37,HF$13),"")</f>
        <v/>
      </c>
      <c r="HG37" s="115" t="str">
        <f>IFERROR(RECHERCHEVA('Dpt BDD'!$A:$D,4,$B37,HG$13),"")</f>
        <v/>
      </c>
      <c r="HH37" s="115" t="str">
        <f>IFERROR(RECHERCHEVA('Dpt BDD'!$A:$D,4,$B37,HH$13),"")</f>
        <v/>
      </c>
    </row>
    <row r="38" spans="2:216" x14ac:dyDescent="0.15">
      <c r="B38" s="119">
        <f t="shared" si="0"/>
        <v>43125</v>
      </c>
      <c r="C38" s="116" t="str">
        <f>IFERROR(RECHERCHEVA('Dpt BDD'!$A:$D,4,$B38,C$12),"")</f>
        <v/>
      </c>
      <c r="D38" s="114" t="str">
        <f>IFERROR(RECHERCHEVA('Dpt BDD'!$A:$D,4,$B38,D$12),"")</f>
        <v/>
      </c>
      <c r="E38" s="114" t="str">
        <f>IFERROR(RECHERCHEVA('Dpt BDD'!$A:$D,4,$B38,E$12),"")</f>
        <v/>
      </c>
      <c r="F38" s="114" t="str">
        <f>IFERROR(RECHERCHEVA('Dpt BDD'!$A:$D,4,$B38,F$12),"")</f>
        <v/>
      </c>
      <c r="G38" s="114" t="str">
        <f>IFERROR(RECHERCHEVA('Dpt BDD'!$A:$D,4,$B38,G$12),"")</f>
        <v/>
      </c>
      <c r="H38" s="114" t="str">
        <f>IFERROR(RECHERCHEVA('Dpt BDD'!$A:$D,4,$B38,H$12),"")</f>
        <v/>
      </c>
      <c r="I38" s="114" t="str">
        <f>IFERROR(RECHERCHEVA('Dpt BDD'!$A:$D,4,$B38,I$12),"")</f>
        <v/>
      </c>
      <c r="J38" s="114" t="str">
        <f>IFERROR(RECHERCHEVA('Dpt BDD'!$A:$D,4,$B38,J$12),"")</f>
        <v/>
      </c>
      <c r="K38" s="114" t="str">
        <f>IFERROR(RECHERCHEVA('Dpt BDD'!$A:$D,4,$B38,K$12),"")</f>
        <v/>
      </c>
      <c r="L38" s="114" t="str">
        <f>IFERROR(RECHERCHEVA('Dpt BDD'!$A:$D,4,$B38,L$12),"")</f>
        <v/>
      </c>
      <c r="M38" s="114" t="str">
        <f>IFERROR(RECHERCHEVA('Dpt BDD'!$A:$D,4,$B38,M$12),"")</f>
        <v/>
      </c>
      <c r="N38" s="114" t="str">
        <f>IFERROR(RECHERCHEVA('Dpt BDD'!$A:$D,4,$B38,N$12),"")</f>
        <v/>
      </c>
      <c r="O38" s="114" t="str">
        <f>IFERROR(RECHERCHEVA('Dpt BDD'!$A:$D,4,$B38,O$13),"")</f>
        <v/>
      </c>
      <c r="P38" s="114" t="str">
        <f>IFERROR(RECHERCHEVA('Dpt BDD'!$A:$D,4,$B38,P$13),"")</f>
        <v/>
      </c>
      <c r="Q38" s="114" t="str">
        <f>IFERROR(RECHERCHEVA('Dpt BDD'!$A:$D,4,$B38,Q$13),"")</f>
        <v/>
      </c>
      <c r="R38" s="114" t="str">
        <f>IFERROR(RECHERCHEVA('Dpt BDD'!$A:$D,4,$B38,R$13),"")</f>
        <v/>
      </c>
      <c r="S38" s="114" t="str">
        <f>IFERROR(RECHERCHEVA('Dpt BDD'!$A:$D,4,$B38,S$13),"")</f>
        <v/>
      </c>
      <c r="T38" s="114" t="str">
        <f>IFERROR(RECHERCHEVA('Dpt BDD'!$A:$D,4,$B38,T$13),"")</f>
        <v/>
      </c>
      <c r="U38" s="114" t="str">
        <f>IFERROR(RECHERCHEVA('Dpt BDD'!$A:$D,4,$B38,U$13),"")</f>
        <v/>
      </c>
      <c r="V38" s="114" t="str">
        <f>IFERROR(RECHERCHEVA('Dpt BDD'!$A:$D,4,$B38,V$13),"")</f>
        <v/>
      </c>
      <c r="W38" s="114" t="str">
        <f>IFERROR(RECHERCHEVA('Dpt BDD'!$A:$D,4,$B38,W$13),"")</f>
        <v/>
      </c>
      <c r="X38" s="114" t="str">
        <f>IFERROR(RECHERCHEVA('Dpt BDD'!$A:$D,4,$B38,X$13),"")</f>
        <v/>
      </c>
      <c r="Y38" s="114" t="str">
        <f>IFERROR(RECHERCHEVA('Dpt BDD'!$A:$D,4,$B38,Y$13),"")</f>
        <v/>
      </c>
      <c r="Z38" s="114" t="str">
        <f>IFERROR(RECHERCHEVA('Dpt BDD'!$A:$D,4,$B38,Z$13),"")</f>
        <v/>
      </c>
      <c r="AA38" s="114" t="str">
        <f>IFERROR(RECHERCHEVA('Dpt BDD'!$A:$D,4,$B38,AA$13),"")</f>
        <v/>
      </c>
      <c r="AB38" s="114" t="str">
        <f>IFERROR(RECHERCHEVA('Dpt BDD'!$A:$D,4,$B38,AB$13),"")</f>
        <v/>
      </c>
      <c r="AC38" s="114" t="str">
        <f>IFERROR(RECHERCHEVA('Dpt BDD'!$A:$D,4,$B38,AC$13),"")</f>
        <v/>
      </c>
      <c r="AD38" s="114" t="str">
        <f>IFERROR(RECHERCHEVA('Dpt BDD'!$A:$D,4,$B38,AD$13),"")</f>
        <v/>
      </c>
      <c r="AE38" s="114" t="str">
        <f>IFERROR(RECHERCHEVA('Dpt BDD'!$A:$D,4,$B38,AE$13),"")</f>
        <v/>
      </c>
      <c r="AF38" s="114" t="str">
        <f>IFERROR(RECHERCHEVA('Dpt BDD'!$A:$D,4,$B38,AF$13),"")</f>
        <v/>
      </c>
      <c r="AG38" s="114" t="str">
        <f>IFERROR(RECHERCHEVA('Dpt BDD'!$A:$D,4,$B38,AG$13),"")</f>
        <v/>
      </c>
      <c r="AH38" s="114" t="str">
        <f>IFERROR(RECHERCHEVA('Dpt BDD'!$A:$D,4,$B38,AH$13),"")</f>
        <v/>
      </c>
      <c r="AI38" s="114" t="str">
        <f>IFERROR(RECHERCHEVA('Dpt BDD'!$A:$D,4,$B38,AI$13),"")</f>
        <v/>
      </c>
      <c r="AJ38" s="114" t="str">
        <f>IFERROR(RECHERCHEVA('Dpt BDD'!$A:$D,4,$B38,AJ$13),"")</f>
        <v/>
      </c>
      <c r="AK38" s="114" t="str">
        <f>IFERROR(RECHERCHEVA('Dpt BDD'!$A:$D,4,$B38,AK$13),"")</f>
        <v/>
      </c>
      <c r="AL38" s="114" t="str">
        <f>IFERROR(RECHERCHEVA('Dpt BDD'!$A:$D,4,$B38,AL$13),"")</f>
        <v/>
      </c>
      <c r="AM38" s="114" t="str">
        <f>IFERROR(RECHERCHEVA('Dpt BDD'!$A:$D,4,$B38,AM$13),"")</f>
        <v/>
      </c>
      <c r="AN38" s="114" t="str">
        <f>IFERROR(RECHERCHEVA('Dpt BDD'!$A:$D,4,$B38,AN$13),"")</f>
        <v/>
      </c>
      <c r="AO38" s="114" t="str">
        <f>IFERROR(RECHERCHEVA('Dpt BDD'!$A:$D,4,$B38,AO$13),"")</f>
        <v/>
      </c>
      <c r="AP38" s="114" t="str">
        <f>IFERROR(RECHERCHEVA('Dpt BDD'!$A:$D,4,$B38,AP$13),"")</f>
        <v/>
      </c>
      <c r="AQ38" s="114" t="str">
        <f>IFERROR(RECHERCHEVA('Dpt BDD'!$A:$D,4,$B38,AQ$13),"")</f>
        <v/>
      </c>
      <c r="AR38" s="114" t="str">
        <f>IFERROR(RECHERCHEVA('Dpt BDD'!$A:$D,4,$B38,AR$13),"")</f>
        <v/>
      </c>
      <c r="AS38" s="114" t="str">
        <f>IFERROR(RECHERCHEVA('Dpt BDD'!$A:$D,4,$B38,AS$13),"")</f>
        <v/>
      </c>
      <c r="AT38" s="114" t="str">
        <f>IFERROR(RECHERCHEVA('Dpt BDD'!$A:$D,4,$B38,AT$13),"")</f>
        <v/>
      </c>
      <c r="AU38" s="114" t="str">
        <f>IFERROR(RECHERCHEVA('Dpt BDD'!$A:$D,4,$B38,AU$13),"")</f>
        <v/>
      </c>
      <c r="AV38" s="114" t="str">
        <f>IFERROR(RECHERCHEVA('Dpt BDD'!$A:$D,4,$B38,AV$13),"")</f>
        <v/>
      </c>
      <c r="AW38" s="114" t="str">
        <f>IFERROR(RECHERCHEVA('Dpt BDD'!$A:$D,4,$B38,AW$13),"")</f>
        <v/>
      </c>
      <c r="AX38" s="114" t="str">
        <f>IFERROR(RECHERCHEVA('Dpt BDD'!$A:$D,4,$B38,AX$13),"")</f>
        <v/>
      </c>
      <c r="AY38" s="114" t="str">
        <f>IFERROR(RECHERCHEVA('Dpt BDD'!$A:$D,4,$B38,AY$13),"")</f>
        <v/>
      </c>
      <c r="AZ38" s="114" t="str">
        <f>IFERROR(RECHERCHEVA('Dpt BDD'!$A:$D,4,$B38,AZ$13),"")</f>
        <v/>
      </c>
      <c r="BA38" s="114" t="str">
        <f>IFERROR(RECHERCHEVA('Dpt BDD'!$A:$D,4,$B38,BA$13),"")</f>
        <v/>
      </c>
      <c r="BB38" s="114" t="str">
        <f>IFERROR(RECHERCHEVA('Dpt BDD'!$A:$D,4,$B38,BB$13),"")</f>
        <v/>
      </c>
      <c r="BC38" s="114" t="str">
        <f>IFERROR(RECHERCHEVA('Dpt BDD'!$A:$D,4,$B38,BC$13),"")</f>
        <v/>
      </c>
      <c r="BD38" s="114" t="str">
        <f>IFERROR(RECHERCHEVA('Dpt BDD'!$A:$D,4,$B38,BD$13),"")</f>
        <v/>
      </c>
      <c r="BE38" s="114" t="str">
        <f>IFERROR(RECHERCHEVA('Dpt BDD'!$A:$D,4,$B38,BE$13),"")</f>
        <v/>
      </c>
      <c r="BF38" s="114" t="str">
        <f>IFERROR(RECHERCHEVA('Dpt BDD'!$A:$D,4,$B38,BF$13),"")</f>
        <v/>
      </c>
      <c r="BG38" s="114" t="str">
        <f>IFERROR(RECHERCHEVA('Dpt BDD'!$A:$D,4,$B38,BG$13),"")</f>
        <v/>
      </c>
      <c r="BH38" s="114" t="str">
        <f>IFERROR(RECHERCHEVA('Dpt BDD'!$A:$D,4,$B38,BH$13),"")</f>
        <v/>
      </c>
      <c r="BI38" s="114" t="str">
        <f>IFERROR(RECHERCHEVA('Dpt BDD'!$A:$D,4,$B38,BI$13),"")</f>
        <v/>
      </c>
      <c r="BJ38" s="114" t="str">
        <f>IFERROR(RECHERCHEVA('Dpt BDD'!$A:$D,4,$B38,BJ$13),"")</f>
        <v/>
      </c>
      <c r="BK38" s="114" t="str">
        <f>IFERROR(RECHERCHEVA('Dpt BDD'!$A:$D,4,$B38,BK$13),"")</f>
        <v/>
      </c>
      <c r="BL38" s="114" t="str">
        <f>IFERROR(RECHERCHEVA('Dpt BDD'!$A:$D,4,$B38,BL$13),"")</f>
        <v/>
      </c>
      <c r="BM38" s="114" t="str">
        <f>IFERROR(RECHERCHEVA('Dpt BDD'!$A:$D,4,$B38,BM$13),"")</f>
        <v/>
      </c>
      <c r="BN38" s="114" t="str">
        <f>IFERROR(RECHERCHEVA('Dpt BDD'!$A:$D,4,$B38,BN$13),"")</f>
        <v/>
      </c>
      <c r="BO38" s="114" t="str">
        <f>IFERROR(RECHERCHEVA('Dpt BDD'!$A:$D,4,$B38,BO$13),"")</f>
        <v/>
      </c>
      <c r="BP38" s="114" t="str">
        <f>IFERROR(RECHERCHEVA('Dpt BDD'!$A:$D,4,$B38,BP$13),"")</f>
        <v/>
      </c>
      <c r="BQ38" s="114" t="str">
        <f>IFERROR(RECHERCHEVA('Dpt BDD'!$A:$D,4,$B38,BQ$13),"")</f>
        <v/>
      </c>
      <c r="BR38" s="114" t="str">
        <f>IFERROR(RECHERCHEVA('Dpt BDD'!$A:$D,4,$B38,BR$13),"")</f>
        <v/>
      </c>
      <c r="BS38" s="114" t="str">
        <f>IFERROR(RECHERCHEVA('Dpt BDD'!$A:$D,4,$B38,BS$13),"")</f>
        <v/>
      </c>
      <c r="BT38" s="114" t="str">
        <f>IFERROR(RECHERCHEVA('Dpt BDD'!$A:$D,4,$B38,BT$13),"")</f>
        <v/>
      </c>
      <c r="BU38" s="114" t="str">
        <f>IFERROR(RECHERCHEVA('Dpt BDD'!$A:$D,4,$B38,BU$13),"")</f>
        <v/>
      </c>
      <c r="BV38" s="114" t="str">
        <f>IFERROR(RECHERCHEVA('Dpt BDD'!$A:$D,4,$B38,BV$13),"")</f>
        <v/>
      </c>
      <c r="BW38" s="114" t="str">
        <f>IFERROR(RECHERCHEVA('Dpt BDD'!$A:$D,4,$B38,BW$13),"")</f>
        <v/>
      </c>
      <c r="BX38" s="114" t="str">
        <f>IFERROR(RECHERCHEVA('Dpt BDD'!$A:$D,4,$B38,BX$13),"")</f>
        <v/>
      </c>
      <c r="BY38" s="114" t="str">
        <f>IFERROR(RECHERCHEVA('Dpt BDD'!$A:$D,4,$B38,BY$13),"")</f>
        <v/>
      </c>
      <c r="BZ38" s="114" t="str">
        <f>IFERROR(RECHERCHEVA('Dpt BDD'!$A:$D,4,$B38,BZ$13),"")</f>
        <v/>
      </c>
      <c r="CA38" s="114" t="str">
        <f>IFERROR(RECHERCHEVA('Dpt BDD'!$A:$D,4,$B38,CA$13),"")</f>
        <v/>
      </c>
      <c r="CB38" s="114" t="str">
        <f>IFERROR(RECHERCHEVA('Dpt BDD'!$A:$D,4,$B38,CB$13),"")</f>
        <v/>
      </c>
      <c r="CC38" s="114" t="str">
        <f>IFERROR(RECHERCHEVA('Dpt BDD'!$A:$D,4,$B38,CC$13),"")</f>
        <v/>
      </c>
      <c r="CD38" s="114" t="str">
        <f>IFERROR(RECHERCHEVA('Dpt BDD'!$A:$D,4,$B38,CD$13),"")</f>
        <v/>
      </c>
      <c r="CE38" s="114" t="str">
        <f>IFERROR(RECHERCHEVA('Dpt BDD'!$A:$D,4,$B38,CE$13),"")</f>
        <v/>
      </c>
      <c r="CF38" s="114" t="str">
        <f>IFERROR(RECHERCHEVA('Dpt BDD'!$A:$D,4,$B38,CF$13),"")</f>
        <v/>
      </c>
      <c r="CG38" s="114" t="str">
        <f>IFERROR(RECHERCHEVA('Dpt BDD'!$A:$D,4,$B38,CG$13),"")</f>
        <v/>
      </c>
      <c r="CH38" s="114" t="str">
        <f>IFERROR(RECHERCHEVA('Dpt BDD'!$A:$D,4,$B38,CH$13),"")</f>
        <v/>
      </c>
      <c r="CI38" s="114" t="str">
        <f>IFERROR(RECHERCHEVA('Dpt BDD'!$A:$D,4,$B38,CI$13),"")</f>
        <v/>
      </c>
      <c r="CJ38" s="114" t="str">
        <f>IFERROR(RECHERCHEVA('Dpt BDD'!$A:$D,4,$B38,CJ$13),"")</f>
        <v/>
      </c>
      <c r="CK38" s="114" t="str">
        <f>IFERROR(RECHERCHEVA('Dpt BDD'!$A:$D,4,$B38,CK$13),"")</f>
        <v/>
      </c>
      <c r="CL38" s="114" t="str">
        <f>IFERROR(RECHERCHEVA('Dpt BDD'!$A:$D,4,$B38,CL$13),"")</f>
        <v/>
      </c>
      <c r="CM38" s="114" t="str">
        <f>IFERROR(RECHERCHEVA('Dpt BDD'!$A:$D,4,$B38,CM$13),"")</f>
        <v/>
      </c>
      <c r="CN38" s="114" t="str">
        <f>IFERROR(RECHERCHEVA('Dpt BDD'!$A:$D,4,$B38,CN$13),"")</f>
        <v/>
      </c>
      <c r="CO38" s="114" t="str">
        <f>IFERROR(RECHERCHEVA('Dpt BDD'!$A:$D,4,$B38,CO$13),"")</f>
        <v/>
      </c>
      <c r="CP38" s="114" t="str">
        <f>IFERROR(RECHERCHEVA('Dpt BDD'!$A:$D,4,$B38,CP$13),"")</f>
        <v/>
      </c>
      <c r="CQ38" s="114" t="str">
        <f>IFERROR(RECHERCHEVA('Dpt BDD'!$A:$D,4,$B38,CQ$13),"")</f>
        <v/>
      </c>
      <c r="CR38" s="114" t="str">
        <f>IFERROR(RECHERCHEVA('Dpt BDD'!$A:$D,4,$B38,CR$13),"")</f>
        <v/>
      </c>
      <c r="CS38" s="114" t="str">
        <f>IFERROR(RECHERCHEVA('Dpt BDD'!$A:$D,4,$B38,CS$13),"")</f>
        <v/>
      </c>
      <c r="CT38" s="114" t="str">
        <f>IFERROR(RECHERCHEVA('Dpt BDD'!$A:$D,4,$B38,CT$13),"")</f>
        <v/>
      </c>
      <c r="CU38" s="114" t="str">
        <f>IFERROR(RECHERCHEVA('Dpt BDD'!$A:$D,4,$B38,CU$13),"")</f>
        <v/>
      </c>
      <c r="CV38" s="114" t="str">
        <f>IFERROR(RECHERCHEVA('Dpt BDD'!$A:$D,4,$B38,CV$13),"")</f>
        <v/>
      </c>
      <c r="CW38" s="114" t="str">
        <f>IFERROR(RECHERCHEVA('Dpt BDD'!$A:$D,4,$B38,CW$13),"")</f>
        <v/>
      </c>
      <c r="CX38" s="114" t="str">
        <f>IFERROR(RECHERCHEVA('Dpt BDD'!$A:$D,4,$B38,CX$13),"")</f>
        <v/>
      </c>
      <c r="CY38" s="114" t="str">
        <f>IFERROR(RECHERCHEVA('Dpt BDD'!$A:$D,4,$B38,CY$13),"")</f>
        <v/>
      </c>
      <c r="CZ38" s="114" t="str">
        <f>IFERROR(RECHERCHEVA('Dpt BDD'!$A:$D,4,$B38,CZ$13),"")</f>
        <v/>
      </c>
      <c r="DA38" s="114" t="str">
        <f>IFERROR(RECHERCHEVA('Dpt BDD'!$A:$D,4,$B38,DA$13),"")</f>
        <v/>
      </c>
      <c r="DB38" s="114" t="str">
        <f>IFERROR(RECHERCHEVA('Dpt BDD'!$A:$D,4,$B38,DB$13),"")</f>
        <v/>
      </c>
      <c r="DC38" s="114" t="str">
        <f>IFERROR(RECHERCHEVA('Dpt BDD'!$A:$D,4,$B38,DC$13),"")</f>
        <v/>
      </c>
      <c r="DD38" s="114" t="str">
        <f>IFERROR(RECHERCHEVA('Dpt BDD'!$A:$D,4,$B38,DD$13),"")</f>
        <v/>
      </c>
      <c r="DE38" s="114" t="str">
        <f>IFERROR(RECHERCHEVA('Dpt BDD'!$A:$D,4,$B38,DE$13),"")</f>
        <v/>
      </c>
      <c r="DF38" s="114" t="str">
        <f>IFERROR(RECHERCHEVA('Dpt BDD'!$A:$D,4,$B38,DF$13),"")</f>
        <v/>
      </c>
      <c r="DG38" s="114" t="str">
        <f>IFERROR(RECHERCHEVA('Dpt BDD'!$A:$D,4,$B38,DG$13),"")</f>
        <v/>
      </c>
      <c r="DH38" s="114" t="str">
        <f>IFERROR(RECHERCHEVA('Dpt BDD'!$A:$D,4,$B38,DH$13),"")</f>
        <v/>
      </c>
      <c r="DI38" s="114" t="str">
        <f>IFERROR(RECHERCHEVA('Dpt BDD'!$A:$D,4,$B38,DI$13),"")</f>
        <v/>
      </c>
      <c r="DJ38" s="114" t="str">
        <f>IFERROR(RECHERCHEVA('Dpt BDD'!$A:$D,4,$B38,DJ$13),"")</f>
        <v/>
      </c>
      <c r="DK38" s="114" t="str">
        <f>IFERROR(RECHERCHEVA('Dpt BDD'!$A:$D,4,$B38,DK$13),"")</f>
        <v/>
      </c>
      <c r="DL38" s="114" t="str">
        <f>IFERROR(RECHERCHEVA('Dpt BDD'!$A:$D,4,$B38,DL$13),"")</f>
        <v/>
      </c>
      <c r="DM38" s="114" t="str">
        <f>IFERROR(RECHERCHEVA('Dpt BDD'!$A:$D,4,$B38,DM$13),"")</f>
        <v/>
      </c>
      <c r="DN38" s="114" t="str">
        <f>IFERROR(RECHERCHEVA('Dpt BDD'!$A:$D,4,$B38,DN$13),"")</f>
        <v/>
      </c>
      <c r="DO38" s="114" t="str">
        <f>IFERROR(RECHERCHEVA('Dpt BDD'!$A:$D,4,$B38,DO$13),"")</f>
        <v/>
      </c>
      <c r="DP38" s="114" t="str">
        <f>IFERROR(RECHERCHEVA('Dpt BDD'!$A:$D,4,$B38,DP$13),"")</f>
        <v/>
      </c>
      <c r="DQ38" s="114" t="str">
        <f>IFERROR(RECHERCHEVA('Dpt BDD'!$A:$D,4,$B38,DQ$13),"")</f>
        <v/>
      </c>
      <c r="DR38" s="114" t="str">
        <f>IFERROR(RECHERCHEVA('Dpt BDD'!$A:$D,4,$B38,DR$13),"")</f>
        <v/>
      </c>
      <c r="DS38" s="114" t="str">
        <f>IFERROR(RECHERCHEVA('Dpt BDD'!$A:$D,4,$B38,DS$13),"")</f>
        <v/>
      </c>
      <c r="DT38" s="114" t="str">
        <f>IFERROR(RECHERCHEVA('Dpt BDD'!$A:$D,4,$B38,DT$13),"")</f>
        <v/>
      </c>
      <c r="DU38" s="114" t="str">
        <f>IFERROR(RECHERCHEVA('Dpt BDD'!$A:$D,4,$B38,DU$13),"")</f>
        <v/>
      </c>
      <c r="DV38" s="114" t="str">
        <f>IFERROR(RECHERCHEVA('Dpt BDD'!$A:$D,4,$B38,DV$13),"")</f>
        <v/>
      </c>
      <c r="DW38" s="114" t="str">
        <f>IFERROR(RECHERCHEVA('Dpt BDD'!$A:$D,4,$B38,DW$13),"")</f>
        <v/>
      </c>
      <c r="DX38" s="114" t="str">
        <f>IFERROR(RECHERCHEVA('Dpt BDD'!$A:$D,4,$B38,DX$13),"")</f>
        <v/>
      </c>
      <c r="DY38" s="114" t="str">
        <f>IFERROR(RECHERCHEVA('Dpt BDD'!$A:$D,4,$B38,DY$13),"")</f>
        <v/>
      </c>
      <c r="DZ38" s="114" t="str">
        <f>IFERROR(RECHERCHEVA('Dpt BDD'!$A:$D,4,$B38,DZ$13),"")</f>
        <v/>
      </c>
      <c r="EA38" s="114" t="str">
        <f>IFERROR(RECHERCHEVA('Dpt BDD'!$A:$D,4,$B38,EA$13),"")</f>
        <v/>
      </c>
      <c r="EB38" s="114" t="str">
        <f>IFERROR(RECHERCHEVA('Dpt BDD'!$A:$D,4,$B38,EB$13),"")</f>
        <v/>
      </c>
      <c r="EC38" s="114" t="str">
        <f>IFERROR(RECHERCHEVA('Dpt BDD'!$A:$D,4,$B38,EC$13),"")</f>
        <v/>
      </c>
      <c r="ED38" s="114" t="str">
        <f>IFERROR(RECHERCHEVA('Dpt BDD'!$A:$D,4,$B38,ED$13),"")</f>
        <v/>
      </c>
      <c r="EE38" s="114" t="str">
        <f>IFERROR(RECHERCHEVA('Dpt BDD'!$A:$D,4,$B38,EE$13),"")</f>
        <v/>
      </c>
      <c r="EF38" s="114" t="str">
        <f>IFERROR(RECHERCHEVA('Dpt BDD'!$A:$D,4,$B38,EF$13),"")</f>
        <v/>
      </c>
      <c r="EG38" s="114" t="str">
        <f>IFERROR(RECHERCHEVA('Dpt BDD'!$A:$D,4,$B38,EG$13),"")</f>
        <v/>
      </c>
      <c r="EH38" s="114" t="str">
        <f>IFERROR(RECHERCHEVA('Dpt BDD'!$A:$D,4,$B38,EH$13),"")</f>
        <v/>
      </c>
      <c r="EI38" s="114" t="str">
        <f>IFERROR(RECHERCHEVA('Dpt BDD'!$A:$D,4,$B38,EI$13),"")</f>
        <v/>
      </c>
      <c r="EJ38" s="114" t="str">
        <f>IFERROR(RECHERCHEVA('Dpt BDD'!$A:$D,4,$B38,EJ$13),"")</f>
        <v/>
      </c>
      <c r="EK38" s="114" t="str">
        <f>IFERROR(RECHERCHEVA('Dpt BDD'!$A:$D,4,$B38,EK$13),"")</f>
        <v/>
      </c>
      <c r="EL38" s="114" t="str">
        <f>IFERROR(RECHERCHEVA('Dpt BDD'!$A:$D,4,$B38,EL$13),"")</f>
        <v/>
      </c>
      <c r="EM38" s="114" t="str">
        <f>IFERROR(RECHERCHEVA('Dpt BDD'!$A:$D,4,$B38,EM$13),"")</f>
        <v/>
      </c>
      <c r="EN38" s="114" t="str">
        <f>IFERROR(RECHERCHEVA('Dpt BDD'!$A:$D,4,$B38,EN$13),"")</f>
        <v/>
      </c>
      <c r="EO38" s="114" t="str">
        <f>IFERROR(RECHERCHEVA('Dpt BDD'!$A:$D,4,$B38,EO$13),"")</f>
        <v/>
      </c>
      <c r="EP38" s="114" t="str">
        <f>IFERROR(RECHERCHEVA('Dpt BDD'!$A:$D,4,$B38,EP$13),"")</f>
        <v/>
      </c>
      <c r="EQ38" s="114" t="str">
        <f>IFERROR(RECHERCHEVA('Dpt BDD'!$A:$D,4,$B38,EQ$13),"")</f>
        <v/>
      </c>
      <c r="ER38" s="114" t="str">
        <f>IFERROR(RECHERCHEVA('Dpt BDD'!$A:$D,4,$B38,ER$13),"")</f>
        <v/>
      </c>
      <c r="ES38" s="114" t="str">
        <f>IFERROR(RECHERCHEVA('Dpt BDD'!$A:$D,4,$B38,ES$13),"")</f>
        <v/>
      </c>
      <c r="ET38" s="114" t="str">
        <f>IFERROR(RECHERCHEVA('Dpt BDD'!$A:$D,4,$B38,ET$13),"")</f>
        <v/>
      </c>
      <c r="EU38" s="114" t="str">
        <f>IFERROR(RECHERCHEVA('Dpt BDD'!$A:$D,4,$B38,EU$13),"")</f>
        <v/>
      </c>
      <c r="EV38" s="114" t="str">
        <f>IFERROR(RECHERCHEVA('Dpt BDD'!$A:$D,4,$B38,EV$13),"")</f>
        <v/>
      </c>
      <c r="EW38" s="114" t="str">
        <f>IFERROR(RECHERCHEVA('Dpt BDD'!$A:$D,4,$B38,EW$13),"")</f>
        <v/>
      </c>
      <c r="EX38" s="114" t="str">
        <f>IFERROR(RECHERCHEVA('Dpt BDD'!$A:$D,4,$B38,EX$13),"")</f>
        <v/>
      </c>
      <c r="EY38" s="114" t="str">
        <f>IFERROR(RECHERCHEVA('Dpt BDD'!$A:$D,4,$B38,EY$13),"")</f>
        <v/>
      </c>
      <c r="EZ38" s="114" t="str">
        <f>IFERROR(RECHERCHEVA('Dpt BDD'!$A:$D,4,$B38,EZ$13),"")</f>
        <v/>
      </c>
      <c r="FA38" s="114" t="str">
        <f>IFERROR(RECHERCHEVA('Dpt BDD'!$A:$D,4,$B38,FA$13),"")</f>
        <v/>
      </c>
      <c r="FB38" s="114" t="str">
        <f>IFERROR(RECHERCHEVA('Dpt BDD'!$A:$D,4,$B38,FB$13),"")</f>
        <v/>
      </c>
      <c r="FC38" s="114" t="str">
        <f>IFERROR(RECHERCHEVA('Dpt BDD'!$A:$D,4,$B38,FC$13),"")</f>
        <v/>
      </c>
      <c r="FD38" s="114" t="str">
        <f>IFERROR(RECHERCHEVA('Dpt BDD'!$A:$D,4,$B38,FD$13),"")</f>
        <v/>
      </c>
      <c r="FE38" s="114" t="str">
        <f>IFERROR(RECHERCHEVA('Dpt BDD'!$A:$D,4,$B38,FE$13),"")</f>
        <v/>
      </c>
      <c r="FF38" s="114" t="str">
        <f>IFERROR(RECHERCHEVA('Dpt BDD'!$A:$D,4,$B38,FF$13),"")</f>
        <v/>
      </c>
      <c r="FG38" s="114" t="str">
        <f>IFERROR(RECHERCHEVA('Dpt BDD'!$A:$D,4,$B38,FG$13),"")</f>
        <v/>
      </c>
      <c r="FH38" s="114" t="str">
        <f>IFERROR(RECHERCHEVA('Dpt BDD'!$A:$D,4,$B38,FH$13),"")</f>
        <v/>
      </c>
      <c r="FI38" s="114" t="str">
        <f>IFERROR(RECHERCHEVA('Dpt BDD'!$A:$D,4,$B38,FI$13),"")</f>
        <v/>
      </c>
      <c r="FJ38" s="114" t="str">
        <f>IFERROR(RECHERCHEVA('Dpt BDD'!$A:$D,4,$B38,FJ$13),"")</f>
        <v/>
      </c>
      <c r="FK38" s="114" t="str">
        <f>IFERROR(RECHERCHEVA('Dpt BDD'!$A:$D,4,$B38,FK$13),"")</f>
        <v/>
      </c>
      <c r="FL38" s="114" t="str">
        <f>IFERROR(RECHERCHEVA('Dpt BDD'!$A:$D,4,$B38,FL$13),"")</f>
        <v/>
      </c>
      <c r="FM38" s="114" t="str">
        <f>IFERROR(RECHERCHEVA('Dpt BDD'!$A:$D,4,$B38,FM$13),"")</f>
        <v/>
      </c>
      <c r="FN38" s="114" t="str">
        <f>IFERROR(RECHERCHEVA('Dpt BDD'!$A:$D,4,$B38,FN$13),"")</f>
        <v/>
      </c>
      <c r="FO38" s="114" t="str">
        <f>IFERROR(RECHERCHEVA('Dpt BDD'!$A:$D,4,$B38,FO$13),"")</f>
        <v/>
      </c>
      <c r="FP38" s="114" t="str">
        <f>IFERROR(RECHERCHEVA('Dpt BDD'!$A:$D,4,$B38,FP$13),"")</f>
        <v/>
      </c>
      <c r="FQ38" s="114" t="str">
        <f>IFERROR(RECHERCHEVA('Dpt BDD'!$A:$D,4,$B38,FQ$13),"")</f>
        <v/>
      </c>
      <c r="FR38" s="114" t="str">
        <f>IFERROR(RECHERCHEVA('Dpt BDD'!$A:$D,4,$B38,FR$13),"")</f>
        <v/>
      </c>
      <c r="FS38" s="114" t="str">
        <f>IFERROR(RECHERCHEVA('Dpt BDD'!$A:$D,4,$B38,FS$13),"")</f>
        <v/>
      </c>
      <c r="FT38" s="114" t="str">
        <f>IFERROR(RECHERCHEVA('Dpt BDD'!$A:$D,4,$B38,FT$13),"")</f>
        <v/>
      </c>
      <c r="FU38" s="114" t="str">
        <f>IFERROR(RECHERCHEVA('Dpt BDD'!$A:$D,4,$B38,FU$13),"")</f>
        <v/>
      </c>
      <c r="FV38" s="114" t="str">
        <f>IFERROR(RECHERCHEVA('Dpt BDD'!$A:$D,4,$B38,FV$13),"")</f>
        <v/>
      </c>
      <c r="FW38" s="114" t="str">
        <f>IFERROR(RECHERCHEVA('Dpt BDD'!$A:$D,4,$B38,FW$13),"")</f>
        <v/>
      </c>
      <c r="FX38" s="114" t="str">
        <f>IFERROR(RECHERCHEVA('Dpt BDD'!$A:$D,4,$B38,FX$13),"")</f>
        <v/>
      </c>
      <c r="FY38" s="114" t="str">
        <f>IFERROR(RECHERCHEVA('Dpt BDD'!$A:$D,4,$B38,FY$13),"")</f>
        <v/>
      </c>
      <c r="FZ38" s="114" t="str">
        <f>IFERROR(RECHERCHEVA('Dpt BDD'!$A:$D,4,$B38,FZ$13),"")</f>
        <v/>
      </c>
      <c r="GA38" s="114" t="str">
        <f>IFERROR(RECHERCHEVA('Dpt BDD'!$A:$D,4,$B38,GA$13),"")</f>
        <v/>
      </c>
      <c r="GB38" s="114" t="str">
        <f>IFERROR(RECHERCHEVA('Dpt BDD'!$A:$D,4,$B38,GB$13),"")</f>
        <v/>
      </c>
      <c r="GC38" s="114" t="str">
        <f>IFERROR(RECHERCHEVA('Dpt BDD'!$A:$D,4,$B38,GC$13),"")</f>
        <v/>
      </c>
      <c r="GD38" s="114" t="str">
        <f>IFERROR(RECHERCHEVA('Dpt BDD'!$A:$D,4,$B38,GD$13),"")</f>
        <v/>
      </c>
      <c r="GE38" s="114" t="str">
        <f>IFERROR(RECHERCHEVA('Dpt BDD'!$A:$D,4,$B38,GE$13),"")</f>
        <v/>
      </c>
      <c r="GF38" s="114" t="str">
        <f>IFERROR(RECHERCHEVA('Dpt BDD'!$A:$D,4,$B38,GF$13),"")</f>
        <v/>
      </c>
      <c r="GG38" s="114" t="str">
        <f>IFERROR(RECHERCHEVA('Dpt BDD'!$A:$D,4,$B38,GG$13),"")</f>
        <v/>
      </c>
      <c r="GH38" s="114" t="str">
        <f>IFERROR(RECHERCHEVA('Dpt BDD'!$A:$D,4,$B38,GH$13),"")</f>
        <v/>
      </c>
      <c r="GI38" s="114" t="str">
        <f>IFERROR(RECHERCHEVA('Dpt BDD'!$A:$D,4,$B38,GI$13),"")</f>
        <v/>
      </c>
      <c r="GJ38" s="114" t="str">
        <f>IFERROR(RECHERCHEVA('Dpt BDD'!$A:$D,4,$B38,GJ$13),"")</f>
        <v/>
      </c>
      <c r="GK38" s="114" t="str">
        <f>IFERROR(RECHERCHEVA('Dpt BDD'!$A:$D,4,$B38,GK$13),"")</f>
        <v/>
      </c>
      <c r="GL38" s="114" t="str">
        <f>IFERROR(RECHERCHEVA('Dpt BDD'!$A:$D,4,$B38,GL$13),"")</f>
        <v/>
      </c>
      <c r="GM38" s="114" t="str">
        <f>IFERROR(RECHERCHEVA('Dpt BDD'!$A:$D,4,$B38,GM$13),"")</f>
        <v/>
      </c>
      <c r="GN38" s="114" t="str">
        <f>IFERROR(RECHERCHEVA('Dpt BDD'!$A:$D,4,$B38,GN$13),"")</f>
        <v/>
      </c>
      <c r="GO38" s="114" t="str">
        <f>IFERROR(RECHERCHEVA('Dpt BDD'!$A:$D,4,$B38,GO$13),"")</f>
        <v/>
      </c>
      <c r="GP38" s="114" t="str">
        <f>IFERROR(RECHERCHEVA('Dpt BDD'!$A:$D,4,$B38,GP$13),"")</f>
        <v/>
      </c>
      <c r="GQ38" s="114" t="str">
        <f>IFERROR(RECHERCHEVA('Dpt BDD'!$A:$D,4,$B38,GQ$13),"")</f>
        <v/>
      </c>
      <c r="GR38" s="114" t="str">
        <f>IFERROR(RECHERCHEVA('Dpt BDD'!$A:$D,4,$B38,GR$13),"")</f>
        <v/>
      </c>
      <c r="GS38" s="114" t="str">
        <f>IFERROR(RECHERCHEVA('Dpt BDD'!$A:$D,4,$B38,GS$13),"")</f>
        <v/>
      </c>
      <c r="GT38" s="114" t="str">
        <f>IFERROR(RECHERCHEVA('Dpt BDD'!$A:$D,4,$B38,GT$13),"")</f>
        <v/>
      </c>
      <c r="GU38" s="114" t="str">
        <f>IFERROR(RECHERCHEVA('Dpt BDD'!$A:$D,4,$B38,GU$13),"")</f>
        <v/>
      </c>
      <c r="GV38" s="114" t="str">
        <f>IFERROR(RECHERCHEVA('Dpt BDD'!$A:$D,4,$B38,GV$13),"")</f>
        <v/>
      </c>
      <c r="GW38" s="114" t="str">
        <f>IFERROR(RECHERCHEVA('Dpt BDD'!$A:$D,4,$B38,GW$13),"")</f>
        <v/>
      </c>
      <c r="GX38" s="114" t="str">
        <f>IFERROR(RECHERCHEVA('Dpt BDD'!$A:$D,4,$B38,GX$13),"")</f>
        <v/>
      </c>
      <c r="GY38" s="114" t="str">
        <f>IFERROR(RECHERCHEVA('Dpt BDD'!$A:$D,4,$B38,GY$13),"")</f>
        <v/>
      </c>
      <c r="GZ38" s="114" t="str">
        <f>IFERROR(RECHERCHEVA('Dpt BDD'!$A:$D,4,$B38,GZ$13),"")</f>
        <v/>
      </c>
      <c r="HA38" s="114" t="str">
        <f>IFERROR(RECHERCHEVA('Dpt BDD'!$A:$D,4,$B38,HA$13),"")</f>
        <v/>
      </c>
      <c r="HB38" s="114" t="str">
        <f>IFERROR(RECHERCHEVA('Dpt BDD'!$A:$D,4,$B38,HB$13),"")</f>
        <v/>
      </c>
      <c r="HC38" s="114" t="str">
        <f>IFERROR(RECHERCHEVA('Dpt BDD'!$A:$D,4,$B38,HC$13),"")</f>
        <v/>
      </c>
      <c r="HD38" s="114" t="str">
        <f>IFERROR(RECHERCHEVA('Dpt BDD'!$A:$D,4,$B38,HD$13),"")</f>
        <v/>
      </c>
      <c r="HE38" s="114" t="str">
        <f>IFERROR(RECHERCHEVA('Dpt BDD'!$A:$D,4,$B38,HE$13),"")</f>
        <v/>
      </c>
      <c r="HF38" s="114" t="str">
        <f>IFERROR(RECHERCHEVA('Dpt BDD'!$A:$D,4,$B38,HF$13),"")</f>
        <v/>
      </c>
      <c r="HG38" s="114" t="str">
        <f>IFERROR(RECHERCHEVA('Dpt BDD'!$A:$D,4,$B38,HG$13),"")</f>
        <v/>
      </c>
      <c r="HH38" s="114" t="str">
        <f>IFERROR(RECHERCHEVA('Dpt BDD'!$A:$D,4,$B38,HH$13),"")</f>
        <v/>
      </c>
    </row>
    <row r="39" spans="2:216" x14ac:dyDescent="0.15">
      <c r="B39" s="120">
        <f t="shared" si="0"/>
        <v>43126</v>
      </c>
      <c r="C39" s="117" t="str">
        <f>IFERROR(RECHERCHEVA('Dpt BDD'!$A:$D,4,$B39,C$12),"")</f>
        <v/>
      </c>
      <c r="D39" s="115" t="str">
        <f>IFERROR(RECHERCHEVA('Dpt BDD'!$A:$D,4,$B39,D$12),"")</f>
        <v/>
      </c>
      <c r="E39" s="115" t="str">
        <f>IFERROR(RECHERCHEVA('Dpt BDD'!$A:$D,4,$B39,E$12),"")</f>
        <v/>
      </c>
      <c r="F39" s="115" t="str">
        <f>IFERROR(RECHERCHEVA('Dpt BDD'!$A:$D,4,$B39,F$12),"")</f>
        <v/>
      </c>
      <c r="G39" s="115" t="str">
        <f>IFERROR(RECHERCHEVA('Dpt BDD'!$A:$D,4,$B39,G$12),"")</f>
        <v/>
      </c>
      <c r="H39" s="115" t="str">
        <f>IFERROR(RECHERCHEVA('Dpt BDD'!$A:$D,4,$B39,H$12),"")</f>
        <v/>
      </c>
      <c r="I39" s="115" t="str">
        <f>IFERROR(RECHERCHEVA('Dpt BDD'!$A:$D,4,$B39,I$12),"")</f>
        <v/>
      </c>
      <c r="J39" s="115" t="str">
        <f>IFERROR(RECHERCHEVA('Dpt BDD'!$A:$D,4,$B39,J$12),"")</f>
        <v/>
      </c>
      <c r="K39" s="115" t="str">
        <f>IFERROR(RECHERCHEVA('Dpt BDD'!$A:$D,4,$B39,K$12),"")</f>
        <v/>
      </c>
      <c r="L39" s="115" t="str">
        <f>IFERROR(RECHERCHEVA('Dpt BDD'!$A:$D,4,$B39,L$12),"")</f>
        <v/>
      </c>
      <c r="M39" s="115" t="str">
        <f>IFERROR(RECHERCHEVA('Dpt BDD'!$A:$D,4,$B39,M$12),"")</f>
        <v/>
      </c>
      <c r="N39" s="115" t="str">
        <f>IFERROR(RECHERCHEVA('Dpt BDD'!$A:$D,4,$B39,N$12),"")</f>
        <v/>
      </c>
      <c r="O39" s="115" t="str">
        <f>IFERROR(RECHERCHEVA('Dpt BDD'!$A:$D,4,$B39,O$13),"")</f>
        <v/>
      </c>
      <c r="P39" s="115" t="str">
        <f>IFERROR(RECHERCHEVA('Dpt BDD'!$A:$D,4,$B39,P$13),"")</f>
        <v/>
      </c>
      <c r="Q39" s="115" t="str">
        <f>IFERROR(RECHERCHEVA('Dpt BDD'!$A:$D,4,$B39,Q$13),"")</f>
        <v/>
      </c>
      <c r="R39" s="115" t="str">
        <f>IFERROR(RECHERCHEVA('Dpt BDD'!$A:$D,4,$B39,R$13),"")</f>
        <v/>
      </c>
      <c r="S39" s="115" t="str">
        <f>IFERROR(RECHERCHEVA('Dpt BDD'!$A:$D,4,$B39,S$13),"")</f>
        <v/>
      </c>
      <c r="T39" s="115" t="str">
        <f>IFERROR(RECHERCHEVA('Dpt BDD'!$A:$D,4,$B39,T$13),"")</f>
        <v/>
      </c>
      <c r="U39" s="115" t="str">
        <f>IFERROR(RECHERCHEVA('Dpt BDD'!$A:$D,4,$B39,U$13),"")</f>
        <v/>
      </c>
      <c r="V39" s="115" t="str">
        <f>IFERROR(RECHERCHEVA('Dpt BDD'!$A:$D,4,$B39,V$13),"")</f>
        <v/>
      </c>
      <c r="W39" s="115" t="str">
        <f>IFERROR(RECHERCHEVA('Dpt BDD'!$A:$D,4,$B39,W$13),"")</f>
        <v/>
      </c>
      <c r="X39" s="115" t="str">
        <f>IFERROR(RECHERCHEVA('Dpt BDD'!$A:$D,4,$B39,X$13),"")</f>
        <v/>
      </c>
      <c r="Y39" s="115" t="str">
        <f>IFERROR(RECHERCHEVA('Dpt BDD'!$A:$D,4,$B39,Y$13),"")</f>
        <v/>
      </c>
      <c r="Z39" s="115" t="str">
        <f>IFERROR(RECHERCHEVA('Dpt BDD'!$A:$D,4,$B39,Z$13),"")</f>
        <v/>
      </c>
      <c r="AA39" s="115" t="str">
        <f>IFERROR(RECHERCHEVA('Dpt BDD'!$A:$D,4,$B39,AA$13),"")</f>
        <v/>
      </c>
      <c r="AB39" s="115" t="str">
        <f>IFERROR(RECHERCHEVA('Dpt BDD'!$A:$D,4,$B39,AB$13),"")</f>
        <v/>
      </c>
      <c r="AC39" s="115" t="str">
        <f>IFERROR(RECHERCHEVA('Dpt BDD'!$A:$D,4,$B39,AC$13),"")</f>
        <v/>
      </c>
      <c r="AD39" s="115" t="str">
        <f>IFERROR(RECHERCHEVA('Dpt BDD'!$A:$D,4,$B39,AD$13),"")</f>
        <v/>
      </c>
      <c r="AE39" s="115" t="str">
        <f>IFERROR(RECHERCHEVA('Dpt BDD'!$A:$D,4,$B39,AE$13),"")</f>
        <v/>
      </c>
      <c r="AF39" s="115" t="str">
        <f>IFERROR(RECHERCHEVA('Dpt BDD'!$A:$D,4,$B39,AF$13),"")</f>
        <v/>
      </c>
      <c r="AG39" s="115" t="str">
        <f>IFERROR(RECHERCHEVA('Dpt BDD'!$A:$D,4,$B39,AG$13),"")</f>
        <v/>
      </c>
      <c r="AH39" s="115" t="str">
        <f>IFERROR(RECHERCHEVA('Dpt BDD'!$A:$D,4,$B39,AH$13),"")</f>
        <v/>
      </c>
      <c r="AI39" s="115" t="str">
        <f>IFERROR(RECHERCHEVA('Dpt BDD'!$A:$D,4,$B39,AI$13),"")</f>
        <v/>
      </c>
      <c r="AJ39" s="115" t="str">
        <f>IFERROR(RECHERCHEVA('Dpt BDD'!$A:$D,4,$B39,AJ$13),"")</f>
        <v/>
      </c>
      <c r="AK39" s="115" t="str">
        <f>IFERROR(RECHERCHEVA('Dpt BDD'!$A:$D,4,$B39,AK$13),"")</f>
        <v/>
      </c>
      <c r="AL39" s="115" t="str">
        <f>IFERROR(RECHERCHEVA('Dpt BDD'!$A:$D,4,$B39,AL$13),"")</f>
        <v/>
      </c>
      <c r="AM39" s="115" t="str">
        <f>IFERROR(RECHERCHEVA('Dpt BDD'!$A:$D,4,$B39,AM$13),"")</f>
        <v/>
      </c>
      <c r="AN39" s="115" t="str">
        <f>IFERROR(RECHERCHEVA('Dpt BDD'!$A:$D,4,$B39,AN$13),"")</f>
        <v/>
      </c>
      <c r="AO39" s="115" t="str">
        <f>IFERROR(RECHERCHEVA('Dpt BDD'!$A:$D,4,$B39,AO$13),"")</f>
        <v/>
      </c>
      <c r="AP39" s="115" t="str">
        <f>IFERROR(RECHERCHEVA('Dpt BDD'!$A:$D,4,$B39,AP$13),"")</f>
        <v/>
      </c>
      <c r="AQ39" s="115" t="str">
        <f>IFERROR(RECHERCHEVA('Dpt BDD'!$A:$D,4,$B39,AQ$13),"")</f>
        <v/>
      </c>
      <c r="AR39" s="115" t="str">
        <f>IFERROR(RECHERCHEVA('Dpt BDD'!$A:$D,4,$B39,AR$13),"")</f>
        <v/>
      </c>
      <c r="AS39" s="115" t="str">
        <f>IFERROR(RECHERCHEVA('Dpt BDD'!$A:$D,4,$B39,AS$13),"")</f>
        <v/>
      </c>
      <c r="AT39" s="115" t="str">
        <f>IFERROR(RECHERCHEVA('Dpt BDD'!$A:$D,4,$B39,AT$13),"")</f>
        <v/>
      </c>
      <c r="AU39" s="115" t="str">
        <f>IFERROR(RECHERCHEVA('Dpt BDD'!$A:$D,4,$B39,AU$13),"")</f>
        <v/>
      </c>
      <c r="AV39" s="115" t="str">
        <f>IFERROR(RECHERCHEVA('Dpt BDD'!$A:$D,4,$B39,AV$13),"")</f>
        <v/>
      </c>
      <c r="AW39" s="115" t="str">
        <f>IFERROR(RECHERCHEVA('Dpt BDD'!$A:$D,4,$B39,AW$13),"")</f>
        <v/>
      </c>
      <c r="AX39" s="115" t="str">
        <f>IFERROR(RECHERCHEVA('Dpt BDD'!$A:$D,4,$B39,AX$13),"")</f>
        <v/>
      </c>
      <c r="AY39" s="115" t="str">
        <f>IFERROR(RECHERCHEVA('Dpt BDD'!$A:$D,4,$B39,AY$13),"")</f>
        <v/>
      </c>
      <c r="AZ39" s="115" t="str">
        <f>IFERROR(RECHERCHEVA('Dpt BDD'!$A:$D,4,$B39,AZ$13),"")</f>
        <v/>
      </c>
      <c r="BA39" s="115" t="str">
        <f>IFERROR(RECHERCHEVA('Dpt BDD'!$A:$D,4,$B39,BA$13),"")</f>
        <v/>
      </c>
      <c r="BB39" s="115" t="str">
        <f>IFERROR(RECHERCHEVA('Dpt BDD'!$A:$D,4,$B39,BB$13),"")</f>
        <v/>
      </c>
      <c r="BC39" s="115" t="str">
        <f>IFERROR(RECHERCHEVA('Dpt BDD'!$A:$D,4,$B39,BC$13),"")</f>
        <v/>
      </c>
      <c r="BD39" s="115" t="str">
        <f>IFERROR(RECHERCHEVA('Dpt BDD'!$A:$D,4,$B39,BD$13),"")</f>
        <v/>
      </c>
      <c r="BE39" s="115" t="str">
        <f>IFERROR(RECHERCHEVA('Dpt BDD'!$A:$D,4,$B39,BE$13),"")</f>
        <v/>
      </c>
      <c r="BF39" s="115" t="str">
        <f>IFERROR(RECHERCHEVA('Dpt BDD'!$A:$D,4,$B39,BF$13),"")</f>
        <v/>
      </c>
      <c r="BG39" s="115" t="str">
        <f>IFERROR(RECHERCHEVA('Dpt BDD'!$A:$D,4,$B39,BG$13),"")</f>
        <v/>
      </c>
      <c r="BH39" s="115" t="str">
        <f>IFERROR(RECHERCHEVA('Dpt BDD'!$A:$D,4,$B39,BH$13),"")</f>
        <v/>
      </c>
      <c r="BI39" s="115" t="str">
        <f>IFERROR(RECHERCHEVA('Dpt BDD'!$A:$D,4,$B39,BI$13),"")</f>
        <v/>
      </c>
      <c r="BJ39" s="115" t="str">
        <f>IFERROR(RECHERCHEVA('Dpt BDD'!$A:$D,4,$B39,BJ$13),"")</f>
        <v/>
      </c>
      <c r="BK39" s="115" t="str">
        <f>IFERROR(RECHERCHEVA('Dpt BDD'!$A:$D,4,$B39,BK$13),"")</f>
        <v/>
      </c>
      <c r="BL39" s="115" t="str">
        <f>IFERROR(RECHERCHEVA('Dpt BDD'!$A:$D,4,$B39,BL$13),"")</f>
        <v/>
      </c>
      <c r="BM39" s="115" t="str">
        <f>IFERROR(RECHERCHEVA('Dpt BDD'!$A:$D,4,$B39,BM$13),"")</f>
        <v/>
      </c>
      <c r="BN39" s="115" t="str">
        <f>IFERROR(RECHERCHEVA('Dpt BDD'!$A:$D,4,$B39,BN$13),"")</f>
        <v/>
      </c>
      <c r="BO39" s="115" t="str">
        <f>IFERROR(RECHERCHEVA('Dpt BDD'!$A:$D,4,$B39,BO$13),"")</f>
        <v/>
      </c>
      <c r="BP39" s="115" t="str">
        <f>IFERROR(RECHERCHEVA('Dpt BDD'!$A:$D,4,$B39,BP$13),"")</f>
        <v/>
      </c>
      <c r="BQ39" s="115" t="str">
        <f>IFERROR(RECHERCHEVA('Dpt BDD'!$A:$D,4,$B39,BQ$13),"")</f>
        <v/>
      </c>
      <c r="BR39" s="115" t="str">
        <f>IFERROR(RECHERCHEVA('Dpt BDD'!$A:$D,4,$B39,BR$13),"")</f>
        <v/>
      </c>
      <c r="BS39" s="115" t="str">
        <f>IFERROR(RECHERCHEVA('Dpt BDD'!$A:$D,4,$B39,BS$13),"")</f>
        <v/>
      </c>
      <c r="BT39" s="115" t="str">
        <f>IFERROR(RECHERCHEVA('Dpt BDD'!$A:$D,4,$B39,BT$13),"")</f>
        <v/>
      </c>
      <c r="BU39" s="115" t="str">
        <f>IFERROR(RECHERCHEVA('Dpt BDD'!$A:$D,4,$B39,BU$13),"")</f>
        <v/>
      </c>
      <c r="BV39" s="115" t="str">
        <f>IFERROR(RECHERCHEVA('Dpt BDD'!$A:$D,4,$B39,BV$13),"")</f>
        <v/>
      </c>
      <c r="BW39" s="115" t="str">
        <f>IFERROR(RECHERCHEVA('Dpt BDD'!$A:$D,4,$B39,BW$13),"")</f>
        <v/>
      </c>
      <c r="BX39" s="115" t="str">
        <f>IFERROR(RECHERCHEVA('Dpt BDD'!$A:$D,4,$B39,BX$13),"")</f>
        <v/>
      </c>
      <c r="BY39" s="115" t="str">
        <f>IFERROR(RECHERCHEVA('Dpt BDD'!$A:$D,4,$B39,BY$13),"")</f>
        <v/>
      </c>
      <c r="BZ39" s="115" t="str">
        <f>IFERROR(RECHERCHEVA('Dpt BDD'!$A:$D,4,$B39,BZ$13),"")</f>
        <v/>
      </c>
      <c r="CA39" s="115" t="str">
        <f>IFERROR(RECHERCHEVA('Dpt BDD'!$A:$D,4,$B39,CA$13),"")</f>
        <v/>
      </c>
      <c r="CB39" s="115" t="str">
        <f>IFERROR(RECHERCHEVA('Dpt BDD'!$A:$D,4,$B39,CB$13),"")</f>
        <v/>
      </c>
      <c r="CC39" s="115" t="str">
        <f>IFERROR(RECHERCHEVA('Dpt BDD'!$A:$D,4,$B39,CC$13),"")</f>
        <v/>
      </c>
      <c r="CD39" s="115" t="str">
        <f>IFERROR(RECHERCHEVA('Dpt BDD'!$A:$D,4,$B39,CD$13),"")</f>
        <v/>
      </c>
      <c r="CE39" s="115" t="str">
        <f>IFERROR(RECHERCHEVA('Dpt BDD'!$A:$D,4,$B39,CE$13),"")</f>
        <v/>
      </c>
      <c r="CF39" s="115" t="str">
        <f>IFERROR(RECHERCHEVA('Dpt BDD'!$A:$D,4,$B39,CF$13),"")</f>
        <v/>
      </c>
      <c r="CG39" s="115" t="str">
        <f>IFERROR(RECHERCHEVA('Dpt BDD'!$A:$D,4,$B39,CG$13),"")</f>
        <v/>
      </c>
      <c r="CH39" s="115" t="str">
        <f>IFERROR(RECHERCHEVA('Dpt BDD'!$A:$D,4,$B39,CH$13),"")</f>
        <v/>
      </c>
      <c r="CI39" s="115" t="str">
        <f>IFERROR(RECHERCHEVA('Dpt BDD'!$A:$D,4,$B39,CI$13),"")</f>
        <v/>
      </c>
      <c r="CJ39" s="115" t="str">
        <f>IFERROR(RECHERCHEVA('Dpt BDD'!$A:$D,4,$B39,CJ$13),"")</f>
        <v/>
      </c>
      <c r="CK39" s="115" t="str">
        <f>IFERROR(RECHERCHEVA('Dpt BDD'!$A:$D,4,$B39,CK$13),"")</f>
        <v/>
      </c>
      <c r="CL39" s="115" t="str">
        <f>IFERROR(RECHERCHEVA('Dpt BDD'!$A:$D,4,$B39,CL$13),"")</f>
        <v/>
      </c>
      <c r="CM39" s="115" t="str">
        <f>IFERROR(RECHERCHEVA('Dpt BDD'!$A:$D,4,$B39,CM$13),"")</f>
        <v/>
      </c>
      <c r="CN39" s="115" t="str">
        <f>IFERROR(RECHERCHEVA('Dpt BDD'!$A:$D,4,$B39,CN$13),"")</f>
        <v/>
      </c>
      <c r="CO39" s="115" t="str">
        <f>IFERROR(RECHERCHEVA('Dpt BDD'!$A:$D,4,$B39,CO$13),"")</f>
        <v/>
      </c>
      <c r="CP39" s="115" t="str">
        <f>IFERROR(RECHERCHEVA('Dpt BDD'!$A:$D,4,$B39,CP$13),"")</f>
        <v/>
      </c>
      <c r="CQ39" s="115" t="str">
        <f>IFERROR(RECHERCHEVA('Dpt BDD'!$A:$D,4,$B39,CQ$13),"")</f>
        <v/>
      </c>
      <c r="CR39" s="115" t="str">
        <f>IFERROR(RECHERCHEVA('Dpt BDD'!$A:$D,4,$B39,CR$13),"")</f>
        <v/>
      </c>
      <c r="CS39" s="115" t="str">
        <f>IFERROR(RECHERCHEVA('Dpt BDD'!$A:$D,4,$B39,CS$13),"")</f>
        <v/>
      </c>
      <c r="CT39" s="115" t="str">
        <f>IFERROR(RECHERCHEVA('Dpt BDD'!$A:$D,4,$B39,CT$13),"")</f>
        <v/>
      </c>
      <c r="CU39" s="115" t="str">
        <f>IFERROR(RECHERCHEVA('Dpt BDD'!$A:$D,4,$B39,CU$13),"")</f>
        <v/>
      </c>
      <c r="CV39" s="115" t="str">
        <f>IFERROR(RECHERCHEVA('Dpt BDD'!$A:$D,4,$B39,CV$13),"")</f>
        <v/>
      </c>
      <c r="CW39" s="115" t="str">
        <f>IFERROR(RECHERCHEVA('Dpt BDD'!$A:$D,4,$B39,CW$13),"")</f>
        <v/>
      </c>
      <c r="CX39" s="115" t="str">
        <f>IFERROR(RECHERCHEVA('Dpt BDD'!$A:$D,4,$B39,CX$13),"")</f>
        <v/>
      </c>
      <c r="CY39" s="115" t="str">
        <f>IFERROR(RECHERCHEVA('Dpt BDD'!$A:$D,4,$B39,CY$13),"")</f>
        <v/>
      </c>
      <c r="CZ39" s="115" t="str">
        <f>IFERROR(RECHERCHEVA('Dpt BDD'!$A:$D,4,$B39,CZ$13),"")</f>
        <v/>
      </c>
      <c r="DA39" s="115" t="str">
        <f>IFERROR(RECHERCHEVA('Dpt BDD'!$A:$D,4,$B39,DA$13),"")</f>
        <v/>
      </c>
      <c r="DB39" s="115" t="str">
        <f>IFERROR(RECHERCHEVA('Dpt BDD'!$A:$D,4,$B39,DB$13),"")</f>
        <v/>
      </c>
      <c r="DC39" s="115" t="str">
        <f>IFERROR(RECHERCHEVA('Dpt BDD'!$A:$D,4,$B39,DC$13),"")</f>
        <v/>
      </c>
      <c r="DD39" s="115" t="str">
        <f>IFERROR(RECHERCHEVA('Dpt BDD'!$A:$D,4,$B39,DD$13),"")</f>
        <v/>
      </c>
      <c r="DE39" s="115" t="str">
        <f>IFERROR(RECHERCHEVA('Dpt BDD'!$A:$D,4,$B39,DE$13),"")</f>
        <v/>
      </c>
      <c r="DF39" s="115" t="str">
        <f>IFERROR(RECHERCHEVA('Dpt BDD'!$A:$D,4,$B39,DF$13),"")</f>
        <v/>
      </c>
      <c r="DG39" s="115" t="str">
        <f>IFERROR(RECHERCHEVA('Dpt BDD'!$A:$D,4,$B39,DG$13),"")</f>
        <v/>
      </c>
      <c r="DH39" s="115" t="str">
        <f>IFERROR(RECHERCHEVA('Dpt BDD'!$A:$D,4,$B39,DH$13),"")</f>
        <v/>
      </c>
      <c r="DI39" s="115" t="str">
        <f>IFERROR(RECHERCHEVA('Dpt BDD'!$A:$D,4,$B39,DI$13),"")</f>
        <v/>
      </c>
      <c r="DJ39" s="115" t="str">
        <f>IFERROR(RECHERCHEVA('Dpt BDD'!$A:$D,4,$B39,DJ$13),"")</f>
        <v/>
      </c>
      <c r="DK39" s="115" t="str">
        <f>IFERROR(RECHERCHEVA('Dpt BDD'!$A:$D,4,$B39,DK$13),"")</f>
        <v/>
      </c>
      <c r="DL39" s="115" t="str">
        <f>IFERROR(RECHERCHEVA('Dpt BDD'!$A:$D,4,$B39,DL$13),"")</f>
        <v/>
      </c>
      <c r="DM39" s="115" t="str">
        <f>IFERROR(RECHERCHEVA('Dpt BDD'!$A:$D,4,$B39,DM$13),"")</f>
        <v/>
      </c>
      <c r="DN39" s="115" t="str">
        <f>IFERROR(RECHERCHEVA('Dpt BDD'!$A:$D,4,$B39,DN$13),"")</f>
        <v/>
      </c>
      <c r="DO39" s="115" t="str">
        <f>IFERROR(RECHERCHEVA('Dpt BDD'!$A:$D,4,$B39,DO$13),"")</f>
        <v/>
      </c>
      <c r="DP39" s="115" t="str">
        <f>IFERROR(RECHERCHEVA('Dpt BDD'!$A:$D,4,$B39,DP$13),"")</f>
        <v/>
      </c>
      <c r="DQ39" s="115" t="str">
        <f>IFERROR(RECHERCHEVA('Dpt BDD'!$A:$D,4,$B39,DQ$13),"")</f>
        <v/>
      </c>
      <c r="DR39" s="115" t="str">
        <f>IFERROR(RECHERCHEVA('Dpt BDD'!$A:$D,4,$B39,DR$13),"")</f>
        <v/>
      </c>
      <c r="DS39" s="115" t="str">
        <f>IFERROR(RECHERCHEVA('Dpt BDD'!$A:$D,4,$B39,DS$13),"")</f>
        <v/>
      </c>
      <c r="DT39" s="115" t="str">
        <f>IFERROR(RECHERCHEVA('Dpt BDD'!$A:$D,4,$B39,DT$13),"")</f>
        <v/>
      </c>
      <c r="DU39" s="115" t="str">
        <f>IFERROR(RECHERCHEVA('Dpt BDD'!$A:$D,4,$B39,DU$13),"")</f>
        <v/>
      </c>
      <c r="DV39" s="115" t="str">
        <f>IFERROR(RECHERCHEVA('Dpt BDD'!$A:$D,4,$B39,DV$13),"")</f>
        <v/>
      </c>
      <c r="DW39" s="115" t="str">
        <f>IFERROR(RECHERCHEVA('Dpt BDD'!$A:$D,4,$B39,DW$13),"")</f>
        <v/>
      </c>
      <c r="DX39" s="115" t="str">
        <f>IFERROR(RECHERCHEVA('Dpt BDD'!$A:$D,4,$B39,DX$13),"")</f>
        <v/>
      </c>
      <c r="DY39" s="115" t="str">
        <f>IFERROR(RECHERCHEVA('Dpt BDD'!$A:$D,4,$B39,DY$13),"")</f>
        <v/>
      </c>
      <c r="DZ39" s="115" t="str">
        <f>IFERROR(RECHERCHEVA('Dpt BDD'!$A:$D,4,$B39,DZ$13),"")</f>
        <v/>
      </c>
      <c r="EA39" s="115" t="str">
        <f>IFERROR(RECHERCHEVA('Dpt BDD'!$A:$D,4,$B39,EA$13),"")</f>
        <v/>
      </c>
      <c r="EB39" s="115" t="str">
        <f>IFERROR(RECHERCHEVA('Dpt BDD'!$A:$D,4,$B39,EB$13),"")</f>
        <v/>
      </c>
      <c r="EC39" s="115" t="str">
        <f>IFERROR(RECHERCHEVA('Dpt BDD'!$A:$D,4,$B39,EC$13),"")</f>
        <v/>
      </c>
      <c r="ED39" s="115" t="str">
        <f>IFERROR(RECHERCHEVA('Dpt BDD'!$A:$D,4,$B39,ED$13),"")</f>
        <v/>
      </c>
      <c r="EE39" s="115" t="str">
        <f>IFERROR(RECHERCHEVA('Dpt BDD'!$A:$D,4,$B39,EE$13),"")</f>
        <v/>
      </c>
      <c r="EF39" s="115" t="str">
        <f>IFERROR(RECHERCHEVA('Dpt BDD'!$A:$D,4,$B39,EF$13),"")</f>
        <v/>
      </c>
      <c r="EG39" s="115" t="str">
        <f>IFERROR(RECHERCHEVA('Dpt BDD'!$A:$D,4,$B39,EG$13),"")</f>
        <v/>
      </c>
      <c r="EH39" s="115" t="str">
        <f>IFERROR(RECHERCHEVA('Dpt BDD'!$A:$D,4,$B39,EH$13),"")</f>
        <v/>
      </c>
      <c r="EI39" s="115" t="str">
        <f>IFERROR(RECHERCHEVA('Dpt BDD'!$A:$D,4,$B39,EI$13),"")</f>
        <v/>
      </c>
      <c r="EJ39" s="115" t="str">
        <f>IFERROR(RECHERCHEVA('Dpt BDD'!$A:$D,4,$B39,EJ$13),"")</f>
        <v/>
      </c>
      <c r="EK39" s="115" t="str">
        <f>IFERROR(RECHERCHEVA('Dpt BDD'!$A:$D,4,$B39,EK$13),"")</f>
        <v/>
      </c>
      <c r="EL39" s="115" t="str">
        <f>IFERROR(RECHERCHEVA('Dpt BDD'!$A:$D,4,$B39,EL$13),"")</f>
        <v/>
      </c>
      <c r="EM39" s="115" t="str">
        <f>IFERROR(RECHERCHEVA('Dpt BDD'!$A:$D,4,$B39,EM$13),"")</f>
        <v/>
      </c>
      <c r="EN39" s="115" t="str">
        <f>IFERROR(RECHERCHEVA('Dpt BDD'!$A:$D,4,$B39,EN$13),"")</f>
        <v/>
      </c>
      <c r="EO39" s="115" t="str">
        <f>IFERROR(RECHERCHEVA('Dpt BDD'!$A:$D,4,$B39,EO$13),"")</f>
        <v/>
      </c>
      <c r="EP39" s="115" t="str">
        <f>IFERROR(RECHERCHEVA('Dpt BDD'!$A:$D,4,$B39,EP$13),"")</f>
        <v/>
      </c>
      <c r="EQ39" s="115" t="str">
        <f>IFERROR(RECHERCHEVA('Dpt BDD'!$A:$D,4,$B39,EQ$13),"")</f>
        <v/>
      </c>
      <c r="ER39" s="115" t="str">
        <f>IFERROR(RECHERCHEVA('Dpt BDD'!$A:$D,4,$B39,ER$13),"")</f>
        <v/>
      </c>
      <c r="ES39" s="115" t="str">
        <f>IFERROR(RECHERCHEVA('Dpt BDD'!$A:$D,4,$B39,ES$13),"")</f>
        <v/>
      </c>
      <c r="ET39" s="115" t="str">
        <f>IFERROR(RECHERCHEVA('Dpt BDD'!$A:$D,4,$B39,ET$13),"")</f>
        <v/>
      </c>
      <c r="EU39" s="115" t="str">
        <f>IFERROR(RECHERCHEVA('Dpt BDD'!$A:$D,4,$B39,EU$13),"")</f>
        <v/>
      </c>
      <c r="EV39" s="115" t="str">
        <f>IFERROR(RECHERCHEVA('Dpt BDD'!$A:$D,4,$B39,EV$13),"")</f>
        <v/>
      </c>
      <c r="EW39" s="115" t="str">
        <f>IFERROR(RECHERCHEVA('Dpt BDD'!$A:$D,4,$B39,EW$13),"")</f>
        <v/>
      </c>
      <c r="EX39" s="115" t="str">
        <f>IFERROR(RECHERCHEVA('Dpt BDD'!$A:$D,4,$B39,EX$13),"")</f>
        <v/>
      </c>
      <c r="EY39" s="115" t="str">
        <f>IFERROR(RECHERCHEVA('Dpt BDD'!$A:$D,4,$B39,EY$13),"")</f>
        <v/>
      </c>
      <c r="EZ39" s="115" t="str">
        <f>IFERROR(RECHERCHEVA('Dpt BDD'!$A:$D,4,$B39,EZ$13),"")</f>
        <v/>
      </c>
      <c r="FA39" s="115" t="str">
        <f>IFERROR(RECHERCHEVA('Dpt BDD'!$A:$D,4,$B39,FA$13),"")</f>
        <v/>
      </c>
      <c r="FB39" s="115" t="str">
        <f>IFERROR(RECHERCHEVA('Dpt BDD'!$A:$D,4,$B39,FB$13),"")</f>
        <v/>
      </c>
      <c r="FC39" s="115" t="str">
        <f>IFERROR(RECHERCHEVA('Dpt BDD'!$A:$D,4,$B39,FC$13),"")</f>
        <v/>
      </c>
      <c r="FD39" s="115" t="str">
        <f>IFERROR(RECHERCHEVA('Dpt BDD'!$A:$D,4,$B39,FD$13),"")</f>
        <v/>
      </c>
      <c r="FE39" s="115" t="str">
        <f>IFERROR(RECHERCHEVA('Dpt BDD'!$A:$D,4,$B39,FE$13),"")</f>
        <v/>
      </c>
      <c r="FF39" s="115" t="str">
        <f>IFERROR(RECHERCHEVA('Dpt BDD'!$A:$D,4,$B39,FF$13),"")</f>
        <v/>
      </c>
      <c r="FG39" s="115" t="str">
        <f>IFERROR(RECHERCHEVA('Dpt BDD'!$A:$D,4,$B39,FG$13),"")</f>
        <v/>
      </c>
      <c r="FH39" s="115" t="str">
        <f>IFERROR(RECHERCHEVA('Dpt BDD'!$A:$D,4,$B39,FH$13),"")</f>
        <v/>
      </c>
      <c r="FI39" s="115" t="str">
        <f>IFERROR(RECHERCHEVA('Dpt BDD'!$A:$D,4,$B39,FI$13),"")</f>
        <v/>
      </c>
      <c r="FJ39" s="115" t="str">
        <f>IFERROR(RECHERCHEVA('Dpt BDD'!$A:$D,4,$B39,FJ$13),"")</f>
        <v/>
      </c>
      <c r="FK39" s="115" t="str">
        <f>IFERROR(RECHERCHEVA('Dpt BDD'!$A:$D,4,$B39,FK$13),"")</f>
        <v/>
      </c>
      <c r="FL39" s="115" t="str">
        <f>IFERROR(RECHERCHEVA('Dpt BDD'!$A:$D,4,$B39,FL$13),"")</f>
        <v/>
      </c>
      <c r="FM39" s="115" t="str">
        <f>IFERROR(RECHERCHEVA('Dpt BDD'!$A:$D,4,$B39,FM$13),"")</f>
        <v/>
      </c>
      <c r="FN39" s="115" t="str">
        <f>IFERROR(RECHERCHEVA('Dpt BDD'!$A:$D,4,$B39,FN$13),"")</f>
        <v/>
      </c>
      <c r="FO39" s="115" t="str">
        <f>IFERROR(RECHERCHEVA('Dpt BDD'!$A:$D,4,$B39,FO$13),"")</f>
        <v/>
      </c>
      <c r="FP39" s="115" t="str">
        <f>IFERROR(RECHERCHEVA('Dpt BDD'!$A:$D,4,$B39,FP$13),"")</f>
        <v/>
      </c>
      <c r="FQ39" s="115" t="str">
        <f>IFERROR(RECHERCHEVA('Dpt BDD'!$A:$D,4,$B39,FQ$13),"")</f>
        <v/>
      </c>
      <c r="FR39" s="115" t="str">
        <f>IFERROR(RECHERCHEVA('Dpt BDD'!$A:$D,4,$B39,FR$13),"")</f>
        <v/>
      </c>
      <c r="FS39" s="115" t="str">
        <f>IFERROR(RECHERCHEVA('Dpt BDD'!$A:$D,4,$B39,FS$13),"")</f>
        <v/>
      </c>
      <c r="FT39" s="115" t="str">
        <f>IFERROR(RECHERCHEVA('Dpt BDD'!$A:$D,4,$B39,FT$13),"")</f>
        <v/>
      </c>
      <c r="FU39" s="115" t="str">
        <f>IFERROR(RECHERCHEVA('Dpt BDD'!$A:$D,4,$B39,FU$13),"")</f>
        <v/>
      </c>
      <c r="FV39" s="115" t="str">
        <f>IFERROR(RECHERCHEVA('Dpt BDD'!$A:$D,4,$B39,FV$13),"")</f>
        <v/>
      </c>
      <c r="FW39" s="115" t="str">
        <f>IFERROR(RECHERCHEVA('Dpt BDD'!$A:$D,4,$B39,FW$13),"")</f>
        <v/>
      </c>
      <c r="FX39" s="115" t="str">
        <f>IFERROR(RECHERCHEVA('Dpt BDD'!$A:$D,4,$B39,FX$13),"")</f>
        <v/>
      </c>
      <c r="FY39" s="115" t="str">
        <f>IFERROR(RECHERCHEVA('Dpt BDD'!$A:$D,4,$B39,FY$13),"")</f>
        <v/>
      </c>
      <c r="FZ39" s="115" t="str">
        <f>IFERROR(RECHERCHEVA('Dpt BDD'!$A:$D,4,$B39,FZ$13),"")</f>
        <v/>
      </c>
      <c r="GA39" s="115" t="str">
        <f>IFERROR(RECHERCHEVA('Dpt BDD'!$A:$D,4,$B39,GA$13),"")</f>
        <v/>
      </c>
      <c r="GB39" s="115" t="str">
        <f>IFERROR(RECHERCHEVA('Dpt BDD'!$A:$D,4,$B39,GB$13),"")</f>
        <v/>
      </c>
      <c r="GC39" s="115" t="str">
        <f>IFERROR(RECHERCHEVA('Dpt BDD'!$A:$D,4,$B39,GC$13),"")</f>
        <v/>
      </c>
      <c r="GD39" s="115" t="str">
        <f>IFERROR(RECHERCHEVA('Dpt BDD'!$A:$D,4,$B39,GD$13),"")</f>
        <v/>
      </c>
      <c r="GE39" s="115" t="str">
        <f>IFERROR(RECHERCHEVA('Dpt BDD'!$A:$D,4,$B39,GE$13),"")</f>
        <v/>
      </c>
      <c r="GF39" s="115" t="str">
        <f>IFERROR(RECHERCHEVA('Dpt BDD'!$A:$D,4,$B39,GF$13),"")</f>
        <v/>
      </c>
      <c r="GG39" s="115" t="str">
        <f>IFERROR(RECHERCHEVA('Dpt BDD'!$A:$D,4,$B39,GG$13),"")</f>
        <v/>
      </c>
      <c r="GH39" s="115" t="str">
        <f>IFERROR(RECHERCHEVA('Dpt BDD'!$A:$D,4,$B39,GH$13),"")</f>
        <v/>
      </c>
      <c r="GI39" s="115" t="str">
        <f>IFERROR(RECHERCHEVA('Dpt BDD'!$A:$D,4,$B39,GI$13),"")</f>
        <v/>
      </c>
      <c r="GJ39" s="115" t="str">
        <f>IFERROR(RECHERCHEVA('Dpt BDD'!$A:$D,4,$B39,GJ$13),"")</f>
        <v/>
      </c>
      <c r="GK39" s="115" t="str">
        <f>IFERROR(RECHERCHEVA('Dpt BDD'!$A:$D,4,$B39,GK$13),"")</f>
        <v/>
      </c>
      <c r="GL39" s="115" t="str">
        <f>IFERROR(RECHERCHEVA('Dpt BDD'!$A:$D,4,$B39,GL$13),"")</f>
        <v/>
      </c>
      <c r="GM39" s="115" t="str">
        <f>IFERROR(RECHERCHEVA('Dpt BDD'!$A:$D,4,$B39,GM$13),"")</f>
        <v/>
      </c>
      <c r="GN39" s="115" t="str">
        <f>IFERROR(RECHERCHEVA('Dpt BDD'!$A:$D,4,$B39,GN$13),"")</f>
        <v/>
      </c>
      <c r="GO39" s="115" t="str">
        <f>IFERROR(RECHERCHEVA('Dpt BDD'!$A:$D,4,$B39,GO$13),"")</f>
        <v/>
      </c>
      <c r="GP39" s="115" t="str">
        <f>IFERROR(RECHERCHEVA('Dpt BDD'!$A:$D,4,$B39,GP$13),"")</f>
        <v/>
      </c>
      <c r="GQ39" s="115" t="str">
        <f>IFERROR(RECHERCHEVA('Dpt BDD'!$A:$D,4,$B39,GQ$13),"")</f>
        <v/>
      </c>
      <c r="GR39" s="115" t="str">
        <f>IFERROR(RECHERCHEVA('Dpt BDD'!$A:$D,4,$B39,GR$13),"")</f>
        <v/>
      </c>
      <c r="GS39" s="115" t="str">
        <f>IFERROR(RECHERCHEVA('Dpt BDD'!$A:$D,4,$B39,GS$13),"")</f>
        <v/>
      </c>
      <c r="GT39" s="115" t="str">
        <f>IFERROR(RECHERCHEVA('Dpt BDD'!$A:$D,4,$B39,GT$13),"")</f>
        <v/>
      </c>
      <c r="GU39" s="115" t="str">
        <f>IFERROR(RECHERCHEVA('Dpt BDD'!$A:$D,4,$B39,GU$13),"")</f>
        <v/>
      </c>
      <c r="GV39" s="115" t="str">
        <f>IFERROR(RECHERCHEVA('Dpt BDD'!$A:$D,4,$B39,GV$13),"")</f>
        <v/>
      </c>
      <c r="GW39" s="115" t="str">
        <f>IFERROR(RECHERCHEVA('Dpt BDD'!$A:$D,4,$B39,GW$13),"")</f>
        <v/>
      </c>
      <c r="GX39" s="115" t="str">
        <f>IFERROR(RECHERCHEVA('Dpt BDD'!$A:$D,4,$B39,GX$13),"")</f>
        <v/>
      </c>
      <c r="GY39" s="115" t="str">
        <f>IFERROR(RECHERCHEVA('Dpt BDD'!$A:$D,4,$B39,GY$13),"")</f>
        <v/>
      </c>
      <c r="GZ39" s="115" t="str">
        <f>IFERROR(RECHERCHEVA('Dpt BDD'!$A:$D,4,$B39,GZ$13),"")</f>
        <v/>
      </c>
      <c r="HA39" s="115" t="str">
        <f>IFERROR(RECHERCHEVA('Dpt BDD'!$A:$D,4,$B39,HA$13),"")</f>
        <v/>
      </c>
      <c r="HB39" s="115" t="str">
        <f>IFERROR(RECHERCHEVA('Dpt BDD'!$A:$D,4,$B39,HB$13),"")</f>
        <v/>
      </c>
      <c r="HC39" s="115" t="str">
        <f>IFERROR(RECHERCHEVA('Dpt BDD'!$A:$D,4,$B39,HC$13),"")</f>
        <v/>
      </c>
      <c r="HD39" s="115" t="str">
        <f>IFERROR(RECHERCHEVA('Dpt BDD'!$A:$D,4,$B39,HD$13),"")</f>
        <v/>
      </c>
      <c r="HE39" s="115" t="str">
        <f>IFERROR(RECHERCHEVA('Dpt BDD'!$A:$D,4,$B39,HE$13),"")</f>
        <v/>
      </c>
      <c r="HF39" s="115" t="str">
        <f>IFERROR(RECHERCHEVA('Dpt BDD'!$A:$D,4,$B39,HF$13),"")</f>
        <v/>
      </c>
      <c r="HG39" s="115" t="str">
        <f>IFERROR(RECHERCHEVA('Dpt BDD'!$A:$D,4,$B39,HG$13),"")</f>
        <v/>
      </c>
      <c r="HH39" s="115" t="str">
        <f>IFERROR(RECHERCHEVA('Dpt BDD'!$A:$D,4,$B39,HH$13),"")</f>
        <v/>
      </c>
    </row>
    <row r="40" spans="2:216" x14ac:dyDescent="0.15">
      <c r="B40" s="119">
        <f t="shared" si="0"/>
        <v>43127</v>
      </c>
      <c r="C40" s="116" t="str">
        <f>IFERROR(RECHERCHEVA('Dpt BDD'!$A:$D,4,$B40,C$12),"")</f>
        <v/>
      </c>
      <c r="D40" s="114" t="str">
        <f>IFERROR(RECHERCHEVA('Dpt BDD'!$A:$D,4,$B40,D$12),"")</f>
        <v/>
      </c>
      <c r="E40" s="114" t="str">
        <f>IFERROR(RECHERCHEVA('Dpt BDD'!$A:$D,4,$B40,E$12),"")</f>
        <v/>
      </c>
      <c r="F40" s="114" t="str">
        <f>IFERROR(RECHERCHEVA('Dpt BDD'!$A:$D,4,$B40,F$12),"")</f>
        <v/>
      </c>
      <c r="G40" s="114" t="str">
        <f>IFERROR(RECHERCHEVA('Dpt BDD'!$A:$D,4,$B40,G$12),"")</f>
        <v/>
      </c>
      <c r="H40" s="114" t="str">
        <f>IFERROR(RECHERCHEVA('Dpt BDD'!$A:$D,4,$B40,H$12),"")</f>
        <v/>
      </c>
      <c r="I40" s="114" t="str">
        <f>IFERROR(RECHERCHEVA('Dpt BDD'!$A:$D,4,$B40,I$12),"")</f>
        <v/>
      </c>
      <c r="J40" s="114" t="str">
        <f>IFERROR(RECHERCHEVA('Dpt BDD'!$A:$D,4,$B40,J$12),"")</f>
        <v/>
      </c>
      <c r="K40" s="114" t="str">
        <f>IFERROR(RECHERCHEVA('Dpt BDD'!$A:$D,4,$B40,K$12),"")</f>
        <v/>
      </c>
      <c r="L40" s="114" t="str">
        <f>IFERROR(RECHERCHEVA('Dpt BDD'!$A:$D,4,$B40,L$12),"")</f>
        <v/>
      </c>
      <c r="M40" s="114" t="str">
        <f>IFERROR(RECHERCHEVA('Dpt BDD'!$A:$D,4,$B40,M$12),"")</f>
        <v/>
      </c>
      <c r="N40" s="114" t="str">
        <f>IFERROR(RECHERCHEVA('Dpt BDD'!$A:$D,4,$B40,N$12),"")</f>
        <v/>
      </c>
      <c r="O40" s="114" t="str">
        <f>IFERROR(RECHERCHEVA('Dpt BDD'!$A:$D,4,$B40,O$13),"")</f>
        <v/>
      </c>
      <c r="P40" s="114" t="str">
        <f>IFERROR(RECHERCHEVA('Dpt BDD'!$A:$D,4,$B40,P$13),"")</f>
        <v/>
      </c>
      <c r="Q40" s="114" t="str">
        <f>IFERROR(RECHERCHEVA('Dpt BDD'!$A:$D,4,$B40,Q$13),"")</f>
        <v/>
      </c>
      <c r="R40" s="114" t="str">
        <f>IFERROR(RECHERCHEVA('Dpt BDD'!$A:$D,4,$B40,R$13),"")</f>
        <v/>
      </c>
      <c r="S40" s="114" t="str">
        <f>IFERROR(RECHERCHEVA('Dpt BDD'!$A:$D,4,$B40,S$13),"")</f>
        <v/>
      </c>
      <c r="T40" s="114" t="str">
        <f>IFERROR(RECHERCHEVA('Dpt BDD'!$A:$D,4,$B40,T$13),"")</f>
        <v/>
      </c>
      <c r="U40" s="114" t="str">
        <f>IFERROR(RECHERCHEVA('Dpt BDD'!$A:$D,4,$B40,U$13),"")</f>
        <v/>
      </c>
      <c r="V40" s="114" t="str">
        <f>IFERROR(RECHERCHEVA('Dpt BDD'!$A:$D,4,$B40,V$13),"")</f>
        <v/>
      </c>
      <c r="W40" s="114" t="str">
        <f>IFERROR(RECHERCHEVA('Dpt BDD'!$A:$D,4,$B40,W$13),"")</f>
        <v/>
      </c>
      <c r="X40" s="114" t="str">
        <f>IFERROR(RECHERCHEVA('Dpt BDD'!$A:$D,4,$B40,X$13),"")</f>
        <v/>
      </c>
      <c r="Y40" s="114" t="str">
        <f>IFERROR(RECHERCHEVA('Dpt BDD'!$A:$D,4,$B40,Y$13),"")</f>
        <v/>
      </c>
      <c r="Z40" s="114" t="str">
        <f>IFERROR(RECHERCHEVA('Dpt BDD'!$A:$D,4,$B40,Z$13),"")</f>
        <v/>
      </c>
      <c r="AA40" s="114" t="str">
        <f>IFERROR(RECHERCHEVA('Dpt BDD'!$A:$D,4,$B40,AA$13),"")</f>
        <v/>
      </c>
      <c r="AB40" s="114" t="str">
        <f>IFERROR(RECHERCHEVA('Dpt BDD'!$A:$D,4,$B40,AB$13),"")</f>
        <v/>
      </c>
      <c r="AC40" s="114" t="str">
        <f>IFERROR(RECHERCHEVA('Dpt BDD'!$A:$D,4,$B40,AC$13),"")</f>
        <v/>
      </c>
      <c r="AD40" s="114" t="str">
        <f>IFERROR(RECHERCHEVA('Dpt BDD'!$A:$D,4,$B40,AD$13),"")</f>
        <v/>
      </c>
      <c r="AE40" s="114" t="str">
        <f>IFERROR(RECHERCHEVA('Dpt BDD'!$A:$D,4,$B40,AE$13),"")</f>
        <v/>
      </c>
      <c r="AF40" s="114" t="str">
        <f>IFERROR(RECHERCHEVA('Dpt BDD'!$A:$D,4,$B40,AF$13),"")</f>
        <v/>
      </c>
      <c r="AG40" s="114" t="str">
        <f>IFERROR(RECHERCHEVA('Dpt BDD'!$A:$D,4,$B40,AG$13),"")</f>
        <v/>
      </c>
      <c r="AH40" s="114" t="str">
        <f>IFERROR(RECHERCHEVA('Dpt BDD'!$A:$D,4,$B40,AH$13),"")</f>
        <v/>
      </c>
      <c r="AI40" s="114" t="str">
        <f>IFERROR(RECHERCHEVA('Dpt BDD'!$A:$D,4,$B40,AI$13),"")</f>
        <v/>
      </c>
      <c r="AJ40" s="114" t="str">
        <f>IFERROR(RECHERCHEVA('Dpt BDD'!$A:$D,4,$B40,AJ$13),"")</f>
        <v/>
      </c>
      <c r="AK40" s="114" t="str">
        <f>IFERROR(RECHERCHEVA('Dpt BDD'!$A:$D,4,$B40,AK$13),"")</f>
        <v/>
      </c>
      <c r="AL40" s="114" t="str">
        <f>IFERROR(RECHERCHEVA('Dpt BDD'!$A:$D,4,$B40,AL$13),"")</f>
        <v/>
      </c>
      <c r="AM40" s="114" t="str">
        <f>IFERROR(RECHERCHEVA('Dpt BDD'!$A:$D,4,$B40,AM$13),"")</f>
        <v/>
      </c>
      <c r="AN40" s="114" t="str">
        <f>IFERROR(RECHERCHEVA('Dpt BDD'!$A:$D,4,$B40,AN$13),"")</f>
        <v/>
      </c>
      <c r="AO40" s="114" t="str">
        <f>IFERROR(RECHERCHEVA('Dpt BDD'!$A:$D,4,$B40,AO$13),"")</f>
        <v/>
      </c>
      <c r="AP40" s="114" t="str">
        <f>IFERROR(RECHERCHEVA('Dpt BDD'!$A:$D,4,$B40,AP$13),"")</f>
        <v/>
      </c>
      <c r="AQ40" s="114" t="str">
        <f>IFERROR(RECHERCHEVA('Dpt BDD'!$A:$D,4,$B40,AQ$13),"")</f>
        <v/>
      </c>
      <c r="AR40" s="114" t="str">
        <f>IFERROR(RECHERCHEVA('Dpt BDD'!$A:$D,4,$B40,AR$13),"")</f>
        <v/>
      </c>
      <c r="AS40" s="114" t="str">
        <f>IFERROR(RECHERCHEVA('Dpt BDD'!$A:$D,4,$B40,AS$13),"")</f>
        <v/>
      </c>
      <c r="AT40" s="114" t="str">
        <f>IFERROR(RECHERCHEVA('Dpt BDD'!$A:$D,4,$B40,AT$13),"")</f>
        <v/>
      </c>
      <c r="AU40" s="114" t="str">
        <f>IFERROR(RECHERCHEVA('Dpt BDD'!$A:$D,4,$B40,AU$13),"")</f>
        <v/>
      </c>
      <c r="AV40" s="114" t="str">
        <f>IFERROR(RECHERCHEVA('Dpt BDD'!$A:$D,4,$B40,AV$13),"")</f>
        <v/>
      </c>
      <c r="AW40" s="114" t="str">
        <f>IFERROR(RECHERCHEVA('Dpt BDD'!$A:$D,4,$B40,AW$13),"")</f>
        <v/>
      </c>
      <c r="AX40" s="114" t="str">
        <f>IFERROR(RECHERCHEVA('Dpt BDD'!$A:$D,4,$B40,AX$13),"")</f>
        <v/>
      </c>
      <c r="AY40" s="114" t="str">
        <f>IFERROR(RECHERCHEVA('Dpt BDD'!$A:$D,4,$B40,AY$13),"")</f>
        <v/>
      </c>
      <c r="AZ40" s="114" t="str">
        <f>IFERROR(RECHERCHEVA('Dpt BDD'!$A:$D,4,$B40,AZ$13),"")</f>
        <v/>
      </c>
      <c r="BA40" s="114" t="str">
        <f>IFERROR(RECHERCHEVA('Dpt BDD'!$A:$D,4,$B40,BA$13),"")</f>
        <v/>
      </c>
      <c r="BB40" s="114" t="str">
        <f>IFERROR(RECHERCHEVA('Dpt BDD'!$A:$D,4,$B40,BB$13),"")</f>
        <v/>
      </c>
      <c r="BC40" s="114" t="str">
        <f>IFERROR(RECHERCHEVA('Dpt BDD'!$A:$D,4,$B40,BC$13),"")</f>
        <v/>
      </c>
      <c r="BD40" s="114" t="str">
        <f>IFERROR(RECHERCHEVA('Dpt BDD'!$A:$D,4,$B40,BD$13),"")</f>
        <v/>
      </c>
      <c r="BE40" s="114" t="str">
        <f>IFERROR(RECHERCHEVA('Dpt BDD'!$A:$D,4,$B40,BE$13),"")</f>
        <v/>
      </c>
      <c r="BF40" s="114" t="str">
        <f>IFERROR(RECHERCHEVA('Dpt BDD'!$A:$D,4,$B40,BF$13),"")</f>
        <v/>
      </c>
      <c r="BG40" s="114" t="str">
        <f>IFERROR(RECHERCHEVA('Dpt BDD'!$A:$D,4,$B40,BG$13),"")</f>
        <v/>
      </c>
      <c r="BH40" s="114" t="str">
        <f>IFERROR(RECHERCHEVA('Dpt BDD'!$A:$D,4,$B40,BH$13),"")</f>
        <v/>
      </c>
      <c r="BI40" s="114" t="str">
        <f>IFERROR(RECHERCHEVA('Dpt BDD'!$A:$D,4,$B40,BI$13),"")</f>
        <v/>
      </c>
      <c r="BJ40" s="114" t="str">
        <f>IFERROR(RECHERCHEVA('Dpt BDD'!$A:$D,4,$B40,BJ$13),"")</f>
        <v/>
      </c>
      <c r="BK40" s="114" t="str">
        <f>IFERROR(RECHERCHEVA('Dpt BDD'!$A:$D,4,$B40,BK$13),"")</f>
        <v/>
      </c>
      <c r="BL40" s="114" t="str">
        <f>IFERROR(RECHERCHEVA('Dpt BDD'!$A:$D,4,$B40,BL$13),"")</f>
        <v/>
      </c>
      <c r="BM40" s="114" t="str">
        <f>IFERROR(RECHERCHEVA('Dpt BDD'!$A:$D,4,$B40,BM$13),"")</f>
        <v/>
      </c>
      <c r="BN40" s="114" t="str">
        <f>IFERROR(RECHERCHEVA('Dpt BDD'!$A:$D,4,$B40,BN$13),"")</f>
        <v/>
      </c>
      <c r="BO40" s="114" t="str">
        <f>IFERROR(RECHERCHEVA('Dpt BDD'!$A:$D,4,$B40,BO$13),"")</f>
        <v/>
      </c>
      <c r="BP40" s="114" t="str">
        <f>IFERROR(RECHERCHEVA('Dpt BDD'!$A:$D,4,$B40,BP$13),"")</f>
        <v/>
      </c>
      <c r="BQ40" s="114" t="str">
        <f>IFERROR(RECHERCHEVA('Dpt BDD'!$A:$D,4,$B40,BQ$13),"")</f>
        <v/>
      </c>
      <c r="BR40" s="114" t="str">
        <f>IFERROR(RECHERCHEVA('Dpt BDD'!$A:$D,4,$B40,BR$13),"")</f>
        <v/>
      </c>
      <c r="BS40" s="114" t="str">
        <f>IFERROR(RECHERCHEVA('Dpt BDD'!$A:$D,4,$B40,BS$13),"")</f>
        <v/>
      </c>
      <c r="BT40" s="114" t="str">
        <f>IFERROR(RECHERCHEVA('Dpt BDD'!$A:$D,4,$B40,BT$13),"")</f>
        <v/>
      </c>
      <c r="BU40" s="114" t="str">
        <f>IFERROR(RECHERCHEVA('Dpt BDD'!$A:$D,4,$B40,BU$13),"")</f>
        <v/>
      </c>
      <c r="BV40" s="114" t="str">
        <f>IFERROR(RECHERCHEVA('Dpt BDD'!$A:$D,4,$B40,BV$13),"")</f>
        <v/>
      </c>
      <c r="BW40" s="114" t="str">
        <f>IFERROR(RECHERCHEVA('Dpt BDD'!$A:$D,4,$B40,BW$13),"")</f>
        <v/>
      </c>
      <c r="BX40" s="114" t="str">
        <f>IFERROR(RECHERCHEVA('Dpt BDD'!$A:$D,4,$B40,BX$13),"")</f>
        <v/>
      </c>
      <c r="BY40" s="114" t="str">
        <f>IFERROR(RECHERCHEVA('Dpt BDD'!$A:$D,4,$B40,BY$13),"")</f>
        <v/>
      </c>
      <c r="BZ40" s="114" t="str">
        <f>IFERROR(RECHERCHEVA('Dpt BDD'!$A:$D,4,$B40,BZ$13),"")</f>
        <v/>
      </c>
      <c r="CA40" s="114" t="str">
        <f>IFERROR(RECHERCHEVA('Dpt BDD'!$A:$D,4,$B40,CA$13),"")</f>
        <v/>
      </c>
      <c r="CB40" s="114" t="str">
        <f>IFERROR(RECHERCHEVA('Dpt BDD'!$A:$D,4,$B40,CB$13),"")</f>
        <v/>
      </c>
      <c r="CC40" s="114" t="str">
        <f>IFERROR(RECHERCHEVA('Dpt BDD'!$A:$D,4,$B40,CC$13),"")</f>
        <v/>
      </c>
      <c r="CD40" s="114" t="str">
        <f>IFERROR(RECHERCHEVA('Dpt BDD'!$A:$D,4,$B40,CD$13),"")</f>
        <v/>
      </c>
      <c r="CE40" s="114" t="str">
        <f>IFERROR(RECHERCHEVA('Dpt BDD'!$A:$D,4,$B40,CE$13),"")</f>
        <v/>
      </c>
      <c r="CF40" s="114" t="str">
        <f>IFERROR(RECHERCHEVA('Dpt BDD'!$A:$D,4,$B40,CF$13),"")</f>
        <v/>
      </c>
      <c r="CG40" s="114" t="str">
        <f>IFERROR(RECHERCHEVA('Dpt BDD'!$A:$D,4,$B40,CG$13),"")</f>
        <v/>
      </c>
      <c r="CH40" s="114" t="str">
        <f>IFERROR(RECHERCHEVA('Dpt BDD'!$A:$D,4,$B40,CH$13),"")</f>
        <v/>
      </c>
      <c r="CI40" s="114" t="str">
        <f>IFERROR(RECHERCHEVA('Dpt BDD'!$A:$D,4,$B40,CI$13),"")</f>
        <v/>
      </c>
      <c r="CJ40" s="114" t="str">
        <f>IFERROR(RECHERCHEVA('Dpt BDD'!$A:$D,4,$B40,CJ$13),"")</f>
        <v/>
      </c>
      <c r="CK40" s="114" t="str">
        <f>IFERROR(RECHERCHEVA('Dpt BDD'!$A:$D,4,$B40,CK$13),"")</f>
        <v/>
      </c>
      <c r="CL40" s="114" t="str">
        <f>IFERROR(RECHERCHEVA('Dpt BDD'!$A:$D,4,$B40,CL$13),"")</f>
        <v/>
      </c>
      <c r="CM40" s="114" t="str">
        <f>IFERROR(RECHERCHEVA('Dpt BDD'!$A:$D,4,$B40,CM$13),"")</f>
        <v/>
      </c>
      <c r="CN40" s="114" t="str">
        <f>IFERROR(RECHERCHEVA('Dpt BDD'!$A:$D,4,$B40,CN$13),"")</f>
        <v/>
      </c>
      <c r="CO40" s="114" t="str">
        <f>IFERROR(RECHERCHEVA('Dpt BDD'!$A:$D,4,$B40,CO$13),"")</f>
        <v/>
      </c>
      <c r="CP40" s="114" t="str">
        <f>IFERROR(RECHERCHEVA('Dpt BDD'!$A:$D,4,$B40,CP$13),"")</f>
        <v/>
      </c>
      <c r="CQ40" s="114" t="str">
        <f>IFERROR(RECHERCHEVA('Dpt BDD'!$A:$D,4,$B40,CQ$13),"")</f>
        <v/>
      </c>
      <c r="CR40" s="114" t="str">
        <f>IFERROR(RECHERCHEVA('Dpt BDD'!$A:$D,4,$B40,CR$13),"")</f>
        <v/>
      </c>
      <c r="CS40" s="114" t="str">
        <f>IFERROR(RECHERCHEVA('Dpt BDD'!$A:$D,4,$B40,CS$13),"")</f>
        <v/>
      </c>
      <c r="CT40" s="114" t="str">
        <f>IFERROR(RECHERCHEVA('Dpt BDD'!$A:$D,4,$B40,CT$13),"")</f>
        <v/>
      </c>
      <c r="CU40" s="114" t="str">
        <f>IFERROR(RECHERCHEVA('Dpt BDD'!$A:$D,4,$B40,CU$13),"")</f>
        <v/>
      </c>
      <c r="CV40" s="114" t="str">
        <f>IFERROR(RECHERCHEVA('Dpt BDD'!$A:$D,4,$B40,CV$13),"")</f>
        <v/>
      </c>
      <c r="CW40" s="114" t="str">
        <f>IFERROR(RECHERCHEVA('Dpt BDD'!$A:$D,4,$B40,CW$13),"")</f>
        <v/>
      </c>
      <c r="CX40" s="114" t="str">
        <f>IFERROR(RECHERCHEVA('Dpt BDD'!$A:$D,4,$B40,CX$13),"")</f>
        <v/>
      </c>
      <c r="CY40" s="114" t="str">
        <f>IFERROR(RECHERCHEVA('Dpt BDD'!$A:$D,4,$B40,CY$13),"")</f>
        <v/>
      </c>
      <c r="CZ40" s="114" t="str">
        <f>IFERROR(RECHERCHEVA('Dpt BDD'!$A:$D,4,$B40,CZ$13),"")</f>
        <v/>
      </c>
      <c r="DA40" s="114" t="str">
        <f>IFERROR(RECHERCHEVA('Dpt BDD'!$A:$D,4,$B40,DA$13),"")</f>
        <v/>
      </c>
      <c r="DB40" s="114" t="str">
        <f>IFERROR(RECHERCHEVA('Dpt BDD'!$A:$D,4,$B40,DB$13),"")</f>
        <v/>
      </c>
      <c r="DC40" s="114" t="str">
        <f>IFERROR(RECHERCHEVA('Dpt BDD'!$A:$D,4,$B40,DC$13),"")</f>
        <v/>
      </c>
      <c r="DD40" s="114" t="str">
        <f>IFERROR(RECHERCHEVA('Dpt BDD'!$A:$D,4,$B40,DD$13),"")</f>
        <v/>
      </c>
      <c r="DE40" s="114" t="str">
        <f>IFERROR(RECHERCHEVA('Dpt BDD'!$A:$D,4,$B40,DE$13),"")</f>
        <v/>
      </c>
      <c r="DF40" s="114" t="str">
        <f>IFERROR(RECHERCHEVA('Dpt BDD'!$A:$D,4,$B40,DF$13),"")</f>
        <v/>
      </c>
      <c r="DG40" s="114" t="str">
        <f>IFERROR(RECHERCHEVA('Dpt BDD'!$A:$D,4,$B40,DG$13),"")</f>
        <v/>
      </c>
      <c r="DH40" s="114" t="str">
        <f>IFERROR(RECHERCHEVA('Dpt BDD'!$A:$D,4,$B40,DH$13),"")</f>
        <v/>
      </c>
      <c r="DI40" s="114" t="str">
        <f>IFERROR(RECHERCHEVA('Dpt BDD'!$A:$D,4,$B40,DI$13),"")</f>
        <v/>
      </c>
      <c r="DJ40" s="114" t="str">
        <f>IFERROR(RECHERCHEVA('Dpt BDD'!$A:$D,4,$B40,DJ$13),"")</f>
        <v/>
      </c>
      <c r="DK40" s="114" t="str">
        <f>IFERROR(RECHERCHEVA('Dpt BDD'!$A:$D,4,$B40,DK$13),"")</f>
        <v/>
      </c>
      <c r="DL40" s="114" t="str">
        <f>IFERROR(RECHERCHEVA('Dpt BDD'!$A:$D,4,$B40,DL$13),"")</f>
        <v/>
      </c>
      <c r="DM40" s="114" t="str">
        <f>IFERROR(RECHERCHEVA('Dpt BDD'!$A:$D,4,$B40,DM$13),"")</f>
        <v/>
      </c>
      <c r="DN40" s="114" t="str">
        <f>IFERROR(RECHERCHEVA('Dpt BDD'!$A:$D,4,$B40,DN$13),"")</f>
        <v/>
      </c>
      <c r="DO40" s="114" t="str">
        <f>IFERROR(RECHERCHEVA('Dpt BDD'!$A:$D,4,$B40,DO$13),"")</f>
        <v/>
      </c>
      <c r="DP40" s="114" t="str">
        <f>IFERROR(RECHERCHEVA('Dpt BDD'!$A:$D,4,$B40,DP$13),"")</f>
        <v/>
      </c>
      <c r="DQ40" s="114" t="str">
        <f>IFERROR(RECHERCHEVA('Dpt BDD'!$A:$D,4,$B40,DQ$13),"")</f>
        <v/>
      </c>
      <c r="DR40" s="114" t="str">
        <f>IFERROR(RECHERCHEVA('Dpt BDD'!$A:$D,4,$B40,DR$13),"")</f>
        <v/>
      </c>
      <c r="DS40" s="114" t="str">
        <f>IFERROR(RECHERCHEVA('Dpt BDD'!$A:$D,4,$B40,DS$13),"")</f>
        <v/>
      </c>
      <c r="DT40" s="114" t="str">
        <f>IFERROR(RECHERCHEVA('Dpt BDD'!$A:$D,4,$B40,DT$13),"")</f>
        <v/>
      </c>
      <c r="DU40" s="114" t="str">
        <f>IFERROR(RECHERCHEVA('Dpt BDD'!$A:$D,4,$B40,DU$13),"")</f>
        <v/>
      </c>
      <c r="DV40" s="114" t="str">
        <f>IFERROR(RECHERCHEVA('Dpt BDD'!$A:$D,4,$B40,DV$13),"")</f>
        <v/>
      </c>
      <c r="DW40" s="114" t="str">
        <f>IFERROR(RECHERCHEVA('Dpt BDD'!$A:$D,4,$B40,DW$13),"")</f>
        <v/>
      </c>
      <c r="DX40" s="114" t="str">
        <f>IFERROR(RECHERCHEVA('Dpt BDD'!$A:$D,4,$B40,DX$13),"")</f>
        <v/>
      </c>
      <c r="DY40" s="114" t="str">
        <f>IFERROR(RECHERCHEVA('Dpt BDD'!$A:$D,4,$B40,DY$13),"")</f>
        <v/>
      </c>
      <c r="DZ40" s="114" t="str">
        <f>IFERROR(RECHERCHEVA('Dpt BDD'!$A:$D,4,$B40,DZ$13),"")</f>
        <v/>
      </c>
      <c r="EA40" s="114" t="str">
        <f>IFERROR(RECHERCHEVA('Dpt BDD'!$A:$D,4,$B40,EA$13),"")</f>
        <v/>
      </c>
      <c r="EB40" s="114" t="str">
        <f>IFERROR(RECHERCHEVA('Dpt BDD'!$A:$D,4,$B40,EB$13),"")</f>
        <v/>
      </c>
      <c r="EC40" s="114" t="str">
        <f>IFERROR(RECHERCHEVA('Dpt BDD'!$A:$D,4,$B40,EC$13),"")</f>
        <v/>
      </c>
      <c r="ED40" s="114" t="str">
        <f>IFERROR(RECHERCHEVA('Dpt BDD'!$A:$D,4,$B40,ED$13),"")</f>
        <v/>
      </c>
      <c r="EE40" s="114" t="str">
        <f>IFERROR(RECHERCHEVA('Dpt BDD'!$A:$D,4,$B40,EE$13),"")</f>
        <v/>
      </c>
      <c r="EF40" s="114" t="str">
        <f>IFERROR(RECHERCHEVA('Dpt BDD'!$A:$D,4,$B40,EF$13),"")</f>
        <v/>
      </c>
      <c r="EG40" s="114" t="str">
        <f>IFERROR(RECHERCHEVA('Dpt BDD'!$A:$D,4,$B40,EG$13),"")</f>
        <v/>
      </c>
      <c r="EH40" s="114" t="str">
        <f>IFERROR(RECHERCHEVA('Dpt BDD'!$A:$D,4,$B40,EH$13),"")</f>
        <v/>
      </c>
      <c r="EI40" s="114" t="str">
        <f>IFERROR(RECHERCHEVA('Dpt BDD'!$A:$D,4,$B40,EI$13),"")</f>
        <v/>
      </c>
      <c r="EJ40" s="114" t="str">
        <f>IFERROR(RECHERCHEVA('Dpt BDD'!$A:$D,4,$B40,EJ$13),"")</f>
        <v/>
      </c>
      <c r="EK40" s="114" t="str">
        <f>IFERROR(RECHERCHEVA('Dpt BDD'!$A:$D,4,$B40,EK$13),"")</f>
        <v/>
      </c>
      <c r="EL40" s="114" t="str">
        <f>IFERROR(RECHERCHEVA('Dpt BDD'!$A:$D,4,$B40,EL$13),"")</f>
        <v/>
      </c>
      <c r="EM40" s="114" t="str">
        <f>IFERROR(RECHERCHEVA('Dpt BDD'!$A:$D,4,$B40,EM$13),"")</f>
        <v/>
      </c>
      <c r="EN40" s="114" t="str">
        <f>IFERROR(RECHERCHEVA('Dpt BDD'!$A:$D,4,$B40,EN$13),"")</f>
        <v/>
      </c>
      <c r="EO40" s="114" t="str">
        <f>IFERROR(RECHERCHEVA('Dpt BDD'!$A:$D,4,$B40,EO$13),"")</f>
        <v/>
      </c>
      <c r="EP40" s="114" t="str">
        <f>IFERROR(RECHERCHEVA('Dpt BDD'!$A:$D,4,$B40,EP$13),"")</f>
        <v/>
      </c>
      <c r="EQ40" s="114" t="str">
        <f>IFERROR(RECHERCHEVA('Dpt BDD'!$A:$D,4,$B40,EQ$13),"")</f>
        <v/>
      </c>
      <c r="ER40" s="114" t="str">
        <f>IFERROR(RECHERCHEVA('Dpt BDD'!$A:$D,4,$B40,ER$13),"")</f>
        <v/>
      </c>
      <c r="ES40" s="114" t="str">
        <f>IFERROR(RECHERCHEVA('Dpt BDD'!$A:$D,4,$B40,ES$13),"")</f>
        <v/>
      </c>
      <c r="ET40" s="114" t="str">
        <f>IFERROR(RECHERCHEVA('Dpt BDD'!$A:$D,4,$B40,ET$13),"")</f>
        <v/>
      </c>
      <c r="EU40" s="114" t="str">
        <f>IFERROR(RECHERCHEVA('Dpt BDD'!$A:$D,4,$B40,EU$13),"")</f>
        <v/>
      </c>
      <c r="EV40" s="114" t="str">
        <f>IFERROR(RECHERCHEVA('Dpt BDD'!$A:$D,4,$B40,EV$13),"")</f>
        <v/>
      </c>
      <c r="EW40" s="114" t="str">
        <f>IFERROR(RECHERCHEVA('Dpt BDD'!$A:$D,4,$B40,EW$13),"")</f>
        <v/>
      </c>
      <c r="EX40" s="114" t="str">
        <f>IFERROR(RECHERCHEVA('Dpt BDD'!$A:$D,4,$B40,EX$13),"")</f>
        <v/>
      </c>
      <c r="EY40" s="114" t="str">
        <f>IFERROR(RECHERCHEVA('Dpt BDD'!$A:$D,4,$B40,EY$13),"")</f>
        <v/>
      </c>
      <c r="EZ40" s="114" t="str">
        <f>IFERROR(RECHERCHEVA('Dpt BDD'!$A:$D,4,$B40,EZ$13),"")</f>
        <v/>
      </c>
      <c r="FA40" s="114" t="str">
        <f>IFERROR(RECHERCHEVA('Dpt BDD'!$A:$D,4,$B40,FA$13),"")</f>
        <v/>
      </c>
      <c r="FB40" s="114" t="str">
        <f>IFERROR(RECHERCHEVA('Dpt BDD'!$A:$D,4,$B40,FB$13),"")</f>
        <v/>
      </c>
      <c r="FC40" s="114" t="str">
        <f>IFERROR(RECHERCHEVA('Dpt BDD'!$A:$D,4,$B40,FC$13),"")</f>
        <v/>
      </c>
      <c r="FD40" s="114" t="str">
        <f>IFERROR(RECHERCHEVA('Dpt BDD'!$A:$D,4,$B40,FD$13),"")</f>
        <v/>
      </c>
      <c r="FE40" s="114" t="str">
        <f>IFERROR(RECHERCHEVA('Dpt BDD'!$A:$D,4,$B40,FE$13),"")</f>
        <v/>
      </c>
      <c r="FF40" s="114" t="str">
        <f>IFERROR(RECHERCHEVA('Dpt BDD'!$A:$D,4,$B40,FF$13),"")</f>
        <v/>
      </c>
      <c r="FG40" s="114" t="str">
        <f>IFERROR(RECHERCHEVA('Dpt BDD'!$A:$D,4,$B40,FG$13),"")</f>
        <v/>
      </c>
      <c r="FH40" s="114" t="str">
        <f>IFERROR(RECHERCHEVA('Dpt BDD'!$A:$D,4,$B40,FH$13),"")</f>
        <v/>
      </c>
      <c r="FI40" s="114" t="str">
        <f>IFERROR(RECHERCHEVA('Dpt BDD'!$A:$D,4,$B40,FI$13),"")</f>
        <v/>
      </c>
      <c r="FJ40" s="114" t="str">
        <f>IFERROR(RECHERCHEVA('Dpt BDD'!$A:$D,4,$B40,FJ$13),"")</f>
        <v/>
      </c>
      <c r="FK40" s="114" t="str">
        <f>IFERROR(RECHERCHEVA('Dpt BDD'!$A:$D,4,$B40,FK$13),"")</f>
        <v/>
      </c>
      <c r="FL40" s="114" t="str">
        <f>IFERROR(RECHERCHEVA('Dpt BDD'!$A:$D,4,$B40,FL$13),"")</f>
        <v/>
      </c>
      <c r="FM40" s="114" t="str">
        <f>IFERROR(RECHERCHEVA('Dpt BDD'!$A:$D,4,$B40,FM$13),"")</f>
        <v/>
      </c>
      <c r="FN40" s="114" t="str">
        <f>IFERROR(RECHERCHEVA('Dpt BDD'!$A:$D,4,$B40,FN$13),"")</f>
        <v/>
      </c>
      <c r="FO40" s="114" t="str">
        <f>IFERROR(RECHERCHEVA('Dpt BDD'!$A:$D,4,$B40,FO$13),"")</f>
        <v/>
      </c>
      <c r="FP40" s="114" t="str">
        <f>IFERROR(RECHERCHEVA('Dpt BDD'!$A:$D,4,$B40,FP$13),"")</f>
        <v/>
      </c>
      <c r="FQ40" s="114" t="str">
        <f>IFERROR(RECHERCHEVA('Dpt BDD'!$A:$D,4,$B40,FQ$13),"")</f>
        <v/>
      </c>
      <c r="FR40" s="114" t="str">
        <f>IFERROR(RECHERCHEVA('Dpt BDD'!$A:$D,4,$B40,FR$13),"")</f>
        <v/>
      </c>
      <c r="FS40" s="114" t="str">
        <f>IFERROR(RECHERCHEVA('Dpt BDD'!$A:$D,4,$B40,FS$13),"")</f>
        <v/>
      </c>
      <c r="FT40" s="114" t="str">
        <f>IFERROR(RECHERCHEVA('Dpt BDD'!$A:$D,4,$B40,FT$13),"")</f>
        <v/>
      </c>
      <c r="FU40" s="114" t="str">
        <f>IFERROR(RECHERCHEVA('Dpt BDD'!$A:$D,4,$B40,FU$13),"")</f>
        <v/>
      </c>
      <c r="FV40" s="114" t="str">
        <f>IFERROR(RECHERCHEVA('Dpt BDD'!$A:$D,4,$B40,FV$13),"")</f>
        <v/>
      </c>
      <c r="FW40" s="114" t="str">
        <f>IFERROR(RECHERCHEVA('Dpt BDD'!$A:$D,4,$B40,FW$13),"")</f>
        <v/>
      </c>
      <c r="FX40" s="114" t="str">
        <f>IFERROR(RECHERCHEVA('Dpt BDD'!$A:$D,4,$B40,FX$13),"")</f>
        <v/>
      </c>
      <c r="FY40" s="114" t="str">
        <f>IFERROR(RECHERCHEVA('Dpt BDD'!$A:$D,4,$B40,FY$13),"")</f>
        <v/>
      </c>
      <c r="FZ40" s="114" t="str">
        <f>IFERROR(RECHERCHEVA('Dpt BDD'!$A:$D,4,$B40,FZ$13),"")</f>
        <v/>
      </c>
      <c r="GA40" s="114" t="str">
        <f>IFERROR(RECHERCHEVA('Dpt BDD'!$A:$D,4,$B40,GA$13),"")</f>
        <v/>
      </c>
      <c r="GB40" s="114" t="str">
        <f>IFERROR(RECHERCHEVA('Dpt BDD'!$A:$D,4,$B40,GB$13),"")</f>
        <v/>
      </c>
      <c r="GC40" s="114" t="str">
        <f>IFERROR(RECHERCHEVA('Dpt BDD'!$A:$D,4,$B40,GC$13),"")</f>
        <v/>
      </c>
      <c r="GD40" s="114" t="str">
        <f>IFERROR(RECHERCHEVA('Dpt BDD'!$A:$D,4,$B40,GD$13),"")</f>
        <v/>
      </c>
      <c r="GE40" s="114" t="str">
        <f>IFERROR(RECHERCHEVA('Dpt BDD'!$A:$D,4,$B40,GE$13),"")</f>
        <v/>
      </c>
      <c r="GF40" s="114" t="str">
        <f>IFERROR(RECHERCHEVA('Dpt BDD'!$A:$D,4,$B40,GF$13),"")</f>
        <v/>
      </c>
      <c r="GG40" s="114" t="str">
        <f>IFERROR(RECHERCHEVA('Dpt BDD'!$A:$D,4,$B40,GG$13),"")</f>
        <v/>
      </c>
      <c r="GH40" s="114" t="str">
        <f>IFERROR(RECHERCHEVA('Dpt BDD'!$A:$D,4,$B40,GH$13),"")</f>
        <v/>
      </c>
      <c r="GI40" s="114" t="str">
        <f>IFERROR(RECHERCHEVA('Dpt BDD'!$A:$D,4,$B40,GI$13),"")</f>
        <v/>
      </c>
      <c r="GJ40" s="114" t="str">
        <f>IFERROR(RECHERCHEVA('Dpt BDD'!$A:$D,4,$B40,GJ$13),"")</f>
        <v/>
      </c>
      <c r="GK40" s="114" t="str">
        <f>IFERROR(RECHERCHEVA('Dpt BDD'!$A:$D,4,$B40,GK$13),"")</f>
        <v/>
      </c>
      <c r="GL40" s="114" t="str">
        <f>IFERROR(RECHERCHEVA('Dpt BDD'!$A:$D,4,$B40,GL$13),"")</f>
        <v/>
      </c>
      <c r="GM40" s="114" t="str">
        <f>IFERROR(RECHERCHEVA('Dpt BDD'!$A:$D,4,$B40,GM$13),"")</f>
        <v/>
      </c>
      <c r="GN40" s="114" t="str">
        <f>IFERROR(RECHERCHEVA('Dpt BDD'!$A:$D,4,$B40,GN$13),"")</f>
        <v/>
      </c>
      <c r="GO40" s="114" t="str">
        <f>IFERROR(RECHERCHEVA('Dpt BDD'!$A:$D,4,$B40,GO$13),"")</f>
        <v/>
      </c>
      <c r="GP40" s="114" t="str">
        <f>IFERROR(RECHERCHEVA('Dpt BDD'!$A:$D,4,$B40,GP$13),"")</f>
        <v/>
      </c>
      <c r="GQ40" s="114" t="str">
        <f>IFERROR(RECHERCHEVA('Dpt BDD'!$A:$D,4,$B40,GQ$13),"")</f>
        <v/>
      </c>
      <c r="GR40" s="114" t="str">
        <f>IFERROR(RECHERCHEVA('Dpt BDD'!$A:$D,4,$B40,GR$13),"")</f>
        <v/>
      </c>
      <c r="GS40" s="114" t="str">
        <f>IFERROR(RECHERCHEVA('Dpt BDD'!$A:$D,4,$B40,GS$13),"")</f>
        <v/>
      </c>
      <c r="GT40" s="114" t="str">
        <f>IFERROR(RECHERCHEVA('Dpt BDD'!$A:$D,4,$B40,GT$13),"")</f>
        <v/>
      </c>
      <c r="GU40" s="114" t="str">
        <f>IFERROR(RECHERCHEVA('Dpt BDD'!$A:$D,4,$B40,GU$13),"")</f>
        <v/>
      </c>
      <c r="GV40" s="114" t="str">
        <f>IFERROR(RECHERCHEVA('Dpt BDD'!$A:$D,4,$B40,GV$13),"")</f>
        <v/>
      </c>
      <c r="GW40" s="114" t="str">
        <f>IFERROR(RECHERCHEVA('Dpt BDD'!$A:$D,4,$B40,GW$13),"")</f>
        <v/>
      </c>
      <c r="GX40" s="114" t="str">
        <f>IFERROR(RECHERCHEVA('Dpt BDD'!$A:$D,4,$B40,GX$13),"")</f>
        <v/>
      </c>
      <c r="GY40" s="114" t="str">
        <f>IFERROR(RECHERCHEVA('Dpt BDD'!$A:$D,4,$B40,GY$13),"")</f>
        <v/>
      </c>
      <c r="GZ40" s="114" t="str">
        <f>IFERROR(RECHERCHEVA('Dpt BDD'!$A:$D,4,$B40,GZ$13),"")</f>
        <v/>
      </c>
      <c r="HA40" s="114" t="str">
        <f>IFERROR(RECHERCHEVA('Dpt BDD'!$A:$D,4,$B40,HA$13),"")</f>
        <v/>
      </c>
      <c r="HB40" s="114" t="str">
        <f>IFERROR(RECHERCHEVA('Dpt BDD'!$A:$D,4,$B40,HB$13),"")</f>
        <v/>
      </c>
      <c r="HC40" s="114" t="str">
        <f>IFERROR(RECHERCHEVA('Dpt BDD'!$A:$D,4,$B40,HC$13),"")</f>
        <v/>
      </c>
      <c r="HD40" s="114" t="str">
        <f>IFERROR(RECHERCHEVA('Dpt BDD'!$A:$D,4,$B40,HD$13),"")</f>
        <v/>
      </c>
      <c r="HE40" s="114" t="str">
        <f>IFERROR(RECHERCHEVA('Dpt BDD'!$A:$D,4,$B40,HE$13),"")</f>
        <v/>
      </c>
      <c r="HF40" s="114" t="str">
        <f>IFERROR(RECHERCHEVA('Dpt BDD'!$A:$D,4,$B40,HF$13),"")</f>
        <v/>
      </c>
      <c r="HG40" s="114" t="str">
        <f>IFERROR(RECHERCHEVA('Dpt BDD'!$A:$D,4,$B40,HG$13),"")</f>
        <v/>
      </c>
      <c r="HH40" s="114" t="str">
        <f>IFERROR(RECHERCHEVA('Dpt BDD'!$A:$D,4,$B40,HH$13),"")</f>
        <v/>
      </c>
    </row>
    <row r="41" spans="2:216" x14ac:dyDescent="0.15">
      <c r="B41" s="120">
        <f t="shared" si="0"/>
        <v>43128</v>
      </c>
      <c r="C41" s="117">
        <f>IFERROR(RECHERCHEVA('Dpt BDD'!$A:$D,4,$B41,C$12),"")</f>
        <v>5</v>
      </c>
      <c r="D41" s="115" t="str">
        <f>IFERROR(RECHERCHEVA('Dpt BDD'!$A:$D,4,$B41,D$12),"")</f>
        <v/>
      </c>
      <c r="E41" s="115" t="str">
        <f>IFERROR(RECHERCHEVA('Dpt BDD'!$A:$D,4,$B41,E$12),"")</f>
        <v/>
      </c>
      <c r="F41" s="115" t="str">
        <f>IFERROR(RECHERCHEVA('Dpt BDD'!$A:$D,4,$B41,F$12),"")</f>
        <v/>
      </c>
      <c r="G41" s="115" t="str">
        <f>IFERROR(RECHERCHEVA('Dpt BDD'!$A:$D,4,$B41,G$12),"")</f>
        <v/>
      </c>
      <c r="H41" s="115" t="str">
        <f>IFERROR(RECHERCHEVA('Dpt BDD'!$A:$D,4,$B41,H$12),"")</f>
        <v/>
      </c>
      <c r="I41" s="115" t="str">
        <f>IFERROR(RECHERCHEVA('Dpt BDD'!$A:$D,4,$B41,I$12),"")</f>
        <v/>
      </c>
      <c r="J41" s="115" t="str">
        <f>IFERROR(RECHERCHEVA('Dpt BDD'!$A:$D,4,$B41,J$12),"")</f>
        <v/>
      </c>
      <c r="K41" s="115" t="str">
        <f>IFERROR(RECHERCHEVA('Dpt BDD'!$A:$D,4,$B41,K$12),"")</f>
        <v/>
      </c>
      <c r="L41" s="115" t="str">
        <f>IFERROR(RECHERCHEVA('Dpt BDD'!$A:$D,4,$B41,L$12),"")</f>
        <v/>
      </c>
      <c r="M41" s="115" t="str">
        <f>IFERROR(RECHERCHEVA('Dpt BDD'!$A:$D,4,$B41,M$12),"")</f>
        <v/>
      </c>
      <c r="N41" s="115" t="str">
        <f>IFERROR(RECHERCHEVA('Dpt BDD'!$A:$D,4,$B41,N$12),"")</f>
        <v/>
      </c>
      <c r="O41" s="115" t="str">
        <f>IFERROR(RECHERCHEVA('Dpt BDD'!$A:$D,4,$B41,O$13),"")</f>
        <v/>
      </c>
      <c r="P41" s="115" t="str">
        <f>IFERROR(RECHERCHEVA('Dpt BDD'!$A:$D,4,$B41,P$13),"")</f>
        <v/>
      </c>
      <c r="Q41" s="115" t="str">
        <f>IFERROR(RECHERCHEVA('Dpt BDD'!$A:$D,4,$B41,Q$13),"")</f>
        <v/>
      </c>
      <c r="R41" s="115" t="str">
        <f>IFERROR(RECHERCHEVA('Dpt BDD'!$A:$D,4,$B41,R$13),"")</f>
        <v/>
      </c>
      <c r="S41" s="115" t="str">
        <f>IFERROR(RECHERCHEVA('Dpt BDD'!$A:$D,4,$B41,S$13),"")</f>
        <v/>
      </c>
      <c r="T41" s="115" t="str">
        <f>IFERROR(RECHERCHEVA('Dpt BDD'!$A:$D,4,$B41,T$13),"")</f>
        <v/>
      </c>
      <c r="U41" s="115" t="str">
        <f>IFERROR(RECHERCHEVA('Dpt BDD'!$A:$D,4,$B41,U$13),"")</f>
        <v/>
      </c>
      <c r="V41" s="115" t="str">
        <f>IFERROR(RECHERCHEVA('Dpt BDD'!$A:$D,4,$B41,V$13),"")</f>
        <v/>
      </c>
      <c r="W41" s="115" t="str">
        <f>IFERROR(RECHERCHEVA('Dpt BDD'!$A:$D,4,$B41,W$13),"")</f>
        <v/>
      </c>
      <c r="X41" s="115" t="str">
        <f>IFERROR(RECHERCHEVA('Dpt BDD'!$A:$D,4,$B41,X$13),"")</f>
        <v/>
      </c>
      <c r="Y41" s="115" t="str">
        <f>IFERROR(RECHERCHEVA('Dpt BDD'!$A:$D,4,$B41,Y$13),"")</f>
        <v/>
      </c>
      <c r="Z41" s="115" t="str">
        <f>IFERROR(RECHERCHEVA('Dpt BDD'!$A:$D,4,$B41,Z$13),"")</f>
        <v/>
      </c>
      <c r="AA41" s="115" t="str">
        <f>IFERROR(RECHERCHEVA('Dpt BDD'!$A:$D,4,$B41,AA$13),"")</f>
        <v/>
      </c>
      <c r="AB41" s="115" t="str">
        <f>IFERROR(RECHERCHEVA('Dpt BDD'!$A:$D,4,$B41,AB$13),"")</f>
        <v/>
      </c>
      <c r="AC41" s="115" t="str">
        <f>IFERROR(RECHERCHEVA('Dpt BDD'!$A:$D,4,$B41,AC$13),"")</f>
        <v/>
      </c>
      <c r="AD41" s="115" t="str">
        <f>IFERROR(RECHERCHEVA('Dpt BDD'!$A:$D,4,$B41,AD$13),"")</f>
        <v/>
      </c>
      <c r="AE41" s="115" t="str">
        <f>IFERROR(RECHERCHEVA('Dpt BDD'!$A:$D,4,$B41,AE$13),"")</f>
        <v/>
      </c>
      <c r="AF41" s="115" t="str">
        <f>IFERROR(RECHERCHEVA('Dpt BDD'!$A:$D,4,$B41,AF$13),"")</f>
        <v/>
      </c>
      <c r="AG41" s="115" t="str">
        <f>IFERROR(RECHERCHEVA('Dpt BDD'!$A:$D,4,$B41,AG$13),"")</f>
        <v/>
      </c>
      <c r="AH41" s="115" t="str">
        <f>IFERROR(RECHERCHEVA('Dpt BDD'!$A:$D,4,$B41,AH$13),"")</f>
        <v/>
      </c>
      <c r="AI41" s="115" t="str">
        <f>IFERROR(RECHERCHEVA('Dpt BDD'!$A:$D,4,$B41,AI$13),"")</f>
        <v/>
      </c>
      <c r="AJ41" s="115" t="str">
        <f>IFERROR(RECHERCHEVA('Dpt BDD'!$A:$D,4,$B41,AJ$13),"")</f>
        <v/>
      </c>
      <c r="AK41" s="115" t="str">
        <f>IFERROR(RECHERCHEVA('Dpt BDD'!$A:$D,4,$B41,AK$13),"")</f>
        <v/>
      </c>
      <c r="AL41" s="115" t="str">
        <f>IFERROR(RECHERCHEVA('Dpt BDD'!$A:$D,4,$B41,AL$13),"")</f>
        <v/>
      </c>
      <c r="AM41" s="115" t="str">
        <f>IFERROR(RECHERCHEVA('Dpt BDD'!$A:$D,4,$B41,AM$13),"")</f>
        <v/>
      </c>
      <c r="AN41" s="115" t="str">
        <f>IFERROR(RECHERCHEVA('Dpt BDD'!$A:$D,4,$B41,AN$13),"")</f>
        <v/>
      </c>
      <c r="AO41" s="115" t="str">
        <f>IFERROR(RECHERCHEVA('Dpt BDD'!$A:$D,4,$B41,AO$13),"")</f>
        <v/>
      </c>
      <c r="AP41" s="115" t="str">
        <f>IFERROR(RECHERCHEVA('Dpt BDD'!$A:$D,4,$B41,AP$13),"")</f>
        <v/>
      </c>
      <c r="AQ41" s="115" t="str">
        <f>IFERROR(RECHERCHEVA('Dpt BDD'!$A:$D,4,$B41,AQ$13),"")</f>
        <v/>
      </c>
      <c r="AR41" s="115" t="str">
        <f>IFERROR(RECHERCHEVA('Dpt BDD'!$A:$D,4,$B41,AR$13),"")</f>
        <v/>
      </c>
      <c r="AS41" s="115" t="str">
        <f>IFERROR(RECHERCHEVA('Dpt BDD'!$A:$D,4,$B41,AS$13),"")</f>
        <v/>
      </c>
      <c r="AT41" s="115" t="str">
        <f>IFERROR(RECHERCHEVA('Dpt BDD'!$A:$D,4,$B41,AT$13),"")</f>
        <v/>
      </c>
      <c r="AU41" s="115" t="str">
        <f>IFERROR(RECHERCHEVA('Dpt BDD'!$A:$D,4,$B41,AU$13),"")</f>
        <v/>
      </c>
      <c r="AV41" s="115" t="str">
        <f>IFERROR(RECHERCHEVA('Dpt BDD'!$A:$D,4,$B41,AV$13),"")</f>
        <v/>
      </c>
      <c r="AW41" s="115" t="str">
        <f>IFERROR(RECHERCHEVA('Dpt BDD'!$A:$D,4,$B41,AW$13),"")</f>
        <v/>
      </c>
      <c r="AX41" s="115" t="str">
        <f>IFERROR(RECHERCHEVA('Dpt BDD'!$A:$D,4,$B41,AX$13),"")</f>
        <v/>
      </c>
      <c r="AY41" s="115" t="str">
        <f>IFERROR(RECHERCHEVA('Dpt BDD'!$A:$D,4,$B41,AY$13),"")</f>
        <v/>
      </c>
      <c r="AZ41" s="115" t="str">
        <f>IFERROR(RECHERCHEVA('Dpt BDD'!$A:$D,4,$B41,AZ$13),"")</f>
        <v/>
      </c>
      <c r="BA41" s="115" t="str">
        <f>IFERROR(RECHERCHEVA('Dpt BDD'!$A:$D,4,$B41,BA$13),"")</f>
        <v/>
      </c>
      <c r="BB41" s="115" t="str">
        <f>IFERROR(RECHERCHEVA('Dpt BDD'!$A:$D,4,$B41,BB$13),"")</f>
        <v/>
      </c>
      <c r="BC41" s="115" t="str">
        <f>IFERROR(RECHERCHEVA('Dpt BDD'!$A:$D,4,$B41,BC$13),"")</f>
        <v/>
      </c>
      <c r="BD41" s="115" t="str">
        <f>IFERROR(RECHERCHEVA('Dpt BDD'!$A:$D,4,$B41,BD$13),"")</f>
        <v/>
      </c>
      <c r="BE41" s="115" t="str">
        <f>IFERROR(RECHERCHEVA('Dpt BDD'!$A:$D,4,$B41,BE$13),"")</f>
        <v/>
      </c>
      <c r="BF41" s="115" t="str">
        <f>IFERROR(RECHERCHEVA('Dpt BDD'!$A:$D,4,$B41,BF$13),"")</f>
        <v/>
      </c>
      <c r="BG41" s="115" t="str">
        <f>IFERROR(RECHERCHEVA('Dpt BDD'!$A:$D,4,$B41,BG$13),"")</f>
        <v/>
      </c>
      <c r="BH41" s="115" t="str">
        <f>IFERROR(RECHERCHEVA('Dpt BDD'!$A:$D,4,$B41,BH$13),"")</f>
        <v/>
      </c>
      <c r="BI41" s="115" t="str">
        <f>IFERROR(RECHERCHEVA('Dpt BDD'!$A:$D,4,$B41,BI$13),"")</f>
        <v/>
      </c>
      <c r="BJ41" s="115" t="str">
        <f>IFERROR(RECHERCHEVA('Dpt BDD'!$A:$D,4,$B41,BJ$13),"")</f>
        <v/>
      </c>
      <c r="BK41" s="115" t="str">
        <f>IFERROR(RECHERCHEVA('Dpt BDD'!$A:$D,4,$B41,BK$13),"")</f>
        <v/>
      </c>
      <c r="BL41" s="115" t="str">
        <f>IFERROR(RECHERCHEVA('Dpt BDD'!$A:$D,4,$B41,BL$13),"")</f>
        <v/>
      </c>
      <c r="BM41" s="115" t="str">
        <f>IFERROR(RECHERCHEVA('Dpt BDD'!$A:$D,4,$B41,BM$13),"")</f>
        <v/>
      </c>
      <c r="BN41" s="115" t="str">
        <f>IFERROR(RECHERCHEVA('Dpt BDD'!$A:$D,4,$B41,BN$13),"")</f>
        <v/>
      </c>
      <c r="BO41" s="115" t="str">
        <f>IFERROR(RECHERCHEVA('Dpt BDD'!$A:$D,4,$B41,BO$13),"")</f>
        <v/>
      </c>
      <c r="BP41" s="115" t="str">
        <f>IFERROR(RECHERCHEVA('Dpt BDD'!$A:$D,4,$B41,BP$13),"")</f>
        <v/>
      </c>
      <c r="BQ41" s="115" t="str">
        <f>IFERROR(RECHERCHEVA('Dpt BDD'!$A:$D,4,$B41,BQ$13),"")</f>
        <v/>
      </c>
      <c r="BR41" s="115" t="str">
        <f>IFERROR(RECHERCHEVA('Dpt BDD'!$A:$D,4,$B41,BR$13),"")</f>
        <v/>
      </c>
      <c r="BS41" s="115" t="str">
        <f>IFERROR(RECHERCHEVA('Dpt BDD'!$A:$D,4,$B41,BS$13),"")</f>
        <v/>
      </c>
      <c r="BT41" s="115" t="str">
        <f>IFERROR(RECHERCHEVA('Dpt BDD'!$A:$D,4,$B41,BT$13),"")</f>
        <v/>
      </c>
      <c r="BU41" s="115" t="str">
        <f>IFERROR(RECHERCHEVA('Dpt BDD'!$A:$D,4,$B41,BU$13),"")</f>
        <v/>
      </c>
      <c r="BV41" s="115" t="str">
        <f>IFERROR(RECHERCHEVA('Dpt BDD'!$A:$D,4,$B41,BV$13),"")</f>
        <v/>
      </c>
      <c r="BW41" s="115" t="str">
        <f>IFERROR(RECHERCHEVA('Dpt BDD'!$A:$D,4,$B41,BW$13),"")</f>
        <v/>
      </c>
      <c r="BX41" s="115" t="str">
        <f>IFERROR(RECHERCHEVA('Dpt BDD'!$A:$D,4,$B41,BX$13),"")</f>
        <v/>
      </c>
      <c r="BY41" s="115" t="str">
        <f>IFERROR(RECHERCHEVA('Dpt BDD'!$A:$D,4,$B41,BY$13),"")</f>
        <v/>
      </c>
      <c r="BZ41" s="115" t="str">
        <f>IFERROR(RECHERCHEVA('Dpt BDD'!$A:$D,4,$B41,BZ$13),"")</f>
        <v/>
      </c>
      <c r="CA41" s="115" t="str">
        <f>IFERROR(RECHERCHEVA('Dpt BDD'!$A:$D,4,$B41,CA$13),"")</f>
        <v/>
      </c>
      <c r="CB41" s="115" t="str">
        <f>IFERROR(RECHERCHEVA('Dpt BDD'!$A:$D,4,$B41,CB$13),"")</f>
        <v/>
      </c>
      <c r="CC41" s="115" t="str">
        <f>IFERROR(RECHERCHEVA('Dpt BDD'!$A:$D,4,$B41,CC$13),"")</f>
        <v/>
      </c>
      <c r="CD41" s="115" t="str">
        <f>IFERROR(RECHERCHEVA('Dpt BDD'!$A:$D,4,$B41,CD$13),"")</f>
        <v/>
      </c>
      <c r="CE41" s="115" t="str">
        <f>IFERROR(RECHERCHEVA('Dpt BDD'!$A:$D,4,$B41,CE$13),"")</f>
        <v/>
      </c>
      <c r="CF41" s="115" t="str">
        <f>IFERROR(RECHERCHEVA('Dpt BDD'!$A:$D,4,$B41,CF$13),"")</f>
        <v/>
      </c>
      <c r="CG41" s="115" t="str">
        <f>IFERROR(RECHERCHEVA('Dpt BDD'!$A:$D,4,$B41,CG$13),"")</f>
        <v/>
      </c>
      <c r="CH41" s="115" t="str">
        <f>IFERROR(RECHERCHEVA('Dpt BDD'!$A:$D,4,$B41,CH$13),"")</f>
        <v/>
      </c>
      <c r="CI41" s="115" t="str">
        <f>IFERROR(RECHERCHEVA('Dpt BDD'!$A:$D,4,$B41,CI$13),"")</f>
        <v/>
      </c>
      <c r="CJ41" s="115" t="str">
        <f>IFERROR(RECHERCHEVA('Dpt BDD'!$A:$D,4,$B41,CJ$13),"")</f>
        <v/>
      </c>
      <c r="CK41" s="115" t="str">
        <f>IFERROR(RECHERCHEVA('Dpt BDD'!$A:$D,4,$B41,CK$13),"")</f>
        <v/>
      </c>
      <c r="CL41" s="115" t="str">
        <f>IFERROR(RECHERCHEVA('Dpt BDD'!$A:$D,4,$B41,CL$13),"")</f>
        <v/>
      </c>
      <c r="CM41" s="115" t="str">
        <f>IFERROR(RECHERCHEVA('Dpt BDD'!$A:$D,4,$B41,CM$13),"")</f>
        <v/>
      </c>
      <c r="CN41" s="115" t="str">
        <f>IFERROR(RECHERCHEVA('Dpt BDD'!$A:$D,4,$B41,CN$13),"")</f>
        <v/>
      </c>
      <c r="CO41" s="115" t="str">
        <f>IFERROR(RECHERCHEVA('Dpt BDD'!$A:$D,4,$B41,CO$13),"")</f>
        <v/>
      </c>
      <c r="CP41" s="115" t="str">
        <f>IFERROR(RECHERCHEVA('Dpt BDD'!$A:$D,4,$B41,CP$13),"")</f>
        <v/>
      </c>
      <c r="CQ41" s="115" t="str">
        <f>IFERROR(RECHERCHEVA('Dpt BDD'!$A:$D,4,$B41,CQ$13),"")</f>
        <v/>
      </c>
      <c r="CR41" s="115" t="str">
        <f>IFERROR(RECHERCHEVA('Dpt BDD'!$A:$D,4,$B41,CR$13),"")</f>
        <v/>
      </c>
      <c r="CS41" s="115" t="str">
        <f>IFERROR(RECHERCHEVA('Dpt BDD'!$A:$D,4,$B41,CS$13),"")</f>
        <v/>
      </c>
      <c r="CT41" s="115" t="str">
        <f>IFERROR(RECHERCHEVA('Dpt BDD'!$A:$D,4,$B41,CT$13),"")</f>
        <v/>
      </c>
      <c r="CU41" s="115" t="str">
        <f>IFERROR(RECHERCHEVA('Dpt BDD'!$A:$D,4,$B41,CU$13),"")</f>
        <v/>
      </c>
      <c r="CV41" s="115" t="str">
        <f>IFERROR(RECHERCHEVA('Dpt BDD'!$A:$D,4,$B41,CV$13),"")</f>
        <v/>
      </c>
      <c r="CW41" s="115" t="str">
        <f>IFERROR(RECHERCHEVA('Dpt BDD'!$A:$D,4,$B41,CW$13),"")</f>
        <v/>
      </c>
      <c r="CX41" s="115" t="str">
        <f>IFERROR(RECHERCHEVA('Dpt BDD'!$A:$D,4,$B41,CX$13),"")</f>
        <v/>
      </c>
      <c r="CY41" s="115" t="str">
        <f>IFERROR(RECHERCHEVA('Dpt BDD'!$A:$D,4,$B41,CY$13),"")</f>
        <v/>
      </c>
      <c r="CZ41" s="115" t="str">
        <f>IFERROR(RECHERCHEVA('Dpt BDD'!$A:$D,4,$B41,CZ$13),"")</f>
        <v/>
      </c>
      <c r="DA41" s="115" t="str">
        <f>IFERROR(RECHERCHEVA('Dpt BDD'!$A:$D,4,$B41,DA$13),"")</f>
        <v/>
      </c>
      <c r="DB41" s="115" t="str">
        <f>IFERROR(RECHERCHEVA('Dpt BDD'!$A:$D,4,$B41,DB$13),"")</f>
        <v/>
      </c>
      <c r="DC41" s="115" t="str">
        <f>IFERROR(RECHERCHEVA('Dpt BDD'!$A:$D,4,$B41,DC$13),"")</f>
        <v/>
      </c>
      <c r="DD41" s="115" t="str">
        <f>IFERROR(RECHERCHEVA('Dpt BDD'!$A:$D,4,$B41,DD$13),"")</f>
        <v/>
      </c>
      <c r="DE41" s="115" t="str">
        <f>IFERROR(RECHERCHEVA('Dpt BDD'!$A:$D,4,$B41,DE$13),"")</f>
        <v/>
      </c>
      <c r="DF41" s="115" t="str">
        <f>IFERROR(RECHERCHEVA('Dpt BDD'!$A:$D,4,$B41,DF$13),"")</f>
        <v/>
      </c>
      <c r="DG41" s="115" t="str">
        <f>IFERROR(RECHERCHEVA('Dpt BDD'!$A:$D,4,$B41,DG$13),"")</f>
        <v/>
      </c>
      <c r="DH41" s="115" t="str">
        <f>IFERROR(RECHERCHEVA('Dpt BDD'!$A:$D,4,$B41,DH$13),"")</f>
        <v/>
      </c>
      <c r="DI41" s="115" t="str">
        <f>IFERROR(RECHERCHEVA('Dpt BDD'!$A:$D,4,$B41,DI$13),"")</f>
        <v/>
      </c>
      <c r="DJ41" s="115" t="str">
        <f>IFERROR(RECHERCHEVA('Dpt BDD'!$A:$D,4,$B41,DJ$13),"")</f>
        <v/>
      </c>
      <c r="DK41" s="115" t="str">
        <f>IFERROR(RECHERCHEVA('Dpt BDD'!$A:$D,4,$B41,DK$13),"")</f>
        <v/>
      </c>
      <c r="DL41" s="115" t="str">
        <f>IFERROR(RECHERCHEVA('Dpt BDD'!$A:$D,4,$B41,DL$13),"")</f>
        <v/>
      </c>
      <c r="DM41" s="115" t="str">
        <f>IFERROR(RECHERCHEVA('Dpt BDD'!$A:$D,4,$B41,DM$13),"")</f>
        <v/>
      </c>
      <c r="DN41" s="115" t="str">
        <f>IFERROR(RECHERCHEVA('Dpt BDD'!$A:$D,4,$B41,DN$13),"")</f>
        <v/>
      </c>
      <c r="DO41" s="115" t="str">
        <f>IFERROR(RECHERCHEVA('Dpt BDD'!$A:$D,4,$B41,DO$13),"")</f>
        <v/>
      </c>
      <c r="DP41" s="115" t="str">
        <f>IFERROR(RECHERCHEVA('Dpt BDD'!$A:$D,4,$B41,DP$13),"")</f>
        <v/>
      </c>
      <c r="DQ41" s="115" t="str">
        <f>IFERROR(RECHERCHEVA('Dpt BDD'!$A:$D,4,$B41,DQ$13),"")</f>
        <v/>
      </c>
      <c r="DR41" s="115" t="str">
        <f>IFERROR(RECHERCHEVA('Dpt BDD'!$A:$D,4,$B41,DR$13),"")</f>
        <v/>
      </c>
      <c r="DS41" s="115" t="str">
        <f>IFERROR(RECHERCHEVA('Dpt BDD'!$A:$D,4,$B41,DS$13),"")</f>
        <v/>
      </c>
      <c r="DT41" s="115" t="str">
        <f>IFERROR(RECHERCHEVA('Dpt BDD'!$A:$D,4,$B41,DT$13),"")</f>
        <v/>
      </c>
      <c r="DU41" s="115" t="str">
        <f>IFERROR(RECHERCHEVA('Dpt BDD'!$A:$D,4,$B41,DU$13),"")</f>
        <v/>
      </c>
      <c r="DV41" s="115" t="str">
        <f>IFERROR(RECHERCHEVA('Dpt BDD'!$A:$D,4,$B41,DV$13),"")</f>
        <v/>
      </c>
      <c r="DW41" s="115" t="str">
        <f>IFERROR(RECHERCHEVA('Dpt BDD'!$A:$D,4,$B41,DW$13),"")</f>
        <v/>
      </c>
      <c r="DX41" s="115" t="str">
        <f>IFERROR(RECHERCHEVA('Dpt BDD'!$A:$D,4,$B41,DX$13),"")</f>
        <v/>
      </c>
      <c r="DY41" s="115" t="str">
        <f>IFERROR(RECHERCHEVA('Dpt BDD'!$A:$D,4,$B41,DY$13),"")</f>
        <v/>
      </c>
      <c r="DZ41" s="115" t="str">
        <f>IFERROR(RECHERCHEVA('Dpt BDD'!$A:$D,4,$B41,DZ$13),"")</f>
        <v/>
      </c>
      <c r="EA41" s="115" t="str">
        <f>IFERROR(RECHERCHEVA('Dpt BDD'!$A:$D,4,$B41,EA$13),"")</f>
        <v/>
      </c>
      <c r="EB41" s="115" t="str">
        <f>IFERROR(RECHERCHEVA('Dpt BDD'!$A:$D,4,$B41,EB$13),"")</f>
        <v/>
      </c>
      <c r="EC41" s="115" t="str">
        <f>IFERROR(RECHERCHEVA('Dpt BDD'!$A:$D,4,$B41,EC$13),"")</f>
        <v/>
      </c>
      <c r="ED41" s="115" t="str">
        <f>IFERROR(RECHERCHEVA('Dpt BDD'!$A:$D,4,$B41,ED$13),"")</f>
        <v/>
      </c>
      <c r="EE41" s="115" t="str">
        <f>IFERROR(RECHERCHEVA('Dpt BDD'!$A:$D,4,$B41,EE$13),"")</f>
        <v/>
      </c>
      <c r="EF41" s="115">
        <f>IFERROR(RECHERCHEVA('Dpt BDD'!$A:$D,4,$B41,EF$13),"")</f>
        <v>34</v>
      </c>
      <c r="EG41" s="115" t="str">
        <f>IFERROR(RECHERCHEVA('Dpt BDD'!$A:$D,4,$B41,EG$13),"")</f>
        <v/>
      </c>
      <c r="EH41" s="115">
        <f>IFERROR(RECHERCHEVA('Dpt BDD'!$A:$D,4,$B41,EH$13),"")</f>
        <v>50</v>
      </c>
      <c r="EI41" s="115" t="str">
        <f>IFERROR(RECHERCHEVA('Dpt BDD'!$A:$D,4,$B41,EI$13),"")</f>
        <v/>
      </c>
      <c r="EJ41" s="115" t="str">
        <f>IFERROR(RECHERCHEVA('Dpt BDD'!$A:$D,4,$B41,EJ$13),"")</f>
        <v/>
      </c>
      <c r="EK41" s="115" t="str">
        <f>IFERROR(RECHERCHEVA('Dpt BDD'!$A:$D,4,$B41,EK$13),"")</f>
        <v/>
      </c>
      <c r="EL41" s="115" t="str">
        <f>IFERROR(RECHERCHEVA('Dpt BDD'!$A:$D,4,$B41,EL$13),"")</f>
        <v/>
      </c>
      <c r="EM41" s="115" t="str">
        <f>IFERROR(RECHERCHEVA('Dpt BDD'!$A:$D,4,$B41,EM$13),"")</f>
        <v/>
      </c>
      <c r="EN41" s="115" t="str">
        <f>IFERROR(RECHERCHEVA('Dpt BDD'!$A:$D,4,$B41,EN$13),"")</f>
        <v/>
      </c>
      <c r="EO41" s="115" t="str">
        <f>IFERROR(RECHERCHEVA('Dpt BDD'!$A:$D,4,$B41,EO$13),"")</f>
        <v/>
      </c>
      <c r="EP41" s="115" t="str">
        <f>IFERROR(RECHERCHEVA('Dpt BDD'!$A:$D,4,$B41,EP$13),"")</f>
        <v/>
      </c>
      <c r="EQ41" s="115" t="str">
        <f>IFERROR(RECHERCHEVA('Dpt BDD'!$A:$D,4,$B41,EQ$13),"")</f>
        <v/>
      </c>
      <c r="ER41" s="115" t="str">
        <f>IFERROR(RECHERCHEVA('Dpt BDD'!$A:$D,4,$B41,ER$13),"")</f>
        <v/>
      </c>
      <c r="ES41" s="115" t="str">
        <f>IFERROR(RECHERCHEVA('Dpt BDD'!$A:$D,4,$B41,ES$13),"")</f>
        <v/>
      </c>
      <c r="ET41" s="115" t="str">
        <f>IFERROR(RECHERCHEVA('Dpt BDD'!$A:$D,4,$B41,ET$13),"")</f>
        <v/>
      </c>
      <c r="EU41" s="115" t="str">
        <f>IFERROR(RECHERCHEVA('Dpt BDD'!$A:$D,4,$B41,EU$13),"")</f>
        <v/>
      </c>
      <c r="EV41" s="115" t="str">
        <f>IFERROR(RECHERCHEVA('Dpt BDD'!$A:$D,4,$B41,EV$13),"")</f>
        <v/>
      </c>
      <c r="EW41" s="115" t="str">
        <f>IFERROR(RECHERCHEVA('Dpt BDD'!$A:$D,4,$B41,EW$13),"")</f>
        <v/>
      </c>
      <c r="EX41" s="115" t="str">
        <f>IFERROR(RECHERCHEVA('Dpt BDD'!$A:$D,4,$B41,EX$13),"")</f>
        <v/>
      </c>
      <c r="EY41" s="115" t="str">
        <f>IFERROR(RECHERCHEVA('Dpt BDD'!$A:$D,4,$B41,EY$13),"")</f>
        <v/>
      </c>
      <c r="EZ41" s="115" t="str">
        <f>IFERROR(RECHERCHEVA('Dpt BDD'!$A:$D,4,$B41,EZ$13),"")</f>
        <v/>
      </c>
      <c r="FA41" s="115" t="str">
        <f>IFERROR(RECHERCHEVA('Dpt BDD'!$A:$D,4,$B41,FA$13),"")</f>
        <v/>
      </c>
      <c r="FB41" s="115" t="str">
        <f>IFERROR(RECHERCHEVA('Dpt BDD'!$A:$D,4,$B41,FB$13),"")</f>
        <v/>
      </c>
      <c r="FC41" s="115" t="str">
        <f>IFERROR(RECHERCHEVA('Dpt BDD'!$A:$D,4,$B41,FC$13),"")</f>
        <v/>
      </c>
      <c r="FD41" s="115" t="str">
        <f>IFERROR(RECHERCHEVA('Dpt BDD'!$A:$D,4,$B41,FD$13),"")</f>
        <v/>
      </c>
      <c r="FE41" s="115" t="str">
        <f>IFERROR(RECHERCHEVA('Dpt BDD'!$A:$D,4,$B41,FE$13),"")</f>
        <v/>
      </c>
      <c r="FF41" s="115" t="str">
        <f>IFERROR(RECHERCHEVA('Dpt BDD'!$A:$D,4,$B41,FF$13),"")</f>
        <v/>
      </c>
      <c r="FG41" s="115" t="str">
        <f>IFERROR(RECHERCHEVA('Dpt BDD'!$A:$D,4,$B41,FG$13),"")</f>
        <v/>
      </c>
      <c r="FH41" s="115" t="str">
        <f>IFERROR(RECHERCHEVA('Dpt BDD'!$A:$D,4,$B41,FH$13),"")</f>
        <v/>
      </c>
      <c r="FI41" s="115" t="str">
        <f>IFERROR(RECHERCHEVA('Dpt BDD'!$A:$D,4,$B41,FI$13),"")</f>
        <v/>
      </c>
      <c r="FJ41" s="115" t="str">
        <f>IFERROR(RECHERCHEVA('Dpt BDD'!$A:$D,4,$B41,FJ$13),"")</f>
        <v/>
      </c>
      <c r="FK41" s="115" t="str">
        <f>IFERROR(RECHERCHEVA('Dpt BDD'!$A:$D,4,$B41,FK$13),"")</f>
        <v/>
      </c>
      <c r="FL41" s="115" t="str">
        <f>IFERROR(RECHERCHEVA('Dpt BDD'!$A:$D,4,$B41,FL$13),"")</f>
        <v/>
      </c>
      <c r="FM41" s="115" t="str">
        <f>IFERROR(RECHERCHEVA('Dpt BDD'!$A:$D,4,$B41,FM$13),"")</f>
        <v/>
      </c>
      <c r="FN41" s="115" t="str">
        <f>IFERROR(RECHERCHEVA('Dpt BDD'!$A:$D,4,$B41,FN$13),"")</f>
        <v/>
      </c>
      <c r="FO41" s="115" t="str">
        <f>IFERROR(RECHERCHEVA('Dpt BDD'!$A:$D,4,$B41,FO$13),"")</f>
        <v/>
      </c>
      <c r="FP41" s="115" t="str">
        <f>IFERROR(RECHERCHEVA('Dpt BDD'!$A:$D,4,$B41,FP$13),"")</f>
        <v/>
      </c>
      <c r="FQ41" s="115" t="str">
        <f>IFERROR(RECHERCHEVA('Dpt BDD'!$A:$D,4,$B41,FQ$13),"")</f>
        <v/>
      </c>
      <c r="FR41" s="115" t="str">
        <f>IFERROR(RECHERCHEVA('Dpt BDD'!$A:$D,4,$B41,FR$13),"")</f>
        <v/>
      </c>
      <c r="FS41" s="115" t="str">
        <f>IFERROR(RECHERCHEVA('Dpt BDD'!$A:$D,4,$B41,FS$13),"")</f>
        <v/>
      </c>
      <c r="FT41" s="115" t="str">
        <f>IFERROR(RECHERCHEVA('Dpt BDD'!$A:$D,4,$B41,FT$13),"")</f>
        <v/>
      </c>
      <c r="FU41" s="115" t="str">
        <f>IFERROR(RECHERCHEVA('Dpt BDD'!$A:$D,4,$B41,FU$13),"")</f>
        <v/>
      </c>
      <c r="FV41" s="115" t="str">
        <f>IFERROR(RECHERCHEVA('Dpt BDD'!$A:$D,4,$B41,FV$13),"")</f>
        <v/>
      </c>
      <c r="FW41" s="115" t="str">
        <f>IFERROR(RECHERCHEVA('Dpt BDD'!$A:$D,4,$B41,FW$13),"")</f>
        <v/>
      </c>
      <c r="FX41" s="115" t="str">
        <f>IFERROR(RECHERCHEVA('Dpt BDD'!$A:$D,4,$B41,FX$13),"")</f>
        <v/>
      </c>
      <c r="FY41" s="115" t="str">
        <f>IFERROR(RECHERCHEVA('Dpt BDD'!$A:$D,4,$B41,FY$13),"")</f>
        <v/>
      </c>
      <c r="FZ41" s="115" t="str">
        <f>IFERROR(RECHERCHEVA('Dpt BDD'!$A:$D,4,$B41,FZ$13),"")</f>
        <v/>
      </c>
      <c r="GA41" s="115" t="str">
        <f>IFERROR(RECHERCHEVA('Dpt BDD'!$A:$D,4,$B41,GA$13),"")</f>
        <v/>
      </c>
      <c r="GB41" s="115" t="str">
        <f>IFERROR(RECHERCHEVA('Dpt BDD'!$A:$D,4,$B41,GB$13),"")</f>
        <v/>
      </c>
      <c r="GC41" s="115" t="str">
        <f>IFERROR(RECHERCHEVA('Dpt BDD'!$A:$D,4,$B41,GC$13),"")</f>
        <v/>
      </c>
      <c r="GD41" s="115" t="str">
        <f>IFERROR(RECHERCHEVA('Dpt BDD'!$A:$D,4,$B41,GD$13),"")</f>
        <v/>
      </c>
      <c r="GE41" s="115" t="str">
        <f>IFERROR(RECHERCHEVA('Dpt BDD'!$A:$D,4,$B41,GE$13),"")</f>
        <v/>
      </c>
      <c r="GF41" s="115" t="str">
        <f>IFERROR(RECHERCHEVA('Dpt BDD'!$A:$D,4,$B41,GF$13),"")</f>
        <v/>
      </c>
      <c r="GG41" s="115" t="str">
        <f>IFERROR(RECHERCHEVA('Dpt BDD'!$A:$D,4,$B41,GG$13),"")</f>
        <v/>
      </c>
      <c r="GH41" s="115" t="str">
        <f>IFERROR(RECHERCHEVA('Dpt BDD'!$A:$D,4,$B41,GH$13),"")</f>
        <v/>
      </c>
      <c r="GI41" s="115" t="str">
        <f>IFERROR(RECHERCHEVA('Dpt BDD'!$A:$D,4,$B41,GI$13),"")</f>
        <v/>
      </c>
      <c r="GJ41" s="115" t="str">
        <f>IFERROR(RECHERCHEVA('Dpt BDD'!$A:$D,4,$B41,GJ$13),"")</f>
        <v/>
      </c>
      <c r="GK41" s="115" t="str">
        <f>IFERROR(RECHERCHEVA('Dpt BDD'!$A:$D,4,$B41,GK$13),"")</f>
        <v/>
      </c>
      <c r="GL41" s="115" t="str">
        <f>IFERROR(RECHERCHEVA('Dpt BDD'!$A:$D,4,$B41,GL$13),"")</f>
        <v/>
      </c>
      <c r="GM41" s="115" t="str">
        <f>IFERROR(RECHERCHEVA('Dpt BDD'!$A:$D,4,$B41,GM$13),"")</f>
        <v/>
      </c>
      <c r="GN41" s="115" t="str">
        <f>IFERROR(RECHERCHEVA('Dpt BDD'!$A:$D,4,$B41,GN$13),"")</f>
        <v/>
      </c>
      <c r="GO41" s="115" t="str">
        <f>IFERROR(RECHERCHEVA('Dpt BDD'!$A:$D,4,$B41,GO$13),"")</f>
        <v/>
      </c>
      <c r="GP41" s="115" t="str">
        <f>IFERROR(RECHERCHEVA('Dpt BDD'!$A:$D,4,$B41,GP$13),"")</f>
        <v/>
      </c>
      <c r="GQ41" s="115" t="str">
        <f>IFERROR(RECHERCHEVA('Dpt BDD'!$A:$D,4,$B41,GQ$13),"")</f>
        <v/>
      </c>
      <c r="GR41" s="115" t="str">
        <f>IFERROR(RECHERCHEVA('Dpt BDD'!$A:$D,4,$B41,GR$13),"")</f>
        <v/>
      </c>
      <c r="GS41" s="115" t="str">
        <f>IFERROR(RECHERCHEVA('Dpt BDD'!$A:$D,4,$B41,GS$13),"")</f>
        <v/>
      </c>
      <c r="GT41" s="115" t="str">
        <f>IFERROR(RECHERCHEVA('Dpt BDD'!$A:$D,4,$B41,GT$13),"")</f>
        <v/>
      </c>
      <c r="GU41" s="115" t="str">
        <f>IFERROR(RECHERCHEVA('Dpt BDD'!$A:$D,4,$B41,GU$13),"")</f>
        <v/>
      </c>
      <c r="GV41" s="115" t="str">
        <f>IFERROR(RECHERCHEVA('Dpt BDD'!$A:$D,4,$B41,GV$13),"")</f>
        <v/>
      </c>
      <c r="GW41" s="115" t="str">
        <f>IFERROR(RECHERCHEVA('Dpt BDD'!$A:$D,4,$B41,GW$13),"")</f>
        <v/>
      </c>
      <c r="GX41" s="115" t="str">
        <f>IFERROR(RECHERCHEVA('Dpt BDD'!$A:$D,4,$B41,GX$13),"")</f>
        <v/>
      </c>
      <c r="GY41" s="115" t="str">
        <f>IFERROR(RECHERCHEVA('Dpt BDD'!$A:$D,4,$B41,GY$13),"")</f>
        <v/>
      </c>
      <c r="GZ41" s="115" t="str">
        <f>IFERROR(RECHERCHEVA('Dpt BDD'!$A:$D,4,$B41,GZ$13),"")</f>
        <v/>
      </c>
      <c r="HA41" s="115" t="str">
        <f>IFERROR(RECHERCHEVA('Dpt BDD'!$A:$D,4,$B41,HA$13),"")</f>
        <v/>
      </c>
      <c r="HB41" s="115" t="str">
        <f>IFERROR(RECHERCHEVA('Dpt BDD'!$A:$D,4,$B41,HB$13),"")</f>
        <v/>
      </c>
      <c r="HC41" s="115" t="str">
        <f>IFERROR(RECHERCHEVA('Dpt BDD'!$A:$D,4,$B41,HC$13),"")</f>
        <v/>
      </c>
      <c r="HD41" s="115" t="str">
        <f>IFERROR(RECHERCHEVA('Dpt BDD'!$A:$D,4,$B41,HD$13),"")</f>
        <v/>
      </c>
      <c r="HE41" s="115" t="str">
        <f>IFERROR(RECHERCHEVA('Dpt BDD'!$A:$D,4,$B41,HE$13),"")</f>
        <v/>
      </c>
      <c r="HF41" s="115" t="str">
        <f>IFERROR(RECHERCHEVA('Dpt BDD'!$A:$D,4,$B41,HF$13),"")</f>
        <v/>
      </c>
      <c r="HG41" s="115" t="str">
        <f>IFERROR(RECHERCHEVA('Dpt BDD'!$A:$D,4,$B41,HG$13),"")</f>
        <v/>
      </c>
      <c r="HH41" s="115" t="str">
        <f>IFERROR(RECHERCHEVA('Dpt BDD'!$A:$D,4,$B41,HH$13),"")</f>
        <v/>
      </c>
    </row>
    <row r="42" spans="2:216" x14ac:dyDescent="0.15">
      <c r="B42" s="119">
        <f t="shared" si="0"/>
        <v>43129</v>
      </c>
      <c r="C42" s="116" t="str">
        <f>IFERROR(RECHERCHEVA('Dpt BDD'!$A:$D,4,$B42,C$12),"")</f>
        <v/>
      </c>
      <c r="D42" s="114" t="str">
        <f>IFERROR(RECHERCHEVA('Dpt BDD'!$A:$D,4,$B42,D$12),"")</f>
        <v/>
      </c>
      <c r="E42" s="114" t="str">
        <f>IFERROR(RECHERCHEVA('Dpt BDD'!$A:$D,4,$B42,E$12),"")</f>
        <v/>
      </c>
      <c r="F42" s="114" t="str">
        <f>IFERROR(RECHERCHEVA('Dpt BDD'!$A:$D,4,$B42,F$12),"")</f>
        <v/>
      </c>
      <c r="G42" s="114" t="str">
        <f>IFERROR(RECHERCHEVA('Dpt BDD'!$A:$D,4,$B42,G$12),"")</f>
        <v/>
      </c>
      <c r="H42" s="114" t="str">
        <f>IFERROR(RECHERCHEVA('Dpt BDD'!$A:$D,4,$B42,H$12),"")</f>
        <v/>
      </c>
      <c r="I42" s="114" t="str">
        <f>IFERROR(RECHERCHEVA('Dpt BDD'!$A:$D,4,$B42,I$12),"")</f>
        <v/>
      </c>
      <c r="J42" s="114" t="str">
        <f>IFERROR(RECHERCHEVA('Dpt BDD'!$A:$D,4,$B42,J$12),"")</f>
        <v/>
      </c>
      <c r="K42" s="114" t="str">
        <f>IFERROR(RECHERCHEVA('Dpt BDD'!$A:$D,4,$B42,K$12),"")</f>
        <v/>
      </c>
      <c r="L42" s="114" t="str">
        <f>IFERROR(RECHERCHEVA('Dpt BDD'!$A:$D,4,$B42,L$12),"")</f>
        <v/>
      </c>
      <c r="M42" s="114" t="str">
        <f>IFERROR(RECHERCHEVA('Dpt BDD'!$A:$D,4,$B42,M$12),"")</f>
        <v/>
      </c>
      <c r="N42" s="114" t="str">
        <f>IFERROR(RECHERCHEVA('Dpt BDD'!$A:$D,4,$B42,N$12),"")</f>
        <v/>
      </c>
      <c r="O42" s="114" t="str">
        <f>IFERROR(RECHERCHEVA('Dpt BDD'!$A:$D,4,$B42,O$13),"")</f>
        <v/>
      </c>
      <c r="P42" s="114" t="str">
        <f>IFERROR(RECHERCHEVA('Dpt BDD'!$A:$D,4,$B42,P$13),"")</f>
        <v/>
      </c>
      <c r="Q42" s="114" t="str">
        <f>IFERROR(RECHERCHEVA('Dpt BDD'!$A:$D,4,$B42,Q$13),"")</f>
        <v/>
      </c>
      <c r="R42" s="114" t="str">
        <f>IFERROR(RECHERCHEVA('Dpt BDD'!$A:$D,4,$B42,R$13),"")</f>
        <v/>
      </c>
      <c r="S42" s="114" t="str">
        <f>IFERROR(RECHERCHEVA('Dpt BDD'!$A:$D,4,$B42,S$13),"")</f>
        <v/>
      </c>
      <c r="T42" s="114" t="str">
        <f>IFERROR(RECHERCHEVA('Dpt BDD'!$A:$D,4,$B42,T$13),"")</f>
        <v/>
      </c>
      <c r="U42" s="114" t="str">
        <f>IFERROR(RECHERCHEVA('Dpt BDD'!$A:$D,4,$B42,U$13),"")</f>
        <v/>
      </c>
      <c r="V42" s="114" t="str">
        <f>IFERROR(RECHERCHEVA('Dpt BDD'!$A:$D,4,$B42,V$13),"")</f>
        <v/>
      </c>
      <c r="W42" s="114" t="str">
        <f>IFERROR(RECHERCHEVA('Dpt BDD'!$A:$D,4,$B42,W$13),"")</f>
        <v/>
      </c>
      <c r="X42" s="114" t="str">
        <f>IFERROR(RECHERCHEVA('Dpt BDD'!$A:$D,4,$B42,X$13),"")</f>
        <v/>
      </c>
      <c r="Y42" s="114" t="str">
        <f>IFERROR(RECHERCHEVA('Dpt BDD'!$A:$D,4,$B42,Y$13),"")</f>
        <v/>
      </c>
      <c r="Z42" s="114" t="str">
        <f>IFERROR(RECHERCHEVA('Dpt BDD'!$A:$D,4,$B42,Z$13),"")</f>
        <v/>
      </c>
      <c r="AA42" s="114" t="str">
        <f>IFERROR(RECHERCHEVA('Dpt BDD'!$A:$D,4,$B42,AA$13),"")</f>
        <v/>
      </c>
      <c r="AB42" s="114" t="str">
        <f>IFERROR(RECHERCHEVA('Dpt BDD'!$A:$D,4,$B42,AB$13),"")</f>
        <v/>
      </c>
      <c r="AC42" s="114" t="str">
        <f>IFERROR(RECHERCHEVA('Dpt BDD'!$A:$D,4,$B42,AC$13),"")</f>
        <v/>
      </c>
      <c r="AD42" s="114" t="str">
        <f>IFERROR(RECHERCHEVA('Dpt BDD'!$A:$D,4,$B42,AD$13),"")</f>
        <v/>
      </c>
      <c r="AE42" s="114" t="str">
        <f>IFERROR(RECHERCHEVA('Dpt BDD'!$A:$D,4,$B42,AE$13),"")</f>
        <v/>
      </c>
      <c r="AF42" s="114" t="str">
        <f>IFERROR(RECHERCHEVA('Dpt BDD'!$A:$D,4,$B42,AF$13),"")</f>
        <v/>
      </c>
      <c r="AG42" s="114" t="str">
        <f>IFERROR(RECHERCHEVA('Dpt BDD'!$A:$D,4,$B42,AG$13),"")</f>
        <v/>
      </c>
      <c r="AH42" s="114" t="str">
        <f>IFERROR(RECHERCHEVA('Dpt BDD'!$A:$D,4,$B42,AH$13),"")</f>
        <v/>
      </c>
      <c r="AI42" s="114" t="str">
        <f>IFERROR(RECHERCHEVA('Dpt BDD'!$A:$D,4,$B42,AI$13),"")</f>
        <v/>
      </c>
      <c r="AJ42" s="114" t="str">
        <f>IFERROR(RECHERCHEVA('Dpt BDD'!$A:$D,4,$B42,AJ$13),"")</f>
        <v/>
      </c>
      <c r="AK42" s="114" t="str">
        <f>IFERROR(RECHERCHEVA('Dpt BDD'!$A:$D,4,$B42,AK$13),"")</f>
        <v/>
      </c>
      <c r="AL42" s="114" t="str">
        <f>IFERROR(RECHERCHEVA('Dpt BDD'!$A:$D,4,$B42,AL$13),"")</f>
        <v/>
      </c>
      <c r="AM42" s="114" t="str">
        <f>IFERROR(RECHERCHEVA('Dpt BDD'!$A:$D,4,$B42,AM$13),"")</f>
        <v/>
      </c>
      <c r="AN42" s="114" t="str">
        <f>IFERROR(RECHERCHEVA('Dpt BDD'!$A:$D,4,$B42,AN$13),"")</f>
        <v/>
      </c>
      <c r="AO42" s="114" t="str">
        <f>IFERROR(RECHERCHEVA('Dpt BDD'!$A:$D,4,$B42,AO$13),"")</f>
        <v/>
      </c>
      <c r="AP42" s="114" t="str">
        <f>IFERROR(RECHERCHEVA('Dpt BDD'!$A:$D,4,$B42,AP$13),"")</f>
        <v/>
      </c>
      <c r="AQ42" s="114" t="str">
        <f>IFERROR(RECHERCHEVA('Dpt BDD'!$A:$D,4,$B42,AQ$13),"")</f>
        <v/>
      </c>
      <c r="AR42" s="114" t="str">
        <f>IFERROR(RECHERCHEVA('Dpt BDD'!$A:$D,4,$B42,AR$13),"")</f>
        <v/>
      </c>
      <c r="AS42" s="114" t="str">
        <f>IFERROR(RECHERCHEVA('Dpt BDD'!$A:$D,4,$B42,AS$13),"")</f>
        <v/>
      </c>
      <c r="AT42" s="114" t="str">
        <f>IFERROR(RECHERCHEVA('Dpt BDD'!$A:$D,4,$B42,AT$13),"")</f>
        <v/>
      </c>
      <c r="AU42" s="114" t="str">
        <f>IFERROR(RECHERCHEVA('Dpt BDD'!$A:$D,4,$B42,AU$13),"")</f>
        <v/>
      </c>
      <c r="AV42" s="114" t="str">
        <f>IFERROR(RECHERCHEVA('Dpt BDD'!$A:$D,4,$B42,AV$13),"")</f>
        <v/>
      </c>
      <c r="AW42" s="114" t="str">
        <f>IFERROR(RECHERCHEVA('Dpt BDD'!$A:$D,4,$B42,AW$13),"")</f>
        <v/>
      </c>
      <c r="AX42" s="114" t="str">
        <f>IFERROR(RECHERCHEVA('Dpt BDD'!$A:$D,4,$B42,AX$13),"")</f>
        <v/>
      </c>
      <c r="AY42" s="114" t="str">
        <f>IFERROR(RECHERCHEVA('Dpt BDD'!$A:$D,4,$B42,AY$13),"")</f>
        <v/>
      </c>
      <c r="AZ42" s="114" t="str">
        <f>IFERROR(RECHERCHEVA('Dpt BDD'!$A:$D,4,$B42,AZ$13),"")</f>
        <v/>
      </c>
      <c r="BA42" s="114" t="str">
        <f>IFERROR(RECHERCHEVA('Dpt BDD'!$A:$D,4,$B42,BA$13),"")</f>
        <v/>
      </c>
      <c r="BB42" s="114" t="str">
        <f>IFERROR(RECHERCHEVA('Dpt BDD'!$A:$D,4,$B42,BB$13),"")</f>
        <v/>
      </c>
      <c r="BC42" s="114" t="str">
        <f>IFERROR(RECHERCHEVA('Dpt BDD'!$A:$D,4,$B42,BC$13),"")</f>
        <v/>
      </c>
      <c r="BD42" s="114" t="str">
        <f>IFERROR(RECHERCHEVA('Dpt BDD'!$A:$D,4,$B42,BD$13),"")</f>
        <v/>
      </c>
      <c r="BE42" s="114" t="str">
        <f>IFERROR(RECHERCHEVA('Dpt BDD'!$A:$D,4,$B42,BE$13),"")</f>
        <v/>
      </c>
      <c r="BF42" s="114" t="str">
        <f>IFERROR(RECHERCHEVA('Dpt BDD'!$A:$D,4,$B42,BF$13),"")</f>
        <v/>
      </c>
      <c r="BG42" s="114" t="str">
        <f>IFERROR(RECHERCHEVA('Dpt BDD'!$A:$D,4,$B42,BG$13),"")</f>
        <v/>
      </c>
      <c r="BH42" s="114" t="str">
        <f>IFERROR(RECHERCHEVA('Dpt BDD'!$A:$D,4,$B42,BH$13),"")</f>
        <v/>
      </c>
      <c r="BI42" s="114" t="str">
        <f>IFERROR(RECHERCHEVA('Dpt BDD'!$A:$D,4,$B42,BI$13),"")</f>
        <v/>
      </c>
      <c r="BJ42" s="114" t="str">
        <f>IFERROR(RECHERCHEVA('Dpt BDD'!$A:$D,4,$B42,BJ$13),"")</f>
        <v/>
      </c>
      <c r="BK42" s="114" t="str">
        <f>IFERROR(RECHERCHEVA('Dpt BDD'!$A:$D,4,$B42,BK$13),"")</f>
        <v/>
      </c>
      <c r="BL42" s="114" t="str">
        <f>IFERROR(RECHERCHEVA('Dpt BDD'!$A:$D,4,$B42,BL$13),"")</f>
        <v/>
      </c>
      <c r="BM42" s="114" t="str">
        <f>IFERROR(RECHERCHEVA('Dpt BDD'!$A:$D,4,$B42,BM$13),"")</f>
        <v/>
      </c>
      <c r="BN42" s="114" t="str">
        <f>IFERROR(RECHERCHEVA('Dpt BDD'!$A:$D,4,$B42,BN$13),"")</f>
        <v/>
      </c>
      <c r="BO42" s="114" t="str">
        <f>IFERROR(RECHERCHEVA('Dpt BDD'!$A:$D,4,$B42,BO$13),"")</f>
        <v/>
      </c>
      <c r="BP42" s="114" t="str">
        <f>IFERROR(RECHERCHEVA('Dpt BDD'!$A:$D,4,$B42,BP$13),"")</f>
        <v/>
      </c>
      <c r="BQ42" s="114" t="str">
        <f>IFERROR(RECHERCHEVA('Dpt BDD'!$A:$D,4,$B42,BQ$13),"")</f>
        <v/>
      </c>
      <c r="BR42" s="114" t="str">
        <f>IFERROR(RECHERCHEVA('Dpt BDD'!$A:$D,4,$B42,BR$13),"")</f>
        <v/>
      </c>
      <c r="BS42" s="114" t="str">
        <f>IFERROR(RECHERCHEVA('Dpt BDD'!$A:$D,4,$B42,BS$13),"")</f>
        <v/>
      </c>
      <c r="BT42" s="114" t="str">
        <f>IFERROR(RECHERCHEVA('Dpt BDD'!$A:$D,4,$B42,BT$13),"")</f>
        <v/>
      </c>
      <c r="BU42" s="114" t="str">
        <f>IFERROR(RECHERCHEVA('Dpt BDD'!$A:$D,4,$B42,BU$13),"")</f>
        <v/>
      </c>
      <c r="BV42" s="114" t="str">
        <f>IFERROR(RECHERCHEVA('Dpt BDD'!$A:$D,4,$B42,BV$13),"")</f>
        <v/>
      </c>
      <c r="BW42" s="114" t="str">
        <f>IFERROR(RECHERCHEVA('Dpt BDD'!$A:$D,4,$B42,BW$13),"")</f>
        <v/>
      </c>
      <c r="BX42" s="114" t="str">
        <f>IFERROR(RECHERCHEVA('Dpt BDD'!$A:$D,4,$B42,BX$13),"")</f>
        <v/>
      </c>
      <c r="BY42" s="114" t="str">
        <f>IFERROR(RECHERCHEVA('Dpt BDD'!$A:$D,4,$B42,BY$13),"")</f>
        <v/>
      </c>
      <c r="BZ42" s="114" t="str">
        <f>IFERROR(RECHERCHEVA('Dpt BDD'!$A:$D,4,$B42,BZ$13),"")</f>
        <v/>
      </c>
      <c r="CA42" s="114" t="str">
        <f>IFERROR(RECHERCHEVA('Dpt BDD'!$A:$D,4,$B42,CA$13),"")</f>
        <v/>
      </c>
      <c r="CB42" s="114" t="str">
        <f>IFERROR(RECHERCHEVA('Dpt BDD'!$A:$D,4,$B42,CB$13),"")</f>
        <v/>
      </c>
      <c r="CC42" s="114" t="str">
        <f>IFERROR(RECHERCHEVA('Dpt BDD'!$A:$D,4,$B42,CC$13),"")</f>
        <v/>
      </c>
      <c r="CD42" s="114" t="str">
        <f>IFERROR(RECHERCHEVA('Dpt BDD'!$A:$D,4,$B42,CD$13),"")</f>
        <v/>
      </c>
      <c r="CE42" s="114" t="str">
        <f>IFERROR(RECHERCHEVA('Dpt BDD'!$A:$D,4,$B42,CE$13),"")</f>
        <v/>
      </c>
      <c r="CF42" s="114" t="str">
        <f>IFERROR(RECHERCHEVA('Dpt BDD'!$A:$D,4,$B42,CF$13),"")</f>
        <v/>
      </c>
      <c r="CG42" s="114" t="str">
        <f>IFERROR(RECHERCHEVA('Dpt BDD'!$A:$D,4,$B42,CG$13),"")</f>
        <v/>
      </c>
      <c r="CH42" s="114" t="str">
        <f>IFERROR(RECHERCHEVA('Dpt BDD'!$A:$D,4,$B42,CH$13),"")</f>
        <v/>
      </c>
      <c r="CI42" s="114" t="str">
        <f>IFERROR(RECHERCHEVA('Dpt BDD'!$A:$D,4,$B42,CI$13),"")</f>
        <v/>
      </c>
      <c r="CJ42" s="114" t="str">
        <f>IFERROR(RECHERCHEVA('Dpt BDD'!$A:$D,4,$B42,CJ$13),"")</f>
        <v/>
      </c>
      <c r="CK42" s="114" t="str">
        <f>IFERROR(RECHERCHEVA('Dpt BDD'!$A:$D,4,$B42,CK$13),"")</f>
        <v/>
      </c>
      <c r="CL42" s="114" t="str">
        <f>IFERROR(RECHERCHEVA('Dpt BDD'!$A:$D,4,$B42,CL$13),"")</f>
        <v/>
      </c>
      <c r="CM42" s="114" t="str">
        <f>IFERROR(RECHERCHEVA('Dpt BDD'!$A:$D,4,$B42,CM$13),"")</f>
        <v/>
      </c>
      <c r="CN42" s="114" t="str">
        <f>IFERROR(RECHERCHEVA('Dpt BDD'!$A:$D,4,$B42,CN$13),"")</f>
        <v/>
      </c>
      <c r="CO42" s="114" t="str">
        <f>IFERROR(RECHERCHEVA('Dpt BDD'!$A:$D,4,$B42,CO$13),"")</f>
        <v/>
      </c>
      <c r="CP42" s="114" t="str">
        <f>IFERROR(RECHERCHEVA('Dpt BDD'!$A:$D,4,$B42,CP$13),"")</f>
        <v/>
      </c>
      <c r="CQ42" s="114" t="str">
        <f>IFERROR(RECHERCHEVA('Dpt BDD'!$A:$D,4,$B42,CQ$13),"")</f>
        <v/>
      </c>
      <c r="CR42" s="114" t="str">
        <f>IFERROR(RECHERCHEVA('Dpt BDD'!$A:$D,4,$B42,CR$13),"")</f>
        <v/>
      </c>
      <c r="CS42" s="114" t="str">
        <f>IFERROR(RECHERCHEVA('Dpt BDD'!$A:$D,4,$B42,CS$13),"")</f>
        <v/>
      </c>
      <c r="CT42" s="114" t="str">
        <f>IFERROR(RECHERCHEVA('Dpt BDD'!$A:$D,4,$B42,CT$13),"")</f>
        <v/>
      </c>
      <c r="CU42" s="114" t="str">
        <f>IFERROR(RECHERCHEVA('Dpt BDD'!$A:$D,4,$B42,CU$13),"")</f>
        <v/>
      </c>
      <c r="CV42" s="114" t="str">
        <f>IFERROR(RECHERCHEVA('Dpt BDD'!$A:$D,4,$B42,CV$13),"")</f>
        <v/>
      </c>
      <c r="CW42" s="114" t="str">
        <f>IFERROR(RECHERCHEVA('Dpt BDD'!$A:$D,4,$B42,CW$13),"")</f>
        <v/>
      </c>
      <c r="CX42" s="114" t="str">
        <f>IFERROR(RECHERCHEVA('Dpt BDD'!$A:$D,4,$B42,CX$13),"")</f>
        <v/>
      </c>
      <c r="CY42" s="114" t="str">
        <f>IFERROR(RECHERCHEVA('Dpt BDD'!$A:$D,4,$B42,CY$13),"")</f>
        <v/>
      </c>
      <c r="CZ42" s="114" t="str">
        <f>IFERROR(RECHERCHEVA('Dpt BDD'!$A:$D,4,$B42,CZ$13),"")</f>
        <v/>
      </c>
      <c r="DA42" s="114" t="str">
        <f>IFERROR(RECHERCHEVA('Dpt BDD'!$A:$D,4,$B42,DA$13),"")</f>
        <v/>
      </c>
      <c r="DB42" s="114" t="str">
        <f>IFERROR(RECHERCHEVA('Dpt BDD'!$A:$D,4,$B42,DB$13),"")</f>
        <v/>
      </c>
      <c r="DC42" s="114" t="str">
        <f>IFERROR(RECHERCHEVA('Dpt BDD'!$A:$D,4,$B42,DC$13),"")</f>
        <v/>
      </c>
      <c r="DD42" s="114" t="str">
        <f>IFERROR(RECHERCHEVA('Dpt BDD'!$A:$D,4,$B42,DD$13),"")</f>
        <v/>
      </c>
      <c r="DE42" s="114" t="str">
        <f>IFERROR(RECHERCHEVA('Dpt BDD'!$A:$D,4,$B42,DE$13),"")</f>
        <v/>
      </c>
      <c r="DF42" s="114" t="str">
        <f>IFERROR(RECHERCHEVA('Dpt BDD'!$A:$D,4,$B42,DF$13),"")</f>
        <v/>
      </c>
      <c r="DG42" s="114" t="str">
        <f>IFERROR(RECHERCHEVA('Dpt BDD'!$A:$D,4,$B42,DG$13),"")</f>
        <v/>
      </c>
      <c r="DH42" s="114" t="str">
        <f>IFERROR(RECHERCHEVA('Dpt BDD'!$A:$D,4,$B42,DH$13),"")</f>
        <v/>
      </c>
      <c r="DI42" s="114" t="str">
        <f>IFERROR(RECHERCHEVA('Dpt BDD'!$A:$D,4,$B42,DI$13),"")</f>
        <v/>
      </c>
      <c r="DJ42" s="114" t="str">
        <f>IFERROR(RECHERCHEVA('Dpt BDD'!$A:$D,4,$B42,DJ$13),"")</f>
        <v/>
      </c>
      <c r="DK42" s="114" t="str">
        <f>IFERROR(RECHERCHEVA('Dpt BDD'!$A:$D,4,$B42,DK$13),"")</f>
        <v/>
      </c>
      <c r="DL42" s="114" t="str">
        <f>IFERROR(RECHERCHEVA('Dpt BDD'!$A:$D,4,$B42,DL$13),"")</f>
        <v/>
      </c>
      <c r="DM42" s="114" t="str">
        <f>IFERROR(RECHERCHEVA('Dpt BDD'!$A:$D,4,$B42,DM$13),"")</f>
        <v/>
      </c>
      <c r="DN42" s="114" t="str">
        <f>IFERROR(RECHERCHEVA('Dpt BDD'!$A:$D,4,$B42,DN$13),"")</f>
        <v/>
      </c>
      <c r="DO42" s="114" t="str">
        <f>IFERROR(RECHERCHEVA('Dpt BDD'!$A:$D,4,$B42,DO$13),"")</f>
        <v/>
      </c>
      <c r="DP42" s="114" t="str">
        <f>IFERROR(RECHERCHEVA('Dpt BDD'!$A:$D,4,$B42,DP$13),"")</f>
        <v/>
      </c>
      <c r="DQ42" s="114" t="str">
        <f>IFERROR(RECHERCHEVA('Dpt BDD'!$A:$D,4,$B42,DQ$13),"")</f>
        <v/>
      </c>
      <c r="DR42" s="114" t="str">
        <f>IFERROR(RECHERCHEVA('Dpt BDD'!$A:$D,4,$B42,DR$13),"")</f>
        <v/>
      </c>
      <c r="DS42" s="114" t="str">
        <f>IFERROR(RECHERCHEVA('Dpt BDD'!$A:$D,4,$B42,DS$13),"")</f>
        <v/>
      </c>
      <c r="DT42" s="114" t="str">
        <f>IFERROR(RECHERCHEVA('Dpt BDD'!$A:$D,4,$B42,DT$13),"")</f>
        <v/>
      </c>
      <c r="DU42" s="114" t="str">
        <f>IFERROR(RECHERCHEVA('Dpt BDD'!$A:$D,4,$B42,DU$13),"")</f>
        <v/>
      </c>
      <c r="DV42" s="114" t="str">
        <f>IFERROR(RECHERCHEVA('Dpt BDD'!$A:$D,4,$B42,DV$13),"")</f>
        <v/>
      </c>
      <c r="DW42" s="114" t="str">
        <f>IFERROR(RECHERCHEVA('Dpt BDD'!$A:$D,4,$B42,DW$13),"")</f>
        <v/>
      </c>
      <c r="DX42" s="114" t="str">
        <f>IFERROR(RECHERCHEVA('Dpt BDD'!$A:$D,4,$B42,DX$13),"")</f>
        <v/>
      </c>
      <c r="DY42" s="114" t="str">
        <f>IFERROR(RECHERCHEVA('Dpt BDD'!$A:$D,4,$B42,DY$13),"")</f>
        <v/>
      </c>
      <c r="DZ42" s="114" t="str">
        <f>IFERROR(RECHERCHEVA('Dpt BDD'!$A:$D,4,$B42,DZ$13),"")</f>
        <v/>
      </c>
      <c r="EA42" s="114" t="str">
        <f>IFERROR(RECHERCHEVA('Dpt BDD'!$A:$D,4,$B42,EA$13),"")</f>
        <v/>
      </c>
      <c r="EB42" s="114" t="str">
        <f>IFERROR(RECHERCHEVA('Dpt BDD'!$A:$D,4,$B42,EB$13),"")</f>
        <v/>
      </c>
      <c r="EC42" s="114" t="str">
        <f>IFERROR(RECHERCHEVA('Dpt BDD'!$A:$D,4,$B42,EC$13),"")</f>
        <v/>
      </c>
      <c r="ED42" s="114" t="str">
        <f>IFERROR(RECHERCHEVA('Dpt BDD'!$A:$D,4,$B42,ED$13),"")</f>
        <v/>
      </c>
      <c r="EE42" s="114" t="str">
        <f>IFERROR(RECHERCHEVA('Dpt BDD'!$A:$D,4,$B42,EE$13),"")</f>
        <v/>
      </c>
      <c r="EF42" s="114" t="str">
        <f>IFERROR(RECHERCHEVA('Dpt BDD'!$A:$D,4,$B42,EF$13),"")</f>
        <v/>
      </c>
      <c r="EG42" s="114" t="str">
        <f>IFERROR(RECHERCHEVA('Dpt BDD'!$A:$D,4,$B42,EG$13),"")</f>
        <v/>
      </c>
      <c r="EH42" s="114" t="str">
        <f>IFERROR(RECHERCHEVA('Dpt BDD'!$A:$D,4,$B42,EH$13),"")</f>
        <v/>
      </c>
      <c r="EI42" s="114" t="str">
        <f>IFERROR(RECHERCHEVA('Dpt BDD'!$A:$D,4,$B42,EI$13),"")</f>
        <v/>
      </c>
      <c r="EJ42" s="114" t="str">
        <f>IFERROR(RECHERCHEVA('Dpt BDD'!$A:$D,4,$B42,EJ$13),"")</f>
        <v/>
      </c>
      <c r="EK42" s="114" t="str">
        <f>IFERROR(RECHERCHEVA('Dpt BDD'!$A:$D,4,$B42,EK$13),"")</f>
        <v/>
      </c>
      <c r="EL42" s="114" t="str">
        <f>IFERROR(RECHERCHEVA('Dpt BDD'!$A:$D,4,$B42,EL$13),"")</f>
        <v/>
      </c>
      <c r="EM42" s="114" t="str">
        <f>IFERROR(RECHERCHEVA('Dpt BDD'!$A:$D,4,$B42,EM$13),"")</f>
        <v/>
      </c>
      <c r="EN42" s="114" t="str">
        <f>IFERROR(RECHERCHEVA('Dpt BDD'!$A:$D,4,$B42,EN$13),"")</f>
        <v/>
      </c>
      <c r="EO42" s="114" t="str">
        <f>IFERROR(RECHERCHEVA('Dpt BDD'!$A:$D,4,$B42,EO$13),"")</f>
        <v/>
      </c>
      <c r="EP42" s="114" t="str">
        <f>IFERROR(RECHERCHEVA('Dpt BDD'!$A:$D,4,$B42,EP$13),"")</f>
        <v/>
      </c>
      <c r="EQ42" s="114" t="str">
        <f>IFERROR(RECHERCHEVA('Dpt BDD'!$A:$D,4,$B42,EQ$13),"")</f>
        <v/>
      </c>
      <c r="ER42" s="114" t="str">
        <f>IFERROR(RECHERCHEVA('Dpt BDD'!$A:$D,4,$B42,ER$13),"")</f>
        <v/>
      </c>
      <c r="ES42" s="114" t="str">
        <f>IFERROR(RECHERCHEVA('Dpt BDD'!$A:$D,4,$B42,ES$13),"")</f>
        <v/>
      </c>
      <c r="ET42" s="114" t="str">
        <f>IFERROR(RECHERCHEVA('Dpt BDD'!$A:$D,4,$B42,ET$13),"")</f>
        <v/>
      </c>
      <c r="EU42" s="114" t="str">
        <f>IFERROR(RECHERCHEVA('Dpt BDD'!$A:$D,4,$B42,EU$13),"")</f>
        <v/>
      </c>
      <c r="EV42" s="114" t="str">
        <f>IFERROR(RECHERCHEVA('Dpt BDD'!$A:$D,4,$B42,EV$13),"")</f>
        <v/>
      </c>
      <c r="EW42" s="114" t="str">
        <f>IFERROR(RECHERCHEVA('Dpt BDD'!$A:$D,4,$B42,EW$13),"")</f>
        <v/>
      </c>
      <c r="EX42" s="114" t="str">
        <f>IFERROR(RECHERCHEVA('Dpt BDD'!$A:$D,4,$B42,EX$13),"")</f>
        <v/>
      </c>
      <c r="EY42" s="114" t="str">
        <f>IFERROR(RECHERCHEVA('Dpt BDD'!$A:$D,4,$B42,EY$13),"")</f>
        <v/>
      </c>
      <c r="EZ42" s="114" t="str">
        <f>IFERROR(RECHERCHEVA('Dpt BDD'!$A:$D,4,$B42,EZ$13),"")</f>
        <v/>
      </c>
      <c r="FA42" s="114" t="str">
        <f>IFERROR(RECHERCHEVA('Dpt BDD'!$A:$D,4,$B42,FA$13),"")</f>
        <v/>
      </c>
      <c r="FB42" s="114" t="str">
        <f>IFERROR(RECHERCHEVA('Dpt BDD'!$A:$D,4,$B42,FB$13),"")</f>
        <v/>
      </c>
      <c r="FC42" s="114" t="str">
        <f>IFERROR(RECHERCHEVA('Dpt BDD'!$A:$D,4,$B42,FC$13),"")</f>
        <v/>
      </c>
      <c r="FD42" s="114" t="str">
        <f>IFERROR(RECHERCHEVA('Dpt BDD'!$A:$D,4,$B42,FD$13),"")</f>
        <v/>
      </c>
      <c r="FE42" s="114" t="str">
        <f>IFERROR(RECHERCHEVA('Dpt BDD'!$A:$D,4,$B42,FE$13),"")</f>
        <v/>
      </c>
      <c r="FF42" s="114" t="str">
        <f>IFERROR(RECHERCHEVA('Dpt BDD'!$A:$D,4,$B42,FF$13),"")</f>
        <v/>
      </c>
      <c r="FG42" s="114" t="str">
        <f>IFERROR(RECHERCHEVA('Dpt BDD'!$A:$D,4,$B42,FG$13),"")</f>
        <v/>
      </c>
      <c r="FH42" s="114" t="str">
        <f>IFERROR(RECHERCHEVA('Dpt BDD'!$A:$D,4,$B42,FH$13),"")</f>
        <v/>
      </c>
      <c r="FI42" s="114" t="str">
        <f>IFERROR(RECHERCHEVA('Dpt BDD'!$A:$D,4,$B42,FI$13),"")</f>
        <v/>
      </c>
      <c r="FJ42" s="114" t="str">
        <f>IFERROR(RECHERCHEVA('Dpt BDD'!$A:$D,4,$B42,FJ$13),"")</f>
        <v/>
      </c>
      <c r="FK42" s="114" t="str">
        <f>IFERROR(RECHERCHEVA('Dpt BDD'!$A:$D,4,$B42,FK$13),"")</f>
        <v/>
      </c>
      <c r="FL42" s="114" t="str">
        <f>IFERROR(RECHERCHEVA('Dpt BDD'!$A:$D,4,$B42,FL$13),"")</f>
        <v/>
      </c>
      <c r="FM42" s="114" t="str">
        <f>IFERROR(RECHERCHEVA('Dpt BDD'!$A:$D,4,$B42,FM$13),"")</f>
        <v/>
      </c>
      <c r="FN42" s="114" t="str">
        <f>IFERROR(RECHERCHEVA('Dpt BDD'!$A:$D,4,$B42,FN$13),"")</f>
        <v/>
      </c>
      <c r="FO42" s="114" t="str">
        <f>IFERROR(RECHERCHEVA('Dpt BDD'!$A:$D,4,$B42,FO$13),"")</f>
        <v/>
      </c>
      <c r="FP42" s="114" t="str">
        <f>IFERROR(RECHERCHEVA('Dpt BDD'!$A:$D,4,$B42,FP$13),"")</f>
        <v/>
      </c>
      <c r="FQ42" s="114" t="str">
        <f>IFERROR(RECHERCHEVA('Dpt BDD'!$A:$D,4,$B42,FQ$13),"")</f>
        <v/>
      </c>
      <c r="FR42" s="114" t="str">
        <f>IFERROR(RECHERCHEVA('Dpt BDD'!$A:$D,4,$B42,FR$13),"")</f>
        <v/>
      </c>
      <c r="FS42" s="114" t="str">
        <f>IFERROR(RECHERCHEVA('Dpt BDD'!$A:$D,4,$B42,FS$13),"")</f>
        <v/>
      </c>
      <c r="FT42" s="114" t="str">
        <f>IFERROR(RECHERCHEVA('Dpt BDD'!$A:$D,4,$B42,FT$13),"")</f>
        <v/>
      </c>
      <c r="FU42" s="114" t="str">
        <f>IFERROR(RECHERCHEVA('Dpt BDD'!$A:$D,4,$B42,FU$13),"")</f>
        <v/>
      </c>
      <c r="FV42" s="114" t="str">
        <f>IFERROR(RECHERCHEVA('Dpt BDD'!$A:$D,4,$B42,FV$13),"")</f>
        <v/>
      </c>
      <c r="FW42" s="114" t="str">
        <f>IFERROR(RECHERCHEVA('Dpt BDD'!$A:$D,4,$B42,FW$13),"")</f>
        <v/>
      </c>
      <c r="FX42" s="114" t="str">
        <f>IFERROR(RECHERCHEVA('Dpt BDD'!$A:$D,4,$B42,FX$13),"")</f>
        <v/>
      </c>
      <c r="FY42" s="114" t="str">
        <f>IFERROR(RECHERCHEVA('Dpt BDD'!$A:$D,4,$B42,FY$13),"")</f>
        <v/>
      </c>
      <c r="FZ42" s="114" t="str">
        <f>IFERROR(RECHERCHEVA('Dpt BDD'!$A:$D,4,$B42,FZ$13),"")</f>
        <v/>
      </c>
      <c r="GA42" s="114" t="str">
        <f>IFERROR(RECHERCHEVA('Dpt BDD'!$A:$D,4,$B42,GA$13),"")</f>
        <v/>
      </c>
      <c r="GB42" s="114" t="str">
        <f>IFERROR(RECHERCHEVA('Dpt BDD'!$A:$D,4,$B42,GB$13),"")</f>
        <v/>
      </c>
      <c r="GC42" s="114" t="str">
        <f>IFERROR(RECHERCHEVA('Dpt BDD'!$A:$D,4,$B42,GC$13),"")</f>
        <v/>
      </c>
      <c r="GD42" s="114" t="str">
        <f>IFERROR(RECHERCHEVA('Dpt BDD'!$A:$D,4,$B42,GD$13),"")</f>
        <v/>
      </c>
      <c r="GE42" s="114" t="str">
        <f>IFERROR(RECHERCHEVA('Dpt BDD'!$A:$D,4,$B42,GE$13),"")</f>
        <v/>
      </c>
      <c r="GF42" s="114" t="str">
        <f>IFERROR(RECHERCHEVA('Dpt BDD'!$A:$D,4,$B42,GF$13),"")</f>
        <v/>
      </c>
      <c r="GG42" s="114" t="str">
        <f>IFERROR(RECHERCHEVA('Dpt BDD'!$A:$D,4,$B42,GG$13),"")</f>
        <v/>
      </c>
      <c r="GH42" s="114" t="str">
        <f>IFERROR(RECHERCHEVA('Dpt BDD'!$A:$D,4,$B42,GH$13),"")</f>
        <v/>
      </c>
      <c r="GI42" s="114" t="str">
        <f>IFERROR(RECHERCHEVA('Dpt BDD'!$A:$D,4,$B42,GI$13),"")</f>
        <v/>
      </c>
      <c r="GJ42" s="114" t="str">
        <f>IFERROR(RECHERCHEVA('Dpt BDD'!$A:$D,4,$B42,GJ$13),"")</f>
        <v/>
      </c>
      <c r="GK42" s="114" t="str">
        <f>IFERROR(RECHERCHEVA('Dpt BDD'!$A:$D,4,$B42,GK$13),"")</f>
        <v/>
      </c>
      <c r="GL42" s="114" t="str">
        <f>IFERROR(RECHERCHEVA('Dpt BDD'!$A:$D,4,$B42,GL$13),"")</f>
        <v/>
      </c>
      <c r="GM42" s="114" t="str">
        <f>IFERROR(RECHERCHEVA('Dpt BDD'!$A:$D,4,$B42,GM$13),"")</f>
        <v/>
      </c>
      <c r="GN42" s="114" t="str">
        <f>IFERROR(RECHERCHEVA('Dpt BDD'!$A:$D,4,$B42,GN$13),"")</f>
        <v/>
      </c>
      <c r="GO42" s="114" t="str">
        <f>IFERROR(RECHERCHEVA('Dpt BDD'!$A:$D,4,$B42,GO$13),"")</f>
        <v/>
      </c>
      <c r="GP42" s="114" t="str">
        <f>IFERROR(RECHERCHEVA('Dpt BDD'!$A:$D,4,$B42,GP$13),"")</f>
        <v/>
      </c>
      <c r="GQ42" s="114" t="str">
        <f>IFERROR(RECHERCHEVA('Dpt BDD'!$A:$D,4,$B42,GQ$13),"")</f>
        <v/>
      </c>
      <c r="GR42" s="114" t="str">
        <f>IFERROR(RECHERCHEVA('Dpt BDD'!$A:$D,4,$B42,GR$13),"")</f>
        <v/>
      </c>
      <c r="GS42" s="114" t="str">
        <f>IFERROR(RECHERCHEVA('Dpt BDD'!$A:$D,4,$B42,GS$13),"")</f>
        <v/>
      </c>
      <c r="GT42" s="114" t="str">
        <f>IFERROR(RECHERCHEVA('Dpt BDD'!$A:$D,4,$B42,GT$13),"")</f>
        <v/>
      </c>
      <c r="GU42" s="114" t="str">
        <f>IFERROR(RECHERCHEVA('Dpt BDD'!$A:$D,4,$B42,GU$13),"")</f>
        <v/>
      </c>
      <c r="GV42" s="114" t="str">
        <f>IFERROR(RECHERCHEVA('Dpt BDD'!$A:$D,4,$B42,GV$13),"")</f>
        <v/>
      </c>
      <c r="GW42" s="114" t="str">
        <f>IFERROR(RECHERCHEVA('Dpt BDD'!$A:$D,4,$B42,GW$13),"")</f>
        <v/>
      </c>
      <c r="GX42" s="114" t="str">
        <f>IFERROR(RECHERCHEVA('Dpt BDD'!$A:$D,4,$B42,GX$13),"")</f>
        <v/>
      </c>
      <c r="GY42" s="114" t="str">
        <f>IFERROR(RECHERCHEVA('Dpt BDD'!$A:$D,4,$B42,GY$13),"")</f>
        <v/>
      </c>
      <c r="GZ42" s="114" t="str">
        <f>IFERROR(RECHERCHEVA('Dpt BDD'!$A:$D,4,$B42,GZ$13),"")</f>
        <v/>
      </c>
      <c r="HA42" s="114" t="str">
        <f>IFERROR(RECHERCHEVA('Dpt BDD'!$A:$D,4,$B42,HA$13),"")</f>
        <v/>
      </c>
      <c r="HB42" s="114" t="str">
        <f>IFERROR(RECHERCHEVA('Dpt BDD'!$A:$D,4,$B42,HB$13),"")</f>
        <v/>
      </c>
      <c r="HC42" s="114" t="str">
        <f>IFERROR(RECHERCHEVA('Dpt BDD'!$A:$D,4,$B42,HC$13),"")</f>
        <v/>
      </c>
      <c r="HD42" s="114" t="str">
        <f>IFERROR(RECHERCHEVA('Dpt BDD'!$A:$D,4,$B42,HD$13),"")</f>
        <v/>
      </c>
      <c r="HE42" s="114" t="str">
        <f>IFERROR(RECHERCHEVA('Dpt BDD'!$A:$D,4,$B42,HE$13),"")</f>
        <v/>
      </c>
      <c r="HF42" s="114" t="str">
        <f>IFERROR(RECHERCHEVA('Dpt BDD'!$A:$D,4,$B42,HF$13),"")</f>
        <v/>
      </c>
      <c r="HG42" s="114" t="str">
        <f>IFERROR(RECHERCHEVA('Dpt BDD'!$A:$D,4,$B42,HG$13),"")</f>
        <v/>
      </c>
      <c r="HH42" s="114" t="str">
        <f>IFERROR(RECHERCHEVA('Dpt BDD'!$A:$D,4,$B42,HH$13),"")</f>
        <v/>
      </c>
    </row>
    <row r="43" spans="2:216" x14ac:dyDescent="0.15">
      <c r="B43" s="120">
        <f t="shared" si="0"/>
        <v>43130</v>
      </c>
      <c r="C43" s="117" t="str">
        <f>IFERROR(RECHERCHEVA('Dpt BDD'!$A:$D,4,$B43,C$12),"")</f>
        <v/>
      </c>
      <c r="D43" s="115" t="str">
        <f>IFERROR(RECHERCHEVA('Dpt BDD'!$A:$D,4,$B43,D$12),"")</f>
        <v/>
      </c>
      <c r="E43" s="115" t="str">
        <f>IFERROR(RECHERCHEVA('Dpt BDD'!$A:$D,4,$B43,E$12),"")</f>
        <v/>
      </c>
      <c r="F43" s="115" t="str">
        <f>IFERROR(RECHERCHEVA('Dpt BDD'!$A:$D,4,$B43,F$12),"")</f>
        <v/>
      </c>
      <c r="G43" s="115" t="str">
        <f>IFERROR(RECHERCHEVA('Dpt BDD'!$A:$D,4,$B43,G$12),"")</f>
        <v/>
      </c>
      <c r="H43" s="115" t="str">
        <f>IFERROR(RECHERCHEVA('Dpt BDD'!$A:$D,4,$B43,H$12),"")</f>
        <v/>
      </c>
      <c r="I43" s="115" t="str">
        <f>IFERROR(RECHERCHEVA('Dpt BDD'!$A:$D,4,$B43,I$12),"")</f>
        <v/>
      </c>
      <c r="J43" s="115" t="str">
        <f>IFERROR(RECHERCHEVA('Dpt BDD'!$A:$D,4,$B43,J$12),"")</f>
        <v/>
      </c>
      <c r="K43" s="115" t="str">
        <f>IFERROR(RECHERCHEVA('Dpt BDD'!$A:$D,4,$B43,K$12),"")</f>
        <v/>
      </c>
      <c r="L43" s="115" t="str">
        <f>IFERROR(RECHERCHEVA('Dpt BDD'!$A:$D,4,$B43,L$12),"")</f>
        <v/>
      </c>
      <c r="M43" s="115" t="str">
        <f>IFERROR(RECHERCHEVA('Dpt BDD'!$A:$D,4,$B43,M$12),"")</f>
        <v/>
      </c>
      <c r="N43" s="115" t="str">
        <f>IFERROR(RECHERCHEVA('Dpt BDD'!$A:$D,4,$B43,N$12),"")</f>
        <v/>
      </c>
      <c r="O43" s="115" t="str">
        <f>IFERROR(RECHERCHEVA('Dpt BDD'!$A:$D,4,$B43,O$13),"")</f>
        <v/>
      </c>
      <c r="P43" s="115" t="str">
        <f>IFERROR(RECHERCHEVA('Dpt BDD'!$A:$D,4,$B43,P$13),"")</f>
        <v/>
      </c>
      <c r="Q43" s="115" t="str">
        <f>IFERROR(RECHERCHEVA('Dpt BDD'!$A:$D,4,$B43,Q$13),"")</f>
        <v/>
      </c>
      <c r="R43" s="115" t="str">
        <f>IFERROR(RECHERCHEVA('Dpt BDD'!$A:$D,4,$B43,R$13),"")</f>
        <v/>
      </c>
      <c r="S43" s="115" t="str">
        <f>IFERROR(RECHERCHEVA('Dpt BDD'!$A:$D,4,$B43,S$13),"")</f>
        <v/>
      </c>
      <c r="T43" s="115" t="str">
        <f>IFERROR(RECHERCHEVA('Dpt BDD'!$A:$D,4,$B43,T$13),"")</f>
        <v/>
      </c>
      <c r="U43" s="115" t="str">
        <f>IFERROR(RECHERCHEVA('Dpt BDD'!$A:$D,4,$B43,U$13),"")</f>
        <v/>
      </c>
      <c r="V43" s="115" t="str">
        <f>IFERROR(RECHERCHEVA('Dpt BDD'!$A:$D,4,$B43,V$13),"")</f>
        <v/>
      </c>
      <c r="W43" s="115" t="str">
        <f>IFERROR(RECHERCHEVA('Dpt BDD'!$A:$D,4,$B43,W$13),"")</f>
        <v/>
      </c>
      <c r="X43" s="115" t="str">
        <f>IFERROR(RECHERCHEVA('Dpt BDD'!$A:$D,4,$B43,X$13),"")</f>
        <v/>
      </c>
      <c r="Y43" s="115" t="str">
        <f>IFERROR(RECHERCHEVA('Dpt BDD'!$A:$D,4,$B43,Y$13),"")</f>
        <v/>
      </c>
      <c r="Z43" s="115" t="str">
        <f>IFERROR(RECHERCHEVA('Dpt BDD'!$A:$D,4,$B43,Z$13),"")</f>
        <v/>
      </c>
      <c r="AA43" s="115" t="str">
        <f>IFERROR(RECHERCHEVA('Dpt BDD'!$A:$D,4,$B43,AA$13),"")</f>
        <v/>
      </c>
      <c r="AB43" s="115" t="str">
        <f>IFERROR(RECHERCHEVA('Dpt BDD'!$A:$D,4,$B43,AB$13),"")</f>
        <v/>
      </c>
      <c r="AC43" s="115" t="str">
        <f>IFERROR(RECHERCHEVA('Dpt BDD'!$A:$D,4,$B43,AC$13),"")</f>
        <v/>
      </c>
      <c r="AD43" s="115" t="str">
        <f>IFERROR(RECHERCHEVA('Dpt BDD'!$A:$D,4,$B43,AD$13),"")</f>
        <v/>
      </c>
      <c r="AE43" s="115" t="str">
        <f>IFERROR(RECHERCHEVA('Dpt BDD'!$A:$D,4,$B43,AE$13),"")</f>
        <v/>
      </c>
      <c r="AF43" s="115" t="str">
        <f>IFERROR(RECHERCHEVA('Dpt BDD'!$A:$D,4,$B43,AF$13),"")</f>
        <v/>
      </c>
      <c r="AG43" s="115" t="str">
        <f>IFERROR(RECHERCHEVA('Dpt BDD'!$A:$D,4,$B43,AG$13),"")</f>
        <v/>
      </c>
      <c r="AH43" s="115" t="str">
        <f>IFERROR(RECHERCHEVA('Dpt BDD'!$A:$D,4,$B43,AH$13),"")</f>
        <v/>
      </c>
      <c r="AI43" s="115" t="str">
        <f>IFERROR(RECHERCHEVA('Dpt BDD'!$A:$D,4,$B43,AI$13),"")</f>
        <v/>
      </c>
      <c r="AJ43" s="115" t="str">
        <f>IFERROR(RECHERCHEVA('Dpt BDD'!$A:$D,4,$B43,AJ$13),"")</f>
        <v/>
      </c>
      <c r="AK43" s="115" t="str">
        <f>IFERROR(RECHERCHEVA('Dpt BDD'!$A:$D,4,$B43,AK$13),"")</f>
        <v/>
      </c>
      <c r="AL43" s="115" t="str">
        <f>IFERROR(RECHERCHEVA('Dpt BDD'!$A:$D,4,$B43,AL$13),"")</f>
        <v/>
      </c>
      <c r="AM43" s="115" t="str">
        <f>IFERROR(RECHERCHEVA('Dpt BDD'!$A:$D,4,$B43,AM$13),"")</f>
        <v/>
      </c>
      <c r="AN43" s="115" t="str">
        <f>IFERROR(RECHERCHEVA('Dpt BDD'!$A:$D,4,$B43,AN$13),"")</f>
        <v/>
      </c>
      <c r="AO43" s="115" t="str">
        <f>IFERROR(RECHERCHEVA('Dpt BDD'!$A:$D,4,$B43,AO$13),"")</f>
        <v/>
      </c>
      <c r="AP43" s="115" t="str">
        <f>IFERROR(RECHERCHEVA('Dpt BDD'!$A:$D,4,$B43,AP$13),"")</f>
        <v/>
      </c>
      <c r="AQ43" s="115" t="str">
        <f>IFERROR(RECHERCHEVA('Dpt BDD'!$A:$D,4,$B43,AQ$13),"")</f>
        <v/>
      </c>
      <c r="AR43" s="115" t="str">
        <f>IFERROR(RECHERCHEVA('Dpt BDD'!$A:$D,4,$B43,AR$13),"")</f>
        <v/>
      </c>
      <c r="AS43" s="115" t="str">
        <f>IFERROR(RECHERCHEVA('Dpt BDD'!$A:$D,4,$B43,AS$13),"")</f>
        <v/>
      </c>
      <c r="AT43" s="115" t="str">
        <f>IFERROR(RECHERCHEVA('Dpt BDD'!$A:$D,4,$B43,AT$13),"")</f>
        <v/>
      </c>
      <c r="AU43" s="115" t="str">
        <f>IFERROR(RECHERCHEVA('Dpt BDD'!$A:$D,4,$B43,AU$13),"")</f>
        <v/>
      </c>
      <c r="AV43" s="115" t="str">
        <f>IFERROR(RECHERCHEVA('Dpt BDD'!$A:$D,4,$B43,AV$13),"")</f>
        <v/>
      </c>
      <c r="AW43" s="115" t="str">
        <f>IFERROR(RECHERCHEVA('Dpt BDD'!$A:$D,4,$B43,AW$13),"")</f>
        <v/>
      </c>
      <c r="AX43" s="115" t="str">
        <f>IFERROR(RECHERCHEVA('Dpt BDD'!$A:$D,4,$B43,AX$13),"")</f>
        <v/>
      </c>
      <c r="AY43" s="115" t="str">
        <f>IFERROR(RECHERCHEVA('Dpt BDD'!$A:$D,4,$B43,AY$13),"")</f>
        <v/>
      </c>
      <c r="AZ43" s="115" t="str">
        <f>IFERROR(RECHERCHEVA('Dpt BDD'!$A:$D,4,$B43,AZ$13),"")</f>
        <v/>
      </c>
      <c r="BA43" s="115" t="str">
        <f>IFERROR(RECHERCHEVA('Dpt BDD'!$A:$D,4,$B43,BA$13),"")</f>
        <v/>
      </c>
      <c r="BB43" s="115" t="str">
        <f>IFERROR(RECHERCHEVA('Dpt BDD'!$A:$D,4,$B43,BB$13),"")</f>
        <v/>
      </c>
      <c r="BC43" s="115" t="str">
        <f>IFERROR(RECHERCHEVA('Dpt BDD'!$A:$D,4,$B43,BC$13),"")</f>
        <v/>
      </c>
      <c r="BD43" s="115" t="str">
        <f>IFERROR(RECHERCHEVA('Dpt BDD'!$A:$D,4,$B43,BD$13),"")</f>
        <v/>
      </c>
      <c r="BE43" s="115" t="str">
        <f>IFERROR(RECHERCHEVA('Dpt BDD'!$A:$D,4,$B43,BE$13),"")</f>
        <v/>
      </c>
      <c r="BF43" s="115" t="str">
        <f>IFERROR(RECHERCHEVA('Dpt BDD'!$A:$D,4,$B43,BF$13),"")</f>
        <v/>
      </c>
      <c r="BG43" s="115" t="str">
        <f>IFERROR(RECHERCHEVA('Dpt BDD'!$A:$D,4,$B43,BG$13),"")</f>
        <v/>
      </c>
      <c r="BH43" s="115" t="str">
        <f>IFERROR(RECHERCHEVA('Dpt BDD'!$A:$D,4,$B43,BH$13),"")</f>
        <v/>
      </c>
      <c r="BI43" s="115" t="str">
        <f>IFERROR(RECHERCHEVA('Dpt BDD'!$A:$D,4,$B43,BI$13),"")</f>
        <v/>
      </c>
      <c r="BJ43" s="115" t="str">
        <f>IFERROR(RECHERCHEVA('Dpt BDD'!$A:$D,4,$B43,BJ$13),"")</f>
        <v/>
      </c>
      <c r="BK43" s="115" t="str">
        <f>IFERROR(RECHERCHEVA('Dpt BDD'!$A:$D,4,$B43,BK$13),"")</f>
        <v/>
      </c>
      <c r="BL43" s="115" t="str">
        <f>IFERROR(RECHERCHEVA('Dpt BDD'!$A:$D,4,$B43,BL$13),"")</f>
        <v/>
      </c>
      <c r="BM43" s="115" t="str">
        <f>IFERROR(RECHERCHEVA('Dpt BDD'!$A:$D,4,$B43,BM$13),"")</f>
        <v/>
      </c>
      <c r="BN43" s="115" t="str">
        <f>IFERROR(RECHERCHEVA('Dpt BDD'!$A:$D,4,$B43,BN$13),"")</f>
        <v/>
      </c>
      <c r="BO43" s="115" t="str">
        <f>IFERROR(RECHERCHEVA('Dpt BDD'!$A:$D,4,$B43,BO$13),"")</f>
        <v/>
      </c>
      <c r="BP43" s="115" t="str">
        <f>IFERROR(RECHERCHEVA('Dpt BDD'!$A:$D,4,$B43,BP$13),"")</f>
        <v/>
      </c>
      <c r="BQ43" s="115" t="str">
        <f>IFERROR(RECHERCHEVA('Dpt BDD'!$A:$D,4,$B43,BQ$13),"")</f>
        <v/>
      </c>
      <c r="BR43" s="115" t="str">
        <f>IFERROR(RECHERCHEVA('Dpt BDD'!$A:$D,4,$B43,BR$13),"")</f>
        <v/>
      </c>
      <c r="BS43" s="115" t="str">
        <f>IFERROR(RECHERCHEVA('Dpt BDD'!$A:$D,4,$B43,BS$13),"")</f>
        <v/>
      </c>
      <c r="BT43" s="115" t="str">
        <f>IFERROR(RECHERCHEVA('Dpt BDD'!$A:$D,4,$B43,BT$13),"")</f>
        <v/>
      </c>
      <c r="BU43" s="115" t="str">
        <f>IFERROR(RECHERCHEVA('Dpt BDD'!$A:$D,4,$B43,BU$13),"")</f>
        <v/>
      </c>
      <c r="BV43" s="115" t="str">
        <f>IFERROR(RECHERCHEVA('Dpt BDD'!$A:$D,4,$B43,BV$13),"")</f>
        <v/>
      </c>
      <c r="BW43" s="115" t="str">
        <f>IFERROR(RECHERCHEVA('Dpt BDD'!$A:$D,4,$B43,BW$13),"")</f>
        <v/>
      </c>
      <c r="BX43" s="115" t="str">
        <f>IFERROR(RECHERCHEVA('Dpt BDD'!$A:$D,4,$B43,BX$13),"")</f>
        <v/>
      </c>
      <c r="BY43" s="115" t="str">
        <f>IFERROR(RECHERCHEVA('Dpt BDD'!$A:$D,4,$B43,BY$13),"")</f>
        <v/>
      </c>
      <c r="BZ43" s="115" t="str">
        <f>IFERROR(RECHERCHEVA('Dpt BDD'!$A:$D,4,$B43,BZ$13),"")</f>
        <v/>
      </c>
      <c r="CA43" s="115" t="str">
        <f>IFERROR(RECHERCHEVA('Dpt BDD'!$A:$D,4,$B43,CA$13),"")</f>
        <v/>
      </c>
      <c r="CB43" s="115" t="str">
        <f>IFERROR(RECHERCHEVA('Dpt BDD'!$A:$D,4,$B43,CB$13),"")</f>
        <v/>
      </c>
      <c r="CC43" s="115" t="str">
        <f>IFERROR(RECHERCHEVA('Dpt BDD'!$A:$D,4,$B43,CC$13),"")</f>
        <v/>
      </c>
      <c r="CD43" s="115" t="str">
        <f>IFERROR(RECHERCHEVA('Dpt BDD'!$A:$D,4,$B43,CD$13),"")</f>
        <v/>
      </c>
      <c r="CE43" s="115" t="str">
        <f>IFERROR(RECHERCHEVA('Dpt BDD'!$A:$D,4,$B43,CE$13),"")</f>
        <v/>
      </c>
      <c r="CF43" s="115" t="str">
        <f>IFERROR(RECHERCHEVA('Dpt BDD'!$A:$D,4,$B43,CF$13),"")</f>
        <v/>
      </c>
      <c r="CG43" s="115" t="str">
        <f>IFERROR(RECHERCHEVA('Dpt BDD'!$A:$D,4,$B43,CG$13),"")</f>
        <v/>
      </c>
      <c r="CH43" s="115" t="str">
        <f>IFERROR(RECHERCHEVA('Dpt BDD'!$A:$D,4,$B43,CH$13),"")</f>
        <v/>
      </c>
      <c r="CI43" s="115" t="str">
        <f>IFERROR(RECHERCHEVA('Dpt BDD'!$A:$D,4,$B43,CI$13),"")</f>
        <v/>
      </c>
      <c r="CJ43" s="115" t="str">
        <f>IFERROR(RECHERCHEVA('Dpt BDD'!$A:$D,4,$B43,CJ$13),"")</f>
        <v/>
      </c>
      <c r="CK43" s="115" t="str">
        <f>IFERROR(RECHERCHEVA('Dpt BDD'!$A:$D,4,$B43,CK$13),"")</f>
        <v/>
      </c>
      <c r="CL43" s="115" t="str">
        <f>IFERROR(RECHERCHEVA('Dpt BDD'!$A:$D,4,$B43,CL$13),"")</f>
        <v/>
      </c>
      <c r="CM43" s="115" t="str">
        <f>IFERROR(RECHERCHEVA('Dpt BDD'!$A:$D,4,$B43,CM$13),"")</f>
        <v/>
      </c>
      <c r="CN43" s="115" t="str">
        <f>IFERROR(RECHERCHEVA('Dpt BDD'!$A:$D,4,$B43,CN$13),"")</f>
        <v/>
      </c>
      <c r="CO43" s="115" t="str">
        <f>IFERROR(RECHERCHEVA('Dpt BDD'!$A:$D,4,$B43,CO$13),"")</f>
        <v/>
      </c>
      <c r="CP43" s="115" t="str">
        <f>IFERROR(RECHERCHEVA('Dpt BDD'!$A:$D,4,$B43,CP$13),"")</f>
        <v/>
      </c>
      <c r="CQ43" s="115" t="str">
        <f>IFERROR(RECHERCHEVA('Dpt BDD'!$A:$D,4,$B43,CQ$13),"")</f>
        <v/>
      </c>
      <c r="CR43" s="115" t="str">
        <f>IFERROR(RECHERCHEVA('Dpt BDD'!$A:$D,4,$B43,CR$13),"")</f>
        <v/>
      </c>
      <c r="CS43" s="115" t="str">
        <f>IFERROR(RECHERCHEVA('Dpt BDD'!$A:$D,4,$B43,CS$13),"")</f>
        <v/>
      </c>
      <c r="CT43" s="115" t="str">
        <f>IFERROR(RECHERCHEVA('Dpt BDD'!$A:$D,4,$B43,CT$13),"")</f>
        <v/>
      </c>
      <c r="CU43" s="115" t="str">
        <f>IFERROR(RECHERCHEVA('Dpt BDD'!$A:$D,4,$B43,CU$13),"")</f>
        <v/>
      </c>
      <c r="CV43" s="115" t="str">
        <f>IFERROR(RECHERCHEVA('Dpt BDD'!$A:$D,4,$B43,CV$13),"")</f>
        <v/>
      </c>
      <c r="CW43" s="115" t="str">
        <f>IFERROR(RECHERCHEVA('Dpt BDD'!$A:$D,4,$B43,CW$13),"")</f>
        <v/>
      </c>
      <c r="CX43" s="115" t="str">
        <f>IFERROR(RECHERCHEVA('Dpt BDD'!$A:$D,4,$B43,CX$13),"")</f>
        <v/>
      </c>
      <c r="CY43" s="115" t="str">
        <f>IFERROR(RECHERCHEVA('Dpt BDD'!$A:$D,4,$B43,CY$13),"")</f>
        <v/>
      </c>
      <c r="CZ43" s="115" t="str">
        <f>IFERROR(RECHERCHEVA('Dpt BDD'!$A:$D,4,$B43,CZ$13),"")</f>
        <v/>
      </c>
      <c r="DA43" s="115" t="str">
        <f>IFERROR(RECHERCHEVA('Dpt BDD'!$A:$D,4,$B43,DA$13),"")</f>
        <v/>
      </c>
      <c r="DB43" s="115" t="str">
        <f>IFERROR(RECHERCHEVA('Dpt BDD'!$A:$D,4,$B43,DB$13),"")</f>
        <v/>
      </c>
      <c r="DC43" s="115" t="str">
        <f>IFERROR(RECHERCHEVA('Dpt BDD'!$A:$D,4,$B43,DC$13),"")</f>
        <v/>
      </c>
      <c r="DD43" s="115" t="str">
        <f>IFERROR(RECHERCHEVA('Dpt BDD'!$A:$D,4,$B43,DD$13),"")</f>
        <v/>
      </c>
      <c r="DE43" s="115" t="str">
        <f>IFERROR(RECHERCHEVA('Dpt BDD'!$A:$D,4,$B43,DE$13),"")</f>
        <v/>
      </c>
      <c r="DF43" s="115" t="str">
        <f>IFERROR(RECHERCHEVA('Dpt BDD'!$A:$D,4,$B43,DF$13),"")</f>
        <v/>
      </c>
      <c r="DG43" s="115" t="str">
        <f>IFERROR(RECHERCHEVA('Dpt BDD'!$A:$D,4,$B43,DG$13),"")</f>
        <v/>
      </c>
      <c r="DH43" s="115" t="str">
        <f>IFERROR(RECHERCHEVA('Dpt BDD'!$A:$D,4,$B43,DH$13),"")</f>
        <v/>
      </c>
      <c r="DI43" s="115" t="str">
        <f>IFERROR(RECHERCHEVA('Dpt BDD'!$A:$D,4,$B43,DI$13),"")</f>
        <v/>
      </c>
      <c r="DJ43" s="115" t="str">
        <f>IFERROR(RECHERCHEVA('Dpt BDD'!$A:$D,4,$B43,DJ$13),"")</f>
        <v/>
      </c>
      <c r="DK43" s="115" t="str">
        <f>IFERROR(RECHERCHEVA('Dpt BDD'!$A:$D,4,$B43,DK$13),"")</f>
        <v/>
      </c>
      <c r="DL43" s="115" t="str">
        <f>IFERROR(RECHERCHEVA('Dpt BDD'!$A:$D,4,$B43,DL$13),"")</f>
        <v/>
      </c>
      <c r="DM43" s="115" t="str">
        <f>IFERROR(RECHERCHEVA('Dpt BDD'!$A:$D,4,$B43,DM$13),"")</f>
        <v/>
      </c>
      <c r="DN43" s="115" t="str">
        <f>IFERROR(RECHERCHEVA('Dpt BDD'!$A:$D,4,$B43,DN$13),"")</f>
        <v/>
      </c>
      <c r="DO43" s="115" t="str">
        <f>IFERROR(RECHERCHEVA('Dpt BDD'!$A:$D,4,$B43,DO$13),"")</f>
        <v/>
      </c>
      <c r="DP43" s="115" t="str">
        <f>IFERROR(RECHERCHEVA('Dpt BDD'!$A:$D,4,$B43,DP$13),"")</f>
        <v/>
      </c>
      <c r="DQ43" s="115" t="str">
        <f>IFERROR(RECHERCHEVA('Dpt BDD'!$A:$D,4,$B43,DQ$13),"")</f>
        <v/>
      </c>
      <c r="DR43" s="115" t="str">
        <f>IFERROR(RECHERCHEVA('Dpt BDD'!$A:$D,4,$B43,DR$13),"")</f>
        <v/>
      </c>
      <c r="DS43" s="115" t="str">
        <f>IFERROR(RECHERCHEVA('Dpt BDD'!$A:$D,4,$B43,DS$13),"")</f>
        <v/>
      </c>
      <c r="DT43" s="115" t="str">
        <f>IFERROR(RECHERCHEVA('Dpt BDD'!$A:$D,4,$B43,DT$13),"")</f>
        <v/>
      </c>
      <c r="DU43" s="115" t="str">
        <f>IFERROR(RECHERCHEVA('Dpt BDD'!$A:$D,4,$B43,DU$13),"")</f>
        <v/>
      </c>
      <c r="DV43" s="115" t="str">
        <f>IFERROR(RECHERCHEVA('Dpt BDD'!$A:$D,4,$B43,DV$13),"")</f>
        <v/>
      </c>
      <c r="DW43" s="115" t="str">
        <f>IFERROR(RECHERCHEVA('Dpt BDD'!$A:$D,4,$B43,DW$13),"")</f>
        <v/>
      </c>
      <c r="DX43" s="115" t="str">
        <f>IFERROR(RECHERCHEVA('Dpt BDD'!$A:$D,4,$B43,DX$13),"")</f>
        <v/>
      </c>
      <c r="DY43" s="115" t="str">
        <f>IFERROR(RECHERCHEVA('Dpt BDD'!$A:$D,4,$B43,DY$13),"")</f>
        <v/>
      </c>
      <c r="DZ43" s="115" t="str">
        <f>IFERROR(RECHERCHEVA('Dpt BDD'!$A:$D,4,$B43,DZ$13),"")</f>
        <v/>
      </c>
      <c r="EA43" s="115" t="str">
        <f>IFERROR(RECHERCHEVA('Dpt BDD'!$A:$D,4,$B43,EA$13),"")</f>
        <v/>
      </c>
      <c r="EB43" s="115" t="str">
        <f>IFERROR(RECHERCHEVA('Dpt BDD'!$A:$D,4,$B43,EB$13),"")</f>
        <v/>
      </c>
      <c r="EC43" s="115" t="str">
        <f>IFERROR(RECHERCHEVA('Dpt BDD'!$A:$D,4,$B43,EC$13),"")</f>
        <v/>
      </c>
      <c r="ED43" s="115" t="str">
        <f>IFERROR(RECHERCHEVA('Dpt BDD'!$A:$D,4,$B43,ED$13),"")</f>
        <v/>
      </c>
      <c r="EE43" s="115" t="str">
        <f>IFERROR(RECHERCHEVA('Dpt BDD'!$A:$D,4,$B43,EE$13),"")</f>
        <v/>
      </c>
      <c r="EF43" s="115" t="str">
        <f>IFERROR(RECHERCHEVA('Dpt BDD'!$A:$D,4,$B43,EF$13),"")</f>
        <v/>
      </c>
      <c r="EG43" s="115" t="str">
        <f>IFERROR(RECHERCHEVA('Dpt BDD'!$A:$D,4,$B43,EG$13),"")</f>
        <v/>
      </c>
      <c r="EH43" s="115" t="str">
        <f>IFERROR(RECHERCHEVA('Dpt BDD'!$A:$D,4,$B43,EH$13),"")</f>
        <v/>
      </c>
      <c r="EI43" s="115" t="str">
        <f>IFERROR(RECHERCHEVA('Dpt BDD'!$A:$D,4,$B43,EI$13),"")</f>
        <v/>
      </c>
      <c r="EJ43" s="115" t="str">
        <f>IFERROR(RECHERCHEVA('Dpt BDD'!$A:$D,4,$B43,EJ$13),"")</f>
        <v/>
      </c>
      <c r="EK43" s="115" t="str">
        <f>IFERROR(RECHERCHEVA('Dpt BDD'!$A:$D,4,$B43,EK$13),"")</f>
        <v/>
      </c>
      <c r="EL43" s="115" t="str">
        <f>IFERROR(RECHERCHEVA('Dpt BDD'!$A:$D,4,$B43,EL$13),"")</f>
        <v/>
      </c>
      <c r="EM43" s="115" t="str">
        <f>IFERROR(RECHERCHEVA('Dpt BDD'!$A:$D,4,$B43,EM$13),"")</f>
        <v/>
      </c>
      <c r="EN43" s="115" t="str">
        <f>IFERROR(RECHERCHEVA('Dpt BDD'!$A:$D,4,$B43,EN$13),"")</f>
        <v/>
      </c>
      <c r="EO43" s="115" t="str">
        <f>IFERROR(RECHERCHEVA('Dpt BDD'!$A:$D,4,$B43,EO$13),"")</f>
        <v/>
      </c>
      <c r="EP43" s="115" t="str">
        <f>IFERROR(RECHERCHEVA('Dpt BDD'!$A:$D,4,$B43,EP$13),"")</f>
        <v/>
      </c>
      <c r="EQ43" s="115" t="str">
        <f>IFERROR(RECHERCHEVA('Dpt BDD'!$A:$D,4,$B43,EQ$13),"")</f>
        <v/>
      </c>
      <c r="ER43" s="115" t="str">
        <f>IFERROR(RECHERCHEVA('Dpt BDD'!$A:$D,4,$B43,ER$13),"")</f>
        <v/>
      </c>
      <c r="ES43" s="115" t="str">
        <f>IFERROR(RECHERCHEVA('Dpt BDD'!$A:$D,4,$B43,ES$13),"")</f>
        <v/>
      </c>
      <c r="ET43" s="115" t="str">
        <f>IFERROR(RECHERCHEVA('Dpt BDD'!$A:$D,4,$B43,ET$13),"")</f>
        <v/>
      </c>
      <c r="EU43" s="115" t="str">
        <f>IFERROR(RECHERCHEVA('Dpt BDD'!$A:$D,4,$B43,EU$13),"")</f>
        <v/>
      </c>
      <c r="EV43" s="115" t="str">
        <f>IFERROR(RECHERCHEVA('Dpt BDD'!$A:$D,4,$B43,EV$13),"")</f>
        <v/>
      </c>
      <c r="EW43" s="115" t="str">
        <f>IFERROR(RECHERCHEVA('Dpt BDD'!$A:$D,4,$B43,EW$13),"")</f>
        <v/>
      </c>
      <c r="EX43" s="115" t="str">
        <f>IFERROR(RECHERCHEVA('Dpt BDD'!$A:$D,4,$B43,EX$13),"")</f>
        <v/>
      </c>
      <c r="EY43" s="115" t="str">
        <f>IFERROR(RECHERCHEVA('Dpt BDD'!$A:$D,4,$B43,EY$13),"")</f>
        <v/>
      </c>
      <c r="EZ43" s="115" t="str">
        <f>IFERROR(RECHERCHEVA('Dpt BDD'!$A:$D,4,$B43,EZ$13),"")</f>
        <v/>
      </c>
      <c r="FA43" s="115" t="str">
        <f>IFERROR(RECHERCHEVA('Dpt BDD'!$A:$D,4,$B43,FA$13),"")</f>
        <v/>
      </c>
      <c r="FB43" s="115" t="str">
        <f>IFERROR(RECHERCHEVA('Dpt BDD'!$A:$D,4,$B43,FB$13),"")</f>
        <v/>
      </c>
      <c r="FC43" s="115" t="str">
        <f>IFERROR(RECHERCHEVA('Dpt BDD'!$A:$D,4,$B43,FC$13),"")</f>
        <v/>
      </c>
      <c r="FD43" s="115" t="str">
        <f>IFERROR(RECHERCHEVA('Dpt BDD'!$A:$D,4,$B43,FD$13),"")</f>
        <v/>
      </c>
      <c r="FE43" s="115" t="str">
        <f>IFERROR(RECHERCHEVA('Dpt BDD'!$A:$D,4,$B43,FE$13),"")</f>
        <v/>
      </c>
      <c r="FF43" s="115" t="str">
        <f>IFERROR(RECHERCHEVA('Dpt BDD'!$A:$D,4,$B43,FF$13),"")</f>
        <v/>
      </c>
      <c r="FG43" s="115" t="str">
        <f>IFERROR(RECHERCHEVA('Dpt BDD'!$A:$D,4,$B43,FG$13),"")</f>
        <v/>
      </c>
      <c r="FH43" s="115" t="str">
        <f>IFERROR(RECHERCHEVA('Dpt BDD'!$A:$D,4,$B43,FH$13),"")</f>
        <v/>
      </c>
      <c r="FI43" s="115" t="str">
        <f>IFERROR(RECHERCHEVA('Dpt BDD'!$A:$D,4,$B43,FI$13),"")</f>
        <v/>
      </c>
      <c r="FJ43" s="115" t="str">
        <f>IFERROR(RECHERCHEVA('Dpt BDD'!$A:$D,4,$B43,FJ$13),"")</f>
        <v/>
      </c>
      <c r="FK43" s="115" t="str">
        <f>IFERROR(RECHERCHEVA('Dpt BDD'!$A:$D,4,$B43,FK$13),"")</f>
        <v/>
      </c>
      <c r="FL43" s="115" t="str">
        <f>IFERROR(RECHERCHEVA('Dpt BDD'!$A:$D,4,$B43,FL$13),"")</f>
        <v/>
      </c>
      <c r="FM43" s="115" t="str">
        <f>IFERROR(RECHERCHEVA('Dpt BDD'!$A:$D,4,$B43,FM$13),"")</f>
        <v/>
      </c>
      <c r="FN43" s="115" t="str">
        <f>IFERROR(RECHERCHEVA('Dpt BDD'!$A:$D,4,$B43,FN$13),"")</f>
        <v/>
      </c>
      <c r="FO43" s="115" t="str">
        <f>IFERROR(RECHERCHEVA('Dpt BDD'!$A:$D,4,$B43,FO$13),"")</f>
        <v/>
      </c>
      <c r="FP43" s="115" t="str">
        <f>IFERROR(RECHERCHEVA('Dpt BDD'!$A:$D,4,$B43,FP$13),"")</f>
        <v/>
      </c>
      <c r="FQ43" s="115" t="str">
        <f>IFERROR(RECHERCHEVA('Dpt BDD'!$A:$D,4,$B43,FQ$13),"")</f>
        <v/>
      </c>
      <c r="FR43" s="115" t="str">
        <f>IFERROR(RECHERCHEVA('Dpt BDD'!$A:$D,4,$B43,FR$13),"")</f>
        <v/>
      </c>
      <c r="FS43" s="115" t="str">
        <f>IFERROR(RECHERCHEVA('Dpt BDD'!$A:$D,4,$B43,FS$13),"")</f>
        <v/>
      </c>
      <c r="FT43" s="115" t="str">
        <f>IFERROR(RECHERCHEVA('Dpt BDD'!$A:$D,4,$B43,FT$13),"")</f>
        <v/>
      </c>
      <c r="FU43" s="115" t="str">
        <f>IFERROR(RECHERCHEVA('Dpt BDD'!$A:$D,4,$B43,FU$13),"")</f>
        <v/>
      </c>
      <c r="FV43" s="115" t="str">
        <f>IFERROR(RECHERCHEVA('Dpt BDD'!$A:$D,4,$B43,FV$13),"")</f>
        <v/>
      </c>
      <c r="FW43" s="115" t="str">
        <f>IFERROR(RECHERCHEVA('Dpt BDD'!$A:$D,4,$B43,FW$13),"")</f>
        <v/>
      </c>
      <c r="FX43" s="115" t="str">
        <f>IFERROR(RECHERCHEVA('Dpt BDD'!$A:$D,4,$B43,FX$13),"")</f>
        <v/>
      </c>
      <c r="FY43" s="115" t="str">
        <f>IFERROR(RECHERCHEVA('Dpt BDD'!$A:$D,4,$B43,FY$13),"")</f>
        <v/>
      </c>
      <c r="FZ43" s="115" t="str">
        <f>IFERROR(RECHERCHEVA('Dpt BDD'!$A:$D,4,$B43,FZ$13),"")</f>
        <v/>
      </c>
      <c r="GA43" s="115" t="str">
        <f>IFERROR(RECHERCHEVA('Dpt BDD'!$A:$D,4,$B43,GA$13),"")</f>
        <v/>
      </c>
      <c r="GB43" s="115" t="str">
        <f>IFERROR(RECHERCHEVA('Dpt BDD'!$A:$D,4,$B43,GB$13),"")</f>
        <v/>
      </c>
      <c r="GC43" s="115" t="str">
        <f>IFERROR(RECHERCHEVA('Dpt BDD'!$A:$D,4,$B43,GC$13),"")</f>
        <v/>
      </c>
      <c r="GD43" s="115" t="str">
        <f>IFERROR(RECHERCHEVA('Dpt BDD'!$A:$D,4,$B43,GD$13),"")</f>
        <v/>
      </c>
      <c r="GE43" s="115" t="str">
        <f>IFERROR(RECHERCHEVA('Dpt BDD'!$A:$D,4,$B43,GE$13),"")</f>
        <v/>
      </c>
      <c r="GF43" s="115" t="str">
        <f>IFERROR(RECHERCHEVA('Dpt BDD'!$A:$D,4,$B43,GF$13),"")</f>
        <v/>
      </c>
      <c r="GG43" s="115" t="str">
        <f>IFERROR(RECHERCHEVA('Dpt BDD'!$A:$D,4,$B43,GG$13),"")</f>
        <v/>
      </c>
      <c r="GH43" s="115" t="str">
        <f>IFERROR(RECHERCHEVA('Dpt BDD'!$A:$D,4,$B43,GH$13),"")</f>
        <v/>
      </c>
      <c r="GI43" s="115" t="str">
        <f>IFERROR(RECHERCHEVA('Dpt BDD'!$A:$D,4,$B43,GI$13),"")</f>
        <v/>
      </c>
      <c r="GJ43" s="115" t="str">
        <f>IFERROR(RECHERCHEVA('Dpt BDD'!$A:$D,4,$B43,GJ$13),"")</f>
        <v/>
      </c>
      <c r="GK43" s="115" t="str">
        <f>IFERROR(RECHERCHEVA('Dpt BDD'!$A:$D,4,$B43,GK$13),"")</f>
        <v/>
      </c>
      <c r="GL43" s="115" t="str">
        <f>IFERROR(RECHERCHEVA('Dpt BDD'!$A:$D,4,$B43,GL$13),"")</f>
        <v/>
      </c>
      <c r="GM43" s="115" t="str">
        <f>IFERROR(RECHERCHEVA('Dpt BDD'!$A:$D,4,$B43,GM$13),"")</f>
        <v/>
      </c>
      <c r="GN43" s="115" t="str">
        <f>IFERROR(RECHERCHEVA('Dpt BDD'!$A:$D,4,$B43,GN$13),"")</f>
        <v/>
      </c>
      <c r="GO43" s="115" t="str">
        <f>IFERROR(RECHERCHEVA('Dpt BDD'!$A:$D,4,$B43,GO$13),"")</f>
        <v/>
      </c>
      <c r="GP43" s="115" t="str">
        <f>IFERROR(RECHERCHEVA('Dpt BDD'!$A:$D,4,$B43,GP$13),"")</f>
        <v/>
      </c>
      <c r="GQ43" s="115" t="str">
        <f>IFERROR(RECHERCHEVA('Dpt BDD'!$A:$D,4,$B43,GQ$13),"")</f>
        <v/>
      </c>
      <c r="GR43" s="115" t="str">
        <f>IFERROR(RECHERCHEVA('Dpt BDD'!$A:$D,4,$B43,GR$13),"")</f>
        <v/>
      </c>
      <c r="GS43" s="115" t="str">
        <f>IFERROR(RECHERCHEVA('Dpt BDD'!$A:$D,4,$B43,GS$13),"")</f>
        <v/>
      </c>
      <c r="GT43" s="115" t="str">
        <f>IFERROR(RECHERCHEVA('Dpt BDD'!$A:$D,4,$B43,GT$13),"")</f>
        <v/>
      </c>
      <c r="GU43" s="115" t="str">
        <f>IFERROR(RECHERCHEVA('Dpt BDD'!$A:$D,4,$B43,GU$13),"")</f>
        <v/>
      </c>
      <c r="GV43" s="115" t="str">
        <f>IFERROR(RECHERCHEVA('Dpt BDD'!$A:$D,4,$B43,GV$13),"")</f>
        <v/>
      </c>
      <c r="GW43" s="115" t="str">
        <f>IFERROR(RECHERCHEVA('Dpt BDD'!$A:$D,4,$B43,GW$13),"")</f>
        <v/>
      </c>
      <c r="GX43" s="115" t="str">
        <f>IFERROR(RECHERCHEVA('Dpt BDD'!$A:$D,4,$B43,GX$13),"")</f>
        <v/>
      </c>
      <c r="GY43" s="115" t="str">
        <f>IFERROR(RECHERCHEVA('Dpt BDD'!$A:$D,4,$B43,GY$13),"")</f>
        <v/>
      </c>
      <c r="GZ43" s="115" t="str">
        <f>IFERROR(RECHERCHEVA('Dpt BDD'!$A:$D,4,$B43,GZ$13),"")</f>
        <v/>
      </c>
      <c r="HA43" s="115" t="str">
        <f>IFERROR(RECHERCHEVA('Dpt BDD'!$A:$D,4,$B43,HA$13),"")</f>
        <v/>
      </c>
      <c r="HB43" s="115" t="str">
        <f>IFERROR(RECHERCHEVA('Dpt BDD'!$A:$D,4,$B43,HB$13),"")</f>
        <v/>
      </c>
      <c r="HC43" s="115" t="str">
        <f>IFERROR(RECHERCHEVA('Dpt BDD'!$A:$D,4,$B43,HC$13),"")</f>
        <v/>
      </c>
      <c r="HD43" s="115" t="str">
        <f>IFERROR(RECHERCHEVA('Dpt BDD'!$A:$D,4,$B43,HD$13),"")</f>
        <v/>
      </c>
      <c r="HE43" s="115" t="str">
        <f>IFERROR(RECHERCHEVA('Dpt BDD'!$A:$D,4,$B43,HE$13),"")</f>
        <v/>
      </c>
      <c r="HF43" s="115" t="str">
        <f>IFERROR(RECHERCHEVA('Dpt BDD'!$A:$D,4,$B43,HF$13),"")</f>
        <v/>
      </c>
      <c r="HG43" s="115" t="str">
        <f>IFERROR(RECHERCHEVA('Dpt BDD'!$A:$D,4,$B43,HG$13),"")</f>
        <v/>
      </c>
      <c r="HH43" s="115" t="str">
        <f>IFERROR(RECHERCHEVA('Dpt BDD'!$A:$D,4,$B43,HH$13),"")</f>
        <v/>
      </c>
    </row>
    <row r="44" spans="2:216" x14ac:dyDescent="0.15">
      <c r="B44" s="119">
        <f>IF((B43+1)&lt;=$F$6,(B43+1),"")</f>
        <v>43131</v>
      </c>
      <c r="C44" s="116" t="str">
        <f>IF(ISERROR(VLOOKUP(($B44&amp;C$12),'Dpt BDD'!$A:$E,6,FALSE)),"",VLOOKUP(($B44&amp;C$12),'Dpt BDD'!$A:$E,6,FALSE))</f>
        <v/>
      </c>
      <c r="D44" s="114" t="str">
        <f>IF(ISERROR(VLOOKUP(($B44&amp;D$12),'Dpt BDD'!$A:$E,6,FALSE)),"",VLOOKUP(($B44&amp;D$12),'Dpt BDD'!$A:$E,6,FALSE))</f>
        <v/>
      </c>
      <c r="E44" s="114" t="str">
        <f>IF(ISERROR(VLOOKUP(($B44&amp;E$12),'Dpt BDD'!$A:$E,6,FALSE)),"",VLOOKUP(($B44&amp;E$12),'Dpt BDD'!$A:$E,6,FALSE))</f>
        <v/>
      </c>
      <c r="F44" s="114" t="str">
        <f>IF(ISERROR(VLOOKUP(($B44&amp;F$12),'Dpt BDD'!$A:$E,6,FALSE)),"",VLOOKUP(($B44&amp;F$12),'Dpt BDD'!$A:$E,6,FALSE))</f>
        <v/>
      </c>
      <c r="G44" s="114" t="str">
        <f>IF(ISERROR(VLOOKUP(($B44&amp;G$12),'Dpt BDD'!$A:$E,6,FALSE)),"",VLOOKUP(($B44&amp;G$12),'Dpt BDD'!$A:$E,6,FALSE))</f>
        <v/>
      </c>
      <c r="H44" s="114" t="str">
        <f>IF(ISERROR(VLOOKUP(($B44&amp;H$12),'Dpt BDD'!$A:$E,6,FALSE)),"",VLOOKUP(($B44&amp;H$12),'Dpt BDD'!$A:$E,6,FALSE))</f>
        <v/>
      </c>
      <c r="I44" s="114" t="str">
        <f>IF(ISERROR(VLOOKUP(($B44&amp;I$12),'Dpt BDD'!$A:$E,6,FALSE)),"",VLOOKUP(($B44&amp;I$12),'Dpt BDD'!$A:$E,6,FALSE))</f>
        <v/>
      </c>
      <c r="J44" s="114" t="str">
        <f>IF(ISERROR(VLOOKUP(($B44&amp;J$12),'Dpt BDD'!$A:$E,6,FALSE)),"",VLOOKUP(($B44&amp;J$12),'Dpt BDD'!$A:$E,6,FALSE))</f>
        <v/>
      </c>
      <c r="K44" s="114" t="str">
        <f>IF(ISERROR(VLOOKUP(($B44&amp;K$12),'Dpt BDD'!$A:$E,6,FALSE)),"",VLOOKUP(($B44&amp;K$12),'Dpt BDD'!$A:$E,6,FALSE))</f>
        <v/>
      </c>
      <c r="L44" s="114" t="str">
        <f>IF(ISERROR(VLOOKUP(($B44&amp;L$12),'Dpt BDD'!$A:$E,6,FALSE)),"",VLOOKUP(($B44&amp;L$12),'Dpt BDD'!$A:$E,6,FALSE))</f>
        <v/>
      </c>
      <c r="M44" s="114" t="str">
        <f>IF(ISERROR(VLOOKUP(($B44&amp;M$12),'Dpt BDD'!$A:$E,6,FALSE)),"",VLOOKUP(($B44&amp;M$12),'Dpt BDD'!$A:$E,6,FALSE))</f>
        <v/>
      </c>
      <c r="N44" s="114" t="str">
        <f>IF(ISERROR(VLOOKUP(($B44&amp;N$12),'Dpt BDD'!$A:$E,6,FALSE)),"",VLOOKUP(($B44&amp;N$12),'Dpt BDD'!$A:$E,6,FALSE))</f>
        <v/>
      </c>
      <c r="O44" s="114" t="str">
        <f>IF(ISERROR(VLOOKUP(($B44&amp;O$13),'Dpt BDD'!$A:$D,5,FALSE)),"",VLOOKUP(($B44&amp;O$13),'Dpt BDD'!$A:$D,5,FALSE))</f>
        <v/>
      </c>
      <c r="P44" s="114" t="str">
        <f>IF(ISERROR(VLOOKUP(($B44&amp;P$13),'Dpt BDD'!$A:$D,5,FALSE)),"",VLOOKUP(($B44&amp;P$13),'Dpt BDD'!$A:$D,5,FALSE))</f>
        <v/>
      </c>
      <c r="Q44" s="114" t="str">
        <f>IF(ISERROR(VLOOKUP(($B44&amp;Q$13),'Dpt BDD'!$A:$D,5,FALSE)),"",VLOOKUP(($B44&amp;Q$13),'Dpt BDD'!$A:$D,5,FALSE))</f>
        <v/>
      </c>
      <c r="R44" s="114" t="str">
        <f>IF(ISERROR(VLOOKUP(($B44&amp;R$13),'Dpt BDD'!$A:$D,5,FALSE)),"",VLOOKUP(($B44&amp;R$13),'Dpt BDD'!$A:$D,5,FALSE))</f>
        <v/>
      </c>
      <c r="S44" s="114" t="str">
        <f>IF(ISERROR(VLOOKUP(($B44&amp;S$13),'Dpt BDD'!$A:$D,5,FALSE)),"",VLOOKUP(($B44&amp;S$13),'Dpt BDD'!$A:$D,5,FALSE))</f>
        <v/>
      </c>
      <c r="T44" s="114" t="str">
        <f>IF(ISERROR(VLOOKUP(($B44&amp;T$13),'Dpt BDD'!$A:$D,5,FALSE)),"",VLOOKUP(($B44&amp;T$13),'Dpt BDD'!$A:$D,5,FALSE))</f>
        <v/>
      </c>
      <c r="U44" s="114" t="str">
        <f>IF(ISERROR(VLOOKUP(($B44&amp;U$13),'Dpt BDD'!$A:$D,5,FALSE)),"",VLOOKUP(($B44&amp;U$13),'Dpt BDD'!$A:$D,5,FALSE))</f>
        <v/>
      </c>
      <c r="V44" s="114" t="str">
        <f>IF(ISERROR(VLOOKUP(($B44&amp;V$13),'Dpt BDD'!$A:$D,5,FALSE)),"",VLOOKUP(($B44&amp;V$13),'Dpt BDD'!$A:$D,5,FALSE))</f>
        <v/>
      </c>
      <c r="W44" s="114" t="str">
        <f>IF(ISERROR(VLOOKUP(($B44&amp;W$13),'Dpt BDD'!$A:$D,5,FALSE)),"",VLOOKUP(($B44&amp;W$13),'Dpt BDD'!$A:$D,5,FALSE))</f>
        <v/>
      </c>
      <c r="X44" s="114" t="str">
        <f>IF(ISERROR(VLOOKUP(($B44&amp;X$13),'Dpt BDD'!$A:$D,5,FALSE)),"",VLOOKUP(($B44&amp;X$13),'Dpt BDD'!$A:$D,5,FALSE))</f>
        <v/>
      </c>
      <c r="Y44" s="114" t="str">
        <f>IF(ISERROR(VLOOKUP(($B44&amp;Y$13),'Dpt BDD'!$A:$D,5,FALSE)),"",VLOOKUP(($B44&amp;Y$13),'Dpt BDD'!$A:$D,5,FALSE))</f>
        <v/>
      </c>
      <c r="Z44" s="114" t="str">
        <f>IF(ISERROR(VLOOKUP(($B44&amp;Z$13),'Dpt BDD'!$A:$D,5,FALSE)),"",VLOOKUP(($B44&amp;Z$13),'Dpt BDD'!$A:$D,5,FALSE))</f>
        <v/>
      </c>
      <c r="AA44" s="114" t="str">
        <f>IF(ISERROR(VLOOKUP(($B44&amp;AA$13),'Dpt BDD'!$A:$D,5,FALSE)),"",VLOOKUP(($B44&amp;AA$13),'Dpt BDD'!$A:$D,5,FALSE))</f>
        <v/>
      </c>
      <c r="AB44" s="114" t="str">
        <f>IF(ISERROR(VLOOKUP(($B44&amp;AB$13),'Dpt BDD'!$A:$D,5,FALSE)),"",VLOOKUP(($B44&amp;AB$13),'Dpt BDD'!$A:$D,5,FALSE))</f>
        <v/>
      </c>
      <c r="AC44" s="114" t="str">
        <f>IF(ISERROR(VLOOKUP(($B44&amp;AC$13),'Dpt BDD'!$A:$D,5,FALSE)),"",VLOOKUP(($B44&amp;AC$13),'Dpt BDD'!$A:$D,5,FALSE))</f>
        <v/>
      </c>
      <c r="AD44" s="114" t="str">
        <f>IF(ISERROR(VLOOKUP(($B44&amp;AD$13),'Dpt BDD'!$A:$D,5,FALSE)),"",VLOOKUP(($B44&amp;AD$13),'Dpt BDD'!$A:$D,5,FALSE))</f>
        <v/>
      </c>
      <c r="AE44" s="114" t="str">
        <f>IF(ISERROR(VLOOKUP(($B44&amp;AE$13),'Dpt BDD'!$A:$D,5,FALSE)),"",VLOOKUP(($B44&amp;AE$13),'Dpt BDD'!$A:$D,5,FALSE))</f>
        <v/>
      </c>
      <c r="AF44" s="114" t="str">
        <f>IF(ISERROR(VLOOKUP(($B44&amp;AF$13),'Dpt BDD'!$A:$D,5,FALSE)),"",VLOOKUP(($B44&amp;AF$13),'Dpt BDD'!$A:$D,5,FALSE))</f>
        <v/>
      </c>
      <c r="AG44" s="114" t="str">
        <f>IF(ISERROR(VLOOKUP(($B44&amp;AG$13),'Dpt BDD'!$A:$D,5,FALSE)),"",VLOOKUP(($B44&amp;AG$13),'Dpt BDD'!$A:$D,5,FALSE))</f>
        <v/>
      </c>
      <c r="AH44" s="114" t="str">
        <f>IF(ISERROR(VLOOKUP(($B44&amp;AH$13),'Dpt BDD'!$A:$D,5,FALSE)),"",VLOOKUP(($B44&amp;AH$13),'Dpt BDD'!$A:$D,5,FALSE))</f>
        <v/>
      </c>
      <c r="AI44" s="114" t="str">
        <f>IF(ISERROR(VLOOKUP(($B44&amp;AI$13),'Dpt BDD'!$A:$D,5,FALSE)),"",VLOOKUP(($B44&amp;AI$13),'Dpt BDD'!$A:$D,5,FALSE))</f>
        <v/>
      </c>
      <c r="AJ44" s="114" t="str">
        <f>IF(ISERROR(VLOOKUP(($B44&amp;AJ$13),'Dpt BDD'!$A:$D,5,FALSE)),"",VLOOKUP(($B44&amp;AJ$13),'Dpt BDD'!$A:$D,5,FALSE))</f>
        <v/>
      </c>
      <c r="AK44" s="114" t="str">
        <f>IF(ISERROR(VLOOKUP(($B44&amp;AK$13),'Dpt BDD'!$A:$D,5,FALSE)),"",VLOOKUP(($B44&amp;AK$13),'Dpt BDD'!$A:$D,5,FALSE))</f>
        <v/>
      </c>
      <c r="AL44" s="114" t="str">
        <f>IF(ISERROR(VLOOKUP(($B44&amp;AL$13),'Dpt BDD'!$A:$D,5,FALSE)),"",VLOOKUP(($B44&amp;AL$13),'Dpt BDD'!$A:$D,5,FALSE))</f>
        <v/>
      </c>
      <c r="AM44" s="114" t="str">
        <f>IF(ISERROR(VLOOKUP(($B44&amp;AM$13),'Dpt BDD'!$A:$D,5,FALSE)),"",VLOOKUP(($B44&amp;AM$13),'Dpt BDD'!$A:$D,5,FALSE))</f>
        <v/>
      </c>
      <c r="AN44" s="114" t="str">
        <f>IF(ISERROR(VLOOKUP(($B44&amp;AN$13),'Dpt BDD'!$A:$D,5,FALSE)),"",VLOOKUP(($B44&amp;AN$13),'Dpt BDD'!$A:$D,5,FALSE))</f>
        <v/>
      </c>
      <c r="AO44" s="114" t="str">
        <f>IF(ISERROR(VLOOKUP(($B44&amp;AO$13),'Dpt BDD'!$A:$D,5,FALSE)),"",VLOOKUP(($B44&amp;AO$13),'Dpt BDD'!$A:$D,5,FALSE))</f>
        <v/>
      </c>
      <c r="AP44" s="114" t="str">
        <f>IF(ISERROR(VLOOKUP(($B44&amp;AP$13),'Dpt BDD'!$A:$D,5,FALSE)),"",VLOOKUP(($B44&amp;AP$13),'Dpt BDD'!$A:$D,5,FALSE))</f>
        <v/>
      </c>
      <c r="AQ44" s="114" t="str">
        <f>IF(ISERROR(VLOOKUP(($B44&amp;AQ$13),'Dpt BDD'!$A:$D,5,FALSE)),"",VLOOKUP(($B44&amp;AQ$13),'Dpt BDD'!$A:$D,5,FALSE))</f>
        <v/>
      </c>
      <c r="AR44" s="114" t="str">
        <f>IF(ISERROR(VLOOKUP(($B44&amp;AR$13),'Dpt BDD'!$A:$D,5,FALSE)),"",VLOOKUP(($B44&amp;AR$13),'Dpt BDD'!$A:$D,5,FALSE))</f>
        <v/>
      </c>
      <c r="AS44" s="114" t="str">
        <f>IF(ISERROR(VLOOKUP(($B44&amp;AS$13),'Dpt BDD'!$A:$D,5,FALSE)),"",VLOOKUP(($B44&amp;AS$13),'Dpt BDD'!$A:$D,5,FALSE))</f>
        <v/>
      </c>
      <c r="AT44" s="114" t="str">
        <f>IF(ISERROR(VLOOKUP(($B44&amp;AT$13),'Dpt BDD'!$A:$D,5,FALSE)),"",VLOOKUP(($B44&amp;AT$13),'Dpt BDD'!$A:$D,5,FALSE))</f>
        <v/>
      </c>
      <c r="AU44" s="114" t="str">
        <f>IF(ISERROR(VLOOKUP(($B44&amp;AU$13),'Dpt BDD'!$A:$D,5,FALSE)),"",VLOOKUP(($B44&amp;AU$13),'Dpt BDD'!$A:$D,5,FALSE))</f>
        <v/>
      </c>
      <c r="AV44" s="114" t="str">
        <f>IF(ISERROR(VLOOKUP(($B44&amp;AV$13),'Dpt BDD'!$A:$D,5,FALSE)),"",VLOOKUP(($B44&amp;AV$13),'Dpt BDD'!$A:$D,5,FALSE))</f>
        <v/>
      </c>
      <c r="AW44" s="114" t="str">
        <f>IF(ISERROR(VLOOKUP(($B44&amp;AW$13),'Dpt BDD'!$A:$D,5,FALSE)),"",VLOOKUP(($B44&amp;AW$13),'Dpt BDD'!$A:$D,5,FALSE))</f>
        <v/>
      </c>
      <c r="AX44" s="114" t="str">
        <f>IF(ISERROR(VLOOKUP(($B44&amp;AX$13),'Dpt BDD'!$A:$D,5,FALSE)),"",VLOOKUP(($B44&amp;AX$13),'Dpt BDD'!$A:$D,5,FALSE))</f>
        <v/>
      </c>
      <c r="AY44" s="114" t="str">
        <f>IF(ISERROR(VLOOKUP(($B44&amp;AY$13),'Dpt BDD'!$A:$D,5,FALSE)),"",VLOOKUP(($B44&amp;AY$13),'Dpt BDD'!$A:$D,5,FALSE))</f>
        <v/>
      </c>
      <c r="AZ44" s="114" t="str">
        <f>IF(ISERROR(VLOOKUP(($B44&amp;AZ$13),'Dpt BDD'!$A:$D,5,FALSE)),"",VLOOKUP(($B44&amp;AZ$13),'Dpt BDD'!$A:$D,5,FALSE))</f>
        <v/>
      </c>
      <c r="BA44" s="114" t="str">
        <f>IF(ISERROR(VLOOKUP(($B44&amp;BA$13),'Dpt BDD'!$A:$D,5,FALSE)),"",VLOOKUP(($B44&amp;BA$13),'Dpt BDD'!$A:$D,5,FALSE))</f>
        <v/>
      </c>
      <c r="BB44" s="114" t="str">
        <f>IF(ISERROR(VLOOKUP(($B44&amp;BB$13),'Dpt BDD'!$A:$D,5,FALSE)),"",VLOOKUP(($B44&amp;BB$13),'Dpt BDD'!$A:$D,5,FALSE))</f>
        <v/>
      </c>
      <c r="BC44" s="114" t="str">
        <f>IF(ISERROR(VLOOKUP(($B44&amp;BC$13),'Dpt BDD'!$A:$D,5,FALSE)),"",VLOOKUP(($B44&amp;BC$13),'Dpt BDD'!$A:$D,5,FALSE))</f>
        <v/>
      </c>
      <c r="BD44" s="114" t="str">
        <f>IF(ISERROR(VLOOKUP(($B44&amp;BD$13),'Dpt BDD'!$A:$D,5,FALSE)),"",VLOOKUP(($B44&amp;BD$13),'Dpt BDD'!$A:$D,5,FALSE))</f>
        <v/>
      </c>
      <c r="BE44" s="114" t="str">
        <f>IF(ISERROR(VLOOKUP(($B44&amp;BE$13),'Dpt BDD'!$A:$D,5,FALSE)),"",VLOOKUP(($B44&amp;BE$13),'Dpt BDD'!$A:$D,5,FALSE))</f>
        <v/>
      </c>
      <c r="BF44" s="114" t="str">
        <f>IF(ISERROR(VLOOKUP(($B44&amp;BF$13),'Dpt BDD'!$A:$D,5,FALSE)),"",VLOOKUP(($B44&amp;BF$13),'Dpt BDD'!$A:$D,5,FALSE))</f>
        <v/>
      </c>
      <c r="BG44" s="114" t="str">
        <f>IF(ISERROR(VLOOKUP(($B44&amp;BG$13),'Dpt BDD'!$A:$D,5,FALSE)),"",VLOOKUP(($B44&amp;BG$13),'Dpt BDD'!$A:$D,5,FALSE))</f>
        <v/>
      </c>
      <c r="BH44" s="114" t="str">
        <f>IF(ISERROR(VLOOKUP(($B44&amp;BH$13),'Dpt BDD'!$A:$D,5,FALSE)),"",VLOOKUP(($B44&amp;BH$13),'Dpt BDD'!$A:$D,5,FALSE))</f>
        <v/>
      </c>
      <c r="BI44" s="114" t="str">
        <f>IF(ISERROR(VLOOKUP(($B44&amp;BI$13),'Dpt BDD'!$A:$D,5,FALSE)),"",VLOOKUP(($B44&amp;BI$13),'Dpt BDD'!$A:$D,5,FALSE))</f>
        <v/>
      </c>
      <c r="BJ44" s="114" t="str">
        <f>IF(ISERROR(VLOOKUP(($B44&amp;BJ$13),'Dpt BDD'!$A:$D,5,FALSE)),"",VLOOKUP(($B44&amp;BJ$13),'Dpt BDD'!$A:$D,5,FALSE))</f>
        <v/>
      </c>
      <c r="BK44" s="114" t="str">
        <f>IF(ISERROR(VLOOKUP(($B44&amp;BK$13),'Dpt BDD'!$A:$D,5,FALSE)),"",VLOOKUP(($B44&amp;BK$13),'Dpt BDD'!$A:$D,5,FALSE))</f>
        <v/>
      </c>
      <c r="BL44" s="114" t="str">
        <f>IF(ISERROR(VLOOKUP(($B44&amp;BL$13),'Dpt BDD'!$A:$D,5,FALSE)),"",VLOOKUP(($B44&amp;BL$13),'Dpt BDD'!$A:$D,5,FALSE))</f>
        <v/>
      </c>
      <c r="BM44" s="114" t="str">
        <f>IF(ISERROR(VLOOKUP(($B44&amp;BM$13),'Dpt BDD'!$A:$D,5,FALSE)),"",VLOOKUP(($B44&amp;BM$13),'Dpt BDD'!$A:$D,5,FALSE))</f>
        <v/>
      </c>
      <c r="BN44" s="114" t="str">
        <f>IF(ISERROR(VLOOKUP(($B44&amp;BN$13),'Dpt BDD'!$A:$D,5,FALSE)),"",VLOOKUP(($B44&amp;BN$13),'Dpt BDD'!$A:$D,5,FALSE))</f>
        <v/>
      </c>
      <c r="BO44" s="114" t="str">
        <f>IF(ISERROR(VLOOKUP(($B44&amp;BO$13),'Dpt BDD'!$A:$D,5,FALSE)),"",VLOOKUP(($B44&amp;BO$13),'Dpt BDD'!$A:$D,5,FALSE))</f>
        <v/>
      </c>
      <c r="BP44" s="114" t="str">
        <f>IF(ISERROR(VLOOKUP(($B44&amp;BP$13),'Dpt BDD'!$A:$D,5,FALSE)),"",VLOOKUP(($B44&amp;BP$13),'Dpt BDD'!$A:$D,5,FALSE))</f>
        <v/>
      </c>
      <c r="BQ44" s="114" t="str">
        <f>IF(ISERROR(VLOOKUP(($B44&amp;BQ$13),'Dpt BDD'!$A:$D,5,FALSE)),"",VLOOKUP(($B44&amp;BQ$13),'Dpt BDD'!$A:$D,5,FALSE))</f>
        <v/>
      </c>
      <c r="BR44" s="114" t="str">
        <f>IF(ISERROR(VLOOKUP(($B44&amp;BR$13),'Dpt BDD'!$A:$D,5,FALSE)),"",VLOOKUP(($B44&amp;BR$13),'Dpt BDD'!$A:$D,5,FALSE))</f>
        <v/>
      </c>
      <c r="BS44" s="114" t="str">
        <f>IF(ISERROR(VLOOKUP(($B44&amp;BS$13),'Dpt BDD'!$A:$D,5,FALSE)),"",VLOOKUP(($B44&amp;BS$13),'Dpt BDD'!$A:$D,5,FALSE))</f>
        <v/>
      </c>
      <c r="BT44" s="114" t="str">
        <f>IF(ISERROR(VLOOKUP(($B44&amp;BT$13),'Dpt BDD'!$A:$D,5,FALSE)),"",VLOOKUP(($B44&amp;BT$13),'Dpt BDD'!$A:$D,5,FALSE))</f>
        <v/>
      </c>
      <c r="BU44" s="114" t="str">
        <f>IF(ISERROR(VLOOKUP(($B44&amp;BU$13),'Dpt BDD'!$A:$D,5,FALSE)),"",VLOOKUP(($B44&amp;BU$13),'Dpt BDD'!$A:$D,5,FALSE))</f>
        <v/>
      </c>
      <c r="BV44" s="114" t="str">
        <f>IF(ISERROR(VLOOKUP(($B44&amp;BV$13),'Dpt BDD'!$A:$D,5,FALSE)),"",VLOOKUP(($B44&amp;BV$13),'Dpt BDD'!$A:$D,5,FALSE))</f>
        <v/>
      </c>
      <c r="BW44" s="114" t="str">
        <f>IF(ISERROR(VLOOKUP(($B44&amp;BW$13),'Dpt BDD'!$A:$D,5,FALSE)),"",VLOOKUP(($B44&amp;BW$13),'Dpt BDD'!$A:$D,5,FALSE))</f>
        <v/>
      </c>
      <c r="BX44" s="114" t="str">
        <f>IF(ISERROR(VLOOKUP(($B44&amp;BX$13),'Dpt BDD'!$A:$D,5,FALSE)),"",VLOOKUP(($B44&amp;BX$13),'Dpt BDD'!$A:$D,5,FALSE))</f>
        <v/>
      </c>
      <c r="BY44" s="114" t="str">
        <f>IF(ISERROR(VLOOKUP(($B44&amp;BY$13),'Dpt BDD'!$A:$D,5,FALSE)),"",VLOOKUP(($B44&amp;BY$13),'Dpt BDD'!$A:$D,5,FALSE))</f>
        <v/>
      </c>
      <c r="BZ44" s="114" t="str">
        <f>IF(ISERROR(VLOOKUP(($B44&amp;BZ$13),'Dpt BDD'!$A:$D,5,FALSE)),"",VLOOKUP(($B44&amp;BZ$13),'Dpt BDD'!$A:$D,5,FALSE))</f>
        <v/>
      </c>
      <c r="CA44" s="114" t="str">
        <f>IF(ISERROR(VLOOKUP(($B44&amp;CA$13),'Dpt BDD'!$A:$D,5,FALSE)),"",VLOOKUP(($B44&amp;CA$13),'Dpt BDD'!$A:$D,5,FALSE))</f>
        <v/>
      </c>
      <c r="CB44" s="114" t="str">
        <f>IF(ISERROR(VLOOKUP(($B44&amp;CB$13),'Dpt BDD'!$A:$D,5,FALSE)),"",VLOOKUP(($B44&amp;CB$13),'Dpt BDD'!$A:$D,5,FALSE))</f>
        <v/>
      </c>
      <c r="CC44" s="114" t="str">
        <f>IF(ISERROR(VLOOKUP(($B44&amp;CC$13),'Dpt BDD'!$A:$D,5,FALSE)),"",VLOOKUP(($B44&amp;CC$13),'Dpt BDD'!$A:$D,5,FALSE))</f>
        <v/>
      </c>
      <c r="CD44" s="114" t="str">
        <f>IF(ISERROR(VLOOKUP(($B44&amp;CD$13),'Dpt BDD'!$A:$D,5,FALSE)),"",VLOOKUP(($B44&amp;CD$13),'Dpt BDD'!$A:$D,5,FALSE))</f>
        <v/>
      </c>
      <c r="CE44" s="114" t="str">
        <f>IF(ISERROR(VLOOKUP(($B44&amp;CE$13),'Dpt BDD'!$A:$D,5,FALSE)),"",VLOOKUP(($B44&amp;CE$13),'Dpt BDD'!$A:$D,5,FALSE))</f>
        <v/>
      </c>
      <c r="CF44" s="114" t="str">
        <f>IF(ISERROR(VLOOKUP(($B44&amp;CF$13),'Dpt BDD'!$A:$D,5,FALSE)),"",VLOOKUP(($B44&amp;CF$13),'Dpt BDD'!$A:$D,5,FALSE))</f>
        <v/>
      </c>
      <c r="CG44" s="114" t="str">
        <f>IF(ISERROR(VLOOKUP(($B44&amp;CG$13),'Dpt BDD'!$A:$D,5,FALSE)),"",VLOOKUP(($B44&amp;CG$13),'Dpt BDD'!$A:$D,5,FALSE))</f>
        <v/>
      </c>
      <c r="CH44" s="114" t="str">
        <f>IF(ISERROR(VLOOKUP(($B44&amp;CH$13),'Dpt BDD'!$A:$D,5,FALSE)),"",VLOOKUP(($B44&amp;CH$13),'Dpt BDD'!$A:$D,5,FALSE))</f>
        <v/>
      </c>
      <c r="CI44" s="114" t="str">
        <f>IF(ISERROR(VLOOKUP(($B44&amp;CI$13),'Dpt BDD'!$A:$D,5,FALSE)),"",VLOOKUP(($B44&amp;CI$13),'Dpt BDD'!$A:$D,5,FALSE))</f>
        <v/>
      </c>
      <c r="CJ44" s="114" t="str">
        <f>IF(ISERROR(VLOOKUP(($B44&amp;CJ$13),'Dpt BDD'!$A:$D,5,FALSE)),"",VLOOKUP(($B44&amp;CJ$13),'Dpt BDD'!$A:$D,5,FALSE))</f>
        <v/>
      </c>
      <c r="CK44" s="114" t="str">
        <f>IF(ISERROR(VLOOKUP(($B44&amp;CK$13),'Dpt BDD'!$A:$D,5,FALSE)),"",VLOOKUP(($B44&amp;CK$13),'Dpt BDD'!$A:$D,5,FALSE))</f>
        <v/>
      </c>
      <c r="CL44" s="114" t="str">
        <f>IF(ISERROR(VLOOKUP(($B44&amp;CL$13),'Dpt BDD'!$A:$D,5,FALSE)),"",VLOOKUP(($B44&amp;CL$13),'Dpt BDD'!$A:$D,5,FALSE))</f>
        <v/>
      </c>
      <c r="CM44" s="114" t="str">
        <f>IF(ISERROR(VLOOKUP(($B44&amp;CM$13),'Dpt BDD'!$A:$D,5,FALSE)),"",VLOOKUP(($B44&amp;CM$13),'Dpt BDD'!$A:$D,5,FALSE))</f>
        <v/>
      </c>
      <c r="CN44" s="114" t="str">
        <f>IF(ISERROR(VLOOKUP(($B44&amp;CN$13),'Dpt BDD'!$A:$D,5,FALSE)),"",VLOOKUP(($B44&amp;CN$13),'Dpt BDD'!$A:$D,5,FALSE))</f>
        <v/>
      </c>
      <c r="CO44" s="114" t="str">
        <f>IF(ISERROR(VLOOKUP(($B44&amp;CO$13),'Dpt BDD'!$A:$D,5,FALSE)),"",VLOOKUP(($B44&amp;CO$13),'Dpt BDD'!$A:$D,5,FALSE))</f>
        <v/>
      </c>
      <c r="CP44" s="114" t="str">
        <f>IF(ISERROR(VLOOKUP(($B44&amp;CP$13),'Dpt BDD'!$A:$D,5,FALSE)),"",VLOOKUP(($B44&amp;CP$13),'Dpt BDD'!$A:$D,5,FALSE))</f>
        <v/>
      </c>
      <c r="CQ44" s="114" t="str">
        <f>IF(ISERROR(VLOOKUP(($B44&amp;CQ$13),'Dpt BDD'!$A:$D,5,FALSE)),"",VLOOKUP(($B44&amp;CQ$13),'Dpt BDD'!$A:$D,5,FALSE))</f>
        <v/>
      </c>
      <c r="CR44" s="114" t="str">
        <f>IF(ISERROR(VLOOKUP(($B44&amp;CR$13),'Dpt BDD'!$A:$D,5,FALSE)),"",VLOOKUP(($B44&amp;CR$13),'Dpt BDD'!$A:$D,5,FALSE))</f>
        <v/>
      </c>
      <c r="CS44" s="114" t="str">
        <f>IF(ISERROR(VLOOKUP(($B44&amp;CS$13),'Dpt BDD'!$A:$D,5,FALSE)),"",VLOOKUP(($B44&amp;CS$13),'Dpt BDD'!$A:$D,5,FALSE))</f>
        <v/>
      </c>
      <c r="CT44" s="114" t="str">
        <f>IF(ISERROR(VLOOKUP(($B44&amp;CT$13),'Dpt BDD'!$A:$D,5,FALSE)),"",VLOOKUP(($B44&amp;CT$13),'Dpt BDD'!$A:$D,5,FALSE))</f>
        <v/>
      </c>
      <c r="CU44" s="114" t="str">
        <f>IF(ISERROR(VLOOKUP(($B44&amp;CU$13),'Dpt BDD'!$A:$D,5,FALSE)),"",VLOOKUP(($B44&amp;CU$13),'Dpt BDD'!$A:$D,5,FALSE))</f>
        <v/>
      </c>
      <c r="CV44" s="114" t="str">
        <f>IF(ISERROR(VLOOKUP(($B44&amp;CV$13),'Dpt BDD'!$A:$D,5,FALSE)),"",VLOOKUP(($B44&amp;CV$13),'Dpt BDD'!$A:$D,5,FALSE))</f>
        <v/>
      </c>
      <c r="CW44" s="114" t="str">
        <f>IF(ISERROR(VLOOKUP(($B44&amp;CW$13),'Dpt BDD'!$A:$D,5,FALSE)),"",VLOOKUP(($B44&amp;CW$13),'Dpt BDD'!$A:$D,5,FALSE))</f>
        <v/>
      </c>
      <c r="CX44" s="114" t="str">
        <f>IF(ISERROR(VLOOKUP(($B44&amp;CX$13),'Dpt BDD'!$A:$D,5,FALSE)),"",VLOOKUP(($B44&amp;CX$13),'Dpt BDD'!$A:$D,5,FALSE))</f>
        <v/>
      </c>
      <c r="CY44" s="114" t="str">
        <f>IF(ISERROR(VLOOKUP(($B44&amp;CY$13),'Dpt BDD'!$A:$D,5,FALSE)),"",VLOOKUP(($B44&amp;CY$13),'Dpt BDD'!$A:$D,5,FALSE))</f>
        <v/>
      </c>
      <c r="CZ44" s="114" t="str">
        <f>IF(ISERROR(VLOOKUP(($B44&amp;CZ$13),'Dpt BDD'!$A:$D,5,FALSE)),"",VLOOKUP(($B44&amp;CZ$13),'Dpt BDD'!$A:$D,5,FALSE))</f>
        <v/>
      </c>
      <c r="DA44" s="114" t="str">
        <f>IF(ISERROR(VLOOKUP(($B44&amp;DA$13),'Dpt BDD'!$A:$D,5,FALSE)),"",VLOOKUP(($B44&amp;DA$13),'Dpt BDD'!$A:$D,5,FALSE))</f>
        <v/>
      </c>
      <c r="DB44" s="114" t="str">
        <f>IF(ISERROR(VLOOKUP(($B44&amp;DB$13),'Dpt BDD'!$A:$D,5,FALSE)),"",VLOOKUP(($B44&amp;DB$13),'Dpt BDD'!$A:$D,5,FALSE))</f>
        <v/>
      </c>
      <c r="DC44" s="114" t="str">
        <f>IF(ISERROR(VLOOKUP(($B44&amp;DC$13),'Dpt BDD'!$A:$D,5,FALSE)),"",VLOOKUP(($B44&amp;DC$13),'Dpt BDD'!$A:$D,5,FALSE))</f>
        <v/>
      </c>
      <c r="DD44" s="114" t="str">
        <f>IF(ISERROR(VLOOKUP(($B44&amp;DD$13),'Dpt BDD'!$A:$D,5,FALSE)),"",VLOOKUP(($B44&amp;DD$13),'Dpt BDD'!$A:$D,5,FALSE))</f>
        <v/>
      </c>
      <c r="DE44" s="114" t="str">
        <f>IF(ISERROR(VLOOKUP(($B44&amp;DE$13),'Dpt BDD'!$A:$D,5,FALSE)),"",VLOOKUP(($B44&amp;DE$13),'Dpt BDD'!$A:$D,5,FALSE))</f>
        <v/>
      </c>
      <c r="DF44" s="114" t="str">
        <f>IF(ISERROR(VLOOKUP(($B44&amp;DF$13),'Dpt BDD'!$A:$D,5,FALSE)),"",VLOOKUP(($B44&amp;DF$13),'Dpt BDD'!$A:$D,5,FALSE))</f>
        <v/>
      </c>
      <c r="DG44" s="114" t="str">
        <f>IF(ISERROR(VLOOKUP(($B44&amp;DG$13),'Dpt BDD'!$A:$D,5,FALSE)),"",VLOOKUP(($B44&amp;DG$13),'Dpt BDD'!$A:$D,5,FALSE))</f>
        <v/>
      </c>
      <c r="DH44" s="114" t="str">
        <f>IF(ISERROR(VLOOKUP(($B44&amp;DH$13),'Dpt BDD'!$A:$D,5,FALSE)),"",VLOOKUP(($B44&amp;DH$13),'Dpt BDD'!$A:$D,5,FALSE))</f>
        <v/>
      </c>
      <c r="DI44" s="114" t="str">
        <f>IF(ISERROR(VLOOKUP(($B44&amp;DI$13),'Dpt BDD'!$A:$D,5,FALSE)),"",VLOOKUP(($B44&amp;DI$13),'Dpt BDD'!$A:$D,5,FALSE))</f>
        <v/>
      </c>
      <c r="DJ44" s="114" t="str">
        <f>IF(ISERROR(VLOOKUP(($B44&amp;DJ$13),'Dpt BDD'!$A:$D,5,FALSE)),"",VLOOKUP(($B44&amp;DJ$13),'Dpt BDD'!$A:$D,5,FALSE))</f>
        <v/>
      </c>
      <c r="DK44" s="114" t="str">
        <f>IF(ISERROR(VLOOKUP(($B44&amp;DK$13),'Dpt BDD'!$A:$D,5,FALSE)),"",VLOOKUP(($B44&amp;DK$13),'Dpt BDD'!$A:$D,5,FALSE))</f>
        <v/>
      </c>
      <c r="DL44" s="114"/>
      <c r="DM44" s="114"/>
      <c r="DN44" s="114"/>
      <c r="DO44" s="114"/>
      <c r="DP44" s="114"/>
      <c r="DQ44" s="114"/>
      <c r="DR44" s="114"/>
      <c r="DS44" s="114"/>
      <c r="DT44" s="114"/>
      <c r="DU44" s="114"/>
      <c r="DV44" s="114"/>
      <c r="DW44" s="114"/>
      <c r="DX44" s="114"/>
      <c r="DY44" s="114"/>
      <c r="DZ44" s="114"/>
      <c r="EA44" s="114"/>
      <c r="EB44" s="114"/>
      <c r="EC44" s="114"/>
      <c r="ED44" s="114"/>
      <c r="EE44" s="114"/>
      <c r="EF44" s="114"/>
      <c r="EG44" s="114"/>
      <c r="EH44" s="114"/>
      <c r="EI44" s="114"/>
      <c r="EJ44" s="114"/>
      <c r="EK44" s="114"/>
      <c r="EL44" s="114"/>
      <c r="EM44" s="114"/>
      <c r="EN44" s="114"/>
      <c r="EO44" s="114"/>
      <c r="EP44" s="114"/>
      <c r="EQ44" s="114"/>
      <c r="ER44" s="114"/>
      <c r="ES44" s="114"/>
      <c r="ET44" s="114"/>
      <c r="EU44" s="114"/>
      <c r="EV44" s="114"/>
      <c r="EW44" s="114"/>
      <c r="EX44" s="114"/>
      <c r="EY44" s="114"/>
      <c r="EZ44" s="114"/>
      <c r="FA44" s="114"/>
      <c r="FB44" s="114"/>
      <c r="FC44" s="114"/>
      <c r="FD44" s="114"/>
      <c r="FE44" s="114"/>
      <c r="FF44" s="114"/>
      <c r="FG44" s="114"/>
      <c r="FH44" s="114"/>
      <c r="FI44" s="114"/>
      <c r="FJ44" s="114"/>
      <c r="FK44" s="114"/>
      <c r="FL44" s="114"/>
      <c r="FM44" s="114"/>
      <c r="FN44" s="114"/>
      <c r="FO44" s="114"/>
      <c r="FP44" s="114"/>
      <c r="FQ44" s="114"/>
      <c r="FR44" s="114"/>
      <c r="FS44" s="114"/>
      <c r="FT44" s="114"/>
      <c r="FU44" s="114"/>
      <c r="FV44" s="114"/>
      <c r="FW44" s="114"/>
      <c r="FX44" s="114"/>
      <c r="FY44" s="114"/>
      <c r="FZ44" s="114"/>
      <c r="GA44" s="114"/>
      <c r="GB44" s="114"/>
      <c r="GC44" s="114"/>
      <c r="GD44" s="114"/>
      <c r="GE44" s="114"/>
      <c r="GF44" s="114"/>
      <c r="GG44" s="114"/>
      <c r="GH44" s="114"/>
      <c r="GI44" s="114"/>
      <c r="GJ44" s="114"/>
      <c r="GK44" s="114"/>
      <c r="GL44" s="114"/>
      <c r="GM44" s="114"/>
      <c r="GN44" s="114"/>
      <c r="GO44" s="114"/>
      <c r="GP44" s="114"/>
      <c r="GQ44" s="114"/>
      <c r="GR44" s="114"/>
      <c r="GS44" s="114"/>
      <c r="GT44" s="114"/>
      <c r="GU44" s="114"/>
      <c r="GV44" s="114"/>
      <c r="GW44" s="114"/>
      <c r="GX44" s="114"/>
      <c r="GY44" s="114"/>
      <c r="GZ44" s="114"/>
      <c r="HA44" s="114"/>
      <c r="HB44" s="114"/>
      <c r="HC44" s="114"/>
      <c r="HD44" s="114"/>
      <c r="HE44" s="114"/>
      <c r="HF44" s="114"/>
      <c r="HG44" s="114"/>
      <c r="HH44" s="114"/>
    </row>
    <row r="45" spans="2:216" x14ac:dyDescent="0.15">
      <c r="B45" s="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37">
        <f>IF($E$9=$DL$12,1,0)</f>
        <v>0</v>
      </c>
      <c r="DM45" s="37">
        <f t="shared" ref="DM45:DW45" si="1">IF($E$9=$DL$12,1,0)</f>
        <v>0</v>
      </c>
      <c r="DN45" s="37">
        <f t="shared" si="1"/>
        <v>0</v>
      </c>
      <c r="DO45" s="37">
        <f t="shared" si="1"/>
        <v>0</v>
      </c>
      <c r="DP45" s="37">
        <f t="shared" si="1"/>
        <v>0</v>
      </c>
      <c r="DQ45" s="37">
        <f t="shared" si="1"/>
        <v>0</v>
      </c>
      <c r="DR45" s="37">
        <f t="shared" si="1"/>
        <v>0</v>
      </c>
      <c r="DS45" s="37">
        <f t="shared" si="1"/>
        <v>0</v>
      </c>
      <c r="DT45" s="37">
        <f t="shared" si="1"/>
        <v>0</v>
      </c>
      <c r="DU45" s="37">
        <f t="shared" si="1"/>
        <v>0</v>
      </c>
      <c r="DV45" s="37">
        <f t="shared" si="1"/>
        <v>0</v>
      </c>
      <c r="DW45" s="37">
        <f t="shared" si="1"/>
        <v>0</v>
      </c>
      <c r="DX45" s="37">
        <f>IF($E$9=$DX$12,1,0)</f>
        <v>0</v>
      </c>
      <c r="DY45" s="37">
        <f t="shared" ref="DY45:EE45" si="2">IF($E$9=$DX$12,1,0)</f>
        <v>0</v>
      </c>
      <c r="DZ45" s="37">
        <f t="shared" si="2"/>
        <v>0</v>
      </c>
      <c r="EA45" s="37">
        <f t="shared" si="2"/>
        <v>0</v>
      </c>
      <c r="EB45" s="37">
        <f t="shared" si="2"/>
        <v>0</v>
      </c>
      <c r="EC45" s="37">
        <f t="shared" si="2"/>
        <v>0</v>
      </c>
      <c r="ED45" s="37">
        <f t="shared" si="2"/>
        <v>0</v>
      </c>
      <c r="EE45" s="37">
        <f t="shared" si="2"/>
        <v>0</v>
      </c>
      <c r="EF45" s="37">
        <f>IF($E$9=$EF$12,1,0)</f>
        <v>0</v>
      </c>
      <c r="EG45" s="37">
        <f t="shared" ref="EG45:EI45" si="3">IF($E$9=$EF$12,1,0)</f>
        <v>0</v>
      </c>
      <c r="EH45" s="37">
        <f t="shared" si="3"/>
        <v>0</v>
      </c>
      <c r="EI45" s="37">
        <f t="shared" si="3"/>
        <v>0</v>
      </c>
      <c r="EJ45" s="37">
        <f>IF($E$9=$EJ$12,1,0)</f>
        <v>0</v>
      </c>
      <c r="EK45" s="37">
        <f t="shared" ref="EK45:EO45" si="4">IF($E$9=$EJ$12,1,0)</f>
        <v>0</v>
      </c>
      <c r="EL45" s="37">
        <f t="shared" si="4"/>
        <v>0</v>
      </c>
      <c r="EM45" s="37">
        <f t="shared" si="4"/>
        <v>0</v>
      </c>
      <c r="EN45" s="37">
        <f t="shared" si="4"/>
        <v>0</v>
      </c>
      <c r="EO45" s="37">
        <f t="shared" si="4"/>
        <v>0</v>
      </c>
      <c r="EP45" s="37">
        <f>IF($E$9=$EP$12,1,0)</f>
        <v>0</v>
      </c>
      <c r="EQ45" s="37">
        <f>IF($E$9=$EP$12,1,0)</f>
        <v>0</v>
      </c>
      <c r="ER45" s="37">
        <f>IF($E$9=$ER$12,1,0)</f>
        <v>0</v>
      </c>
      <c r="ES45" s="37">
        <f t="shared" ref="ES45:FA45" si="5">IF($E$9=$ER$12,1,0)</f>
        <v>0</v>
      </c>
      <c r="ET45" s="37">
        <f t="shared" si="5"/>
        <v>0</v>
      </c>
      <c r="EU45" s="37">
        <f t="shared" si="5"/>
        <v>0</v>
      </c>
      <c r="EV45" s="37">
        <f t="shared" si="5"/>
        <v>0</v>
      </c>
      <c r="EW45" s="37">
        <f t="shared" si="5"/>
        <v>0</v>
      </c>
      <c r="EX45" s="37">
        <f t="shared" si="5"/>
        <v>0</v>
      </c>
      <c r="EY45" s="37">
        <f t="shared" si="5"/>
        <v>0</v>
      </c>
      <c r="EZ45" s="37">
        <f t="shared" si="5"/>
        <v>0</v>
      </c>
      <c r="FA45" s="37">
        <f t="shared" si="5"/>
        <v>0</v>
      </c>
      <c r="FB45" s="37">
        <f t="shared" ref="FB45:FR45" si="6">IF($E$9=FB12,1,0)</f>
        <v>0</v>
      </c>
      <c r="FC45" s="37">
        <f t="shared" si="6"/>
        <v>0</v>
      </c>
      <c r="FD45" s="37">
        <f>IF($E$9=$FD$12,1,0)</f>
        <v>0</v>
      </c>
      <c r="FE45" s="37">
        <f t="shared" ref="FE45:FH45" si="7">IF($E$9=$FD$12,1,0)</f>
        <v>0</v>
      </c>
      <c r="FF45" s="37">
        <f t="shared" si="7"/>
        <v>0</v>
      </c>
      <c r="FG45" s="37">
        <f t="shared" si="7"/>
        <v>0</v>
      </c>
      <c r="FH45" s="37">
        <f t="shared" si="7"/>
        <v>0</v>
      </c>
      <c r="FI45" s="37">
        <f>IF($E$9=$FI$12,1,0)</f>
        <v>0</v>
      </c>
      <c r="FJ45" s="37">
        <f t="shared" ref="FJ45:FO45" si="8">IF($E$9=$FI$12,1,0)</f>
        <v>0</v>
      </c>
      <c r="FK45" s="37">
        <f t="shared" si="8"/>
        <v>0</v>
      </c>
      <c r="FL45" s="37">
        <f t="shared" si="8"/>
        <v>0</v>
      </c>
      <c r="FM45" s="37">
        <f t="shared" si="8"/>
        <v>0</v>
      </c>
      <c r="FN45" s="37">
        <f t="shared" si="8"/>
        <v>0</v>
      </c>
      <c r="FO45" s="37">
        <f t="shared" si="8"/>
        <v>0</v>
      </c>
      <c r="FP45" s="37">
        <f t="shared" si="6"/>
        <v>0</v>
      </c>
      <c r="FQ45" s="37">
        <f t="shared" si="6"/>
        <v>0</v>
      </c>
      <c r="FR45" s="37">
        <f t="shared" si="6"/>
        <v>0</v>
      </c>
      <c r="FS45" s="37">
        <f>IF($E$9=$FS$12,1,0)</f>
        <v>0</v>
      </c>
      <c r="FT45" s="37">
        <f t="shared" ref="FT45:FW45" si="9">IF($E$9=$FS$12,1,0)</f>
        <v>0</v>
      </c>
      <c r="FU45" s="37">
        <f t="shared" si="9"/>
        <v>0</v>
      </c>
      <c r="FV45" s="37">
        <f t="shared" si="9"/>
        <v>0</v>
      </c>
      <c r="FW45" s="37">
        <f t="shared" si="9"/>
        <v>0</v>
      </c>
      <c r="FX45" s="37">
        <f>IF($E$9=$FX$12,1,0)</f>
        <v>0</v>
      </c>
      <c r="FY45" s="37">
        <f t="shared" ref="FY45:GI45" si="10">IF($E$9=$FX$12,1,0)</f>
        <v>0</v>
      </c>
      <c r="FZ45" s="37">
        <f t="shared" si="10"/>
        <v>0</v>
      </c>
      <c r="GA45" s="37">
        <f t="shared" si="10"/>
        <v>0</v>
      </c>
      <c r="GB45" s="37">
        <f t="shared" si="10"/>
        <v>0</v>
      </c>
      <c r="GC45" s="37">
        <f t="shared" si="10"/>
        <v>0</v>
      </c>
      <c r="GD45" s="37">
        <f t="shared" si="10"/>
        <v>0</v>
      </c>
      <c r="GE45" s="37">
        <f t="shared" si="10"/>
        <v>0</v>
      </c>
      <c r="GF45" s="37">
        <f t="shared" si="10"/>
        <v>0</v>
      </c>
      <c r="GG45" s="37">
        <f t="shared" si="10"/>
        <v>0</v>
      </c>
      <c r="GH45" s="37">
        <f t="shared" si="10"/>
        <v>0</v>
      </c>
      <c r="GI45" s="37">
        <f t="shared" si="10"/>
        <v>0</v>
      </c>
      <c r="GJ45" s="37">
        <f>IF($E$9=$GJ$12,1,0)</f>
        <v>0</v>
      </c>
      <c r="GK45" s="37">
        <f t="shared" ref="GK45:GV45" si="11">IF($E$9=$GJ$12,1,0)</f>
        <v>0</v>
      </c>
      <c r="GL45" s="37">
        <f t="shared" si="11"/>
        <v>0</v>
      </c>
      <c r="GM45" s="37">
        <f t="shared" si="11"/>
        <v>0</v>
      </c>
      <c r="GN45" s="37">
        <f t="shared" si="11"/>
        <v>0</v>
      </c>
      <c r="GO45" s="37">
        <f t="shared" si="11"/>
        <v>0</v>
      </c>
      <c r="GP45" s="37">
        <f t="shared" si="11"/>
        <v>0</v>
      </c>
      <c r="GQ45" s="37">
        <f t="shared" si="11"/>
        <v>0</v>
      </c>
      <c r="GR45" s="37">
        <f t="shared" si="11"/>
        <v>0</v>
      </c>
      <c r="GS45" s="37">
        <f t="shared" si="11"/>
        <v>0</v>
      </c>
      <c r="GT45" s="37">
        <f t="shared" si="11"/>
        <v>0</v>
      </c>
      <c r="GU45" s="37">
        <f t="shared" si="11"/>
        <v>0</v>
      </c>
      <c r="GV45" s="37">
        <f t="shared" si="11"/>
        <v>0</v>
      </c>
      <c r="GW45" s="37">
        <f t="shared" ref="GW45" si="12">IF($E$9=GW12,1,0)</f>
        <v>0</v>
      </c>
      <c r="GX45" s="37">
        <f>IF($E$9=$GX$12,1,0)</f>
        <v>0</v>
      </c>
      <c r="GY45" s="37">
        <f t="shared" ref="GY45:HB45" si="13">IF($E$9=$GX$12,1,0)</f>
        <v>0</v>
      </c>
      <c r="GZ45" s="37">
        <f t="shared" si="13"/>
        <v>0</v>
      </c>
      <c r="HA45" s="37">
        <f t="shared" si="13"/>
        <v>0</v>
      </c>
      <c r="HB45" s="37">
        <f t="shared" si="13"/>
        <v>0</v>
      </c>
      <c r="HC45" s="37">
        <f>IF($E$9=$HC$12,1,0)</f>
        <v>0</v>
      </c>
      <c r="HD45" s="37">
        <f t="shared" ref="HD45:HH45" si="14">IF($E$9=$HC$12,1,0)</f>
        <v>0</v>
      </c>
      <c r="HE45" s="37">
        <f t="shared" si="14"/>
        <v>0</v>
      </c>
      <c r="HF45" s="37">
        <f t="shared" si="14"/>
        <v>0</v>
      </c>
      <c r="HG45" s="37">
        <f t="shared" si="14"/>
        <v>0</v>
      </c>
      <c r="HH45" s="37">
        <f t="shared" si="14"/>
        <v>0</v>
      </c>
    </row>
    <row r="46" spans="2:216" x14ac:dyDescent="0.15">
      <c r="B46" s="29" t="s">
        <v>49</v>
      </c>
      <c r="C46" s="11">
        <f>SUM(C14:C43)</f>
        <v>5</v>
      </c>
      <c r="D46" s="11">
        <f t="shared" ref="D46:BO46" si="15">SUM(D14:D43)</f>
        <v>0</v>
      </c>
      <c r="E46" s="11">
        <f t="shared" si="15"/>
        <v>0</v>
      </c>
      <c r="F46" s="11">
        <f t="shared" si="15"/>
        <v>0</v>
      </c>
      <c r="G46" s="11">
        <f t="shared" si="15"/>
        <v>0</v>
      </c>
      <c r="H46" s="11">
        <f t="shared" si="15"/>
        <v>0</v>
      </c>
      <c r="I46" s="11">
        <f t="shared" si="15"/>
        <v>0</v>
      </c>
      <c r="J46" s="11">
        <f t="shared" si="15"/>
        <v>0</v>
      </c>
      <c r="K46" s="11">
        <f t="shared" si="15"/>
        <v>0</v>
      </c>
      <c r="L46" s="11">
        <f t="shared" si="15"/>
        <v>0</v>
      </c>
      <c r="M46" s="11">
        <f t="shared" si="15"/>
        <v>0</v>
      </c>
      <c r="N46" s="11">
        <f t="shared" si="15"/>
        <v>0</v>
      </c>
      <c r="O46" s="11">
        <f t="shared" si="15"/>
        <v>0</v>
      </c>
      <c r="P46" s="11">
        <f t="shared" si="15"/>
        <v>0</v>
      </c>
      <c r="Q46" s="11">
        <f t="shared" si="15"/>
        <v>0</v>
      </c>
      <c r="R46" s="11">
        <f t="shared" si="15"/>
        <v>0</v>
      </c>
      <c r="S46" s="11">
        <f t="shared" si="15"/>
        <v>0</v>
      </c>
      <c r="T46" s="11">
        <f t="shared" si="15"/>
        <v>0</v>
      </c>
      <c r="U46" s="11">
        <f t="shared" si="15"/>
        <v>0</v>
      </c>
      <c r="V46" s="11">
        <f t="shared" si="15"/>
        <v>0</v>
      </c>
      <c r="W46" s="11">
        <f t="shared" si="15"/>
        <v>0</v>
      </c>
      <c r="X46" s="11">
        <f t="shared" si="15"/>
        <v>0</v>
      </c>
      <c r="Y46" s="11">
        <f t="shared" si="15"/>
        <v>0</v>
      </c>
      <c r="Z46" s="11">
        <f t="shared" si="15"/>
        <v>0</v>
      </c>
      <c r="AA46" s="11">
        <f t="shared" si="15"/>
        <v>0</v>
      </c>
      <c r="AB46" s="11">
        <f t="shared" si="15"/>
        <v>0</v>
      </c>
      <c r="AC46" s="11">
        <f t="shared" si="15"/>
        <v>0</v>
      </c>
      <c r="AD46" s="11">
        <f t="shared" si="15"/>
        <v>0</v>
      </c>
      <c r="AE46" s="11">
        <f t="shared" si="15"/>
        <v>0</v>
      </c>
      <c r="AF46" s="11">
        <f t="shared" si="15"/>
        <v>0</v>
      </c>
      <c r="AG46" s="11">
        <f t="shared" si="15"/>
        <v>0</v>
      </c>
      <c r="AH46" s="11">
        <f t="shared" si="15"/>
        <v>0</v>
      </c>
      <c r="AI46" s="11">
        <f t="shared" si="15"/>
        <v>0</v>
      </c>
      <c r="AJ46" s="11">
        <f t="shared" si="15"/>
        <v>0</v>
      </c>
      <c r="AK46" s="11">
        <f t="shared" si="15"/>
        <v>0</v>
      </c>
      <c r="AL46" s="11">
        <f t="shared" si="15"/>
        <v>0</v>
      </c>
      <c r="AM46" s="11">
        <f t="shared" si="15"/>
        <v>0</v>
      </c>
      <c r="AN46" s="11">
        <f t="shared" si="15"/>
        <v>0</v>
      </c>
      <c r="AO46" s="11">
        <f t="shared" si="15"/>
        <v>0</v>
      </c>
      <c r="AP46" s="11">
        <f t="shared" si="15"/>
        <v>0</v>
      </c>
      <c r="AQ46" s="11">
        <f t="shared" si="15"/>
        <v>0</v>
      </c>
      <c r="AR46" s="11">
        <f t="shared" si="15"/>
        <v>0</v>
      </c>
      <c r="AS46" s="11">
        <f t="shared" si="15"/>
        <v>0</v>
      </c>
      <c r="AT46" s="11">
        <f t="shared" si="15"/>
        <v>0</v>
      </c>
      <c r="AU46" s="11">
        <f t="shared" si="15"/>
        <v>0</v>
      </c>
      <c r="AV46" s="11">
        <f t="shared" si="15"/>
        <v>0</v>
      </c>
      <c r="AW46" s="11">
        <f t="shared" si="15"/>
        <v>0</v>
      </c>
      <c r="AX46" s="11">
        <f t="shared" si="15"/>
        <v>0</v>
      </c>
      <c r="AY46" s="11">
        <f t="shared" si="15"/>
        <v>0</v>
      </c>
      <c r="AZ46" s="11">
        <f t="shared" si="15"/>
        <v>0</v>
      </c>
      <c r="BA46" s="11">
        <f t="shared" si="15"/>
        <v>0</v>
      </c>
      <c r="BB46" s="11">
        <f t="shared" si="15"/>
        <v>0</v>
      </c>
      <c r="BC46" s="11">
        <f t="shared" si="15"/>
        <v>0</v>
      </c>
      <c r="BD46" s="11">
        <f t="shared" si="15"/>
        <v>0</v>
      </c>
      <c r="BE46" s="11">
        <f t="shared" si="15"/>
        <v>0</v>
      </c>
      <c r="BF46" s="11">
        <f t="shared" si="15"/>
        <v>0</v>
      </c>
      <c r="BG46" s="11">
        <f t="shared" si="15"/>
        <v>0</v>
      </c>
      <c r="BH46" s="11">
        <f t="shared" si="15"/>
        <v>0</v>
      </c>
      <c r="BI46" s="11">
        <f t="shared" si="15"/>
        <v>0</v>
      </c>
      <c r="BJ46" s="11">
        <f t="shared" si="15"/>
        <v>0</v>
      </c>
      <c r="BK46" s="11">
        <f t="shared" si="15"/>
        <v>0</v>
      </c>
      <c r="BL46" s="11">
        <f t="shared" si="15"/>
        <v>0</v>
      </c>
      <c r="BM46" s="11">
        <f t="shared" si="15"/>
        <v>0</v>
      </c>
      <c r="BN46" s="11">
        <f t="shared" si="15"/>
        <v>0</v>
      </c>
      <c r="BO46" s="11">
        <f t="shared" si="15"/>
        <v>0</v>
      </c>
      <c r="BP46" s="11">
        <f t="shared" ref="BP46:EA46" si="16">SUM(BP14:BP43)</f>
        <v>0</v>
      </c>
      <c r="BQ46" s="11">
        <f t="shared" si="16"/>
        <v>0</v>
      </c>
      <c r="BR46" s="11">
        <f t="shared" si="16"/>
        <v>0</v>
      </c>
      <c r="BS46" s="11">
        <f t="shared" si="16"/>
        <v>0</v>
      </c>
      <c r="BT46" s="11">
        <f t="shared" si="16"/>
        <v>0</v>
      </c>
      <c r="BU46" s="11">
        <f t="shared" si="16"/>
        <v>0</v>
      </c>
      <c r="BV46" s="11">
        <f t="shared" si="16"/>
        <v>0</v>
      </c>
      <c r="BW46" s="11">
        <f t="shared" si="16"/>
        <v>0</v>
      </c>
      <c r="BX46" s="11">
        <f t="shared" si="16"/>
        <v>0</v>
      </c>
      <c r="BY46" s="11">
        <f t="shared" si="16"/>
        <v>0</v>
      </c>
      <c r="BZ46" s="11">
        <f t="shared" si="16"/>
        <v>0</v>
      </c>
      <c r="CA46" s="11">
        <f t="shared" si="16"/>
        <v>0</v>
      </c>
      <c r="CB46" s="11">
        <f t="shared" si="16"/>
        <v>0</v>
      </c>
      <c r="CC46" s="11">
        <f t="shared" si="16"/>
        <v>0</v>
      </c>
      <c r="CD46" s="11">
        <f t="shared" si="16"/>
        <v>0</v>
      </c>
      <c r="CE46" s="11">
        <f t="shared" si="16"/>
        <v>0</v>
      </c>
      <c r="CF46" s="11">
        <f t="shared" si="16"/>
        <v>0</v>
      </c>
      <c r="CG46" s="11">
        <f t="shared" si="16"/>
        <v>0</v>
      </c>
      <c r="CH46" s="11">
        <f t="shared" si="16"/>
        <v>0</v>
      </c>
      <c r="CI46" s="11">
        <f t="shared" si="16"/>
        <v>0</v>
      </c>
      <c r="CJ46" s="11">
        <f t="shared" si="16"/>
        <v>0</v>
      </c>
      <c r="CK46" s="11">
        <f t="shared" si="16"/>
        <v>0</v>
      </c>
      <c r="CL46" s="11">
        <f t="shared" si="16"/>
        <v>0</v>
      </c>
      <c r="CM46" s="11">
        <f t="shared" si="16"/>
        <v>0</v>
      </c>
      <c r="CN46" s="11">
        <f t="shared" si="16"/>
        <v>0</v>
      </c>
      <c r="CO46" s="11">
        <f t="shared" si="16"/>
        <v>0</v>
      </c>
      <c r="CP46" s="11">
        <f t="shared" si="16"/>
        <v>0</v>
      </c>
      <c r="CQ46" s="11">
        <f t="shared" si="16"/>
        <v>0</v>
      </c>
      <c r="CR46" s="11">
        <f t="shared" si="16"/>
        <v>0</v>
      </c>
      <c r="CS46" s="11">
        <f t="shared" si="16"/>
        <v>0</v>
      </c>
      <c r="CT46" s="11">
        <f t="shared" si="16"/>
        <v>0</v>
      </c>
      <c r="CU46" s="11">
        <f t="shared" si="16"/>
        <v>0</v>
      </c>
      <c r="CV46" s="11">
        <f t="shared" si="16"/>
        <v>0</v>
      </c>
      <c r="CW46" s="11">
        <f t="shared" si="16"/>
        <v>0</v>
      </c>
      <c r="CX46" s="11">
        <f t="shared" si="16"/>
        <v>0</v>
      </c>
      <c r="CY46" s="11">
        <f t="shared" si="16"/>
        <v>0</v>
      </c>
      <c r="CZ46" s="11">
        <f t="shared" si="16"/>
        <v>0</v>
      </c>
      <c r="DA46" s="11">
        <f t="shared" si="16"/>
        <v>0</v>
      </c>
      <c r="DB46" s="11">
        <f t="shared" si="16"/>
        <v>0</v>
      </c>
      <c r="DC46" s="11">
        <f t="shared" si="16"/>
        <v>0</v>
      </c>
      <c r="DD46" s="11">
        <f t="shared" si="16"/>
        <v>0</v>
      </c>
      <c r="DE46" s="11">
        <f t="shared" si="16"/>
        <v>0</v>
      </c>
      <c r="DF46" s="11">
        <f t="shared" si="16"/>
        <v>0</v>
      </c>
      <c r="DG46" s="11">
        <f t="shared" si="16"/>
        <v>0</v>
      </c>
      <c r="DH46" s="11">
        <f t="shared" si="16"/>
        <v>0</v>
      </c>
      <c r="DI46" s="11">
        <f t="shared" si="16"/>
        <v>0</v>
      </c>
      <c r="DJ46" s="11">
        <f t="shared" si="16"/>
        <v>0</v>
      </c>
      <c r="DK46" s="11">
        <f t="shared" si="16"/>
        <v>0</v>
      </c>
      <c r="DL46" s="11">
        <f t="shared" si="16"/>
        <v>0</v>
      </c>
      <c r="DM46" s="11">
        <f t="shared" si="16"/>
        <v>0</v>
      </c>
      <c r="DN46" s="11">
        <f t="shared" si="16"/>
        <v>0</v>
      </c>
      <c r="DO46" s="11">
        <f t="shared" si="16"/>
        <v>0</v>
      </c>
      <c r="DP46" s="11">
        <f t="shared" si="16"/>
        <v>0</v>
      </c>
      <c r="DQ46" s="11">
        <f t="shared" si="16"/>
        <v>0</v>
      </c>
      <c r="DR46" s="11">
        <f t="shared" si="16"/>
        <v>0</v>
      </c>
      <c r="DS46" s="11">
        <f t="shared" si="16"/>
        <v>0</v>
      </c>
      <c r="DT46" s="11">
        <f t="shared" si="16"/>
        <v>0</v>
      </c>
      <c r="DU46" s="11">
        <f t="shared" si="16"/>
        <v>0</v>
      </c>
      <c r="DV46" s="11">
        <f t="shared" si="16"/>
        <v>0</v>
      </c>
      <c r="DW46" s="11">
        <f t="shared" si="16"/>
        <v>0</v>
      </c>
      <c r="DX46" s="11">
        <f t="shared" si="16"/>
        <v>0</v>
      </c>
      <c r="DY46" s="11">
        <f t="shared" si="16"/>
        <v>0</v>
      </c>
      <c r="DZ46" s="11">
        <f t="shared" si="16"/>
        <v>0</v>
      </c>
      <c r="EA46" s="11">
        <f t="shared" si="16"/>
        <v>0</v>
      </c>
      <c r="EB46" s="11">
        <f t="shared" ref="EB46:GM46" si="17">SUM(EB14:EB43)</f>
        <v>0</v>
      </c>
      <c r="EC46" s="11">
        <f t="shared" si="17"/>
        <v>0</v>
      </c>
      <c r="ED46" s="11">
        <f t="shared" si="17"/>
        <v>0</v>
      </c>
      <c r="EE46" s="11">
        <f t="shared" si="17"/>
        <v>0</v>
      </c>
      <c r="EF46" s="11">
        <f t="shared" si="17"/>
        <v>34</v>
      </c>
      <c r="EG46" s="11">
        <f t="shared" si="17"/>
        <v>0</v>
      </c>
      <c r="EH46" s="11">
        <f t="shared" si="17"/>
        <v>50</v>
      </c>
      <c r="EI46" s="11">
        <f t="shared" si="17"/>
        <v>0</v>
      </c>
      <c r="EJ46" s="11">
        <f t="shared" si="17"/>
        <v>0</v>
      </c>
      <c r="EK46" s="11">
        <f t="shared" si="17"/>
        <v>0</v>
      </c>
      <c r="EL46" s="11">
        <f t="shared" si="17"/>
        <v>0</v>
      </c>
      <c r="EM46" s="11">
        <f t="shared" si="17"/>
        <v>0</v>
      </c>
      <c r="EN46" s="11">
        <f t="shared" si="17"/>
        <v>0</v>
      </c>
      <c r="EO46" s="11">
        <f t="shared" si="17"/>
        <v>0</v>
      </c>
      <c r="EP46" s="11">
        <f t="shared" si="17"/>
        <v>0</v>
      </c>
      <c r="EQ46" s="11">
        <f t="shared" si="17"/>
        <v>0</v>
      </c>
      <c r="ER46" s="11">
        <f t="shared" si="17"/>
        <v>0</v>
      </c>
      <c r="ES46" s="11">
        <f t="shared" si="17"/>
        <v>0</v>
      </c>
      <c r="ET46" s="11">
        <f t="shared" si="17"/>
        <v>0</v>
      </c>
      <c r="EU46" s="11">
        <f t="shared" si="17"/>
        <v>0</v>
      </c>
      <c r="EV46" s="11">
        <f t="shared" si="17"/>
        <v>0</v>
      </c>
      <c r="EW46" s="11">
        <f t="shared" si="17"/>
        <v>0</v>
      </c>
      <c r="EX46" s="11">
        <f t="shared" si="17"/>
        <v>0</v>
      </c>
      <c r="EY46" s="11">
        <f t="shared" si="17"/>
        <v>0</v>
      </c>
      <c r="EZ46" s="11">
        <f t="shared" si="17"/>
        <v>0</v>
      </c>
      <c r="FA46" s="11">
        <f t="shared" si="17"/>
        <v>0</v>
      </c>
      <c r="FB46" s="11">
        <f t="shared" si="17"/>
        <v>0</v>
      </c>
      <c r="FC46" s="11">
        <f t="shared" si="17"/>
        <v>0</v>
      </c>
      <c r="FD46" s="11">
        <f t="shared" si="17"/>
        <v>0</v>
      </c>
      <c r="FE46" s="11">
        <f t="shared" si="17"/>
        <v>0</v>
      </c>
      <c r="FF46" s="11">
        <f t="shared" si="17"/>
        <v>0</v>
      </c>
      <c r="FG46" s="11">
        <f t="shared" si="17"/>
        <v>0</v>
      </c>
      <c r="FH46" s="11">
        <f t="shared" si="17"/>
        <v>0</v>
      </c>
      <c r="FI46" s="11">
        <f t="shared" si="17"/>
        <v>0</v>
      </c>
      <c r="FJ46" s="11">
        <f t="shared" si="17"/>
        <v>0</v>
      </c>
      <c r="FK46" s="11">
        <f t="shared" si="17"/>
        <v>0</v>
      </c>
      <c r="FL46" s="11">
        <f t="shared" si="17"/>
        <v>0</v>
      </c>
      <c r="FM46" s="11">
        <f t="shared" si="17"/>
        <v>0</v>
      </c>
      <c r="FN46" s="11">
        <f t="shared" si="17"/>
        <v>0</v>
      </c>
      <c r="FO46" s="11">
        <f t="shared" si="17"/>
        <v>0</v>
      </c>
      <c r="FP46" s="11">
        <f t="shared" si="17"/>
        <v>0</v>
      </c>
      <c r="FQ46" s="11">
        <f t="shared" si="17"/>
        <v>0</v>
      </c>
      <c r="FR46" s="11">
        <f t="shared" si="17"/>
        <v>0</v>
      </c>
      <c r="FS46" s="11">
        <f t="shared" si="17"/>
        <v>0</v>
      </c>
      <c r="FT46" s="11">
        <f t="shared" si="17"/>
        <v>0</v>
      </c>
      <c r="FU46" s="11">
        <f t="shared" si="17"/>
        <v>0</v>
      </c>
      <c r="FV46" s="11">
        <f t="shared" si="17"/>
        <v>0</v>
      </c>
      <c r="FW46" s="11">
        <f t="shared" si="17"/>
        <v>0</v>
      </c>
      <c r="FX46" s="11">
        <f t="shared" si="17"/>
        <v>0</v>
      </c>
      <c r="FY46" s="11">
        <f t="shared" si="17"/>
        <v>0</v>
      </c>
      <c r="FZ46" s="11">
        <f t="shared" si="17"/>
        <v>0</v>
      </c>
      <c r="GA46" s="11">
        <f t="shared" si="17"/>
        <v>0</v>
      </c>
      <c r="GB46" s="11">
        <f t="shared" si="17"/>
        <v>0</v>
      </c>
      <c r="GC46" s="11">
        <f t="shared" si="17"/>
        <v>0</v>
      </c>
      <c r="GD46" s="11">
        <f t="shared" si="17"/>
        <v>0</v>
      </c>
      <c r="GE46" s="11">
        <f t="shared" si="17"/>
        <v>0</v>
      </c>
      <c r="GF46" s="11">
        <f t="shared" si="17"/>
        <v>0</v>
      </c>
      <c r="GG46" s="11">
        <f t="shared" si="17"/>
        <v>0</v>
      </c>
      <c r="GH46" s="11">
        <f t="shared" si="17"/>
        <v>0</v>
      </c>
      <c r="GI46" s="11">
        <f t="shared" si="17"/>
        <v>0</v>
      </c>
      <c r="GJ46" s="11">
        <f t="shared" si="17"/>
        <v>0</v>
      </c>
      <c r="GK46" s="11">
        <f t="shared" si="17"/>
        <v>0</v>
      </c>
      <c r="GL46" s="11">
        <f t="shared" si="17"/>
        <v>0</v>
      </c>
      <c r="GM46" s="11">
        <f t="shared" si="17"/>
        <v>0</v>
      </c>
      <c r="GN46" s="11">
        <f t="shared" ref="GN46:HH46" si="18">SUM(GN14:GN43)</f>
        <v>0</v>
      </c>
      <c r="GO46" s="11">
        <f t="shared" si="18"/>
        <v>0</v>
      </c>
      <c r="GP46" s="11">
        <f t="shared" si="18"/>
        <v>0</v>
      </c>
      <c r="GQ46" s="11">
        <f t="shared" si="18"/>
        <v>0</v>
      </c>
      <c r="GR46" s="11">
        <f t="shared" si="18"/>
        <v>0</v>
      </c>
      <c r="GS46" s="11">
        <f t="shared" si="18"/>
        <v>0</v>
      </c>
      <c r="GT46" s="11">
        <f t="shared" si="18"/>
        <v>0</v>
      </c>
      <c r="GU46" s="11">
        <f t="shared" si="18"/>
        <v>0</v>
      </c>
      <c r="GV46" s="11">
        <f t="shared" si="18"/>
        <v>0</v>
      </c>
      <c r="GW46" s="11">
        <f t="shared" si="18"/>
        <v>0</v>
      </c>
      <c r="GX46" s="11">
        <f t="shared" si="18"/>
        <v>0</v>
      </c>
      <c r="GY46" s="11">
        <f t="shared" si="18"/>
        <v>0</v>
      </c>
      <c r="GZ46" s="11">
        <f t="shared" si="18"/>
        <v>0</v>
      </c>
      <c r="HA46" s="11">
        <f t="shared" si="18"/>
        <v>0</v>
      </c>
      <c r="HB46" s="11">
        <f t="shared" si="18"/>
        <v>0</v>
      </c>
      <c r="HC46" s="11">
        <f t="shared" si="18"/>
        <v>0</v>
      </c>
      <c r="HD46" s="11">
        <f t="shared" si="18"/>
        <v>0</v>
      </c>
      <c r="HE46" s="11">
        <f t="shared" si="18"/>
        <v>0</v>
      </c>
      <c r="HF46" s="11">
        <f t="shared" si="18"/>
        <v>0</v>
      </c>
      <c r="HG46" s="11">
        <f t="shared" si="18"/>
        <v>0</v>
      </c>
      <c r="HH46" s="11">
        <f t="shared" si="18"/>
        <v>0</v>
      </c>
    </row>
    <row r="47" spans="2:216" x14ac:dyDescent="0.15">
      <c r="B47" s="2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2:216" x14ac:dyDescent="0.15">
      <c r="B48" s="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2:115" x14ac:dyDescent="0.15">
      <c r="B49" s="2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2:115" x14ac:dyDescent="0.15">
      <c r="B50" s="2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2:115" x14ac:dyDescent="0.15">
      <c r="B51" s="2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2:115" x14ac:dyDescent="0.15">
      <c r="B52" s="2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2:115" x14ac:dyDescent="0.15">
      <c r="B53" s="2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2:115" x14ac:dyDescent="0.15">
      <c r="B54" s="2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2:115" x14ac:dyDescent="0.15">
      <c r="B55" s="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2:115" x14ac:dyDescent="0.15">
      <c r="B56" s="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2:115" x14ac:dyDescent="0.15">
      <c r="B57" s="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</row>
    <row r="58" spans="2:115" x14ac:dyDescent="0.15">
      <c r="B58" s="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</row>
    <row r="59" spans="2:115" x14ac:dyDescent="0.15">
      <c r="B59" s="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</row>
    <row r="60" spans="2:115" x14ac:dyDescent="0.15">
      <c r="B60" s="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</row>
    <row r="61" spans="2:115" x14ac:dyDescent="0.15">
      <c r="B61" s="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</row>
    <row r="62" spans="2:115" x14ac:dyDescent="0.15">
      <c r="B62" s="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</row>
    <row r="63" spans="2:115" x14ac:dyDescent="0.15">
      <c r="B63" s="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</row>
    <row r="64" spans="2:115" x14ac:dyDescent="0.15">
      <c r="B64" s="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</row>
    <row r="65" spans="2:115" x14ac:dyDescent="0.15">
      <c r="B65" s="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</row>
    <row r="66" spans="2:115" x14ac:dyDescent="0.15">
      <c r="B66" s="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</row>
    <row r="67" spans="2:115" x14ac:dyDescent="0.15">
      <c r="B67" s="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</row>
    <row r="68" spans="2:115" x14ac:dyDescent="0.15">
      <c r="B68" s="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</row>
    <row r="69" spans="2:115" x14ac:dyDescent="0.15">
      <c r="B69" s="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</row>
    <row r="70" spans="2:115" x14ac:dyDescent="0.15">
      <c r="B70" s="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</row>
    <row r="71" spans="2:115" x14ac:dyDescent="0.15">
      <c r="B71" s="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</row>
    <row r="72" spans="2:115" x14ac:dyDescent="0.15"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</row>
    <row r="73" spans="2:115" x14ac:dyDescent="0.15">
      <c r="B73" s="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</row>
    <row r="74" spans="2:115" x14ac:dyDescent="0.15">
      <c r="B74" s="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</row>
    <row r="75" spans="2:115" x14ac:dyDescent="0.15">
      <c r="B75" s="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</row>
    <row r="76" spans="2:115" x14ac:dyDescent="0.15">
      <c r="B76" s="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</row>
    <row r="77" spans="2:115" x14ac:dyDescent="0.15">
      <c r="B77" s="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</row>
    <row r="78" spans="2:115" x14ac:dyDescent="0.15">
      <c r="B78" s="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</row>
    <row r="79" spans="2:115" x14ac:dyDescent="0.15">
      <c r="B79" s="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</row>
    <row r="80" spans="2:115" x14ac:dyDescent="0.15">
      <c r="B80" s="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</row>
    <row r="81" spans="2:115" x14ac:dyDescent="0.15">
      <c r="B81" s="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</row>
    <row r="82" spans="2:115" x14ac:dyDescent="0.15">
      <c r="B82" s="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</row>
    <row r="83" spans="2:115" x14ac:dyDescent="0.15">
      <c r="B83" s="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</row>
    <row r="84" spans="2:115" x14ac:dyDescent="0.15">
      <c r="B84" s="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</row>
    <row r="85" spans="2:115" x14ac:dyDescent="0.15">
      <c r="B85" s="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</row>
    <row r="86" spans="2:115" x14ac:dyDescent="0.15">
      <c r="B86" s="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</row>
    <row r="87" spans="2:115" x14ac:dyDescent="0.15">
      <c r="B87" s="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</row>
    <row r="88" spans="2:115" x14ac:dyDescent="0.15">
      <c r="B88" s="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</row>
    <row r="89" spans="2:115" x14ac:dyDescent="0.15">
      <c r="B89" s="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</row>
    <row r="90" spans="2:115" x14ac:dyDescent="0.15">
      <c r="B90" s="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</row>
    <row r="91" spans="2:115" x14ac:dyDescent="0.15">
      <c r="B91" s="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</row>
    <row r="92" spans="2:115" x14ac:dyDescent="0.15">
      <c r="B92" s="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</row>
    <row r="93" spans="2:115" x14ac:dyDescent="0.15">
      <c r="B93" s="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</row>
    <row r="94" spans="2:115" x14ac:dyDescent="0.15">
      <c r="B94" s="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</row>
    <row r="95" spans="2:115" x14ac:dyDescent="0.15">
      <c r="B95" s="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</row>
    <row r="96" spans="2:115" x14ac:dyDescent="0.15">
      <c r="B96" s="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</row>
    <row r="97" spans="2:115" x14ac:dyDescent="0.15">
      <c r="B97" s="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</row>
    <row r="98" spans="2:115" x14ac:dyDescent="0.15">
      <c r="B98" s="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</row>
    <row r="99" spans="2:115" x14ac:dyDescent="0.15">
      <c r="B99" s="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</row>
    <row r="100" spans="2:115" x14ac:dyDescent="0.15">
      <c r="B100" s="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</row>
    <row r="101" spans="2:115" x14ac:dyDescent="0.15">
      <c r="B101" s="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</row>
    <row r="102" spans="2:115" x14ac:dyDescent="0.15">
      <c r="B102" s="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</row>
    <row r="103" spans="2:115" x14ac:dyDescent="0.15">
      <c r="B103" s="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</row>
    <row r="104" spans="2:115" x14ac:dyDescent="0.15">
      <c r="B104" s="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</row>
    <row r="105" spans="2:115" x14ac:dyDescent="0.15">
      <c r="B105" s="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</row>
    <row r="106" spans="2:115" x14ac:dyDescent="0.15">
      <c r="B106" s="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</row>
    <row r="107" spans="2:115" x14ac:dyDescent="0.15">
      <c r="B107" s="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</row>
    <row r="108" spans="2:115" x14ac:dyDescent="0.15">
      <c r="B108" s="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</row>
    <row r="109" spans="2:115" x14ac:dyDescent="0.15">
      <c r="B109" s="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</row>
    <row r="110" spans="2:115" x14ac:dyDescent="0.15">
      <c r="B110" s="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</row>
    <row r="111" spans="2:115" x14ac:dyDescent="0.15">
      <c r="B111" s="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</row>
    <row r="112" spans="2:115" x14ac:dyDescent="0.15">
      <c r="B112" s="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</row>
    <row r="113" spans="2:115" x14ac:dyDescent="0.15">
      <c r="B113" s="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</row>
    <row r="114" spans="2:115" x14ac:dyDescent="0.15">
      <c r="B114" s="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</row>
    <row r="115" spans="2:115" x14ac:dyDescent="0.15">
      <c r="B115" s="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</row>
    <row r="116" spans="2:115" x14ac:dyDescent="0.15">
      <c r="B116" s="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</row>
    <row r="117" spans="2:115" x14ac:dyDescent="0.15">
      <c r="B117" s="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</row>
    <row r="118" spans="2:115" x14ac:dyDescent="0.15">
      <c r="B118" s="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</row>
    <row r="119" spans="2:115" x14ac:dyDescent="0.15">
      <c r="B119" s="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</row>
    <row r="120" spans="2:115" x14ac:dyDescent="0.15">
      <c r="B120" s="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</row>
    <row r="121" spans="2:115" x14ac:dyDescent="0.15">
      <c r="B121" s="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</row>
    <row r="122" spans="2:115" x14ac:dyDescent="0.15">
      <c r="B122" s="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</row>
    <row r="123" spans="2:115" x14ac:dyDescent="0.15">
      <c r="B123" s="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</row>
    <row r="124" spans="2:115" x14ac:dyDescent="0.15">
      <c r="B124" s="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</row>
    <row r="125" spans="2:115" x14ac:dyDescent="0.15">
      <c r="B125" s="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</row>
    <row r="126" spans="2:115" x14ac:dyDescent="0.15">
      <c r="B126" s="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</row>
    <row r="127" spans="2:115" x14ac:dyDescent="0.15">
      <c r="B127" s="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</row>
    <row r="128" spans="2:115" x14ac:dyDescent="0.15">
      <c r="B128" s="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</row>
    <row r="129" spans="2:115" x14ac:dyDescent="0.15">
      <c r="B129" s="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</row>
    <row r="130" spans="2:115" x14ac:dyDescent="0.15">
      <c r="B130" s="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</row>
    <row r="131" spans="2:115" x14ac:dyDescent="0.15">
      <c r="B131" s="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</row>
    <row r="132" spans="2:115" x14ac:dyDescent="0.15">
      <c r="B132" s="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</row>
    <row r="133" spans="2:115" x14ac:dyDescent="0.15">
      <c r="B133" s="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</row>
    <row r="134" spans="2:115" x14ac:dyDescent="0.15">
      <c r="B134" s="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</row>
    <row r="135" spans="2:115" x14ac:dyDescent="0.15">
      <c r="B135" s="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</row>
    <row r="136" spans="2:115" x14ac:dyDescent="0.15">
      <c r="B136" s="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</row>
    <row r="137" spans="2:115" x14ac:dyDescent="0.15">
      <c r="B137" s="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</row>
    <row r="138" spans="2:115" x14ac:dyDescent="0.15">
      <c r="B138" s="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</row>
    <row r="139" spans="2:115" x14ac:dyDescent="0.15">
      <c r="B139" s="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</row>
    <row r="140" spans="2:115" x14ac:dyDescent="0.15">
      <c r="B140" s="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</row>
    <row r="141" spans="2:115" x14ac:dyDescent="0.15">
      <c r="B141" s="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</row>
    <row r="142" spans="2:115" x14ac:dyDescent="0.15">
      <c r="B142" s="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</row>
    <row r="143" spans="2:115" x14ac:dyDescent="0.15">
      <c r="B143" s="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</row>
    <row r="144" spans="2:115" x14ac:dyDescent="0.15">
      <c r="B144" s="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</row>
    <row r="145" spans="2:115" x14ac:dyDescent="0.15">
      <c r="B145" s="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</row>
    <row r="146" spans="2:115" x14ac:dyDescent="0.15">
      <c r="B146" s="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</row>
    <row r="147" spans="2:115" x14ac:dyDescent="0.15">
      <c r="B147" s="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</row>
    <row r="148" spans="2:115" x14ac:dyDescent="0.15">
      <c r="B148" s="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</row>
    <row r="149" spans="2:115" x14ac:dyDescent="0.15">
      <c r="B149" s="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</row>
    <row r="150" spans="2:115" x14ac:dyDescent="0.15">
      <c r="B150" s="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</row>
    <row r="151" spans="2:115" x14ac:dyDescent="0.15">
      <c r="B151" s="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</row>
    <row r="152" spans="2:115" x14ac:dyDescent="0.15">
      <c r="B152" s="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</row>
    <row r="153" spans="2:115" x14ac:dyDescent="0.15">
      <c r="B153" s="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</row>
    <row r="154" spans="2:115" x14ac:dyDescent="0.15">
      <c r="B154" s="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</row>
    <row r="155" spans="2:115" x14ac:dyDescent="0.15">
      <c r="B155" s="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</row>
    <row r="156" spans="2:115" x14ac:dyDescent="0.15">
      <c r="B156" s="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</row>
    <row r="157" spans="2:115" x14ac:dyDescent="0.15">
      <c r="B157" s="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</row>
    <row r="158" spans="2:115" x14ac:dyDescent="0.15">
      <c r="B158" s="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</row>
    <row r="159" spans="2:115" x14ac:dyDescent="0.15">
      <c r="B159" s="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</row>
    <row r="160" spans="2:115" x14ac:dyDescent="0.15">
      <c r="B160" s="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</row>
    <row r="161" spans="2:115" x14ac:dyDescent="0.15">
      <c r="B161" s="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</row>
    <row r="162" spans="2:115" x14ac:dyDescent="0.15">
      <c r="B162" s="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</row>
    <row r="163" spans="2:115" x14ac:dyDescent="0.15">
      <c r="B163" s="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</row>
    <row r="164" spans="2:115" x14ac:dyDescent="0.15">
      <c r="B164" s="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</row>
    <row r="165" spans="2:115" x14ac:dyDescent="0.15">
      <c r="B165" s="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</row>
    <row r="166" spans="2:115" x14ac:dyDescent="0.15">
      <c r="B166" s="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</row>
    <row r="167" spans="2:115" x14ac:dyDescent="0.15">
      <c r="B167" s="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</row>
  </sheetData>
  <mergeCells count="40">
    <mergeCell ref="B1:EO1"/>
    <mergeCell ref="HC12:HH12"/>
    <mergeCell ref="FD12:FH12"/>
    <mergeCell ref="FS12:FW12"/>
    <mergeCell ref="FX12:GI12"/>
    <mergeCell ref="GJ12:GV12"/>
    <mergeCell ref="GX12:HB12"/>
    <mergeCell ref="FI12:FO12"/>
    <mergeCell ref="E3:G4"/>
    <mergeCell ref="H3:K4"/>
    <mergeCell ref="B5:E5"/>
    <mergeCell ref="B6:E6"/>
    <mergeCell ref="K12:K13"/>
    <mergeCell ref="J12:J13"/>
    <mergeCell ref="I12:I13"/>
    <mergeCell ref="E10:I10"/>
    <mergeCell ref="EP12:EQ12"/>
    <mergeCell ref="ER12:FA12"/>
    <mergeCell ref="L3:N4"/>
    <mergeCell ref="O12:DK12"/>
    <mergeCell ref="H12:H13"/>
    <mergeCell ref="N12:N13"/>
    <mergeCell ref="M12:M13"/>
    <mergeCell ref="EF12:EI12"/>
    <mergeCell ref="EJ12:EO12"/>
    <mergeCell ref="DL12:DW12"/>
    <mergeCell ref="DX12:EE12"/>
    <mergeCell ref="L12:L13"/>
    <mergeCell ref="G12:G13"/>
    <mergeCell ref="F12:F13"/>
    <mergeCell ref="E12:E13"/>
    <mergeCell ref="D12:D13"/>
    <mergeCell ref="B12:B13"/>
    <mergeCell ref="C12:C13"/>
    <mergeCell ref="B3:D4"/>
    <mergeCell ref="B9:D9"/>
    <mergeCell ref="J10:N10"/>
    <mergeCell ref="F5:N5"/>
    <mergeCell ref="F6:N6"/>
    <mergeCell ref="E9:N9"/>
  </mergeCell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Erreur" error="Merci d'utiliser la liste déroulante">
          <x14:formula1>
            <xm:f>BDD!$D$1:$D$12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L3</xm:sqref>
        </x14:dataValidation>
        <x14:dataValidation type="list" allowBlank="1" showInputMessage="1" showErrorMessage="1" errorTitle="Erreur" error="Merci d'utiliser la liste déroulante">
          <x14:formula1>
            <xm:f>BDD!$K$2:$K$22</xm:f>
          </x14:formula1>
          <xm:sqref>E9:N9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J41"/>
  <sheetViews>
    <sheetView showGridLines="0" zoomScaleNormal="100" workbookViewId="0">
      <selection activeCell="G27" sqref="G27"/>
    </sheetView>
  </sheetViews>
  <sheetFormatPr baseColWidth="10" defaultRowHeight="11.25" x14ac:dyDescent="0.15"/>
  <cols>
    <col min="2" max="2" width="17.375" bestFit="1" customWidth="1"/>
    <col min="7" max="7" width="11.875" customWidth="1"/>
  </cols>
  <sheetData>
    <row r="1" spans="2:10" ht="19.5" x14ac:dyDescent="0.15">
      <c r="B1" s="55" t="s">
        <v>63</v>
      </c>
      <c r="C1" s="55"/>
      <c r="D1" s="55"/>
      <c r="E1" s="55"/>
      <c r="F1" s="55"/>
      <c r="G1" s="55"/>
      <c r="H1" s="55"/>
      <c r="I1" s="55"/>
      <c r="J1" s="55"/>
    </row>
    <row r="2" spans="2:10" ht="12" thickBot="1" x14ac:dyDescent="0.2"/>
    <row r="3" spans="2:10" ht="14.25" x14ac:dyDescent="0.15">
      <c r="B3" s="62" t="s">
        <v>47</v>
      </c>
      <c r="C3" s="82" t="s">
        <v>50</v>
      </c>
      <c r="D3" s="66" t="s">
        <v>46</v>
      </c>
      <c r="E3" s="84">
        <v>2018</v>
      </c>
      <c r="F3" s="44" t="s">
        <v>43</v>
      </c>
      <c r="G3" s="58">
        <f>VLOOKUP($C$3,BDD!$D:$F,3,FALSE)</f>
        <v>43101</v>
      </c>
      <c r="H3" s="58"/>
      <c r="I3" s="59"/>
    </row>
    <row r="4" spans="2:10" ht="15" thickBot="1" x14ac:dyDescent="0.2">
      <c r="B4" s="63"/>
      <c r="C4" s="83"/>
      <c r="D4" s="67"/>
      <c r="E4" s="85"/>
      <c r="F4" s="45" t="s">
        <v>44</v>
      </c>
      <c r="G4" s="60">
        <f>EOMONTH(G3,0)</f>
        <v>43131</v>
      </c>
      <c r="H4" s="60"/>
      <c r="I4" s="61"/>
    </row>
    <row r="5" spans="2:10" x14ac:dyDescent="0.15">
      <c r="B5" s="4"/>
      <c r="C5" s="6"/>
      <c r="D5" s="4"/>
      <c r="F5" s="4"/>
      <c r="G5" s="5"/>
      <c r="H5" s="43"/>
      <c r="I5" s="5"/>
    </row>
    <row r="6" spans="2:10" x14ac:dyDescent="0.15">
      <c r="J6" s="2"/>
    </row>
    <row r="7" spans="2:10" x14ac:dyDescent="0.15">
      <c r="F7" s="47"/>
      <c r="G7" s="47"/>
      <c r="H7" s="47"/>
      <c r="I7" s="47"/>
      <c r="J7" s="48"/>
    </row>
    <row r="8" spans="2:10" x14ac:dyDescent="0.15">
      <c r="C8" s="113" t="s">
        <v>211</v>
      </c>
      <c r="D8" s="113"/>
      <c r="E8" s="32"/>
      <c r="F8" s="106" t="s">
        <v>212</v>
      </c>
      <c r="G8" s="106"/>
      <c r="H8" s="108">
        <v>250</v>
      </c>
      <c r="I8" s="108"/>
      <c r="J8" s="47"/>
    </row>
    <row r="9" spans="2:10" x14ac:dyDescent="0.15">
      <c r="B9" s="109">
        <f>VLOOKUP($C$3,BDD!$D:$F,3,FALSE)</f>
        <v>43101</v>
      </c>
      <c r="C9" s="133">
        <v>0</v>
      </c>
      <c r="D9" s="134"/>
      <c r="F9" s="47"/>
      <c r="G9" s="47"/>
      <c r="H9" s="47"/>
      <c r="I9" s="47"/>
      <c r="J9" s="47"/>
    </row>
    <row r="10" spans="2:10" x14ac:dyDescent="0.15">
      <c r="B10" s="110">
        <f>IF((B9+1)&lt;=$G$4,(B9+1),"")</f>
        <v>43102</v>
      </c>
      <c r="C10" s="135">
        <v>0</v>
      </c>
      <c r="D10" s="136"/>
      <c r="F10" s="107" t="s">
        <v>213</v>
      </c>
      <c r="G10" s="107"/>
      <c r="H10" s="105">
        <f>(($H$8)+(SUMIFS('ENTREES BDD'!$AI:$AI,'ENTREES BDD'!$A:$A,"&gt; "&amp;G3,'ENTREES BDD'!$A:$A,"&lt; "&amp;G4)))-(SUM($C$9:$D$39))</f>
        <v>497.5</v>
      </c>
      <c r="I10" s="105"/>
      <c r="J10" s="47"/>
    </row>
    <row r="11" spans="2:10" x14ac:dyDescent="0.15">
      <c r="B11" s="109">
        <f t="shared" ref="B11" si="0">IF((B10+1)&lt;=$G$4,(B10+1),"")</f>
        <v>43103</v>
      </c>
      <c r="C11" s="137">
        <v>0</v>
      </c>
      <c r="D11" s="138"/>
      <c r="F11" s="47"/>
      <c r="G11" s="47"/>
      <c r="H11" s="47"/>
      <c r="I11" s="47"/>
      <c r="J11" s="47"/>
    </row>
    <row r="12" spans="2:10" ht="12" x14ac:dyDescent="0.2">
      <c r="B12" s="110">
        <f>IF((B11+1)&lt;=$G$4,(B11+1),"")</f>
        <v>43104</v>
      </c>
      <c r="C12" s="135">
        <v>0</v>
      </c>
      <c r="D12" s="136"/>
      <c r="F12" s="107" t="s">
        <v>214</v>
      </c>
      <c r="G12" s="107"/>
      <c r="H12" s="105">
        <f>H10-H8</f>
        <v>247.5</v>
      </c>
      <c r="I12" s="105"/>
      <c r="J12" s="49"/>
    </row>
    <row r="13" spans="2:10" x14ac:dyDescent="0.15">
      <c r="B13" s="109">
        <f t="shared" ref="B13:B39" si="1">IF((B12+1)&lt;=$G$4,(B12+1),"")</f>
        <v>43105</v>
      </c>
      <c r="C13" s="137">
        <v>0</v>
      </c>
      <c r="D13" s="138"/>
      <c r="F13" s="47"/>
      <c r="G13" s="47"/>
      <c r="H13" s="47"/>
      <c r="I13" s="47"/>
      <c r="J13" s="47"/>
    </row>
    <row r="14" spans="2:10" x14ac:dyDescent="0.15">
      <c r="B14" s="110">
        <f t="shared" si="1"/>
        <v>43106</v>
      </c>
      <c r="C14" s="135">
        <v>0</v>
      </c>
      <c r="D14" s="136"/>
    </row>
    <row r="15" spans="2:10" x14ac:dyDescent="0.15">
      <c r="B15" s="109">
        <f t="shared" si="1"/>
        <v>43107</v>
      </c>
      <c r="C15" s="137">
        <v>0</v>
      </c>
      <c r="D15" s="138"/>
    </row>
    <row r="16" spans="2:10" x14ac:dyDescent="0.15">
      <c r="B16" s="110">
        <f t="shared" si="1"/>
        <v>43108</v>
      </c>
      <c r="C16" s="135">
        <v>0</v>
      </c>
      <c r="D16" s="136"/>
    </row>
    <row r="17" spans="2:4" x14ac:dyDescent="0.15">
      <c r="B17" s="109">
        <f t="shared" si="1"/>
        <v>43109</v>
      </c>
      <c r="C17" s="137">
        <v>0</v>
      </c>
      <c r="D17" s="138"/>
    </row>
    <row r="18" spans="2:4" x14ac:dyDescent="0.15">
      <c r="B18" s="110">
        <f t="shared" si="1"/>
        <v>43110</v>
      </c>
      <c r="C18" s="135">
        <v>0</v>
      </c>
      <c r="D18" s="136"/>
    </row>
    <row r="19" spans="2:4" x14ac:dyDescent="0.15">
      <c r="B19" s="109">
        <f t="shared" si="1"/>
        <v>43111</v>
      </c>
      <c r="C19" s="137">
        <v>0</v>
      </c>
      <c r="D19" s="138"/>
    </row>
    <row r="20" spans="2:4" x14ac:dyDescent="0.15">
      <c r="B20" s="110">
        <f t="shared" si="1"/>
        <v>43112</v>
      </c>
      <c r="C20" s="135">
        <v>0</v>
      </c>
      <c r="D20" s="136"/>
    </row>
    <row r="21" spans="2:4" x14ac:dyDescent="0.15">
      <c r="B21" s="109">
        <f t="shared" si="1"/>
        <v>43113</v>
      </c>
      <c r="C21" s="137">
        <v>0</v>
      </c>
      <c r="D21" s="138"/>
    </row>
    <row r="22" spans="2:4" x14ac:dyDescent="0.15">
      <c r="B22" s="110">
        <f t="shared" si="1"/>
        <v>43114</v>
      </c>
      <c r="C22" s="135">
        <v>0</v>
      </c>
      <c r="D22" s="136"/>
    </row>
    <row r="23" spans="2:4" x14ac:dyDescent="0.15">
      <c r="B23" s="109">
        <f t="shared" si="1"/>
        <v>43115</v>
      </c>
      <c r="C23" s="137">
        <v>0</v>
      </c>
      <c r="D23" s="138"/>
    </row>
    <row r="24" spans="2:4" x14ac:dyDescent="0.15">
      <c r="B24" s="110">
        <f t="shared" si="1"/>
        <v>43116</v>
      </c>
      <c r="C24" s="135">
        <v>0</v>
      </c>
      <c r="D24" s="136"/>
    </row>
    <row r="25" spans="2:4" x14ac:dyDescent="0.15">
      <c r="B25" s="109">
        <f t="shared" si="1"/>
        <v>43117</v>
      </c>
      <c r="C25" s="137">
        <v>0</v>
      </c>
      <c r="D25" s="138"/>
    </row>
    <row r="26" spans="2:4" x14ac:dyDescent="0.15">
      <c r="B26" s="110">
        <f t="shared" si="1"/>
        <v>43118</v>
      </c>
      <c r="C26" s="135">
        <v>0</v>
      </c>
      <c r="D26" s="136"/>
    </row>
    <row r="27" spans="2:4" x14ac:dyDescent="0.15">
      <c r="B27" s="109">
        <f t="shared" si="1"/>
        <v>43119</v>
      </c>
      <c r="C27" s="137">
        <v>0</v>
      </c>
      <c r="D27" s="138"/>
    </row>
    <row r="28" spans="2:4" x14ac:dyDescent="0.15">
      <c r="B28" s="110">
        <f t="shared" si="1"/>
        <v>43120</v>
      </c>
      <c r="C28" s="135">
        <v>0</v>
      </c>
      <c r="D28" s="136"/>
    </row>
    <row r="29" spans="2:4" x14ac:dyDescent="0.15">
      <c r="B29" s="109">
        <f t="shared" si="1"/>
        <v>43121</v>
      </c>
      <c r="C29" s="137">
        <v>0</v>
      </c>
      <c r="D29" s="138"/>
    </row>
    <row r="30" spans="2:4" x14ac:dyDescent="0.15">
      <c r="B30" s="110">
        <f t="shared" si="1"/>
        <v>43122</v>
      </c>
      <c r="C30" s="135">
        <v>0</v>
      </c>
      <c r="D30" s="136"/>
    </row>
    <row r="31" spans="2:4" x14ac:dyDescent="0.15">
      <c r="B31" s="109">
        <f t="shared" si="1"/>
        <v>43123</v>
      </c>
      <c r="C31" s="137">
        <v>0</v>
      </c>
      <c r="D31" s="138"/>
    </row>
    <row r="32" spans="2:4" x14ac:dyDescent="0.15">
      <c r="B32" s="110">
        <f t="shared" si="1"/>
        <v>43124</v>
      </c>
      <c r="C32" s="135">
        <v>0</v>
      </c>
      <c r="D32" s="136"/>
    </row>
    <row r="33" spans="2:4" x14ac:dyDescent="0.15">
      <c r="B33" s="109">
        <f t="shared" si="1"/>
        <v>43125</v>
      </c>
      <c r="C33" s="137">
        <v>0</v>
      </c>
      <c r="D33" s="138"/>
    </row>
    <row r="34" spans="2:4" x14ac:dyDescent="0.15">
      <c r="B34" s="110">
        <f t="shared" si="1"/>
        <v>43126</v>
      </c>
      <c r="C34" s="135">
        <v>0</v>
      </c>
      <c r="D34" s="136"/>
    </row>
    <row r="35" spans="2:4" x14ac:dyDescent="0.15">
      <c r="B35" s="109">
        <f t="shared" si="1"/>
        <v>43127</v>
      </c>
      <c r="C35" s="137">
        <v>0</v>
      </c>
      <c r="D35" s="138"/>
    </row>
    <row r="36" spans="2:4" x14ac:dyDescent="0.15">
      <c r="B36" s="110">
        <f t="shared" si="1"/>
        <v>43128</v>
      </c>
      <c r="C36" s="135">
        <v>0</v>
      </c>
      <c r="D36" s="136"/>
    </row>
    <row r="37" spans="2:4" x14ac:dyDescent="0.15">
      <c r="B37" s="109">
        <f t="shared" si="1"/>
        <v>43129</v>
      </c>
      <c r="C37" s="137">
        <v>0</v>
      </c>
      <c r="D37" s="138"/>
    </row>
    <row r="38" spans="2:4" x14ac:dyDescent="0.15">
      <c r="B38" s="110">
        <f t="shared" si="1"/>
        <v>43130</v>
      </c>
      <c r="C38" s="135">
        <v>0</v>
      </c>
      <c r="D38" s="136"/>
    </row>
    <row r="39" spans="2:4" x14ac:dyDescent="0.15">
      <c r="B39" s="109">
        <f t="shared" si="1"/>
        <v>43131</v>
      </c>
      <c r="C39" s="137">
        <v>0</v>
      </c>
      <c r="D39" s="138"/>
    </row>
    <row r="40" spans="2:4" x14ac:dyDescent="0.15">
      <c r="C40" s="1"/>
      <c r="D40" s="1"/>
    </row>
    <row r="41" spans="2:4" x14ac:dyDescent="0.15">
      <c r="B41" s="111" t="s">
        <v>49</v>
      </c>
      <c r="C41" s="112">
        <f>SUM(C9:D39)</f>
        <v>0</v>
      </c>
      <c r="D41" s="112"/>
    </row>
  </sheetData>
  <mergeCells count="46">
    <mergeCell ref="H8:I8"/>
    <mergeCell ref="H10:I10"/>
    <mergeCell ref="B1:J1"/>
    <mergeCell ref="B3:B4"/>
    <mergeCell ref="C3:C4"/>
    <mergeCell ref="D3:D4"/>
    <mergeCell ref="E3:E4"/>
    <mergeCell ref="G3:I3"/>
    <mergeCell ref="G4:I4"/>
    <mergeCell ref="C17:D17"/>
    <mergeCell ref="C8:D8"/>
    <mergeCell ref="C9:D9"/>
    <mergeCell ref="C10:D10"/>
    <mergeCell ref="C11:D11"/>
    <mergeCell ref="C41:D41"/>
    <mergeCell ref="F8:G8"/>
    <mergeCell ref="F10:G10"/>
    <mergeCell ref="F12:G12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H12:I12"/>
    <mergeCell ref="C36:D36"/>
    <mergeCell ref="C37:D37"/>
    <mergeCell ref="C38:D38"/>
    <mergeCell ref="C39:D3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6"/>
  <sheetViews>
    <sheetView workbookViewId="0">
      <selection activeCell="D22" sqref="D22"/>
    </sheetView>
  </sheetViews>
  <sheetFormatPr baseColWidth="10" defaultRowHeight="11.25" x14ac:dyDescent="0.15"/>
  <cols>
    <col min="2" max="2" width="13.625" style="50" bestFit="1" customWidth="1"/>
  </cols>
  <sheetData>
    <row r="1" spans="1:4" x14ac:dyDescent="0.15">
      <c r="A1" t="s">
        <v>0</v>
      </c>
      <c r="B1" s="50" t="s">
        <v>69</v>
      </c>
      <c r="C1" t="s">
        <v>70</v>
      </c>
      <c r="D1" t="s">
        <v>71</v>
      </c>
    </row>
    <row r="2" spans="1:4" x14ac:dyDescent="0.15">
      <c r="A2" s="2">
        <v>43128</v>
      </c>
      <c r="B2" s="50" t="s">
        <v>225</v>
      </c>
      <c r="C2" t="s">
        <v>76</v>
      </c>
      <c r="D2">
        <v>5</v>
      </c>
    </row>
    <row r="3" spans="1:4" x14ac:dyDescent="0.15">
      <c r="A3" s="2">
        <v>43128</v>
      </c>
      <c r="B3" s="50" t="s">
        <v>224</v>
      </c>
      <c r="C3" t="s">
        <v>73</v>
      </c>
      <c r="D3">
        <v>34</v>
      </c>
    </row>
    <row r="4" spans="1:4" x14ac:dyDescent="0.15">
      <c r="A4" s="2">
        <v>43128</v>
      </c>
      <c r="B4" s="50" t="s">
        <v>258</v>
      </c>
      <c r="C4" t="s">
        <v>73</v>
      </c>
      <c r="D4">
        <v>50</v>
      </c>
    </row>
    <row r="5" spans="1:4" x14ac:dyDescent="0.15">
      <c r="A5" s="2">
        <v>43128</v>
      </c>
      <c r="B5" s="50" t="s">
        <v>225</v>
      </c>
      <c r="C5" t="s">
        <v>73</v>
      </c>
      <c r="D5">
        <v>0</v>
      </c>
    </row>
    <row r="6" spans="1:4" x14ac:dyDescent="0.15">
      <c r="A6" s="2"/>
    </row>
    <row r="7" spans="1:4" x14ac:dyDescent="0.15">
      <c r="A7" s="2"/>
    </row>
    <row r="8" spans="1:4" x14ac:dyDescent="0.15">
      <c r="A8" s="2"/>
    </row>
    <row r="9" spans="1:4" x14ac:dyDescent="0.15">
      <c r="A9" s="2"/>
    </row>
    <row r="10" spans="1:4" x14ac:dyDescent="0.15">
      <c r="A10" s="2"/>
    </row>
    <row r="11" spans="1:4" x14ac:dyDescent="0.15">
      <c r="A11" s="2"/>
    </row>
    <row r="12" spans="1:4" x14ac:dyDescent="0.15">
      <c r="A12" s="2"/>
    </row>
    <row r="13" spans="1:4" x14ac:dyDescent="0.15">
      <c r="A13" s="2"/>
    </row>
    <row r="14" spans="1:4" x14ac:dyDescent="0.15">
      <c r="A14" s="2"/>
    </row>
    <row r="15" spans="1:4" x14ac:dyDescent="0.15">
      <c r="A15" s="2"/>
    </row>
    <row r="16" spans="1:4" x14ac:dyDescent="0.15">
      <c r="A16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43"/>
  <sheetViews>
    <sheetView topLeftCell="L196" workbookViewId="0">
      <selection activeCell="L208" sqref="L208"/>
    </sheetView>
  </sheetViews>
  <sheetFormatPr baseColWidth="10" defaultRowHeight="11.25" x14ac:dyDescent="0.15"/>
  <cols>
    <col min="7" max="7" width="14.5" bestFit="1" customWidth="1"/>
    <col min="10" max="10" width="13.125" bestFit="1" customWidth="1"/>
    <col min="11" max="11" width="23.5" bestFit="1" customWidth="1"/>
    <col min="12" max="13" width="23.5" customWidth="1"/>
    <col min="14" max="14" width="12.125" bestFit="1" customWidth="1"/>
    <col min="15" max="15" width="26" bestFit="1" customWidth="1"/>
    <col min="16" max="16" width="23.5" bestFit="1" customWidth="1"/>
    <col min="17" max="17" width="21.25" bestFit="1" customWidth="1"/>
  </cols>
  <sheetData>
    <row r="1" spans="1:21" x14ac:dyDescent="0.15">
      <c r="A1">
        <v>1</v>
      </c>
      <c r="B1">
        <v>2017</v>
      </c>
      <c r="D1" t="s">
        <v>50</v>
      </c>
      <c r="E1" s="2">
        <f>("01/01/"&amp;'C.A par mois'!$E$3)*1</f>
        <v>43101</v>
      </c>
      <c r="F1" s="2">
        <f>("01/01/"&amp;'DEPOT TP'!$E$3)*1</f>
        <v>43101</v>
      </c>
      <c r="G1" t="s">
        <v>61</v>
      </c>
      <c r="H1">
        <f>WEEKNUM('C.A par mois'!G4,21)</f>
        <v>5</v>
      </c>
      <c r="I1" s="2">
        <f>("01/01/"&amp;'Suivi Départements'!$L$3)*1</f>
        <v>43101</v>
      </c>
      <c r="J1" t="s">
        <v>70</v>
      </c>
      <c r="K1" t="s">
        <v>195</v>
      </c>
      <c r="L1" s="33" t="s">
        <v>209</v>
      </c>
      <c r="M1" s="33" t="s">
        <v>210</v>
      </c>
      <c r="N1" s="54" t="s">
        <v>72</v>
      </c>
      <c r="O1" s="54"/>
      <c r="P1" t="s">
        <v>195</v>
      </c>
      <c r="Q1" s="54" t="s">
        <v>72</v>
      </c>
      <c r="R1" s="54"/>
      <c r="S1" t="s">
        <v>195</v>
      </c>
    </row>
    <row r="2" spans="1:21" x14ac:dyDescent="0.15">
      <c r="A2">
        <v>2</v>
      </c>
      <c r="B2">
        <v>2018</v>
      </c>
      <c r="D2" t="s">
        <v>51</v>
      </c>
      <c r="E2" s="2">
        <f>("01/02/"&amp;'C.A par mois'!$E$3)*1</f>
        <v>43132</v>
      </c>
      <c r="F2" s="2">
        <f>("01/02/"&amp;'DEPOT TP'!$E$3)*1</f>
        <v>43132</v>
      </c>
      <c r="I2" s="2">
        <f>("01/02/"&amp;'Suivi Départements'!$L$3)*1</f>
        <v>43132</v>
      </c>
      <c r="J2" t="s">
        <v>76</v>
      </c>
      <c r="K2" t="s">
        <v>199</v>
      </c>
      <c r="N2">
        <v>1</v>
      </c>
      <c r="O2" t="s">
        <v>102</v>
      </c>
      <c r="P2" t="s">
        <v>200</v>
      </c>
      <c r="Q2" t="str">
        <f>"00"&amp;N2</f>
        <v>001</v>
      </c>
      <c r="U2" s="30"/>
    </row>
    <row r="3" spans="1:21" x14ac:dyDescent="0.15">
      <c r="A3">
        <v>3</v>
      </c>
      <c r="B3">
        <v>2019</v>
      </c>
      <c r="D3" t="s">
        <v>52</v>
      </c>
      <c r="E3" s="2">
        <f>("01/03/"&amp;'C.A par mois'!$E$3)*1</f>
        <v>43160</v>
      </c>
      <c r="F3" s="2">
        <f>("01/03/"&amp;'DEPOT TP'!$E$3)*1</f>
        <v>43160</v>
      </c>
      <c r="I3" s="2">
        <f>("01/03/"&amp;'Suivi Départements'!$L$3)*1</f>
        <v>43160</v>
      </c>
      <c r="J3" t="s">
        <v>74</v>
      </c>
      <c r="K3" s="33" t="s">
        <v>198</v>
      </c>
      <c r="N3">
        <v>2</v>
      </c>
      <c r="O3" t="s">
        <v>103</v>
      </c>
      <c r="P3" t="s">
        <v>201</v>
      </c>
      <c r="Q3" t="str">
        <f t="shared" ref="Q3:Q10" si="0">"00"&amp;N3</f>
        <v>002</v>
      </c>
      <c r="U3" s="30"/>
    </row>
    <row r="4" spans="1:21" x14ac:dyDescent="0.15">
      <c r="A4">
        <v>4</v>
      </c>
      <c r="B4">
        <v>2020</v>
      </c>
      <c r="D4" t="s">
        <v>53</v>
      </c>
      <c r="E4" s="2">
        <f>("01/04/"&amp;'C.A par mois'!$E$3)*1</f>
        <v>43191</v>
      </c>
      <c r="F4" s="2">
        <f>("01/04/"&amp;'DEPOT TP'!$E$3)*1</f>
        <v>43191</v>
      </c>
      <c r="I4" s="2">
        <f>("01/04/"&amp;'Suivi Départements'!$L$3)*1</f>
        <v>43191</v>
      </c>
      <c r="J4" t="s">
        <v>85</v>
      </c>
      <c r="K4" t="s">
        <v>200</v>
      </c>
      <c r="L4">
        <v>116</v>
      </c>
      <c r="M4">
        <f>L5</f>
        <v>128</v>
      </c>
      <c r="N4">
        <v>3</v>
      </c>
      <c r="O4" t="s">
        <v>104</v>
      </c>
      <c r="P4" s="30" t="s">
        <v>200</v>
      </c>
      <c r="Q4" t="str">
        <f t="shared" si="0"/>
        <v>003</v>
      </c>
    </row>
    <row r="5" spans="1:21" x14ac:dyDescent="0.15">
      <c r="A5">
        <v>5</v>
      </c>
      <c r="B5">
        <v>2021</v>
      </c>
      <c r="D5" t="s">
        <v>54</v>
      </c>
      <c r="E5" s="2">
        <f>("01/05/"&amp;'C.A par mois'!$E$3)*1</f>
        <v>43221</v>
      </c>
      <c r="F5" s="2">
        <f>("01/05/"&amp;'DEPOT TP'!$E$3)*1</f>
        <v>43221</v>
      </c>
      <c r="I5" s="2">
        <f>("01/05/"&amp;'Suivi Départements'!$L$3)*1</f>
        <v>43221</v>
      </c>
      <c r="J5" t="s">
        <v>77</v>
      </c>
      <c r="K5" t="s">
        <v>205</v>
      </c>
      <c r="L5">
        <v>128</v>
      </c>
      <c r="M5">
        <f t="shared" ref="M5:M21" si="1">L6</f>
        <v>136</v>
      </c>
      <c r="N5">
        <v>4</v>
      </c>
      <c r="O5" t="s">
        <v>105</v>
      </c>
      <c r="P5" t="s">
        <v>202</v>
      </c>
      <c r="Q5" t="str">
        <f t="shared" si="0"/>
        <v>004</v>
      </c>
    </row>
    <row r="6" spans="1:21" x14ac:dyDescent="0.15">
      <c r="A6">
        <v>6</v>
      </c>
      <c r="B6">
        <v>2022</v>
      </c>
      <c r="D6" t="s">
        <v>55</v>
      </c>
      <c r="E6" s="2">
        <f>("01/06/"&amp;'C.A par mois'!$E$3)*1</f>
        <v>43252</v>
      </c>
      <c r="F6" s="2">
        <f>("01/06/"&amp;'DEPOT TP'!$E$3)*1</f>
        <v>43252</v>
      </c>
      <c r="I6" s="2">
        <f>("01/06/"&amp;'Suivi Départements'!$L$3)*1</f>
        <v>43252</v>
      </c>
      <c r="J6" t="s">
        <v>75</v>
      </c>
      <c r="K6" t="s">
        <v>92</v>
      </c>
      <c r="L6" s="30">
        <v>136</v>
      </c>
      <c r="M6">
        <f t="shared" si="1"/>
        <v>140</v>
      </c>
      <c r="N6">
        <v>5</v>
      </c>
      <c r="O6" t="s">
        <v>106</v>
      </c>
      <c r="P6" t="s">
        <v>202</v>
      </c>
      <c r="Q6" t="str">
        <f t="shared" si="0"/>
        <v>005</v>
      </c>
    </row>
    <row r="7" spans="1:21" x14ac:dyDescent="0.15">
      <c r="A7">
        <v>7</v>
      </c>
      <c r="B7">
        <v>2023</v>
      </c>
      <c r="D7" t="s">
        <v>56</v>
      </c>
      <c r="E7" s="2">
        <f>("01/07/"&amp;'C.A par mois'!$E$3)*1</f>
        <v>43282</v>
      </c>
      <c r="F7" s="2">
        <f>("01/07/"&amp;'DEPOT TP'!$E$3)*1</f>
        <v>43282</v>
      </c>
      <c r="I7" s="2">
        <f>("01/07/"&amp;'Suivi Départements'!$L$3)*1</f>
        <v>43282</v>
      </c>
      <c r="J7" t="s">
        <v>73</v>
      </c>
      <c r="K7" t="s">
        <v>204</v>
      </c>
      <c r="L7">
        <v>140</v>
      </c>
      <c r="M7">
        <f t="shared" si="1"/>
        <v>146</v>
      </c>
      <c r="N7">
        <v>6</v>
      </c>
      <c r="O7" t="s">
        <v>107</v>
      </c>
      <c r="P7" t="s">
        <v>202</v>
      </c>
      <c r="Q7" t="str">
        <f t="shared" si="0"/>
        <v>006</v>
      </c>
    </row>
    <row r="8" spans="1:21" x14ac:dyDescent="0.15">
      <c r="A8">
        <v>8</v>
      </c>
      <c r="B8">
        <v>2024</v>
      </c>
      <c r="D8" t="s">
        <v>57</v>
      </c>
      <c r="E8" s="2">
        <f>("01/08/"&amp;'C.A par mois'!$E$3)*1</f>
        <v>43313</v>
      </c>
      <c r="F8" s="2">
        <f>("01/08/"&amp;'DEPOT TP'!$E$3)*1</f>
        <v>43313</v>
      </c>
      <c r="I8" s="2">
        <f>("01/08/"&amp;'Suivi Départements'!$L$3)*1</f>
        <v>43313</v>
      </c>
      <c r="J8" t="s">
        <v>78</v>
      </c>
      <c r="K8" t="s">
        <v>90</v>
      </c>
      <c r="L8">
        <v>146</v>
      </c>
      <c r="M8">
        <f t="shared" si="1"/>
        <v>148</v>
      </c>
      <c r="N8">
        <v>7</v>
      </c>
      <c r="O8" t="s">
        <v>108</v>
      </c>
      <c r="P8" s="30" t="s">
        <v>200</v>
      </c>
      <c r="Q8" t="str">
        <f t="shared" si="0"/>
        <v>007</v>
      </c>
    </row>
    <row r="9" spans="1:21" x14ac:dyDescent="0.15">
      <c r="A9">
        <v>9</v>
      </c>
      <c r="B9">
        <v>2025</v>
      </c>
      <c r="D9" t="s">
        <v>58</v>
      </c>
      <c r="E9" s="2">
        <f>("01/09/"&amp;'C.A par mois'!$E$3)*1</f>
        <v>43344</v>
      </c>
      <c r="F9" s="2">
        <f>("01/09/"&amp;'DEPOT TP'!$E$3)*1</f>
        <v>43344</v>
      </c>
      <c r="I9" s="2">
        <f>("01/09/"&amp;'Suivi Départements'!$L$3)*1</f>
        <v>43344</v>
      </c>
      <c r="J9" t="s">
        <v>83</v>
      </c>
      <c r="K9" t="s">
        <v>86</v>
      </c>
      <c r="L9">
        <v>148</v>
      </c>
      <c r="M9">
        <f t="shared" si="1"/>
        <v>158</v>
      </c>
      <c r="N9">
        <v>8</v>
      </c>
      <c r="O9" t="s">
        <v>109</v>
      </c>
      <c r="P9" t="s">
        <v>86</v>
      </c>
      <c r="Q9" t="str">
        <f t="shared" si="0"/>
        <v>008</v>
      </c>
      <c r="U9" s="30"/>
    </row>
    <row r="10" spans="1:21" x14ac:dyDescent="0.15">
      <c r="A10">
        <v>10</v>
      </c>
      <c r="B10">
        <v>2026</v>
      </c>
      <c r="D10" t="s">
        <v>48</v>
      </c>
      <c r="E10" s="2">
        <f>("01/10/"&amp;'C.A par mois'!$E$3)*1</f>
        <v>43374</v>
      </c>
      <c r="F10" s="2">
        <f>("01/10/"&amp;'DEPOT TP'!$E$3)*1</f>
        <v>43374</v>
      </c>
      <c r="I10" s="2">
        <f>("01/10/"&amp;'Suivi Départements'!$L$3)*1</f>
        <v>43374</v>
      </c>
      <c r="J10" t="s">
        <v>84</v>
      </c>
      <c r="K10" t="s">
        <v>97</v>
      </c>
      <c r="L10">
        <v>158</v>
      </c>
      <c r="M10">
        <f t="shared" si="1"/>
        <v>159</v>
      </c>
      <c r="N10">
        <v>9</v>
      </c>
      <c r="O10" t="s">
        <v>110</v>
      </c>
      <c r="P10" s="30" t="s">
        <v>87</v>
      </c>
      <c r="Q10" t="str">
        <f t="shared" si="0"/>
        <v>009</v>
      </c>
    </row>
    <row r="11" spans="1:21" x14ac:dyDescent="0.15">
      <c r="A11">
        <v>11</v>
      </c>
      <c r="B11">
        <v>2027</v>
      </c>
      <c r="D11" t="s">
        <v>59</v>
      </c>
      <c r="E11" s="2">
        <f>("01/11/"&amp;'C.A par mois'!$E$3)*1</f>
        <v>43405</v>
      </c>
      <c r="F11" s="2">
        <f>("01/11/"&amp;'DEPOT TP'!$E$3)*1</f>
        <v>43405</v>
      </c>
      <c r="I11" s="2">
        <f>("01/11/"&amp;'Suivi Départements'!$L$3)*1</f>
        <v>43405</v>
      </c>
      <c r="J11" t="s">
        <v>81</v>
      </c>
      <c r="K11" t="s">
        <v>99</v>
      </c>
      <c r="L11">
        <v>159</v>
      </c>
      <c r="M11">
        <f t="shared" si="1"/>
        <v>160</v>
      </c>
      <c r="N11">
        <v>10</v>
      </c>
      <c r="O11" t="s">
        <v>111</v>
      </c>
      <c r="P11" t="s">
        <v>86</v>
      </c>
      <c r="Q11" t="str">
        <f>"0"&amp;N11</f>
        <v>010</v>
      </c>
    </row>
    <row r="12" spans="1:21" x14ac:dyDescent="0.15">
      <c r="A12">
        <v>12</v>
      </c>
      <c r="B12">
        <v>2028</v>
      </c>
      <c r="D12" t="s">
        <v>60</v>
      </c>
      <c r="E12" s="2">
        <f>("01/12/"&amp;'C.A par mois'!$E$3)*1</f>
        <v>43435</v>
      </c>
      <c r="F12" s="2">
        <f>("01/12/"&amp;'DEPOT TP'!$E$3)*1</f>
        <v>43435</v>
      </c>
      <c r="I12" s="2">
        <f>("01/12/"&amp;'Suivi Départements'!$L$3)*1</f>
        <v>43435</v>
      </c>
      <c r="J12" t="s">
        <v>79</v>
      </c>
      <c r="K12" t="s">
        <v>201</v>
      </c>
      <c r="L12">
        <v>160</v>
      </c>
      <c r="M12">
        <f t="shared" si="1"/>
        <v>165</v>
      </c>
      <c r="N12">
        <v>11</v>
      </c>
      <c r="O12" t="s">
        <v>112</v>
      </c>
      <c r="P12" t="s">
        <v>87</v>
      </c>
      <c r="Q12" t="str">
        <f t="shared" ref="Q12:Q75" si="2">"0"&amp;N12</f>
        <v>011</v>
      </c>
    </row>
    <row r="13" spans="1:21" x14ac:dyDescent="0.15">
      <c r="A13">
        <v>13</v>
      </c>
      <c r="B13">
        <v>2029</v>
      </c>
      <c r="J13" t="s">
        <v>82</v>
      </c>
      <c r="K13" t="s">
        <v>208</v>
      </c>
      <c r="L13">
        <v>165</v>
      </c>
      <c r="M13">
        <f t="shared" si="1"/>
        <v>172</v>
      </c>
      <c r="N13">
        <v>12</v>
      </c>
      <c r="O13" t="s">
        <v>113</v>
      </c>
      <c r="P13" t="s">
        <v>87</v>
      </c>
      <c r="Q13" t="str">
        <f t="shared" si="2"/>
        <v>012</v>
      </c>
    </row>
    <row r="14" spans="1:21" x14ac:dyDescent="0.15">
      <c r="A14">
        <v>14</v>
      </c>
      <c r="B14">
        <v>2030</v>
      </c>
      <c r="J14" t="s">
        <v>80</v>
      </c>
      <c r="K14" t="s">
        <v>100</v>
      </c>
      <c r="L14">
        <v>172</v>
      </c>
      <c r="M14">
        <f t="shared" si="1"/>
        <v>173</v>
      </c>
      <c r="N14">
        <v>13</v>
      </c>
      <c r="O14" t="s">
        <v>114</v>
      </c>
      <c r="P14" t="s">
        <v>202</v>
      </c>
      <c r="Q14" t="str">
        <f t="shared" si="2"/>
        <v>013</v>
      </c>
      <c r="R14" s="30"/>
      <c r="U14" s="30"/>
    </row>
    <row r="15" spans="1:21" x14ac:dyDescent="0.15">
      <c r="A15">
        <v>15</v>
      </c>
      <c r="K15" s="30" t="s">
        <v>98</v>
      </c>
      <c r="L15">
        <v>173</v>
      </c>
      <c r="M15">
        <f t="shared" si="1"/>
        <v>174</v>
      </c>
      <c r="N15">
        <v>14</v>
      </c>
      <c r="O15" t="s">
        <v>115</v>
      </c>
      <c r="P15" t="s">
        <v>88</v>
      </c>
      <c r="Q15" t="str">
        <f t="shared" si="2"/>
        <v>014</v>
      </c>
      <c r="R15" s="30"/>
    </row>
    <row r="16" spans="1:21" x14ac:dyDescent="0.15">
      <c r="A16">
        <v>16</v>
      </c>
      <c r="K16" t="s">
        <v>194</v>
      </c>
      <c r="L16" s="30">
        <v>174</v>
      </c>
      <c r="M16">
        <f t="shared" si="1"/>
        <v>175</v>
      </c>
      <c r="N16">
        <v>15</v>
      </c>
      <c r="O16" t="s">
        <v>116</v>
      </c>
      <c r="P16" t="s">
        <v>200</v>
      </c>
      <c r="Q16" t="str">
        <f t="shared" si="2"/>
        <v>015</v>
      </c>
    </row>
    <row r="17" spans="1:21" x14ac:dyDescent="0.15">
      <c r="A17">
        <v>17</v>
      </c>
      <c r="K17" t="s">
        <v>88</v>
      </c>
      <c r="L17">
        <v>175</v>
      </c>
      <c r="M17">
        <f t="shared" si="1"/>
        <v>180</v>
      </c>
      <c r="N17">
        <v>16</v>
      </c>
      <c r="O17" t="s">
        <v>117</v>
      </c>
      <c r="P17" s="30" t="s">
        <v>203</v>
      </c>
      <c r="Q17" t="str">
        <f t="shared" si="2"/>
        <v>016</v>
      </c>
    </row>
    <row r="18" spans="1:21" x14ac:dyDescent="0.15">
      <c r="A18">
        <v>18</v>
      </c>
      <c r="K18" s="30" t="s">
        <v>203</v>
      </c>
      <c r="L18">
        <v>180</v>
      </c>
      <c r="M18">
        <f t="shared" si="1"/>
        <v>192</v>
      </c>
      <c r="N18">
        <v>17</v>
      </c>
      <c r="O18" t="s">
        <v>118</v>
      </c>
      <c r="P18" s="30" t="s">
        <v>203</v>
      </c>
      <c r="Q18" t="str">
        <f t="shared" si="2"/>
        <v>017</v>
      </c>
    </row>
    <row r="19" spans="1:21" x14ac:dyDescent="0.15">
      <c r="A19">
        <v>19</v>
      </c>
      <c r="K19" t="s">
        <v>87</v>
      </c>
      <c r="L19" s="30">
        <v>192</v>
      </c>
      <c r="M19">
        <f t="shared" si="1"/>
        <v>205</v>
      </c>
      <c r="N19">
        <v>18</v>
      </c>
      <c r="O19" t="s">
        <v>119</v>
      </c>
      <c r="P19" t="s">
        <v>204</v>
      </c>
      <c r="Q19" t="str">
        <f t="shared" si="2"/>
        <v>018</v>
      </c>
    </row>
    <row r="20" spans="1:21" x14ac:dyDescent="0.15">
      <c r="A20">
        <v>20</v>
      </c>
      <c r="K20" t="s">
        <v>101</v>
      </c>
      <c r="L20">
        <v>205</v>
      </c>
      <c r="M20">
        <f t="shared" si="1"/>
        <v>206</v>
      </c>
      <c r="N20">
        <v>19</v>
      </c>
      <c r="O20" t="s">
        <v>120</v>
      </c>
      <c r="P20" s="30" t="s">
        <v>203</v>
      </c>
      <c r="Q20" t="str">
        <f t="shared" si="2"/>
        <v>019</v>
      </c>
    </row>
    <row r="21" spans="1:21" x14ac:dyDescent="0.15">
      <c r="A21">
        <v>21</v>
      </c>
      <c r="K21" t="s">
        <v>94</v>
      </c>
      <c r="L21">
        <v>206</v>
      </c>
      <c r="M21">
        <f t="shared" si="1"/>
        <v>211</v>
      </c>
      <c r="N21" s="4" t="s">
        <v>89</v>
      </c>
      <c r="O21" t="s">
        <v>121</v>
      </c>
      <c r="P21" t="s">
        <v>90</v>
      </c>
      <c r="Q21" t="str">
        <f t="shared" si="2"/>
        <v>02A</v>
      </c>
    </row>
    <row r="22" spans="1:21" x14ac:dyDescent="0.15">
      <c r="A22">
        <v>22</v>
      </c>
      <c r="K22" s="30" t="s">
        <v>202</v>
      </c>
      <c r="L22">
        <v>211</v>
      </c>
      <c r="M22">
        <v>217</v>
      </c>
      <c r="N22" s="4" t="s">
        <v>91</v>
      </c>
      <c r="O22" t="s">
        <v>122</v>
      </c>
      <c r="P22" t="s">
        <v>90</v>
      </c>
      <c r="Q22" t="str">
        <f t="shared" si="2"/>
        <v>02B</v>
      </c>
    </row>
    <row r="23" spans="1:21" x14ac:dyDescent="0.15">
      <c r="A23">
        <v>23</v>
      </c>
      <c r="L23" s="30"/>
      <c r="M23" s="30"/>
      <c r="N23">
        <v>21</v>
      </c>
      <c r="O23" t="s">
        <v>123</v>
      </c>
      <c r="P23" t="s">
        <v>205</v>
      </c>
      <c r="Q23" t="str">
        <f t="shared" si="2"/>
        <v>021</v>
      </c>
      <c r="U23" s="30"/>
    </row>
    <row r="24" spans="1:21" x14ac:dyDescent="0.15">
      <c r="A24">
        <v>24</v>
      </c>
      <c r="N24">
        <v>22</v>
      </c>
      <c r="O24" t="s">
        <v>124</v>
      </c>
      <c r="P24" t="s">
        <v>92</v>
      </c>
      <c r="Q24" t="str">
        <f t="shared" si="2"/>
        <v>022</v>
      </c>
    </row>
    <row r="25" spans="1:21" x14ac:dyDescent="0.15">
      <c r="A25">
        <v>25</v>
      </c>
      <c r="N25">
        <v>23</v>
      </c>
      <c r="O25" s="30" t="s">
        <v>125</v>
      </c>
      <c r="P25" t="s">
        <v>203</v>
      </c>
      <c r="Q25" t="str">
        <f t="shared" si="2"/>
        <v>023</v>
      </c>
    </row>
    <row r="26" spans="1:21" x14ac:dyDescent="0.15">
      <c r="A26">
        <v>26</v>
      </c>
      <c r="N26">
        <v>24</v>
      </c>
      <c r="O26" t="s">
        <v>126</v>
      </c>
      <c r="P26" t="s">
        <v>203</v>
      </c>
      <c r="Q26" t="str">
        <f t="shared" si="2"/>
        <v>024</v>
      </c>
    </row>
    <row r="27" spans="1:21" x14ac:dyDescent="0.15">
      <c r="A27">
        <v>27</v>
      </c>
      <c r="N27">
        <v>25</v>
      </c>
      <c r="O27" t="s">
        <v>127</v>
      </c>
      <c r="P27" s="30" t="s">
        <v>205</v>
      </c>
      <c r="Q27" t="str">
        <f t="shared" si="2"/>
        <v>025</v>
      </c>
    </row>
    <row r="28" spans="1:21" x14ac:dyDescent="0.15">
      <c r="A28">
        <v>28</v>
      </c>
      <c r="K28" s="30"/>
      <c r="L28" s="30"/>
      <c r="M28" s="30"/>
      <c r="N28">
        <v>26</v>
      </c>
      <c r="O28" t="s">
        <v>128</v>
      </c>
      <c r="P28" t="s">
        <v>200</v>
      </c>
      <c r="Q28" t="str">
        <f t="shared" si="2"/>
        <v>026</v>
      </c>
    </row>
    <row r="29" spans="1:21" x14ac:dyDescent="0.15">
      <c r="A29">
        <v>29</v>
      </c>
      <c r="N29">
        <v>27</v>
      </c>
      <c r="O29" s="30" t="s">
        <v>129</v>
      </c>
      <c r="P29" t="s">
        <v>88</v>
      </c>
      <c r="Q29" t="str">
        <f t="shared" si="2"/>
        <v>027</v>
      </c>
    </row>
    <row r="30" spans="1:21" x14ac:dyDescent="0.15">
      <c r="A30">
        <v>30</v>
      </c>
      <c r="N30">
        <v>28</v>
      </c>
      <c r="O30" t="s">
        <v>130</v>
      </c>
      <c r="P30" t="s">
        <v>204</v>
      </c>
      <c r="Q30" t="str">
        <f t="shared" si="2"/>
        <v>028</v>
      </c>
      <c r="U30" s="30"/>
    </row>
    <row r="31" spans="1:21" x14ac:dyDescent="0.15">
      <c r="A31">
        <v>31</v>
      </c>
      <c r="N31">
        <v>29</v>
      </c>
      <c r="O31" t="s">
        <v>131</v>
      </c>
      <c r="P31" t="s">
        <v>92</v>
      </c>
      <c r="Q31" t="str">
        <f t="shared" si="2"/>
        <v>029</v>
      </c>
    </row>
    <row r="32" spans="1:21" x14ac:dyDescent="0.15">
      <c r="A32">
        <v>32</v>
      </c>
      <c r="N32">
        <v>30</v>
      </c>
      <c r="O32" t="s">
        <v>132</v>
      </c>
      <c r="P32" s="30" t="s">
        <v>87</v>
      </c>
      <c r="Q32" t="str">
        <f t="shared" si="2"/>
        <v>030</v>
      </c>
    </row>
    <row r="33" spans="1:21" x14ac:dyDescent="0.15">
      <c r="A33">
        <v>33</v>
      </c>
      <c r="N33">
        <v>31</v>
      </c>
      <c r="O33" t="s">
        <v>133</v>
      </c>
      <c r="P33" s="30" t="s">
        <v>87</v>
      </c>
      <c r="Q33" t="str">
        <f t="shared" si="2"/>
        <v>031</v>
      </c>
    </row>
    <row r="34" spans="1:21" x14ac:dyDescent="0.15">
      <c r="A34">
        <v>34</v>
      </c>
      <c r="N34">
        <v>32</v>
      </c>
      <c r="O34" t="s">
        <v>134</v>
      </c>
      <c r="P34" s="30" t="s">
        <v>87</v>
      </c>
      <c r="Q34" t="str">
        <f t="shared" si="2"/>
        <v>032</v>
      </c>
    </row>
    <row r="35" spans="1:21" x14ac:dyDescent="0.15">
      <c r="A35">
        <v>35</v>
      </c>
      <c r="N35">
        <v>33</v>
      </c>
      <c r="O35" t="s">
        <v>135</v>
      </c>
      <c r="P35" s="30" t="s">
        <v>203</v>
      </c>
      <c r="Q35" t="str">
        <f t="shared" si="2"/>
        <v>033</v>
      </c>
    </row>
    <row r="36" spans="1:21" x14ac:dyDescent="0.15">
      <c r="A36">
        <v>36</v>
      </c>
      <c r="N36">
        <v>34</v>
      </c>
      <c r="O36" t="s">
        <v>136</v>
      </c>
      <c r="P36" t="s">
        <v>87</v>
      </c>
      <c r="Q36" t="str">
        <f t="shared" si="2"/>
        <v>034</v>
      </c>
    </row>
    <row r="37" spans="1:21" x14ac:dyDescent="0.15">
      <c r="A37">
        <v>37</v>
      </c>
      <c r="N37">
        <v>35</v>
      </c>
      <c r="O37" t="s">
        <v>137</v>
      </c>
      <c r="P37" s="30" t="s">
        <v>92</v>
      </c>
      <c r="Q37" t="str">
        <f t="shared" si="2"/>
        <v>035</v>
      </c>
    </row>
    <row r="38" spans="1:21" x14ac:dyDescent="0.15">
      <c r="A38">
        <v>38</v>
      </c>
      <c r="N38">
        <v>36</v>
      </c>
      <c r="O38" t="s">
        <v>138</v>
      </c>
      <c r="P38" t="s">
        <v>204</v>
      </c>
      <c r="Q38" t="str">
        <f t="shared" si="2"/>
        <v>036</v>
      </c>
    </row>
    <row r="39" spans="1:21" x14ac:dyDescent="0.15">
      <c r="A39">
        <v>39</v>
      </c>
      <c r="K39" s="30"/>
      <c r="L39" s="30"/>
      <c r="M39" s="30"/>
      <c r="N39">
        <v>37</v>
      </c>
      <c r="O39" t="s">
        <v>139</v>
      </c>
      <c r="P39" t="s">
        <v>204</v>
      </c>
      <c r="Q39" t="str">
        <f t="shared" si="2"/>
        <v>037</v>
      </c>
    </row>
    <row r="40" spans="1:21" x14ac:dyDescent="0.15">
      <c r="A40">
        <v>40</v>
      </c>
      <c r="N40">
        <v>38</v>
      </c>
      <c r="O40" t="s">
        <v>140</v>
      </c>
      <c r="P40" t="s">
        <v>200</v>
      </c>
      <c r="Q40" t="str">
        <f t="shared" si="2"/>
        <v>038</v>
      </c>
    </row>
    <row r="41" spans="1:21" x14ac:dyDescent="0.15">
      <c r="A41">
        <v>41</v>
      </c>
      <c r="N41">
        <v>39</v>
      </c>
      <c r="O41" t="s">
        <v>141</v>
      </c>
      <c r="P41" t="s">
        <v>205</v>
      </c>
      <c r="Q41" t="str">
        <f t="shared" si="2"/>
        <v>039</v>
      </c>
    </row>
    <row r="42" spans="1:21" x14ac:dyDescent="0.15">
      <c r="A42">
        <v>42</v>
      </c>
      <c r="N42">
        <v>40</v>
      </c>
      <c r="O42" t="s">
        <v>142</v>
      </c>
      <c r="P42" t="s">
        <v>203</v>
      </c>
      <c r="Q42" t="str">
        <f t="shared" si="2"/>
        <v>040</v>
      </c>
    </row>
    <row r="43" spans="1:21" x14ac:dyDescent="0.15">
      <c r="A43">
        <v>43</v>
      </c>
      <c r="N43">
        <v>41</v>
      </c>
      <c r="O43" s="30" t="s">
        <v>143</v>
      </c>
      <c r="P43" t="s">
        <v>204</v>
      </c>
      <c r="Q43" t="str">
        <f t="shared" si="2"/>
        <v>041</v>
      </c>
    </row>
    <row r="44" spans="1:21" x14ac:dyDescent="0.15">
      <c r="A44">
        <v>44</v>
      </c>
      <c r="N44">
        <v>42</v>
      </c>
      <c r="O44" t="s">
        <v>144</v>
      </c>
      <c r="P44" t="s">
        <v>200</v>
      </c>
      <c r="Q44" t="str">
        <f t="shared" si="2"/>
        <v>042</v>
      </c>
    </row>
    <row r="45" spans="1:21" x14ac:dyDescent="0.15">
      <c r="A45">
        <v>45</v>
      </c>
      <c r="K45" s="30"/>
      <c r="L45" s="30"/>
      <c r="M45" s="30"/>
      <c r="N45">
        <v>43</v>
      </c>
      <c r="O45" t="s">
        <v>145</v>
      </c>
      <c r="P45" t="s">
        <v>200</v>
      </c>
      <c r="Q45" t="str">
        <f t="shared" si="2"/>
        <v>043</v>
      </c>
    </row>
    <row r="46" spans="1:21" x14ac:dyDescent="0.15">
      <c r="A46">
        <v>46</v>
      </c>
      <c r="N46">
        <v>44</v>
      </c>
      <c r="O46" t="s">
        <v>146</v>
      </c>
      <c r="P46" t="s">
        <v>94</v>
      </c>
      <c r="Q46" t="str">
        <f t="shared" si="2"/>
        <v>044</v>
      </c>
      <c r="U46" s="30"/>
    </row>
    <row r="47" spans="1:21" x14ac:dyDescent="0.15">
      <c r="A47">
        <v>47</v>
      </c>
      <c r="N47">
        <v>45</v>
      </c>
      <c r="O47" t="s">
        <v>147</v>
      </c>
      <c r="P47" s="30" t="s">
        <v>204</v>
      </c>
      <c r="Q47" t="str">
        <f t="shared" si="2"/>
        <v>045</v>
      </c>
      <c r="U47" s="30"/>
    </row>
    <row r="48" spans="1:21" x14ac:dyDescent="0.15">
      <c r="A48">
        <v>48</v>
      </c>
      <c r="N48">
        <v>46</v>
      </c>
      <c r="O48" t="s">
        <v>148</v>
      </c>
      <c r="P48" t="s">
        <v>87</v>
      </c>
      <c r="Q48" t="str">
        <f t="shared" si="2"/>
        <v>046</v>
      </c>
      <c r="S48" s="30"/>
    </row>
    <row r="49" spans="1:21" x14ac:dyDescent="0.15">
      <c r="A49">
        <v>49</v>
      </c>
      <c r="N49">
        <v>47</v>
      </c>
      <c r="O49" t="s">
        <v>149</v>
      </c>
      <c r="P49" t="s">
        <v>206</v>
      </c>
      <c r="Q49" t="str">
        <f t="shared" si="2"/>
        <v>047</v>
      </c>
      <c r="U49" s="30"/>
    </row>
    <row r="50" spans="1:21" x14ac:dyDescent="0.15">
      <c r="A50">
        <v>50</v>
      </c>
      <c r="N50">
        <v>48</v>
      </c>
      <c r="O50" s="30" t="s">
        <v>150</v>
      </c>
      <c r="P50" t="s">
        <v>87</v>
      </c>
      <c r="Q50" t="str">
        <f t="shared" si="2"/>
        <v>048</v>
      </c>
    </row>
    <row r="51" spans="1:21" x14ac:dyDescent="0.15">
      <c r="A51">
        <v>51</v>
      </c>
      <c r="N51">
        <v>49</v>
      </c>
      <c r="O51" t="s">
        <v>151</v>
      </c>
      <c r="P51" t="s">
        <v>94</v>
      </c>
      <c r="Q51" t="str">
        <f t="shared" si="2"/>
        <v>049</v>
      </c>
    </row>
    <row r="52" spans="1:21" x14ac:dyDescent="0.15">
      <c r="A52">
        <v>52</v>
      </c>
      <c r="N52">
        <v>50</v>
      </c>
      <c r="O52" t="s">
        <v>152</v>
      </c>
      <c r="P52" s="30" t="s">
        <v>88</v>
      </c>
      <c r="Q52" t="str">
        <f t="shared" si="2"/>
        <v>050</v>
      </c>
    </row>
    <row r="53" spans="1:21" x14ac:dyDescent="0.15">
      <c r="A53">
        <v>53</v>
      </c>
      <c r="N53">
        <v>51</v>
      </c>
      <c r="O53" t="s">
        <v>153</v>
      </c>
      <c r="P53" t="s">
        <v>86</v>
      </c>
      <c r="Q53" t="str">
        <f t="shared" si="2"/>
        <v>051</v>
      </c>
    </row>
    <row r="54" spans="1:21" x14ac:dyDescent="0.15">
      <c r="N54">
        <v>52</v>
      </c>
      <c r="O54" t="s">
        <v>154</v>
      </c>
      <c r="P54" t="s">
        <v>86</v>
      </c>
      <c r="Q54" t="str">
        <f t="shared" si="2"/>
        <v>052</v>
      </c>
    </row>
    <row r="55" spans="1:21" x14ac:dyDescent="0.15">
      <c r="N55">
        <v>53</v>
      </c>
      <c r="O55" t="s">
        <v>95</v>
      </c>
      <c r="P55" s="30" t="s">
        <v>94</v>
      </c>
      <c r="Q55" t="str">
        <f t="shared" si="2"/>
        <v>053</v>
      </c>
    </row>
    <row r="56" spans="1:21" x14ac:dyDescent="0.15">
      <c r="K56" s="30"/>
      <c r="L56" s="30"/>
      <c r="M56" s="30"/>
      <c r="N56">
        <v>54</v>
      </c>
      <c r="O56" t="s">
        <v>155</v>
      </c>
      <c r="P56" t="s">
        <v>86</v>
      </c>
      <c r="Q56" t="str">
        <f t="shared" si="2"/>
        <v>054</v>
      </c>
      <c r="S56" s="30"/>
    </row>
    <row r="57" spans="1:21" x14ac:dyDescent="0.15">
      <c r="K57" s="30"/>
      <c r="L57" s="30"/>
      <c r="M57" s="30"/>
      <c r="N57">
        <v>55</v>
      </c>
      <c r="O57" t="s">
        <v>156</v>
      </c>
      <c r="P57" t="s">
        <v>86</v>
      </c>
      <c r="Q57" t="str">
        <f t="shared" si="2"/>
        <v>055</v>
      </c>
    </row>
    <row r="58" spans="1:21" x14ac:dyDescent="0.15">
      <c r="N58">
        <v>56</v>
      </c>
      <c r="O58" t="s">
        <v>157</v>
      </c>
      <c r="P58" t="s">
        <v>92</v>
      </c>
      <c r="Q58" t="str">
        <f t="shared" si="2"/>
        <v>056</v>
      </c>
      <c r="U58" s="30"/>
    </row>
    <row r="59" spans="1:21" x14ac:dyDescent="0.15">
      <c r="K59" s="30"/>
      <c r="L59" s="30"/>
      <c r="M59" s="30"/>
      <c r="N59">
        <v>57</v>
      </c>
      <c r="O59" s="30" t="s">
        <v>158</v>
      </c>
      <c r="P59" t="s">
        <v>86</v>
      </c>
      <c r="Q59" t="str">
        <f t="shared" si="2"/>
        <v>057</v>
      </c>
    </row>
    <row r="60" spans="1:21" x14ac:dyDescent="0.15">
      <c r="N60">
        <v>58</v>
      </c>
      <c r="O60" t="s">
        <v>159</v>
      </c>
      <c r="P60" t="s">
        <v>205</v>
      </c>
      <c r="Q60" t="str">
        <f t="shared" si="2"/>
        <v>058</v>
      </c>
    </row>
    <row r="61" spans="1:21" x14ac:dyDescent="0.15">
      <c r="N61">
        <v>59</v>
      </c>
      <c r="O61" t="s">
        <v>160</v>
      </c>
      <c r="P61" s="30" t="s">
        <v>201</v>
      </c>
      <c r="Q61" t="str">
        <f t="shared" si="2"/>
        <v>059</v>
      </c>
    </row>
    <row r="62" spans="1:21" x14ac:dyDescent="0.15">
      <c r="N62">
        <v>60</v>
      </c>
      <c r="O62" t="s">
        <v>161</v>
      </c>
      <c r="P62" s="30" t="s">
        <v>201</v>
      </c>
      <c r="Q62" t="str">
        <f t="shared" si="2"/>
        <v>060</v>
      </c>
      <c r="U62" s="30"/>
    </row>
    <row r="63" spans="1:21" x14ac:dyDescent="0.15">
      <c r="N63">
        <v>61</v>
      </c>
      <c r="O63" t="s">
        <v>162</v>
      </c>
      <c r="P63" s="30" t="s">
        <v>88</v>
      </c>
      <c r="Q63" t="str">
        <f t="shared" si="2"/>
        <v>061</v>
      </c>
      <c r="U63" s="30"/>
    </row>
    <row r="64" spans="1:21" x14ac:dyDescent="0.15">
      <c r="N64">
        <v>62</v>
      </c>
      <c r="O64" t="s">
        <v>163</v>
      </c>
      <c r="P64" t="s">
        <v>201</v>
      </c>
      <c r="Q64" t="str">
        <f t="shared" si="2"/>
        <v>062</v>
      </c>
    </row>
    <row r="65" spans="11:21" x14ac:dyDescent="0.15">
      <c r="N65">
        <v>63</v>
      </c>
      <c r="O65" t="s">
        <v>164</v>
      </c>
      <c r="P65" s="30" t="s">
        <v>200</v>
      </c>
      <c r="Q65" t="str">
        <f t="shared" si="2"/>
        <v>063</v>
      </c>
      <c r="U65" s="30"/>
    </row>
    <row r="66" spans="11:21" x14ac:dyDescent="0.15">
      <c r="N66">
        <v>64</v>
      </c>
      <c r="O66" t="s">
        <v>165</v>
      </c>
      <c r="P66" t="s">
        <v>203</v>
      </c>
      <c r="Q66" t="str">
        <f t="shared" si="2"/>
        <v>064</v>
      </c>
      <c r="U66" s="30"/>
    </row>
    <row r="67" spans="11:21" x14ac:dyDescent="0.15">
      <c r="K67" s="30"/>
      <c r="L67" s="30"/>
      <c r="M67" s="30"/>
      <c r="N67">
        <v>65</v>
      </c>
      <c r="O67" t="s">
        <v>166</v>
      </c>
      <c r="P67" t="s">
        <v>87</v>
      </c>
      <c r="Q67" t="str">
        <f t="shared" si="2"/>
        <v>065</v>
      </c>
      <c r="U67" s="30"/>
    </row>
    <row r="68" spans="11:21" x14ac:dyDescent="0.15">
      <c r="K68" s="30"/>
      <c r="L68" s="30"/>
      <c r="M68" s="30"/>
      <c r="N68">
        <v>66</v>
      </c>
      <c r="O68" t="s">
        <v>167</v>
      </c>
      <c r="P68" t="s">
        <v>87</v>
      </c>
      <c r="Q68" t="str">
        <f t="shared" si="2"/>
        <v>066</v>
      </c>
    </row>
    <row r="69" spans="11:21" x14ac:dyDescent="0.15">
      <c r="N69">
        <v>67</v>
      </c>
      <c r="O69" t="s">
        <v>168</v>
      </c>
      <c r="P69" t="s">
        <v>86</v>
      </c>
      <c r="Q69" t="str">
        <f t="shared" si="2"/>
        <v>067</v>
      </c>
    </row>
    <row r="70" spans="11:21" x14ac:dyDescent="0.15">
      <c r="K70" s="30"/>
      <c r="L70" s="30"/>
      <c r="M70" s="30"/>
      <c r="N70">
        <v>68</v>
      </c>
      <c r="O70" t="s">
        <v>169</v>
      </c>
      <c r="P70" t="s">
        <v>86</v>
      </c>
      <c r="Q70" t="str">
        <f t="shared" si="2"/>
        <v>068</v>
      </c>
      <c r="U70" s="30"/>
    </row>
    <row r="71" spans="11:21" x14ac:dyDescent="0.15">
      <c r="K71" s="30"/>
      <c r="L71" s="30"/>
      <c r="M71" s="30"/>
      <c r="N71">
        <v>69</v>
      </c>
      <c r="O71" t="e">
        <v>#VALUE!</v>
      </c>
      <c r="P71" t="s">
        <v>207</v>
      </c>
      <c r="Q71" t="str">
        <f t="shared" si="2"/>
        <v>069</v>
      </c>
    </row>
    <row r="72" spans="11:21" x14ac:dyDescent="0.15">
      <c r="N72">
        <v>70</v>
      </c>
      <c r="O72" t="s">
        <v>170</v>
      </c>
      <c r="P72" t="s">
        <v>205</v>
      </c>
      <c r="Q72" t="str">
        <f t="shared" si="2"/>
        <v>070</v>
      </c>
    </row>
    <row r="73" spans="11:21" x14ac:dyDescent="0.15">
      <c r="N73">
        <v>71</v>
      </c>
      <c r="O73" s="30" t="s">
        <v>171</v>
      </c>
      <c r="P73" t="s">
        <v>205</v>
      </c>
      <c r="Q73" t="str">
        <f t="shared" si="2"/>
        <v>071</v>
      </c>
    </row>
    <row r="74" spans="11:21" x14ac:dyDescent="0.15">
      <c r="K74" s="30"/>
      <c r="L74" s="30"/>
      <c r="M74" s="30"/>
      <c r="N74">
        <v>72</v>
      </c>
      <c r="O74" t="s">
        <v>172</v>
      </c>
      <c r="P74" t="s">
        <v>94</v>
      </c>
      <c r="Q74" t="str">
        <f t="shared" si="2"/>
        <v>072</v>
      </c>
      <c r="U74" s="30"/>
    </row>
    <row r="75" spans="11:21" x14ac:dyDescent="0.15">
      <c r="N75">
        <v>73</v>
      </c>
      <c r="O75" s="30" t="s">
        <v>173</v>
      </c>
      <c r="P75" t="s">
        <v>200</v>
      </c>
      <c r="Q75" t="str">
        <f t="shared" si="2"/>
        <v>073</v>
      </c>
      <c r="U75" s="30"/>
    </row>
    <row r="76" spans="11:21" x14ac:dyDescent="0.15">
      <c r="N76">
        <v>74</v>
      </c>
      <c r="O76" t="s">
        <v>174</v>
      </c>
      <c r="P76" t="s">
        <v>200</v>
      </c>
      <c r="Q76" t="str">
        <f t="shared" ref="Q76:Q97" si="3">"0"&amp;N76</f>
        <v>074</v>
      </c>
    </row>
    <row r="77" spans="11:21" x14ac:dyDescent="0.15">
      <c r="N77">
        <v>75</v>
      </c>
      <c r="O77" s="30" t="e">
        <v>#VALUE!</v>
      </c>
      <c r="P77" t="s">
        <v>101</v>
      </c>
      <c r="Q77" t="str">
        <f t="shared" si="3"/>
        <v>075</v>
      </c>
      <c r="U77" s="30"/>
    </row>
    <row r="78" spans="11:21" x14ac:dyDescent="0.15">
      <c r="K78" s="30"/>
      <c r="L78" s="30"/>
      <c r="M78" s="30"/>
      <c r="N78">
        <v>76</v>
      </c>
      <c r="O78" t="s">
        <v>175</v>
      </c>
      <c r="P78" t="s">
        <v>88</v>
      </c>
      <c r="Q78" t="str">
        <f t="shared" si="3"/>
        <v>076</v>
      </c>
    </row>
    <row r="79" spans="11:21" x14ac:dyDescent="0.15">
      <c r="K79" s="30"/>
      <c r="L79" s="30"/>
      <c r="M79" s="30"/>
      <c r="N79">
        <v>77</v>
      </c>
      <c r="O79" t="s">
        <v>176</v>
      </c>
      <c r="P79" t="s">
        <v>208</v>
      </c>
      <c r="Q79" t="str">
        <f t="shared" si="3"/>
        <v>077</v>
      </c>
    </row>
    <row r="80" spans="11:21" x14ac:dyDescent="0.15">
      <c r="N80">
        <v>78</v>
      </c>
      <c r="O80" t="s">
        <v>177</v>
      </c>
      <c r="P80" t="s">
        <v>208</v>
      </c>
      <c r="Q80" t="str">
        <f t="shared" si="3"/>
        <v>078</v>
      </c>
      <c r="U80" s="30"/>
    </row>
    <row r="81" spans="11:21" x14ac:dyDescent="0.15">
      <c r="K81" s="30"/>
      <c r="L81" s="30"/>
      <c r="M81" s="30"/>
      <c r="N81">
        <v>79</v>
      </c>
      <c r="O81" t="s">
        <v>178</v>
      </c>
      <c r="P81" t="s">
        <v>203</v>
      </c>
      <c r="Q81" t="str">
        <f t="shared" si="3"/>
        <v>079</v>
      </c>
      <c r="U81" s="30"/>
    </row>
    <row r="82" spans="11:21" x14ac:dyDescent="0.15">
      <c r="N82">
        <v>80</v>
      </c>
      <c r="O82" t="s">
        <v>179</v>
      </c>
      <c r="P82" s="30" t="s">
        <v>201</v>
      </c>
      <c r="Q82" t="str">
        <f t="shared" si="3"/>
        <v>080</v>
      </c>
      <c r="U82" s="30"/>
    </row>
    <row r="83" spans="11:21" x14ac:dyDescent="0.15">
      <c r="N83">
        <v>81</v>
      </c>
      <c r="O83" t="s">
        <v>180</v>
      </c>
      <c r="P83" t="s">
        <v>87</v>
      </c>
      <c r="Q83" t="str">
        <f t="shared" si="3"/>
        <v>081</v>
      </c>
    </row>
    <row r="84" spans="11:21" x14ac:dyDescent="0.15">
      <c r="K84" s="30"/>
      <c r="L84" s="30"/>
      <c r="M84" s="30"/>
      <c r="N84">
        <v>82</v>
      </c>
      <c r="O84" t="s">
        <v>181</v>
      </c>
      <c r="P84" t="s">
        <v>87</v>
      </c>
      <c r="Q84" t="str">
        <f t="shared" si="3"/>
        <v>082</v>
      </c>
    </row>
    <row r="85" spans="11:21" x14ac:dyDescent="0.15">
      <c r="K85" s="30"/>
      <c r="L85" s="30"/>
      <c r="M85" s="30"/>
      <c r="N85">
        <v>83</v>
      </c>
      <c r="O85" t="s">
        <v>182</v>
      </c>
      <c r="P85" s="30" t="s">
        <v>202</v>
      </c>
      <c r="Q85" t="str">
        <f t="shared" si="3"/>
        <v>083</v>
      </c>
    </row>
    <row r="86" spans="11:21" x14ac:dyDescent="0.15">
      <c r="K86" s="30"/>
      <c r="L86" s="30"/>
      <c r="M86" s="30"/>
      <c r="N86">
        <v>84</v>
      </c>
      <c r="O86" t="s">
        <v>183</v>
      </c>
      <c r="P86" s="30" t="s">
        <v>202</v>
      </c>
      <c r="Q86" t="str">
        <f t="shared" si="3"/>
        <v>084</v>
      </c>
    </row>
    <row r="87" spans="11:21" x14ac:dyDescent="0.15">
      <c r="N87">
        <v>85</v>
      </c>
      <c r="O87" t="s">
        <v>184</v>
      </c>
      <c r="P87" t="s">
        <v>94</v>
      </c>
      <c r="Q87" t="str">
        <f t="shared" si="3"/>
        <v>085</v>
      </c>
    </row>
    <row r="88" spans="11:21" x14ac:dyDescent="0.15">
      <c r="N88">
        <v>86</v>
      </c>
      <c r="O88" t="s">
        <v>93</v>
      </c>
      <c r="P88" s="30" t="s">
        <v>203</v>
      </c>
      <c r="Q88" t="str">
        <f t="shared" si="3"/>
        <v>086</v>
      </c>
    </row>
    <row r="89" spans="11:21" x14ac:dyDescent="0.15">
      <c r="N89">
        <v>87</v>
      </c>
      <c r="O89" t="s">
        <v>185</v>
      </c>
      <c r="P89" s="30" t="s">
        <v>203</v>
      </c>
      <c r="Q89" t="str">
        <f t="shared" si="3"/>
        <v>087</v>
      </c>
    </row>
    <row r="90" spans="11:21" x14ac:dyDescent="0.15">
      <c r="N90">
        <v>88</v>
      </c>
      <c r="O90" s="30" t="s">
        <v>186</v>
      </c>
      <c r="P90" t="s">
        <v>86</v>
      </c>
      <c r="Q90" t="str">
        <f t="shared" si="3"/>
        <v>088</v>
      </c>
    </row>
    <row r="91" spans="11:21" x14ac:dyDescent="0.15">
      <c r="N91">
        <v>89</v>
      </c>
      <c r="O91" t="s">
        <v>187</v>
      </c>
      <c r="P91" t="s">
        <v>205</v>
      </c>
      <c r="Q91" t="str">
        <f t="shared" si="3"/>
        <v>089</v>
      </c>
    </row>
    <row r="92" spans="11:21" x14ac:dyDescent="0.15">
      <c r="N92">
        <v>90</v>
      </c>
      <c r="O92" t="s">
        <v>188</v>
      </c>
      <c r="P92" t="s">
        <v>205</v>
      </c>
      <c r="Q92" t="str">
        <f t="shared" si="3"/>
        <v>090</v>
      </c>
    </row>
    <row r="93" spans="11:21" x14ac:dyDescent="0.15">
      <c r="N93">
        <v>91</v>
      </c>
      <c r="O93" t="s">
        <v>189</v>
      </c>
      <c r="P93" t="s">
        <v>208</v>
      </c>
      <c r="Q93" t="str">
        <f t="shared" si="3"/>
        <v>091</v>
      </c>
      <c r="U93" s="30"/>
    </row>
    <row r="94" spans="11:21" x14ac:dyDescent="0.15">
      <c r="K94" s="30"/>
      <c r="L94" s="30"/>
      <c r="M94" s="30"/>
      <c r="N94">
        <v>92</v>
      </c>
      <c r="O94" t="s">
        <v>190</v>
      </c>
      <c r="P94" t="s">
        <v>208</v>
      </c>
      <c r="Q94" t="str">
        <f t="shared" si="3"/>
        <v>092</v>
      </c>
    </row>
    <row r="95" spans="11:21" x14ac:dyDescent="0.15">
      <c r="N95">
        <v>93</v>
      </c>
      <c r="O95" t="s">
        <v>191</v>
      </c>
      <c r="P95" t="s">
        <v>208</v>
      </c>
      <c r="Q95" t="str">
        <f t="shared" si="3"/>
        <v>093</v>
      </c>
      <c r="S95" s="30"/>
    </row>
    <row r="96" spans="11:21" x14ac:dyDescent="0.15">
      <c r="N96">
        <v>94</v>
      </c>
      <c r="O96" t="s">
        <v>192</v>
      </c>
      <c r="P96" t="s">
        <v>208</v>
      </c>
      <c r="Q96" t="str">
        <f t="shared" si="3"/>
        <v>094</v>
      </c>
    </row>
    <row r="97" spans="11:21" x14ac:dyDescent="0.15">
      <c r="N97">
        <v>95</v>
      </c>
      <c r="O97" t="s">
        <v>193</v>
      </c>
      <c r="P97" t="s">
        <v>208</v>
      </c>
      <c r="Q97" t="str">
        <f t="shared" si="3"/>
        <v>095</v>
      </c>
    </row>
    <row r="98" spans="11:21" x14ac:dyDescent="0.15">
      <c r="N98">
        <v>971</v>
      </c>
      <c r="O98" t="s">
        <v>97</v>
      </c>
      <c r="P98" t="s">
        <v>97</v>
      </c>
      <c r="Q98">
        <f>N98</f>
        <v>971</v>
      </c>
    </row>
    <row r="99" spans="11:21" x14ac:dyDescent="0.15">
      <c r="N99">
        <v>972</v>
      </c>
      <c r="O99" t="s">
        <v>98</v>
      </c>
      <c r="P99" s="30" t="s">
        <v>98</v>
      </c>
      <c r="Q99">
        <f t="shared" ref="Q99:Q102" si="4">N99</f>
        <v>972</v>
      </c>
    </row>
    <row r="100" spans="11:21" x14ac:dyDescent="0.15">
      <c r="N100">
        <v>973</v>
      </c>
      <c r="O100" t="s">
        <v>99</v>
      </c>
      <c r="P100" t="s">
        <v>99</v>
      </c>
      <c r="Q100">
        <f t="shared" si="4"/>
        <v>973</v>
      </c>
      <c r="U100" s="30"/>
    </row>
    <row r="101" spans="11:21" x14ac:dyDescent="0.15">
      <c r="K101" s="30"/>
      <c r="L101" s="30"/>
      <c r="M101" s="30"/>
      <c r="N101">
        <v>974</v>
      </c>
      <c r="O101" s="30" t="s">
        <v>100</v>
      </c>
      <c r="P101" t="s">
        <v>100</v>
      </c>
      <c r="Q101">
        <f t="shared" si="4"/>
        <v>974</v>
      </c>
      <c r="U101" s="30"/>
    </row>
    <row r="102" spans="11:21" x14ac:dyDescent="0.15">
      <c r="K102" t="s">
        <v>96</v>
      </c>
      <c r="N102">
        <v>976</v>
      </c>
      <c r="O102" t="s">
        <v>194</v>
      </c>
      <c r="P102" t="s">
        <v>194</v>
      </c>
      <c r="Q102">
        <f t="shared" si="4"/>
        <v>976</v>
      </c>
    </row>
    <row r="103" spans="11:21" x14ac:dyDescent="0.15">
      <c r="K103" s="30"/>
      <c r="L103" s="30"/>
      <c r="M103" s="30"/>
      <c r="N103" s="33" t="s">
        <v>215</v>
      </c>
      <c r="O103" t="s">
        <v>102</v>
      </c>
      <c r="P103" t="s">
        <v>200</v>
      </c>
    </row>
    <row r="104" spans="11:21" x14ac:dyDescent="0.15">
      <c r="N104" s="33" t="s">
        <v>216</v>
      </c>
      <c r="O104" t="s">
        <v>103</v>
      </c>
      <c r="P104" t="s">
        <v>201</v>
      </c>
    </row>
    <row r="105" spans="11:21" x14ac:dyDescent="0.15">
      <c r="K105" s="30"/>
      <c r="L105" s="30"/>
      <c r="M105" s="30"/>
      <c r="N105" s="33" t="s">
        <v>217</v>
      </c>
      <c r="O105" t="s">
        <v>104</v>
      </c>
      <c r="P105" s="30" t="s">
        <v>200</v>
      </c>
    </row>
    <row r="106" spans="11:21" x14ac:dyDescent="0.15">
      <c r="N106" s="33" t="s">
        <v>218</v>
      </c>
      <c r="O106" t="s">
        <v>105</v>
      </c>
      <c r="P106" t="s">
        <v>202</v>
      </c>
    </row>
    <row r="107" spans="11:21" x14ac:dyDescent="0.15">
      <c r="K107" s="30"/>
      <c r="L107" s="30"/>
      <c r="M107" s="30"/>
      <c r="N107" s="33" t="s">
        <v>219</v>
      </c>
      <c r="O107" t="s">
        <v>106</v>
      </c>
      <c r="P107" t="s">
        <v>202</v>
      </c>
    </row>
    <row r="108" spans="11:21" x14ac:dyDescent="0.15">
      <c r="N108" s="33" t="s">
        <v>220</v>
      </c>
      <c r="O108" t="s">
        <v>107</v>
      </c>
      <c r="P108" t="s">
        <v>202</v>
      </c>
    </row>
    <row r="109" spans="11:21" x14ac:dyDescent="0.15">
      <c r="N109" s="33" t="s">
        <v>221</v>
      </c>
      <c r="O109" t="s">
        <v>108</v>
      </c>
      <c r="P109" s="30" t="s">
        <v>200</v>
      </c>
    </row>
    <row r="110" spans="11:21" x14ac:dyDescent="0.15">
      <c r="K110" s="30"/>
      <c r="L110" s="30"/>
      <c r="M110" s="30"/>
      <c r="N110" s="33" t="s">
        <v>222</v>
      </c>
      <c r="O110" t="s">
        <v>109</v>
      </c>
      <c r="P110" t="s">
        <v>86</v>
      </c>
    </row>
    <row r="111" spans="11:21" x14ac:dyDescent="0.15">
      <c r="N111" s="33" t="s">
        <v>223</v>
      </c>
      <c r="O111" t="s">
        <v>110</v>
      </c>
      <c r="P111" s="30" t="s">
        <v>87</v>
      </c>
      <c r="S111" s="30"/>
    </row>
    <row r="112" spans="11:21" x14ac:dyDescent="0.15">
      <c r="N112" t="s">
        <v>227</v>
      </c>
      <c r="O112" t="s">
        <v>102</v>
      </c>
      <c r="P112" t="s">
        <v>200</v>
      </c>
    </row>
    <row r="113" spans="11:16" x14ac:dyDescent="0.15">
      <c r="N113" t="s">
        <v>228</v>
      </c>
      <c r="O113" t="s">
        <v>103</v>
      </c>
      <c r="P113" t="s">
        <v>201</v>
      </c>
    </row>
    <row r="114" spans="11:16" x14ac:dyDescent="0.15">
      <c r="K114" s="30"/>
      <c r="L114" s="30"/>
      <c r="M114" s="30"/>
      <c r="N114" t="s">
        <v>229</v>
      </c>
      <c r="O114" t="s">
        <v>104</v>
      </c>
      <c r="P114" s="30" t="s">
        <v>200</v>
      </c>
    </row>
    <row r="115" spans="11:16" x14ac:dyDescent="0.15">
      <c r="N115" t="s">
        <v>230</v>
      </c>
      <c r="O115" t="s">
        <v>105</v>
      </c>
      <c r="P115" t="s">
        <v>202</v>
      </c>
    </row>
    <row r="116" spans="11:16" x14ac:dyDescent="0.15">
      <c r="N116" t="s">
        <v>231</v>
      </c>
      <c r="O116" t="s">
        <v>106</v>
      </c>
      <c r="P116" t="s">
        <v>202</v>
      </c>
    </row>
    <row r="117" spans="11:16" x14ac:dyDescent="0.15">
      <c r="K117" s="30"/>
      <c r="L117" s="30"/>
      <c r="M117" s="30"/>
      <c r="N117" t="s">
        <v>232</v>
      </c>
      <c r="O117" t="s">
        <v>107</v>
      </c>
      <c r="P117" t="s">
        <v>202</v>
      </c>
    </row>
    <row r="118" spans="11:16" x14ac:dyDescent="0.15">
      <c r="N118" t="s">
        <v>233</v>
      </c>
      <c r="O118" t="s">
        <v>108</v>
      </c>
      <c r="P118" s="30" t="s">
        <v>200</v>
      </c>
    </row>
    <row r="119" spans="11:16" x14ac:dyDescent="0.15">
      <c r="N119" t="s">
        <v>234</v>
      </c>
      <c r="O119" t="s">
        <v>109</v>
      </c>
      <c r="P119" t="s">
        <v>86</v>
      </c>
    </row>
    <row r="120" spans="11:16" x14ac:dyDescent="0.15">
      <c r="K120" s="30"/>
      <c r="L120" s="30"/>
      <c r="M120" s="30"/>
      <c r="N120" t="s">
        <v>235</v>
      </c>
      <c r="O120" t="s">
        <v>110</v>
      </c>
      <c r="P120" s="30" t="s">
        <v>87</v>
      </c>
    </row>
    <row r="121" spans="11:16" x14ac:dyDescent="0.15">
      <c r="N121" t="s">
        <v>236</v>
      </c>
      <c r="O121" t="s">
        <v>111</v>
      </c>
      <c r="P121" t="s">
        <v>86</v>
      </c>
    </row>
    <row r="122" spans="11:16" x14ac:dyDescent="0.15">
      <c r="N122" t="s">
        <v>226</v>
      </c>
      <c r="O122" t="s">
        <v>112</v>
      </c>
      <c r="P122" t="s">
        <v>87</v>
      </c>
    </row>
    <row r="123" spans="11:16" x14ac:dyDescent="0.15">
      <c r="N123" t="s">
        <v>237</v>
      </c>
      <c r="O123" t="s">
        <v>113</v>
      </c>
      <c r="P123" t="s">
        <v>87</v>
      </c>
    </row>
    <row r="124" spans="11:16" x14ac:dyDescent="0.15">
      <c r="K124" s="30"/>
      <c r="L124" s="30"/>
      <c r="M124" s="30"/>
      <c r="N124" t="s">
        <v>238</v>
      </c>
      <c r="O124" t="s">
        <v>114</v>
      </c>
      <c r="P124" t="s">
        <v>202</v>
      </c>
    </row>
    <row r="125" spans="11:16" x14ac:dyDescent="0.15">
      <c r="N125" t="s">
        <v>239</v>
      </c>
      <c r="O125" t="s">
        <v>115</v>
      </c>
      <c r="P125" t="s">
        <v>88</v>
      </c>
    </row>
    <row r="126" spans="11:16" x14ac:dyDescent="0.15">
      <c r="N126" t="s">
        <v>240</v>
      </c>
      <c r="O126" t="s">
        <v>116</v>
      </c>
      <c r="P126" t="s">
        <v>200</v>
      </c>
    </row>
    <row r="127" spans="11:16" x14ac:dyDescent="0.15">
      <c r="K127" s="30"/>
      <c r="L127" s="30"/>
      <c r="M127" s="30"/>
      <c r="N127" t="s">
        <v>241</v>
      </c>
      <c r="O127" t="s">
        <v>117</v>
      </c>
      <c r="P127" s="30" t="s">
        <v>203</v>
      </c>
    </row>
    <row r="128" spans="11:16" x14ac:dyDescent="0.15">
      <c r="N128" t="s">
        <v>242</v>
      </c>
      <c r="O128" t="s">
        <v>118</v>
      </c>
      <c r="P128" s="30" t="s">
        <v>203</v>
      </c>
    </row>
    <row r="129" spans="11:16" x14ac:dyDescent="0.15">
      <c r="N129" t="s">
        <v>243</v>
      </c>
      <c r="O129" t="s">
        <v>119</v>
      </c>
      <c r="P129" t="s">
        <v>204</v>
      </c>
    </row>
    <row r="130" spans="11:16" x14ac:dyDescent="0.15">
      <c r="N130" t="s">
        <v>244</v>
      </c>
      <c r="O130" t="s">
        <v>120</v>
      </c>
      <c r="P130" s="30" t="s">
        <v>203</v>
      </c>
    </row>
    <row r="131" spans="11:16" x14ac:dyDescent="0.15">
      <c r="K131" s="30"/>
      <c r="L131" s="30"/>
      <c r="M131" s="30"/>
      <c r="N131" t="s">
        <v>324</v>
      </c>
      <c r="O131" t="s">
        <v>121</v>
      </c>
      <c r="P131" t="s">
        <v>90</v>
      </c>
    </row>
    <row r="132" spans="11:16" x14ac:dyDescent="0.15">
      <c r="N132" t="s">
        <v>325</v>
      </c>
      <c r="O132" t="s">
        <v>122</v>
      </c>
      <c r="P132" t="s">
        <v>90</v>
      </c>
    </row>
    <row r="133" spans="11:16" x14ac:dyDescent="0.15">
      <c r="N133" t="s">
        <v>245</v>
      </c>
      <c r="O133" t="s">
        <v>123</v>
      </c>
      <c r="P133" t="s">
        <v>205</v>
      </c>
    </row>
    <row r="134" spans="11:16" x14ac:dyDescent="0.15">
      <c r="N134" t="s">
        <v>224</v>
      </c>
      <c r="O134" t="s">
        <v>124</v>
      </c>
      <c r="P134" t="s">
        <v>92</v>
      </c>
    </row>
    <row r="135" spans="11:16" x14ac:dyDescent="0.15">
      <c r="K135" s="30"/>
      <c r="L135" s="30"/>
      <c r="M135" s="30"/>
      <c r="N135" t="s">
        <v>246</v>
      </c>
      <c r="O135" s="30" t="s">
        <v>125</v>
      </c>
      <c r="P135" t="s">
        <v>203</v>
      </c>
    </row>
    <row r="136" spans="11:16" x14ac:dyDescent="0.15">
      <c r="N136" t="s">
        <v>247</v>
      </c>
      <c r="O136" t="s">
        <v>126</v>
      </c>
      <c r="P136" t="s">
        <v>203</v>
      </c>
    </row>
    <row r="137" spans="11:16" x14ac:dyDescent="0.15">
      <c r="N137" t="s">
        <v>248</v>
      </c>
      <c r="O137" t="s">
        <v>127</v>
      </c>
      <c r="P137" s="30" t="s">
        <v>205</v>
      </c>
    </row>
    <row r="138" spans="11:16" x14ac:dyDescent="0.15">
      <c r="K138" s="30"/>
      <c r="L138" s="30"/>
      <c r="M138" s="30"/>
      <c r="N138" t="s">
        <v>249</v>
      </c>
      <c r="O138" t="s">
        <v>128</v>
      </c>
      <c r="P138" t="s">
        <v>200</v>
      </c>
    </row>
    <row r="139" spans="11:16" x14ac:dyDescent="0.15">
      <c r="N139" t="s">
        <v>250</v>
      </c>
      <c r="O139" s="30" t="s">
        <v>129</v>
      </c>
      <c r="P139" t="s">
        <v>88</v>
      </c>
    </row>
    <row r="140" spans="11:16" x14ac:dyDescent="0.15">
      <c r="N140" t="s">
        <v>251</v>
      </c>
      <c r="O140" t="s">
        <v>130</v>
      </c>
      <c r="P140" t="s">
        <v>204</v>
      </c>
    </row>
    <row r="141" spans="11:16" x14ac:dyDescent="0.15">
      <c r="N141" t="s">
        <v>252</v>
      </c>
      <c r="O141" t="s">
        <v>131</v>
      </c>
      <c r="P141" t="s">
        <v>92</v>
      </c>
    </row>
    <row r="142" spans="11:16" x14ac:dyDescent="0.15">
      <c r="N142" t="s">
        <v>253</v>
      </c>
      <c r="O142" t="s">
        <v>132</v>
      </c>
      <c r="P142" s="30" t="s">
        <v>87</v>
      </c>
    </row>
    <row r="143" spans="11:16" x14ac:dyDescent="0.15">
      <c r="K143" s="30"/>
      <c r="L143" s="30"/>
      <c r="M143" s="30"/>
      <c r="N143" t="s">
        <v>254</v>
      </c>
      <c r="O143" t="s">
        <v>133</v>
      </c>
      <c r="P143" s="30" t="s">
        <v>87</v>
      </c>
    </row>
    <row r="144" spans="11:16" x14ac:dyDescent="0.15">
      <c r="N144" t="s">
        <v>255</v>
      </c>
      <c r="O144" t="s">
        <v>134</v>
      </c>
      <c r="P144" s="30" t="s">
        <v>87</v>
      </c>
    </row>
    <row r="145" spans="11:16" x14ac:dyDescent="0.15">
      <c r="N145" t="s">
        <v>256</v>
      </c>
      <c r="O145" t="s">
        <v>135</v>
      </c>
      <c r="P145" s="30" t="s">
        <v>203</v>
      </c>
    </row>
    <row r="146" spans="11:16" x14ac:dyDescent="0.15">
      <c r="N146" t="s">
        <v>257</v>
      </c>
      <c r="O146" t="s">
        <v>136</v>
      </c>
      <c r="P146" t="s">
        <v>87</v>
      </c>
    </row>
    <row r="147" spans="11:16" x14ac:dyDescent="0.15">
      <c r="N147" t="s">
        <v>258</v>
      </c>
      <c r="O147" t="s">
        <v>137</v>
      </c>
      <c r="P147" s="30" t="s">
        <v>92</v>
      </c>
    </row>
    <row r="148" spans="11:16" x14ac:dyDescent="0.15">
      <c r="K148" s="30"/>
      <c r="L148" s="30"/>
      <c r="M148" s="30"/>
      <c r="N148" t="s">
        <v>259</v>
      </c>
      <c r="O148" t="s">
        <v>138</v>
      </c>
      <c r="P148" t="s">
        <v>204</v>
      </c>
    </row>
    <row r="149" spans="11:16" x14ac:dyDescent="0.15">
      <c r="N149" t="s">
        <v>260</v>
      </c>
      <c r="O149" t="s">
        <v>139</v>
      </c>
      <c r="P149" t="s">
        <v>204</v>
      </c>
    </row>
    <row r="150" spans="11:16" x14ac:dyDescent="0.15">
      <c r="N150" t="s">
        <v>261</v>
      </c>
      <c r="O150" t="s">
        <v>140</v>
      </c>
      <c r="P150" t="s">
        <v>200</v>
      </c>
    </row>
    <row r="151" spans="11:16" x14ac:dyDescent="0.15">
      <c r="N151" t="s">
        <v>262</v>
      </c>
      <c r="O151" t="s">
        <v>141</v>
      </c>
      <c r="P151" t="s">
        <v>205</v>
      </c>
    </row>
    <row r="152" spans="11:16" x14ac:dyDescent="0.15">
      <c r="N152" t="s">
        <v>263</v>
      </c>
      <c r="O152" t="s">
        <v>142</v>
      </c>
      <c r="P152" t="s">
        <v>203</v>
      </c>
    </row>
    <row r="153" spans="11:16" x14ac:dyDescent="0.15">
      <c r="N153" t="s">
        <v>264</v>
      </c>
      <c r="O153" s="30" t="s">
        <v>143</v>
      </c>
      <c r="P153" t="s">
        <v>204</v>
      </c>
    </row>
    <row r="154" spans="11:16" x14ac:dyDescent="0.15">
      <c r="K154" s="30"/>
      <c r="L154" s="30"/>
      <c r="M154" s="30"/>
      <c r="N154" t="s">
        <v>265</v>
      </c>
      <c r="O154" t="s">
        <v>144</v>
      </c>
      <c r="P154" t="s">
        <v>200</v>
      </c>
    </row>
    <row r="155" spans="11:16" x14ac:dyDescent="0.15">
      <c r="N155" t="s">
        <v>266</v>
      </c>
      <c r="O155" t="s">
        <v>145</v>
      </c>
      <c r="P155" t="s">
        <v>200</v>
      </c>
    </row>
    <row r="156" spans="11:16" x14ac:dyDescent="0.15">
      <c r="N156" t="s">
        <v>267</v>
      </c>
      <c r="O156" t="s">
        <v>146</v>
      </c>
      <c r="P156" t="s">
        <v>94</v>
      </c>
    </row>
    <row r="157" spans="11:16" x14ac:dyDescent="0.15">
      <c r="N157" t="s">
        <v>268</v>
      </c>
      <c r="O157" t="s">
        <v>147</v>
      </c>
      <c r="P157" s="30" t="s">
        <v>204</v>
      </c>
    </row>
    <row r="158" spans="11:16" x14ac:dyDescent="0.15">
      <c r="K158" s="30"/>
      <c r="L158" s="30"/>
      <c r="M158" s="30"/>
      <c r="N158" t="s">
        <v>269</v>
      </c>
      <c r="O158" t="s">
        <v>148</v>
      </c>
      <c r="P158" t="s">
        <v>87</v>
      </c>
    </row>
    <row r="159" spans="11:16" x14ac:dyDescent="0.15">
      <c r="N159" t="s">
        <v>270</v>
      </c>
      <c r="O159" t="s">
        <v>149</v>
      </c>
      <c r="P159" t="s">
        <v>206</v>
      </c>
    </row>
    <row r="160" spans="11:16" x14ac:dyDescent="0.15">
      <c r="K160" s="30"/>
      <c r="L160" s="30"/>
      <c r="M160" s="30"/>
      <c r="N160" t="s">
        <v>271</v>
      </c>
      <c r="O160" s="30" t="s">
        <v>150</v>
      </c>
      <c r="P160" t="s">
        <v>87</v>
      </c>
    </row>
    <row r="161" spans="11:18" x14ac:dyDescent="0.15">
      <c r="N161" t="s">
        <v>272</v>
      </c>
      <c r="O161" t="s">
        <v>151</v>
      </c>
      <c r="P161" t="s">
        <v>94</v>
      </c>
    </row>
    <row r="162" spans="11:18" x14ac:dyDescent="0.15">
      <c r="K162" s="30"/>
      <c r="L162" s="30"/>
      <c r="M162" s="30"/>
      <c r="N162" t="s">
        <v>273</v>
      </c>
      <c r="O162" t="s">
        <v>152</v>
      </c>
      <c r="P162" s="30" t="s">
        <v>88</v>
      </c>
    </row>
    <row r="163" spans="11:18" x14ac:dyDescent="0.15">
      <c r="N163" t="s">
        <v>274</v>
      </c>
      <c r="O163" t="s">
        <v>153</v>
      </c>
      <c r="P163" t="s">
        <v>86</v>
      </c>
    </row>
    <row r="164" spans="11:18" x14ac:dyDescent="0.15">
      <c r="N164" t="s">
        <v>275</v>
      </c>
      <c r="O164" t="s">
        <v>154</v>
      </c>
      <c r="P164" t="s">
        <v>86</v>
      </c>
    </row>
    <row r="165" spans="11:18" x14ac:dyDescent="0.15">
      <c r="N165" t="s">
        <v>276</v>
      </c>
      <c r="O165" t="s">
        <v>95</v>
      </c>
      <c r="P165" s="30" t="s">
        <v>94</v>
      </c>
    </row>
    <row r="166" spans="11:18" x14ac:dyDescent="0.15">
      <c r="N166" t="s">
        <v>277</v>
      </c>
      <c r="O166" t="s">
        <v>155</v>
      </c>
      <c r="P166" t="s">
        <v>86</v>
      </c>
    </row>
    <row r="167" spans="11:18" x14ac:dyDescent="0.15">
      <c r="N167" t="s">
        <v>278</v>
      </c>
      <c r="O167" t="s">
        <v>156</v>
      </c>
      <c r="P167" t="s">
        <v>86</v>
      </c>
    </row>
    <row r="168" spans="11:18" x14ac:dyDescent="0.15">
      <c r="K168" s="30"/>
      <c r="L168" s="30"/>
      <c r="M168" s="30"/>
      <c r="N168" t="s">
        <v>279</v>
      </c>
      <c r="O168" t="s">
        <v>157</v>
      </c>
      <c r="P168" t="s">
        <v>92</v>
      </c>
    </row>
    <row r="169" spans="11:18" x14ac:dyDescent="0.15">
      <c r="N169" t="s">
        <v>280</v>
      </c>
      <c r="O169" s="30" t="s">
        <v>158</v>
      </c>
      <c r="P169" t="s">
        <v>86</v>
      </c>
    </row>
    <row r="170" spans="11:18" x14ac:dyDescent="0.15">
      <c r="N170" t="s">
        <v>281</v>
      </c>
      <c r="O170" t="s">
        <v>159</v>
      </c>
      <c r="P170" t="s">
        <v>205</v>
      </c>
    </row>
    <row r="171" spans="11:18" x14ac:dyDescent="0.15">
      <c r="N171" t="s">
        <v>282</v>
      </c>
      <c r="O171" t="s">
        <v>160</v>
      </c>
      <c r="P171" s="30" t="s">
        <v>201</v>
      </c>
    </row>
    <row r="172" spans="11:18" x14ac:dyDescent="0.15">
      <c r="N172" t="s">
        <v>283</v>
      </c>
      <c r="O172" t="s">
        <v>161</v>
      </c>
      <c r="P172" s="30" t="s">
        <v>201</v>
      </c>
    </row>
    <row r="173" spans="11:18" x14ac:dyDescent="0.15">
      <c r="N173" t="s">
        <v>284</v>
      </c>
      <c r="O173" t="s">
        <v>162</v>
      </c>
      <c r="P173" s="30" t="s">
        <v>88</v>
      </c>
    </row>
    <row r="174" spans="11:18" x14ac:dyDescent="0.15">
      <c r="N174" t="s">
        <v>285</v>
      </c>
      <c r="O174" t="s">
        <v>163</v>
      </c>
      <c r="P174" t="s">
        <v>201</v>
      </c>
      <c r="R174" s="30"/>
    </row>
    <row r="175" spans="11:18" x14ac:dyDescent="0.15">
      <c r="N175" t="s">
        <v>286</v>
      </c>
      <c r="O175" t="s">
        <v>164</v>
      </c>
      <c r="P175" s="30" t="s">
        <v>200</v>
      </c>
    </row>
    <row r="176" spans="11:18" x14ac:dyDescent="0.15">
      <c r="N176" t="s">
        <v>287</v>
      </c>
      <c r="O176" t="s">
        <v>165</v>
      </c>
      <c r="P176" t="s">
        <v>203</v>
      </c>
    </row>
    <row r="177" spans="11:19" x14ac:dyDescent="0.15">
      <c r="N177" t="s">
        <v>288</v>
      </c>
      <c r="O177" t="s">
        <v>166</v>
      </c>
      <c r="P177" t="s">
        <v>87</v>
      </c>
      <c r="S177" s="30"/>
    </row>
    <row r="178" spans="11:19" x14ac:dyDescent="0.15">
      <c r="N178" t="s">
        <v>289</v>
      </c>
      <c r="O178" t="s">
        <v>167</v>
      </c>
      <c r="P178" t="s">
        <v>87</v>
      </c>
    </row>
    <row r="179" spans="11:19" x14ac:dyDescent="0.15">
      <c r="N179" t="s">
        <v>290</v>
      </c>
      <c r="O179" t="s">
        <v>168</v>
      </c>
      <c r="P179" t="s">
        <v>86</v>
      </c>
    </row>
    <row r="180" spans="11:19" x14ac:dyDescent="0.15">
      <c r="N180" t="s">
        <v>291</v>
      </c>
      <c r="O180" t="s">
        <v>169</v>
      </c>
      <c r="P180" t="s">
        <v>86</v>
      </c>
    </row>
    <row r="181" spans="11:19" x14ac:dyDescent="0.15">
      <c r="N181" t="s">
        <v>292</v>
      </c>
      <c r="O181" t="e">
        <v>#VALUE!</v>
      </c>
      <c r="P181" t="s">
        <v>207</v>
      </c>
    </row>
    <row r="182" spans="11:19" x14ac:dyDescent="0.15">
      <c r="N182" t="s">
        <v>293</v>
      </c>
      <c r="O182" t="s">
        <v>170</v>
      </c>
      <c r="P182" t="s">
        <v>205</v>
      </c>
    </row>
    <row r="183" spans="11:19" x14ac:dyDescent="0.15">
      <c r="K183" s="30"/>
      <c r="L183" s="30"/>
      <c r="M183" s="30"/>
      <c r="N183" t="s">
        <v>294</v>
      </c>
      <c r="O183" s="30" t="s">
        <v>171</v>
      </c>
      <c r="P183" t="s">
        <v>205</v>
      </c>
    </row>
    <row r="184" spans="11:19" x14ac:dyDescent="0.15">
      <c r="N184" t="s">
        <v>295</v>
      </c>
      <c r="O184" t="s">
        <v>172</v>
      </c>
      <c r="P184" t="s">
        <v>94</v>
      </c>
    </row>
    <row r="185" spans="11:19" x14ac:dyDescent="0.15">
      <c r="K185" s="30"/>
      <c r="L185" s="30"/>
      <c r="M185" s="30"/>
      <c r="N185" t="s">
        <v>296</v>
      </c>
      <c r="O185" s="30" t="s">
        <v>173</v>
      </c>
      <c r="P185" t="s">
        <v>200</v>
      </c>
    </row>
    <row r="186" spans="11:19" x14ac:dyDescent="0.15">
      <c r="N186" t="s">
        <v>297</v>
      </c>
      <c r="O186" t="s">
        <v>174</v>
      </c>
      <c r="P186" t="s">
        <v>200</v>
      </c>
    </row>
    <row r="187" spans="11:19" x14ac:dyDescent="0.15">
      <c r="N187" t="s">
        <v>298</v>
      </c>
      <c r="O187" s="30" t="e">
        <v>#VALUE!</v>
      </c>
      <c r="P187" t="s">
        <v>101</v>
      </c>
    </row>
    <row r="188" spans="11:19" x14ac:dyDescent="0.15">
      <c r="N188" t="s">
        <v>299</v>
      </c>
      <c r="O188" t="s">
        <v>175</v>
      </c>
      <c r="P188" t="s">
        <v>88</v>
      </c>
    </row>
    <row r="189" spans="11:19" x14ac:dyDescent="0.15">
      <c r="N189" t="s">
        <v>300</v>
      </c>
      <c r="O189" t="s">
        <v>176</v>
      </c>
      <c r="P189" t="s">
        <v>208</v>
      </c>
    </row>
    <row r="190" spans="11:19" x14ac:dyDescent="0.15">
      <c r="N190" t="s">
        <v>301</v>
      </c>
      <c r="O190" t="s">
        <v>177</v>
      </c>
      <c r="P190" t="s">
        <v>208</v>
      </c>
    </row>
    <row r="191" spans="11:19" x14ac:dyDescent="0.15">
      <c r="N191" t="s">
        <v>302</v>
      </c>
      <c r="O191" t="s">
        <v>178</v>
      </c>
      <c r="P191" t="s">
        <v>203</v>
      </c>
    </row>
    <row r="192" spans="11:19" x14ac:dyDescent="0.15">
      <c r="N192" t="s">
        <v>303</v>
      </c>
      <c r="O192" t="s">
        <v>179</v>
      </c>
      <c r="P192" s="30" t="s">
        <v>201</v>
      </c>
    </row>
    <row r="193" spans="11:19" x14ac:dyDescent="0.15">
      <c r="K193" s="30"/>
      <c r="L193" s="30"/>
      <c r="M193" s="30"/>
      <c r="N193" t="s">
        <v>304</v>
      </c>
      <c r="O193" t="s">
        <v>180</v>
      </c>
      <c r="P193" t="s">
        <v>87</v>
      </c>
    </row>
    <row r="194" spans="11:19" x14ac:dyDescent="0.15">
      <c r="N194" t="s">
        <v>305</v>
      </c>
      <c r="O194" t="s">
        <v>181</v>
      </c>
      <c r="P194" t="s">
        <v>87</v>
      </c>
    </row>
    <row r="195" spans="11:19" x14ac:dyDescent="0.15">
      <c r="N195" t="s">
        <v>306</v>
      </c>
      <c r="O195" t="s">
        <v>182</v>
      </c>
      <c r="P195" s="30" t="s">
        <v>202</v>
      </c>
    </row>
    <row r="196" spans="11:19" x14ac:dyDescent="0.15">
      <c r="N196" t="s">
        <v>307</v>
      </c>
      <c r="O196" t="s">
        <v>183</v>
      </c>
      <c r="P196" s="30" t="s">
        <v>202</v>
      </c>
    </row>
    <row r="197" spans="11:19" x14ac:dyDescent="0.15">
      <c r="K197" s="30"/>
      <c r="L197" s="30"/>
      <c r="M197" s="30"/>
      <c r="N197" t="s">
        <v>308</v>
      </c>
      <c r="O197" t="s">
        <v>184</v>
      </c>
      <c r="P197" t="s">
        <v>94</v>
      </c>
    </row>
    <row r="198" spans="11:19" x14ac:dyDescent="0.15">
      <c r="N198" t="s">
        <v>309</v>
      </c>
      <c r="O198" t="s">
        <v>93</v>
      </c>
      <c r="P198" s="30" t="s">
        <v>203</v>
      </c>
    </row>
    <row r="199" spans="11:19" x14ac:dyDescent="0.15">
      <c r="N199" t="s">
        <v>310</v>
      </c>
      <c r="O199" t="s">
        <v>185</v>
      </c>
      <c r="P199" s="30" t="s">
        <v>203</v>
      </c>
    </row>
    <row r="200" spans="11:19" x14ac:dyDescent="0.15">
      <c r="N200" t="s">
        <v>311</v>
      </c>
      <c r="O200" s="30" t="s">
        <v>186</v>
      </c>
      <c r="P200" t="s">
        <v>86</v>
      </c>
    </row>
    <row r="201" spans="11:19" x14ac:dyDescent="0.15">
      <c r="N201" t="s">
        <v>312</v>
      </c>
      <c r="O201" t="s">
        <v>187</v>
      </c>
      <c r="P201" t="s">
        <v>205</v>
      </c>
    </row>
    <row r="202" spans="11:19" x14ac:dyDescent="0.15">
      <c r="K202" s="30"/>
      <c r="L202" s="30"/>
      <c r="M202" s="30"/>
      <c r="N202" t="s">
        <v>313</v>
      </c>
      <c r="O202" t="s">
        <v>188</v>
      </c>
      <c r="P202" t="s">
        <v>205</v>
      </c>
    </row>
    <row r="203" spans="11:19" x14ac:dyDescent="0.15">
      <c r="N203" t="s">
        <v>314</v>
      </c>
      <c r="O203" t="s">
        <v>189</v>
      </c>
      <c r="P203" t="s">
        <v>208</v>
      </c>
    </row>
    <row r="204" spans="11:19" x14ac:dyDescent="0.15">
      <c r="N204" t="s">
        <v>315</v>
      </c>
      <c r="O204" t="s">
        <v>190</v>
      </c>
      <c r="P204" t="s">
        <v>208</v>
      </c>
    </row>
    <row r="205" spans="11:19" x14ac:dyDescent="0.15">
      <c r="K205" s="30"/>
      <c r="L205" s="30"/>
      <c r="M205" s="30"/>
      <c r="N205" t="s">
        <v>316</v>
      </c>
      <c r="O205" t="s">
        <v>191</v>
      </c>
      <c r="P205" t="s">
        <v>208</v>
      </c>
    </row>
    <row r="206" spans="11:19" x14ac:dyDescent="0.15">
      <c r="N206" t="s">
        <v>317</v>
      </c>
      <c r="O206" t="s">
        <v>192</v>
      </c>
      <c r="P206" t="s">
        <v>208</v>
      </c>
      <c r="S206" s="30"/>
    </row>
    <row r="207" spans="11:19" x14ac:dyDescent="0.15">
      <c r="N207" t="s">
        <v>318</v>
      </c>
      <c r="O207" t="s">
        <v>193</v>
      </c>
      <c r="P207" t="s">
        <v>208</v>
      </c>
      <c r="R207" s="30"/>
    </row>
    <row r="209" spans="11:16" x14ac:dyDescent="0.15">
      <c r="K209" s="30"/>
      <c r="L209" s="30"/>
      <c r="M209" s="30"/>
      <c r="P209" s="30"/>
    </row>
    <row r="211" spans="11:16" x14ac:dyDescent="0.15">
      <c r="O211" s="30"/>
    </row>
    <row r="213" spans="11:16" x14ac:dyDescent="0.15">
      <c r="K213" s="30"/>
      <c r="L213" s="30"/>
      <c r="M213" s="30"/>
      <c r="P213" s="30"/>
    </row>
    <row r="215" spans="11:16" x14ac:dyDescent="0.15">
      <c r="K215" s="30"/>
      <c r="L215" s="30"/>
      <c r="M215" s="30"/>
      <c r="P215" s="30"/>
    </row>
    <row r="217" spans="11:16" x14ac:dyDescent="0.15">
      <c r="O217" s="30"/>
    </row>
    <row r="219" spans="11:16" x14ac:dyDescent="0.15">
      <c r="K219" s="30"/>
      <c r="L219" s="30"/>
      <c r="M219" s="30"/>
      <c r="P219" s="30"/>
    </row>
    <row r="221" spans="11:16" x14ac:dyDescent="0.15">
      <c r="K221" s="30"/>
      <c r="L221" s="30"/>
      <c r="M221" s="30"/>
      <c r="P221" s="30"/>
    </row>
    <row r="224" spans="11:16" x14ac:dyDescent="0.15">
      <c r="K224" s="30"/>
      <c r="L224" s="30"/>
      <c r="M224" s="30"/>
      <c r="P224" s="30"/>
    </row>
    <row r="235" spans="11:19" x14ac:dyDescent="0.15">
      <c r="N235" s="30"/>
    </row>
    <row r="236" spans="11:19" x14ac:dyDescent="0.15">
      <c r="S236" s="30"/>
    </row>
    <row r="239" spans="11:19" x14ac:dyDescent="0.15">
      <c r="K239" s="30"/>
      <c r="L239" s="30"/>
      <c r="M239" s="30"/>
      <c r="P239" s="30"/>
    </row>
    <row r="240" spans="11:19" x14ac:dyDescent="0.15">
      <c r="S240" s="30"/>
    </row>
    <row r="243" spans="11:16" x14ac:dyDescent="0.15">
      <c r="K243" s="30"/>
      <c r="L243" s="30"/>
      <c r="M243" s="30"/>
      <c r="P243" s="30"/>
    </row>
  </sheetData>
  <sortState ref="U1:V102">
    <sortCondition ref="U1:U102"/>
  </sortState>
  <mergeCells count="2">
    <mergeCell ref="N1:O1"/>
    <mergeCell ref="Q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Accueil</vt:lpstr>
      <vt:lpstr>ENTREES BDD</vt:lpstr>
      <vt:lpstr>C.A par semaine</vt:lpstr>
      <vt:lpstr>C.A par mois</vt:lpstr>
      <vt:lpstr>Suivi Départements</vt:lpstr>
      <vt:lpstr>DEPOT TP</vt:lpstr>
      <vt:lpstr>Dpt BDD</vt:lpstr>
      <vt:lpstr>BDD</vt:lpstr>
      <vt:lpstr>'Suivi Départements'!Zone_d_impression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Loic AGIER</cp:lastModifiedBy>
  <cp:lastPrinted>2018-01-28T11:58:53Z</cp:lastPrinted>
  <dcterms:created xsi:type="dcterms:W3CDTF">2017-10-28T19:45:12Z</dcterms:created>
  <dcterms:modified xsi:type="dcterms:W3CDTF">2018-01-28T12:24:09Z</dcterms:modified>
</cp:coreProperties>
</file>