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094A6D45-92FB-41C0-932A-86B7A102D0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port STOCK" sheetId="1" r:id="rId1"/>
  </sheets>
  <functionGroups builtInGroupCount="19"/>
  <externalReferences>
    <externalReference r:id="rId2"/>
  </externalReferences>
  <definedNames>
    <definedName name="CEQ">'[1]Nom Employé'!$C$2:$C$10</definedName>
    <definedName name="EMP">'[1]Nom Employé'!$A$2:$A$20</definedName>
    <definedName name="Employés">'[1]Nom Employé'!$A$2:$A$20</definedName>
    <definedName name="_xlnm.Print_Area" localSheetId="0">'Export STOCK'!$C$1:$AH$98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" i="1" l="1"/>
  <c r="F6" i="1"/>
  <c r="H6" i="1"/>
  <c r="J6" i="1"/>
  <c r="L6" i="1"/>
  <c r="N6" i="1"/>
  <c r="P6" i="1"/>
  <c r="R6" i="1"/>
  <c r="T6" i="1"/>
  <c r="V6" i="1"/>
  <c r="X6" i="1"/>
  <c r="Z6" i="1"/>
  <c r="AB6" i="1"/>
  <c r="AD6" i="1"/>
  <c r="AF6" i="1"/>
  <c r="D7" i="1"/>
  <c r="F7" i="1"/>
  <c r="H7" i="1"/>
  <c r="J7" i="1"/>
  <c r="L7" i="1"/>
  <c r="N7" i="1"/>
  <c r="P7" i="1"/>
  <c r="R7" i="1"/>
  <c r="T7" i="1"/>
  <c r="V7" i="1"/>
  <c r="X7" i="1"/>
  <c r="Z7" i="1"/>
  <c r="AB7" i="1"/>
  <c r="AD7" i="1"/>
  <c r="AF7" i="1"/>
  <c r="D8" i="1"/>
  <c r="F8" i="1"/>
  <c r="H8" i="1"/>
  <c r="J8" i="1"/>
  <c r="L8" i="1"/>
  <c r="N8" i="1"/>
  <c r="P8" i="1"/>
  <c r="R8" i="1"/>
  <c r="T8" i="1"/>
  <c r="V8" i="1"/>
  <c r="X8" i="1"/>
  <c r="Z8" i="1"/>
  <c r="AB8" i="1"/>
  <c r="AD8" i="1"/>
  <c r="AF8" i="1"/>
  <c r="D9" i="1"/>
  <c r="F9" i="1"/>
  <c r="H9" i="1"/>
  <c r="J9" i="1"/>
  <c r="L9" i="1"/>
  <c r="N9" i="1"/>
  <c r="P9" i="1"/>
  <c r="R9" i="1"/>
  <c r="T9" i="1"/>
  <c r="V9" i="1"/>
  <c r="X9" i="1"/>
  <c r="Z9" i="1"/>
  <c r="AB9" i="1"/>
  <c r="AD9" i="1"/>
  <c r="AF9" i="1"/>
  <c r="D10" i="1"/>
  <c r="F10" i="1"/>
  <c r="H10" i="1"/>
  <c r="J10" i="1"/>
  <c r="L10" i="1"/>
  <c r="N10" i="1"/>
  <c r="P10" i="1"/>
  <c r="R10" i="1"/>
  <c r="T10" i="1"/>
  <c r="V10" i="1"/>
  <c r="X10" i="1"/>
  <c r="Z10" i="1"/>
  <c r="AB10" i="1"/>
  <c r="AD10" i="1"/>
  <c r="AF10" i="1"/>
  <c r="D11" i="1"/>
  <c r="F11" i="1"/>
  <c r="H11" i="1"/>
  <c r="J11" i="1"/>
  <c r="L11" i="1"/>
  <c r="N11" i="1"/>
  <c r="P11" i="1"/>
  <c r="R11" i="1"/>
  <c r="T11" i="1"/>
  <c r="V11" i="1"/>
  <c r="X11" i="1"/>
  <c r="Z11" i="1"/>
  <c r="AB11" i="1"/>
  <c r="AD11" i="1"/>
  <c r="AF11" i="1"/>
  <c r="T5" i="1"/>
  <c r="V5" i="1"/>
  <c r="X5" i="1"/>
  <c r="Z5" i="1"/>
  <c r="AB5" i="1"/>
  <c r="AD5" i="1"/>
  <c r="AF5" i="1"/>
  <c r="H5" i="1"/>
  <c r="J5" i="1"/>
  <c r="L5" i="1"/>
  <c r="N5" i="1"/>
  <c r="P5" i="1"/>
  <c r="R5" i="1"/>
  <c r="F5" i="1"/>
  <c r="T130" i="1" l="1"/>
  <c r="T129" i="1"/>
  <c r="T128" i="1"/>
  <c r="T127" i="1"/>
  <c r="T126" i="1"/>
  <c r="T125" i="1"/>
  <c r="T124" i="1"/>
  <c r="T123" i="1"/>
  <c r="T122" i="1"/>
  <c r="T121" i="1"/>
  <c r="T120" i="1"/>
  <c r="T119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N130" i="1"/>
  <c r="N129" i="1"/>
  <c r="N128" i="1"/>
  <c r="N127" i="1"/>
  <c r="N126" i="1"/>
  <c r="N125" i="1"/>
  <c r="N124" i="1"/>
  <c r="N123" i="1"/>
  <c r="N122" i="1"/>
  <c r="N121" i="1"/>
  <c r="N120" i="1"/>
  <c r="N119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D122" i="1"/>
  <c r="D123" i="1"/>
  <c r="D124" i="1"/>
  <c r="D125" i="1"/>
  <c r="D126" i="1"/>
  <c r="D127" i="1"/>
  <c r="D128" i="1"/>
  <c r="D129" i="1"/>
  <c r="D130" i="1"/>
  <c r="D121" i="1"/>
  <c r="D120" i="1"/>
  <c r="D119" i="1"/>
  <c r="F104" i="1"/>
  <c r="F105" i="1"/>
  <c r="F106" i="1"/>
  <c r="F107" i="1"/>
  <c r="F108" i="1"/>
  <c r="F109" i="1"/>
  <c r="F110" i="1"/>
  <c r="F111" i="1"/>
  <c r="F112" i="1"/>
  <c r="F113" i="1"/>
  <c r="F114" i="1"/>
  <c r="H104" i="1"/>
  <c r="H105" i="1"/>
  <c r="H106" i="1"/>
  <c r="H107" i="1"/>
  <c r="H108" i="1"/>
  <c r="H109" i="1"/>
  <c r="H110" i="1"/>
  <c r="H111" i="1"/>
  <c r="H112" i="1"/>
  <c r="H113" i="1"/>
  <c r="H114" i="1"/>
  <c r="J104" i="1"/>
  <c r="J105" i="1"/>
  <c r="J106" i="1"/>
  <c r="J107" i="1"/>
  <c r="J108" i="1"/>
  <c r="J109" i="1"/>
  <c r="J110" i="1"/>
  <c r="J111" i="1"/>
  <c r="J112" i="1"/>
  <c r="J113" i="1"/>
  <c r="J114" i="1"/>
  <c r="L104" i="1"/>
  <c r="L105" i="1"/>
  <c r="L106" i="1"/>
  <c r="L107" i="1"/>
  <c r="L108" i="1"/>
  <c r="L109" i="1"/>
  <c r="L110" i="1"/>
  <c r="L111" i="1"/>
  <c r="L112" i="1"/>
  <c r="L113" i="1"/>
  <c r="L114" i="1"/>
  <c r="N104" i="1"/>
  <c r="N105" i="1"/>
  <c r="N106" i="1"/>
  <c r="N107" i="1"/>
  <c r="N108" i="1"/>
  <c r="N109" i="1"/>
  <c r="N110" i="1"/>
  <c r="N111" i="1"/>
  <c r="N112" i="1"/>
  <c r="N113" i="1"/>
  <c r="N114" i="1"/>
  <c r="P104" i="1"/>
  <c r="P105" i="1"/>
  <c r="P106" i="1"/>
  <c r="P107" i="1"/>
  <c r="P108" i="1"/>
  <c r="P109" i="1"/>
  <c r="P110" i="1"/>
  <c r="P111" i="1"/>
  <c r="P112" i="1"/>
  <c r="P113" i="1"/>
  <c r="P114" i="1"/>
  <c r="R104" i="1"/>
  <c r="R105" i="1"/>
  <c r="R106" i="1"/>
  <c r="R107" i="1"/>
  <c r="R108" i="1"/>
  <c r="R109" i="1"/>
  <c r="R110" i="1"/>
  <c r="R111" i="1"/>
  <c r="R112" i="1"/>
  <c r="R113" i="1"/>
  <c r="R114" i="1"/>
  <c r="T104" i="1"/>
  <c r="T105" i="1"/>
  <c r="T106" i="1"/>
  <c r="T107" i="1"/>
  <c r="T108" i="1"/>
  <c r="T109" i="1"/>
  <c r="T110" i="1"/>
  <c r="T111" i="1"/>
  <c r="T112" i="1"/>
  <c r="T113" i="1"/>
  <c r="T114" i="1"/>
  <c r="V104" i="1"/>
  <c r="V105" i="1"/>
  <c r="V106" i="1"/>
  <c r="V107" i="1"/>
  <c r="V108" i="1"/>
  <c r="V109" i="1"/>
  <c r="V110" i="1"/>
  <c r="V111" i="1"/>
  <c r="V112" i="1"/>
  <c r="V113" i="1"/>
  <c r="V114" i="1"/>
  <c r="X104" i="1"/>
  <c r="X105" i="1"/>
  <c r="X106" i="1"/>
  <c r="X107" i="1"/>
  <c r="X108" i="1"/>
  <c r="X109" i="1"/>
  <c r="X110" i="1"/>
  <c r="X111" i="1"/>
  <c r="X112" i="1"/>
  <c r="X113" i="1"/>
  <c r="X114" i="1"/>
  <c r="Z104" i="1"/>
  <c r="Z105" i="1"/>
  <c r="Z106" i="1"/>
  <c r="Z107" i="1"/>
  <c r="Z108" i="1"/>
  <c r="Z109" i="1"/>
  <c r="Z110" i="1"/>
  <c r="Z111" i="1"/>
  <c r="Z112" i="1"/>
  <c r="Z113" i="1"/>
  <c r="Z114" i="1"/>
  <c r="AB104" i="1"/>
  <c r="AB105" i="1"/>
  <c r="AB106" i="1"/>
  <c r="AB107" i="1"/>
  <c r="AB108" i="1"/>
  <c r="AB109" i="1"/>
  <c r="AB110" i="1"/>
  <c r="AB111" i="1"/>
  <c r="AB112" i="1"/>
  <c r="AB113" i="1"/>
  <c r="AB114" i="1"/>
  <c r="AD104" i="1"/>
  <c r="AD105" i="1"/>
  <c r="AD106" i="1"/>
  <c r="AD107" i="1"/>
  <c r="AD108" i="1"/>
  <c r="AD109" i="1"/>
  <c r="AD110" i="1"/>
  <c r="AD111" i="1"/>
  <c r="AD112" i="1"/>
  <c r="AD113" i="1"/>
  <c r="AD114" i="1"/>
  <c r="AF104" i="1"/>
  <c r="AF105" i="1"/>
  <c r="AF106" i="1"/>
  <c r="AF107" i="1"/>
  <c r="AF108" i="1"/>
  <c r="AF109" i="1"/>
  <c r="AF110" i="1"/>
  <c r="AF111" i="1"/>
  <c r="AF112" i="1"/>
  <c r="AF113" i="1"/>
  <c r="AF114" i="1"/>
  <c r="AF103" i="1"/>
  <c r="AD103" i="1"/>
  <c r="AB103" i="1"/>
  <c r="Z103" i="1"/>
  <c r="X103" i="1"/>
  <c r="V103" i="1"/>
  <c r="T103" i="1"/>
  <c r="R103" i="1"/>
  <c r="P103" i="1"/>
  <c r="N103" i="1"/>
  <c r="L103" i="1"/>
  <c r="J103" i="1"/>
  <c r="H103" i="1"/>
  <c r="F103" i="1"/>
  <c r="D104" i="1"/>
  <c r="D105" i="1"/>
  <c r="D106" i="1"/>
  <c r="D107" i="1"/>
  <c r="D108" i="1"/>
  <c r="D109" i="1"/>
  <c r="D110" i="1"/>
  <c r="D111" i="1"/>
  <c r="D112" i="1"/>
  <c r="D113" i="1"/>
  <c r="D114" i="1"/>
  <c r="D103" i="1"/>
  <c r="D5" i="1" l="1"/>
  <c r="AF129" i="1"/>
  <c r="AD129" i="1"/>
  <c r="AB129" i="1"/>
  <c r="Z129" i="1"/>
  <c r="X129" i="1"/>
  <c r="V129" i="1"/>
  <c r="AF128" i="1"/>
  <c r="AD128" i="1"/>
  <c r="AB128" i="1"/>
  <c r="Z128" i="1"/>
  <c r="X128" i="1"/>
  <c r="V128" i="1"/>
  <c r="AF127" i="1"/>
  <c r="AD127" i="1"/>
  <c r="AB127" i="1"/>
  <c r="Z127" i="1"/>
  <c r="X127" i="1"/>
  <c r="V127" i="1"/>
  <c r="AF126" i="1"/>
  <c r="AD126" i="1"/>
  <c r="AB126" i="1"/>
  <c r="Z126" i="1"/>
  <c r="X126" i="1"/>
  <c r="V126" i="1"/>
  <c r="AF125" i="1"/>
  <c r="AD125" i="1"/>
  <c r="AB125" i="1"/>
  <c r="Z125" i="1"/>
  <c r="X125" i="1"/>
  <c r="V125" i="1"/>
  <c r="V119" i="1"/>
  <c r="X119" i="1"/>
  <c r="Z119" i="1"/>
  <c r="AB119" i="1"/>
  <c r="AD119" i="1"/>
  <c r="AF119" i="1"/>
  <c r="V120" i="1"/>
  <c r="X120" i="1"/>
  <c r="Z120" i="1"/>
  <c r="AB120" i="1"/>
  <c r="AD120" i="1"/>
  <c r="AF120" i="1"/>
  <c r="V121" i="1"/>
  <c r="X121" i="1"/>
  <c r="Z121" i="1"/>
  <c r="AB121" i="1"/>
  <c r="AD121" i="1"/>
  <c r="AF121" i="1"/>
  <c r="V122" i="1"/>
  <c r="X122" i="1"/>
  <c r="Z122" i="1"/>
  <c r="AB122" i="1"/>
  <c r="AD122" i="1"/>
  <c r="AF122" i="1"/>
  <c r="V123" i="1"/>
  <c r="X123" i="1"/>
  <c r="Z123" i="1"/>
  <c r="AB123" i="1"/>
  <c r="AD123" i="1"/>
  <c r="AF123" i="1"/>
  <c r="V124" i="1"/>
  <c r="X124" i="1"/>
  <c r="Z124" i="1"/>
  <c r="AB124" i="1"/>
  <c r="AD124" i="1"/>
  <c r="AF124" i="1"/>
  <c r="V130" i="1"/>
  <c r="X130" i="1"/>
  <c r="Z130" i="1"/>
  <c r="AB130" i="1"/>
  <c r="AD130" i="1"/>
  <c r="AF130" i="1"/>
  <c r="E131" i="1"/>
  <c r="G131" i="1"/>
  <c r="I131" i="1"/>
  <c r="K131" i="1"/>
  <c r="M131" i="1"/>
  <c r="O131" i="1"/>
  <c r="Q131" i="1"/>
  <c r="S131" i="1"/>
  <c r="U131" i="1"/>
  <c r="W131" i="1"/>
  <c r="Y131" i="1"/>
  <c r="AA131" i="1"/>
  <c r="AC131" i="1"/>
  <c r="AE131" i="1"/>
  <c r="AG131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J116" i="1"/>
  <c r="I116" i="1"/>
  <c r="H116" i="1"/>
  <c r="G116" i="1"/>
  <c r="F116" i="1"/>
  <c r="E116" i="1"/>
  <c r="D116" i="1"/>
  <c r="AG115" i="1"/>
  <c r="AE115" i="1"/>
  <c r="Q115" i="1"/>
  <c r="O115" i="1"/>
  <c r="AC115" i="1"/>
  <c r="AA115" i="1"/>
  <c r="Y115" i="1"/>
  <c r="W115" i="1"/>
  <c r="U115" i="1"/>
  <c r="S115" i="1"/>
  <c r="M115" i="1"/>
  <c r="K115" i="1"/>
  <c r="I115" i="1"/>
  <c r="G115" i="1"/>
  <c r="E115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G12" i="1" l="1"/>
  <c r="I12" i="1"/>
  <c r="K12" i="1"/>
  <c r="M12" i="1"/>
  <c r="O12" i="1"/>
  <c r="Q12" i="1"/>
  <c r="S12" i="1"/>
  <c r="U12" i="1"/>
  <c r="E12" i="1"/>
  <c r="F29" i="1"/>
  <c r="H29" i="1"/>
  <c r="J29" i="1"/>
  <c r="L29" i="1"/>
  <c r="F30" i="1"/>
  <c r="H30" i="1"/>
  <c r="J30" i="1"/>
  <c r="L30" i="1"/>
  <c r="F31" i="1"/>
  <c r="H31" i="1"/>
  <c r="J31" i="1"/>
  <c r="L31" i="1"/>
  <c r="F32" i="1"/>
  <c r="H32" i="1"/>
  <c r="J32" i="1"/>
  <c r="L32" i="1"/>
  <c r="F33" i="1"/>
  <c r="H33" i="1"/>
  <c r="J33" i="1"/>
  <c r="L33" i="1"/>
  <c r="F34" i="1"/>
  <c r="H34" i="1"/>
  <c r="J34" i="1"/>
  <c r="L34" i="1"/>
  <c r="F35" i="1"/>
  <c r="H35" i="1"/>
  <c r="J35" i="1"/>
  <c r="L35" i="1"/>
  <c r="E36" i="1"/>
  <c r="G36" i="1"/>
  <c r="I36" i="1"/>
  <c r="K36" i="1"/>
  <c r="F40" i="1"/>
  <c r="H40" i="1"/>
  <c r="J40" i="1"/>
  <c r="L40" i="1"/>
  <c r="F41" i="1"/>
  <c r="H41" i="1"/>
  <c r="J41" i="1"/>
  <c r="L41" i="1"/>
  <c r="F42" i="1"/>
  <c r="H42" i="1"/>
  <c r="J42" i="1"/>
  <c r="L42" i="1"/>
  <c r="F43" i="1"/>
  <c r="H43" i="1"/>
  <c r="J43" i="1"/>
  <c r="L43" i="1"/>
  <c r="F44" i="1"/>
  <c r="H44" i="1"/>
  <c r="J44" i="1"/>
  <c r="L44" i="1"/>
  <c r="F45" i="1"/>
  <c r="H45" i="1"/>
  <c r="J45" i="1"/>
  <c r="L45" i="1"/>
  <c r="F46" i="1"/>
  <c r="H46" i="1"/>
  <c r="J46" i="1"/>
  <c r="L46" i="1"/>
  <c r="E47" i="1"/>
  <c r="G47" i="1"/>
  <c r="I47" i="1"/>
  <c r="K47" i="1"/>
  <c r="N29" i="1"/>
  <c r="N30" i="1"/>
  <c r="N31" i="1"/>
  <c r="N32" i="1"/>
  <c r="N33" i="1"/>
  <c r="N34" i="1"/>
  <c r="N35" i="1"/>
  <c r="M36" i="1"/>
  <c r="N40" i="1"/>
  <c r="N41" i="1"/>
  <c r="N42" i="1"/>
  <c r="N43" i="1"/>
  <c r="N44" i="1"/>
  <c r="N45" i="1"/>
  <c r="N46" i="1"/>
  <c r="M47" i="1"/>
  <c r="P29" i="1"/>
  <c r="P30" i="1"/>
  <c r="P31" i="1"/>
  <c r="P32" i="1"/>
  <c r="P33" i="1"/>
  <c r="P34" i="1"/>
  <c r="P35" i="1"/>
  <c r="O36" i="1"/>
  <c r="P40" i="1"/>
  <c r="P41" i="1"/>
  <c r="P42" i="1"/>
  <c r="P43" i="1"/>
  <c r="P44" i="1"/>
  <c r="P45" i="1"/>
  <c r="P46" i="1"/>
  <c r="O47" i="1"/>
  <c r="R29" i="1"/>
  <c r="R30" i="1"/>
  <c r="R31" i="1"/>
  <c r="R32" i="1"/>
  <c r="R33" i="1"/>
  <c r="R34" i="1"/>
  <c r="R35" i="1"/>
  <c r="Q36" i="1"/>
  <c r="R40" i="1"/>
  <c r="R41" i="1"/>
  <c r="R42" i="1"/>
  <c r="R43" i="1"/>
  <c r="R44" i="1"/>
  <c r="R45" i="1"/>
  <c r="R46" i="1"/>
  <c r="Q47" i="1"/>
  <c r="T29" i="1"/>
  <c r="T30" i="1"/>
  <c r="T31" i="1"/>
  <c r="T32" i="1"/>
  <c r="T33" i="1"/>
  <c r="T34" i="1"/>
  <c r="T35" i="1"/>
  <c r="S36" i="1"/>
  <c r="T40" i="1"/>
  <c r="T41" i="1"/>
  <c r="T42" i="1"/>
  <c r="T43" i="1"/>
  <c r="T44" i="1"/>
  <c r="T45" i="1"/>
  <c r="T46" i="1"/>
  <c r="S47" i="1"/>
  <c r="V29" i="1"/>
  <c r="V30" i="1"/>
  <c r="V31" i="1"/>
  <c r="V32" i="1"/>
  <c r="V33" i="1"/>
  <c r="V34" i="1"/>
  <c r="V35" i="1"/>
  <c r="U36" i="1"/>
  <c r="V40" i="1"/>
  <c r="V41" i="1"/>
  <c r="V42" i="1"/>
  <c r="V43" i="1"/>
  <c r="V44" i="1"/>
  <c r="V45" i="1"/>
  <c r="V46" i="1"/>
  <c r="U47" i="1"/>
  <c r="X29" i="1"/>
  <c r="X30" i="1"/>
  <c r="X31" i="1"/>
  <c r="X32" i="1"/>
  <c r="X33" i="1"/>
  <c r="X34" i="1"/>
  <c r="X35" i="1"/>
  <c r="W36" i="1"/>
  <c r="X40" i="1"/>
  <c r="X41" i="1"/>
  <c r="X42" i="1"/>
  <c r="X43" i="1"/>
  <c r="X44" i="1"/>
  <c r="X45" i="1"/>
  <c r="X46" i="1"/>
  <c r="W47" i="1"/>
  <c r="Z29" i="1"/>
  <c r="Z30" i="1"/>
  <c r="Z31" i="1"/>
  <c r="Z32" i="1"/>
  <c r="Z33" i="1"/>
  <c r="Z34" i="1"/>
  <c r="Z35" i="1"/>
  <c r="Y36" i="1"/>
  <c r="Z40" i="1"/>
  <c r="Z41" i="1"/>
  <c r="Z42" i="1"/>
  <c r="Z43" i="1"/>
  <c r="Z44" i="1"/>
  <c r="Z45" i="1"/>
  <c r="Z46" i="1"/>
  <c r="Y47" i="1"/>
  <c r="AB29" i="1"/>
  <c r="AB30" i="1"/>
  <c r="AB31" i="1"/>
  <c r="AB32" i="1"/>
  <c r="AB33" i="1"/>
  <c r="AB34" i="1"/>
  <c r="AB35" i="1"/>
  <c r="AA36" i="1"/>
  <c r="AB40" i="1"/>
  <c r="AB41" i="1"/>
  <c r="AB42" i="1"/>
  <c r="AB43" i="1"/>
  <c r="AB44" i="1"/>
  <c r="AB45" i="1"/>
  <c r="AB46" i="1"/>
  <c r="AA47" i="1"/>
  <c r="AD29" i="1"/>
  <c r="AD30" i="1"/>
  <c r="AD31" i="1"/>
  <c r="AD32" i="1"/>
  <c r="AD33" i="1"/>
  <c r="AD34" i="1"/>
  <c r="AD35" i="1"/>
  <c r="AC36" i="1"/>
  <c r="AD40" i="1"/>
  <c r="AD41" i="1"/>
  <c r="AD42" i="1"/>
  <c r="AD43" i="1"/>
  <c r="AD44" i="1"/>
  <c r="AD45" i="1"/>
  <c r="AD46" i="1"/>
  <c r="AC47" i="1"/>
  <c r="AF29" i="1"/>
  <c r="AF30" i="1"/>
  <c r="AF31" i="1"/>
  <c r="AF32" i="1"/>
  <c r="AF33" i="1"/>
  <c r="AF34" i="1"/>
  <c r="AF35" i="1"/>
  <c r="AE36" i="1"/>
  <c r="AF40" i="1"/>
  <c r="AF41" i="1"/>
  <c r="AF42" i="1"/>
  <c r="AF43" i="1"/>
  <c r="AF44" i="1"/>
  <c r="AF45" i="1"/>
  <c r="AF46" i="1"/>
  <c r="AE47" i="1"/>
  <c r="AG36" i="1"/>
  <c r="AG47" i="1"/>
  <c r="E86" i="1"/>
  <c r="D26" i="1" l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D29" i="1"/>
  <c r="D30" i="1"/>
  <c r="D31" i="1"/>
  <c r="D32" i="1"/>
  <c r="D33" i="1"/>
  <c r="D34" i="1"/>
  <c r="D35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D40" i="1"/>
  <c r="D41" i="1"/>
  <c r="D42" i="1"/>
  <c r="D43" i="1"/>
  <c r="D44" i="1"/>
  <c r="D45" i="1"/>
  <c r="D46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D87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E62" i="1"/>
  <c r="D62" i="1"/>
  <c r="AG37" i="1"/>
  <c r="AF37" i="1"/>
  <c r="AE37" i="1"/>
  <c r="AD37" i="1"/>
  <c r="AC37" i="1"/>
  <c r="AB37" i="1"/>
  <c r="AA37" i="1"/>
  <c r="Z37" i="1"/>
  <c r="Y37" i="1"/>
  <c r="X37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AG26" i="1"/>
  <c r="AF26" i="1"/>
  <c r="AE26" i="1"/>
  <c r="AD26" i="1"/>
  <c r="AC26" i="1"/>
  <c r="AB26" i="1"/>
  <c r="AA26" i="1"/>
  <c r="Z26" i="1"/>
  <c r="Y26" i="1"/>
  <c r="X26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AG2" i="1"/>
  <c r="AF2" i="1"/>
  <c r="AD2" i="1"/>
  <c r="AE2" i="1"/>
  <c r="AC97" i="1"/>
  <c r="AA97" i="1"/>
  <c r="AB96" i="1"/>
  <c r="Z96" i="1"/>
  <c r="AB95" i="1"/>
  <c r="Z95" i="1"/>
  <c r="AB94" i="1"/>
  <c r="Z94" i="1"/>
  <c r="AB93" i="1"/>
  <c r="Z93" i="1"/>
  <c r="AB92" i="1"/>
  <c r="Z92" i="1"/>
  <c r="AB91" i="1"/>
  <c r="Z91" i="1"/>
  <c r="AB90" i="1"/>
  <c r="Z90" i="1"/>
  <c r="AC86" i="1"/>
  <c r="AA86" i="1"/>
  <c r="AB85" i="1"/>
  <c r="Z85" i="1"/>
  <c r="AB84" i="1"/>
  <c r="Z84" i="1"/>
  <c r="AB83" i="1"/>
  <c r="Z83" i="1"/>
  <c r="AB82" i="1"/>
  <c r="Z82" i="1"/>
  <c r="AB81" i="1"/>
  <c r="Z81" i="1"/>
  <c r="AB80" i="1"/>
  <c r="Z80" i="1"/>
  <c r="AB79" i="1"/>
  <c r="Z79" i="1"/>
  <c r="AC73" i="1"/>
  <c r="AA73" i="1"/>
  <c r="AB72" i="1"/>
  <c r="Z72" i="1"/>
  <c r="AB71" i="1"/>
  <c r="Z71" i="1"/>
  <c r="AB70" i="1"/>
  <c r="Z70" i="1"/>
  <c r="AB69" i="1"/>
  <c r="Z69" i="1"/>
  <c r="AB68" i="1"/>
  <c r="Z68" i="1"/>
  <c r="AB67" i="1"/>
  <c r="Z67" i="1"/>
  <c r="AB66" i="1"/>
  <c r="Z66" i="1"/>
  <c r="AB65" i="1"/>
  <c r="Z65" i="1"/>
  <c r="AC61" i="1"/>
  <c r="AA61" i="1"/>
  <c r="AB60" i="1"/>
  <c r="Z60" i="1"/>
  <c r="AB59" i="1"/>
  <c r="Z59" i="1"/>
  <c r="AB58" i="1"/>
  <c r="Z58" i="1"/>
  <c r="AB57" i="1"/>
  <c r="Z57" i="1"/>
  <c r="AB56" i="1"/>
  <c r="Z56" i="1"/>
  <c r="AB55" i="1"/>
  <c r="Z55" i="1"/>
  <c r="AB54" i="1"/>
  <c r="Z54" i="1"/>
  <c r="AB53" i="1"/>
  <c r="Z53" i="1"/>
  <c r="AC23" i="1"/>
  <c r="AA23" i="1"/>
  <c r="AB22" i="1"/>
  <c r="Z22" i="1"/>
  <c r="AB21" i="1"/>
  <c r="Z21" i="1"/>
  <c r="AB20" i="1"/>
  <c r="Z20" i="1"/>
  <c r="AB19" i="1"/>
  <c r="Z19" i="1"/>
  <c r="AB18" i="1"/>
  <c r="Z18" i="1"/>
  <c r="AB17" i="1"/>
  <c r="Z17" i="1"/>
  <c r="AB16" i="1"/>
  <c r="Z16" i="1"/>
  <c r="AC12" i="1"/>
  <c r="AA12" i="1"/>
  <c r="AC2" i="1"/>
  <c r="AB2" i="1"/>
  <c r="AA2" i="1"/>
  <c r="Z2" i="1"/>
  <c r="B1" i="1"/>
  <c r="Y2" i="1"/>
  <c r="W2" i="1"/>
  <c r="U2" i="1"/>
  <c r="S2" i="1"/>
  <c r="Q2" i="1"/>
  <c r="O2" i="1"/>
  <c r="M2" i="1"/>
  <c r="K2" i="1"/>
  <c r="I2" i="1"/>
  <c r="G2" i="1"/>
  <c r="E2" i="1"/>
  <c r="D2" i="1"/>
  <c r="F2" i="1"/>
  <c r="AG97" i="1" l="1"/>
  <c r="AE97" i="1"/>
  <c r="Y97" i="1"/>
  <c r="W97" i="1"/>
  <c r="U97" i="1"/>
  <c r="S97" i="1"/>
  <c r="Q97" i="1"/>
  <c r="O97" i="1"/>
  <c r="M97" i="1"/>
  <c r="K97" i="1"/>
  <c r="I97" i="1"/>
  <c r="G97" i="1"/>
  <c r="E97" i="1"/>
  <c r="AF96" i="1"/>
  <c r="AD96" i="1"/>
  <c r="X96" i="1"/>
  <c r="V96" i="1"/>
  <c r="T96" i="1"/>
  <c r="R96" i="1"/>
  <c r="P96" i="1"/>
  <c r="N96" i="1"/>
  <c r="L96" i="1"/>
  <c r="J96" i="1"/>
  <c r="H96" i="1"/>
  <c r="F96" i="1"/>
  <c r="D96" i="1"/>
  <c r="AF95" i="1"/>
  <c r="AD95" i="1"/>
  <c r="X95" i="1"/>
  <c r="V95" i="1"/>
  <c r="T95" i="1"/>
  <c r="R95" i="1"/>
  <c r="P95" i="1"/>
  <c r="N95" i="1"/>
  <c r="L95" i="1"/>
  <c r="J95" i="1"/>
  <c r="H95" i="1"/>
  <c r="F95" i="1"/>
  <c r="D95" i="1"/>
  <c r="AF94" i="1"/>
  <c r="AD94" i="1"/>
  <c r="X94" i="1"/>
  <c r="V94" i="1"/>
  <c r="T94" i="1"/>
  <c r="R94" i="1"/>
  <c r="P94" i="1"/>
  <c r="N94" i="1"/>
  <c r="L94" i="1"/>
  <c r="J94" i="1"/>
  <c r="H94" i="1"/>
  <c r="F94" i="1"/>
  <c r="D94" i="1"/>
  <c r="AF93" i="1"/>
  <c r="AD93" i="1"/>
  <c r="X93" i="1"/>
  <c r="V93" i="1"/>
  <c r="T93" i="1"/>
  <c r="R93" i="1"/>
  <c r="P93" i="1"/>
  <c r="N93" i="1"/>
  <c r="L93" i="1"/>
  <c r="J93" i="1"/>
  <c r="H93" i="1"/>
  <c r="F93" i="1"/>
  <c r="D93" i="1"/>
  <c r="AF92" i="1"/>
  <c r="AD92" i="1"/>
  <c r="X92" i="1"/>
  <c r="V92" i="1"/>
  <c r="T92" i="1"/>
  <c r="R92" i="1"/>
  <c r="P92" i="1"/>
  <c r="N92" i="1"/>
  <c r="L92" i="1"/>
  <c r="J92" i="1"/>
  <c r="H92" i="1"/>
  <c r="F92" i="1"/>
  <c r="D92" i="1"/>
  <c r="AF91" i="1"/>
  <c r="AD91" i="1"/>
  <c r="X91" i="1"/>
  <c r="V91" i="1"/>
  <c r="T91" i="1"/>
  <c r="R91" i="1"/>
  <c r="P91" i="1"/>
  <c r="N91" i="1"/>
  <c r="L91" i="1"/>
  <c r="J91" i="1"/>
  <c r="H91" i="1"/>
  <c r="F91" i="1"/>
  <c r="D91" i="1"/>
  <c r="AF90" i="1"/>
  <c r="AD90" i="1"/>
  <c r="X90" i="1"/>
  <c r="V90" i="1"/>
  <c r="T90" i="1"/>
  <c r="R90" i="1"/>
  <c r="P90" i="1"/>
  <c r="N90" i="1"/>
  <c r="L90" i="1"/>
  <c r="J90" i="1"/>
  <c r="H90" i="1"/>
  <c r="F90" i="1"/>
  <c r="D90" i="1"/>
  <c r="AG86" i="1"/>
  <c r="AE86" i="1"/>
  <c r="Y86" i="1"/>
  <c r="W86" i="1"/>
  <c r="U86" i="1"/>
  <c r="S86" i="1"/>
  <c r="Q86" i="1"/>
  <c r="O86" i="1"/>
  <c r="M86" i="1"/>
  <c r="K86" i="1"/>
  <c r="I86" i="1"/>
  <c r="G86" i="1"/>
  <c r="AF85" i="1"/>
  <c r="AD85" i="1"/>
  <c r="X85" i="1"/>
  <c r="V85" i="1"/>
  <c r="T85" i="1"/>
  <c r="R85" i="1"/>
  <c r="P85" i="1"/>
  <c r="N85" i="1"/>
  <c r="L85" i="1"/>
  <c r="J85" i="1"/>
  <c r="H85" i="1"/>
  <c r="F85" i="1"/>
  <c r="D85" i="1"/>
  <c r="AF84" i="1"/>
  <c r="AD84" i="1"/>
  <c r="X84" i="1"/>
  <c r="V84" i="1"/>
  <c r="T84" i="1"/>
  <c r="R84" i="1"/>
  <c r="P84" i="1"/>
  <c r="N84" i="1"/>
  <c r="L84" i="1"/>
  <c r="J84" i="1"/>
  <c r="H84" i="1"/>
  <c r="F84" i="1"/>
  <c r="D84" i="1"/>
  <c r="AF83" i="1"/>
  <c r="AD83" i="1"/>
  <c r="X83" i="1"/>
  <c r="V83" i="1"/>
  <c r="T83" i="1"/>
  <c r="R83" i="1"/>
  <c r="P83" i="1"/>
  <c r="N83" i="1"/>
  <c r="L83" i="1"/>
  <c r="J83" i="1"/>
  <c r="H83" i="1"/>
  <c r="F83" i="1"/>
  <c r="D83" i="1"/>
  <c r="AF82" i="1"/>
  <c r="AD82" i="1"/>
  <c r="X82" i="1"/>
  <c r="V82" i="1"/>
  <c r="T82" i="1"/>
  <c r="R82" i="1"/>
  <c r="P82" i="1"/>
  <c r="N82" i="1"/>
  <c r="L82" i="1"/>
  <c r="J82" i="1"/>
  <c r="H82" i="1"/>
  <c r="F82" i="1"/>
  <c r="D82" i="1"/>
  <c r="AF81" i="1"/>
  <c r="AD81" i="1"/>
  <c r="X81" i="1"/>
  <c r="V81" i="1"/>
  <c r="T81" i="1"/>
  <c r="R81" i="1"/>
  <c r="P81" i="1"/>
  <c r="N81" i="1"/>
  <c r="L81" i="1"/>
  <c r="J81" i="1"/>
  <c r="H81" i="1"/>
  <c r="F81" i="1"/>
  <c r="D81" i="1"/>
  <c r="AF80" i="1"/>
  <c r="AD80" i="1"/>
  <c r="X80" i="1"/>
  <c r="V80" i="1"/>
  <c r="T80" i="1"/>
  <c r="R80" i="1"/>
  <c r="P80" i="1"/>
  <c r="N80" i="1"/>
  <c r="L80" i="1"/>
  <c r="J80" i="1"/>
  <c r="H80" i="1"/>
  <c r="F80" i="1"/>
  <c r="D80" i="1"/>
  <c r="AF79" i="1"/>
  <c r="AD79" i="1"/>
  <c r="X79" i="1"/>
  <c r="V79" i="1"/>
  <c r="T79" i="1"/>
  <c r="R79" i="1"/>
  <c r="P79" i="1"/>
  <c r="N79" i="1"/>
  <c r="L79" i="1"/>
  <c r="J79" i="1"/>
  <c r="H79" i="1"/>
  <c r="F79" i="1"/>
  <c r="D79" i="1"/>
  <c r="D53" i="1"/>
  <c r="F53" i="1"/>
  <c r="H53" i="1"/>
  <c r="J53" i="1"/>
  <c r="L53" i="1"/>
  <c r="N53" i="1"/>
  <c r="P53" i="1"/>
  <c r="R53" i="1"/>
  <c r="T53" i="1"/>
  <c r="V53" i="1"/>
  <c r="X53" i="1"/>
  <c r="AD53" i="1"/>
  <c r="AF53" i="1"/>
  <c r="D54" i="1"/>
  <c r="F54" i="1"/>
  <c r="H54" i="1"/>
  <c r="J54" i="1"/>
  <c r="L54" i="1"/>
  <c r="N54" i="1"/>
  <c r="P54" i="1"/>
  <c r="R54" i="1"/>
  <c r="T54" i="1"/>
  <c r="V54" i="1"/>
  <c r="X54" i="1"/>
  <c r="AD54" i="1"/>
  <c r="AF54" i="1"/>
  <c r="D55" i="1"/>
  <c r="F55" i="1"/>
  <c r="H55" i="1"/>
  <c r="J55" i="1"/>
  <c r="L55" i="1"/>
  <c r="N55" i="1"/>
  <c r="P55" i="1"/>
  <c r="R55" i="1"/>
  <c r="T55" i="1"/>
  <c r="V55" i="1"/>
  <c r="X55" i="1"/>
  <c r="AD55" i="1"/>
  <c r="AF55" i="1"/>
  <c r="D56" i="1"/>
  <c r="F56" i="1"/>
  <c r="H56" i="1"/>
  <c r="J56" i="1"/>
  <c r="L56" i="1"/>
  <c r="N56" i="1"/>
  <c r="P56" i="1"/>
  <c r="R56" i="1"/>
  <c r="T56" i="1"/>
  <c r="V56" i="1"/>
  <c r="X56" i="1"/>
  <c r="AD56" i="1"/>
  <c r="AF56" i="1"/>
  <c r="D57" i="1"/>
  <c r="F57" i="1"/>
  <c r="H57" i="1"/>
  <c r="J57" i="1"/>
  <c r="L57" i="1"/>
  <c r="N57" i="1"/>
  <c r="P57" i="1"/>
  <c r="R57" i="1"/>
  <c r="T57" i="1"/>
  <c r="V57" i="1"/>
  <c r="X57" i="1"/>
  <c r="AD57" i="1"/>
  <c r="AF57" i="1"/>
  <c r="D58" i="1"/>
  <c r="F58" i="1"/>
  <c r="H58" i="1"/>
  <c r="J58" i="1"/>
  <c r="L58" i="1"/>
  <c r="N58" i="1"/>
  <c r="P58" i="1"/>
  <c r="R58" i="1"/>
  <c r="T58" i="1"/>
  <c r="V58" i="1"/>
  <c r="X58" i="1"/>
  <c r="AD58" i="1"/>
  <c r="AF58" i="1"/>
  <c r="D59" i="1"/>
  <c r="F59" i="1"/>
  <c r="H59" i="1"/>
  <c r="J59" i="1"/>
  <c r="L59" i="1"/>
  <c r="N59" i="1"/>
  <c r="P59" i="1"/>
  <c r="R59" i="1"/>
  <c r="T59" i="1"/>
  <c r="V59" i="1"/>
  <c r="X59" i="1"/>
  <c r="AD59" i="1"/>
  <c r="AF59" i="1"/>
  <c r="D60" i="1"/>
  <c r="F60" i="1"/>
  <c r="H60" i="1"/>
  <c r="J60" i="1"/>
  <c r="L60" i="1"/>
  <c r="N60" i="1"/>
  <c r="P60" i="1"/>
  <c r="R60" i="1"/>
  <c r="T60" i="1"/>
  <c r="V60" i="1"/>
  <c r="X60" i="1"/>
  <c r="AD60" i="1"/>
  <c r="AF60" i="1"/>
  <c r="W12" i="1"/>
  <c r="Y12" i="1"/>
  <c r="AE12" i="1"/>
  <c r="AG12" i="1"/>
  <c r="D65" i="1"/>
  <c r="D66" i="1"/>
  <c r="D67" i="1"/>
  <c r="D68" i="1"/>
  <c r="D69" i="1"/>
  <c r="D70" i="1"/>
  <c r="D71" i="1"/>
  <c r="D72" i="1"/>
  <c r="E73" i="1"/>
  <c r="E61" i="1"/>
  <c r="G61" i="1"/>
  <c r="I61" i="1"/>
  <c r="K61" i="1"/>
  <c r="M61" i="1"/>
  <c r="O61" i="1"/>
  <c r="Q61" i="1"/>
  <c r="S61" i="1"/>
  <c r="U61" i="1"/>
  <c r="W61" i="1"/>
  <c r="Y61" i="1"/>
  <c r="AE61" i="1"/>
  <c r="AG61" i="1"/>
  <c r="X2" i="1"/>
  <c r="V2" i="1"/>
  <c r="T2" i="1"/>
  <c r="R2" i="1"/>
  <c r="P2" i="1"/>
  <c r="N2" i="1"/>
  <c r="L2" i="1"/>
  <c r="J2" i="1"/>
  <c r="H2" i="1"/>
  <c r="AG73" i="1" l="1"/>
  <c r="AF72" i="1"/>
  <c r="AF71" i="1"/>
  <c r="AF70" i="1"/>
  <c r="AF69" i="1"/>
  <c r="AF68" i="1"/>
  <c r="AF67" i="1"/>
  <c r="AF66" i="1"/>
  <c r="AF65" i="1"/>
  <c r="AE73" i="1"/>
  <c r="Y73" i="1"/>
  <c r="AD72" i="1"/>
  <c r="X72" i="1"/>
  <c r="AD71" i="1"/>
  <c r="X71" i="1"/>
  <c r="AD70" i="1"/>
  <c r="X70" i="1"/>
  <c r="AD69" i="1"/>
  <c r="X69" i="1"/>
  <c r="AD68" i="1"/>
  <c r="X68" i="1"/>
  <c r="AD67" i="1"/>
  <c r="X67" i="1"/>
  <c r="AD66" i="1"/>
  <c r="X66" i="1"/>
  <c r="AD65" i="1"/>
  <c r="X65" i="1"/>
  <c r="W73" i="1"/>
  <c r="U73" i="1"/>
  <c r="S73" i="1"/>
  <c r="Q73" i="1"/>
  <c r="O73" i="1"/>
  <c r="M73" i="1"/>
  <c r="K73" i="1"/>
  <c r="I73" i="1"/>
  <c r="G73" i="1"/>
  <c r="V72" i="1"/>
  <c r="T72" i="1"/>
  <c r="R72" i="1"/>
  <c r="P72" i="1"/>
  <c r="N72" i="1"/>
  <c r="L72" i="1"/>
  <c r="J72" i="1"/>
  <c r="H72" i="1"/>
  <c r="F72" i="1"/>
  <c r="V71" i="1"/>
  <c r="T71" i="1"/>
  <c r="R71" i="1"/>
  <c r="P71" i="1"/>
  <c r="N71" i="1"/>
  <c r="L71" i="1"/>
  <c r="J71" i="1"/>
  <c r="H71" i="1"/>
  <c r="F71" i="1"/>
  <c r="V70" i="1"/>
  <c r="T70" i="1"/>
  <c r="R70" i="1"/>
  <c r="P70" i="1"/>
  <c r="N70" i="1"/>
  <c r="L70" i="1"/>
  <c r="J70" i="1"/>
  <c r="H70" i="1"/>
  <c r="F70" i="1"/>
  <c r="V69" i="1"/>
  <c r="T69" i="1"/>
  <c r="R69" i="1"/>
  <c r="P69" i="1"/>
  <c r="N69" i="1"/>
  <c r="L69" i="1"/>
  <c r="J69" i="1"/>
  <c r="H69" i="1"/>
  <c r="F69" i="1"/>
  <c r="V68" i="1"/>
  <c r="T68" i="1"/>
  <c r="R68" i="1"/>
  <c r="P68" i="1"/>
  <c r="N68" i="1"/>
  <c r="L68" i="1"/>
  <c r="J68" i="1"/>
  <c r="H68" i="1"/>
  <c r="F68" i="1"/>
  <c r="V67" i="1"/>
  <c r="T67" i="1"/>
  <c r="R67" i="1"/>
  <c r="P67" i="1"/>
  <c r="N67" i="1"/>
  <c r="L67" i="1"/>
  <c r="J67" i="1"/>
  <c r="H67" i="1"/>
  <c r="F67" i="1"/>
  <c r="V66" i="1"/>
  <c r="T66" i="1"/>
  <c r="R66" i="1"/>
  <c r="P66" i="1"/>
  <c r="N66" i="1"/>
  <c r="L66" i="1"/>
  <c r="J66" i="1"/>
  <c r="H66" i="1"/>
  <c r="F66" i="1"/>
  <c r="V65" i="1"/>
  <c r="T65" i="1"/>
  <c r="R65" i="1"/>
  <c r="P65" i="1"/>
  <c r="N65" i="1"/>
  <c r="L65" i="1"/>
  <c r="J65" i="1"/>
  <c r="H65" i="1"/>
  <c r="F65" i="1"/>
  <c r="AG23" i="1"/>
  <c r="AE23" i="1"/>
  <c r="AF22" i="1"/>
  <c r="AD22" i="1"/>
  <c r="AF21" i="1"/>
  <c r="AD21" i="1"/>
  <c r="AF20" i="1"/>
  <c r="AD20" i="1"/>
  <c r="AF19" i="1"/>
  <c r="AD19" i="1"/>
  <c r="AF18" i="1"/>
  <c r="AD18" i="1"/>
  <c r="AF17" i="1"/>
  <c r="AD17" i="1"/>
  <c r="AF16" i="1"/>
  <c r="AD16" i="1"/>
  <c r="Y23" i="1"/>
  <c r="W23" i="1"/>
  <c r="U23" i="1"/>
  <c r="S23" i="1"/>
  <c r="Q23" i="1"/>
  <c r="O23" i="1"/>
  <c r="M23" i="1"/>
  <c r="K23" i="1"/>
  <c r="I23" i="1"/>
  <c r="G23" i="1"/>
  <c r="E23" i="1"/>
  <c r="X22" i="1"/>
  <c r="V22" i="1"/>
  <c r="T22" i="1"/>
  <c r="R22" i="1"/>
  <c r="P22" i="1"/>
  <c r="N22" i="1"/>
  <c r="L22" i="1"/>
  <c r="J22" i="1"/>
  <c r="H22" i="1"/>
  <c r="F22" i="1"/>
  <c r="D22" i="1"/>
  <c r="X21" i="1"/>
  <c r="V21" i="1"/>
  <c r="T21" i="1"/>
  <c r="R21" i="1"/>
  <c r="P21" i="1"/>
  <c r="N21" i="1"/>
  <c r="L21" i="1"/>
  <c r="J21" i="1"/>
  <c r="H21" i="1"/>
  <c r="F21" i="1"/>
  <c r="D21" i="1"/>
  <c r="X20" i="1"/>
  <c r="V20" i="1"/>
  <c r="T20" i="1"/>
  <c r="R20" i="1"/>
  <c r="P20" i="1"/>
  <c r="N20" i="1"/>
  <c r="L20" i="1"/>
  <c r="J20" i="1"/>
  <c r="H20" i="1"/>
  <c r="F20" i="1"/>
  <c r="D20" i="1"/>
  <c r="X19" i="1"/>
  <c r="V19" i="1"/>
  <c r="T19" i="1"/>
  <c r="R19" i="1"/>
  <c r="P19" i="1"/>
  <c r="N19" i="1"/>
  <c r="L19" i="1"/>
  <c r="J19" i="1"/>
  <c r="H19" i="1"/>
  <c r="F19" i="1"/>
  <c r="D19" i="1"/>
  <c r="X18" i="1"/>
  <c r="V18" i="1"/>
  <c r="T18" i="1"/>
  <c r="R18" i="1"/>
  <c r="P18" i="1"/>
  <c r="N18" i="1"/>
  <c r="L18" i="1"/>
  <c r="J18" i="1"/>
  <c r="H18" i="1"/>
  <c r="F18" i="1"/>
  <c r="D18" i="1"/>
  <c r="X17" i="1"/>
  <c r="V17" i="1"/>
  <c r="T17" i="1"/>
  <c r="R17" i="1"/>
  <c r="P17" i="1"/>
  <c r="N17" i="1"/>
  <c r="L17" i="1"/>
  <c r="J17" i="1"/>
  <c r="H17" i="1"/>
  <c r="F17" i="1"/>
  <c r="D17" i="1"/>
  <c r="X16" i="1"/>
  <c r="V16" i="1"/>
  <c r="T16" i="1"/>
  <c r="R16" i="1"/>
  <c r="P16" i="1"/>
  <c r="N16" i="1"/>
  <c r="L16" i="1"/>
  <c r="J16" i="1"/>
  <c r="H16" i="1"/>
  <c r="F16" i="1"/>
  <c r="D16" i="1"/>
</calcChain>
</file>

<file path=xl/sharedStrings.xml><?xml version="1.0" encoding="utf-8"?>
<sst xmlns="http://schemas.openxmlformats.org/spreadsheetml/2006/main" count="544" uniqueCount="41">
  <si>
    <t>Quotité</t>
  </si>
  <si>
    <t>Comptable</t>
  </si>
  <si>
    <t>Nbre</t>
  </si>
  <si>
    <t>Montant</t>
  </si>
  <si>
    <t>TOTAUX</t>
  </si>
  <si>
    <t>STOCK VALIDE</t>
  </si>
  <si>
    <t>STOCK IMPROPRE</t>
  </si>
  <si>
    <t>BANQUE</t>
  </si>
  <si>
    <t>STOCK MONNAIE</t>
  </si>
  <si>
    <t>Coupure</t>
  </si>
  <si>
    <t>STOCK ATTENTE QUALITE</t>
  </si>
  <si>
    <t>VALIDE</t>
  </si>
  <si>
    <t>IMPROPRE</t>
  </si>
  <si>
    <t>MONNAIE</t>
  </si>
  <si>
    <t>ATTENTE QUALITE</t>
  </si>
  <si>
    <t>STOCK P. De COLLECTION</t>
  </si>
  <si>
    <t>P. De COLLECTION</t>
  </si>
  <si>
    <t>10107  BRED - 20/08/2026</t>
  </si>
  <si>
    <t>11306  CAAP - 20/08/2026</t>
  </si>
  <si>
    <t>11315  CEPAC - 20/08/2026</t>
  </si>
  <si>
    <t>11808  BFCM - 20/08/2026</t>
  </si>
  <si>
    <t>13485  CELR - 20/08/2026</t>
  </si>
  <si>
    <t>13506  CALA - 20/08/2026</t>
  </si>
  <si>
    <t>14265  CELDA - 20/08/2026</t>
  </si>
  <si>
    <t>14607  BPMED - 20/08/2026</t>
  </si>
  <si>
    <t>15689  ARKEA - 20/08/2026</t>
  </si>
  <si>
    <t>16607  BPS - 20/08/2026</t>
  </si>
  <si>
    <t>16807  BPAURA - 20/08/2026</t>
  </si>
  <si>
    <t>17668  2SF - 20/08/2026</t>
  </si>
  <si>
    <t>17807  BPO - 20/08/2026</t>
  </si>
  <si>
    <t>30002  LCL - 20/08/2026</t>
  </si>
  <si>
    <t>30003  SG - 20/08/2026</t>
  </si>
  <si>
    <t>30004  BNPP - 20/08/2026</t>
  </si>
  <si>
    <t>30056  HSBC - 20/08/2026</t>
  </si>
  <si>
    <t>42559  CCOOP - 20/08/2026</t>
  </si>
  <si>
    <t>50030  DRFIP 30 - 20/08/2026</t>
  </si>
  <si>
    <t>50034  DRFIP 34 - 20/08/2026</t>
  </si>
  <si>
    <t>60033  LA POSTE SO - 20/08/2026</t>
  </si>
  <si>
    <t>99998  LOOMIS - 20/08/2026</t>
  </si>
  <si>
    <t>20007  ATTIWAFA - 20/08/2026</t>
  </si>
  <si>
    <t>10278  CFCM - 20/08/2026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</si>
</sst>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#,##0\ &quot;€&quot;;\-#,##0\ &quot;€&quot;"/>
    <numFmt numFmtId="164" formatCode="#,##0.00_);\-#,##0.00"/>
    <numFmt numFmtId="165" formatCode="#,##0.00\ &quot;€&quot;"/>
    <numFmt numFmtId="166" formatCode="#,##0\ &quot;€&quot;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omic Sans MS"/>
      <family val="4"/>
    </font>
    <font>
      <b/>
      <sz val="10"/>
      <name val="Arial"/>
      <family val="2"/>
    </font>
    <font>
      <sz val="10"/>
      <name val="Comic Sans MS"/>
      <family val="4"/>
    </font>
    <font>
      <sz val="10"/>
      <color indexed="8"/>
      <name val="Times New Roman"/>
      <family val="1"/>
    </font>
    <font>
      <sz val="10"/>
      <name val="Arial"/>
      <family val="2"/>
    </font>
    <font>
      <b/>
      <u/>
      <sz val="10"/>
      <name val="Comic Sans MS"/>
      <family val="4"/>
    </font>
    <font>
      <b/>
      <sz val="20"/>
      <color theme="1"/>
      <name val="Calibri"/>
      <family val="2"/>
      <scheme val="minor"/>
    </font>
    <font>
      <sz val="6.95"/>
      <color indexed="8"/>
      <name val="Times New Roman"/>
      <family val="1"/>
    </font>
    <font>
      <b/>
      <i/>
      <sz val="10"/>
      <name val="Arial"/>
      <family val="2"/>
    </font>
    <font>
      <b/>
      <sz val="14"/>
      <color rgb="FFFF0000"/>
      <name val="Calibri"/>
      <family val="2"/>
      <scheme val="minor"/>
    </font>
    <font>
      <b/>
      <sz val="26"/>
      <name val="Castellar"/>
      <family val="1"/>
    </font>
    <font>
      <b/>
      <sz val="10"/>
      <color indexed="8"/>
      <name val="Times New Roman"/>
      <family val="1"/>
    </font>
    <font>
      <sz val="6.95"/>
      <color indexed="8"/>
      <name val="Times New Roman"/>
    </font>
  </fonts>
  <fills count="1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double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double">
        <color indexed="64"/>
      </right>
      <top style="thick">
        <color indexed="64"/>
      </top>
      <bottom style="double">
        <color indexed="64"/>
      </bottom>
      <diagonal/>
    </border>
    <border>
      <left/>
      <right style="thick">
        <color indexed="64"/>
      </right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/>
      <bottom/>
      <diagonal/>
    </border>
    <border>
      <left/>
      <right style="thick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 style="thin">
        <color indexed="64"/>
      </right>
      <top style="double">
        <color auto="1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/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thick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auto="1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55">
    <xf numFmtId="0" fontId="0" fillId="0" borderId="0" xfId="0"/>
    <xf numFmtId="0" fontId="4" fillId="0" borderId="0" xfId="1" applyFont="1"/>
    <xf numFmtId="0" fontId="4" fillId="0" borderId="0" xfId="2" applyFont="1"/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3" fontId="4" fillId="4" borderId="5" xfId="2" applyNumberFormat="1" applyFont="1" applyFill="1" applyBorder="1" applyAlignment="1">
      <alignment horizontal="center" vertical="center"/>
    </xf>
    <xf numFmtId="164" fontId="5" fillId="0" borderId="6" xfId="2" applyNumberFormat="1" applyFont="1" applyBorder="1" applyAlignment="1">
      <alignment vertical="center"/>
    </xf>
    <xf numFmtId="164" fontId="5" fillId="0" borderId="7" xfId="2" applyNumberFormat="1" applyFont="1" applyBorder="1" applyAlignment="1">
      <alignment vertical="center"/>
    </xf>
    <xf numFmtId="4" fontId="2" fillId="0" borderId="10" xfId="2" applyNumberFormat="1" applyFont="1" applyBorder="1" applyAlignment="1">
      <alignment horizontal="center" vertical="center"/>
    </xf>
    <xf numFmtId="3" fontId="4" fillId="0" borderId="20" xfId="2" applyNumberFormat="1" applyFont="1" applyBorder="1" applyAlignment="1">
      <alignment horizontal="center" vertical="center"/>
    </xf>
    <xf numFmtId="165" fontId="5" fillId="0" borderId="0" xfId="2" applyNumberFormat="1" applyFont="1" applyBorder="1" applyAlignment="1">
      <alignment vertical="center"/>
    </xf>
    <xf numFmtId="165" fontId="5" fillId="0" borderId="21" xfId="2" applyNumberFormat="1" applyFont="1" applyBorder="1" applyAlignment="1">
      <alignment vertical="center"/>
    </xf>
    <xf numFmtId="0" fontId="0" fillId="11" borderId="0" xfId="0" applyFill="1"/>
    <xf numFmtId="0" fontId="0" fillId="11" borderId="9" xfId="0" applyFill="1" applyBorder="1"/>
    <xf numFmtId="1" fontId="2" fillId="2" borderId="11" xfId="1" applyNumberFormat="1" applyFont="1" applyFill="1" applyBorder="1" applyAlignment="1">
      <alignment horizontal="center" vertical="center" wrapText="1"/>
    </xf>
    <xf numFmtId="1" fontId="2" fillId="2" borderId="11" xfId="1" applyNumberFormat="1" applyFont="1" applyFill="1" applyBorder="1" applyAlignment="1">
      <alignment horizontal="center" vertical="center"/>
    </xf>
    <xf numFmtId="1" fontId="3" fillId="2" borderId="12" xfId="1" applyNumberFormat="1" applyFont="1" applyFill="1" applyBorder="1" applyAlignment="1">
      <alignment horizontal="center" vertical="center" wrapText="1"/>
    </xf>
    <xf numFmtId="1" fontId="3" fillId="2" borderId="12" xfId="1" applyNumberFormat="1" applyFont="1" applyFill="1" applyBorder="1" applyAlignment="1">
      <alignment horizontal="center" vertical="center"/>
    </xf>
    <xf numFmtId="1" fontId="2" fillId="2" borderId="12" xfId="1" applyNumberFormat="1" applyFont="1" applyFill="1" applyBorder="1" applyAlignment="1">
      <alignment horizontal="center" vertical="center"/>
    </xf>
    <xf numFmtId="1" fontId="2" fillId="2" borderId="12" xfId="1" applyNumberFormat="1" applyFont="1" applyFill="1" applyBorder="1" applyAlignment="1">
      <alignment horizontal="center" vertical="center" wrapText="1"/>
    </xf>
    <xf numFmtId="1" fontId="2" fillId="12" borderId="11" xfId="2" applyNumberFormat="1" applyFont="1" applyFill="1" applyBorder="1" applyAlignment="1">
      <alignment horizontal="center" vertical="center" wrapText="1"/>
    </xf>
    <xf numFmtId="1" fontId="2" fillId="12" borderId="12" xfId="2" applyNumberFormat="1" applyFont="1" applyFill="1" applyBorder="1" applyAlignment="1">
      <alignment horizontal="center" vertical="center" wrapText="1"/>
    </xf>
    <xf numFmtId="1" fontId="2" fillId="12" borderId="11" xfId="2" applyNumberFormat="1" applyFont="1" applyFill="1" applyBorder="1" applyAlignment="1">
      <alignment horizontal="center" vertical="center"/>
    </xf>
    <xf numFmtId="1" fontId="3" fillId="12" borderId="12" xfId="2" applyNumberFormat="1" applyFont="1" applyFill="1" applyBorder="1" applyAlignment="1">
      <alignment horizontal="center" vertical="center" wrapText="1"/>
    </xf>
    <xf numFmtId="1" fontId="3" fillId="12" borderId="12" xfId="2" applyNumberFormat="1" applyFont="1" applyFill="1" applyBorder="1" applyAlignment="1">
      <alignment horizontal="center" vertical="center"/>
    </xf>
    <xf numFmtId="1" fontId="7" fillId="12" borderId="12" xfId="2" applyNumberFormat="1" applyFont="1" applyFill="1" applyBorder="1" applyAlignment="1">
      <alignment horizontal="center" vertical="center" wrapText="1"/>
    </xf>
    <xf numFmtId="1" fontId="2" fillId="12" borderId="12" xfId="2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3" borderId="12" xfId="2" applyNumberFormat="1" applyFont="1" applyFill="1" applyBorder="1" applyAlignment="1">
      <alignment horizontal="center" vertical="center" wrapText="1"/>
    </xf>
    <xf numFmtId="0" fontId="3" fillId="3" borderId="12" xfId="2" applyNumberFormat="1" applyFont="1" applyFill="1" applyBorder="1" applyAlignment="1">
      <alignment horizontal="center" vertical="center" wrapText="1"/>
    </xf>
    <xf numFmtId="0" fontId="3" fillId="3" borderId="12" xfId="2" applyNumberFormat="1" applyFont="1" applyFill="1" applyBorder="1" applyAlignment="1">
      <alignment horizontal="center" vertical="center"/>
    </xf>
    <xf numFmtId="0" fontId="10" fillId="3" borderId="12" xfId="2" applyNumberFormat="1" applyFont="1" applyFill="1" applyBorder="1" applyAlignment="1">
      <alignment horizontal="center" vertical="center" wrapText="1"/>
    </xf>
    <xf numFmtId="0" fontId="10" fillId="3" borderId="12" xfId="2" applyNumberFormat="1" applyFont="1" applyFill="1" applyBorder="1" applyAlignment="1">
      <alignment horizontal="center" vertical="center"/>
    </xf>
    <xf numFmtId="3" fontId="4" fillId="4" borderId="20" xfId="2" applyNumberFormat="1" applyFont="1" applyFill="1" applyBorder="1" applyAlignment="1">
      <alignment horizontal="center" vertical="center"/>
    </xf>
    <xf numFmtId="4" fontId="4" fillId="0" borderId="28" xfId="2" applyNumberFormat="1" applyFont="1" applyBorder="1" applyAlignment="1">
      <alignment horizontal="center" vertical="center"/>
    </xf>
    <xf numFmtId="4" fontId="4" fillId="0" borderId="33" xfId="2" applyNumberFormat="1" applyFont="1" applyBorder="1" applyAlignment="1">
      <alignment horizontal="center" vertical="center"/>
    </xf>
    <xf numFmtId="0" fontId="0" fillId="11" borderId="0" xfId="0" applyFill="1" applyBorder="1"/>
    <xf numFmtId="3" fontId="4" fillId="4" borderId="32" xfId="2" applyNumberFormat="1" applyFont="1" applyFill="1" applyBorder="1" applyAlignment="1">
      <alignment horizontal="center" vertical="center"/>
    </xf>
    <xf numFmtId="164" fontId="5" fillId="0" borderId="31" xfId="2" applyNumberFormat="1" applyFont="1" applyBorder="1" applyAlignment="1">
      <alignment vertical="center"/>
    </xf>
    <xf numFmtId="0" fontId="4" fillId="0" borderId="5" xfId="2" applyFont="1" applyBorder="1" applyAlignment="1">
      <alignment horizontal="center" vertical="center"/>
    </xf>
    <xf numFmtId="0" fontId="4" fillId="0" borderId="20" xfId="2" applyFont="1" applyBorder="1" applyAlignment="1">
      <alignment horizontal="center" vertical="center"/>
    </xf>
    <xf numFmtId="0" fontId="4" fillId="0" borderId="36" xfId="2" applyFont="1" applyBorder="1" applyAlignment="1">
      <alignment horizontal="center" vertical="center"/>
    </xf>
    <xf numFmtId="3" fontId="2" fillId="3" borderId="17" xfId="2" applyNumberFormat="1" applyFont="1" applyFill="1" applyBorder="1" applyAlignment="1">
      <alignment horizontal="center" vertical="center"/>
    </xf>
    <xf numFmtId="3" fontId="2" fillId="5" borderId="35" xfId="2" applyNumberFormat="1" applyFont="1" applyFill="1" applyBorder="1" applyAlignment="1">
      <alignment horizontal="center" vertical="center"/>
    </xf>
    <xf numFmtId="3" fontId="2" fillId="6" borderId="35" xfId="2" applyNumberFormat="1" applyFont="1" applyFill="1" applyBorder="1" applyAlignment="1">
      <alignment horizontal="center" vertical="center"/>
    </xf>
    <xf numFmtId="3" fontId="2" fillId="7" borderId="35" xfId="2" applyNumberFormat="1" applyFont="1" applyFill="1" applyBorder="1" applyAlignment="1">
      <alignment horizontal="center" vertical="center"/>
    </xf>
    <xf numFmtId="3" fontId="2" fillId="8" borderId="35" xfId="2" applyNumberFormat="1" applyFont="1" applyFill="1" applyBorder="1" applyAlignment="1">
      <alignment horizontal="center" vertical="center"/>
    </xf>
    <xf numFmtId="3" fontId="2" fillId="9" borderId="35" xfId="2" applyNumberFormat="1" applyFont="1" applyFill="1" applyBorder="1" applyAlignment="1">
      <alignment horizontal="center" vertical="center"/>
    </xf>
    <xf numFmtId="3" fontId="2" fillId="10" borderId="17" xfId="2" applyNumberFormat="1" applyFont="1" applyFill="1" applyBorder="1" applyAlignment="1">
      <alignment horizontal="center" vertical="center"/>
    </xf>
    <xf numFmtId="3" fontId="2" fillId="3" borderId="17" xfId="1" applyNumberFormat="1" applyFont="1" applyFill="1" applyBorder="1" applyAlignment="1">
      <alignment horizontal="center" vertical="center"/>
    </xf>
    <xf numFmtId="3" fontId="2" fillId="5" borderId="35" xfId="1" applyNumberFormat="1" applyFont="1" applyFill="1" applyBorder="1" applyAlignment="1">
      <alignment horizontal="center" vertical="center"/>
    </xf>
    <xf numFmtId="4" fontId="2" fillId="6" borderId="35" xfId="1" applyNumberFormat="1" applyFont="1" applyFill="1" applyBorder="1" applyAlignment="1">
      <alignment horizontal="center" vertical="center"/>
    </xf>
    <xf numFmtId="4" fontId="2" fillId="7" borderId="35" xfId="1" applyNumberFormat="1" applyFont="1" applyFill="1" applyBorder="1" applyAlignment="1">
      <alignment horizontal="center" vertical="center"/>
    </xf>
    <xf numFmtId="4" fontId="2" fillId="8" borderId="35" xfId="1" applyNumberFormat="1" applyFont="1" applyFill="1" applyBorder="1" applyAlignment="1">
      <alignment horizontal="center" vertical="center"/>
    </xf>
    <xf numFmtId="4" fontId="2" fillId="9" borderId="35" xfId="1" applyNumberFormat="1" applyFont="1" applyFill="1" applyBorder="1" applyAlignment="1">
      <alignment horizontal="center" vertical="center"/>
    </xf>
    <xf numFmtId="4" fontId="2" fillId="10" borderId="35" xfId="1" applyNumberFormat="1" applyFont="1" applyFill="1" applyBorder="1" applyAlignment="1">
      <alignment horizontal="center" vertical="center"/>
    </xf>
    <xf numFmtId="4" fontId="2" fillId="0" borderId="17" xfId="1" applyNumberFormat="1" applyFont="1" applyBorder="1" applyAlignment="1">
      <alignment horizontal="center" vertical="center"/>
    </xf>
    <xf numFmtId="0" fontId="0" fillId="11" borderId="19" xfId="0" applyFill="1" applyBorder="1"/>
    <xf numFmtId="4" fontId="2" fillId="0" borderId="13" xfId="2" applyNumberFormat="1" applyFont="1" applyBorder="1" applyAlignment="1">
      <alignment horizontal="center" vertical="center"/>
    </xf>
    <xf numFmtId="3" fontId="2" fillId="3" borderId="22" xfId="1" applyNumberFormat="1" applyFont="1" applyFill="1" applyBorder="1" applyAlignment="1">
      <alignment horizontal="center" vertical="center"/>
    </xf>
    <xf numFmtId="3" fontId="2" fillId="5" borderId="26" xfId="1" applyNumberFormat="1" applyFont="1" applyFill="1" applyBorder="1" applyAlignment="1">
      <alignment horizontal="center" vertical="center"/>
    </xf>
    <xf numFmtId="4" fontId="2" fillId="6" borderId="26" xfId="1" applyNumberFormat="1" applyFont="1" applyFill="1" applyBorder="1" applyAlignment="1">
      <alignment horizontal="center" vertical="center"/>
    </xf>
    <xf numFmtId="4" fontId="2" fillId="7" borderId="26" xfId="1" applyNumberFormat="1" applyFont="1" applyFill="1" applyBorder="1" applyAlignment="1">
      <alignment horizontal="center" vertical="center"/>
    </xf>
    <xf numFmtId="4" fontId="2" fillId="8" borderId="26" xfId="1" applyNumberFormat="1" applyFont="1" applyFill="1" applyBorder="1" applyAlignment="1">
      <alignment horizontal="center" vertical="center"/>
    </xf>
    <xf numFmtId="4" fontId="2" fillId="9" borderId="26" xfId="1" applyNumberFormat="1" applyFont="1" applyFill="1" applyBorder="1" applyAlignment="1">
      <alignment horizontal="center" vertical="center"/>
    </xf>
    <xf numFmtId="4" fontId="2" fillId="10" borderId="26" xfId="1" applyNumberFormat="1" applyFont="1" applyFill="1" applyBorder="1" applyAlignment="1">
      <alignment horizontal="center" vertical="center"/>
    </xf>
    <xf numFmtId="4" fontId="2" fillId="0" borderId="22" xfId="1" applyNumberFormat="1" applyFont="1" applyBorder="1" applyAlignment="1">
      <alignment horizontal="center" vertical="center"/>
    </xf>
    <xf numFmtId="4" fontId="4" fillId="0" borderId="15" xfId="2" applyNumberFormat="1" applyFont="1" applyBorder="1" applyAlignment="1">
      <alignment horizontal="center" vertical="center"/>
    </xf>
    <xf numFmtId="4" fontId="4" fillId="0" borderId="34" xfId="2" applyNumberFormat="1" applyFont="1" applyBorder="1" applyAlignment="1">
      <alignment horizontal="center" vertical="center"/>
    </xf>
    <xf numFmtId="164" fontId="5" fillId="0" borderId="8" xfId="2" applyNumberFormat="1" applyFont="1" applyBorder="1" applyAlignment="1">
      <alignment vertical="center"/>
    </xf>
    <xf numFmtId="3" fontId="2" fillId="3" borderId="22" xfId="2" applyNumberFormat="1" applyFont="1" applyFill="1" applyBorder="1" applyAlignment="1">
      <alignment horizontal="center" vertical="center"/>
    </xf>
    <xf numFmtId="3" fontId="2" fillId="5" borderId="26" xfId="2" applyNumberFormat="1" applyFont="1" applyFill="1" applyBorder="1" applyAlignment="1">
      <alignment horizontal="center" vertical="center"/>
    </xf>
    <xf numFmtId="3" fontId="2" fillId="6" borderId="26" xfId="2" applyNumberFormat="1" applyFont="1" applyFill="1" applyBorder="1" applyAlignment="1">
      <alignment horizontal="center" vertical="center"/>
    </xf>
    <xf numFmtId="3" fontId="2" fillId="7" borderId="26" xfId="2" applyNumberFormat="1" applyFont="1" applyFill="1" applyBorder="1" applyAlignment="1">
      <alignment horizontal="center" vertical="center"/>
    </xf>
    <xf numFmtId="3" fontId="2" fillId="8" borderId="26" xfId="2" applyNumberFormat="1" applyFont="1" applyFill="1" applyBorder="1" applyAlignment="1">
      <alignment horizontal="center" vertical="center"/>
    </xf>
    <xf numFmtId="3" fontId="2" fillId="9" borderId="26" xfId="2" applyNumberFormat="1" applyFont="1" applyFill="1" applyBorder="1" applyAlignment="1">
      <alignment horizontal="center" vertical="center"/>
    </xf>
    <xf numFmtId="3" fontId="2" fillId="10" borderId="22" xfId="2" applyNumberFormat="1" applyFont="1" applyFill="1" applyBorder="1" applyAlignment="1">
      <alignment horizontal="center" vertical="center"/>
    </xf>
    <xf numFmtId="1" fontId="2" fillId="13" borderId="11" xfId="2" applyNumberFormat="1" applyFont="1" applyFill="1" applyBorder="1" applyAlignment="1">
      <alignment horizontal="center" vertical="center" wrapText="1"/>
    </xf>
    <xf numFmtId="1" fontId="2" fillId="13" borderId="12" xfId="2" applyNumberFormat="1" applyFont="1" applyFill="1" applyBorder="1" applyAlignment="1">
      <alignment horizontal="center" vertical="center" wrapText="1"/>
    </xf>
    <xf numFmtId="1" fontId="2" fillId="13" borderId="11" xfId="2" applyNumberFormat="1" applyFont="1" applyFill="1" applyBorder="1" applyAlignment="1">
      <alignment horizontal="center" vertical="center"/>
    </xf>
    <xf numFmtId="1" fontId="3" fillId="13" borderId="12" xfId="2" applyNumberFormat="1" applyFont="1" applyFill="1" applyBorder="1" applyAlignment="1">
      <alignment horizontal="center" vertical="center" wrapText="1"/>
    </xf>
    <xf numFmtId="1" fontId="3" fillId="13" borderId="12" xfId="2" applyNumberFormat="1" applyFont="1" applyFill="1" applyBorder="1" applyAlignment="1">
      <alignment horizontal="center" vertical="center"/>
    </xf>
    <xf numFmtId="1" fontId="7" fillId="13" borderId="12" xfId="2" applyNumberFormat="1" applyFont="1" applyFill="1" applyBorder="1" applyAlignment="1">
      <alignment horizontal="center" vertical="center" wrapText="1"/>
    </xf>
    <xf numFmtId="1" fontId="2" fillId="13" borderId="12" xfId="2" applyNumberFormat="1" applyFont="1" applyFill="1" applyBorder="1" applyAlignment="1">
      <alignment horizontal="center" vertical="center"/>
    </xf>
    <xf numFmtId="4" fontId="2" fillId="0" borderId="38" xfId="2" applyNumberFormat="1" applyFont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2" fillId="3" borderId="11" xfId="2" applyNumberFormat="1" applyFont="1" applyFill="1" applyBorder="1" applyAlignment="1">
      <alignment horizontal="center" vertical="center" wrapText="1"/>
    </xf>
    <xf numFmtId="3" fontId="4" fillId="15" borderId="29" xfId="2" applyNumberFormat="1" applyFont="1" applyFill="1" applyBorder="1" applyAlignment="1">
      <alignment horizontal="center" vertical="center"/>
    </xf>
    <xf numFmtId="3" fontId="4" fillId="15" borderId="32" xfId="2" applyNumberFormat="1" applyFont="1" applyFill="1" applyBorder="1" applyAlignment="1">
      <alignment horizontal="center" vertical="center"/>
    </xf>
    <xf numFmtId="0" fontId="0" fillId="11" borderId="9" xfId="0" applyFill="1" applyBorder="1" applyProtection="1">
      <protection locked="0"/>
    </xf>
    <xf numFmtId="5" fontId="5" fillId="0" borderId="31" xfId="2" applyNumberFormat="1" applyFont="1" applyBorder="1" applyAlignment="1">
      <alignment vertical="center"/>
    </xf>
    <xf numFmtId="5" fontId="5" fillId="0" borderId="6" xfId="2" applyNumberFormat="1" applyFont="1" applyBorder="1" applyAlignment="1">
      <alignment vertical="center"/>
    </xf>
    <xf numFmtId="5" fontId="5" fillId="0" borderId="0" xfId="2" applyNumberFormat="1" applyFont="1" applyBorder="1" applyAlignment="1">
      <alignment vertical="center"/>
    </xf>
    <xf numFmtId="166" fontId="13" fillId="0" borderId="31" xfId="2" applyNumberFormat="1" applyFont="1" applyBorder="1" applyAlignment="1">
      <alignment vertical="center"/>
    </xf>
    <xf numFmtId="166" fontId="13" fillId="0" borderId="30" xfId="2" applyNumberFormat="1" applyFont="1" applyBorder="1" applyAlignment="1">
      <alignment vertical="center"/>
    </xf>
    <xf numFmtId="0" fontId="4" fillId="0" borderId="41" xfId="2" applyFont="1" applyBorder="1" applyAlignment="1">
      <alignment horizontal="center" vertical="center"/>
    </xf>
    <xf numFmtId="5" fontId="5" fillId="0" borderId="42" xfId="2" applyNumberFormat="1" applyFont="1" applyBorder="1" applyAlignment="1">
      <alignment vertical="center"/>
    </xf>
    <xf numFmtId="5" fontId="5" fillId="0" borderId="7" xfId="2" applyNumberFormat="1" applyFont="1" applyBorder="1" applyAlignment="1">
      <alignment vertical="center"/>
    </xf>
    <xf numFmtId="3" fontId="4" fillId="4" borderId="43" xfId="2" applyNumberFormat="1" applyFont="1" applyFill="1" applyBorder="1" applyAlignment="1">
      <alignment horizontal="center" vertical="center"/>
    </xf>
    <xf numFmtId="5" fontId="5" fillId="0" borderId="2" xfId="2" applyNumberFormat="1" applyFont="1" applyBorder="1" applyAlignment="1">
      <alignment vertical="center"/>
    </xf>
    <xf numFmtId="166" fontId="13" fillId="0" borderId="44" xfId="2" applyNumberFormat="1" applyFont="1" applyBorder="1" applyAlignment="1">
      <alignment vertical="center"/>
    </xf>
    <xf numFmtId="5" fontId="5" fillId="0" borderId="45" xfId="2" applyNumberFormat="1" applyFont="1" applyBorder="1" applyAlignment="1">
      <alignment vertical="center"/>
    </xf>
    <xf numFmtId="5" fontId="5" fillId="0" borderId="46" xfId="2" applyNumberFormat="1" applyFont="1" applyBorder="1" applyAlignment="1">
      <alignment vertical="center"/>
    </xf>
    <xf numFmtId="5" fontId="5" fillId="0" borderId="41" xfId="2" applyNumberFormat="1" applyFont="1" applyBorder="1" applyAlignment="1">
      <alignment vertical="center"/>
    </xf>
    <xf numFmtId="166" fontId="5" fillId="0" borderId="8" xfId="2" applyNumberFormat="1" applyFont="1" applyBorder="1" applyAlignment="1">
      <alignment vertical="center"/>
    </xf>
    <xf numFmtId="166" fontId="5" fillId="0" borderId="7" xfId="2" applyNumberFormat="1" applyFont="1" applyBorder="1" applyAlignment="1">
      <alignment vertical="center"/>
    </xf>
    <xf numFmtId="166" fontId="5" fillId="0" borderId="21" xfId="2" applyNumberFormat="1" applyFont="1" applyBorder="1" applyAlignment="1">
      <alignment vertical="center"/>
    </xf>
    <xf numFmtId="166" fontId="13" fillId="0" borderId="37" xfId="2" applyNumberFormat="1" applyFont="1" applyBorder="1" applyAlignment="1">
      <alignment vertical="center"/>
    </xf>
    <xf numFmtId="165" fontId="13" fillId="0" borderId="31" xfId="2" applyNumberFormat="1" applyFont="1" applyBorder="1" applyAlignment="1">
      <alignment vertical="center"/>
    </xf>
    <xf numFmtId="165" fontId="13" fillId="0" borderId="8" xfId="2" applyNumberFormat="1" applyFont="1" applyBorder="1" applyAlignment="1">
      <alignment vertical="center"/>
    </xf>
    <xf numFmtId="165" fontId="13" fillId="0" borderId="37" xfId="2" applyNumberFormat="1" applyFont="1" applyBorder="1" applyAlignment="1">
      <alignment vertical="center"/>
    </xf>
    <xf numFmtId="165" fontId="13" fillId="0" borderId="30" xfId="2" applyNumberFormat="1" applyFont="1" applyBorder="1" applyAlignment="1">
      <alignment vertical="center"/>
    </xf>
    <xf numFmtId="3" fontId="2" fillId="14" borderId="17" xfId="2" applyNumberFormat="1" applyFont="1" applyFill="1" applyBorder="1" applyAlignment="1">
      <alignment horizontal="center" vertical="center"/>
    </xf>
    <xf numFmtId="3" fontId="2" fillId="14" borderId="35" xfId="2" applyNumberFormat="1" applyFont="1" applyFill="1" applyBorder="1" applyAlignment="1">
      <alignment horizontal="center" vertical="center"/>
    </xf>
    <xf numFmtId="1" fontId="2" fillId="18" borderId="11" xfId="2" applyNumberFormat="1" applyFont="1" applyFill="1" applyBorder="1" applyAlignment="1">
      <alignment horizontal="center" vertical="center" wrapText="1"/>
    </xf>
    <xf numFmtId="1" fontId="2" fillId="18" borderId="12" xfId="2" applyNumberFormat="1" applyFont="1" applyFill="1" applyBorder="1" applyAlignment="1">
      <alignment horizontal="center" vertical="center" wrapText="1"/>
    </xf>
    <xf numFmtId="1" fontId="2" fillId="18" borderId="11" xfId="2" applyNumberFormat="1" applyFont="1" applyFill="1" applyBorder="1" applyAlignment="1">
      <alignment horizontal="center" vertical="center"/>
    </xf>
    <xf numFmtId="1" fontId="3" fillId="18" borderId="12" xfId="2" applyNumberFormat="1" applyFont="1" applyFill="1" applyBorder="1" applyAlignment="1">
      <alignment horizontal="center" vertical="center" wrapText="1"/>
    </xf>
    <xf numFmtId="1" fontId="3" fillId="18" borderId="12" xfId="2" applyNumberFormat="1" applyFont="1" applyFill="1" applyBorder="1" applyAlignment="1">
      <alignment horizontal="center" vertical="center"/>
    </xf>
    <xf numFmtId="1" fontId="7" fillId="18" borderId="12" xfId="2" applyNumberFormat="1" applyFont="1" applyFill="1" applyBorder="1" applyAlignment="1">
      <alignment horizontal="center" vertical="center" wrapText="1"/>
    </xf>
    <xf numFmtId="1" fontId="2" fillId="18" borderId="12" xfId="2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2" fillId="12" borderId="22" xfId="2" applyFont="1" applyFill="1" applyBorder="1" applyAlignment="1">
      <alignment horizontal="center" vertical="center" textRotation="180"/>
    </xf>
    <xf numFmtId="0" fontId="12" fillId="13" borderId="22" xfId="2" applyFont="1" applyFill="1" applyBorder="1" applyAlignment="1">
      <alignment horizontal="center" vertical="center" textRotation="180"/>
    </xf>
    <xf numFmtId="0" fontId="12" fillId="17" borderId="22" xfId="2" applyFont="1" applyFill="1" applyBorder="1" applyAlignment="1">
      <alignment horizontal="center" vertical="center" textRotation="180"/>
    </xf>
    <xf numFmtId="0" fontId="12" fillId="16" borderId="22" xfId="2" applyFont="1" applyFill="1" applyBorder="1" applyAlignment="1">
      <alignment horizontal="center" vertical="center" textRotation="180"/>
    </xf>
    <xf numFmtId="0" fontId="8" fillId="13" borderId="23" xfId="0" applyFont="1" applyFill="1" applyBorder="1" applyAlignment="1">
      <alignment horizontal="center" vertical="center"/>
    </xf>
    <xf numFmtId="0" fontId="8" fillId="13" borderId="24" xfId="0" applyFont="1" applyFill="1" applyBorder="1" applyAlignment="1">
      <alignment horizontal="center" vertical="center"/>
    </xf>
    <xf numFmtId="0" fontId="8" fillId="13" borderId="25" xfId="0" applyFont="1" applyFill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/>
    </xf>
    <xf numFmtId="0" fontId="4" fillId="0" borderId="39" xfId="2" applyFont="1" applyBorder="1" applyAlignment="1">
      <alignment horizontal="center" vertical="center"/>
    </xf>
    <xf numFmtId="0" fontId="8" fillId="16" borderId="23" xfId="0" applyFont="1" applyFill="1" applyBorder="1" applyAlignment="1">
      <alignment horizontal="center" vertical="center"/>
    </xf>
    <xf numFmtId="0" fontId="8" fillId="16" borderId="24" xfId="0" applyFont="1" applyFill="1" applyBorder="1" applyAlignment="1">
      <alignment horizontal="center" vertical="center"/>
    </xf>
    <xf numFmtId="0" fontId="8" fillId="16" borderId="25" xfId="0" applyFont="1" applyFill="1" applyBorder="1" applyAlignment="1">
      <alignment horizontal="center" vertical="center"/>
    </xf>
    <xf numFmtId="0" fontId="8" fillId="12" borderId="23" xfId="0" applyFont="1" applyFill="1" applyBorder="1" applyAlignment="1">
      <alignment horizontal="center" vertical="center"/>
    </xf>
    <xf numFmtId="0" fontId="8" fillId="12" borderId="24" xfId="0" applyFont="1" applyFill="1" applyBorder="1" applyAlignment="1">
      <alignment horizontal="center" vertical="center"/>
    </xf>
    <xf numFmtId="0" fontId="8" fillId="12" borderId="25" xfId="0" applyFont="1" applyFill="1" applyBorder="1" applyAlignment="1">
      <alignment horizontal="center" vertical="center"/>
    </xf>
    <xf numFmtId="0" fontId="8" fillId="17" borderId="23" xfId="0" applyFont="1" applyFill="1" applyBorder="1" applyAlignment="1">
      <alignment horizontal="center" vertical="center"/>
    </xf>
    <xf numFmtId="0" fontId="8" fillId="17" borderId="24" xfId="0" applyFont="1" applyFill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27" xfId="2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2" fillId="0" borderId="40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8" fillId="18" borderId="23" xfId="0" applyFont="1" applyFill="1" applyBorder="1" applyAlignment="1">
      <alignment horizontal="center" vertical="center"/>
    </xf>
    <xf numFmtId="0" fontId="8" fillId="18" borderId="24" xfId="0" applyFont="1" applyFill="1" applyBorder="1" applyAlignment="1">
      <alignment horizontal="center" vertical="center"/>
    </xf>
    <xf numFmtId="0" fontId="8" fillId="18" borderId="25" xfId="0" applyFont="1" applyFill="1" applyBorder="1" applyAlignment="1">
      <alignment horizontal="center" vertical="center"/>
    </xf>
    <xf numFmtId="0" fontId="12" fillId="18" borderId="22" xfId="2" applyFont="1" applyFill="1" applyBorder="1" applyAlignment="1">
      <alignment horizontal="center" vertical="center" textRotation="180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28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CC99FF"/>
      <color rgb="FFFFCC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1228725</xdr:colOff>
      <xdr:row>0</xdr:row>
      <xdr:rowOff>323850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8E4181E-9AC5-43F8-B7E6-24061CB79571}"/>
            </a:ext>
          </a:extLst>
        </xdr:cNvPr>
        <xdr:cNvSpPr/>
      </xdr:nvSpPr>
      <xdr:spPr>
        <a:xfrm>
          <a:off x="38100" y="28575"/>
          <a:ext cx="1190625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IMPORTER</a:t>
          </a:r>
        </a:p>
      </xdr:txBody>
    </xdr:sp>
    <xdr:clientData/>
  </xdr:twoCellAnchor>
  <xdr:twoCellAnchor>
    <xdr:from>
      <xdr:col>2</xdr:col>
      <xdr:colOff>59531</xdr:colOff>
      <xdr:row>0</xdr:row>
      <xdr:rowOff>59530</xdr:rowOff>
    </xdr:from>
    <xdr:to>
      <xdr:col>2</xdr:col>
      <xdr:colOff>726280</xdr:colOff>
      <xdr:row>0</xdr:row>
      <xdr:rowOff>345280</xdr:rowOff>
    </xdr:to>
    <xdr:sp macro="[0]!RAZ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E442D24-5694-4657-ABC1-55A52C021AFD}"/>
            </a:ext>
          </a:extLst>
        </xdr:cNvPr>
        <xdr:cNvSpPr/>
      </xdr:nvSpPr>
      <xdr:spPr>
        <a:xfrm>
          <a:off x="1893094" y="59530"/>
          <a:ext cx="666749" cy="285750"/>
        </a:xfrm>
        <a:prstGeom prst="roundRect">
          <a:avLst/>
        </a:prstGeom>
        <a:solidFill>
          <a:srgbClr val="FFFF0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RAZ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3-%20Contr&#244;le%20stocks%20BILLETS%20A%20TRAI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ART"/>
      <sheetName val="STOCKS"/>
      <sheetName val="NORME"/>
      <sheetName val="Nom Employé"/>
      <sheetName val="MENU"/>
      <sheetName val="BPS Nbre"/>
      <sheetName val="CASM Nbre"/>
      <sheetName val="BNP Nbre"/>
      <sheetName val="Feuil3"/>
      <sheetName val="SG Nbre"/>
      <sheetName val="LCL Nbre"/>
      <sheetName val="CIC Nbre"/>
      <sheetName val="BP AURA Nbre"/>
      <sheetName val="BQ PALATINE Nbre"/>
      <sheetName val="CAMAP Nbre"/>
      <sheetName val="BRED Nbre"/>
      <sheetName val="BQ COURTOIS Nbre"/>
      <sheetName val="CELR Nbre"/>
      <sheetName val="LA POSTE Nbre"/>
      <sheetName val="CALRO Nbre"/>
      <sheetName val="SMC Nbre"/>
      <sheetName val="CREDIT MUT. ARKEA Nbre"/>
      <sheetName val="Feuil1"/>
      <sheetName val="Feuil2"/>
      <sheetName val="HSBC Nbre"/>
      <sheetName val="CREDIT COOP. Nbre"/>
      <sheetName val="NOUVEAU Nbre"/>
      <sheetName val="PALATINE ATT QUALITE"/>
    </sheetNames>
    <sheetDataSet>
      <sheetData sheetId="0" refreshError="1"/>
      <sheetData sheetId="1"/>
      <sheetData sheetId="2" refreshError="1"/>
      <sheetData sheetId="3">
        <row r="3">
          <cell r="A3" t="str">
            <v>ALIBERT Annie</v>
          </cell>
          <cell r="C3" t="str">
            <v>AMIEL Christophe</v>
          </cell>
        </row>
        <row r="4">
          <cell r="A4" t="str">
            <v>AMIEL Christophe</v>
          </cell>
          <cell r="C4" t="str">
            <v>BLANC Stéphanie</v>
          </cell>
        </row>
        <row r="5">
          <cell r="A5" t="str">
            <v>BLANC Stéphanie</v>
          </cell>
          <cell r="C5" t="str">
            <v>PASCAL Arnaud</v>
          </cell>
        </row>
        <row r="6">
          <cell r="A6" t="str">
            <v>CASTANYE Aurore</v>
          </cell>
          <cell r="C6" t="str">
            <v>PIROF Julie</v>
          </cell>
        </row>
        <row r="7">
          <cell r="A7" t="str">
            <v>COMES Sandra</v>
          </cell>
          <cell r="C7" t="str">
            <v>VALENCIA Laurent</v>
          </cell>
        </row>
        <row r="8">
          <cell r="A8" t="str">
            <v>GASQUEZ Sarah</v>
          </cell>
        </row>
        <row r="9">
          <cell r="A9" t="str">
            <v>KERN Manon</v>
          </cell>
        </row>
        <row r="10">
          <cell r="A10" t="str">
            <v>PASCAL Arnaud</v>
          </cell>
        </row>
        <row r="11">
          <cell r="A11" t="str">
            <v>PIROF Julie</v>
          </cell>
        </row>
        <row r="12">
          <cell r="A12" t="str">
            <v>PUBERT Gaelle</v>
          </cell>
        </row>
        <row r="13">
          <cell r="A13" t="str">
            <v>RIBERA Dominique</v>
          </cell>
        </row>
        <row r="14">
          <cell r="A14" t="str">
            <v>LEY Chantal</v>
          </cell>
        </row>
        <row r="15">
          <cell r="A15" t="str">
            <v>VALENCIA Laurent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H132"/>
  <sheetViews>
    <sheetView showZeros="0" tabSelected="1" zoomScaleNormal="100" workbookViewId="0">
      <selection activeCell="C25" sqref="C25"/>
    </sheetView>
  </sheetViews>
  <sheetFormatPr baseColWidth="10" defaultRowHeight="15" x14ac:dyDescent="0.25"/>
  <cols>
    <col min="1" max="1" width="21.42578125" customWidth="1"/>
    <col min="2" max="2" width="6.85546875" customWidth="1"/>
    <col min="5" max="5" width="14.28515625" bestFit="1" customWidth="1"/>
    <col min="7" max="7" width="14.28515625" customWidth="1"/>
    <col min="9" max="9" width="14.28515625" customWidth="1"/>
    <col min="11" max="11" width="14.28515625" customWidth="1"/>
    <col min="13" max="13" width="14.28515625" customWidth="1"/>
    <col min="15" max="15" width="14.28515625" customWidth="1"/>
    <col min="17" max="17" width="14.28515625" customWidth="1"/>
    <col min="19" max="19" width="14.28515625" customWidth="1"/>
    <col min="21" max="21" width="14.28515625" customWidth="1"/>
    <col min="23" max="23" width="14.28515625" customWidth="1"/>
    <col min="25" max="25" width="14.28515625" customWidth="1"/>
    <col min="27" max="27" width="14.28515625" customWidth="1"/>
    <col min="29" max="29" width="14.28515625" customWidth="1"/>
    <col min="31" max="31" width="14.28515625" customWidth="1"/>
    <col min="33" max="33" width="14.28515625" customWidth="1"/>
  </cols>
  <sheetData>
    <row r="1" spans="1:34" ht="30" customHeight="1" thickTop="1" thickBot="1" x14ac:dyDescent="0.3">
      <c r="A1" s="84"/>
      <c r="B1" s="85">
        <f>COUNTA(A2:A210)</f>
        <v>24</v>
      </c>
      <c r="C1" s="13"/>
      <c r="D1" s="135" t="s">
        <v>5</v>
      </c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7"/>
      <c r="AH1" s="13"/>
    </row>
    <row r="2" spans="1:34" s="2" customFormat="1" ht="49.5" customHeight="1" thickTop="1" thickBot="1" x14ac:dyDescent="0.35">
      <c r="A2" s="121" t="s">
        <v>17</v>
      </c>
      <c r="B2" s="127" t="s">
        <v>11</v>
      </c>
      <c r="C2" s="8" t="s">
        <v>7</v>
      </c>
      <c r="D2" s="86" t="str">
        <f>LEFT($A$2,5)</f>
        <v>10107</v>
      </c>
      <c r="E2" s="28" t="str">
        <f>IF($A$2&gt;1,MID($A$2,7,LEN($A$2)-18),"")</f>
        <v xml:space="preserve"> BRED </v>
      </c>
      <c r="F2" s="86" t="str">
        <f>LEFT($A$3,5)</f>
        <v>11306</v>
      </c>
      <c r="G2" s="28" t="str">
        <f>IF($A$3&gt;1,MID($A$3,7,LEN($A$3)-18),"")</f>
        <v xml:space="preserve"> CAAP </v>
      </c>
      <c r="H2" s="86" t="str">
        <f>LEFT($A$4,5)</f>
        <v>11315</v>
      </c>
      <c r="I2" s="29" t="str">
        <f>IF($A$4&gt;1,MID($A$4,7,LEN($A$4)-18),"")</f>
        <v xml:space="preserve"> CEPAC </v>
      </c>
      <c r="J2" s="86" t="str">
        <f>LEFT($A$5,5)</f>
        <v>11808</v>
      </c>
      <c r="K2" s="29" t="str">
        <f>IF($A$5&gt;1,MID($A$5,7,LEN($A$5)-18),"")</f>
        <v xml:space="preserve"> BFCM </v>
      </c>
      <c r="L2" s="86" t="str">
        <f>LEFT($A$6,5)</f>
        <v>13485</v>
      </c>
      <c r="M2" s="29" t="str">
        <f>IF($A$6&gt;1,MID($A$6,7,LEN($A$6)-18),"")</f>
        <v xml:space="preserve"> CELR </v>
      </c>
      <c r="N2" s="86" t="str">
        <f>LEFT($A$7,5)</f>
        <v>13506</v>
      </c>
      <c r="O2" s="30" t="str">
        <f>IF($A$7&gt;1,MID($A$7,7,LEN($A$7)-18),"")</f>
        <v xml:space="preserve"> CALA </v>
      </c>
      <c r="P2" s="86" t="str">
        <f>LEFT($A$8,5)</f>
        <v>14265</v>
      </c>
      <c r="Q2" s="30" t="str">
        <f>IF($A$8&gt;1,MID($A$8,7,LEN($A$8)-18),"")</f>
        <v xml:space="preserve"> CELDA </v>
      </c>
      <c r="R2" s="86" t="str">
        <f>LEFT($A$9,5)</f>
        <v>14607</v>
      </c>
      <c r="S2" s="30" t="str">
        <f>IF($A$9&gt;1,MID($A$9,7,LEN($A$9)-18),"")</f>
        <v xml:space="preserve"> BPMED </v>
      </c>
      <c r="T2" s="86" t="str">
        <f>LEFT($A$10,5)</f>
        <v>15689</v>
      </c>
      <c r="U2" s="28" t="str">
        <f>IF($A$10&gt;1,MID($A$10,7,LEN($A$10)-18),"")</f>
        <v xml:space="preserve"> ARKEA </v>
      </c>
      <c r="V2" s="86" t="str">
        <f>LEFT($A$11,5)</f>
        <v>16607</v>
      </c>
      <c r="W2" s="29" t="str">
        <f>IF($A$11&gt;1,MID($A$11,7,LEN($A$11)-18),"")</f>
        <v xml:space="preserve"> BPS </v>
      </c>
      <c r="X2" s="86" t="str">
        <f>LEFT($A$12,5)</f>
        <v>16807</v>
      </c>
      <c r="Y2" s="29" t="str">
        <f>IF($A$12&gt;1,MID($A$12,7,LEN($A$12)-18),"")</f>
        <v xml:space="preserve"> BPAURA </v>
      </c>
      <c r="Z2" s="86" t="str">
        <f>LEFT($A$13,5)</f>
        <v>17668</v>
      </c>
      <c r="AA2" s="29" t="str">
        <f>IF($A$13&gt;1,MID($A$13,7,LEN($A$13)-18),"")</f>
        <v xml:space="preserve"> 2SF </v>
      </c>
      <c r="AB2" s="86" t="str">
        <f>LEFT($A$14,5)</f>
        <v>17807</v>
      </c>
      <c r="AC2" s="29" t="str">
        <f>IF($A$14&gt;1,MID($A$14,7,LEN($A$14)-18),"")</f>
        <v xml:space="preserve"> BPO </v>
      </c>
      <c r="AD2" s="86" t="str">
        <f>LEFT($A$15,5)</f>
        <v>30002</v>
      </c>
      <c r="AE2" s="29" t="str">
        <f>IF($A$15&gt;1,MID($A$15,7,LEN($A$15)-18),"")</f>
        <v xml:space="preserve"> LCL </v>
      </c>
      <c r="AF2" s="86" t="str">
        <f>LEFT($A$16,5)</f>
        <v>30003</v>
      </c>
      <c r="AG2" s="29" t="str">
        <f>IF($A$16&gt;1,MID($A$16,7,LEN($A$16)-18),"")</f>
        <v xml:space="preserve"> SG </v>
      </c>
      <c r="AH2" s="58" t="s">
        <v>7</v>
      </c>
    </row>
    <row r="3" spans="1:34" s="2" customFormat="1" ht="20.100000000000001" customHeight="1" thickTop="1" x14ac:dyDescent="0.3">
      <c r="A3" s="121" t="s">
        <v>18</v>
      </c>
      <c r="B3" s="127"/>
      <c r="C3" s="131" t="s">
        <v>9</v>
      </c>
      <c r="D3" s="122" t="s">
        <v>1</v>
      </c>
      <c r="E3" s="123"/>
      <c r="F3" s="122" t="s">
        <v>1</v>
      </c>
      <c r="G3" s="123"/>
      <c r="H3" s="122" t="s">
        <v>1</v>
      </c>
      <c r="I3" s="123"/>
      <c r="J3" s="122" t="s">
        <v>1</v>
      </c>
      <c r="K3" s="123"/>
      <c r="L3" s="122" t="s">
        <v>1</v>
      </c>
      <c r="M3" s="123"/>
      <c r="N3" s="122" t="s">
        <v>1</v>
      </c>
      <c r="O3" s="123"/>
      <c r="P3" s="122" t="s">
        <v>1</v>
      </c>
      <c r="Q3" s="123"/>
      <c r="R3" s="122" t="s">
        <v>1</v>
      </c>
      <c r="S3" s="123"/>
      <c r="T3" s="122" t="s">
        <v>1</v>
      </c>
      <c r="U3" s="123"/>
      <c r="V3" s="122" t="s">
        <v>1</v>
      </c>
      <c r="W3" s="123"/>
      <c r="X3" s="122" t="s">
        <v>1</v>
      </c>
      <c r="Y3" s="123"/>
      <c r="Z3" s="122" t="s">
        <v>1</v>
      </c>
      <c r="AA3" s="123"/>
      <c r="AB3" s="122" t="s">
        <v>1</v>
      </c>
      <c r="AC3" s="123"/>
      <c r="AD3" s="122" t="s">
        <v>1</v>
      </c>
      <c r="AE3" s="123"/>
      <c r="AF3" s="122" t="s">
        <v>1</v>
      </c>
      <c r="AG3" s="123"/>
      <c r="AH3" s="145" t="s">
        <v>9</v>
      </c>
    </row>
    <row r="4" spans="1:34" s="2" customFormat="1" ht="20.100000000000001" customHeight="1" thickBot="1" x14ac:dyDescent="0.35">
      <c r="A4" s="121" t="s">
        <v>19</v>
      </c>
      <c r="B4" s="127"/>
      <c r="C4" s="132"/>
      <c r="D4" s="3" t="s">
        <v>2</v>
      </c>
      <c r="E4" s="4" t="s">
        <v>3</v>
      </c>
      <c r="F4" s="3" t="s">
        <v>2</v>
      </c>
      <c r="G4" s="4" t="s">
        <v>3</v>
      </c>
      <c r="H4" s="3" t="s">
        <v>2</v>
      </c>
      <c r="I4" s="4" t="s">
        <v>3</v>
      </c>
      <c r="J4" s="3" t="s">
        <v>2</v>
      </c>
      <c r="K4" s="4" t="s">
        <v>3</v>
      </c>
      <c r="L4" s="3" t="s">
        <v>2</v>
      </c>
      <c r="M4" s="4" t="s">
        <v>3</v>
      </c>
      <c r="N4" s="3" t="s">
        <v>2</v>
      </c>
      <c r="O4" s="4" t="s">
        <v>3</v>
      </c>
      <c r="P4" s="3" t="s">
        <v>2</v>
      </c>
      <c r="Q4" s="4" t="s">
        <v>3</v>
      </c>
      <c r="R4" s="3" t="s">
        <v>2</v>
      </c>
      <c r="S4" s="4" t="s">
        <v>3</v>
      </c>
      <c r="T4" s="3" t="s">
        <v>2</v>
      </c>
      <c r="U4" s="4" t="s">
        <v>3</v>
      </c>
      <c r="V4" s="3" t="s">
        <v>2</v>
      </c>
      <c r="W4" s="4" t="s">
        <v>3</v>
      </c>
      <c r="X4" s="3" t="s">
        <v>2</v>
      </c>
      <c r="Y4" s="4" t="s">
        <v>3</v>
      </c>
      <c r="Z4" s="3" t="s">
        <v>2</v>
      </c>
      <c r="AA4" s="4" t="s">
        <v>3</v>
      </c>
      <c r="AB4" s="3" t="s">
        <v>2</v>
      </c>
      <c r="AC4" s="4" t="s">
        <v>3</v>
      </c>
      <c r="AD4" s="3" t="s">
        <v>2</v>
      </c>
      <c r="AE4" s="4" t="s">
        <v>3</v>
      </c>
      <c r="AF4" s="3" t="s">
        <v>2</v>
      </c>
      <c r="AG4" s="4" t="s">
        <v>3</v>
      </c>
      <c r="AH4" s="146"/>
    </row>
    <row r="5" spans="1:34" s="2" customFormat="1" ht="18" customHeight="1" thickTop="1" x14ac:dyDescent="0.3">
      <c r="A5" s="121" t="s">
        <v>20</v>
      </c>
      <c r="B5" s="127"/>
      <c r="C5" s="42">
        <v>500</v>
      </c>
      <c r="D5" s="37">
        <f>E5/$C5</f>
        <v>0</v>
      </c>
      <c r="E5" s="104">
        <v>0</v>
      </c>
      <c r="F5" s="37">
        <f>G5/$C5</f>
        <v>0</v>
      </c>
      <c r="G5" s="104">
        <v>0</v>
      </c>
      <c r="H5" s="37">
        <f t="shared" ref="H5" si="0">I5/$C5</f>
        <v>0</v>
      </c>
      <c r="I5" s="104">
        <v>0</v>
      </c>
      <c r="J5" s="37">
        <f t="shared" ref="J5" si="1">K5/$C5</f>
        <v>0</v>
      </c>
      <c r="K5" s="104">
        <v>0</v>
      </c>
      <c r="L5" s="37">
        <f t="shared" ref="L5" si="2">M5/$C5</f>
        <v>0</v>
      </c>
      <c r="M5" s="104">
        <v>0</v>
      </c>
      <c r="N5" s="37">
        <f t="shared" ref="N5" si="3">O5/$C5</f>
        <v>0</v>
      </c>
      <c r="O5" s="104">
        <v>0</v>
      </c>
      <c r="P5" s="37">
        <f t="shared" ref="P5:AF5" si="4">Q5/$C5</f>
        <v>0</v>
      </c>
      <c r="Q5" s="104">
        <v>0</v>
      </c>
      <c r="R5" s="37">
        <f t="shared" ref="R5" si="5">S5/$C5</f>
        <v>0</v>
      </c>
      <c r="S5" s="104">
        <v>0</v>
      </c>
      <c r="T5" s="37">
        <f t="shared" si="4"/>
        <v>0</v>
      </c>
      <c r="U5" s="104">
        <v>0</v>
      </c>
      <c r="V5" s="37">
        <f t="shared" ref="V5:AD5" si="6">W5/$C5</f>
        <v>0</v>
      </c>
      <c r="W5" s="104">
        <v>0</v>
      </c>
      <c r="X5" s="37">
        <f t="shared" si="4"/>
        <v>0</v>
      </c>
      <c r="Y5" s="104">
        <v>0</v>
      </c>
      <c r="Z5" s="37">
        <f t="shared" si="6"/>
        <v>0</v>
      </c>
      <c r="AA5" s="104">
        <v>0</v>
      </c>
      <c r="AB5" s="37">
        <f t="shared" si="4"/>
        <v>0</v>
      </c>
      <c r="AC5" s="104"/>
      <c r="AD5" s="37">
        <f t="shared" si="6"/>
        <v>0</v>
      </c>
      <c r="AE5" s="104">
        <v>0</v>
      </c>
      <c r="AF5" s="37">
        <f t="shared" si="4"/>
        <v>0</v>
      </c>
      <c r="AG5" s="104">
        <v>0</v>
      </c>
      <c r="AH5" s="70">
        <v>500</v>
      </c>
    </row>
    <row r="6" spans="1:34" s="2" customFormat="1" ht="18" customHeight="1" x14ac:dyDescent="0.3">
      <c r="A6" s="121" t="s">
        <v>21</v>
      </c>
      <c r="B6" s="127"/>
      <c r="C6" s="43">
        <v>200</v>
      </c>
      <c r="D6" s="5">
        <f t="shared" ref="D6:D11" si="7">E6/$C6</f>
        <v>225</v>
      </c>
      <c r="E6" s="105">
        <v>45000</v>
      </c>
      <c r="F6" s="5">
        <f t="shared" ref="F6:F11" si="8">G6/$C6</f>
        <v>0</v>
      </c>
      <c r="G6" s="105">
        <v>0</v>
      </c>
      <c r="H6" s="5">
        <f t="shared" ref="H6" si="9">I6/$C6</f>
        <v>0</v>
      </c>
      <c r="I6" s="105">
        <v>0</v>
      </c>
      <c r="J6" s="5">
        <f t="shared" ref="J6" si="10">K6/$C6</f>
        <v>1645</v>
      </c>
      <c r="K6" s="105">
        <v>329000</v>
      </c>
      <c r="L6" s="5">
        <f t="shared" ref="L6" si="11">M6/$C6</f>
        <v>199</v>
      </c>
      <c r="M6" s="105">
        <v>39800</v>
      </c>
      <c r="N6" s="5">
        <f t="shared" ref="N6" si="12">O6/$C6</f>
        <v>532</v>
      </c>
      <c r="O6" s="105">
        <v>106400</v>
      </c>
      <c r="P6" s="5">
        <f t="shared" ref="P6" si="13">Q6/$C6</f>
        <v>0</v>
      </c>
      <c r="Q6" s="105">
        <v>0</v>
      </c>
      <c r="R6" s="5">
        <f t="shared" ref="R6" si="14">S6/$C6</f>
        <v>0</v>
      </c>
      <c r="S6" s="105">
        <v>0</v>
      </c>
      <c r="T6" s="5">
        <f t="shared" ref="T6" si="15">U6/$C6</f>
        <v>81</v>
      </c>
      <c r="U6" s="105">
        <v>16200</v>
      </c>
      <c r="V6" s="5">
        <f t="shared" ref="V6" si="16">W6/$C6</f>
        <v>3156</v>
      </c>
      <c r="W6" s="105">
        <v>631200</v>
      </c>
      <c r="X6" s="5">
        <f t="shared" ref="X6" si="17">Y6/$C6</f>
        <v>0</v>
      </c>
      <c r="Y6" s="105">
        <v>0</v>
      </c>
      <c r="Z6" s="5">
        <f t="shared" ref="Z6" si="18">AA6/$C6</f>
        <v>90</v>
      </c>
      <c r="AA6" s="105">
        <v>18000</v>
      </c>
      <c r="AB6" s="5">
        <f t="shared" ref="AB6" si="19">AC6/$C6</f>
        <v>0</v>
      </c>
      <c r="AC6" s="105"/>
      <c r="AD6" s="5">
        <f t="shared" ref="AD6" si="20">AE6/$C6</f>
        <v>3093</v>
      </c>
      <c r="AE6" s="105">
        <v>618600</v>
      </c>
      <c r="AF6" s="5">
        <f t="shared" ref="AF6" si="21">AG6/$C6</f>
        <v>355</v>
      </c>
      <c r="AG6" s="105">
        <v>71000</v>
      </c>
      <c r="AH6" s="71">
        <v>200</v>
      </c>
    </row>
    <row r="7" spans="1:34" s="2" customFormat="1" ht="18" customHeight="1" x14ac:dyDescent="0.3">
      <c r="A7" s="121" t="s">
        <v>22</v>
      </c>
      <c r="B7" s="127"/>
      <c r="C7" s="44">
        <v>100</v>
      </c>
      <c r="D7" s="5">
        <f t="shared" si="7"/>
        <v>1683</v>
      </c>
      <c r="E7" s="105">
        <v>168300</v>
      </c>
      <c r="F7" s="5">
        <f t="shared" si="8"/>
        <v>0</v>
      </c>
      <c r="G7" s="105">
        <v>0</v>
      </c>
      <c r="H7" s="5">
        <f t="shared" ref="H7" si="22">I7/$C7</f>
        <v>0</v>
      </c>
      <c r="I7" s="105">
        <v>0</v>
      </c>
      <c r="J7" s="5">
        <f t="shared" ref="J7" si="23">K7/$C7</f>
        <v>3397</v>
      </c>
      <c r="K7" s="105">
        <v>339700</v>
      </c>
      <c r="L7" s="5">
        <f t="shared" ref="L7" si="24">M7/$C7</f>
        <v>1726</v>
      </c>
      <c r="M7" s="105">
        <v>172600</v>
      </c>
      <c r="N7" s="5">
        <f t="shared" ref="N7" si="25">O7/$C7</f>
        <v>941</v>
      </c>
      <c r="O7" s="105">
        <v>94100</v>
      </c>
      <c r="P7" s="5">
        <f t="shared" ref="P7" si="26">Q7/$C7</f>
        <v>0</v>
      </c>
      <c r="Q7" s="105">
        <v>0</v>
      </c>
      <c r="R7" s="5">
        <f t="shared" ref="R7" si="27">S7/$C7</f>
        <v>0</v>
      </c>
      <c r="S7" s="105">
        <v>0</v>
      </c>
      <c r="T7" s="5">
        <f t="shared" ref="T7" si="28">U7/$C7</f>
        <v>1766</v>
      </c>
      <c r="U7" s="105">
        <v>176600</v>
      </c>
      <c r="V7" s="5">
        <f t="shared" ref="V7" si="29">W7/$C7</f>
        <v>5209</v>
      </c>
      <c r="W7" s="105">
        <v>520900</v>
      </c>
      <c r="X7" s="5">
        <f t="shared" ref="X7" si="30">Y7/$C7</f>
        <v>0</v>
      </c>
      <c r="Y7" s="105">
        <v>0</v>
      </c>
      <c r="Z7" s="5">
        <f t="shared" ref="Z7" si="31">AA7/$C7</f>
        <v>3470</v>
      </c>
      <c r="AA7" s="105">
        <v>347000</v>
      </c>
      <c r="AB7" s="5">
        <f t="shared" ref="AB7" si="32">AC7/$C7</f>
        <v>0</v>
      </c>
      <c r="AC7" s="105"/>
      <c r="AD7" s="5">
        <f t="shared" ref="AD7" si="33">AE7/$C7</f>
        <v>5030</v>
      </c>
      <c r="AE7" s="105">
        <v>503000</v>
      </c>
      <c r="AF7" s="5">
        <f t="shared" ref="AF7" si="34">AG7/$C7</f>
        <v>259</v>
      </c>
      <c r="AG7" s="105">
        <v>25900</v>
      </c>
      <c r="AH7" s="72">
        <v>100</v>
      </c>
    </row>
    <row r="8" spans="1:34" s="2" customFormat="1" ht="18" customHeight="1" x14ac:dyDescent="0.3">
      <c r="A8" s="121" t="s">
        <v>23</v>
      </c>
      <c r="B8" s="127"/>
      <c r="C8" s="45">
        <v>50</v>
      </c>
      <c r="D8" s="5">
        <f t="shared" si="7"/>
        <v>3947</v>
      </c>
      <c r="E8" s="105">
        <v>197350</v>
      </c>
      <c r="F8" s="5">
        <f t="shared" si="8"/>
        <v>1600</v>
      </c>
      <c r="G8" s="105">
        <v>80000</v>
      </c>
      <c r="H8" s="5">
        <f t="shared" ref="H8" si="35">I8/$C8</f>
        <v>0</v>
      </c>
      <c r="I8" s="105">
        <v>0</v>
      </c>
      <c r="J8" s="5">
        <f t="shared" ref="J8" si="36">K8/$C8</f>
        <v>5616</v>
      </c>
      <c r="K8" s="105">
        <v>280800</v>
      </c>
      <c r="L8" s="5">
        <f t="shared" ref="L8" si="37">M8/$C8</f>
        <v>4775</v>
      </c>
      <c r="M8" s="105">
        <v>238750</v>
      </c>
      <c r="N8" s="5">
        <f t="shared" ref="N8" si="38">O8/$C8</f>
        <v>2622</v>
      </c>
      <c r="O8" s="105">
        <v>131100</v>
      </c>
      <c r="P8" s="5">
        <f t="shared" ref="P8" si="39">Q8/$C8</f>
        <v>890</v>
      </c>
      <c r="Q8" s="105">
        <v>44500</v>
      </c>
      <c r="R8" s="5">
        <f t="shared" ref="R8" si="40">S8/$C8</f>
        <v>0</v>
      </c>
      <c r="S8" s="105">
        <v>0</v>
      </c>
      <c r="T8" s="5">
        <f t="shared" ref="T8" si="41">U8/$C8</f>
        <v>1038</v>
      </c>
      <c r="U8" s="105">
        <v>51900</v>
      </c>
      <c r="V8" s="5">
        <f t="shared" ref="V8" si="42">W8/$C8</f>
        <v>17543</v>
      </c>
      <c r="W8" s="105">
        <v>877150</v>
      </c>
      <c r="X8" s="5">
        <f t="shared" ref="X8" si="43">Y8/$C8</f>
        <v>0</v>
      </c>
      <c r="Y8" s="105">
        <v>0</v>
      </c>
      <c r="Z8" s="5">
        <f t="shared" ref="Z8" si="44">AA8/$C8</f>
        <v>18631</v>
      </c>
      <c r="AA8" s="105">
        <v>931550</v>
      </c>
      <c r="AB8" s="5">
        <f t="shared" ref="AB8" si="45">AC8/$C8</f>
        <v>0</v>
      </c>
      <c r="AC8" s="105"/>
      <c r="AD8" s="5">
        <f t="shared" ref="AD8" si="46">AE8/$C8</f>
        <v>10179</v>
      </c>
      <c r="AE8" s="105">
        <v>508950</v>
      </c>
      <c r="AF8" s="5">
        <f t="shared" ref="AF8" si="47">AG8/$C8</f>
        <v>6076</v>
      </c>
      <c r="AG8" s="105">
        <v>303800</v>
      </c>
      <c r="AH8" s="73">
        <v>50</v>
      </c>
    </row>
    <row r="9" spans="1:34" s="2" customFormat="1" ht="18" customHeight="1" x14ac:dyDescent="0.3">
      <c r="A9" s="121" t="s">
        <v>24</v>
      </c>
      <c r="B9" s="127"/>
      <c r="C9" s="46">
        <v>20</v>
      </c>
      <c r="D9" s="5">
        <f t="shared" si="7"/>
        <v>3568</v>
      </c>
      <c r="E9" s="105">
        <v>71360</v>
      </c>
      <c r="F9" s="5">
        <f t="shared" si="8"/>
        <v>2500</v>
      </c>
      <c r="G9" s="105">
        <v>50000</v>
      </c>
      <c r="H9" s="5">
        <f t="shared" ref="H9" si="48">I9/$C9</f>
        <v>0</v>
      </c>
      <c r="I9" s="105">
        <v>0</v>
      </c>
      <c r="J9" s="5">
        <f t="shared" ref="J9" si="49">K9/$C9</f>
        <v>10179</v>
      </c>
      <c r="K9" s="105">
        <v>203580</v>
      </c>
      <c r="L9" s="5">
        <f t="shared" ref="L9" si="50">M9/$C9</f>
        <v>2561</v>
      </c>
      <c r="M9" s="105">
        <v>51220</v>
      </c>
      <c r="N9" s="5">
        <f t="shared" ref="N9" si="51">O9/$C9</f>
        <v>9989</v>
      </c>
      <c r="O9" s="105">
        <v>199780</v>
      </c>
      <c r="P9" s="5">
        <f t="shared" ref="P9" si="52">Q9/$C9</f>
        <v>810</v>
      </c>
      <c r="Q9" s="105">
        <v>16200</v>
      </c>
      <c r="R9" s="5">
        <f t="shared" ref="R9" si="53">S9/$C9</f>
        <v>0</v>
      </c>
      <c r="S9" s="105">
        <v>0</v>
      </c>
      <c r="T9" s="5">
        <f t="shared" ref="T9" si="54">U9/$C9</f>
        <v>4985</v>
      </c>
      <c r="U9" s="105">
        <v>99700</v>
      </c>
      <c r="V9" s="5">
        <f t="shared" ref="V9" si="55">W9/$C9</f>
        <v>26837</v>
      </c>
      <c r="W9" s="105">
        <v>536740</v>
      </c>
      <c r="X9" s="5">
        <f t="shared" ref="X9" si="56">Y9/$C9</f>
        <v>0</v>
      </c>
      <c r="Y9" s="105">
        <v>0</v>
      </c>
      <c r="Z9" s="5">
        <f t="shared" ref="Z9" si="57">AA9/$C9</f>
        <v>29247</v>
      </c>
      <c r="AA9" s="105">
        <v>584940</v>
      </c>
      <c r="AB9" s="5">
        <f t="shared" ref="AB9" si="58">AC9/$C9</f>
        <v>0</v>
      </c>
      <c r="AC9" s="105"/>
      <c r="AD9" s="5">
        <f t="shared" ref="AD9" si="59">AE9/$C9</f>
        <v>11782</v>
      </c>
      <c r="AE9" s="105">
        <v>235640</v>
      </c>
      <c r="AF9" s="5">
        <f t="shared" ref="AF9" si="60">AG9/$C9</f>
        <v>8913</v>
      </c>
      <c r="AG9" s="105">
        <v>178260</v>
      </c>
      <c r="AH9" s="74">
        <v>20</v>
      </c>
    </row>
    <row r="10" spans="1:34" s="2" customFormat="1" ht="18" customHeight="1" x14ac:dyDescent="0.3">
      <c r="A10" s="121" t="s">
        <v>25</v>
      </c>
      <c r="B10" s="127"/>
      <c r="C10" s="47">
        <v>10</v>
      </c>
      <c r="D10" s="5">
        <f t="shared" si="7"/>
        <v>1756</v>
      </c>
      <c r="E10" s="105">
        <v>17560</v>
      </c>
      <c r="F10" s="5">
        <f t="shared" si="8"/>
        <v>1300</v>
      </c>
      <c r="G10" s="105">
        <v>13000</v>
      </c>
      <c r="H10" s="5">
        <f t="shared" ref="H10" si="61">I10/$C10</f>
        <v>0</v>
      </c>
      <c r="I10" s="105">
        <v>0</v>
      </c>
      <c r="J10" s="5">
        <f t="shared" ref="J10" si="62">K10/$C10</f>
        <v>8736</v>
      </c>
      <c r="K10" s="105">
        <v>87360</v>
      </c>
      <c r="L10" s="5">
        <f t="shared" ref="L10" si="63">M10/$C10</f>
        <v>3686</v>
      </c>
      <c r="M10" s="105">
        <v>36860</v>
      </c>
      <c r="N10" s="5">
        <f t="shared" ref="N10" si="64">O10/$C10</f>
        <v>8021</v>
      </c>
      <c r="O10" s="105">
        <v>80210</v>
      </c>
      <c r="P10" s="5">
        <f t="shared" ref="P10" si="65">Q10/$C10</f>
        <v>760</v>
      </c>
      <c r="Q10" s="105">
        <v>7600</v>
      </c>
      <c r="R10" s="5">
        <f t="shared" ref="R10" si="66">S10/$C10</f>
        <v>0</v>
      </c>
      <c r="S10" s="105">
        <v>0</v>
      </c>
      <c r="T10" s="5">
        <f t="shared" ref="T10" si="67">U10/$C10</f>
        <v>4747</v>
      </c>
      <c r="U10" s="105">
        <v>47470</v>
      </c>
      <c r="V10" s="5">
        <f t="shared" ref="V10" si="68">W10/$C10</f>
        <v>24997</v>
      </c>
      <c r="W10" s="105">
        <v>249970</v>
      </c>
      <c r="X10" s="5">
        <f t="shared" ref="X10" si="69">Y10/$C10</f>
        <v>0</v>
      </c>
      <c r="Y10" s="105">
        <v>0</v>
      </c>
      <c r="Z10" s="5">
        <f t="shared" ref="Z10" si="70">AA10/$C10</f>
        <v>20953</v>
      </c>
      <c r="AA10" s="105">
        <v>209530</v>
      </c>
      <c r="AB10" s="5">
        <f t="shared" ref="AB10" si="71">AC10/$C10</f>
        <v>0</v>
      </c>
      <c r="AC10" s="105"/>
      <c r="AD10" s="5">
        <f t="shared" ref="AD10" si="72">AE10/$C10</f>
        <v>10359</v>
      </c>
      <c r="AE10" s="105">
        <v>103590</v>
      </c>
      <c r="AF10" s="5">
        <f t="shared" ref="AF10" si="73">AG10/$C10</f>
        <v>4851</v>
      </c>
      <c r="AG10" s="105">
        <v>48510</v>
      </c>
      <c r="AH10" s="75">
        <v>10</v>
      </c>
    </row>
    <row r="11" spans="1:34" s="2" customFormat="1" ht="18" customHeight="1" thickBot="1" x14ac:dyDescent="0.35">
      <c r="A11" s="121" t="s">
        <v>26</v>
      </c>
      <c r="B11" s="127"/>
      <c r="C11" s="48">
        <v>5</v>
      </c>
      <c r="D11" s="33">
        <f t="shared" si="7"/>
        <v>2051</v>
      </c>
      <c r="E11" s="106">
        <v>10255</v>
      </c>
      <c r="F11" s="33">
        <f t="shared" si="8"/>
        <v>0</v>
      </c>
      <c r="G11" s="106">
        <v>0</v>
      </c>
      <c r="H11" s="33">
        <f t="shared" ref="H11" si="74">I11/$C11</f>
        <v>900</v>
      </c>
      <c r="I11" s="106">
        <v>4500</v>
      </c>
      <c r="J11" s="33">
        <f t="shared" ref="J11" si="75">K11/$C11</f>
        <v>1186</v>
      </c>
      <c r="K11" s="106">
        <v>5930</v>
      </c>
      <c r="L11" s="33">
        <f t="shared" ref="L11" si="76">M11/$C11</f>
        <v>2024</v>
      </c>
      <c r="M11" s="106">
        <v>10120</v>
      </c>
      <c r="N11" s="33">
        <f t="shared" ref="N11" si="77">O11/$C11</f>
        <v>1915</v>
      </c>
      <c r="O11" s="106">
        <v>9575</v>
      </c>
      <c r="P11" s="33">
        <f t="shared" ref="P11" si="78">Q11/$C11</f>
        <v>440</v>
      </c>
      <c r="Q11" s="106">
        <v>2200</v>
      </c>
      <c r="R11" s="33">
        <f t="shared" ref="R11" si="79">S11/$C11</f>
        <v>4300</v>
      </c>
      <c r="S11" s="106">
        <v>21500</v>
      </c>
      <c r="T11" s="33">
        <f t="shared" ref="T11" si="80">U11/$C11</f>
        <v>1297</v>
      </c>
      <c r="U11" s="106">
        <v>6485</v>
      </c>
      <c r="V11" s="33">
        <f t="shared" ref="V11" si="81">W11/$C11</f>
        <v>5833</v>
      </c>
      <c r="W11" s="106">
        <v>29165</v>
      </c>
      <c r="X11" s="33">
        <f t="shared" ref="X11" si="82">Y11/$C11</f>
        <v>0</v>
      </c>
      <c r="Y11" s="106">
        <v>0</v>
      </c>
      <c r="Z11" s="33">
        <f t="shared" ref="Z11" si="83">AA11/$C11</f>
        <v>4751</v>
      </c>
      <c r="AA11" s="106">
        <v>23755</v>
      </c>
      <c r="AB11" s="33">
        <f t="shared" ref="AB11" si="84">AC11/$C11</f>
        <v>0</v>
      </c>
      <c r="AC11" s="106"/>
      <c r="AD11" s="33">
        <f t="shared" ref="AD11" si="85">AE11/$C11</f>
        <v>2714</v>
      </c>
      <c r="AE11" s="106">
        <v>13570</v>
      </c>
      <c r="AF11" s="33">
        <f t="shared" ref="AF11" si="86">AG11/$C11</f>
        <v>2407</v>
      </c>
      <c r="AG11" s="106">
        <v>12035</v>
      </c>
      <c r="AH11" s="76">
        <v>5</v>
      </c>
    </row>
    <row r="12" spans="1:34" s="2" customFormat="1" ht="18" customHeight="1" thickTop="1" thickBot="1" x14ac:dyDescent="0.35">
      <c r="A12" s="121" t="s">
        <v>27</v>
      </c>
      <c r="B12" s="127"/>
      <c r="C12" s="35" t="s">
        <v>4</v>
      </c>
      <c r="D12" s="87"/>
      <c r="E12" s="94">
        <f>SUM(E5:E11)</f>
        <v>509825</v>
      </c>
      <c r="F12" s="87"/>
      <c r="G12" s="94">
        <f>SUM(G5:G11)</f>
        <v>143000</v>
      </c>
      <c r="H12" s="87"/>
      <c r="I12" s="94">
        <f>SUM(I5:I11)</f>
        <v>4500</v>
      </c>
      <c r="J12" s="87"/>
      <c r="K12" s="94">
        <f>SUM(K5:K11)</f>
        <v>1246370</v>
      </c>
      <c r="L12" s="87"/>
      <c r="M12" s="94">
        <f>SUM(M5:M11)</f>
        <v>549350</v>
      </c>
      <c r="N12" s="87"/>
      <c r="O12" s="94">
        <f>SUM(O5:O11)</f>
        <v>621165</v>
      </c>
      <c r="P12" s="87"/>
      <c r="Q12" s="94">
        <f>SUM(Q5:Q11)</f>
        <v>70500</v>
      </c>
      <c r="R12" s="87"/>
      <c r="S12" s="94">
        <f>SUM(S5:S11)</f>
        <v>21500</v>
      </c>
      <c r="T12" s="87"/>
      <c r="U12" s="94">
        <f>SUM(U5:U11)</f>
        <v>398355</v>
      </c>
      <c r="V12" s="87"/>
      <c r="W12" s="94">
        <f>SUM(W5:W11)</f>
        <v>2845125</v>
      </c>
      <c r="X12" s="87"/>
      <c r="Y12" s="94">
        <f>SUM(Y5:Y11)</f>
        <v>0</v>
      </c>
      <c r="Z12" s="87"/>
      <c r="AA12" s="94">
        <f>SUM(AA5:AA11)</f>
        <v>2114775</v>
      </c>
      <c r="AB12" s="87"/>
      <c r="AC12" s="94">
        <f>SUM(AC5:AC11)</f>
        <v>0</v>
      </c>
      <c r="AD12" s="87"/>
      <c r="AE12" s="94">
        <f>SUM(AE5:AE11)</f>
        <v>1983350</v>
      </c>
      <c r="AF12" s="87"/>
      <c r="AG12" s="100">
        <f>SUM(AG5:AG11)</f>
        <v>639505</v>
      </c>
      <c r="AH12" s="68" t="s">
        <v>4</v>
      </c>
    </row>
    <row r="13" spans="1:34" s="2" customFormat="1" ht="45" customHeight="1" thickTop="1" thickBot="1" x14ac:dyDescent="0.35">
      <c r="A13" s="121" t="s">
        <v>28</v>
      </c>
      <c r="B13" s="127"/>
      <c r="C13" s="8" t="s">
        <v>7</v>
      </c>
      <c r="D13" s="86" t="str">
        <f>LEFT($A$17,5)</f>
        <v>30004</v>
      </c>
      <c r="E13" s="31" t="str">
        <f>IF($A$17&gt;1,MID($A$17,7,LEN($A$17)-18),"")</f>
        <v xml:space="preserve"> BNPP </v>
      </c>
      <c r="F13" s="86" t="str">
        <f>LEFT($A$18,5)</f>
        <v>30056</v>
      </c>
      <c r="G13" s="32" t="str">
        <f>IF($A$18&gt;1,MID($A$18,7,LEN($A$18)-18),"")</f>
        <v xml:space="preserve"> HSBC </v>
      </c>
      <c r="H13" s="86" t="str">
        <f>LEFT($A$19,5)</f>
        <v>42559</v>
      </c>
      <c r="I13" s="31" t="str">
        <f>IF($A$19&gt;1,MID($A$19,7,LEN($A$19)-18),"")</f>
        <v xml:space="preserve"> CCOOP </v>
      </c>
      <c r="J13" s="86" t="str">
        <f>LEFT($A$20,5)</f>
        <v>50030</v>
      </c>
      <c r="K13" s="31" t="str">
        <f>IF($A$20&gt;1,MID($A$20,7,LEN($A$20)-18),"")</f>
        <v xml:space="preserve"> DRFIP 30 </v>
      </c>
      <c r="L13" s="86" t="str">
        <f>LEFT($A$21,5)</f>
        <v>50034</v>
      </c>
      <c r="M13" s="32" t="str">
        <f>IF($A$21&gt;1,MID($A$21,7,LEN($A$21)-18),"")</f>
        <v xml:space="preserve"> DRFIP 34 </v>
      </c>
      <c r="N13" s="86" t="str">
        <f>LEFT($A$22,5)</f>
        <v>60033</v>
      </c>
      <c r="O13" s="32" t="str">
        <f>IF($A$22&gt;1,MID($A$22,7,LEN($A$22)-18),"")</f>
        <v xml:space="preserve"> LA POSTE SO </v>
      </c>
      <c r="P13" s="86" t="str">
        <f>LEFT($A$23,5)</f>
        <v>99998</v>
      </c>
      <c r="Q13" s="32" t="str">
        <f>IF($A$23&gt;1,MID($A$23,7,LEN($A$23)-18),"")</f>
        <v xml:space="preserve"> LOOMIS </v>
      </c>
      <c r="R13" s="86" t="str">
        <f>LEFT($A$24,5)</f>
        <v>20007</v>
      </c>
      <c r="S13" s="32" t="str">
        <f>IF($A$24&gt;1,MID($A$24,7,LEN($A$24)-18),"")</f>
        <v xml:space="preserve"> ATTIWAFA </v>
      </c>
      <c r="T13" s="86" t="str">
        <f>LEFT($A$25,5)</f>
        <v>10278</v>
      </c>
      <c r="U13" s="31" t="str">
        <f>IF($A$25&gt;1,MID($A$25,7,LEN($A$25)-18),"")</f>
        <v xml:space="preserve"> CFCM </v>
      </c>
      <c r="V13" s="86" t="str">
        <f>LEFT($A$26,5)</f>
        <v/>
      </c>
      <c r="W13" s="31" t="str">
        <f>IF($A$26&gt;1,MID($A$26,7,LEN($A$26)-18),"")</f>
        <v/>
      </c>
      <c r="X13" s="86" t="str">
        <f>LEFT($A$27,5)</f>
        <v/>
      </c>
      <c r="Y13" s="31" t="str">
        <f>IF($A$27&gt;1,MID($A$27,7,LEN($A$27)-18),"")</f>
        <v/>
      </c>
      <c r="Z13" s="86" t="str">
        <f>LEFT($A$28,5)</f>
        <v/>
      </c>
      <c r="AA13" s="31" t="str">
        <f>IF($A$28&gt;1,MID($A$28,7,LEN($A$28)-18),"")</f>
        <v/>
      </c>
      <c r="AB13" s="86" t="str">
        <f>LEFT($A$29,5)</f>
        <v/>
      </c>
      <c r="AC13" s="31" t="str">
        <f>IF($A$29&gt;1,MID($A$29,7,LEN($A$29)-18),"")</f>
        <v/>
      </c>
      <c r="AD13" s="86" t="str">
        <f>LEFT($A$30,5)</f>
        <v/>
      </c>
      <c r="AE13" s="31" t="str">
        <f>IF($A$30&gt;1,MID($A$30,7,LEN($A$30)-18),"")</f>
        <v/>
      </c>
      <c r="AF13" s="86" t="str">
        <f>LEFT($A$31,5)</f>
        <v/>
      </c>
      <c r="AG13" s="31" t="str">
        <f>IF($A$31&gt;1,MID($A$31,7,LEN($A$31)-18),"")</f>
        <v/>
      </c>
      <c r="AH13" s="58" t="s">
        <v>7</v>
      </c>
    </row>
    <row r="14" spans="1:34" s="2" customFormat="1" ht="18" customHeight="1" thickTop="1" x14ac:dyDescent="0.3">
      <c r="A14" s="121" t="s">
        <v>29</v>
      </c>
      <c r="B14" s="127"/>
      <c r="C14" s="131" t="s">
        <v>9</v>
      </c>
      <c r="D14" s="122" t="s">
        <v>1</v>
      </c>
      <c r="E14" s="123"/>
      <c r="F14" s="122" t="s">
        <v>1</v>
      </c>
      <c r="G14" s="123"/>
      <c r="H14" s="122" t="s">
        <v>1</v>
      </c>
      <c r="I14" s="123"/>
      <c r="J14" s="122" t="s">
        <v>1</v>
      </c>
      <c r="K14" s="123"/>
      <c r="L14" s="122" t="s">
        <v>1</v>
      </c>
      <c r="M14" s="123"/>
      <c r="N14" s="122" t="s">
        <v>1</v>
      </c>
      <c r="O14" s="123"/>
      <c r="P14" s="122" t="s">
        <v>1</v>
      </c>
      <c r="Q14" s="123"/>
      <c r="R14" s="122" t="s">
        <v>1</v>
      </c>
      <c r="S14" s="123"/>
      <c r="T14" s="122" t="s">
        <v>1</v>
      </c>
      <c r="U14" s="123"/>
      <c r="V14" s="122" t="s">
        <v>1</v>
      </c>
      <c r="W14" s="123"/>
      <c r="X14" s="122" t="s">
        <v>1</v>
      </c>
      <c r="Y14" s="123"/>
      <c r="Z14" s="122" t="s">
        <v>1</v>
      </c>
      <c r="AA14" s="123"/>
      <c r="AB14" s="122" t="s">
        <v>1</v>
      </c>
      <c r="AC14" s="123"/>
      <c r="AD14" s="122" t="s">
        <v>1</v>
      </c>
      <c r="AE14" s="123"/>
      <c r="AF14" s="122" t="s">
        <v>1</v>
      </c>
      <c r="AG14" s="123"/>
      <c r="AH14" s="145" t="s">
        <v>9</v>
      </c>
    </row>
    <row r="15" spans="1:34" s="2" customFormat="1" ht="18" customHeight="1" thickBot="1" x14ac:dyDescent="0.35">
      <c r="A15" s="121" t="s">
        <v>30</v>
      </c>
      <c r="B15" s="127"/>
      <c r="C15" s="132"/>
      <c r="D15" s="3" t="s">
        <v>2</v>
      </c>
      <c r="E15" s="4" t="s">
        <v>3</v>
      </c>
      <c r="F15" s="3" t="s">
        <v>2</v>
      </c>
      <c r="G15" s="4" t="s">
        <v>3</v>
      </c>
      <c r="H15" s="3" t="s">
        <v>2</v>
      </c>
      <c r="I15" s="4" t="s">
        <v>3</v>
      </c>
      <c r="J15" s="3" t="s">
        <v>2</v>
      </c>
      <c r="K15" s="4" t="s">
        <v>3</v>
      </c>
      <c r="L15" s="3" t="s">
        <v>2</v>
      </c>
      <c r="M15" s="4" t="s">
        <v>3</v>
      </c>
      <c r="N15" s="3" t="s">
        <v>2</v>
      </c>
      <c r="O15" s="4" t="s">
        <v>3</v>
      </c>
      <c r="P15" s="3" t="s">
        <v>2</v>
      </c>
      <c r="Q15" s="4" t="s">
        <v>3</v>
      </c>
      <c r="R15" s="3" t="s">
        <v>2</v>
      </c>
      <c r="S15" s="4" t="s">
        <v>3</v>
      </c>
      <c r="T15" s="3" t="s">
        <v>2</v>
      </c>
      <c r="U15" s="4" t="s">
        <v>3</v>
      </c>
      <c r="V15" s="3" t="s">
        <v>2</v>
      </c>
      <c r="W15" s="4" t="s">
        <v>3</v>
      </c>
      <c r="X15" s="3" t="s">
        <v>2</v>
      </c>
      <c r="Y15" s="4" t="s">
        <v>3</v>
      </c>
      <c r="Z15" s="3" t="s">
        <v>2</v>
      </c>
      <c r="AA15" s="4" t="s">
        <v>3</v>
      </c>
      <c r="AB15" s="3" t="s">
        <v>2</v>
      </c>
      <c r="AC15" s="4" t="s">
        <v>3</v>
      </c>
      <c r="AD15" s="3" t="s">
        <v>2</v>
      </c>
      <c r="AE15" s="4" t="s">
        <v>3</v>
      </c>
      <c r="AF15" s="3" t="s">
        <v>2</v>
      </c>
      <c r="AG15" s="4" t="s">
        <v>3</v>
      </c>
      <c r="AH15" s="146"/>
    </row>
    <row r="16" spans="1:34" s="2" customFormat="1" ht="18" customHeight="1" thickTop="1" x14ac:dyDescent="0.3">
      <c r="A16" s="121" t="s">
        <v>31</v>
      </c>
      <c r="B16" s="127"/>
      <c r="C16" s="42">
        <v>500</v>
      </c>
      <c r="D16" s="37">
        <f t="shared" ref="D16:D22" si="87">E16/C16</f>
        <v>0</v>
      </c>
      <c r="E16" s="104">
        <v>0</v>
      </c>
      <c r="F16" s="37">
        <f t="shared" ref="F16:F22" si="88">G16/C16</f>
        <v>0</v>
      </c>
      <c r="G16" s="104">
        <v>0</v>
      </c>
      <c r="H16" s="37">
        <f t="shared" ref="H16:H22" si="89">I16/C16</f>
        <v>0</v>
      </c>
      <c r="I16" s="104">
        <v>0</v>
      </c>
      <c r="J16" s="37">
        <f t="shared" ref="J16:J22" si="90">K16/C16</f>
        <v>0</v>
      </c>
      <c r="K16" s="104">
        <v>0</v>
      </c>
      <c r="L16" s="37">
        <f t="shared" ref="L16:L22" si="91">M16/C16</f>
        <v>0</v>
      </c>
      <c r="M16" s="104">
        <v>0</v>
      </c>
      <c r="N16" s="37">
        <f t="shared" ref="N16:N22" si="92">O16/C16</f>
        <v>0</v>
      </c>
      <c r="O16" s="104">
        <v>0</v>
      </c>
      <c r="P16" s="37">
        <f t="shared" ref="P16:P22" si="93">Q16/C16</f>
        <v>0</v>
      </c>
      <c r="Q16" s="104">
        <v>0</v>
      </c>
      <c r="R16" s="37">
        <f t="shared" ref="R16:R22" si="94">S16/C16</f>
        <v>0</v>
      </c>
      <c r="S16" s="104"/>
      <c r="T16" s="37">
        <f t="shared" ref="T16:T22" si="95">U16/C16</f>
        <v>0</v>
      </c>
      <c r="U16" s="104"/>
      <c r="V16" s="37">
        <f>W16/500</f>
        <v>0</v>
      </c>
      <c r="W16" s="104"/>
      <c r="X16" s="37">
        <f>Y16/500</f>
        <v>0</v>
      </c>
      <c r="Y16" s="104"/>
      <c r="Z16" s="37">
        <f>AA16/500</f>
        <v>0</v>
      </c>
      <c r="AA16" s="104"/>
      <c r="AB16" s="37">
        <f>AC16/500</f>
        <v>0</v>
      </c>
      <c r="AC16" s="104"/>
      <c r="AD16" s="37">
        <f>AE16/500</f>
        <v>0</v>
      </c>
      <c r="AE16" s="104"/>
      <c r="AF16" s="37">
        <f>AG16/500</f>
        <v>0</v>
      </c>
      <c r="AG16" s="104"/>
      <c r="AH16" s="70">
        <v>500</v>
      </c>
    </row>
    <row r="17" spans="1:34" s="2" customFormat="1" ht="18" customHeight="1" x14ac:dyDescent="0.3">
      <c r="A17" s="121" t="s">
        <v>32</v>
      </c>
      <c r="B17" s="127"/>
      <c r="C17" s="43">
        <v>200</v>
      </c>
      <c r="D17" s="5">
        <f t="shared" si="87"/>
        <v>240</v>
      </c>
      <c r="E17" s="105">
        <v>48000</v>
      </c>
      <c r="F17" s="5">
        <f t="shared" si="88"/>
        <v>0</v>
      </c>
      <c r="G17" s="105">
        <v>0</v>
      </c>
      <c r="H17" s="5">
        <f t="shared" si="89"/>
        <v>413</v>
      </c>
      <c r="I17" s="105">
        <v>82600</v>
      </c>
      <c r="J17" s="5">
        <f t="shared" si="90"/>
        <v>0</v>
      </c>
      <c r="K17" s="105">
        <v>0</v>
      </c>
      <c r="L17" s="5">
        <f t="shared" si="91"/>
        <v>0</v>
      </c>
      <c r="M17" s="105">
        <v>0</v>
      </c>
      <c r="N17" s="5">
        <f t="shared" si="92"/>
        <v>262</v>
      </c>
      <c r="O17" s="105">
        <v>52400</v>
      </c>
      <c r="P17" s="5">
        <f t="shared" si="93"/>
        <v>0</v>
      </c>
      <c r="Q17" s="105">
        <v>0</v>
      </c>
      <c r="R17" s="5">
        <f t="shared" si="94"/>
        <v>0</v>
      </c>
      <c r="S17" s="105"/>
      <c r="T17" s="5">
        <f t="shared" si="95"/>
        <v>0</v>
      </c>
      <c r="U17" s="105"/>
      <c r="V17" s="5">
        <f>W17/200</f>
        <v>0</v>
      </c>
      <c r="W17" s="105"/>
      <c r="X17" s="5">
        <f>Y17/200</f>
        <v>0</v>
      </c>
      <c r="Y17" s="105"/>
      <c r="Z17" s="5">
        <f>AA17/200</f>
        <v>0</v>
      </c>
      <c r="AA17" s="105"/>
      <c r="AB17" s="5">
        <f>AC17/200</f>
        <v>0</v>
      </c>
      <c r="AC17" s="105"/>
      <c r="AD17" s="5">
        <f>AE17/200</f>
        <v>0</v>
      </c>
      <c r="AE17" s="105"/>
      <c r="AF17" s="5">
        <f>AG17/200</f>
        <v>0</v>
      </c>
      <c r="AG17" s="105"/>
      <c r="AH17" s="71">
        <v>200</v>
      </c>
    </row>
    <row r="18" spans="1:34" s="2" customFormat="1" ht="18" customHeight="1" x14ac:dyDescent="0.3">
      <c r="A18" s="121" t="s">
        <v>33</v>
      </c>
      <c r="B18" s="127"/>
      <c r="C18" s="44">
        <v>100</v>
      </c>
      <c r="D18" s="5">
        <f t="shared" si="87"/>
        <v>2447</v>
      </c>
      <c r="E18" s="105">
        <v>244700</v>
      </c>
      <c r="F18" s="5">
        <f t="shared" si="88"/>
        <v>0</v>
      </c>
      <c r="G18" s="105">
        <v>0</v>
      </c>
      <c r="H18" s="5">
        <f t="shared" si="89"/>
        <v>3641</v>
      </c>
      <c r="I18" s="105">
        <v>364100</v>
      </c>
      <c r="J18" s="5">
        <f t="shared" si="90"/>
        <v>0</v>
      </c>
      <c r="K18" s="105">
        <v>0</v>
      </c>
      <c r="L18" s="5">
        <f t="shared" si="91"/>
        <v>0</v>
      </c>
      <c r="M18" s="105">
        <v>0</v>
      </c>
      <c r="N18" s="5">
        <f t="shared" si="92"/>
        <v>257</v>
      </c>
      <c r="O18" s="105">
        <v>25700</v>
      </c>
      <c r="P18" s="5">
        <f t="shared" si="93"/>
        <v>0</v>
      </c>
      <c r="Q18" s="105">
        <v>0</v>
      </c>
      <c r="R18" s="5">
        <f t="shared" si="94"/>
        <v>0</v>
      </c>
      <c r="S18" s="105"/>
      <c r="T18" s="5">
        <f t="shared" si="95"/>
        <v>0</v>
      </c>
      <c r="U18" s="105"/>
      <c r="V18" s="5">
        <f>W18/100</f>
        <v>0</v>
      </c>
      <c r="W18" s="105"/>
      <c r="X18" s="5">
        <f>Y18/100</f>
        <v>0</v>
      </c>
      <c r="Y18" s="105"/>
      <c r="Z18" s="5">
        <f>AA18/100</f>
        <v>0</v>
      </c>
      <c r="AA18" s="105"/>
      <c r="AB18" s="5">
        <f>AC18/100</f>
        <v>0</v>
      </c>
      <c r="AC18" s="105"/>
      <c r="AD18" s="5">
        <f>AE18/100</f>
        <v>0</v>
      </c>
      <c r="AE18" s="105"/>
      <c r="AF18" s="5">
        <f>AG18/100</f>
        <v>0</v>
      </c>
      <c r="AG18" s="105"/>
      <c r="AH18" s="72">
        <v>100</v>
      </c>
    </row>
    <row r="19" spans="1:34" s="2" customFormat="1" ht="18" customHeight="1" x14ac:dyDescent="0.3">
      <c r="A19" s="121" t="s">
        <v>34</v>
      </c>
      <c r="B19" s="127"/>
      <c r="C19" s="45">
        <v>50</v>
      </c>
      <c r="D19" s="5">
        <f t="shared" si="87"/>
        <v>5884</v>
      </c>
      <c r="E19" s="105">
        <v>294200</v>
      </c>
      <c r="F19" s="5">
        <f t="shared" si="88"/>
        <v>0</v>
      </c>
      <c r="G19" s="105">
        <v>0</v>
      </c>
      <c r="H19" s="5">
        <f t="shared" si="89"/>
        <v>3510</v>
      </c>
      <c r="I19" s="105">
        <v>175500</v>
      </c>
      <c r="J19" s="5">
        <f t="shared" si="90"/>
        <v>0</v>
      </c>
      <c r="K19" s="105">
        <v>0</v>
      </c>
      <c r="L19" s="5">
        <f t="shared" si="91"/>
        <v>0</v>
      </c>
      <c r="M19" s="105">
        <v>0</v>
      </c>
      <c r="N19" s="5">
        <f t="shared" si="92"/>
        <v>5872</v>
      </c>
      <c r="O19" s="105">
        <v>293600</v>
      </c>
      <c r="P19" s="5">
        <f t="shared" si="93"/>
        <v>0</v>
      </c>
      <c r="Q19" s="105">
        <v>0</v>
      </c>
      <c r="R19" s="5">
        <f t="shared" si="94"/>
        <v>0</v>
      </c>
      <c r="S19" s="105"/>
      <c r="T19" s="5">
        <f t="shared" si="95"/>
        <v>0</v>
      </c>
      <c r="U19" s="105"/>
      <c r="V19" s="5">
        <f>W19/50</f>
        <v>0</v>
      </c>
      <c r="W19" s="105"/>
      <c r="X19" s="5">
        <f>Y19/50</f>
        <v>0</v>
      </c>
      <c r="Y19" s="105"/>
      <c r="Z19" s="5">
        <f>AA19/50</f>
        <v>0</v>
      </c>
      <c r="AA19" s="105"/>
      <c r="AB19" s="5">
        <f>AC19/50</f>
        <v>0</v>
      </c>
      <c r="AC19" s="105"/>
      <c r="AD19" s="5">
        <f>AE19/50</f>
        <v>0</v>
      </c>
      <c r="AE19" s="105"/>
      <c r="AF19" s="5">
        <f>AG19/50</f>
        <v>0</v>
      </c>
      <c r="AG19" s="105"/>
      <c r="AH19" s="73">
        <v>50</v>
      </c>
    </row>
    <row r="20" spans="1:34" s="2" customFormat="1" ht="18" customHeight="1" x14ac:dyDescent="0.3">
      <c r="A20" s="121" t="s">
        <v>35</v>
      </c>
      <c r="B20" s="127"/>
      <c r="C20" s="46">
        <v>20</v>
      </c>
      <c r="D20" s="5">
        <f t="shared" si="87"/>
        <v>5083</v>
      </c>
      <c r="E20" s="105">
        <v>101660</v>
      </c>
      <c r="F20" s="5">
        <f t="shared" si="88"/>
        <v>0</v>
      </c>
      <c r="G20" s="105">
        <v>0</v>
      </c>
      <c r="H20" s="5">
        <f t="shared" si="89"/>
        <v>3626</v>
      </c>
      <c r="I20" s="105">
        <v>72520</v>
      </c>
      <c r="J20" s="5">
        <f t="shared" si="90"/>
        <v>0</v>
      </c>
      <c r="K20" s="105">
        <v>0</v>
      </c>
      <c r="L20" s="5">
        <f t="shared" si="91"/>
        <v>0</v>
      </c>
      <c r="M20" s="105">
        <v>0</v>
      </c>
      <c r="N20" s="5">
        <f t="shared" si="92"/>
        <v>3075</v>
      </c>
      <c r="O20" s="105">
        <v>61500</v>
      </c>
      <c r="P20" s="5">
        <f t="shared" si="93"/>
        <v>0</v>
      </c>
      <c r="Q20" s="105">
        <v>0</v>
      </c>
      <c r="R20" s="5">
        <f t="shared" si="94"/>
        <v>0</v>
      </c>
      <c r="S20" s="105"/>
      <c r="T20" s="5">
        <f t="shared" si="95"/>
        <v>0</v>
      </c>
      <c r="U20" s="105"/>
      <c r="V20" s="5">
        <f>W20/20</f>
        <v>0</v>
      </c>
      <c r="W20" s="105"/>
      <c r="X20" s="5">
        <f>Y20/20</f>
        <v>0</v>
      </c>
      <c r="Y20" s="105"/>
      <c r="Z20" s="5">
        <f>AA20/20</f>
        <v>0</v>
      </c>
      <c r="AA20" s="105"/>
      <c r="AB20" s="5">
        <f>AC20/20</f>
        <v>0</v>
      </c>
      <c r="AC20" s="105"/>
      <c r="AD20" s="5">
        <f>AE20/20</f>
        <v>0</v>
      </c>
      <c r="AE20" s="105"/>
      <c r="AF20" s="5">
        <f>AG20/20</f>
        <v>0</v>
      </c>
      <c r="AG20" s="105"/>
      <c r="AH20" s="74">
        <v>20</v>
      </c>
    </row>
    <row r="21" spans="1:34" s="2" customFormat="1" ht="18" customHeight="1" x14ac:dyDescent="0.3">
      <c r="A21" s="121" t="s">
        <v>36</v>
      </c>
      <c r="B21" s="127"/>
      <c r="C21" s="47">
        <v>10</v>
      </c>
      <c r="D21" s="5">
        <f t="shared" si="87"/>
        <v>5623</v>
      </c>
      <c r="E21" s="105">
        <v>56230</v>
      </c>
      <c r="F21" s="5">
        <f t="shared" si="88"/>
        <v>0</v>
      </c>
      <c r="G21" s="105">
        <v>0</v>
      </c>
      <c r="H21" s="5">
        <f t="shared" si="89"/>
        <v>3277</v>
      </c>
      <c r="I21" s="105">
        <v>32770</v>
      </c>
      <c r="J21" s="5">
        <f t="shared" si="90"/>
        <v>0</v>
      </c>
      <c r="K21" s="105">
        <v>0</v>
      </c>
      <c r="L21" s="5">
        <f t="shared" si="91"/>
        <v>0</v>
      </c>
      <c r="M21" s="105">
        <v>0</v>
      </c>
      <c r="N21" s="5">
        <f t="shared" si="92"/>
        <v>4833</v>
      </c>
      <c r="O21" s="105">
        <v>48330</v>
      </c>
      <c r="P21" s="5">
        <f t="shared" si="93"/>
        <v>0</v>
      </c>
      <c r="Q21" s="105">
        <v>0</v>
      </c>
      <c r="R21" s="5">
        <f t="shared" si="94"/>
        <v>0</v>
      </c>
      <c r="S21" s="105"/>
      <c r="T21" s="5">
        <f t="shared" si="95"/>
        <v>0</v>
      </c>
      <c r="U21" s="105"/>
      <c r="V21" s="5">
        <f>W21/10</f>
        <v>0</v>
      </c>
      <c r="W21" s="105"/>
      <c r="X21" s="5">
        <f>Y21/10</f>
        <v>0</v>
      </c>
      <c r="Y21" s="105"/>
      <c r="Z21" s="5">
        <f>AA21/10</f>
        <v>0</v>
      </c>
      <c r="AA21" s="105"/>
      <c r="AB21" s="5">
        <f>AC21/10</f>
        <v>0</v>
      </c>
      <c r="AC21" s="105"/>
      <c r="AD21" s="5">
        <f>AE21/10</f>
        <v>0</v>
      </c>
      <c r="AE21" s="105"/>
      <c r="AF21" s="5">
        <f>AG21/10</f>
        <v>0</v>
      </c>
      <c r="AG21" s="105"/>
      <c r="AH21" s="75">
        <v>10</v>
      </c>
    </row>
    <row r="22" spans="1:34" s="2" customFormat="1" ht="18" customHeight="1" thickBot="1" x14ac:dyDescent="0.35">
      <c r="A22" s="121" t="s">
        <v>37</v>
      </c>
      <c r="B22" s="127"/>
      <c r="C22" s="48">
        <v>5</v>
      </c>
      <c r="D22" s="33">
        <f t="shared" si="87"/>
        <v>2439</v>
      </c>
      <c r="E22" s="106">
        <v>12195</v>
      </c>
      <c r="F22" s="33">
        <f t="shared" si="88"/>
        <v>0</v>
      </c>
      <c r="G22" s="106">
        <v>0</v>
      </c>
      <c r="H22" s="33">
        <f t="shared" si="89"/>
        <v>1776</v>
      </c>
      <c r="I22" s="106">
        <v>8880</v>
      </c>
      <c r="J22" s="33">
        <f t="shared" si="90"/>
        <v>0</v>
      </c>
      <c r="K22" s="106">
        <v>0</v>
      </c>
      <c r="L22" s="33">
        <f t="shared" si="91"/>
        <v>0</v>
      </c>
      <c r="M22" s="106">
        <v>0</v>
      </c>
      <c r="N22" s="33">
        <f t="shared" si="92"/>
        <v>7445</v>
      </c>
      <c r="O22" s="106">
        <v>37225</v>
      </c>
      <c r="P22" s="33">
        <f t="shared" si="93"/>
        <v>0</v>
      </c>
      <c r="Q22" s="106">
        <v>0</v>
      </c>
      <c r="R22" s="33">
        <f t="shared" si="94"/>
        <v>0</v>
      </c>
      <c r="S22" s="106"/>
      <c r="T22" s="33">
        <f t="shared" si="95"/>
        <v>0</v>
      </c>
      <c r="U22" s="106"/>
      <c r="V22" s="33">
        <f>W22/5</f>
        <v>0</v>
      </c>
      <c r="W22" s="106"/>
      <c r="X22" s="33">
        <f>Y22/5</f>
        <v>0</v>
      </c>
      <c r="Y22" s="106"/>
      <c r="Z22" s="33">
        <f>AA22/5</f>
        <v>0</v>
      </c>
      <c r="AA22" s="106"/>
      <c r="AB22" s="33">
        <f>AC22/5</f>
        <v>0</v>
      </c>
      <c r="AC22" s="106"/>
      <c r="AD22" s="33">
        <f>AE22/5</f>
        <v>0</v>
      </c>
      <c r="AE22" s="106"/>
      <c r="AF22" s="33">
        <f>AG22/5</f>
        <v>0</v>
      </c>
      <c r="AG22" s="106"/>
      <c r="AH22" s="76">
        <v>5</v>
      </c>
    </row>
    <row r="23" spans="1:34" s="2" customFormat="1" ht="18" customHeight="1" thickTop="1" thickBot="1" x14ac:dyDescent="0.35">
      <c r="A23" s="121" t="s">
        <v>38</v>
      </c>
      <c r="B23" s="127"/>
      <c r="C23" s="35" t="s">
        <v>4</v>
      </c>
      <c r="D23" s="87"/>
      <c r="E23" s="107">
        <f>SUM(E16:E22)</f>
        <v>756985</v>
      </c>
      <c r="F23" s="87"/>
      <c r="G23" s="107">
        <f>SUM(G16:G22)</f>
        <v>0</v>
      </c>
      <c r="H23" s="87"/>
      <c r="I23" s="107">
        <f>SUM(I16:I22)</f>
        <v>736370</v>
      </c>
      <c r="J23" s="87"/>
      <c r="K23" s="107">
        <f>SUM(K16:K22)</f>
        <v>0</v>
      </c>
      <c r="L23" s="87"/>
      <c r="M23" s="107">
        <f>SUM(M16:M22)</f>
        <v>0</v>
      </c>
      <c r="N23" s="87"/>
      <c r="O23" s="107">
        <f>SUM(O16:O22)</f>
        <v>518755</v>
      </c>
      <c r="P23" s="87"/>
      <c r="Q23" s="107">
        <f>SUM(Q16:Q22)</f>
        <v>0</v>
      </c>
      <c r="R23" s="87"/>
      <c r="S23" s="107">
        <f>SUM(S16:S22)</f>
        <v>0</v>
      </c>
      <c r="T23" s="87"/>
      <c r="U23" s="107">
        <f>SUM(U16:U22)</f>
        <v>0</v>
      </c>
      <c r="V23" s="87"/>
      <c r="W23" s="107">
        <f>SUM(W16:W22)</f>
        <v>0</v>
      </c>
      <c r="X23" s="87"/>
      <c r="Y23" s="107">
        <f>SUM(Y16:Y22)</f>
        <v>0</v>
      </c>
      <c r="Z23" s="87"/>
      <c r="AA23" s="107">
        <f>SUM(AA16:AA22)</f>
        <v>0</v>
      </c>
      <c r="AB23" s="87"/>
      <c r="AC23" s="107">
        <f>SUM(AC16:AC22)</f>
        <v>0</v>
      </c>
      <c r="AD23" s="87"/>
      <c r="AE23" s="107">
        <f>SUM(AE16:AE22)</f>
        <v>0</v>
      </c>
      <c r="AF23" s="87"/>
      <c r="AG23" s="107">
        <f>SUM(AG16:AG22)</f>
        <v>0</v>
      </c>
      <c r="AH23" s="68" t="s">
        <v>4</v>
      </c>
    </row>
    <row r="24" spans="1:34" ht="9.75" customHeight="1" thickTop="1" thickBot="1" x14ac:dyDescent="0.3">
      <c r="A24" s="27" t="s">
        <v>39</v>
      </c>
      <c r="B24" s="12"/>
      <c r="C24" s="57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57"/>
    </row>
    <row r="25" spans="1:34" ht="27.75" thickTop="1" thickBot="1" x14ac:dyDescent="0.3">
      <c r="A25" s="27" t="s">
        <v>40</v>
      </c>
      <c r="B25" s="12"/>
      <c r="C25" s="89"/>
      <c r="D25" s="138" t="s">
        <v>6</v>
      </c>
      <c r="E25" s="139"/>
      <c r="F25" s="139"/>
      <c r="G25" s="139"/>
      <c r="H25" s="139"/>
      <c r="I25" s="139"/>
      <c r="J25" s="139"/>
      <c r="K25" s="139"/>
      <c r="L25" s="139"/>
      <c r="M25" s="139"/>
      <c r="N25" s="139"/>
      <c r="O25" s="139"/>
      <c r="P25" s="139"/>
      <c r="Q25" s="139"/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40"/>
      <c r="AH25" s="13"/>
    </row>
    <row r="26" spans="1:34" s="2" customFormat="1" ht="49.5" customHeight="1" thickTop="1" thickBot="1" x14ac:dyDescent="0.35">
      <c r="A26" s="27"/>
      <c r="B26" s="124" t="s">
        <v>12</v>
      </c>
      <c r="C26" s="8" t="s">
        <v>7</v>
      </c>
      <c r="D26" s="20" t="str">
        <f>LEFT($A$2,5)</f>
        <v>10107</v>
      </c>
      <c r="E26" s="21" t="str">
        <f>IF($A$2&gt;1,MID($A$2,7,LEN($A$2)-18),"")</f>
        <v xml:space="preserve"> BRED </v>
      </c>
      <c r="F26" s="20" t="str">
        <f>LEFT($A$3,5)</f>
        <v>11306</v>
      </c>
      <c r="G26" s="21" t="str">
        <f>IF($A$3&gt;1,MID($A$3,7,LEN($A$3)-18),"")</f>
        <v xml:space="preserve"> CAAP </v>
      </c>
      <c r="H26" s="22" t="str">
        <f>LEFT($A$4,5)</f>
        <v>11315</v>
      </c>
      <c r="I26" s="23" t="str">
        <f>IF($A$4&gt;1,MID($A$4,7,LEN($A$4)-18),"")</f>
        <v xml:space="preserve"> CEPAC </v>
      </c>
      <c r="J26" s="20" t="str">
        <f>LEFT($A$5,5)</f>
        <v>11808</v>
      </c>
      <c r="K26" s="23" t="str">
        <f>IF($A$5&gt;1,MID($A$5,7,LEN($A$5)-18),"")</f>
        <v xml:space="preserve"> BFCM </v>
      </c>
      <c r="L26" s="22" t="str">
        <f>LEFT($A$6,5)</f>
        <v>13485</v>
      </c>
      <c r="M26" s="23" t="str">
        <f>IF($A$6&gt;1,MID($A$6,7,LEN($A$6)-18),"")</f>
        <v xml:space="preserve"> CELR </v>
      </c>
      <c r="N26" s="22" t="str">
        <f>LEFT($A$7,5)</f>
        <v>13506</v>
      </c>
      <c r="O26" s="24" t="str">
        <f>IF($A$7&gt;1,MID($A$7,7,LEN($A$7)-18),"")</f>
        <v xml:space="preserve"> CALA </v>
      </c>
      <c r="P26" s="22" t="str">
        <f>LEFT($A$8,5)</f>
        <v>14265</v>
      </c>
      <c r="Q26" s="24" t="str">
        <f>IF($A$8&gt;1,MID($A$8,7,LEN($A$8)-18),"")</f>
        <v xml:space="preserve"> CELDA </v>
      </c>
      <c r="R26" s="22" t="str">
        <f>LEFT($A$9,5)</f>
        <v>14607</v>
      </c>
      <c r="S26" s="24" t="str">
        <f>IF($A$9&gt;1,MID($A$9,7,LEN($A$9)-18),"")</f>
        <v xml:space="preserve"> BPMED </v>
      </c>
      <c r="T26" s="22" t="str">
        <f>LEFT($A$10,5)</f>
        <v>15689</v>
      </c>
      <c r="U26" s="25" t="str">
        <f>IF($A$10&gt;1,MID($A$10,7,LEN($A$10)-18),"")</f>
        <v xml:space="preserve"> ARKEA </v>
      </c>
      <c r="V26" s="22" t="str">
        <f>LEFT($A$11,5)</f>
        <v>16607</v>
      </c>
      <c r="W26" s="23" t="str">
        <f>IF($A$11&gt;1,MID($A$11,7,LEN($A$11)-18),"")</f>
        <v xml:space="preserve"> BPS </v>
      </c>
      <c r="X26" s="22" t="str">
        <f>LEFT($A$12,5)</f>
        <v>16807</v>
      </c>
      <c r="Y26" s="23" t="str">
        <f>IF($A$12&gt;1,MID($A$12,7,LEN($A$12)-18),"")</f>
        <v xml:space="preserve"> BPAURA </v>
      </c>
      <c r="Z26" s="22" t="str">
        <f>LEFT($A$13,5)</f>
        <v>17668</v>
      </c>
      <c r="AA26" s="23" t="str">
        <f>IF($A$13&gt;1,MID($A$13,7,LEN($A$13)-18),"")</f>
        <v xml:space="preserve"> 2SF </v>
      </c>
      <c r="AB26" s="22" t="str">
        <f>LEFT($A$14,5)</f>
        <v>17807</v>
      </c>
      <c r="AC26" s="23" t="str">
        <f>IF($A$14&gt;1,MID($A$14,7,LEN($A$14)-18),"")</f>
        <v xml:space="preserve"> BPO </v>
      </c>
      <c r="AD26" s="22" t="str">
        <f>LEFT($A$15,5)</f>
        <v>30002</v>
      </c>
      <c r="AE26" s="23" t="str">
        <f>IF($A$15&gt;1,MID($A$15,7,LEN($A$15)-18),"")</f>
        <v xml:space="preserve"> LCL </v>
      </c>
      <c r="AF26" s="22" t="str">
        <f>LEFT($A$16,5)</f>
        <v>30003</v>
      </c>
      <c r="AG26" s="23" t="str">
        <f>IF($A$16&gt;1,MID($A$16,7,LEN($A$16)-18),"")</f>
        <v xml:space="preserve"> SG </v>
      </c>
      <c r="AH26" s="58" t="s">
        <v>7</v>
      </c>
    </row>
    <row r="27" spans="1:34" s="2" customFormat="1" ht="20.100000000000001" customHeight="1" thickTop="1" x14ac:dyDescent="0.3">
      <c r="A27" s="27"/>
      <c r="B27" s="124"/>
      <c r="C27" s="133" t="s">
        <v>9</v>
      </c>
      <c r="D27" s="122" t="s">
        <v>1</v>
      </c>
      <c r="E27" s="123"/>
      <c r="F27" s="122" t="s">
        <v>1</v>
      </c>
      <c r="G27" s="123"/>
      <c r="H27" s="122" t="s">
        <v>1</v>
      </c>
      <c r="I27" s="123"/>
      <c r="J27" s="122" t="s">
        <v>1</v>
      </c>
      <c r="K27" s="123"/>
      <c r="L27" s="122" t="s">
        <v>1</v>
      </c>
      <c r="M27" s="123"/>
      <c r="N27" s="122" t="s">
        <v>1</v>
      </c>
      <c r="O27" s="123"/>
      <c r="P27" s="122" t="s">
        <v>1</v>
      </c>
      <c r="Q27" s="123"/>
      <c r="R27" s="122" t="s">
        <v>1</v>
      </c>
      <c r="S27" s="123"/>
      <c r="T27" s="122" t="s">
        <v>1</v>
      </c>
      <c r="U27" s="123"/>
      <c r="V27" s="122" t="s">
        <v>1</v>
      </c>
      <c r="W27" s="123"/>
      <c r="X27" s="122" t="s">
        <v>1</v>
      </c>
      <c r="Y27" s="123"/>
      <c r="Z27" s="122" t="s">
        <v>1</v>
      </c>
      <c r="AA27" s="123"/>
      <c r="AB27" s="122" t="s">
        <v>1</v>
      </c>
      <c r="AC27" s="123"/>
      <c r="AD27" s="122" t="s">
        <v>1</v>
      </c>
      <c r="AE27" s="123"/>
      <c r="AF27" s="122" t="s">
        <v>1</v>
      </c>
      <c r="AG27" s="123"/>
      <c r="AH27" s="145" t="s">
        <v>9</v>
      </c>
    </row>
    <row r="28" spans="1:34" s="2" customFormat="1" ht="20.100000000000001" customHeight="1" thickBot="1" x14ac:dyDescent="0.35">
      <c r="A28" s="27"/>
      <c r="B28" s="124"/>
      <c r="C28" s="134"/>
      <c r="D28" s="3" t="s">
        <v>2</v>
      </c>
      <c r="E28" s="4" t="s">
        <v>3</v>
      </c>
      <c r="F28" s="3" t="s">
        <v>2</v>
      </c>
      <c r="G28" s="4" t="s">
        <v>3</v>
      </c>
      <c r="H28" s="3" t="s">
        <v>2</v>
      </c>
      <c r="I28" s="4" t="s">
        <v>3</v>
      </c>
      <c r="J28" s="3" t="s">
        <v>2</v>
      </c>
      <c r="K28" s="4" t="s">
        <v>3</v>
      </c>
      <c r="L28" s="3" t="s">
        <v>2</v>
      </c>
      <c r="M28" s="4" t="s">
        <v>3</v>
      </c>
      <c r="N28" s="3" t="s">
        <v>2</v>
      </c>
      <c r="O28" s="4" t="s">
        <v>3</v>
      </c>
      <c r="P28" s="3" t="s">
        <v>2</v>
      </c>
      <c r="Q28" s="4" t="s">
        <v>3</v>
      </c>
      <c r="R28" s="3" t="s">
        <v>2</v>
      </c>
      <c r="S28" s="4" t="s">
        <v>3</v>
      </c>
      <c r="T28" s="3" t="s">
        <v>2</v>
      </c>
      <c r="U28" s="4" t="s">
        <v>3</v>
      </c>
      <c r="V28" s="3" t="s">
        <v>2</v>
      </c>
      <c r="W28" s="4" t="s">
        <v>3</v>
      </c>
      <c r="X28" s="3" t="s">
        <v>2</v>
      </c>
      <c r="Y28" s="4" t="s">
        <v>3</v>
      </c>
      <c r="Z28" s="3" t="s">
        <v>2</v>
      </c>
      <c r="AA28" s="4" t="s">
        <v>3</v>
      </c>
      <c r="AB28" s="3" t="s">
        <v>2</v>
      </c>
      <c r="AC28" s="4" t="s">
        <v>3</v>
      </c>
      <c r="AD28" s="3" t="s">
        <v>2</v>
      </c>
      <c r="AE28" s="4" t="s">
        <v>3</v>
      </c>
      <c r="AF28" s="3" t="s">
        <v>2</v>
      </c>
      <c r="AG28" s="4" t="s">
        <v>3</v>
      </c>
      <c r="AH28" s="146"/>
    </row>
    <row r="29" spans="1:34" s="2" customFormat="1" ht="18" customHeight="1" thickTop="1" x14ac:dyDescent="0.3">
      <c r="A29" s="27"/>
      <c r="B29" s="124"/>
      <c r="C29" s="42">
        <v>500</v>
      </c>
      <c r="D29" s="37">
        <f t="shared" ref="D29:D35" si="96">E29/C29</f>
        <v>47</v>
      </c>
      <c r="E29" s="90">
        <v>23500</v>
      </c>
      <c r="F29" s="37">
        <f t="shared" ref="F29:F35" si="97">G29/C29</f>
        <v>0</v>
      </c>
      <c r="G29" s="90">
        <v>0</v>
      </c>
      <c r="H29" s="37">
        <f t="shared" ref="H29:H35" si="98">I29/C29</f>
        <v>0</v>
      </c>
      <c r="I29" s="90">
        <v>0</v>
      </c>
      <c r="J29" s="37">
        <f t="shared" ref="J29:J35" si="99">K29/C29</f>
        <v>48</v>
      </c>
      <c r="K29" s="90">
        <v>24000</v>
      </c>
      <c r="L29" s="37">
        <f t="shared" ref="L29:L35" si="100">M29/C29</f>
        <v>74</v>
      </c>
      <c r="M29" s="90">
        <v>37000</v>
      </c>
      <c r="N29" s="37">
        <f t="shared" ref="N29:N35" si="101">O29/C29</f>
        <v>20</v>
      </c>
      <c r="O29" s="90">
        <v>10000</v>
      </c>
      <c r="P29" s="37">
        <f t="shared" ref="P29:P35" si="102">Q29/C29</f>
        <v>0</v>
      </c>
      <c r="Q29" s="90">
        <v>0</v>
      </c>
      <c r="R29" s="37">
        <f t="shared" ref="R29:R35" si="103">S29/C29</f>
        <v>0</v>
      </c>
      <c r="S29" s="90">
        <v>0</v>
      </c>
      <c r="T29" s="37">
        <f t="shared" ref="T29:T35" si="104">U29/C29</f>
        <v>64</v>
      </c>
      <c r="U29" s="90">
        <v>32000</v>
      </c>
      <c r="V29" s="37">
        <f>W29/500</f>
        <v>72</v>
      </c>
      <c r="W29" s="90">
        <v>36000</v>
      </c>
      <c r="X29" s="37">
        <f>Y29/500</f>
        <v>0</v>
      </c>
      <c r="Y29" s="90">
        <v>0</v>
      </c>
      <c r="Z29" s="37">
        <f>AA29/500</f>
        <v>42</v>
      </c>
      <c r="AA29" s="90">
        <v>21000</v>
      </c>
      <c r="AB29" s="37">
        <f>AC29/500</f>
        <v>0</v>
      </c>
      <c r="AC29" s="90">
        <v>0</v>
      </c>
      <c r="AD29" s="37">
        <f>AE29/500</f>
        <v>33</v>
      </c>
      <c r="AE29" s="90">
        <v>16500</v>
      </c>
      <c r="AF29" s="37">
        <f>AG29/500</f>
        <v>0</v>
      </c>
      <c r="AG29" s="101"/>
      <c r="AH29" s="70">
        <v>500</v>
      </c>
    </row>
    <row r="30" spans="1:34" s="2" customFormat="1" ht="18" customHeight="1" x14ac:dyDescent="0.3">
      <c r="A30" s="27"/>
      <c r="B30" s="124"/>
      <c r="C30" s="43">
        <v>200</v>
      </c>
      <c r="D30" s="5">
        <f t="shared" si="96"/>
        <v>93</v>
      </c>
      <c r="E30" s="91">
        <v>18600</v>
      </c>
      <c r="F30" s="5">
        <f t="shared" si="97"/>
        <v>0</v>
      </c>
      <c r="G30" s="91">
        <v>0</v>
      </c>
      <c r="H30" s="5">
        <f t="shared" si="98"/>
        <v>0</v>
      </c>
      <c r="I30" s="91">
        <v>0</v>
      </c>
      <c r="J30" s="5">
        <f t="shared" si="99"/>
        <v>72</v>
      </c>
      <c r="K30" s="91">
        <v>14400</v>
      </c>
      <c r="L30" s="5">
        <f t="shared" si="100"/>
        <v>85</v>
      </c>
      <c r="M30" s="91">
        <v>17000</v>
      </c>
      <c r="N30" s="5">
        <f t="shared" si="101"/>
        <v>24</v>
      </c>
      <c r="O30" s="91">
        <v>4800</v>
      </c>
      <c r="P30" s="5">
        <f t="shared" si="102"/>
        <v>0</v>
      </c>
      <c r="Q30" s="91">
        <v>0</v>
      </c>
      <c r="R30" s="5">
        <f t="shared" si="103"/>
        <v>0</v>
      </c>
      <c r="S30" s="91">
        <v>0</v>
      </c>
      <c r="T30" s="5">
        <f t="shared" si="104"/>
        <v>66</v>
      </c>
      <c r="U30" s="91">
        <v>13200</v>
      </c>
      <c r="V30" s="5">
        <f>W30/200</f>
        <v>89</v>
      </c>
      <c r="W30" s="91">
        <v>17800</v>
      </c>
      <c r="X30" s="5">
        <f>Y30/200</f>
        <v>0</v>
      </c>
      <c r="Y30" s="91">
        <v>0</v>
      </c>
      <c r="Z30" s="5">
        <f>AA30/200</f>
        <v>110</v>
      </c>
      <c r="AA30" s="91">
        <v>22000</v>
      </c>
      <c r="AB30" s="5">
        <f>AC30/200</f>
        <v>0</v>
      </c>
      <c r="AC30" s="91">
        <v>0</v>
      </c>
      <c r="AD30" s="5">
        <f>AE30/200</f>
        <v>118</v>
      </c>
      <c r="AE30" s="91">
        <v>23600</v>
      </c>
      <c r="AF30" s="5">
        <f>AG30/200</f>
        <v>0</v>
      </c>
      <c r="AG30" s="102"/>
      <c r="AH30" s="71">
        <v>200</v>
      </c>
    </row>
    <row r="31" spans="1:34" s="2" customFormat="1" ht="18" customHeight="1" x14ac:dyDescent="0.3">
      <c r="A31" s="27"/>
      <c r="B31" s="124"/>
      <c r="C31" s="44">
        <v>100</v>
      </c>
      <c r="D31" s="5">
        <f t="shared" si="96"/>
        <v>42</v>
      </c>
      <c r="E31" s="91">
        <v>4200</v>
      </c>
      <c r="F31" s="5">
        <f t="shared" si="97"/>
        <v>0</v>
      </c>
      <c r="G31" s="91">
        <v>0</v>
      </c>
      <c r="H31" s="5">
        <f t="shared" si="98"/>
        <v>0</v>
      </c>
      <c r="I31" s="91">
        <v>0</v>
      </c>
      <c r="J31" s="5">
        <f t="shared" si="99"/>
        <v>249</v>
      </c>
      <c r="K31" s="91">
        <v>24900</v>
      </c>
      <c r="L31" s="5">
        <f t="shared" si="100"/>
        <v>139</v>
      </c>
      <c r="M31" s="91">
        <v>13900</v>
      </c>
      <c r="N31" s="5">
        <f t="shared" si="101"/>
        <v>213</v>
      </c>
      <c r="O31" s="91">
        <v>21300</v>
      </c>
      <c r="P31" s="5">
        <f t="shared" si="102"/>
        <v>0</v>
      </c>
      <c r="Q31" s="91">
        <v>0</v>
      </c>
      <c r="R31" s="5">
        <f t="shared" si="103"/>
        <v>0</v>
      </c>
      <c r="S31" s="91">
        <v>0</v>
      </c>
      <c r="T31" s="5">
        <f t="shared" si="104"/>
        <v>277</v>
      </c>
      <c r="U31" s="91">
        <v>27700</v>
      </c>
      <c r="V31" s="5">
        <f>W31/100</f>
        <v>468</v>
      </c>
      <c r="W31" s="91">
        <v>46800</v>
      </c>
      <c r="X31" s="5">
        <f>Y31/100</f>
        <v>0</v>
      </c>
      <c r="Y31" s="91">
        <v>0</v>
      </c>
      <c r="Z31" s="5">
        <f>AA31/100</f>
        <v>558</v>
      </c>
      <c r="AA31" s="91">
        <v>55800</v>
      </c>
      <c r="AB31" s="5">
        <f>AC31/100</f>
        <v>0</v>
      </c>
      <c r="AC31" s="91">
        <v>0</v>
      </c>
      <c r="AD31" s="5">
        <f>AE31/100</f>
        <v>268</v>
      </c>
      <c r="AE31" s="91">
        <v>26800</v>
      </c>
      <c r="AF31" s="5">
        <f>AG31/100</f>
        <v>0</v>
      </c>
      <c r="AG31" s="102"/>
      <c r="AH31" s="72">
        <v>100</v>
      </c>
    </row>
    <row r="32" spans="1:34" s="2" customFormat="1" ht="18" customHeight="1" x14ac:dyDescent="0.3">
      <c r="A32" s="27"/>
      <c r="B32" s="124"/>
      <c r="C32" s="45">
        <v>50</v>
      </c>
      <c r="D32" s="5">
        <f t="shared" si="96"/>
        <v>39</v>
      </c>
      <c r="E32" s="91">
        <v>1950</v>
      </c>
      <c r="F32" s="5">
        <f t="shared" si="97"/>
        <v>0</v>
      </c>
      <c r="G32" s="91">
        <v>0</v>
      </c>
      <c r="H32" s="5">
        <f t="shared" si="98"/>
        <v>0</v>
      </c>
      <c r="I32" s="91">
        <v>0</v>
      </c>
      <c r="J32" s="5">
        <f t="shared" si="99"/>
        <v>5000</v>
      </c>
      <c r="K32" s="91">
        <v>250000</v>
      </c>
      <c r="L32" s="5">
        <f t="shared" si="100"/>
        <v>4989</v>
      </c>
      <c r="M32" s="91">
        <v>249450</v>
      </c>
      <c r="N32" s="5">
        <f t="shared" si="101"/>
        <v>3854</v>
      </c>
      <c r="O32" s="91">
        <v>192700</v>
      </c>
      <c r="P32" s="5">
        <f t="shared" si="102"/>
        <v>0</v>
      </c>
      <c r="Q32" s="91">
        <v>0</v>
      </c>
      <c r="R32" s="5">
        <f t="shared" si="103"/>
        <v>0</v>
      </c>
      <c r="S32" s="91">
        <v>0</v>
      </c>
      <c r="T32" s="5">
        <f t="shared" si="104"/>
        <v>803</v>
      </c>
      <c r="U32" s="91">
        <v>40150</v>
      </c>
      <c r="V32" s="5">
        <f>W32/50</f>
        <v>4561</v>
      </c>
      <c r="W32" s="91">
        <v>228050</v>
      </c>
      <c r="X32" s="5">
        <f>Y32/50</f>
        <v>0</v>
      </c>
      <c r="Y32" s="91">
        <v>0</v>
      </c>
      <c r="Z32" s="5">
        <f>AA32/50</f>
        <v>5376</v>
      </c>
      <c r="AA32" s="91">
        <v>268800</v>
      </c>
      <c r="AB32" s="5">
        <f>AC32/50</f>
        <v>0</v>
      </c>
      <c r="AC32" s="91">
        <v>0</v>
      </c>
      <c r="AD32" s="5">
        <f>AE32/50</f>
        <v>1936</v>
      </c>
      <c r="AE32" s="91">
        <v>96800</v>
      </c>
      <c r="AF32" s="5">
        <f>AG32/50</f>
        <v>0</v>
      </c>
      <c r="AG32" s="102"/>
      <c r="AH32" s="73">
        <v>50</v>
      </c>
    </row>
    <row r="33" spans="1:34" s="2" customFormat="1" ht="18" customHeight="1" x14ac:dyDescent="0.3">
      <c r="A33" s="27"/>
      <c r="B33" s="124"/>
      <c r="C33" s="46">
        <v>20</v>
      </c>
      <c r="D33" s="5">
        <f t="shared" si="96"/>
        <v>4697</v>
      </c>
      <c r="E33" s="91">
        <v>93940</v>
      </c>
      <c r="F33" s="5">
        <f t="shared" si="97"/>
        <v>0</v>
      </c>
      <c r="G33" s="91">
        <v>0</v>
      </c>
      <c r="H33" s="5">
        <f t="shared" si="98"/>
        <v>0</v>
      </c>
      <c r="I33" s="91">
        <v>0</v>
      </c>
      <c r="J33" s="5">
        <f t="shared" si="99"/>
        <v>3667</v>
      </c>
      <c r="K33" s="91">
        <v>73340</v>
      </c>
      <c r="L33" s="5">
        <f t="shared" si="100"/>
        <v>4159</v>
      </c>
      <c r="M33" s="91">
        <v>83180</v>
      </c>
      <c r="N33" s="5">
        <f t="shared" si="101"/>
        <v>4598</v>
      </c>
      <c r="O33" s="91">
        <v>91960</v>
      </c>
      <c r="P33" s="5">
        <f t="shared" si="102"/>
        <v>0</v>
      </c>
      <c r="Q33" s="91">
        <v>0</v>
      </c>
      <c r="R33" s="5">
        <f t="shared" si="103"/>
        <v>0</v>
      </c>
      <c r="S33" s="91">
        <v>0</v>
      </c>
      <c r="T33" s="5">
        <f t="shared" si="104"/>
        <v>2747</v>
      </c>
      <c r="U33" s="91">
        <v>54940</v>
      </c>
      <c r="V33" s="5">
        <f>W33/20</f>
        <v>6078</v>
      </c>
      <c r="W33" s="91">
        <v>121560</v>
      </c>
      <c r="X33" s="5">
        <f>Y33/20</f>
        <v>0</v>
      </c>
      <c r="Y33" s="91">
        <v>0</v>
      </c>
      <c r="Z33" s="5">
        <f>AA33/20</f>
        <v>6300</v>
      </c>
      <c r="AA33" s="91">
        <v>126000</v>
      </c>
      <c r="AB33" s="5">
        <f>AC33/20</f>
        <v>0</v>
      </c>
      <c r="AC33" s="91">
        <v>0</v>
      </c>
      <c r="AD33" s="5">
        <f>AE33/20</f>
        <v>5211</v>
      </c>
      <c r="AE33" s="91">
        <v>104220</v>
      </c>
      <c r="AF33" s="5">
        <f>AG33/20</f>
        <v>0</v>
      </c>
      <c r="AG33" s="102"/>
      <c r="AH33" s="74">
        <v>20</v>
      </c>
    </row>
    <row r="34" spans="1:34" s="2" customFormat="1" ht="18" customHeight="1" x14ac:dyDescent="0.3">
      <c r="A34" s="27"/>
      <c r="B34" s="124"/>
      <c r="C34" s="47">
        <v>10</v>
      </c>
      <c r="D34" s="5">
        <f t="shared" si="96"/>
        <v>634</v>
      </c>
      <c r="E34" s="91">
        <v>6340</v>
      </c>
      <c r="F34" s="5">
        <f t="shared" si="97"/>
        <v>0</v>
      </c>
      <c r="G34" s="91">
        <v>0</v>
      </c>
      <c r="H34" s="5">
        <f t="shared" si="98"/>
        <v>0</v>
      </c>
      <c r="I34" s="91">
        <v>0</v>
      </c>
      <c r="J34" s="5">
        <f t="shared" si="99"/>
        <v>4559</v>
      </c>
      <c r="K34" s="91">
        <v>45590</v>
      </c>
      <c r="L34" s="5">
        <f t="shared" si="100"/>
        <v>1830</v>
      </c>
      <c r="M34" s="91">
        <v>18300</v>
      </c>
      <c r="N34" s="5">
        <f t="shared" si="101"/>
        <v>293</v>
      </c>
      <c r="O34" s="91">
        <v>2930</v>
      </c>
      <c r="P34" s="5">
        <f t="shared" si="102"/>
        <v>0</v>
      </c>
      <c r="Q34" s="91">
        <v>0</v>
      </c>
      <c r="R34" s="5">
        <f t="shared" si="103"/>
        <v>0</v>
      </c>
      <c r="S34" s="91">
        <v>0</v>
      </c>
      <c r="T34" s="5">
        <f t="shared" si="104"/>
        <v>1501</v>
      </c>
      <c r="U34" s="91">
        <v>15010</v>
      </c>
      <c r="V34" s="5">
        <f>W34/10</f>
        <v>4543</v>
      </c>
      <c r="W34" s="91">
        <v>45430</v>
      </c>
      <c r="X34" s="5">
        <f>Y34/10</f>
        <v>0</v>
      </c>
      <c r="Y34" s="91">
        <v>0</v>
      </c>
      <c r="Z34" s="5">
        <f>AA34/10</f>
        <v>2202</v>
      </c>
      <c r="AA34" s="91">
        <v>22020</v>
      </c>
      <c r="AB34" s="5">
        <f>AC34/10</f>
        <v>0</v>
      </c>
      <c r="AC34" s="91">
        <v>0</v>
      </c>
      <c r="AD34" s="5">
        <f>AE34/10</f>
        <v>1844</v>
      </c>
      <c r="AE34" s="91">
        <v>18440</v>
      </c>
      <c r="AF34" s="5">
        <f>AG34/10</f>
        <v>0</v>
      </c>
      <c r="AG34" s="102"/>
      <c r="AH34" s="75">
        <v>10</v>
      </c>
    </row>
    <row r="35" spans="1:34" s="2" customFormat="1" ht="18" customHeight="1" thickBot="1" x14ac:dyDescent="0.35">
      <c r="A35" s="27"/>
      <c r="B35" s="124"/>
      <c r="C35" s="48">
        <v>5</v>
      </c>
      <c r="D35" s="40">
        <f t="shared" si="96"/>
        <v>612</v>
      </c>
      <c r="E35" s="92">
        <v>3060</v>
      </c>
      <c r="F35" s="40">
        <f t="shared" si="97"/>
        <v>0</v>
      </c>
      <c r="G35" s="92">
        <v>0</v>
      </c>
      <c r="H35" s="40">
        <f t="shared" si="98"/>
        <v>0</v>
      </c>
      <c r="I35" s="92">
        <v>0</v>
      </c>
      <c r="J35" s="40">
        <f t="shared" si="99"/>
        <v>2898</v>
      </c>
      <c r="K35" s="92">
        <v>14490</v>
      </c>
      <c r="L35" s="40">
        <f t="shared" si="100"/>
        <v>3773</v>
      </c>
      <c r="M35" s="92">
        <v>18865</v>
      </c>
      <c r="N35" s="40">
        <f t="shared" si="101"/>
        <v>5067</v>
      </c>
      <c r="O35" s="92">
        <v>25335</v>
      </c>
      <c r="P35" s="40">
        <f t="shared" si="102"/>
        <v>0</v>
      </c>
      <c r="Q35" s="92">
        <v>0</v>
      </c>
      <c r="R35" s="40">
        <f t="shared" si="103"/>
        <v>0</v>
      </c>
      <c r="S35" s="92">
        <v>0</v>
      </c>
      <c r="T35" s="40">
        <f t="shared" si="104"/>
        <v>4632</v>
      </c>
      <c r="U35" s="92">
        <v>23160</v>
      </c>
      <c r="V35" s="40">
        <f>W35/5</f>
        <v>4115</v>
      </c>
      <c r="W35" s="92">
        <v>20575</v>
      </c>
      <c r="X35" s="40">
        <f>Y35/5</f>
        <v>0</v>
      </c>
      <c r="Y35" s="92">
        <v>0</v>
      </c>
      <c r="Z35" s="40">
        <f>AA35/5</f>
        <v>3500</v>
      </c>
      <c r="AA35" s="92">
        <v>17500</v>
      </c>
      <c r="AB35" s="40">
        <f>AC35/5</f>
        <v>0</v>
      </c>
      <c r="AC35" s="92">
        <v>0</v>
      </c>
      <c r="AD35" s="40">
        <f>AE35/5</f>
        <v>4809</v>
      </c>
      <c r="AE35" s="92">
        <v>24045</v>
      </c>
      <c r="AF35" s="40">
        <f>AG35/5</f>
        <v>0</v>
      </c>
      <c r="AG35" s="103"/>
      <c r="AH35" s="76">
        <v>5</v>
      </c>
    </row>
    <row r="36" spans="1:34" s="2" customFormat="1" ht="18" customHeight="1" thickTop="1" thickBot="1" x14ac:dyDescent="0.35">
      <c r="B36" s="124"/>
      <c r="C36" s="34" t="s">
        <v>4</v>
      </c>
      <c r="D36" s="88"/>
      <c r="E36" s="93">
        <f>SUM(E29:E35)</f>
        <v>151590</v>
      </c>
      <c r="F36" s="88"/>
      <c r="G36" s="93">
        <f>SUM(G29:G35)</f>
        <v>0</v>
      </c>
      <c r="H36" s="88"/>
      <c r="I36" s="93">
        <f>SUM(I29:I35)</f>
        <v>0</v>
      </c>
      <c r="J36" s="88"/>
      <c r="K36" s="93">
        <f>SUM(K29:K35)</f>
        <v>446720</v>
      </c>
      <c r="L36" s="88"/>
      <c r="M36" s="93">
        <f>SUM(M29:M35)</f>
        <v>437695</v>
      </c>
      <c r="N36" s="88"/>
      <c r="O36" s="93">
        <f>SUM(O29:O35)</f>
        <v>349025</v>
      </c>
      <c r="P36" s="88"/>
      <c r="Q36" s="93">
        <f>SUM(Q29:Q35)</f>
        <v>0</v>
      </c>
      <c r="R36" s="88"/>
      <c r="S36" s="93">
        <f>SUM(S29:S35)</f>
        <v>0</v>
      </c>
      <c r="T36" s="88"/>
      <c r="U36" s="93">
        <f>SUM(U29:U35)</f>
        <v>206160</v>
      </c>
      <c r="V36" s="88"/>
      <c r="W36" s="93">
        <f>SUM(W29:W35)</f>
        <v>516215</v>
      </c>
      <c r="X36" s="88"/>
      <c r="Y36" s="93">
        <f>SUM(Y29:Y35)</f>
        <v>0</v>
      </c>
      <c r="Z36" s="88"/>
      <c r="AA36" s="93">
        <f>SUM(AA29:AA35)</f>
        <v>533120</v>
      </c>
      <c r="AB36" s="88"/>
      <c r="AC36" s="93">
        <f>SUM(AC29:AC35)</f>
        <v>0</v>
      </c>
      <c r="AD36" s="88"/>
      <c r="AE36" s="93">
        <f>SUM(AE29:AE35)</f>
        <v>310405</v>
      </c>
      <c r="AF36" s="88"/>
      <c r="AG36" s="100">
        <f>SUM(AG29:AG35)</f>
        <v>0</v>
      </c>
      <c r="AH36" s="67" t="s">
        <v>4</v>
      </c>
    </row>
    <row r="37" spans="1:34" s="2" customFormat="1" ht="45" customHeight="1" thickTop="1" thickBot="1" x14ac:dyDescent="0.35">
      <c r="B37" s="124"/>
      <c r="C37" s="8" t="s">
        <v>7</v>
      </c>
      <c r="D37" s="20" t="str">
        <f>LEFT($A$17,5)</f>
        <v>30004</v>
      </c>
      <c r="E37" s="23" t="str">
        <f>IF($A$17&gt;1,MID($A$17,7,LEN($A$17)-18),"")</f>
        <v xml:space="preserve"> BNPP </v>
      </c>
      <c r="F37" s="22" t="str">
        <f>LEFT($A$18,5)</f>
        <v>30056</v>
      </c>
      <c r="G37" s="24" t="str">
        <f>IF($A$18&gt;1,MID($A$18,7,LEN($A$18)-18),"")</f>
        <v xml:space="preserve"> HSBC </v>
      </c>
      <c r="H37" s="22" t="str">
        <f>LEFT($A$19,5)</f>
        <v>42559</v>
      </c>
      <c r="I37" s="23" t="str">
        <f>IF($A$19&gt;1,MID($A$19,7,LEN($A$19)-18),"")</f>
        <v xml:space="preserve"> CCOOP </v>
      </c>
      <c r="J37" s="22" t="str">
        <f>LEFT($A$20,5)</f>
        <v>50030</v>
      </c>
      <c r="K37" s="23" t="str">
        <f>IF($A$20&gt;1,MID($A$20,7,LEN($A$20)-18),"")</f>
        <v xml:space="preserve"> DRFIP 30 </v>
      </c>
      <c r="L37" s="22" t="str">
        <f>LEFT($A$21,5)</f>
        <v>50034</v>
      </c>
      <c r="M37" s="26" t="str">
        <f>IF($A$21&gt;1,MID($A$21,7,LEN($A$21)-18),"")</f>
        <v xml:space="preserve"> DRFIP 34 </v>
      </c>
      <c r="N37" s="22" t="str">
        <f>LEFT($A$22,5)</f>
        <v>60033</v>
      </c>
      <c r="O37" s="24" t="str">
        <f>IF($A$22&gt;1,MID($A$22,7,LEN($A$22)-18),"")</f>
        <v xml:space="preserve"> LA POSTE SO </v>
      </c>
      <c r="P37" s="22" t="str">
        <f>LEFT($A$23,5)</f>
        <v>99998</v>
      </c>
      <c r="Q37" s="24" t="str">
        <f>IF($A$23&gt;1,MID($A$23,7,LEN($A$23)-18),"")</f>
        <v xml:space="preserve"> LOOMIS </v>
      </c>
      <c r="R37" s="22" t="str">
        <f>LEFT($A$24,5)</f>
        <v>20007</v>
      </c>
      <c r="S37" s="24" t="str">
        <f>IF($A$24&gt;1,MID($A$24,7,LEN($A$24)-18),"")</f>
        <v xml:space="preserve"> ATTIWAFA </v>
      </c>
      <c r="T37" s="22" t="str">
        <f>LEFT($A$25,5)</f>
        <v>10278</v>
      </c>
      <c r="U37" s="23" t="str">
        <f>IF($A$25&gt;1,MID($A$25,7,LEN($A$25)-18),"")</f>
        <v xml:space="preserve"> CFCM </v>
      </c>
      <c r="V37" s="22" t="str">
        <f>LEFT($A$26,5)</f>
        <v/>
      </c>
      <c r="W37" s="23" t="str">
        <f>IF($A$26&gt;1,MID($A$26,7,LEN($A$26)-18),"")</f>
        <v/>
      </c>
      <c r="X37" s="22" t="str">
        <f>LEFT($A$27,5)</f>
        <v/>
      </c>
      <c r="Y37" s="23" t="str">
        <f>IF($A$27&gt;1,MID($A$27,7,LEN($A$27)-18),"")</f>
        <v/>
      </c>
      <c r="Z37" s="22" t="str">
        <f>LEFT($A$28,5)</f>
        <v/>
      </c>
      <c r="AA37" s="23" t="str">
        <f>IF($A$28&gt;1,MID($A$28,7,LEN($A$28)-18),"")</f>
        <v/>
      </c>
      <c r="AB37" s="22" t="str">
        <f>LEFT($A$29,5)</f>
        <v/>
      </c>
      <c r="AC37" s="23" t="str">
        <f>IF($A$29&gt;1,MID($A$29,7,LEN($A$29)-18),"")</f>
        <v/>
      </c>
      <c r="AD37" s="22" t="str">
        <f>LEFT($A$30,5)</f>
        <v/>
      </c>
      <c r="AE37" s="23" t="str">
        <f>IF($A$30&gt;1,MID($A$30,7,LEN($A$30)-18),"")</f>
        <v/>
      </c>
      <c r="AF37" s="22" t="str">
        <f>LEFT($A$31,5)</f>
        <v/>
      </c>
      <c r="AG37" s="23" t="str">
        <f>IF($A$31&gt;1,MID($A$31,7,LEN($A$31)-18),"")</f>
        <v/>
      </c>
      <c r="AH37" s="58" t="s">
        <v>7</v>
      </c>
    </row>
    <row r="38" spans="1:34" s="2" customFormat="1" ht="18" customHeight="1" thickTop="1" x14ac:dyDescent="0.3">
      <c r="B38" s="124"/>
      <c r="C38" s="133" t="s">
        <v>9</v>
      </c>
      <c r="D38" s="122" t="s">
        <v>1</v>
      </c>
      <c r="E38" s="123"/>
      <c r="F38" s="122" t="s">
        <v>1</v>
      </c>
      <c r="G38" s="123"/>
      <c r="H38" s="122" t="s">
        <v>1</v>
      </c>
      <c r="I38" s="123"/>
      <c r="J38" s="122" t="s">
        <v>1</v>
      </c>
      <c r="K38" s="123"/>
      <c r="L38" s="122" t="s">
        <v>1</v>
      </c>
      <c r="M38" s="123"/>
      <c r="N38" s="122" t="s">
        <v>1</v>
      </c>
      <c r="O38" s="123"/>
      <c r="P38" s="122" t="s">
        <v>1</v>
      </c>
      <c r="Q38" s="123"/>
      <c r="R38" s="122" t="s">
        <v>1</v>
      </c>
      <c r="S38" s="123"/>
      <c r="T38" s="122" t="s">
        <v>1</v>
      </c>
      <c r="U38" s="123"/>
      <c r="V38" s="122" t="s">
        <v>1</v>
      </c>
      <c r="W38" s="123"/>
      <c r="X38" s="122" t="s">
        <v>1</v>
      </c>
      <c r="Y38" s="123"/>
      <c r="Z38" s="122" t="s">
        <v>1</v>
      </c>
      <c r="AA38" s="123"/>
      <c r="AB38" s="122" t="s">
        <v>1</v>
      </c>
      <c r="AC38" s="123"/>
      <c r="AD38" s="122" t="s">
        <v>1</v>
      </c>
      <c r="AE38" s="123"/>
      <c r="AF38" s="122" t="s">
        <v>1</v>
      </c>
      <c r="AG38" s="123"/>
      <c r="AH38" s="145" t="s">
        <v>9</v>
      </c>
    </row>
    <row r="39" spans="1:34" s="2" customFormat="1" ht="18" customHeight="1" thickBot="1" x14ac:dyDescent="0.35">
      <c r="B39" s="124"/>
      <c r="C39" s="134"/>
      <c r="D39" s="3" t="s">
        <v>2</v>
      </c>
      <c r="E39" s="4" t="s">
        <v>3</v>
      </c>
      <c r="F39" s="3" t="s">
        <v>2</v>
      </c>
      <c r="G39" s="4" t="s">
        <v>3</v>
      </c>
      <c r="H39" s="3" t="s">
        <v>2</v>
      </c>
      <c r="I39" s="4" t="s">
        <v>3</v>
      </c>
      <c r="J39" s="3" t="s">
        <v>2</v>
      </c>
      <c r="K39" s="4" t="s">
        <v>3</v>
      </c>
      <c r="L39" s="3" t="s">
        <v>2</v>
      </c>
      <c r="M39" s="4" t="s">
        <v>3</v>
      </c>
      <c r="N39" s="3" t="s">
        <v>2</v>
      </c>
      <c r="O39" s="4" t="s">
        <v>3</v>
      </c>
      <c r="P39" s="3" t="s">
        <v>2</v>
      </c>
      <c r="Q39" s="4" t="s">
        <v>3</v>
      </c>
      <c r="R39" s="3" t="s">
        <v>2</v>
      </c>
      <c r="S39" s="4" t="s">
        <v>3</v>
      </c>
      <c r="T39" s="3" t="s">
        <v>2</v>
      </c>
      <c r="U39" s="4" t="s">
        <v>3</v>
      </c>
      <c r="V39" s="3" t="s">
        <v>2</v>
      </c>
      <c r="W39" s="4" t="s">
        <v>3</v>
      </c>
      <c r="X39" s="3" t="s">
        <v>2</v>
      </c>
      <c r="Y39" s="4" t="s">
        <v>3</v>
      </c>
      <c r="Z39" s="3" t="s">
        <v>2</v>
      </c>
      <c r="AA39" s="4" t="s">
        <v>3</v>
      </c>
      <c r="AB39" s="3" t="s">
        <v>2</v>
      </c>
      <c r="AC39" s="4" t="s">
        <v>3</v>
      </c>
      <c r="AD39" s="3" t="s">
        <v>2</v>
      </c>
      <c r="AE39" s="4" t="s">
        <v>3</v>
      </c>
      <c r="AF39" s="3" t="s">
        <v>2</v>
      </c>
      <c r="AG39" s="4" t="s">
        <v>3</v>
      </c>
      <c r="AH39" s="146"/>
    </row>
    <row r="40" spans="1:34" s="2" customFormat="1" ht="18" customHeight="1" thickTop="1" x14ac:dyDescent="0.3">
      <c r="B40" s="124"/>
      <c r="C40" s="42">
        <v>500</v>
      </c>
      <c r="D40" s="37">
        <f t="shared" ref="D40:D46" si="105">E40/C40</f>
        <v>26</v>
      </c>
      <c r="E40" s="90">
        <v>13000</v>
      </c>
      <c r="F40" s="37">
        <f t="shared" ref="F40:F46" si="106">G40/C40</f>
        <v>0</v>
      </c>
      <c r="G40" s="90">
        <v>0</v>
      </c>
      <c r="H40" s="37">
        <f t="shared" ref="H40:H46" si="107">I40/C40</f>
        <v>61</v>
      </c>
      <c r="I40" s="90">
        <v>30500</v>
      </c>
      <c r="J40" s="37">
        <f t="shared" ref="J40:J46" si="108">K40/C40</f>
        <v>0</v>
      </c>
      <c r="K40" s="90">
        <v>0</v>
      </c>
      <c r="L40" s="37">
        <f t="shared" ref="L40:L46" si="109">M40/C40</f>
        <v>0</v>
      </c>
      <c r="M40" s="90">
        <v>0</v>
      </c>
      <c r="N40" s="37">
        <f t="shared" ref="N40:N46" si="110">O40/C40</f>
        <v>68</v>
      </c>
      <c r="O40" s="90">
        <v>34000</v>
      </c>
      <c r="P40" s="37">
        <f t="shared" ref="P40:P46" si="111">Q40/C40</f>
        <v>0</v>
      </c>
      <c r="Q40" s="90">
        <v>0</v>
      </c>
      <c r="R40" s="37">
        <f t="shared" ref="R40:R46" si="112">S40/C40</f>
        <v>0</v>
      </c>
      <c r="S40" s="90"/>
      <c r="T40" s="37">
        <f t="shared" ref="T40:T46" si="113">U40/C40</f>
        <v>0</v>
      </c>
      <c r="U40" s="90"/>
      <c r="V40" s="37">
        <f>W40/500</f>
        <v>0</v>
      </c>
      <c r="W40" s="90"/>
      <c r="X40" s="37">
        <f>Y40/500</f>
        <v>0</v>
      </c>
      <c r="Y40" s="90"/>
      <c r="Z40" s="37">
        <f>AA40/500</f>
        <v>0</v>
      </c>
      <c r="AA40" s="90"/>
      <c r="AB40" s="37">
        <f>AC40/500</f>
        <v>0</v>
      </c>
      <c r="AC40" s="90"/>
      <c r="AD40" s="37">
        <f>AE40/500</f>
        <v>0</v>
      </c>
      <c r="AE40" s="90"/>
      <c r="AF40" s="37">
        <f>AG40/500</f>
        <v>98</v>
      </c>
      <c r="AG40" s="101">
        <v>49000</v>
      </c>
      <c r="AH40" s="70">
        <v>500</v>
      </c>
    </row>
    <row r="41" spans="1:34" s="2" customFormat="1" ht="18" customHeight="1" x14ac:dyDescent="0.3">
      <c r="B41" s="124"/>
      <c r="C41" s="43">
        <v>200</v>
      </c>
      <c r="D41" s="5">
        <f t="shared" si="105"/>
        <v>22</v>
      </c>
      <c r="E41" s="91">
        <v>4400</v>
      </c>
      <c r="F41" s="5">
        <f t="shared" si="106"/>
        <v>0</v>
      </c>
      <c r="G41" s="91">
        <v>0</v>
      </c>
      <c r="H41" s="5">
        <f t="shared" si="107"/>
        <v>22</v>
      </c>
      <c r="I41" s="91">
        <v>4400</v>
      </c>
      <c r="J41" s="5">
        <f t="shared" si="108"/>
        <v>0</v>
      </c>
      <c r="K41" s="91">
        <v>0</v>
      </c>
      <c r="L41" s="5">
        <f t="shared" si="109"/>
        <v>0</v>
      </c>
      <c r="M41" s="91">
        <v>0</v>
      </c>
      <c r="N41" s="5">
        <f t="shared" si="110"/>
        <v>84</v>
      </c>
      <c r="O41" s="91">
        <v>16800</v>
      </c>
      <c r="P41" s="5">
        <f t="shared" si="111"/>
        <v>0</v>
      </c>
      <c r="Q41" s="91">
        <v>0</v>
      </c>
      <c r="R41" s="5">
        <f t="shared" si="112"/>
        <v>0</v>
      </c>
      <c r="S41" s="91"/>
      <c r="T41" s="5">
        <f t="shared" si="113"/>
        <v>0</v>
      </c>
      <c r="U41" s="91"/>
      <c r="V41" s="5">
        <f>W41/200</f>
        <v>0</v>
      </c>
      <c r="W41" s="91"/>
      <c r="X41" s="5">
        <f>Y41/200</f>
        <v>0</v>
      </c>
      <c r="Y41" s="91"/>
      <c r="Z41" s="5">
        <f>AA41/200</f>
        <v>0</v>
      </c>
      <c r="AA41" s="91"/>
      <c r="AB41" s="5">
        <f>AC41/200</f>
        <v>0</v>
      </c>
      <c r="AC41" s="91"/>
      <c r="AD41" s="5">
        <f>AE41/200</f>
        <v>0</v>
      </c>
      <c r="AE41" s="91"/>
      <c r="AF41" s="5">
        <f>AG41/200</f>
        <v>69</v>
      </c>
      <c r="AG41" s="102">
        <v>13800</v>
      </c>
      <c r="AH41" s="71">
        <v>200</v>
      </c>
    </row>
    <row r="42" spans="1:34" s="2" customFormat="1" ht="18" customHeight="1" x14ac:dyDescent="0.3">
      <c r="B42" s="124"/>
      <c r="C42" s="44">
        <v>100</v>
      </c>
      <c r="D42" s="5">
        <f t="shared" si="105"/>
        <v>216</v>
      </c>
      <c r="E42" s="91">
        <v>21600</v>
      </c>
      <c r="F42" s="5">
        <f t="shared" si="106"/>
        <v>0</v>
      </c>
      <c r="G42" s="91">
        <v>0</v>
      </c>
      <c r="H42" s="5">
        <f t="shared" si="107"/>
        <v>174</v>
      </c>
      <c r="I42" s="91">
        <v>17400</v>
      </c>
      <c r="J42" s="5">
        <f t="shared" si="108"/>
        <v>0</v>
      </c>
      <c r="K42" s="91">
        <v>0</v>
      </c>
      <c r="L42" s="5">
        <f t="shared" si="109"/>
        <v>0</v>
      </c>
      <c r="M42" s="91">
        <v>0</v>
      </c>
      <c r="N42" s="5">
        <f t="shared" si="110"/>
        <v>106</v>
      </c>
      <c r="O42" s="91">
        <v>10600</v>
      </c>
      <c r="P42" s="5">
        <f t="shared" si="111"/>
        <v>0</v>
      </c>
      <c r="Q42" s="91">
        <v>0</v>
      </c>
      <c r="R42" s="5">
        <f t="shared" si="112"/>
        <v>0</v>
      </c>
      <c r="S42" s="91"/>
      <c r="T42" s="5">
        <f t="shared" si="113"/>
        <v>0</v>
      </c>
      <c r="U42" s="91"/>
      <c r="V42" s="5">
        <f>W42/100</f>
        <v>0</v>
      </c>
      <c r="W42" s="91"/>
      <c r="X42" s="5">
        <f>Y42/100</f>
        <v>0</v>
      </c>
      <c r="Y42" s="91"/>
      <c r="Z42" s="5">
        <f>AA42/100</f>
        <v>0</v>
      </c>
      <c r="AA42" s="91"/>
      <c r="AB42" s="5">
        <f>AC42/100</f>
        <v>0</v>
      </c>
      <c r="AC42" s="91"/>
      <c r="AD42" s="5">
        <f>AE42/100</f>
        <v>0</v>
      </c>
      <c r="AE42" s="91"/>
      <c r="AF42" s="5">
        <f>AG42/100</f>
        <v>113</v>
      </c>
      <c r="AG42" s="102">
        <v>11300</v>
      </c>
      <c r="AH42" s="72">
        <v>100</v>
      </c>
    </row>
    <row r="43" spans="1:34" s="2" customFormat="1" ht="18" customHeight="1" x14ac:dyDescent="0.3">
      <c r="B43" s="124"/>
      <c r="C43" s="45">
        <v>50</v>
      </c>
      <c r="D43" s="5">
        <f t="shared" si="105"/>
        <v>4300</v>
      </c>
      <c r="E43" s="91">
        <v>215000</v>
      </c>
      <c r="F43" s="5">
        <f t="shared" si="106"/>
        <v>0</v>
      </c>
      <c r="G43" s="91">
        <v>0</v>
      </c>
      <c r="H43" s="5">
        <f t="shared" si="107"/>
        <v>2967</v>
      </c>
      <c r="I43" s="91">
        <v>148350</v>
      </c>
      <c r="J43" s="5">
        <f t="shared" si="108"/>
        <v>0</v>
      </c>
      <c r="K43" s="91">
        <v>0</v>
      </c>
      <c r="L43" s="5">
        <f t="shared" si="109"/>
        <v>0</v>
      </c>
      <c r="M43" s="91">
        <v>0</v>
      </c>
      <c r="N43" s="5">
        <f t="shared" si="110"/>
        <v>1269</v>
      </c>
      <c r="O43" s="91">
        <v>63450</v>
      </c>
      <c r="P43" s="5">
        <f t="shared" si="111"/>
        <v>0</v>
      </c>
      <c r="Q43" s="91">
        <v>0</v>
      </c>
      <c r="R43" s="5">
        <f t="shared" si="112"/>
        <v>0</v>
      </c>
      <c r="S43" s="91"/>
      <c r="T43" s="5">
        <f t="shared" si="113"/>
        <v>0</v>
      </c>
      <c r="U43" s="91"/>
      <c r="V43" s="5">
        <f>W43/50</f>
        <v>0</v>
      </c>
      <c r="W43" s="91"/>
      <c r="X43" s="5">
        <f>Y43/50</f>
        <v>0</v>
      </c>
      <c r="Y43" s="91"/>
      <c r="Z43" s="5">
        <f>AA43/50</f>
        <v>0</v>
      </c>
      <c r="AA43" s="91"/>
      <c r="AB43" s="5">
        <f>AC43/50</f>
        <v>0</v>
      </c>
      <c r="AC43" s="91"/>
      <c r="AD43" s="5">
        <f>AE43/50</f>
        <v>0</v>
      </c>
      <c r="AE43" s="91"/>
      <c r="AF43" s="5">
        <f>AG43/50</f>
        <v>2532</v>
      </c>
      <c r="AG43" s="102">
        <v>126600</v>
      </c>
      <c r="AH43" s="73">
        <v>50</v>
      </c>
    </row>
    <row r="44" spans="1:34" s="2" customFormat="1" ht="18" customHeight="1" x14ac:dyDescent="0.3">
      <c r="B44" s="124"/>
      <c r="C44" s="46">
        <v>20</v>
      </c>
      <c r="D44" s="5">
        <f t="shared" si="105"/>
        <v>2197</v>
      </c>
      <c r="E44" s="91">
        <v>43940</v>
      </c>
      <c r="F44" s="5">
        <f t="shared" si="106"/>
        <v>0</v>
      </c>
      <c r="G44" s="91">
        <v>0</v>
      </c>
      <c r="H44" s="5">
        <f t="shared" si="107"/>
        <v>475</v>
      </c>
      <c r="I44" s="91">
        <v>9500</v>
      </c>
      <c r="J44" s="5">
        <f t="shared" si="108"/>
        <v>0</v>
      </c>
      <c r="K44" s="91">
        <v>0</v>
      </c>
      <c r="L44" s="5">
        <f t="shared" si="109"/>
        <v>0</v>
      </c>
      <c r="M44" s="91">
        <v>0</v>
      </c>
      <c r="N44" s="5">
        <f t="shared" si="110"/>
        <v>902</v>
      </c>
      <c r="O44" s="91">
        <v>18040</v>
      </c>
      <c r="P44" s="5">
        <f t="shared" si="111"/>
        <v>0</v>
      </c>
      <c r="Q44" s="91">
        <v>0</v>
      </c>
      <c r="R44" s="5">
        <f t="shared" si="112"/>
        <v>0</v>
      </c>
      <c r="S44" s="91"/>
      <c r="T44" s="5">
        <f t="shared" si="113"/>
        <v>0</v>
      </c>
      <c r="U44" s="91"/>
      <c r="V44" s="5">
        <f>W44/20</f>
        <v>0</v>
      </c>
      <c r="W44" s="91"/>
      <c r="X44" s="5">
        <f>Y44/20</f>
        <v>0</v>
      </c>
      <c r="Y44" s="91"/>
      <c r="Z44" s="5">
        <f>AA44/20</f>
        <v>0</v>
      </c>
      <c r="AA44" s="91"/>
      <c r="AB44" s="5">
        <f>AC44/20</f>
        <v>0</v>
      </c>
      <c r="AC44" s="91"/>
      <c r="AD44" s="5">
        <f>AE44/20</f>
        <v>0</v>
      </c>
      <c r="AE44" s="91"/>
      <c r="AF44" s="5">
        <f>AG44/20</f>
        <v>4886</v>
      </c>
      <c r="AG44" s="102">
        <v>97720</v>
      </c>
      <c r="AH44" s="74">
        <v>20</v>
      </c>
    </row>
    <row r="45" spans="1:34" s="2" customFormat="1" ht="18" customHeight="1" x14ac:dyDescent="0.3">
      <c r="B45" s="124"/>
      <c r="C45" s="47">
        <v>10</v>
      </c>
      <c r="D45" s="5">
        <f t="shared" si="105"/>
        <v>4562</v>
      </c>
      <c r="E45" s="91">
        <v>45620</v>
      </c>
      <c r="F45" s="5">
        <f t="shared" si="106"/>
        <v>0</v>
      </c>
      <c r="G45" s="91">
        <v>0</v>
      </c>
      <c r="H45" s="5">
        <f t="shared" si="107"/>
        <v>3813</v>
      </c>
      <c r="I45" s="91">
        <v>38130</v>
      </c>
      <c r="J45" s="5">
        <f t="shared" si="108"/>
        <v>0</v>
      </c>
      <c r="K45" s="91">
        <v>0</v>
      </c>
      <c r="L45" s="5">
        <f t="shared" si="109"/>
        <v>0</v>
      </c>
      <c r="M45" s="91">
        <v>0</v>
      </c>
      <c r="N45" s="5">
        <f t="shared" si="110"/>
        <v>1894</v>
      </c>
      <c r="O45" s="91">
        <v>18940</v>
      </c>
      <c r="P45" s="5">
        <f t="shared" si="111"/>
        <v>0</v>
      </c>
      <c r="Q45" s="91">
        <v>0</v>
      </c>
      <c r="R45" s="5">
        <f t="shared" si="112"/>
        <v>0</v>
      </c>
      <c r="S45" s="91"/>
      <c r="T45" s="5">
        <f t="shared" si="113"/>
        <v>0</v>
      </c>
      <c r="U45" s="91"/>
      <c r="V45" s="5">
        <f>W45/10</f>
        <v>0</v>
      </c>
      <c r="W45" s="91"/>
      <c r="X45" s="5">
        <f>Y45/10</f>
        <v>0</v>
      </c>
      <c r="Y45" s="91"/>
      <c r="Z45" s="5">
        <f>AA45/10</f>
        <v>0</v>
      </c>
      <c r="AA45" s="91"/>
      <c r="AB45" s="5">
        <f>AC45/10</f>
        <v>0</v>
      </c>
      <c r="AC45" s="91"/>
      <c r="AD45" s="5">
        <f>AE45/10</f>
        <v>0</v>
      </c>
      <c r="AE45" s="91"/>
      <c r="AF45" s="5">
        <f>AG45/10</f>
        <v>986</v>
      </c>
      <c r="AG45" s="102">
        <v>9860</v>
      </c>
      <c r="AH45" s="75">
        <v>10</v>
      </c>
    </row>
    <row r="46" spans="1:34" s="2" customFormat="1" ht="18" customHeight="1" thickBot="1" x14ac:dyDescent="0.35">
      <c r="B46" s="124"/>
      <c r="C46" s="48">
        <v>5</v>
      </c>
      <c r="D46" s="41">
        <f t="shared" si="105"/>
        <v>491</v>
      </c>
      <c r="E46" s="92">
        <v>2455</v>
      </c>
      <c r="F46" s="41">
        <f t="shared" si="106"/>
        <v>0</v>
      </c>
      <c r="G46" s="92">
        <v>0</v>
      </c>
      <c r="H46" s="41">
        <f t="shared" si="107"/>
        <v>3862</v>
      </c>
      <c r="I46" s="92">
        <v>19310</v>
      </c>
      <c r="J46" s="41">
        <f t="shared" si="108"/>
        <v>0</v>
      </c>
      <c r="K46" s="92">
        <v>0</v>
      </c>
      <c r="L46" s="41">
        <f t="shared" si="109"/>
        <v>0</v>
      </c>
      <c r="M46" s="92">
        <v>0</v>
      </c>
      <c r="N46" s="41">
        <f t="shared" si="110"/>
        <v>4722</v>
      </c>
      <c r="O46" s="92">
        <v>23610</v>
      </c>
      <c r="P46" s="41">
        <f t="shared" si="111"/>
        <v>0</v>
      </c>
      <c r="Q46" s="92">
        <v>0</v>
      </c>
      <c r="R46" s="41">
        <f t="shared" si="112"/>
        <v>0</v>
      </c>
      <c r="S46" s="92"/>
      <c r="T46" s="41">
        <f t="shared" si="113"/>
        <v>0</v>
      </c>
      <c r="U46" s="92"/>
      <c r="V46" s="41">
        <f>W46/5</f>
        <v>0</v>
      </c>
      <c r="W46" s="92"/>
      <c r="X46" s="41">
        <f>Y46/5</f>
        <v>0</v>
      </c>
      <c r="Y46" s="92"/>
      <c r="Z46" s="41">
        <f>AA46/5</f>
        <v>0</v>
      </c>
      <c r="AA46" s="92"/>
      <c r="AB46" s="41">
        <f>AC46/5</f>
        <v>0</v>
      </c>
      <c r="AC46" s="92"/>
      <c r="AD46" s="41">
        <f>AE46/5</f>
        <v>0</v>
      </c>
      <c r="AE46" s="92"/>
      <c r="AF46" s="41">
        <f>AG46/5</f>
        <v>306</v>
      </c>
      <c r="AG46" s="103">
        <v>1530</v>
      </c>
      <c r="AH46" s="76">
        <v>5</v>
      </c>
    </row>
    <row r="47" spans="1:34" s="2" customFormat="1" ht="18" customHeight="1" thickTop="1" thickBot="1" x14ac:dyDescent="0.35">
      <c r="B47" s="124"/>
      <c r="C47" s="35" t="s">
        <v>4</v>
      </c>
      <c r="D47" s="87"/>
      <c r="E47" s="94">
        <f>SUM(E40:E46)</f>
        <v>346015</v>
      </c>
      <c r="F47" s="87"/>
      <c r="G47" s="94">
        <f>SUM(G40:G46)</f>
        <v>0</v>
      </c>
      <c r="H47" s="87"/>
      <c r="I47" s="94">
        <f>SUM(I40:I46)</f>
        <v>267590</v>
      </c>
      <c r="J47" s="87"/>
      <c r="K47" s="94">
        <f>SUM(K40:K46)</f>
        <v>0</v>
      </c>
      <c r="L47" s="87"/>
      <c r="M47" s="94">
        <f>SUM(M40:M46)</f>
        <v>0</v>
      </c>
      <c r="N47" s="87"/>
      <c r="O47" s="94">
        <f>SUM(O40:O46)</f>
        <v>185440</v>
      </c>
      <c r="P47" s="87"/>
      <c r="Q47" s="94">
        <f>SUM(Q40:Q46)</f>
        <v>0</v>
      </c>
      <c r="R47" s="87"/>
      <c r="S47" s="94">
        <f>SUM(S40:S46)</f>
        <v>0</v>
      </c>
      <c r="T47" s="87"/>
      <c r="U47" s="94">
        <f>SUM(U40:U46)</f>
        <v>0</v>
      </c>
      <c r="V47" s="87"/>
      <c r="W47" s="94">
        <f>SUM(W40:W46)</f>
        <v>0</v>
      </c>
      <c r="X47" s="87"/>
      <c r="Y47" s="94">
        <f>SUM(Y40:Y46)</f>
        <v>0</v>
      </c>
      <c r="Z47" s="87"/>
      <c r="AA47" s="94">
        <f>SUM(AA40:AA46)</f>
        <v>0</v>
      </c>
      <c r="AB47" s="87"/>
      <c r="AC47" s="94">
        <f>SUM(AC40:AC46)</f>
        <v>0</v>
      </c>
      <c r="AD47" s="87"/>
      <c r="AE47" s="94">
        <f>SUM(AE40:AE46)</f>
        <v>0</v>
      </c>
      <c r="AF47" s="87"/>
      <c r="AG47" s="100">
        <f>SUM(AG40:AG46)</f>
        <v>309810</v>
      </c>
      <c r="AH47" s="68" t="s">
        <v>4</v>
      </c>
    </row>
    <row r="48" spans="1:34" ht="9.75" customHeight="1" thickTop="1" thickBot="1" x14ac:dyDescent="0.3">
      <c r="B48" s="12"/>
      <c r="C48" s="57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57"/>
    </row>
    <row r="49" spans="2:34" ht="27.75" thickTop="1" thickBot="1" x14ac:dyDescent="0.3">
      <c r="B49" s="12"/>
      <c r="C49" s="13"/>
      <c r="D49" s="141" t="s">
        <v>8</v>
      </c>
      <c r="E49" s="142"/>
      <c r="F49" s="142"/>
      <c r="G49" s="142"/>
      <c r="H49" s="142"/>
      <c r="I49" s="142"/>
      <c r="J49" s="142"/>
      <c r="K49" s="142"/>
      <c r="L49" s="142"/>
      <c r="M49" s="142"/>
      <c r="N49" s="142"/>
      <c r="O49" s="142"/>
      <c r="P49" s="142"/>
      <c r="Q49" s="142"/>
      <c r="R49" s="142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3"/>
    </row>
    <row r="50" spans="2:34" s="1" customFormat="1" ht="49.5" customHeight="1" thickTop="1" thickBot="1" x14ac:dyDescent="0.35">
      <c r="B50" s="126" t="s">
        <v>13</v>
      </c>
      <c r="C50" s="8" t="s">
        <v>7</v>
      </c>
      <c r="D50" s="14" t="str">
        <f>LEFT($A$2,5)</f>
        <v>10107</v>
      </c>
      <c r="E50" s="19" t="str">
        <f>IF($A$2&gt;1,MID($A$2,7,LEN($A$2)-18),"")</f>
        <v xml:space="preserve"> BRED </v>
      </c>
      <c r="F50" s="14" t="str">
        <f>LEFT($A$3,5)</f>
        <v>11306</v>
      </c>
      <c r="G50" s="19" t="str">
        <f>IF($A$3&gt;1,MID($A$3,7,LEN($A$3)-18),"")</f>
        <v xml:space="preserve"> CAAP </v>
      </c>
      <c r="H50" s="15" t="str">
        <f>LEFT($A$4,5)</f>
        <v>11315</v>
      </c>
      <c r="I50" s="16" t="str">
        <f>IF($A$4&gt;1,MID($A$4,7,LEN($A$4)-18),"")</f>
        <v xml:space="preserve"> CEPAC </v>
      </c>
      <c r="J50" s="14" t="str">
        <f>LEFT($A$5,5)</f>
        <v>11808</v>
      </c>
      <c r="K50" s="16" t="str">
        <f>IF($A$5&gt;1,MID($A$5,7,LEN($A$5)-18),"")</f>
        <v xml:space="preserve"> BFCM </v>
      </c>
      <c r="L50" s="15" t="str">
        <f>LEFT($A$6,5)</f>
        <v>13485</v>
      </c>
      <c r="M50" s="16" t="str">
        <f>IF($A$6&gt;1,MID($A$6,7,LEN($A$6)-18),"")</f>
        <v xml:space="preserve"> CELR </v>
      </c>
      <c r="N50" s="15" t="str">
        <f>LEFT($A$7,5)</f>
        <v>13506</v>
      </c>
      <c r="O50" s="17" t="str">
        <f>IF($A$7&gt;1,MID($A$7,7,LEN($A$7)-18),"")</f>
        <v xml:space="preserve"> CALA </v>
      </c>
      <c r="P50" s="15" t="str">
        <f>LEFT($A$8,5)</f>
        <v>14265</v>
      </c>
      <c r="Q50" s="17" t="str">
        <f>IF($A$8&gt;1,MID($A$8,7,LEN($A$8)-18),"")</f>
        <v xml:space="preserve"> CELDA </v>
      </c>
      <c r="R50" s="15" t="str">
        <f>LEFT($A$9,5)</f>
        <v>14607</v>
      </c>
      <c r="S50" s="17" t="str">
        <f>IF($A$9&gt;1,MID($A$9,7,LEN($A$9)-18),"")</f>
        <v xml:space="preserve"> BPMED </v>
      </c>
      <c r="T50" s="15" t="str">
        <f>LEFT($A$10,5)</f>
        <v>15689</v>
      </c>
      <c r="U50" s="16" t="str">
        <f>IF($A$10&gt;1,MID($A$10,7,LEN($A$10)-18),"")</f>
        <v xml:space="preserve"> ARKEA </v>
      </c>
      <c r="V50" s="15" t="str">
        <f>LEFT($A$11,5)</f>
        <v>16607</v>
      </c>
      <c r="W50" s="16" t="str">
        <f>IF($A$11&gt;1,MID($A$11,7,LEN($A$11)-18),"")</f>
        <v xml:space="preserve"> BPS </v>
      </c>
      <c r="X50" s="15" t="str">
        <f>LEFT($A$12,5)</f>
        <v>16807</v>
      </c>
      <c r="Y50" s="16" t="str">
        <f>IF($A$12&gt;1,MID($A$12,7,LEN($A$12)-18),"")</f>
        <v xml:space="preserve"> BPAURA </v>
      </c>
      <c r="Z50" s="15" t="str">
        <f>LEFT($A$13,5)</f>
        <v>17668</v>
      </c>
      <c r="AA50" s="16" t="str">
        <f>IF($A$13&gt;1,MID($A$13,7,LEN($A$13)-18),"")</f>
        <v xml:space="preserve"> 2SF </v>
      </c>
      <c r="AB50" s="15" t="str">
        <f>LEFT($A$14,5)</f>
        <v>17807</v>
      </c>
      <c r="AC50" s="16" t="str">
        <f>IF($A$14&gt;1,MID($A$14,7,LEN($A$14)-18),"")</f>
        <v xml:space="preserve"> BPO </v>
      </c>
      <c r="AD50" s="15" t="str">
        <f>LEFT($A$15,5)</f>
        <v>30002</v>
      </c>
      <c r="AE50" s="16" t="str">
        <f>IF($A$15&gt;1,MID($A$15,7,LEN($A$15)-18),"")</f>
        <v xml:space="preserve"> LCL </v>
      </c>
      <c r="AF50" s="15" t="str">
        <f>LEFT($A$16,5)</f>
        <v>30003</v>
      </c>
      <c r="AG50" s="16" t="str">
        <f>IF($A$16&gt;1,MID($A$16,7,LEN($A$16)-18),"")</f>
        <v xml:space="preserve"> SG </v>
      </c>
      <c r="AH50" s="58" t="s">
        <v>7</v>
      </c>
    </row>
    <row r="51" spans="2:34" s="1" customFormat="1" ht="20.100000000000001" customHeight="1" thickTop="1" x14ac:dyDescent="0.3">
      <c r="B51" s="126"/>
      <c r="C51" s="143" t="s">
        <v>0</v>
      </c>
      <c r="D51" s="122" t="s">
        <v>1</v>
      </c>
      <c r="E51" s="123"/>
      <c r="F51" s="122" t="s">
        <v>1</v>
      </c>
      <c r="G51" s="123"/>
      <c r="H51" s="122" t="s">
        <v>1</v>
      </c>
      <c r="I51" s="123"/>
      <c r="J51" s="122" t="s">
        <v>1</v>
      </c>
      <c r="K51" s="123"/>
      <c r="L51" s="122" t="s">
        <v>1</v>
      </c>
      <c r="M51" s="123"/>
      <c r="N51" s="122" t="s">
        <v>1</v>
      </c>
      <c r="O51" s="123"/>
      <c r="P51" s="122" t="s">
        <v>1</v>
      </c>
      <c r="Q51" s="123"/>
      <c r="R51" s="122" t="s">
        <v>1</v>
      </c>
      <c r="S51" s="123"/>
      <c r="T51" s="122" t="s">
        <v>1</v>
      </c>
      <c r="U51" s="123"/>
      <c r="V51" s="122" t="s">
        <v>1</v>
      </c>
      <c r="W51" s="123"/>
      <c r="X51" s="122" t="s">
        <v>1</v>
      </c>
      <c r="Y51" s="123"/>
      <c r="Z51" s="122" t="s">
        <v>1</v>
      </c>
      <c r="AA51" s="123"/>
      <c r="AB51" s="122" t="s">
        <v>1</v>
      </c>
      <c r="AC51" s="123"/>
      <c r="AD51" s="122" t="s">
        <v>1</v>
      </c>
      <c r="AE51" s="123"/>
      <c r="AF51" s="122" t="s">
        <v>1</v>
      </c>
      <c r="AG51" s="123"/>
      <c r="AH51" s="147" t="s">
        <v>0</v>
      </c>
    </row>
    <row r="52" spans="2:34" s="1" customFormat="1" ht="20.100000000000001" customHeight="1" thickBot="1" x14ac:dyDescent="0.35">
      <c r="B52" s="126"/>
      <c r="C52" s="144"/>
      <c r="D52" s="3" t="s">
        <v>2</v>
      </c>
      <c r="E52" s="4" t="s">
        <v>3</v>
      </c>
      <c r="F52" s="3" t="s">
        <v>2</v>
      </c>
      <c r="G52" s="4" t="s">
        <v>3</v>
      </c>
      <c r="H52" s="3" t="s">
        <v>2</v>
      </c>
      <c r="I52" s="4" t="s">
        <v>3</v>
      </c>
      <c r="J52" s="3" t="s">
        <v>2</v>
      </c>
      <c r="K52" s="4" t="s">
        <v>3</v>
      </c>
      <c r="L52" s="3" t="s">
        <v>2</v>
      </c>
      <c r="M52" s="4" t="s">
        <v>3</v>
      </c>
      <c r="N52" s="3" t="s">
        <v>2</v>
      </c>
      <c r="O52" s="4" t="s">
        <v>3</v>
      </c>
      <c r="P52" s="3" t="s">
        <v>2</v>
      </c>
      <c r="Q52" s="4" t="s">
        <v>3</v>
      </c>
      <c r="R52" s="3" t="s">
        <v>2</v>
      </c>
      <c r="S52" s="4" t="s">
        <v>3</v>
      </c>
      <c r="T52" s="3" t="s">
        <v>2</v>
      </c>
      <c r="U52" s="4" t="s">
        <v>3</v>
      </c>
      <c r="V52" s="3" t="s">
        <v>2</v>
      </c>
      <c r="W52" s="4" t="s">
        <v>3</v>
      </c>
      <c r="X52" s="3" t="s">
        <v>2</v>
      </c>
      <c r="Y52" s="4" t="s">
        <v>3</v>
      </c>
      <c r="Z52" s="3" t="s">
        <v>2</v>
      </c>
      <c r="AA52" s="4" t="s">
        <v>3</v>
      </c>
      <c r="AB52" s="3" t="s">
        <v>2</v>
      </c>
      <c r="AC52" s="4" t="s">
        <v>3</v>
      </c>
      <c r="AD52" s="3" t="s">
        <v>2</v>
      </c>
      <c r="AE52" s="4" t="s">
        <v>3</v>
      </c>
      <c r="AF52" s="3" t="s">
        <v>2</v>
      </c>
      <c r="AG52" s="4" t="s">
        <v>3</v>
      </c>
      <c r="AH52" s="148"/>
    </row>
    <row r="53" spans="2:34" s="1" customFormat="1" ht="18" customHeight="1" thickTop="1" x14ac:dyDescent="0.3">
      <c r="B53" s="126"/>
      <c r="C53" s="49">
        <v>2</v>
      </c>
      <c r="D53" s="37">
        <f>E53/2</f>
        <v>1236</v>
      </c>
      <c r="E53" s="38">
        <v>2472</v>
      </c>
      <c r="F53" s="37">
        <f>G53/2</f>
        <v>16</v>
      </c>
      <c r="G53" s="38">
        <v>32</v>
      </c>
      <c r="H53" s="37">
        <f>I53/2</f>
        <v>3464</v>
      </c>
      <c r="I53" s="38">
        <v>6928</v>
      </c>
      <c r="J53" s="37">
        <f>K53/2</f>
        <v>3284</v>
      </c>
      <c r="K53" s="38">
        <v>6568</v>
      </c>
      <c r="L53" s="37">
        <f>M53/2</f>
        <v>7596</v>
      </c>
      <c r="M53" s="38">
        <v>15192</v>
      </c>
      <c r="N53" s="37">
        <f>O53/2</f>
        <v>3669</v>
      </c>
      <c r="O53" s="38">
        <v>7338</v>
      </c>
      <c r="P53" s="37">
        <f>Q53/2</f>
        <v>1250</v>
      </c>
      <c r="Q53" s="38">
        <v>2500</v>
      </c>
      <c r="R53" s="37">
        <f>S53/2</f>
        <v>1258</v>
      </c>
      <c r="S53" s="38">
        <v>2516</v>
      </c>
      <c r="T53" s="37">
        <f>U53/2</f>
        <v>2674</v>
      </c>
      <c r="U53" s="38">
        <v>5348</v>
      </c>
      <c r="V53" s="37">
        <f>W53/2</f>
        <v>331813</v>
      </c>
      <c r="W53" s="38">
        <v>663626</v>
      </c>
      <c r="X53" s="37">
        <f>Y53/2</f>
        <v>321</v>
      </c>
      <c r="Y53" s="38">
        <v>642</v>
      </c>
      <c r="Z53" s="37">
        <f>AA53/2</f>
        <v>14319</v>
      </c>
      <c r="AA53" s="38">
        <v>28638</v>
      </c>
      <c r="AB53" s="37">
        <f>AC53/2</f>
        <v>3718</v>
      </c>
      <c r="AC53" s="69">
        <v>7436</v>
      </c>
      <c r="AD53" s="37">
        <f>AE53/2</f>
        <v>1003</v>
      </c>
      <c r="AE53" s="38">
        <v>2006</v>
      </c>
      <c r="AF53" s="37">
        <f>AG53/2</f>
        <v>6971</v>
      </c>
      <c r="AG53" s="69">
        <v>13942</v>
      </c>
      <c r="AH53" s="59">
        <v>2</v>
      </c>
    </row>
    <row r="54" spans="2:34" s="1" customFormat="1" ht="18" customHeight="1" x14ac:dyDescent="0.3">
      <c r="B54" s="126"/>
      <c r="C54" s="50">
        <v>1</v>
      </c>
      <c r="D54" s="5">
        <f>E54/1</f>
        <v>2165</v>
      </c>
      <c r="E54" s="6">
        <v>2165</v>
      </c>
      <c r="F54" s="5">
        <f>G54/1</f>
        <v>380</v>
      </c>
      <c r="G54" s="6">
        <v>380</v>
      </c>
      <c r="H54" s="5">
        <f>I54/1</f>
        <v>4706</v>
      </c>
      <c r="I54" s="6">
        <v>4706</v>
      </c>
      <c r="J54" s="5">
        <f>K54/1</f>
        <v>7494</v>
      </c>
      <c r="K54" s="6">
        <v>7494</v>
      </c>
      <c r="L54" s="5">
        <f>M54/1</f>
        <v>4317</v>
      </c>
      <c r="M54" s="6">
        <v>4317</v>
      </c>
      <c r="N54" s="5">
        <f>O54/1</f>
        <v>10394</v>
      </c>
      <c r="O54" s="6">
        <v>10394</v>
      </c>
      <c r="P54" s="5">
        <f>Q54/1</f>
        <v>2400</v>
      </c>
      <c r="Q54" s="6">
        <v>2400</v>
      </c>
      <c r="R54" s="5">
        <f>S54/1</f>
        <v>1404</v>
      </c>
      <c r="S54" s="6">
        <v>1404</v>
      </c>
      <c r="T54" s="5">
        <f>U54/1</f>
        <v>5670</v>
      </c>
      <c r="U54" s="6">
        <v>5670</v>
      </c>
      <c r="V54" s="5">
        <f>W54/1</f>
        <v>111449</v>
      </c>
      <c r="W54" s="6">
        <v>111449</v>
      </c>
      <c r="X54" s="5">
        <f>Y54/1</f>
        <v>746</v>
      </c>
      <c r="Y54" s="6">
        <v>746</v>
      </c>
      <c r="Z54" s="5">
        <f>AA54/1</f>
        <v>11064</v>
      </c>
      <c r="AA54" s="6">
        <v>11064</v>
      </c>
      <c r="AB54" s="5">
        <f>AC54/1</f>
        <v>2152</v>
      </c>
      <c r="AC54" s="7">
        <v>2152</v>
      </c>
      <c r="AD54" s="5">
        <f>AE54/1</f>
        <v>1216</v>
      </c>
      <c r="AE54" s="6">
        <v>1216</v>
      </c>
      <c r="AF54" s="5">
        <f>AG54/1</f>
        <v>65979</v>
      </c>
      <c r="AG54" s="7">
        <v>65979</v>
      </c>
      <c r="AH54" s="60">
        <v>1</v>
      </c>
    </row>
    <row r="55" spans="2:34" s="1" customFormat="1" ht="18" customHeight="1" x14ac:dyDescent="0.3">
      <c r="B55" s="126"/>
      <c r="C55" s="51">
        <v>0.5</v>
      </c>
      <c r="D55" s="5">
        <f>E55/0.5</f>
        <v>2327</v>
      </c>
      <c r="E55" s="6">
        <v>1163.5</v>
      </c>
      <c r="F55" s="5">
        <f>G55/0.5</f>
        <v>8</v>
      </c>
      <c r="G55" s="6">
        <v>4</v>
      </c>
      <c r="H55" s="5">
        <f>I55/0.5</f>
        <v>2446</v>
      </c>
      <c r="I55" s="6">
        <v>1223</v>
      </c>
      <c r="J55" s="5">
        <f>K55/0.5</f>
        <v>3506</v>
      </c>
      <c r="K55" s="6">
        <v>1753</v>
      </c>
      <c r="L55" s="5">
        <f>M55/0.5</f>
        <v>3223</v>
      </c>
      <c r="M55" s="6">
        <v>1611.5</v>
      </c>
      <c r="N55" s="5">
        <f>O55/0.5</f>
        <v>3664</v>
      </c>
      <c r="O55" s="6">
        <v>1832</v>
      </c>
      <c r="P55" s="5">
        <f>Q55/0.5</f>
        <v>3700</v>
      </c>
      <c r="Q55" s="6">
        <v>1850</v>
      </c>
      <c r="R55" s="5">
        <f>S55/0.5</f>
        <v>1506</v>
      </c>
      <c r="S55" s="6">
        <v>753</v>
      </c>
      <c r="T55" s="5">
        <f>U55/0.5</f>
        <v>2076</v>
      </c>
      <c r="U55" s="6">
        <v>1038</v>
      </c>
      <c r="V55" s="5">
        <f>W55/0.5</f>
        <v>149405</v>
      </c>
      <c r="W55" s="6">
        <v>74702.5</v>
      </c>
      <c r="X55" s="5">
        <f>Y55/0.5</f>
        <v>1153</v>
      </c>
      <c r="Y55" s="6">
        <v>576.5</v>
      </c>
      <c r="Z55" s="5">
        <f>AA55/0.5</f>
        <v>21295</v>
      </c>
      <c r="AA55" s="6">
        <v>10647.5</v>
      </c>
      <c r="AB55" s="5">
        <f>AC55/0.5</f>
        <v>1988</v>
      </c>
      <c r="AC55" s="7">
        <v>994</v>
      </c>
      <c r="AD55" s="5">
        <f>AE55/0.5</f>
        <v>3499</v>
      </c>
      <c r="AE55" s="6">
        <v>1749.5</v>
      </c>
      <c r="AF55" s="5">
        <f>AG55/0.5</f>
        <v>17804</v>
      </c>
      <c r="AG55" s="7">
        <v>8902</v>
      </c>
      <c r="AH55" s="61">
        <v>0.5</v>
      </c>
    </row>
    <row r="56" spans="2:34" s="1" customFormat="1" ht="18" customHeight="1" x14ac:dyDescent="0.3">
      <c r="B56" s="126"/>
      <c r="C56" s="52">
        <v>0.2</v>
      </c>
      <c r="D56" s="5">
        <f>E56/0.2</f>
        <v>3758.9999999999995</v>
      </c>
      <c r="E56" s="6">
        <v>751.8</v>
      </c>
      <c r="F56" s="5">
        <f>G56/0.2</f>
        <v>5.9999999999999991</v>
      </c>
      <c r="G56" s="6">
        <v>1.2</v>
      </c>
      <c r="H56" s="5">
        <f>I56/0.2</f>
        <v>8847.9999999999982</v>
      </c>
      <c r="I56" s="6">
        <v>1769.6</v>
      </c>
      <c r="J56" s="5">
        <f>K56/0.2</f>
        <v>1277</v>
      </c>
      <c r="K56" s="6">
        <v>255.4</v>
      </c>
      <c r="L56" s="5">
        <f>M56/0.2</f>
        <v>2911</v>
      </c>
      <c r="M56" s="6">
        <v>582.20000000000005</v>
      </c>
      <c r="N56" s="5">
        <f>O56/0.2</f>
        <v>11900.999999999998</v>
      </c>
      <c r="O56" s="6">
        <v>2380.1999999999998</v>
      </c>
      <c r="P56" s="5">
        <f>Q56/0.2</f>
        <v>9800</v>
      </c>
      <c r="Q56" s="6">
        <v>1960</v>
      </c>
      <c r="R56" s="5">
        <f>S56/0.2</f>
        <v>2831.9999999999995</v>
      </c>
      <c r="S56" s="6">
        <v>566.4</v>
      </c>
      <c r="T56" s="5">
        <f>U56/0.2</f>
        <v>3401.9999999999995</v>
      </c>
      <c r="U56" s="6">
        <v>680.4</v>
      </c>
      <c r="V56" s="5">
        <f>W56/0.2</f>
        <v>194047.99999999997</v>
      </c>
      <c r="W56" s="6">
        <v>38809.599999999999</v>
      </c>
      <c r="X56" s="5">
        <f>Y56/0.2</f>
        <v>2210</v>
      </c>
      <c r="Y56" s="6">
        <v>442</v>
      </c>
      <c r="Z56" s="5">
        <f>AA56/0.2</f>
        <v>1578</v>
      </c>
      <c r="AA56" s="6">
        <v>315.60000000000002</v>
      </c>
      <c r="AB56" s="5">
        <f>AC56/0.2</f>
        <v>2123</v>
      </c>
      <c r="AC56" s="7">
        <v>424.6</v>
      </c>
      <c r="AD56" s="5">
        <f>AE56/0.2</f>
        <v>3158</v>
      </c>
      <c r="AE56" s="6">
        <v>631.6</v>
      </c>
      <c r="AF56" s="5">
        <f>AG56/0.2</f>
        <v>176039</v>
      </c>
      <c r="AG56" s="7">
        <v>35207.800000000003</v>
      </c>
      <c r="AH56" s="62">
        <v>0.2</v>
      </c>
    </row>
    <row r="57" spans="2:34" s="1" customFormat="1" ht="18" customHeight="1" x14ac:dyDescent="0.3">
      <c r="B57" s="126"/>
      <c r="C57" s="53">
        <v>0.1</v>
      </c>
      <c r="D57" s="5">
        <f>E57/0.1</f>
        <v>5981</v>
      </c>
      <c r="E57" s="6">
        <v>598.1</v>
      </c>
      <c r="F57" s="5">
        <f>G57/0.1</f>
        <v>15</v>
      </c>
      <c r="G57" s="6">
        <v>1.5</v>
      </c>
      <c r="H57" s="5">
        <f>I57/0.1</f>
        <v>20070.999999999996</v>
      </c>
      <c r="I57" s="6">
        <v>2007.1</v>
      </c>
      <c r="J57" s="5">
        <f>K57/0.1</f>
        <v>6095</v>
      </c>
      <c r="K57" s="6">
        <v>609.5</v>
      </c>
      <c r="L57" s="5">
        <f>M57/0.1</f>
        <v>12344</v>
      </c>
      <c r="M57" s="6">
        <v>1234.4000000000001</v>
      </c>
      <c r="N57" s="5">
        <f>O57/0.1</f>
        <v>30904</v>
      </c>
      <c r="O57" s="6">
        <v>3090.4</v>
      </c>
      <c r="P57" s="5">
        <f>Q57/0.1</f>
        <v>22600</v>
      </c>
      <c r="Q57" s="6">
        <v>2260</v>
      </c>
      <c r="R57" s="5">
        <f>S57/0.1</f>
        <v>4482</v>
      </c>
      <c r="S57" s="6">
        <v>448.2</v>
      </c>
      <c r="T57" s="5">
        <f>U57/0.1</f>
        <v>9992.9999999999982</v>
      </c>
      <c r="U57" s="6">
        <v>999.3</v>
      </c>
      <c r="V57" s="5">
        <f>W57/0.1</f>
        <v>54578</v>
      </c>
      <c r="W57" s="6">
        <v>5457.8</v>
      </c>
      <c r="X57" s="5">
        <f>Y57/0.1</f>
        <v>5007</v>
      </c>
      <c r="Y57" s="6">
        <v>500.7</v>
      </c>
      <c r="Z57" s="5">
        <f>AA57/0.1</f>
        <v>2441.9999999999995</v>
      </c>
      <c r="AA57" s="6">
        <v>244.2</v>
      </c>
      <c r="AB57" s="5">
        <f>AC57/0.1</f>
        <v>1545</v>
      </c>
      <c r="AC57" s="7">
        <v>154.5</v>
      </c>
      <c r="AD57" s="5">
        <f>AE57/0.1</f>
        <v>4240</v>
      </c>
      <c r="AE57" s="6">
        <v>424</v>
      </c>
      <c r="AF57" s="5">
        <f>AG57/0.1</f>
        <v>5492.9999999999991</v>
      </c>
      <c r="AG57" s="7">
        <v>549.29999999999995</v>
      </c>
      <c r="AH57" s="63">
        <v>0.1</v>
      </c>
    </row>
    <row r="58" spans="2:34" s="1" customFormat="1" ht="18" customHeight="1" x14ac:dyDescent="0.3">
      <c r="B58" s="126"/>
      <c r="C58" s="54">
        <v>0.05</v>
      </c>
      <c r="D58" s="5">
        <f>E58/0.05</f>
        <v>1639</v>
      </c>
      <c r="E58" s="6">
        <v>81.95</v>
      </c>
      <c r="F58" s="5">
        <f>G58/0.05</f>
        <v>5.9999999999999991</v>
      </c>
      <c r="G58" s="6">
        <v>0.3</v>
      </c>
      <c r="H58" s="5">
        <f>I58/0.05</f>
        <v>1092</v>
      </c>
      <c r="I58" s="6">
        <v>54.6</v>
      </c>
      <c r="J58" s="5">
        <f>K58/0.05</f>
        <v>9375</v>
      </c>
      <c r="K58" s="6">
        <v>468.75</v>
      </c>
      <c r="L58" s="5">
        <f>M58/0.05</f>
        <v>5776</v>
      </c>
      <c r="M58" s="6">
        <v>288.8</v>
      </c>
      <c r="N58" s="5">
        <f>O58/0.05</f>
        <v>11065.999999999998</v>
      </c>
      <c r="O58" s="6">
        <v>553.29999999999995</v>
      </c>
      <c r="P58" s="5">
        <f>Q58/0.05</f>
        <v>1400</v>
      </c>
      <c r="Q58" s="6">
        <v>70</v>
      </c>
      <c r="R58" s="5">
        <f>S58/0.05</f>
        <v>8042</v>
      </c>
      <c r="S58" s="6">
        <v>402.1</v>
      </c>
      <c r="T58" s="5">
        <f>U58/0.05</f>
        <v>2526.9999999999995</v>
      </c>
      <c r="U58" s="6">
        <v>126.35</v>
      </c>
      <c r="V58" s="5">
        <f>W58/0.05</f>
        <v>99347.999999999985</v>
      </c>
      <c r="W58" s="6">
        <v>4967.3999999999996</v>
      </c>
      <c r="X58" s="5">
        <f>Y58/0.05</f>
        <v>201</v>
      </c>
      <c r="Y58" s="6">
        <v>10.050000000000001</v>
      </c>
      <c r="Z58" s="5">
        <f>AA58/0.05</f>
        <v>12235</v>
      </c>
      <c r="AA58" s="6">
        <v>611.75</v>
      </c>
      <c r="AB58" s="5">
        <f>AC58/0.05</f>
        <v>1951.9999999999998</v>
      </c>
      <c r="AC58" s="7">
        <v>97.6</v>
      </c>
      <c r="AD58" s="5">
        <f>AE58/0.05</f>
        <v>6647.9999999999991</v>
      </c>
      <c r="AE58" s="6">
        <v>332.4</v>
      </c>
      <c r="AF58" s="5">
        <f>AG58/0.05</f>
        <v>-178.99999999999997</v>
      </c>
      <c r="AG58" s="7">
        <v>-8.9499999999999993</v>
      </c>
      <c r="AH58" s="64">
        <v>0.05</v>
      </c>
    </row>
    <row r="59" spans="2:34" s="1" customFormat="1" ht="18" customHeight="1" x14ac:dyDescent="0.3">
      <c r="B59" s="126"/>
      <c r="C59" s="55">
        <v>0.02</v>
      </c>
      <c r="D59" s="39">
        <f>E59/0.02</f>
        <v>3179</v>
      </c>
      <c r="E59" s="6">
        <v>63.58</v>
      </c>
      <c r="F59" s="39">
        <f>G59/0.02</f>
        <v>9</v>
      </c>
      <c r="G59" s="6">
        <v>0.18</v>
      </c>
      <c r="H59" s="39">
        <f>I59/0.02</f>
        <v>4513</v>
      </c>
      <c r="I59" s="6">
        <v>90.26</v>
      </c>
      <c r="J59" s="39">
        <f>K59/0.02</f>
        <v>3620</v>
      </c>
      <c r="K59" s="6">
        <v>72.400000000000006</v>
      </c>
      <c r="L59" s="39">
        <f>M59/0.02</f>
        <v>10289</v>
      </c>
      <c r="M59" s="6">
        <v>205.78</v>
      </c>
      <c r="N59" s="39">
        <f>O59/0.02</f>
        <v>3418.9999999999995</v>
      </c>
      <c r="O59" s="6">
        <v>68.38</v>
      </c>
      <c r="P59" s="39">
        <f>Q59/0.02</f>
        <v>3500</v>
      </c>
      <c r="Q59" s="6">
        <v>70</v>
      </c>
      <c r="R59" s="39">
        <f>S59/0.02</f>
        <v>3550.9999999999995</v>
      </c>
      <c r="S59" s="6">
        <v>71.02</v>
      </c>
      <c r="T59" s="39">
        <f>U59/0.02</f>
        <v>14037</v>
      </c>
      <c r="U59" s="6">
        <v>280.74</v>
      </c>
      <c r="V59" s="39">
        <f>W59/0.02</f>
        <v>32514.999999999996</v>
      </c>
      <c r="W59" s="6">
        <v>650.29999999999995</v>
      </c>
      <c r="X59" s="39">
        <f>Y59/0.02</f>
        <v>500</v>
      </c>
      <c r="Y59" s="6">
        <v>10</v>
      </c>
      <c r="Z59" s="39">
        <f>AA59/0.02</f>
        <v>17586</v>
      </c>
      <c r="AA59" s="6">
        <v>351.72</v>
      </c>
      <c r="AB59" s="39">
        <f>AC59/0.02</f>
        <v>4499</v>
      </c>
      <c r="AC59" s="7">
        <v>89.98</v>
      </c>
      <c r="AD59" s="39">
        <f>AE59/0.02</f>
        <v>1917.0000000000002</v>
      </c>
      <c r="AE59" s="6">
        <v>38.340000000000003</v>
      </c>
      <c r="AF59" s="39">
        <f>AG59/0.02</f>
        <v>11891</v>
      </c>
      <c r="AG59" s="7">
        <v>237.82</v>
      </c>
      <c r="AH59" s="65">
        <v>0.02</v>
      </c>
    </row>
    <row r="60" spans="2:34" s="1" customFormat="1" ht="18" customHeight="1" thickBot="1" x14ac:dyDescent="0.35">
      <c r="B60" s="126"/>
      <c r="C60" s="56">
        <v>0.01</v>
      </c>
      <c r="D60" s="9">
        <f>E60/0.01</f>
        <v>4021</v>
      </c>
      <c r="E60" s="10">
        <v>40.21</v>
      </c>
      <c r="F60" s="9">
        <f>G60/0.01</f>
        <v>7.0000000000000009</v>
      </c>
      <c r="G60" s="10">
        <v>7.0000000000000007E-2</v>
      </c>
      <c r="H60" s="9">
        <f>I60/0.01</f>
        <v>4599</v>
      </c>
      <c r="I60" s="10">
        <v>45.99</v>
      </c>
      <c r="J60" s="9">
        <f>K60/0.01</f>
        <v>16641</v>
      </c>
      <c r="K60" s="10">
        <v>166.41</v>
      </c>
      <c r="L60" s="9">
        <f>M60/0.01</f>
        <v>17526</v>
      </c>
      <c r="M60" s="10">
        <v>175.26</v>
      </c>
      <c r="N60" s="9">
        <f>O60/0.01</f>
        <v>36532</v>
      </c>
      <c r="O60" s="10">
        <v>365.32</v>
      </c>
      <c r="P60" s="9">
        <f>Q60/0.01</f>
        <v>4000</v>
      </c>
      <c r="Q60" s="10">
        <v>40</v>
      </c>
      <c r="R60" s="9">
        <f>S60/0.01</f>
        <v>9044</v>
      </c>
      <c r="S60" s="10">
        <v>90.44</v>
      </c>
      <c r="T60" s="9">
        <f>U60/0.01</f>
        <v>13522.999999999998</v>
      </c>
      <c r="U60" s="10">
        <v>135.22999999999999</v>
      </c>
      <c r="V60" s="9">
        <f>W60/0.01</f>
        <v>34021</v>
      </c>
      <c r="W60" s="10">
        <v>340.21</v>
      </c>
      <c r="X60" s="9">
        <f>Y60/0.01</f>
        <v>573</v>
      </c>
      <c r="Y60" s="10">
        <v>5.73</v>
      </c>
      <c r="Z60" s="9">
        <f>AA60/0.01</f>
        <v>23285</v>
      </c>
      <c r="AA60" s="10">
        <v>232.85</v>
      </c>
      <c r="AB60" s="9">
        <f>AC60/0.01</f>
        <v>4580</v>
      </c>
      <c r="AC60" s="11">
        <v>45.8</v>
      </c>
      <c r="AD60" s="9">
        <f>AE60/0.01</f>
        <v>7173.9999999999991</v>
      </c>
      <c r="AE60" s="10">
        <v>71.739999999999995</v>
      </c>
      <c r="AF60" s="9">
        <f>AG60/0.01</f>
        <v>14619.999999999998</v>
      </c>
      <c r="AG60" s="11">
        <v>146.19999999999999</v>
      </c>
      <c r="AH60" s="66">
        <v>0.01</v>
      </c>
    </row>
    <row r="61" spans="2:34" s="1" customFormat="1" ht="18" customHeight="1" thickTop="1" thickBot="1" x14ac:dyDescent="0.35">
      <c r="B61" s="126"/>
      <c r="C61" s="34" t="s">
        <v>4</v>
      </c>
      <c r="D61" s="88"/>
      <c r="E61" s="108">
        <f>SUM(E53:E60)</f>
        <v>7336.14</v>
      </c>
      <c r="F61" s="88"/>
      <c r="G61" s="108">
        <f>SUM(G53:G60)</f>
        <v>419.25</v>
      </c>
      <c r="H61" s="88"/>
      <c r="I61" s="108">
        <f>SUM(I53:I60)</f>
        <v>16824.55</v>
      </c>
      <c r="J61" s="88"/>
      <c r="K61" s="108">
        <f>SUM(K53:K60)</f>
        <v>17387.460000000003</v>
      </c>
      <c r="L61" s="88"/>
      <c r="M61" s="108">
        <f>SUM(M53:M60)</f>
        <v>23606.94</v>
      </c>
      <c r="N61" s="88"/>
      <c r="O61" s="108">
        <f>SUM(O53:O60)</f>
        <v>26021.600000000002</v>
      </c>
      <c r="P61" s="88"/>
      <c r="Q61" s="108">
        <f>SUM(Q53:Q60)</f>
        <v>11150</v>
      </c>
      <c r="R61" s="88"/>
      <c r="S61" s="108">
        <f>SUM(S53:S60)</f>
        <v>6251.16</v>
      </c>
      <c r="T61" s="88"/>
      <c r="U61" s="108">
        <f>SUM(U53:U60)</f>
        <v>14278.019999999999</v>
      </c>
      <c r="V61" s="88"/>
      <c r="W61" s="108">
        <f>SUM(W53:W60)</f>
        <v>900002.81</v>
      </c>
      <c r="X61" s="88"/>
      <c r="Y61" s="108">
        <f>SUM(Y53:Y60)</f>
        <v>2932.98</v>
      </c>
      <c r="Z61" s="88"/>
      <c r="AA61" s="108">
        <f>SUM(AA53:AA60)</f>
        <v>52105.619999999995</v>
      </c>
      <c r="AB61" s="88"/>
      <c r="AC61" s="109">
        <f>SUM(AC53:AC60)</f>
        <v>11394.48</v>
      </c>
      <c r="AD61" s="88"/>
      <c r="AE61" s="108">
        <f>SUM(AE53:AE60)</f>
        <v>6469.58</v>
      </c>
      <c r="AF61" s="88"/>
      <c r="AG61" s="109">
        <f>SUM(AG53:AG60)</f>
        <v>124955.17000000001</v>
      </c>
      <c r="AH61" s="67" t="s">
        <v>4</v>
      </c>
    </row>
    <row r="62" spans="2:34" s="1" customFormat="1" ht="45" customHeight="1" thickTop="1" thickBot="1" x14ac:dyDescent="0.35">
      <c r="B62" s="126"/>
      <c r="C62" s="8" t="s">
        <v>7</v>
      </c>
      <c r="D62" s="14" t="str">
        <f>LEFT($A$17,5)</f>
        <v>30004</v>
      </c>
      <c r="E62" s="16" t="str">
        <f>IF($A$17&gt;1,MID($A$17,7,LEN($A$17)-18),"")</f>
        <v xml:space="preserve"> BNPP </v>
      </c>
      <c r="F62" s="15" t="str">
        <f>LEFT($A$18,5)</f>
        <v>30056</v>
      </c>
      <c r="G62" s="17" t="str">
        <f>IF($A$18&gt;1,MID($A$18,7,LEN($A$18)-18),"")</f>
        <v xml:space="preserve"> HSBC </v>
      </c>
      <c r="H62" s="15" t="str">
        <f>LEFT($A$19,5)</f>
        <v>42559</v>
      </c>
      <c r="I62" s="17" t="str">
        <f>IF($A$19&gt;1,MID($A$19,7,LEN($A$19)-18),"")</f>
        <v xml:space="preserve"> CCOOP </v>
      </c>
      <c r="J62" s="15" t="str">
        <f>LEFT($A$20,5)</f>
        <v>50030</v>
      </c>
      <c r="K62" s="16" t="str">
        <f>IF($A$20&gt;1,MID($A$20,7,LEN($A$20)-18),"")</f>
        <v xml:space="preserve"> DRFIP 30 </v>
      </c>
      <c r="L62" s="15" t="str">
        <f>LEFT($A$21,5)</f>
        <v>50034</v>
      </c>
      <c r="M62" s="18" t="str">
        <f>IF($A$21&gt;1,MID($A$21,7,LEN($A$21)-18),"")</f>
        <v xml:space="preserve"> DRFIP 34 </v>
      </c>
      <c r="N62" s="15" t="str">
        <f>LEFT($A$22,5)</f>
        <v>60033</v>
      </c>
      <c r="O62" s="17" t="str">
        <f>IF($A$22&gt;1,MID($A$22,7,LEN($A$22)-18),"")</f>
        <v xml:space="preserve"> LA POSTE SO </v>
      </c>
      <c r="P62" s="15" t="str">
        <f>LEFT($A$23,5)</f>
        <v>99998</v>
      </c>
      <c r="Q62" s="17" t="str">
        <f>IF($A$23&gt;1,MID($A$23,7,LEN($A$23)-18),"")</f>
        <v xml:space="preserve"> LOOMIS </v>
      </c>
      <c r="R62" s="15" t="str">
        <f>LEFT($A$24,5)</f>
        <v>20007</v>
      </c>
      <c r="S62" s="17" t="str">
        <f>IF($A$24&gt;1,MID($A$24,7,LEN($A$24)-18),"")</f>
        <v xml:space="preserve"> ATTIWAFA </v>
      </c>
      <c r="T62" s="15" t="str">
        <f>LEFT($A$25,5)</f>
        <v>10278</v>
      </c>
      <c r="U62" s="16" t="str">
        <f>IF($A$25&gt;1,MID($A$25,7,LEN($A$25)-18),"")</f>
        <v xml:space="preserve"> CFCM </v>
      </c>
      <c r="V62" s="15" t="str">
        <f>LEFT($A$26,5)</f>
        <v/>
      </c>
      <c r="W62" s="16" t="str">
        <f>IF($A$26&gt;1,MID($A$26,7,LEN($A$26)-18),"")</f>
        <v/>
      </c>
      <c r="X62" s="15" t="str">
        <f>LEFT($A$27,5)</f>
        <v/>
      </c>
      <c r="Y62" s="16" t="str">
        <f>IF($A$27&gt;1,MID($A$27,7,LEN($A$27)-18),"")</f>
        <v/>
      </c>
      <c r="Z62" s="15" t="str">
        <f>LEFT($A$28,5)</f>
        <v/>
      </c>
      <c r="AA62" s="16" t="str">
        <f>IF($A$28&gt;1,MID($A$28,7,LEN($A$28)-18),"")</f>
        <v/>
      </c>
      <c r="AB62" s="15" t="str">
        <f>LEFT($A$29,5)</f>
        <v/>
      </c>
      <c r="AC62" s="16" t="str">
        <f>IF($A$29&gt;1,MID($A$29,7,LEN($A$29)-18),"")</f>
        <v/>
      </c>
      <c r="AD62" s="15" t="str">
        <f>LEFT($A$30,5)</f>
        <v/>
      </c>
      <c r="AE62" s="16" t="str">
        <f>IF($A$30&gt;1,MID($A$30,7,LEN($A$30)-18),"")</f>
        <v/>
      </c>
      <c r="AF62" s="15" t="str">
        <f>LEFT($A$31,5)</f>
        <v/>
      </c>
      <c r="AG62" s="16" t="str">
        <f>IF($A$31&gt;1,MID($A$31,7,LEN($A$31)-18),"")</f>
        <v/>
      </c>
      <c r="AH62" s="58" t="s">
        <v>7</v>
      </c>
    </row>
    <row r="63" spans="2:34" s="1" customFormat="1" ht="18" customHeight="1" thickTop="1" x14ac:dyDescent="0.3">
      <c r="B63" s="126"/>
      <c r="C63" s="143" t="s">
        <v>0</v>
      </c>
      <c r="D63" s="122" t="s">
        <v>1</v>
      </c>
      <c r="E63" s="123"/>
      <c r="F63" s="122" t="s">
        <v>1</v>
      </c>
      <c r="G63" s="123"/>
      <c r="H63" s="122" t="s">
        <v>1</v>
      </c>
      <c r="I63" s="123"/>
      <c r="J63" s="122" t="s">
        <v>1</v>
      </c>
      <c r="K63" s="123"/>
      <c r="L63" s="122" t="s">
        <v>1</v>
      </c>
      <c r="M63" s="123"/>
      <c r="N63" s="122" t="s">
        <v>1</v>
      </c>
      <c r="O63" s="123"/>
      <c r="P63" s="122" t="s">
        <v>1</v>
      </c>
      <c r="Q63" s="123"/>
      <c r="R63" s="122" t="s">
        <v>1</v>
      </c>
      <c r="S63" s="123"/>
      <c r="T63" s="122" t="s">
        <v>1</v>
      </c>
      <c r="U63" s="123"/>
      <c r="V63" s="122" t="s">
        <v>1</v>
      </c>
      <c r="W63" s="123"/>
      <c r="X63" s="122" t="s">
        <v>1</v>
      </c>
      <c r="Y63" s="123"/>
      <c r="Z63" s="122" t="s">
        <v>1</v>
      </c>
      <c r="AA63" s="123"/>
      <c r="AB63" s="122" t="s">
        <v>1</v>
      </c>
      <c r="AC63" s="123"/>
      <c r="AD63" s="122" t="s">
        <v>1</v>
      </c>
      <c r="AE63" s="123"/>
      <c r="AF63" s="122" t="s">
        <v>1</v>
      </c>
      <c r="AG63" s="123"/>
      <c r="AH63" s="147" t="s">
        <v>0</v>
      </c>
    </row>
    <row r="64" spans="2:34" s="1" customFormat="1" ht="18" customHeight="1" thickBot="1" x14ac:dyDescent="0.35">
      <c r="B64" s="126"/>
      <c r="C64" s="144"/>
      <c r="D64" s="3" t="s">
        <v>2</v>
      </c>
      <c r="E64" s="4" t="s">
        <v>3</v>
      </c>
      <c r="F64" s="3" t="s">
        <v>2</v>
      </c>
      <c r="G64" s="4" t="s">
        <v>3</v>
      </c>
      <c r="H64" s="3" t="s">
        <v>2</v>
      </c>
      <c r="I64" s="4" t="s">
        <v>3</v>
      </c>
      <c r="J64" s="3" t="s">
        <v>2</v>
      </c>
      <c r="K64" s="4" t="s">
        <v>3</v>
      </c>
      <c r="L64" s="3" t="s">
        <v>2</v>
      </c>
      <c r="M64" s="4" t="s">
        <v>3</v>
      </c>
      <c r="N64" s="3" t="s">
        <v>2</v>
      </c>
      <c r="O64" s="4" t="s">
        <v>3</v>
      </c>
      <c r="P64" s="3" t="s">
        <v>2</v>
      </c>
      <c r="Q64" s="4" t="s">
        <v>3</v>
      </c>
      <c r="R64" s="3" t="s">
        <v>2</v>
      </c>
      <c r="S64" s="4" t="s">
        <v>3</v>
      </c>
      <c r="T64" s="3" t="s">
        <v>2</v>
      </c>
      <c r="U64" s="4" t="s">
        <v>3</v>
      </c>
      <c r="V64" s="3" t="s">
        <v>2</v>
      </c>
      <c r="W64" s="4" t="s">
        <v>3</v>
      </c>
      <c r="X64" s="3" t="s">
        <v>2</v>
      </c>
      <c r="Y64" s="4" t="s">
        <v>3</v>
      </c>
      <c r="Z64" s="3" t="s">
        <v>2</v>
      </c>
      <c r="AA64" s="4" t="s">
        <v>3</v>
      </c>
      <c r="AB64" s="3" t="s">
        <v>2</v>
      </c>
      <c r="AC64" s="4" t="s">
        <v>3</v>
      </c>
      <c r="AD64" s="3" t="s">
        <v>2</v>
      </c>
      <c r="AE64" s="4" t="s">
        <v>3</v>
      </c>
      <c r="AF64" s="3" t="s">
        <v>2</v>
      </c>
      <c r="AG64" s="4" t="s">
        <v>3</v>
      </c>
      <c r="AH64" s="148"/>
    </row>
    <row r="65" spans="2:34" s="1" customFormat="1" ht="18" customHeight="1" thickTop="1" x14ac:dyDescent="0.3">
      <c r="B65" s="126"/>
      <c r="C65" s="49">
        <v>2</v>
      </c>
      <c r="D65" s="37">
        <f>E65/2</f>
        <v>4203</v>
      </c>
      <c r="E65" s="38">
        <v>8406</v>
      </c>
      <c r="F65" s="37">
        <f>G65/2</f>
        <v>109</v>
      </c>
      <c r="G65" s="38">
        <v>218</v>
      </c>
      <c r="H65" s="37">
        <f>I65/2</f>
        <v>1529</v>
      </c>
      <c r="I65" s="38">
        <v>3058</v>
      </c>
      <c r="J65" s="37">
        <f>K65/2</f>
        <v>1358</v>
      </c>
      <c r="K65" s="38">
        <v>2716</v>
      </c>
      <c r="L65" s="37">
        <f>M65/2</f>
        <v>10589</v>
      </c>
      <c r="M65" s="38">
        <v>21178</v>
      </c>
      <c r="N65" s="37">
        <f>O65/2</f>
        <v>12974</v>
      </c>
      <c r="O65" s="38">
        <v>25948</v>
      </c>
      <c r="P65" s="37">
        <f>Q65/2</f>
        <v>0</v>
      </c>
      <c r="Q65" s="38">
        <v>0</v>
      </c>
      <c r="R65" s="37">
        <f>S65/2</f>
        <v>0</v>
      </c>
      <c r="S65" s="38"/>
      <c r="T65" s="37">
        <f>U65/2</f>
        <v>0</v>
      </c>
      <c r="U65" s="38"/>
      <c r="V65" s="37">
        <f>W65/2</f>
        <v>0</v>
      </c>
      <c r="W65" s="38"/>
      <c r="X65" s="37">
        <f>Y65/2</f>
        <v>0</v>
      </c>
      <c r="Y65" s="38"/>
      <c r="Z65" s="37">
        <f>AA65/2</f>
        <v>0</v>
      </c>
      <c r="AA65" s="38"/>
      <c r="AB65" s="37">
        <f>AC65/2</f>
        <v>0</v>
      </c>
      <c r="AC65" s="69"/>
      <c r="AD65" s="37">
        <f>AE65/2</f>
        <v>0</v>
      </c>
      <c r="AE65" s="38"/>
      <c r="AF65" s="37">
        <f>AG65/2</f>
        <v>0</v>
      </c>
      <c r="AG65" s="69"/>
      <c r="AH65" s="59">
        <v>2</v>
      </c>
    </row>
    <row r="66" spans="2:34" s="1" customFormat="1" ht="18" customHeight="1" x14ac:dyDescent="0.3">
      <c r="B66" s="126"/>
      <c r="C66" s="50">
        <v>1</v>
      </c>
      <c r="D66" s="5">
        <f>E66/1</f>
        <v>10295</v>
      </c>
      <c r="E66" s="6">
        <v>10295</v>
      </c>
      <c r="F66" s="5">
        <f>G66/1</f>
        <v>406</v>
      </c>
      <c r="G66" s="6">
        <v>406</v>
      </c>
      <c r="H66" s="5">
        <f>I66/1</f>
        <v>5976</v>
      </c>
      <c r="I66" s="6">
        <v>5976</v>
      </c>
      <c r="J66" s="5">
        <f>K66/1</f>
        <v>1798</v>
      </c>
      <c r="K66" s="6">
        <v>1798</v>
      </c>
      <c r="L66" s="5">
        <f>M66/1</f>
        <v>10075</v>
      </c>
      <c r="M66" s="6">
        <v>10075</v>
      </c>
      <c r="N66" s="5">
        <f>O66/1</f>
        <v>9309</v>
      </c>
      <c r="O66" s="6">
        <v>9309</v>
      </c>
      <c r="P66" s="5">
        <f>Q66/1</f>
        <v>0</v>
      </c>
      <c r="Q66" s="6">
        <v>0</v>
      </c>
      <c r="R66" s="5">
        <f>S66/1</f>
        <v>0</v>
      </c>
      <c r="S66" s="6"/>
      <c r="T66" s="5">
        <f>U66/1</f>
        <v>0</v>
      </c>
      <c r="U66" s="6"/>
      <c r="V66" s="5">
        <f>W66/1</f>
        <v>0</v>
      </c>
      <c r="W66" s="6"/>
      <c r="X66" s="5">
        <f>Y66/1</f>
        <v>0</v>
      </c>
      <c r="Y66" s="6"/>
      <c r="Z66" s="5">
        <f>AA66/1</f>
        <v>0</v>
      </c>
      <c r="AA66" s="6"/>
      <c r="AB66" s="5">
        <f>AC66/1</f>
        <v>0</v>
      </c>
      <c r="AC66" s="7"/>
      <c r="AD66" s="5">
        <f>AE66/1</f>
        <v>0</v>
      </c>
      <c r="AE66" s="6"/>
      <c r="AF66" s="5">
        <f>AG66/1</f>
        <v>0</v>
      </c>
      <c r="AG66" s="7"/>
      <c r="AH66" s="60">
        <v>1</v>
      </c>
    </row>
    <row r="67" spans="2:34" s="1" customFormat="1" ht="18" customHeight="1" x14ac:dyDescent="0.3">
      <c r="B67" s="126"/>
      <c r="C67" s="51">
        <v>0.5</v>
      </c>
      <c r="D67" s="5">
        <f>E67/0.5</f>
        <v>3517</v>
      </c>
      <c r="E67" s="6">
        <v>1758.5</v>
      </c>
      <c r="F67" s="5">
        <f>G67/0.5</f>
        <v>907</v>
      </c>
      <c r="G67" s="6">
        <v>453.5</v>
      </c>
      <c r="H67" s="5">
        <f>I67/0.5</f>
        <v>6455</v>
      </c>
      <c r="I67" s="6">
        <v>3227.5</v>
      </c>
      <c r="J67" s="5">
        <f>K67/0.5</f>
        <v>1938</v>
      </c>
      <c r="K67" s="6">
        <v>969</v>
      </c>
      <c r="L67" s="5">
        <f>M67/0.5</f>
        <v>10494</v>
      </c>
      <c r="M67" s="6">
        <v>5247</v>
      </c>
      <c r="N67" s="5">
        <f>O67/0.5</f>
        <v>3995</v>
      </c>
      <c r="O67" s="6">
        <v>1997.5</v>
      </c>
      <c r="P67" s="5">
        <f>Q67/0.5</f>
        <v>0</v>
      </c>
      <c r="Q67" s="6">
        <v>0</v>
      </c>
      <c r="R67" s="5">
        <f>S67/0.5</f>
        <v>0</v>
      </c>
      <c r="S67" s="6"/>
      <c r="T67" s="5">
        <f>U67/0.5</f>
        <v>0</v>
      </c>
      <c r="U67" s="6"/>
      <c r="V67" s="5">
        <f>W67/0.5</f>
        <v>0</v>
      </c>
      <c r="W67" s="6"/>
      <c r="X67" s="5">
        <f>Y67/0.5</f>
        <v>0</v>
      </c>
      <c r="Y67" s="6"/>
      <c r="Z67" s="5">
        <f>AA67/0.5</f>
        <v>0</v>
      </c>
      <c r="AA67" s="6"/>
      <c r="AB67" s="5">
        <f>AC67/0.5</f>
        <v>0</v>
      </c>
      <c r="AC67" s="7"/>
      <c r="AD67" s="5">
        <f>AE67/0.5</f>
        <v>0</v>
      </c>
      <c r="AE67" s="6"/>
      <c r="AF67" s="5">
        <f>AG67/0.5</f>
        <v>0</v>
      </c>
      <c r="AG67" s="7"/>
      <c r="AH67" s="61">
        <v>0.5</v>
      </c>
    </row>
    <row r="68" spans="2:34" s="1" customFormat="1" ht="18" customHeight="1" x14ac:dyDescent="0.3">
      <c r="B68" s="126"/>
      <c r="C68" s="52">
        <v>0.2</v>
      </c>
      <c r="D68" s="5">
        <f>E68/0.2</f>
        <v>9775</v>
      </c>
      <c r="E68" s="6">
        <v>1955</v>
      </c>
      <c r="F68" s="5">
        <f>G68/0.2</f>
        <v>59</v>
      </c>
      <c r="G68" s="6">
        <v>11.8</v>
      </c>
      <c r="H68" s="5">
        <f>I68/0.2</f>
        <v>18732</v>
      </c>
      <c r="I68" s="6">
        <v>3746.4</v>
      </c>
      <c r="J68" s="5">
        <f>K68/0.2</f>
        <v>1005.9999999999999</v>
      </c>
      <c r="K68" s="6">
        <v>201.2</v>
      </c>
      <c r="L68" s="5">
        <f>M68/0.2</f>
        <v>12257.999999999998</v>
      </c>
      <c r="M68" s="6">
        <v>2451.6</v>
      </c>
      <c r="N68" s="5">
        <f>O68/0.2</f>
        <v>10181</v>
      </c>
      <c r="O68" s="6">
        <v>2036.2</v>
      </c>
      <c r="P68" s="5">
        <f>Q68/0.2</f>
        <v>0</v>
      </c>
      <c r="Q68" s="6">
        <v>0</v>
      </c>
      <c r="R68" s="5">
        <f>S68/0.2</f>
        <v>0</v>
      </c>
      <c r="S68" s="6"/>
      <c r="T68" s="5">
        <f>U68/0.2</f>
        <v>0</v>
      </c>
      <c r="U68" s="6"/>
      <c r="V68" s="5">
        <f>W68/0.2</f>
        <v>0</v>
      </c>
      <c r="W68" s="6"/>
      <c r="X68" s="5">
        <f>Y68/0.2</f>
        <v>0</v>
      </c>
      <c r="Y68" s="6"/>
      <c r="Z68" s="5">
        <f>AA68/0.2</f>
        <v>0</v>
      </c>
      <c r="AA68" s="6"/>
      <c r="AB68" s="5">
        <f>AC68/0.2</f>
        <v>0</v>
      </c>
      <c r="AC68" s="7"/>
      <c r="AD68" s="5">
        <f>AE68/0.2</f>
        <v>0</v>
      </c>
      <c r="AE68" s="6"/>
      <c r="AF68" s="5">
        <f>AG68/0.2</f>
        <v>0</v>
      </c>
      <c r="AG68" s="7"/>
      <c r="AH68" s="62">
        <v>0.2</v>
      </c>
    </row>
    <row r="69" spans="2:34" s="1" customFormat="1" ht="18" customHeight="1" x14ac:dyDescent="0.3">
      <c r="B69" s="126"/>
      <c r="C69" s="53">
        <v>0.1</v>
      </c>
      <c r="D69" s="5">
        <f>E69/0.1</f>
        <v>12982</v>
      </c>
      <c r="E69" s="6">
        <v>1298.2</v>
      </c>
      <c r="F69" s="5">
        <f>G69/0.1</f>
        <v>260</v>
      </c>
      <c r="G69" s="6">
        <v>26</v>
      </c>
      <c r="H69" s="5">
        <f>I69/0.1</f>
        <v>43673</v>
      </c>
      <c r="I69" s="6">
        <v>4367.3</v>
      </c>
      <c r="J69" s="5">
        <f>K69/0.1</f>
        <v>1656.9999999999998</v>
      </c>
      <c r="K69" s="6">
        <v>165.7</v>
      </c>
      <c r="L69" s="5">
        <f>M69/0.1</f>
        <v>7516</v>
      </c>
      <c r="M69" s="6">
        <v>751.6</v>
      </c>
      <c r="N69" s="5">
        <f>O69/0.1</f>
        <v>14492.999999999998</v>
      </c>
      <c r="O69" s="6">
        <v>1449.3</v>
      </c>
      <c r="P69" s="5">
        <f>Q69/0.1</f>
        <v>0</v>
      </c>
      <c r="Q69" s="6">
        <v>0</v>
      </c>
      <c r="R69" s="5">
        <f>S69/0.1</f>
        <v>0</v>
      </c>
      <c r="S69" s="6"/>
      <c r="T69" s="5">
        <f>U69/0.1</f>
        <v>0</v>
      </c>
      <c r="U69" s="6"/>
      <c r="V69" s="5">
        <f>W69/0.1</f>
        <v>0</v>
      </c>
      <c r="W69" s="6"/>
      <c r="X69" s="5">
        <f>Y69/0.1</f>
        <v>0</v>
      </c>
      <c r="Y69" s="6"/>
      <c r="Z69" s="5">
        <f>AA69/0.1</f>
        <v>0</v>
      </c>
      <c r="AA69" s="6"/>
      <c r="AB69" s="5">
        <f>AC69/0.1</f>
        <v>0</v>
      </c>
      <c r="AC69" s="7"/>
      <c r="AD69" s="5">
        <f>AE69/0.1</f>
        <v>0</v>
      </c>
      <c r="AE69" s="6"/>
      <c r="AF69" s="5">
        <f>AG69/0.1</f>
        <v>0</v>
      </c>
      <c r="AG69" s="7"/>
      <c r="AH69" s="63">
        <v>0.1</v>
      </c>
    </row>
    <row r="70" spans="2:34" s="1" customFormat="1" ht="18" customHeight="1" x14ac:dyDescent="0.3">
      <c r="B70" s="126"/>
      <c r="C70" s="54">
        <v>0.05</v>
      </c>
      <c r="D70" s="5">
        <f>E70/0.05</f>
        <v>3860</v>
      </c>
      <c r="E70" s="6">
        <v>193</v>
      </c>
      <c r="F70" s="5">
        <f>G70/0.05</f>
        <v>470</v>
      </c>
      <c r="G70" s="6">
        <v>23.5</v>
      </c>
      <c r="H70" s="5">
        <f>I70/0.05</f>
        <v>23835</v>
      </c>
      <c r="I70" s="6">
        <v>1191.75</v>
      </c>
      <c r="J70" s="5">
        <f>K70/0.05</f>
        <v>600</v>
      </c>
      <c r="K70" s="6">
        <v>30</v>
      </c>
      <c r="L70" s="5">
        <f>M70/0.05</f>
        <v>18</v>
      </c>
      <c r="M70" s="6">
        <v>0.9</v>
      </c>
      <c r="N70" s="5">
        <f>O70/0.05</f>
        <v>16147</v>
      </c>
      <c r="O70" s="6">
        <v>807.35</v>
      </c>
      <c r="P70" s="5">
        <f>Q70/0.05</f>
        <v>0</v>
      </c>
      <c r="Q70" s="6">
        <v>0</v>
      </c>
      <c r="R70" s="5">
        <f>S70/0.05</f>
        <v>0</v>
      </c>
      <c r="S70" s="6"/>
      <c r="T70" s="5">
        <f>U70/0.05</f>
        <v>0</v>
      </c>
      <c r="U70" s="6"/>
      <c r="V70" s="5">
        <f>W70/0.05</f>
        <v>0</v>
      </c>
      <c r="W70" s="6"/>
      <c r="X70" s="5">
        <f>Y70/0.05</f>
        <v>0</v>
      </c>
      <c r="Y70" s="6"/>
      <c r="Z70" s="5">
        <f>AA70/0.05</f>
        <v>0</v>
      </c>
      <c r="AA70" s="6"/>
      <c r="AB70" s="5">
        <f>AC70/0.05</f>
        <v>0</v>
      </c>
      <c r="AC70" s="7"/>
      <c r="AD70" s="5">
        <f>AE70/0.05</f>
        <v>0</v>
      </c>
      <c r="AE70" s="6"/>
      <c r="AF70" s="5">
        <f>AG70/0.05</f>
        <v>0</v>
      </c>
      <c r="AG70" s="7"/>
      <c r="AH70" s="64">
        <v>0.05</v>
      </c>
    </row>
    <row r="71" spans="2:34" s="1" customFormat="1" ht="18" customHeight="1" x14ac:dyDescent="0.3">
      <c r="B71" s="126"/>
      <c r="C71" s="55">
        <v>0.02</v>
      </c>
      <c r="D71" s="39">
        <f>E71/0.02</f>
        <v>3536</v>
      </c>
      <c r="E71" s="6">
        <v>70.72</v>
      </c>
      <c r="F71" s="39">
        <f>G71/0.02</f>
        <v>65</v>
      </c>
      <c r="G71" s="6">
        <v>1.3</v>
      </c>
      <c r="H71" s="39">
        <f>I71/0.02</f>
        <v>6201</v>
      </c>
      <c r="I71" s="6">
        <v>124.02</v>
      </c>
      <c r="J71" s="39">
        <f>K71/0.02</f>
        <v>3</v>
      </c>
      <c r="K71" s="6">
        <v>0.06</v>
      </c>
      <c r="L71" s="39">
        <f>M71/0.02</f>
        <v>198</v>
      </c>
      <c r="M71" s="6">
        <v>3.96</v>
      </c>
      <c r="N71" s="39">
        <f>O71/0.02</f>
        <v>20191</v>
      </c>
      <c r="O71" s="6">
        <v>403.82</v>
      </c>
      <c r="P71" s="39">
        <f>Q71/0.02</f>
        <v>0</v>
      </c>
      <c r="Q71" s="6">
        <v>0</v>
      </c>
      <c r="R71" s="39">
        <f>S71/0.02</f>
        <v>0</v>
      </c>
      <c r="S71" s="6"/>
      <c r="T71" s="39">
        <f>U71/0.02</f>
        <v>0</v>
      </c>
      <c r="U71" s="6"/>
      <c r="V71" s="39">
        <f>W71/0.02</f>
        <v>0</v>
      </c>
      <c r="W71" s="6"/>
      <c r="X71" s="39">
        <f>Y71/0.02</f>
        <v>0</v>
      </c>
      <c r="Y71" s="6"/>
      <c r="Z71" s="39">
        <f>AA71/0.02</f>
        <v>0</v>
      </c>
      <c r="AA71" s="6"/>
      <c r="AB71" s="39">
        <f>AC71/0.02</f>
        <v>0</v>
      </c>
      <c r="AC71" s="7"/>
      <c r="AD71" s="39">
        <f>AE71/0.02</f>
        <v>0</v>
      </c>
      <c r="AE71" s="6"/>
      <c r="AF71" s="39">
        <f>AG71/0.02</f>
        <v>0</v>
      </c>
      <c r="AG71" s="7"/>
      <c r="AH71" s="65">
        <v>0.02</v>
      </c>
    </row>
    <row r="72" spans="2:34" s="1" customFormat="1" ht="18" customHeight="1" thickBot="1" x14ac:dyDescent="0.35">
      <c r="B72" s="126"/>
      <c r="C72" s="56">
        <v>0.01</v>
      </c>
      <c r="D72" s="9">
        <f>E72/0.01</f>
        <v>2892</v>
      </c>
      <c r="E72" s="10">
        <v>28.92</v>
      </c>
      <c r="F72" s="9">
        <f>G72/0.01</f>
        <v>504</v>
      </c>
      <c r="G72" s="10">
        <v>5.04</v>
      </c>
      <c r="H72" s="9">
        <f>I72/0.01</f>
        <v>13149</v>
      </c>
      <c r="I72" s="10">
        <v>131.49</v>
      </c>
      <c r="J72" s="9">
        <f>K72/0.01</f>
        <v>8</v>
      </c>
      <c r="K72" s="10">
        <v>0.08</v>
      </c>
      <c r="L72" s="9">
        <f>M72/0.01</f>
        <v>280</v>
      </c>
      <c r="M72" s="10">
        <v>2.8</v>
      </c>
      <c r="N72" s="9">
        <f>O72/0.01</f>
        <v>7503</v>
      </c>
      <c r="O72" s="10">
        <v>75.03</v>
      </c>
      <c r="P72" s="9">
        <f>Q72/0.01</f>
        <v>0</v>
      </c>
      <c r="Q72" s="10">
        <v>0</v>
      </c>
      <c r="R72" s="9">
        <f>S72/0.01</f>
        <v>0</v>
      </c>
      <c r="S72" s="10"/>
      <c r="T72" s="9">
        <f>U72/0.01</f>
        <v>0</v>
      </c>
      <c r="U72" s="10"/>
      <c r="V72" s="9">
        <f>W72/0.01</f>
        <v>0</v>
      </c>
      <c r="W72" s="10"/>
      <c r="X72" s="9">
        <f>Y72/0.01</f>
        <v>0</v>
      </c>
      <c r="Y72" s="10"/>
      <c r="Z72" s="9">
        <f>AA72/0.01</f>
        <v>0</v>
      </c>
      <c r="AA72" s="10"/>
      <c r="AB72" s="9">
        <f>AC72/0.01</f>
        <v>0</v>
      </c>
      <c r="AC72" s="11"/>
      <c r="AD72" s="9">
        <f>AE72/0.01</f>
        <v>0</v>
      </c>
      <c r="AE72" s="10"/>
      <c r="AF72" s="9">
        <f>AG72/0.01</f>
        <v>0</v>
      </c>
      <c r="AG72" s="11"/>
      <c r="AH72" s="66">
        <v>0.01</v>
      </c>
    </row>
    <row r="73" spans="2:34" s="1" customFormat="1" ht="18" customHeight="1" thickTop="1" thickBot="1" x14ac:dyDescent="0.35">
      <c r="B73" s="126"/>
      <c r="C73" s="35" t="s">
        <v>4</v>
      </c>
      <c r="D73" s="87"/>
      <c r="E73" s="111">
        <f>SUM(E65:E72)</f>
        <v>24005.34</v>
      </c>
      <c r="F73" s="87"/>
      <c r="G73" s="111">
        <f>SUM(G65:G72)</f>
        <v>1145.1399999999999</v>
      </c>
      <c r="H73" s="87"/>
      <c r="I73" s="111">
        <f>SUM(I65:I72)</f>
        <v>21822.460000000003</v>
      </c>
      <c r="J73" s="87"/>
      <c r="K73" s="111">
        <f>SUM(K65:K72)</f>
        <v>5880.04</v>
      </c>
      <c r="L73" s="87"/>
      <c r="M73" s="111">
        <f>SUM(M65:M72)</f>
        <v>39710.86</v>
      </c>
      <c r="N73" s="87"/>
      <c r="O73" s="111">
        <f>SUM(O65:O72)</f>
        <v>42026.2</v>
      </c>
      <c r="P73" s="87"/>
      <c r="Q73" s="111">
        <f>SUM(Q65:Q72)</f>
        <v>0</v>
      </c>
      <c r="R73" s="87"/>
      <c r="S73" s="111">
        <f>SUM(S65:S72)</f>
        <v>0</v>
      </c>
      <c r="T73" s="87"/>
      <c r="U73" s="111">
        <f>SUM(U65:U72)</f>
        <v>0</v>
      </c>
      <c r="V73" s="87"/>
      <c r="W73" s="111">
        <f>SUM(W65:W72)</f>
        <v>0</v>
      </c>
      <c r="X73" s="87"/>
      <c r="Y73" s="111">
        <f>SUM(Y65:Y72)</f>
        <v>0</v>
      </c>
      <c r="Z73" s="87"/>
      <c r="AA73" s="111">
        <f>SUM(AA65:AA72)</f>
        <v>0</v>
      </c>
      <c r="AB73" s="87"/>
      <c r="AC73" s="110">
        <f>SUM(AC65:AC72)</f>
        <v>0</v>
      </c>
      <c r="AD73" s="87"/>
      <c r="AE73" s="111">
        <f>SUM(AE65:AE72)</f>
        <v>0</v>
      </c>
      <c r="AF73" s="87"/>
      <c r="AG73" s="110">
        <f>SUM(AG65:AG72)</f>
        <v>0</v>
      </c>
      <c r="AH73" s="68" t="s">
        <v>4</v>
      </c>
    </row>
    <row r="74" spans="2:34" ht="9.75" customHeight="1" thickTop="1" thickBot="1" x14ac:dyDescent="0.3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</row>
    <row r="75" spans="2:34" ht="27.75" thickTop="1" thickBot="1" x14ac:dyDescent="0.3">
      <c r="B75" s="12"/>
      <c r="C75" s="13"/>
      <c r="D75" s="128" t="s">
        <v>10</v>
      </c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129"/>
      <c r="AA75" s="129"/>
      <c r="AB75" s="129"/>
      <c r="AC75" s="129"/>
      <c r="AD75" s="129"/>
      <c r="AE75" s="129"/>
      <c r="AF75" s="129"/>
      <c r="AG75" s="130"/>
      <c r="AH75" s="13"/>
    </row>
    <row r="76" spans="2:34" s="2" customFormat="1" ht="49.5" customHeight="1" thickTop="1" thickBot="1" x14ac:dyDescent="0.35">
      <c r="B76" s="125" t="s">
        <v>14</v>
      </c>
      <c r="C76" s="8" t="s">
        <v>7</v>
      </c>
      <c r="D76" s="77" t="str">
        <f>LEFT($A$2,5)</f>
        <v>10107</v>
      </c>
      <c r="E76" s="78" t="str">
        <f>IF($A$2&gt;1,MID($A$2,7,LEN($A$2)-18),"")</f>
        <v xml:space="preserve"> BRED </v>
      </c>
      <c r="F76" s="77" t="str">
        <f>LEFT($A$3,5)</f>
        <v>11306</v>
      </c>
      <c r="G76" s="78" t="str">
        <f>IF($A$3&gt;1,MID($A$3,7,LEN($A$3)-18),"")</f>
        <v xml:space="preserve"> CAAP </v>
      </c>
      <c r="H76" s="79" t="str">
        <f>LEFT($A$4,5)</f>
        <v>11315</v>
      </c>
      <c r="I76" s="80" t="str">
        <f>IF($A$4&gt;1,MID($A$4,7,LEN($A$4)-18),"")</f>
        <v xml:space="preserve"> CEPAC </v>
      </c>
      <c r="J76" s="77" t="str">
        <f>LEFT($A$5,5)</f>
        <v>11808</v>
      </c>
      <c r="K76" s="80" t="str">
        <f>IF($A$5&gt;1,MID($A$5,7,LEN($A$5)-18),"")</f>
        <v xml:space="preserve"> BFCM </v>
      </c>
      <c r="L76" s="79" t="str">
        <f>LEFT($A$6,5)</f>
        <v>13485</v>
      </c>
      <c r="M76" s="80" t="str">
        <f>IF($A$6&gt;1,MID($A$6,7,LEN($A$6)-18),"")</f>
        <v xml:space="preserve"> CELR </v>
      </c>
      <c r="N76" s="79" t="str">
        <f>LEFT($A$7,5)</f>
        <v>13506</v>
      </c>
      <c r="O76" s="81" t="str">
        <f>IF($A$7&gt;1,MID($A$7,7,LEN($A$7)-18),"")</f>
        <v xml:space="preserve"> CALA </v>
      </c>
      <c r="P76" s="79" t="str">
        <f>LEFT($A$8,5)</f>
        <v>14265</v>
      </c>
      <c r="Q76" s="81" t="str">
        <f>IF($A$8&gt;1,MID($A$8,7,LEN($A$8)-18),"")</f>
        <v xml:space="preserve"> CELDA </v>
      </c>
      <c r="R76" s="79" t="str">
        <f>LEFT($A$9,5)</f>
        <v>14607</v>
      </c>
      <c r="S76" s="81" t="str">
        <f>IF($A$9&gt;1,MID($A$9,7,LEN($A$9)-18),"")</f>
        <v xml:space="preserve"> BPMED </v>
      </c>
      <c r="T76" s="79" t="str">
        <f>LEFT($A$10,5)</f>
        <v>15689</v>
      </c>
      <c r="U76" s="82" t="str">
        <f>IF($A$10&gt;1,MID($A$10,7,LEN($A$10)-18),"")</f>
        <v xml:space="preserve"> ARKEA </v>
      </c>
      <c r="V76" s="79" t="str">
        <f>LEFT($A$11,5)</f>
        <v>16607</v>
      </c>
      <c r="W76" s="80" t="str">
        <f>IF($A$11&gt;1,MID($A$11,7,LEN($A$11)-18),"")</f>
        <v xml:space="preserve"> BPS </v>
      </c>
      <c r="X76" s="79" t="str">
        <f>LEFT($A$12,5)</f>
        <v>16807</v>
      </c>
      <c r="Y76" s="80" t="str">
        <f>IF($A$12&gt;1,MID($A$12,7,LEN($A$12)-18),"")</f>
        <v xml:space="preserve"> BPAURA </v>
      </c>
      <c r="Z76" s="79" t="str">
        <f>LEFT($A$13,5)</f>
        <v>17668</v>
      </c>
      <c r="AA76" s="80" t="str">
        <f>IF($A$13&gt;1,MID($A$13,7,LEN($A$13)-18),"")</f>
        <v xml:space="preserve"> 2SF </v>
      </c>
      <c r="AB76" s="79" t="str">
        <f>LEFT($A$14,5)</f>
        <v>17807</v>
      </c>
      <c r="AC76" s="80" t="str">
        <f>IF($A$14&gt;1,MID($A$14,7,LEN($A$14)-18),"")</f>
        <v xml:space="preserve"> BPO </v>
      </c>
      <c r="AD76" s="79" t="str">
        <f>LEFT($A$15,5)</f>
        <v>30002</v>
      </c>
      <c r="AE76" s="80" t="str">
        <f>IF($A$15&gt;1,MID($A$15,7,LEN($A$15)-18),"")</f>
        <v xml:space="preserve"> LCL </v>
      </c>
      <c r="AF76" s="79" t="str">
        <f>LEFT($A$16,5)</f>
        <v>30003</v>
      </c>
      <c r="AG76" s="80" t="str">
        <f>IF($A$16&gt;1,MID($A$16,7,LEN($A$16)-18),"")</f>
        <v xml:space="preserve"> SG </v>
      </c>
      <c r="AH76" s="58" t="s">
        <v>7</v>
      </c>
    </row>
    <row r="77" spans="2:34" s="2" customFormat="1" ht="20.100000000000001" customHeight="1" thickTop="1" x14ac:dyDescent="0.3">
      <c r="B77" s="125"/>
      <c r="C77" s="131" t="s">
        <v>9</v>
      </c>
      <c r="D77" s="122" t="s">
        <v>1</v>
      </c>
      <c r="E77" s="123"/>
      <c r="F77" s="122" t="s">
        <v>1</v>
      </c>
      <c r="G77" s="123"/>
      <c r="H77" s="122" t="s">
        <v>1</v>
      </c>
      <c r="I77" s="123"/>
      <c r="J77" s="122" t="s">
        <v>1</v>
      </c>
      <c r="K77" s="123"/>
      <c r="L77" s="122" t="s">
        <v>1</v>
      </c>
      <c r="M77" s="123"/>
      <c r="N77" s="122" t="s">
        <v>1</v>
      </c>
      <c r="O77" s="123"/>
      <c r="P77" s="122" t="s">
        <v>1</v>
      </c>
      <c r="Q77" s="123"/>
      <c r="R77" s="122" t="s">
        <v>1</v>
      </c>
      <c r="S77" s="123"/>
      <c r="T77" s="122" t="s">
        <v>1</v>
      </c>
      <c r="U77" s="123"/>
      <c r="V77" s="122" t="s">
        <v>1</v>
      </c>
      <c r="W77" s="123"/>
      <c r="X77" s="122" t="s">
        <v>1</v>
      </c>
      <c r="Y77" s="123"/>
      <c r="Z77" s="122" t="s">
        <v>1</v>
      </c>
      <c r="AA77" s="123"/>
      <c r="AB77" s="122" t="s">
        <v>1</v>
      </c>
      <c r="AC77" s="123"/>
      <c r="AD77" s="122" t="s">
        <v>1</v>
      </c>
      <c r="AE77" s="123"/>
      <c r="AF77" s="149" t="s">
        <v>1</v>
      </c>
      <c r="AG77" s="150"/>
      <c r="AH77" s="145" t="s">
        <v>9</v>
      </c>
    </row>
    <row r="78" spans="2:34" s="2" customFormat="1" ht="20.100000000000001" customHeight="1" thickBot="1" x14ac:dyDescent="0.35">
      <c r="B78" s="125"/>
      <c r="C78" s="132"/>
      <c r="D78" s="3" t="s">
        <v>2</v>
      </c>
      <c r="E78" s="4" t="s">
        <v>3</v>
      </c>
      <c r="F78" s="3" t="s">
        <v>2</v>
      </c>
      <c r="G78" s="4" t="s">
        <v>3</v>
      </c>
      <c r="H78" s="3" t="s">
        <v>2</v>
      </c>
      <c r="I78" s="4" t="s">
        <v>3</v>
      </c>
      <c r="J78" s="3" t="s">
        <v>2</v>
      </c>
      <c r="K78" s="4" t="s">
        <v>3</v>
      </c>
      <c r="L78" s="3" t="s">
        <v>2</v>
      </c>
      <c r="M78" s="4" t="s">
        <v>3</v>
      </c>
      <c r="N78" s="3" t="s">
        <v>2</v>
      </c>
      <c r="O78" s="4" t="s">
        <v>3</v>
      </c>
      <c r="P78" s="3" t="s">
        <v>2</v>
      </c>
      <c r="Q78" s="4" t="s">
        <v>3</v>
      </c>
      <c r="R78" s="3" t="s">
        <v>2</v>
      </c>
      <c r="S78" s="4" t="s">
        <v>3</v>
      </c>
      <c r="T78" s="3" t="s">
        <v>2</v>
      </c>
      <c r="U78" s="4" t="s">
        <v>3</v>
      </c>
      <c r="V78" s="3" t="s">
        <v>2</v>
      </c>
      <c r="W78" s="4" t="s">
        <v>3</v>
      </c>
      <c r="X78" s="3" t="s">
        <v>2</v>
      </c>
      <c r="Y78" s="4" t="s">
        <v>3</v>
      </c>
      <c r="Z78" s="3" t="s">
        <v>2</v>
      </c>
      <c r="AA78" s="4" t="s">
        <v>3</v>
      </c>
      <c r="AB78" s="3" t="s">
        <v>2</v>
      </c>
      <c r="AC78" s="4" t="s">
        <v>3</v>
      </c>
      <c r="AD78" s="3" t="s">
        <v>2</v>
      </c>
      <c r="AE78" s="4" t="s">
        <v>3</v>
      </c>
      <c r="AF78" s="40" t="s">
        <v>2</v>
      </c>
      <c r="AG78" s="95" t="s">
        <v>3</v>
      </c>
      <c r="AH78" s="146"/>
    </row>
    <row r="79" spans="2:34" s="2" customFormat="1" ht="18" customHeight="1" thickTop="1" x14ac:dyDescent="0.3">
      <c r="B79" s="125"/>
      <c r="C79" s="42">
        <v>500</v>
      </c>
      <c r="D79" s="37">
        <f t="shared" ref="D79:D85" si="114">E79/C79</f>
        <v>0</v>
      </c>
      <c r="E79" s="90">
        <v>0</v>
      </c>
      <c r="F79" s="37">
        <f t="shared" ref="F79:F85" si="115">G79/C79</f>
        <v>12</v>
      </c>
      <c r="G79" s="90">
        <v>6000</v>
      </c>
      <c r="H79" s="37">
        <f t="shared" ref="H79:H85" si="116">I79/C79</f>
        <v>68</v>
      </c>
      <c r="I79" s="90">
        <v>34000</v>
      </c>
      <c r="J79" s="37">
        <f t="shared" ref="J79:J85" si="117">K79/C79</f>
        <v>0</v>
      </c>
      <c r="K79" s="90">
        <v>0</v>
      </c>
      <c r="L79" s="37">
        <f t="shared" ref="L79:L85" si="118">M79/C79</f>
        <v>0</v>
      </c>
      <c r="M79" s="90">
        <v>0</v>
      </c>
      <c r="N79" s="37">
        <f t="shared" ref="N79:N85" si="119">O79/C79</f>
        <v>0</v>
      </c>
      <c r="O79" s="90">
        <v>0</v>
      </c>
      <c r="P79" s="37">
        <f t="shared" ref="P79:P85" si="120">Q79/C79</f>
        <v>16</v>
      </c>
      <c r="Q79" s="90">
        <v>8000</v>
      </c>
      <c r="R79" s="37">
        <f t="shared" ref="R79:R85" si="121">S79/C79</f>
        <v>0</v>
      </c>
      <c r="S79" s="90">
        <v>0</v>
      </c>
      <c r="T79" s="37">
        <f t="shared" ref="T79:T85" si="122">U79/C79</f>
        <v>0</v>
      </c>
      <c r="U79" s="90">
        <v>0</v>
      </c>
      <c r="V79" s="37">
        <f>W79/500</f>
        <v>0</v>
      </c>
      <c r="W79" s="90">
        <v>0</v>
      </c>
      <c r="X79" s="37">
        <f>Y79/500</f>
        <v>20</v>
      </c>
      <c r="Y79" s="90">
        <v>10000</v>
      </c>
      <c r="Z79" s="37">
        <f>AA79/500</f>
        <v>0</v>
      </c>
      <c r="AA79" s="90">
        <v>0</v>
      </c>
      <c r="AB79" s="37">
        <f>AC79/500</f>
        <v>0</v>
      </c>
      <c r="AC79" s="90">
        <v>0</v>
      </c>
      <c r="AD79" s="37">
        <f>AE79/500</f>
        <v>0</v>
      </c>
      <c r="AE79" s="90">
        <v>0</v>
      </c>
      <c r="AF79" s="98">
        <f>AG79/500</f>
        <v>0</v>
      </c>
      <c r="AG79" s="99"/>
      <c r="AH79" s="70">
        <v>500</v>
      </c>
    </row>
    <row r="80" spans="2:34" s="2" customFormat="1" ht="18" customHeight="1" x14ac:dyDescent="0.3">
      <c r="B80" s="125"/>
      <c r="C80" s="43">
        <v>200</v>
      </c>
      <c r="D80" s="5">
        <f t="shared" si="114"/>
        <v>0</v>
      </c>
      <c r="E80" s="91">
        <v>0</v>
      </c>
      <c r="F80" s="5">
        <f t="shared" si="115"/>
        <v>86</v>
      </c>
      <c r="G80" s="91">
        <v>17200</v>
      </c>
      <c r="H80" s="5">
        <f t="shared" si="116"/>
        <v>36</v>
      </c>
      <c r="I80" s="91">
        <v>7200</v>
      </c>
      <c r="J80" s="5">
        <f t="shared" si="117"/>
        <v>0</v>
      </c>
      <c r="K80" s="91">
        <v>0</v>
      </c>
      <c r="L80" s="5">
        <f t="shared" si="118"/>
        <v>0</v>
      </c>
      <c r="M80" s="91">
        <v>0</v>
      </c>
      <c r="N80" s="5">
        <f t="shared" si="119"/>
        <v>0</v>
      </c>
      <c r="O80" s="91">
        <v>0</v>
      </c>
      <c r="P80" s="5">
        <f t="shared" si="120"/>
        <v>36</v>
      </c>
      <c r="Q80" s="91">
        <v>7200</v>
      </c>
      <c r="R80" s="5">
        <f t="shared" si="121"/>
        <v>0</v>
      </c>
      <c r="S80" s="91">
        <v>0</v>
      </c>
      <c r="T80" s="5">
        <f t="shared" si="122"/>
        <v>0</v>
      </c>
      <c r="U80" s="91">
        <v>0</v>
      </c>
      <c r="V80" s="5">
        <f>W80/200</f>
        <v>0</v>
      </c>
      <c r="W80" s="91">
        <v>0</v>
      </c>
      <c r="X80" s="5">
        <f>Y80/200</f>
        <v>32</v>
      </c>
      <c r="Y80" s="91">
        <v>6400</v>
      </c>
      <c r="Z80" s="5">
        <f>AA80/200</f>
        <v>0</v>
      </c>
      <c r="AA80" s="91">
        <v>0</v>
      </c>
      <c r="AB80" s="5">
        <f>AC80/200</f>
        <v>8</v>
      </c>
      <c r="AC80" s="91">
        <v>1600</v>
      </c>
      <c r="AD80" s="5">
        <f>AE80/200</f>
        <v>0</v>
      </c>
      <c r="AE80" s="91">
        <v>0</v>
      </c>
      <c r="AF80" s="5">
        <f>AG80/200</f>
        <v>0</v>
      </c>
      <c r="AG80" s="97"/>
      <c r="AH80" s="71">
        <v>200</v>
      </c>
    </row>
    <row r="81" spans="2:34" s="2" customFormat="1" ht="18" customHeight="1" x14ac:dyDescent="0.3">
      <c r="B81" s="125"/>
      <c r="C81" s="44">
        <v>100</v>
      </c>
      <c r="D81" s="5">
        <f t="shared" si="114"/>
        <v>0</v>
      </c>
      <c r="E81" s="91">
        <v>0</v>
      </c>
      <c r="F81" s="5">
        <f t="shared" si="115"/>
        <v>1</v>
      </c>
      <c r="G81" s="91">
        <v>100</v>
      </c>
      <c r="H81" s="5">
        <f t="shared" si="116"/>
        <v>13</v>
      </c>
      <c r="I81" s="91">
        <v>1300</v>
      </c>
      <c r="J81" s="5">
        <f t="shared" si="117"/>
        <v>0</v>
      </c>
      <c r="K81" s="91">
        <v>0</v>
      </c>
      <c r="L81" s="5">
        <f t="shared" si="118"/>
        <v>0</v>
      </c>
      <c r="M81" s="91">
        <v>0</v>
      </c>
      <c r="N81" s="5">
        <f t="shared" si="119"/>
        <v>0</v>
      </c>
      <c r="O81" s="91">
        <v>0</v>
      </c>
      <c r="P81" s="5">
        <f t="shared" si="120"/>
        <v>80</v>
      </c>
      <c r="Q81" s="91">
        <v>8000</v>
      </c>
      <c r="R81" s="5">
        <f t="shared" si="121"/>
        <v>0</v>
      </c>
      <c r="S81" s="91">
        <v>0</v>
      </c>
      <c r="T81" s="5">
        <f t="shared" si="122"/>
        <v>0</v>
      </c>
      <c r="U81" s="91">
        <v>0</v>
      </c>
      <c r="V81" s="5">
        <f>W81/100</f>
        <v>0</v>
      </c>
      <c r="W81" s="91">
        <v>0</v>
      </c>
      <c r="X81" s="5">
        <f>Y81/100</f>
        <v>147</v>
      </c>
      <c r="Y81" s="91">
        <v>14700</v>
      </c>
      <c r="Z81" s="5">
        <f>AA81/100</f>
        <v>0</v>
      </c>
      <c r="AA81" s="91">
        <v>0</v>
      </c>
      <c r="AB81" s="5">
        <f>AC81/100</f>
        <v>40</v>
      </c>
      <c r="AC81" s="91">
        <v>4000</v>
      </c>
      <c r="AD81" s="5">
        <f>AE81/100</f>
        <v>0</v>
      </c>
      <c r="AE81" s="91">
        <v>0</v>
      </c>
      <c r="AF81" s="5">
        <f>AG81/100</f>
        <v>0</v>
      </c>
      <c r="AG81" s="97"/>
      <c r="AH81" s="72">
        <v>100</v>
      </c>
    </row>
    <row r="82" spans="2:34" s="2" customFormat="1" ht="18" customHeight="1" x14ac:dyDescent="0.3">
      <c r="B82" s="125"/>
      <c r="C82" s="45">
        <v>50</v>
      </c>
      <c r="D82" s="5">
        <f t="shared" si="114"/>
        <v>0</v>
      </c>
      <c r="E82" s="91">
        <v>0</v>
      </c>
      <c r="F82" s="5">
        <f t="shared" si="115"/>
        <v>58</v>
      </c>
      <c r="G82" s="91">
        <v>2900</v>
      </c>
      <c r="H82" s="5">
        <f t="shared" si="116"/>
        <v>2674</v>
      </c>
      <c r="I82" s="91">
        <v>133700</v>
      </c>
      <c r="J82" s="5">
        <f t="shared" si="117"/>
        <v>0</v>
      </c>
      <c r="K82" s="91">
        <v>0</v>
      </c>
      <c r="L82" s="5">
        <f t="shared" si="118"/>
        <v>0</v>
      </c>
      <c r="M82" s="91">
        <v>0</v>
      </c>
      <c r="N82" s="5">
        <f t="shared" si="119"/>
        <v>0</v>
      </c>
      <c r="O82" s="91">
        <v>0</v>
      </c>
      <c r="P82" s="5">
        <f t="shared" si="120"/>
        <v>1448</v>
      </c>
      <c r="Q82" s="91">
        <v>72400</v>
      </c>
      <c r="R82" s="5">
        <f t="shared" si="121"/>
        <v>1000</v>
      </c>
      <c r="S82" s="91">
        <v>50000</v>
      </c>
      <c r="T82" s="5">
        <f t="shared" si="122"/>
        <v>0</v>
      </c>
      <c r="U82" s="91">
        <v>0</v>
      </c>
      <c r="V82" s="5">
        <f>W82/50</f>
        <v>0</v>
      </c>
      <c r="W82" s="91">
        <v>0</v>
      </c>
      <c r="X82" s="5">
        <f>Y82/50</f>
        <v>207</v>
      </c>
      <c r="Y82" s="91">
        <v>10350</v>
      </c>
      <c r="Z82" s="5">
        <f>AA82/50</f>
        <v>0</v>
      </c>
      <c r="AA82" s="91">
        <v>0</v>
      </c>
      <c r="AB82" s="5">
        <f>AC82/50</f>
        <v>1850</v>
      </c>
      <c r="AC82" s="91">
        <v>92500</v>
      </c>
      <c r="AD82" s="5">
        <f>AE82/50</f>
        <v>0</v>
      </c>
      <c r="AE82" s="91">
        <v>0</v>
      </c>
      <c r="AF82" s="5">
        <f>AG82/50</f>
        <v>0</v>
      </c>
      <c r="AG82" s="97"/>
      <c r="AH82" s="73">
        <v>50</v>
      </c>
    </row>
    <row r="83" spans="2:34" s="2" customFormat="1" ht="18" customHeight="1" x14ac:dyDescent="0.3">
      <c r="B83" s="125"/>
      <c r="C83" s="46">
        <v>20</v>
      </c>
      <c r="D83" s="5">
        <f t="shared" si="114"/>
        <v>0</v>
      </c>
      <c r="E83" s="91">
        <v>0</v>
      </c>
      <c r="F83" s="5">
        <f t="shared" si="115"/>
        <v>-423</v>
      </c>
      <c r="G83" s="91">
        <v>-8460</v>
      </c>
      <c r="H83" s="5">
        <f t="shared" si="116"/>
        <v>185</v>
      </c>
      <c r="I83" s="91">
        <v>3700</v>
      </c>
      <c r="J83" s="5">
        <f t="shared" si="117"/>
        <v>0</v>
      </c>
      <c r="K83" s="91">
        <v>0</v>
      </c>
      <c r="L83" s="5">
        <f t="shared" si="118"/>
        <v>0</v>
      </c>
      <c r="M83" s="91">
        <v>0</v>
      </c>
      <c r="N83" s="5">
        <f t="shared" si="119"/>
        <v>0</v>
      </c>
      <c r="O83" s="91">
        <v>0</v>
      </c>
      <c r="P83" s="5">
        <f t="shared" si="120"/>
        <v>4279</v>
      </c>
      <c r="Q83" s="91">
        <v>85580</v>
      </c>
      <c r="R83" s="5">
        <f t="shared" si="121"/>
        <v>0</v>
      </c>
      <c r="S83" s="91">
        <v>0</v>
      </c>
      <c r="T83" s="5">
        <f t="shared" si="122"/>
        <v>0</v>
      </c>
      <c r="U83" s="91">
        <v>0</v>
      </c>
      <c r="V83" s="5">
        <f>W83/20</f>
        <v>0</v>
      </c>
      <c r="W83" s="91">
        <v>0</v>
      </c>
      <c r="X83" s="5">
        <f>Y83/20</f>
        <v>1732</v>
      </c>
      <c r="Y83" s="91">
        <v>34640</v>
      </c>
      <c r="Z83" s="5">
        <f>AA83/20</f>
        <v>0</v>
      </c>
      <c r="AA83" s="91">
        <v>0</v>
      </c>
      <c r="AB83" s="5">
        <f>AC83/20</f>
        <v>2215</v>
      </c>
      <c r="AC83" s="91">
        <v>44300</v>
      </c>
      <c r="AD83" s="5">
        <f>AE83/20</f>
        <v>0</v>
      </c>
      <c r="AE83" s="91">
        <v>0</v>
      </c>
      <c r="AF83" s="5">
        <f>AG83/20</f>
        <v>0</v>
      </c>
      <c r="AG83" s="97"/>
      <c r="AH83" s="74">
        <v>20</v>
      </c>
    </row>
    <row r="84" spans="2:34" s="2" customFormat="1" ht="18" customHeight="1" x14ac:dyDescent="0.3">
      <c r="B84" s="125"/>
      <c r="C84" s="47">
        <v>10</v>
      </c>
      <c r="D84" s="5">
        <f t="shared" si="114"/>
        <v>0</v>
      </c>
      <c r="E84" s="91">
        <v>0</v>
      </c>
      <c r="F84" s="5">
        <f t="shared" si="115"/>
        <v>-571</v>
      </c>
      <c r="G84" s="91">
        <v>-5710</v>
      </c>
      <c r="H84" s="5">
        <f t="shared" si="116"/>
        <v>4328</v>
      </c>
      <c r="I84" s="91">
        <v>43280</v>
      </c>
      <c r="J84" s="5">
        <f t="shared" si="117"/>
        <v>0</v>
      </c>
      <c r="K84" s="91">
        <v>0</v>
      </c>
      <c r="L84" s="5">
        <f t="shared" si="118"/>
        <v>0</v>
      </c>
      <c r="M84" s="91">
        <v>0</v>
      </c>
      <c r="N84" s="5">
        <f t="shared" si="119"/>
        <v>0</v>
      </c>
      <c r="O84" s="91">
        <v>0</v>
      </c>
      <c r="P84" s="5">
        <f t="shared" si="120"/>
        <v>3255</v>
      </c>
      <c r="Q84" s="91">
        <v>32550</v>
      </c>
      <c r="R84" s="5">
        <f t="shared" si="121"/>
        <v>0</v>
      </c>
      <c r="S84" s="91">
        <v>0</v>
      </c>
      <c r="T84" s="5">
        <f t="shared" si="122"/>
        <v>0</v>
      </c>
      <c r="U84" s="91">
        <v>0</v>
      </c>
      <c r="V84" s="5">
        <f>W84/10</f>
        <v>0</v>
      </c>
      <c r="W84" s="91">
        <v>0</v>
      </c>
      <c r="X84" s="5">
        <f>Y84/10</f>
        <v>60</v>
      </c>
      <c r="Y84" s="91">
        <v>600</v>
      </c>
      <c r="Z84" s="5">
        <f>AA84/10</f>
        <v>0</v>
      </c>
      <c r="AA84" s="91">
        <v>0</v>
      </c>
      <c r="AB84" s="5">
        <f>AC84/10</f>
        <v>4938</v>
      </c>
      <c r="AC84" s="91">
        <v>49380</v>
      </c>
      <c r="AD84" s="5">
        <f>AE84/10</f>
        <v>0</v>
      </c>
      <c r="AE84" s="91">
        <v>0</v>
      </c>
      <c r="AF84" s="5">
        <f>AG84/10</f>
        <v>0</v>
      </c>
      <c r="AG84" s="97"/>
      <c r="AH84" s="75">
        <v>10</v>
      </c>
    </row>
    <row r="85" spans="2:34" s="2" customFormat="1" ht="18" customHeight="1" thickBot="1" x14ac:dyDescent="0.35">
      <c r="B85" s="125"/>
      <c r="C85" s="48">
        <v>5</v>
      </c>
      <c r="D85" s="40">
        <f t="shared" si="114"/>
        <v>0</v>
      </c>
      <c r="E85" s="92">
        <v>0</v>
      </c>
      <c r="F85" s="40">
        <f t="shared" si="115"/>
        <v>874</v>
      </c>
      <c r="G85" s="92">
        <v>4370</v>
      </c>
      <c r="H85" s="40">
        <f t="shared" si="116"/>
        <v>1580</v>
      </c>
      <c r="I85" s="92">
        <v>7900</v>
      </c>
      <c r="J85" s="40">
        <f t="shared" si="117"/>
        <v>0</v>
      </c>
      <c r="K85" s="92">
        <v>0</v>
      </c>
      <c r="L85" s="40">
        <f t="shared" si="118"/>
        <v>0</v>
      </c>
      <c r="M85" s="92">
        <v>0</v>
      </c>
      <c r="N85" s="40">
        <f t="shared" si="119"/>
        <v>0</v>
      </c>
      <c r="O85" s="92">
        <v>0</v>
      </c>
      <c r="P85" s="40">
        <f t="shared" si="120"/>
        <v>1885</v>
      </c>
      <c r="Q85" s="92">
        <v>9425</v>
      </c>
      <c r="R85" s="40">
        <f t="shared" si="121"/>
        <v>0</v>
      </c>
      <c r="S85" s="92">
        <v>0</v>
      </c>
      <c r="T85" s="40">
        <f t="shared" si="122"/>
        <v>0</v>
      </c>
      <c r="U85" s="92">
        <v>0</v>
      </c>
      <c r="V85" s="40">
        <f>W85/5</f>
        <v>0</v>
      </c>
      <c r="W85" s="92">
        <v>0</v>
      </c>
      <c r="X85" s="40">
        <f>Y85/5</f>
        <v>205</v>
      </c>
      <c r="Y85" s="92">
        <v>1025</v>
      </c>
      <c r="Z85" s="40">
        <f>AA85/5</f>
        <v>0</v>
      </c>
      <c r="AA85" s="92">
        <v>0</v>
      </c>
      <c r="AB85" s="40">
        <f>AC85/5</f>
        <v>3440</v>
      </c>
      <c r="AC85" s="92">
        <v>17200</v>
      </c>
      <c r="AD85" s="40">
        <f>AE85/5</f>
        <v>0</v>
      </c>
      <c r="AE85" s="92">
        <v>0</v>
      </c>
      <c r="AF85" s="41">
        <f>AG85/5</f>
        <v>0</v>
      </c>
      <c r="AG85" s="96"/>
      <c r="AH85" s="76">
        <v>5</v>
      </c>
    </row>
    <row r="86" spans="2:34" s="2" customFormat="1" ht="18" customHeight="1" thickTop="1" thickBot="1" x14ac:dyDescent="0.35">
      <c r="B86" s="125"/>
      <c r="C86" s="34" t="s">
        <v>4</v>
      </c>
      <c r="D86" s="88"/>
      <c r="E86" s="93">
        <f>SUM(E79:E85)</f>
        <v>0</v>
      </c>
      <c r="F86" s="88"/>
      <c r="G86" s="93">
        <f>SUM(G79:G85)</f>
        <v>16400</v>
      </c>
      <c r="H86" s="88"/>
      <c r="I86" s="93">
        <f>SUM(I79:I85)</f>
        <v>231080</v>
      </c>
      <c r="J86" s="88"/>
      <c r="K86" s="93">
        <f>SUM(K79:K85)</f>
        <v>0</v>
      </c>
      <c r="L86" s="88"/>
      <c r="M86" s="93">
        <f>SUM(M79:M85)</f>
        <v>0</v>
      </c>
      <c r="N86" s="88"/>
      <c r="O86" s="93">
        <f>SUM(O79:O85)</f>
        <v>0</v>
      </c>
      <c r="P86" s="88"/>
      <c r="Q86" s="93">
        <f>SUM(Q79:Q85)</f>
        <v>223155</v>
      </c>
      <c r="R86" s="88"/>
      <c r="S86" s="93">
        <f>SUM(S79:S85)</f>
        <v>50000</v>
      </c>
      <c r="T86" s="88"/>
      <c r="U86" s="93">
        <f>SUM(U79:U85)</f>
        <v>0</v>
      </c>
      <c r="V86" s="88"/>
      <c r="W86" s="93">
        <f>SUM(W79:W85)</f>
        <v>0</v>
      </c>
      <c r="X86" s="88"/>
      <c r="Y86" s="93">
        <f>SUM(Y79:Y85)</f>
        <v>77715</v>
      </c>
      <c r="Z86" s="88"/>
      <c r="AA86" s="93">
        <f>SUM(AA79:AA85)</f>
        <v>0</v>
      </c>
      <c r="AB86" s="88"/>
      <c r="AC86" s="93">
        <f>SUM(AC79:AC85)</f>
        <v>208980</v>
      </c>
      <c r="AD86" s="88"/>
      <c r="AE86" s="93">
        <f>SUM(AE79:AE85)</f>
        <v>0</v>
      </c>
      <c r="AF86" s="88"/>
      <c r="AG86" s="100">
        <f>SUM(AG79:AG85)</f>
        <v>0</v>
      </c>
      <c r="AH86" s="67" t="s">
        <v>4</v>
      </c>
    </row>
    <row r="87" spans="2:34" s="2" customFormat="1" ht="45" customHeight="1" thickTop="1" thickBot="1" x14ac:dyDescent="0.35">
      <c r="B87" s="125"/>
      <c r="C87" s="8" t="s">
        <v>7</v>
      </c>
      <c r="D87" s="77" t="str">
        <f>LEFT($A$17,5)</f>
        <v>30004</v>
      </c>
      <c r="E87" s="80" t="str">
        <f>IF($A$17&gt;1,MID($A$17,7,LEN($A$17)-18),"")</f>
        <v xml:space="preserve"> BNPP </v>
      </c>
      <c r="F87" s="79" t="str">
        <f>LEFT($A$18,5)</f>
        <v>30056</v>
      </c>
      <c r="G87" s="81" t="str">
        <f>IF($A$18&gt;1,MID($A$18,7,LEN($A$18)-18),"")</f>
        <v xml:space="preserve"> HSBC </v>
      </c>
      <c r="H87" s="79" t="str">
        <f>LEFT($A$19,5)</f>
        <v>42559</v>
      </c>
      <c r="I87" s="80" t="str">
        <f>IF($A$19&gt;1,MID($A$19,7,LEN($A$19)-18),"")</f>
        <v xml:space="preserve"> CCOOP </v>
      </c>
      <c r="J87" s="79" t="str">
        <f>LEFT($A$20,5)</f>
        <v>50030</v>
      </c>
      <c r="K87" s="80" t="str">
        <f>IF($A$20&gt;1,MID($A$20,7,LEN($A$20)-18),"")</f>
        <v xml:space="preserve"> DRFIP 30 </v>
      </c>
      <c r="L87" s="79" t="str">
        <f>LEFT($A$21,5)</f>
        <v>50034</v>
      </c>
      <c r="M87" s="83" t="str">
        <f>IF($A$21&gt;1,MID($A$21,7,LEN($A$21)-18),"")</f>
        <v xml:space="preserve"> DRFIP 34 </v>
      </c>
      <c r="N87" s="79" t="str">
        <f>LEFT($A$22,5)</f>
        <v>60033</v>
      </c>
      <c r="O87" s="81" t="str">
        <f>IF($A$22&gt;1,MID($A$22,7,LEN($A$22)-18),"")</f>
        <v xml:space="preserve"> LA POSTE SO </v>
      </c>
      <c r="P87" s="79" t="str">
        <f>LEFT($A$23,5)</f>
        <v>99998</v>
      </c>
      <c r="Q87" s="81" t="str">
        <f>IF($A$23&gt;1,MID($A$23,7,LEN($A$23)-18),"")</f>
        <v xml:space="preserve"> LOOMIS </v>
      </c>
      <c r="R87" s="79" t="str">
        <f>LEFT($A$24,5)</f>
        <v>20007</v>
      </c>
      <c r="S87" s="81" t="str">
        <f>IF($A$24&gt;1,MID($A$24,7,LEN($A$24)-18),"")</f>
        <v xml:space="preserve"> ATTIWAFA </v>
      </c>
      <c r="T87" s="79" t="str">
        <f>LEFT($A$25,5)</f>
        <v>10278</v>
      </c>
      <c r="U87" s="80" t="str">
        <f>IF($A$25&gt;1,MID($A$25,7,LEN($A$25)-18),"")</f>
        <v xml:space="preserve"> CFCM </v>
      </c>
      <c r="V87" s="79" t="str">
        <f>LEFT($A$26,5)</f>
        <v/>
      </c>
      <c r="W87" s="80" t="str">
        <f>IF($A$26&gt;1,MID($A$26,7,LEN($A$26)-18),"")</f>
        <v/>
      </c>
      <c r="X87" s="79" t="str">
        <f>LEFT($A$27,5)</f>
        <v/>
      </c>
      <c r="Y87" s="80" t="str">
        <f>IF($A$27&gt;1,MID($A$27,7,LEN($A$27)-18),"")</f>
        <v/>
      </c>
      <c r="Z87" s="79" t="str">
        <f>LEFT($A$28,5)</f>
        <v/>
      </c>
      <c r="AA87" s="80" t="str">
        <f>IF($A$28&gt;1,MID($A$28,7,LEN($A$28)-18),"")</f>
        <v/>
      </c>
      <c r="AB87" s="79" t="str">
        <f>LEFT($A$29,5)</f>
        <v/>
      </c>
      <c r="AC87" s="80" t="str">
        <f>IF($A$29&gt;1,MID($A$29,7,LEN($A$29)-18),"")</f>
        <v/>
      </c>
      <c r="AD87" s="79" t="str">
        <f>LEFT($A$30,5)</f>
        <v/>
      </c>
      <c r="AE87" s="80" t="str">
        <f>IF($A$30&gt;1,MID($A$30,7,LEN($A$30)-18),"")</f>
        <v/>
      </c>
      <c r="AF87" s="79" t="str">
        <f>LEFT($A$31,5)</f>
        <v/>
      </c>
      <c r="AG87" s="80" t="str">
        <f>IF($A$31&gt;1,MID($A$31,7,LEN($A$31)-18),"")</f>
        <v/>
      </c>
      <c r="AH87" s="58" t="s">
        <v>7</v>
      </c>
    </row>
    <row r="88" spans="2:34" s="2" customFormat="1" ht="18" customHeight="1" thickTop="1" x14ac:dyDescent="0.3">
      <c r="B88" s="125"/>
      <c r="C88" s="131" t="s">
        <v>9</v>
      </c>
      <c r="D88" s="122" t="s">
        <v>1</v>
      </c>
      <c r="E88" s="123"/>
      <c r="F88" s="122" t="s">
        <v>1</v>
      </c>
      <c r="G88" s="123"/>
      <c r="H88" s="122" t="s">
        <v>1</v>
      </c>
      <c r="I88" s="123"/>
      <c r="J88" s="122" t="s">
        <v>1</v>
      </c>
      <c r="K88" s="123"/>
      <c r="L88" s="122" t="s">
        <v>1</v>
      </c>
      <c r="M88" s="123"/>
      <c r="N88" s="122" t="s">
        <v>1</v>
      </c>
      <c r="O88" s="123"/>
      <c r="P88" s="122" t="s">
        <v>1</v>
      </c>
      <c r="Q88" s="123"/>
      <c r="R88" s="122" t="s">
        <v>1</v>
      </c>
      <c r="S88" s="123"/>
      <c r="T88" s="122" t="s">
        <v>1</v>
      </c>
      <c r="U88" s="123"/>
      <c r="V88" s="122" t="s">
        <v>1</v>
      </c>
      <c r="W88" s="123"/>
      <c r="X88" s="122" t="s">
        <v>1</v>
      </c>
      <c r="Y88" s="123"/>
      <c r="Z88" s="122" t="s">
        <v>1</v>
      </c>
      <c r="AA88" s="123"/>
      <c r="AB88" s="122" t="s">
        <v>1</v>
      </c>
      <c r="AC88" s="123"/>
      <c r="AD88" s="122" t="s">
        <v>1</v>
      </c>
      <c r="AE88" s="123"/>
      <c r="AF88" s="122" t="s">
        <v>1</v>
      </c>
      <c r="AG88" s="123"/>
      <c r="AH88" s="145" t="s">
        <v>9</v>
      </c>
    </row>
    <row r="89" spans="2:34" s="2" customFormat="1" ht="18" customHeight="1" thickBot="1" x14ac:dyDescent="0.35">
      <c r="B89" s="125"/>
      <c r="C89" s="132"/>
      <c r="D89" s="3" t="s">
        <v>2</v>
      </c>
      <c r="E89" s="4" t="s">
        <v>3</v>
      </c>
      <c r="F89" s="3" t="s">
        <v>2</v>
      </c>
      <c r="G89" s="4" t="s">
        <v>3</v>
      </c>
      <c r="H89" s="3" t="s">
        <v>2</v>
      </c>
      <c r="I89" s="4" t="s">
        <v>3</v>
      </c>
      <c r="J89" s="3" t="s">
        <v>2</v>
      </c>
      <c r="K89" s="4" t="s">
        <v>3</v>
      </c>
      <c r="L89" s="3" t="s">
        <v>2</v>
      </c>
      <c r="M89" s="4" t="s">
        <v>3</v>
      </c>
      <c r="N89" s="3" t="s">
        <v>2</v>
      </c>
      <c r="O89" s="4" t="s">
        <v>3</v>
      </c>
      <c r="P89" s="3" t="s">
        <v>2</v>
      </c>
      <c r="Q89" s="4" t="s">
        <v>3</v>
      </c>
      <c r="R89" s="3" t="s">
        <v>2</v>
      </c>
      <c r="S89" s="4" t="s">
        <v>3</v>
      </c>
      <c r="T89" s="3" t="s">
        <v>2</v>
      </c>
      <c r="U89" s="4" t="s">
        <v>3</v>
      </c>
      <c r="V89" s="3" t="s">
        <v>2</v>
      </c>
      <c r="W89" s="4" t="s">
        <v>3</v>
      </c>
      <c r="X89" s="3" t="s">
        <v>2</v>
      </c>
      <c r="Y89" s="4" t="s">
        <v>3</v>
      </c>
      <c r="Z89" s="3" t="s">
        <v>2</v>
      </c>
      <c r="AA89" s="4" t="s">
        <v>3</v>
      </c>
      <c r="AB89" s="3" t="s">
        <v>2</v>
      </c>
      <c r="AC89" s="4" t="s">
        <v>3</v>
      </c>
      <c r="AD89" s="3" t="s">
        <v>2</v>
      </c>
      <c r="AE89" s="4" t="s">
        <v>3</v>
      </c>
      <c r="AF89" s="3" t="s">
        <v>2</v>
      </c>
      <c r="AG89" s="4" t="s">
        <v>3</v>
      </c>
      <c r="AH89" s="146"/>
    </row>
    <row r="90" spans="2:34" s="2" customFormat="1" ht="18" customHeight="1" thickTop="1" x14ac:dyDescent="0.3">
      <c r="B90" s="125"/>
      <c r="C90" s="42">
        <v>500</v>
      </c>
      <c r="D90" s="37">
        <f t="shared" ref="D90:D96" si="123">E90/C90</f>
        <v>0</v>
      </c>
      <c r="E90" s="90">
        <v>0</v>
      </c>
      <c r="F90" s="37">
        <f t="shared" ref="F90:F96" si="124">G90/C90</f>
        <v>53</v>
      </c>
      <c r="G90" s="90">
        <v>26500</v>
      </c>
      <c r="H90" s="37">
        <f t="shared" ref="H90:H96" si="125">I90/C90</f>
        <v>0</v>
      </c>
      <c r="I90" s="90">
        <v>0</v>
      </c>
      <c r="J90" s="37">
        <f t="shared" ref="J90:J96" si="126">K90/C90</f>
        <v>0</v>
      </c>
      <c r="K90" s="90">
        <v>0</v>
      </c>
      <c r="L90" s="37">
        <f t="shared" ref="L90:L96" si="127">M90/C90</f>
        <v>0</v>
      </c>
      <c r="M90" s="90">
        <v>0</v>
      </c>
      <c r="N90" s="37">
        <f t="shared" ref="N90:N96" si="128">O90/C90</f>
        <v>0</v>
      </c>
      <c r="O90" s="90">
        <v>0</v>
      </c>
      <c r="P90" s="37">
        <f t="shared" ref="P90:P96" si="129">Q90/C90</f>
        <v>0</v>
      </c>
      <c r="Q90" s="90">
        <v>0</v>
      </c>
      <c r="R90" s="37">
        <f t="shared" ref="R90:R96" si="130">S90/C90</f>
        <v>0</v>
      </c>
      <c r="S90" s="90"/>
      <c r="T90" s="37">
        <f t="shared" ref="T90:T96" si="131">U90/C90</f>
        <v>0</v>
      </c>
      <c r="U90" s="90"/>
      <c r="V90" s="37">
        <f>W90/500</f>
        <v>0</v>
      </c>
      <c r="W90" s="90"/>
      <c r="X90" s="37">
        <f>Y90/500</f>
        <v>0</v>
      </c>
      <c r="Y90" s="90"/>
      <c r="Z90" s="37">
        <f>AA90/500</f>
        <v>0</v>
      </c>
      <c r="AA90" s="90"/>
      <c r="AB90" s="37">
        <f>AC90/500</f>
        <v>0</v>
      </c>
      <c r="AC90" s="90"/>
      <c r="AD90" s="37">
        <f>AE90/500</f>
        <v>0</v>
      </c>
      <c r="AE90" s="90"/>
      <c r="AF90" s="37">
        <f>AG90/500</f>
        <v>0</v>
      </c>
      <c r="AG90" s="101">
        <v>0</v>
      </c>
      <c r="AH90" s="70">
        <v>500</v>
      </c>
    </row>
    <row r="91" spans="2:34" s="2" customFormat="1" ht="18" customHeight="1" x14ac:dyDescent="0.3">
      <c r="B91" s="125"/>
      <c r="C91" s="43">
        <v>200</v>
      </c>
      <c r="D91" s="5">
        <f t="shared" si="123"/>
        <v>0</v>
      </c>
      <c r="E91" s="91">
        <v>0</v>
      </c>
      <c r="F91" s="5">
        <f t="shared" si="124"/>
        <v>87</v>
      </c>
      <c r="G91" s="91">
        <v>17400</v>
      </c>
      <c r="H91" s="5">
        <f t="shared" si="125"/>
        <v>0</v>
      </c>
      <c r="I91" s="91">
        <v>0</v>
      </c>
      <c r="J91" s="5">
        <f t="shared" si="126"/>
        <v>0</v>
      </c>
      <c r="K91" s="91">
        <v>0</v>
      </c>
      <c r="L91" s="5">
        <f t="shared" si="127"/>
        <v>0</v>
      </c>
      <c r="M91" s="91">
        <v>0</v>
      </c>
      <c r="N91" s="5">
        <f t="shared" si="128"/>
        <v>0</v>
      </c>
      <c r="O91" s="91">
        <v>0</v>
      </c>
      <c r="P91" s="5">
        <f t="shared" si="129"/>
        <v>0</v>
      </c>
      <c r="Q91" s="91">
        <v>0</v>
      </c>
      <c r="R91" s="5">
        <f t="shared" si="130"/>
        <v>0</v>
      </c>
      <c r="S91" s="91"/>
      <c r="T91" s="5">
        <f t="shared" si="131"/>
        <v>0</v>
      </c>
      <c r="U91" s="91"/>
      <c r="V91" s="5">
        <f>W91/200</f>
        <v>0</v>
      </c>
      <c r="W91" s="91"/>
      <c r="X91" s="5">
        <f>Y91/200</f>
        <v>0</v>
      </c>
      <c r="Y91" s="91"/>
      <c r="Z91" s="5">
        <f>AA91/200</f>
        <v>0</v>
      </c>
      <c r="AA91" s="91"/>
      <c r="AB91" s="5">
        <f>AC91/200</f>
        <v>0</v>
      </c>
      <c r="AC91" s="91"/>
      <c r="AD91" s="5">
        <f>AE91/200</f>
        <v>0</v>
      </c>
      <c r="AE91" s="91"/>
      <c r="AF91" s="5">
        <f>AG91/200</f>
        <v>0</v>
      </c>
      <c r="AG91" s="102">
        <v>0</v>
      </c>
      <c r="AH91" s="71">
        <v>200</v>
      </c>
    </row>
    <row r="92" spans="2:34" s="2" customFormat="1" ht="18" customHeight="1" x14ac:dyDescent="0.3">
      <c r="B92" s="125"/>
      <c r="C92" s="44">
        <v>100</v>
      </c>
      <c r="D92" s="5">
        <f t="shared" si="123"/>
        <v>0</v>
      </c>
      <c r="E92" s="91">
        <v>0</v>
      </c>
      <c r="F92" s="5">
        <f t="shared" si="124"/>
        <v>34</v>
      </c>
      <c r="G92" s="91">
        <v>3400</v>
      </c>
      <c r="H92" s="5">
        <f t="shared" si="125"/>
        <v>0</v>
      </c>
      <c r="I92" s="91">
        <v>0</v>
      </c>
      <c r="J92" s="5">
        <f t="shared" si="126"/>
        <v>1</v>
      </c>
      <c r="K92" s="91">
        <v>100</v>
      </c>
      <c r="L92" s="5">
        <f t="shared" si="127"/>
        <v>0</v>
      </c>
      <c r="M92" s="91">
        <v>0</v>
      </c>
      <c r="N92" s="5">
        <f t="shared" si="128"/>
        <v>0</v>
      </c>
      <c r="O92" s="91">
        <v>0</v>
      </c>
      <c r="P92" s="5">
        <f t="shared" si="129"/>
        <v>0</v>
      </c>
      <c r="Q92" s="91">
        <v>0</v>
      </c>
      <c r="R92" s="5">
        <f t="shared" si="130"/>
        <v>0</v>
      </c>
      <c r="S92" s="91"/>
      <c r="T92" s="5">
        <f t="shared" si="131"/>
        <v>0</v>
      </c>
      <c r="U92" s="91"/>
      <c r="V92" s="5">
        <f>W92/100</f>
        <v>0</v>
      </c>
      <c r="W92" s="91"/>
      <c r="X92" s="5">
        <f>Y92/100</f>
        <v>0</v>
      </c>
      <c r="Y92" s="91"/>
      <c r="Z92" s="5">
        <f>AA92/100</f>
        <v>0</v>
      </c>
      <c r="AA92" s="91"/>
      <c r="AB92" s="5">
        <f>AC92/100</f>
        <v>0</v>
      </c>
      <c r="AC92" s="91"/>
      <c r="AD92" s="5">
        <f>AE92/100</f>
        <v>0</v>
      </c>
      <c r="AE92" s="91"/>
      <c r="AF92" s="5">
        <f>AG92/100</f>
        <v>0</v>
      </c>
      <c r="AG92" s="102">
        <v>0</v>
      </c>
      <c r="AH92" s="72">
        <v>100</v>
      </c>
    </row>
    <row r="93" spans="2:34" s="2" customFormat="1" ht="18" customHeight="1" x14ac:dyDescent="0.3">
      <c r="B93" s="125"/>
      <c r="C93" s="45">
        <v>50</v>
      </c>
      <c r="D93" s="5">
        <f t="shared" si="123"/>
        <v>0</v>
      </c>
      <c r="E93" s="91">
        <v>0</v>
      </c>
      <c r="F93" s="5">
        <f t="shared" si="124"/>
        <v>2339</v>
      </c>
      <c r="G93" s="91">
        <v>116950</v>
      </c>
      <c r="H93" s="5">
        <f t="shared" si="125"/>
        <v>0</v>
      </c>
      <c r="I93" s="91">
        <v>0</v>
      </c>
      <c r="J93" s="5">
        <f t="shared" si="126"/>
        <v>181</v>
      </c>
      <c r="K93" s="91">
        <v>9050</v>
      </c>
      <c r="L93" s="5">
        <f t="shared" si="127"/>
        <v>3</v>
      </c>
      <c r="M93" s="91">
        <v>150</v>
      </c>
      <c r="N93" s="5">
        <f t="shared" si="128"/>
        <v>0</v>
      </c>
      <c r="O93" s="91">
        <v>0</v>
      </c>
      <c r="P93" s="5">
        <f t="shared" si="129"/>
        <v>11</v>
      </c>
      <c r="Q93" s="91">
        <v>550</v>
      </c>
      <c r="R93" s="5">
        <f t="shared" si="130"/>
        <v>0</v>
      </c>
      <c r="S93" s="91"/>
      <c r="T93" s="5">
        <f t="shared" si="131"/>
        <v>0</v>
      </c>
      <c r="U93" s="91"/>
      <c r="V93" s="5">
        <f>W93/50</f>
        <v>0</v>
      </c>
      <c r="W93" s="91"/>
      <c r="X93" s="5">
        <f>Y93/50</f>
        <v>0</v>
      </c>
      <c r="Y93" s="91"/>
      <c r="Z93" s="5">
        <f>AA93/50</f>
        <v>0</v>
      </c>
      <c r="AA93" s="91"/>
      <c r="AB93" s="5">
        <f>AC93/50</f>
        <v>0</v>
      </c>
      <c r="AC93" s="91"/>
      <c r="AD93" s="5">
        <f>AE93/50</f>
        <v>0</v>
      </c>
      <c r="AE93" s="91"/>
      <c r="AF93" s="5">
        <f>AG93/50</f>
        <v>0</v>
      </c>
      <c r="AG93" s="102">
        <v>0</v>
      </c>
      <c r="AH93" s="73">
        <v>50</v>
      </c>
    </row>
    <row r="94" spans="2:34" s="2" customFormat="1" ht="18" customHeight="1" x14ac:dyDescent="0.3">
      <c r="B94" s="125"/>
      <c r="C94" s="46">
        <v>20</v>
      </c>
      <c r="D94" s="5">
        <f t="shared" si="123"/>
        <v>0</v>
      </c>
      <c r="E94" s="91">
        <v>0</v>
      </c>
      <c r="F94" s="5">
        <f t="shared" si="124"/>
        <v>2793</v>
      </c>
      <c r="G94" s="91">
        <v>55860</v>
      </c>
      <c r="H94" s="5">
        <f t="shared" si="125"/>
        <v>0</v>
      </c>
      <c r="I94" s="91">
        <v>0</v>
      </c>
      <c r="J94" s="5">
        <f t="shared" si="126"/>
        <v>113</v>
      </c>
      <c r="K94" s="91">
        <v>2260</v>
      </c>
      <c r="L94" s="5">
        <f t="shared" si="127"/>
        <v>45</v>
      </c>
      <c r="M94" s="91">
        <v>900</v>
      </c>
      <c r="N94" s="5">
        <f t="shared" si="128"/>
        <v>0</v>
      </c>
      <c r="O94" s="91">
        <v>0</v>
      </c>
      <c r="P94" s="5">
        <f t="shared" si="129"/>
        <v>8</v>
      </c>
      <c r="Q94" s="91">
        <v>160</v>
      </c>
      <c r="R94" s="5">
        <f t="shared" si="130"/>
        <v>0</v>
      </c>
      <c r="S94" s="91"/>
      <c r="T94" s="5">
        <f t="shared" si="131"/>
        <v>0</v>
      </c>
      <c r="U94" s="91"/>
      <c r="V94" s="5">
        <f>W94/20</f>
        <v>0</v>
      </c>
      <c r="W94" s="91"/>
      <c r="X94" s="5">
        <f>Y94/20</f>
        <v>0</v>
      </c>
      <c r="Y94" s="91"/>
      <c r="Z94" s="5">
        <f>AA94/20</f>
        <v>0</v>
      </c>
      <c r="AA94" s="91"/>
      <c r="AB94" s="5">
        <f>AC94/20</f>
        <v>0</v>
      </c>
      <c r="AC94" s="91"/>
      <c r="AD94" s="5">
        <f>AE94/20</f>
        <v>0</v>
      </c>
      <c r="AE94" s="91"/>
      <c r="AF94" s="5">
        <f>AG94/20</f>
        <v>0</v>
      </c>
      <c r="AG94" s="102">
        <v>0</v>
      </c>
      <c r="AH94" s="74">
        <v>20</v>
      </c>
    </row>
    <row r="95" spans="2:34" s="2" customFormat="1" ht="18" customHeight="1" x14ac:dyDescent="0.3">
      <c r="B95" s="125"/>
      <c r="C95" s="47">
        <v>10</v>
      </c>
      <c r="D95" s="5">
        <f t="shared" si="123"/>
        <v>0</v>
      </c>
      <c r="E95" s="91">
        <v>0</v>
      </c>
      <c r="F95" s="5">
        <f t="shared" si="124"/>
        <v>2374</v>
      </c>
      <c r="G95" s="91">
        <v>23740</v>
      </c>
      <c r="H95" s="5">
        <f t="shared" si="125"/>
        <v>0</v>
      </c>
      <c r="I95" s="91">
        <v>0</v>
      </c>
      <c r="J95" s="5">
        <f t="shared" si="126"/>
        <v>396</v>
      </c>
      <c r="K95" s="91">
        <v>3960</v>
      </c>
      <c r="L95" s="5">
        <f t="shared" si="127"/>
        <v>59</v>
      </c>
      <c r="M95" s="91">
        <v>590</v>
      </c>
      <c r="N95" s="5">
        <f t="shared" si="128"/>
        <v>0</v>
      </c>
      <c r="O95" s="91">
        <v>0</v>
      </c>
      <c r="P95" s="5">
        <f t="shared" si="129"/>
        <v>26</v>
      </c>
      <c r="Q95" s="91">
        <v>260</v>
      </c>
      <c r="R95" s="5">
        <f t="shared" si="130"/>
        <v>0</v>
      </c>
      <c r="S95" s="91"/>
      <c r="T95" s="5">
        <f t="shared" si="131"/>
        <v>0</v>
      </c>
      <c r="U95" s="91"/>
      <c r="V95" s="5">
        <f>W95/10</f>
        <v>0</v>
      </c>
      <c r="W95" s="91"/>
      <c r="X95" s="5">
        <f>Y95/10</f>
        <v>0</v>
      </c>
      <c r="Y95" s="91"/>
      <c r="Z95" s="5">
        <f>AA95/10</f>
        <v>0</v>
      </c>
      <c r="AA95" s="91"/>
      <c r="AB95" s="5">
        <f>AC95/10</f>
        <v>0</v>
      </c>
      <c r="AC95" s="91"/>
      <c r="AD95" s="5">
        <f>AE95/10</f>
        <v>0</v>
      </c>
      <c r="AE95" s="91"/>
      <c r="AF95" s="5">
        <f>AG95/10</f>
        <v>0</v>
      </c>
      <c r="AG95" s="102">
        <v>0</v>
      </c>
      <c r="AH95" s="75">
        <v>10</v>
      </c>
    </row>
    <row r="96" spans="2:34" s="2" customFormat="1" ht="18" customHeight="1" thickBot="1" x14ac:dyDescent="0.35">
      <c r="B96" s="125"/>
      <c r="C96" s="48">
        <v>5</v>
      </c>
      <c r="D96" s="41">
        <f t="shared" si="123"/>
        <v>0</v>
      </c>
      <c r="E96" s="92">
        <v>0</v>
      </c>
      <c r="F96" s="41">
        <f t="shared" si="124"/>
        <v>1085</v>
      </c>
      <c r="G96" s="92">
        <v>5425</v>
      </c>
      <c r="H96" s="41">
        <f t="shared" si="125"/>
        <v>0</v>
      </c>
      <c r="I96" s="92">
        <v>0</v>
      </c>
      <c r="J96" s="41">
        <f t="shared" si="126"/>
        <v>153</v>
      </c>
      <c r="K96" s="92">
        <v>765</v>
      </c>
      <c r="L96" s="41">
        <f t="shared" si="127"/>
        <v>25</v>
      </c>
      <c r="M96" s="92">
        <v>125</v>
      </c>
      <c r="N96" s="41">
        <f t="shared" si="128"/>
        <v>0</v>
      </c>
      <c r="O96" s="92">
        <v>0</v>
      </c>
      <c r="P96" s="41">
        <f t="shared" si="129"/>
        <v>0</v>
      </c>
      <c r="Q96" s="92">
        <v>0</v>
      </c>
      <c r="R96" s="41">
        <f t="shared" si="130"/>
        <v>0</v>
      </c>
      <c r="S96" s="92"/>
      <c r="T96" s="41">
        <f t="shared" si="131"/>
        <v>0</v>
      </c>
      <c r="U96" s="92"/>
      <c r="V96" s="41">
        <f>W96/5</f>
        <v>0</v>
      </c>
      <c r="W96" s="92"/>
      <c r="X96" s="41">
        <f>Y96/5</f>
        <v>0</v>
      </c>
      <c r="Y96" s="92"/>
      <c r="Z96" s="41">
        <f>AA96/5</f>
        <v>0</v>
      </c>
      <c r="AA96" s="92"/>
      <c r="AB96" s="41">
        <f>AC96/5</f>
        <v>0</v>
      </c>
      <c r="AC96" s="92"/>
      <c r="AD96" s="41">
        <f>AE96/5</f>
        <v>0</v>
      </c>
      <c r="AE96" s="92"/>
      <c r="AF96" s="41">
        <f>AG96/5</f>
        <v>0</v>
      </c>
      <c r="AG96" s="103">
        <v>0</v>
      </c>
      <c r="AH96" s="76">
        <v>5</v>
      </c>
    </row>
    <row r="97" spans="2:34" s="2" customFormat="1" ht="18" customHeight="1" thickTop="1" thickBot="1" x14ac:dyDescent="0.35">
      <c r="B97" s="125"/>
      <c r="C97" s="35" t="s">
        <v>4</v>
      </c>
      <c r="D97" s="87"/>
      <c r="E97" s="94">
        <f>SUM(E90:E96)</f>
        <v>0</v>
      </c>
      <c r="F97" s="87"/>
      <c r="G97" s="94">
        <f>SUM(G90:G96)</f>
        <v>249275</v>
      </c>
      <c r="H97" s="87"/>
      <c r="I97" s="94">
        <f>SUM(I90:I96)</f>
        <v>0</v>
      </c>
      <c r="J97" s="87"/>
      <c r="K97" s="94">
        <f>SUM(K90:K96)</f>
        <v>16135</v>
      </c>
      <c r="L97" s="87"/>
      <c r="M97" s="94">
        <f>SUM(M90:M96)</f>
        <v>1765</v>
      </c>
      <c r="N97" s="87"/>
      <c r="O97" s="94">
        <f>SUM(O90:O96)</f>
        <v>0</v>
      </c>
      <c r="P97" s="87"/>
      <c r="Q97" s="94">
        <f>SUM(Q90:Q96)</f>
        <v>970</v>
      </c>
      <c r="R97" s="87"/>
      <c r="S97" s="94">
        <f>SUM(S90:S96)</f>
        <v>0</v>
      </c>
      <c r="T97" s="87"/>
      <c r="U97" s="94">
        <f>SUM(U90:U96)</f>
        <v>0</v>
      </c>
      <c r="V97" s="87"/>
      <c r="W97" s="94">
        <f>SUM(W90:W96)</f>
        <v>0</v>
      </c>
      <c r="X97" s="87"/>
      <c r="Y97" s="94">
        <f>SUM(Y90:Y96)</f>
        <v>0</v>
      </c>
      <c r="Z97" s="87"/>
      <c r="AA97" s="94">
        <f>SUM(AA90:AA96)</f>
        <v>0</v>
      </c>
      <c r="AB97" s="87"/>
      <c r="AC97" s="94">
        <f>SUM(AC90:AC96)</f>
        <v>0</v>
      </c>
      <c r="AD97" s="87"/>
      <c r="AE97" s="94">
        <f>SUM(AE90:AE96)</f>
        <v>0</v>
      </c>
      <c r="AF97" s="87"/>
      <c r="AG97" s="100">
        <f>SUM(AG90:AG96)</f>
        <v>0</v>
      </c>
      <c r="AH97" s="68" t="s">
        <v>4</v>
      </c>
    </row>
    <row r="98" spans="2:34" ht="9.75" customHeight="1" thickTop="1" thickBot="1" x14ac:dyDescent="0.3">
      <c r="B98" s="12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</row>
    <row r="99" spans="2:34" ht="27.75" thickTop="1" thickBot="1" x14ac:dyDescent="0.3">
      <c r="B99" s="12"/>
      <c r="C99" s="13"/>
      <c r="D99" s="151" t="s">
        <v>15</v>
      </c>
      <c r="E99" s="152"/>
      <c r="F99" s="152"/>
      <c r="G99" s="152"/>
      <c r="H99" s="152"/>
      <c r="I99" s="152"/>
      <c r="J99" s="152"/>
      <c r="K99" s="152"/>
      <c r="L99" s="152"/>
      <c r="M99" s="152"/>
      <c r="N99" s="152"/>
      <c r="O99" s="152"/>
      <c r="P99" s="152"/>
      <c r="Q99" s="152"/>
      <c r="R99" s="152"/>
      <c r="S99" s="152"/>
      <c r="T99" s="152"/>
      <c r="U99" s="152"/>
      <c r="V99" s="152"/>
      <c r="W99" s="152"/>
      <c r="X99" s="152"/>
      <c r="Y99" s="152"/>
      <c r="Z99" s="152"/>
      <c r="AA99" s="152"/>
      <c r="AB99" s="152"/>
      <c r="AC99" s="152"/>
      <c r="AD99" s="152"/>
      <c r="AE99" s="152"/>
      <c r="AF99" s="152"/>
      <c r="AG99" s="153"/>
      <c r="AH99" s="13"/>
    </row>
    <row r="100" spans="2:34" s="2" customFormat="1" ht="49.5" customHeight="1" thickTop="1" thickBot="1" x14ac:dyDescent="0.35">
      <c r="B100" s="154" t="s">
        <v>16</v>
      </c>
      <c r="C100" s="8" t="s">
        <v>7</v>
      </c>
      <c r="D100" s="114" t="str">
        <f>LEFT($A$2,5)</f>
        <v>10107</v>
      </c>
      <c r="E100" s="115" t="str">
        <f>IF($A$2&gt;1,MID($A$2,7,LEN($A$2)-18),"")</f>
        <v xml:space="preserve"> BRED </v>
      </c>
      <c r="F100" s="114" t="str">
        <f>LEFT($A$3,5)</f>
        <v>11306</v>
      </c>
      <c r="G100" s="115" t="str">
        <f>IF($A$3&gt;1,MID($A$3,7,LEN($A$3)-18),"")</f>
        <v xml:space="preserve"> CAAP </v>
      </c>
      <c r="H100" s="116" t="str">
        <f>LEFT($A$4,5)</f>
        <v>11315</v>
      </c>
      <c r="I100" s="117" t="str">
        <f>IF($A$4&gt;1,MID($A$4,7,LEN($A$4)-18),"")</f>
        <v xml:space="preserve"> CEPAC </v>
      </c>
      <c r="J100" s="114" t="str">
        <f>LEFT($A$5,5)</f>
        <v>11808</v>
      </c>
      <c r="K100" s="117" t="str">
        <f>IF($A$5&gt;1,MID($A$5,7,LEN($A$5)-18),"")</f>
        <v xml:space="preserve"> BFCM </v>
      </c>
      <c r="L100" s="116" t="str">
        <f>LEFT($A$6,5)</f>
        <v>13485</v>
      </c>
      <c r="M100" s="117" t="str">
        <f>IF($A$6&gt;1,MID($A$6,7,LEN($A$6)-18),"")</f>
        <v xml:space="preserve"> CELR </v>
      </c>
      <c r="N100" s="116" t="str">
        <f>LEFT($A$7,5)</f>
        <v>13506</v>
      </c>
      <c r="O100" s="118" t="str">
        <f>IF($A$7&gt;1,MID($A$7,7,LEN($A$7)-18),"")</f>
        <v xml:space="preserve"> CALA </v>
      </c>
      <c r="P100" s="116" t="str">
        <f>LEFT($A$8,5)</f>
        <v>14265</v>
      </c>
      <c r="Q100" s="118" t="str">
        <f>IF($A$8&gt;1,MID($A$8,7,LEN($A$8)-18),"")</f>
        <v xml:space="preserve"> CELDA </v>
      </c>
      <c r="R100" s="116" t="str">
        <f>LEFT($A$9,5)</f>
        <v>14607</v>
      </c>
      <c r="S100" s="118" t="str">
        <f>IF($A$9&gt;1,MID($A$9,7,LEN($A$9)-18),"")</f>
        <v xml:space="preserve"> BPMED </v>
      </c>
      <c r="T100" s="116" t="str">
        <f>LEFT($A$10,5)</f>
        <v>15689</v>
      </c>
      <c r="U100" s="119" t="str">
        <f>IF($A$10&gt;1,MID($A$10,7,LEN($A$10)-18),"")</f>
        <v xml:space="preserve"> ARKEA </v>
      </c>
      <c r="V100" s="116" t="str">
        <f>LEFT($A$11,5)</f>
        <v>16607</v>
      </c>
      <c r="W100" s="117" t="str">
        <f>IF($A$11&gt;1,MID($A$11,7,LEN($A$11)-18),"")</f>
        <v xml:space="preserve"> BPS </v>
      </c>
      <c r="X100" s="116" t="str">
        <f>LEFT($A$12,5)</f>
        <v>16807</v>
      </c>
      <c r="Y100" s="117" t="str">
        <f>IF($A$12&gt;1,MID($A$12,7,LEN($A$12)-18),"")</f>
        <v xml:space="preserve"> BPAURA </v>
      </c>
      <c r="Z100" s="116" t="str">
        <f>LEFT($A$13,5)</f>
        <v>17668</v>
      </c>
      <c r="AA100" s="117" t="str">
        <f>IF($A$13&gt;1,MID($A$13,7,LEN($A$13)-18),"")</f>
        <v xml:space="preserve"> 2SF </v>
      </c>
      <c r="AB100" s="116" t="str">
        <f>LEFT($A$14,5)</f>
        <v>17807</v>
      </c>
      <c r="AC100" s="117" t="str">
        <f>IF($A$14&gt;1,MID($A$14,7,LEN($A$14)-18),"")</f>
        <v xml:space="preserve"> BPO </v>
      </c>
      <c r="AD100" s="116" t="str">
        <f>LEFT($A$15,5)</f>
        <v>30002</v>
      </c>
      <c r="AE100" s="117" t="str">
        <f>IF($A$15&gt;1,MID($A$15,7,LEN($A$15)-18),"")</f>
        <v xml:space="preserve"> LCL </v>
      </c>
      <c r="AF100" s="116" t="str">
        <f>LEFT($A$16,5)</f>
        <v>30003</v>
      </c>
      <c r="AG100" s="117" t="str">
        <f>IF($A$16&gt;1,MID($A$16,7,LEN($A$16)-18),"")</f>
        <v xml:space="preserve"> SG </v>
      </c>
      <c r="AH100" s="58" t="s">
        <v>7</v>
      </c>
    </row>
    <row r="101" spans="2:34" s="2" customFormat="1" ht="20.100000000000001" customHeight="1" thickTop="1" x14ac:dyDescent="0.3">
      <c r="B101" s="154"/>
      <c r="C101" s="131" t="s">
        <v>0</v>
      </c>
      <c r="D101" s="122" t="s">
        <v>1</v>
      </c>
      <c r="E101" s="123"/>
      <c r="F101" s="122" t="s">
        <v>1</v>
      </c>
      <c r="G101" s="123"/>
      <c r="H101" s="122" t="s">
        <v>1</v>
      </c>
      <c r="I101" s="123"/>
      <c r="J101" s="122" t="s">
        <v>1</v>
      </c>
      <c r="K101" s="123"/>
      <c r="L101" s="122" t="s">
        <v>1</v>
      </c>
      <c r="M101" s="123"/>
      <c r="N101" s="122" t="s">
        <v>1</v>
      </c>
      <c r="O101" s="123"/>
      <c r="P101" s="122" t="s">
        <v>1</v>
      </c>
      <c r="Q101" s="123"/>
      <c r="R101" s="122" t="s">
        <v>1</v>
      </c>
      <c r="S101" s="123"/>
      <c r="T101" s="122" t="s">
        <v>1</v>
      </c>
      <c r="U101" s="123"/>
      <c r="V101" s="122" t="s">
        <v>1</v>
      </c>
      <c r="W101" s="123"/>
      <c r="X101" s="122" t="s">
        <v>1</v>
      </c>
      <c r="Y101" s="123"/>
      <c r="Z101" s="122" t="s">
        <v>1</v>
      </c>
      <c r="AA101" s="123"/>
      <c r="AB101" s="122" t="s">
        <v>1</v>
      </c>
      <c r="AC101" s="123"/>
      <c r="AD101" s="122" t="s">
        <v>1</v>
      </c>
      <c r="AE101" s="123"/>
      <c r="AF101" s="149" t="s">
        <v>1</v>
      </c>
      <c r="AG101" s="150"/>
      <c r="AH101" s="145" t="s">
        <v>9</v>
      </c>
    </row>
    <row r="102" spans="2:34" s="2" customFormat="1" ht="20.100000000000001" customHeight="1" thickBot="1" x14ac:dyDescent="0.35">
      <c r="B102" s="154"/>
      <c r="C102" s="132"/>
      <c r="D102" s="3" t="s">
        <v>2</v>
      </c>
      <c r="E102" s="4" t="s">
        <v>3</v>
      </c>
      <c r="F102" s="3" t="s">
        <v>2</v>
      </c>
      <c r="G102" s="4" t="s">
        <v>3</v>
      </c>
      <c r="H102" s="3" t="s">
        <v>2</v>
      </c>
      <c r="I102" s="4" t="s">
        <v>3</v>
      </c>
      <c r="J102" s="3" t="s">
        <v>2</v>
      </c>
      <c r="K102" s="4" t="s">
        <v>3</v>
      </c>
      <c r="L102" s="3" t="s">
        <v>2</v>
      </c>
      <c r="M102" s="4" t="s">
        <v>3</v>
      </c>
      <c r="N102" s="3" t="s">
        <v>2</v>
      </c>
      <c r="O102" s="4" t="s">
        <v>3</v>
      </c>
      <c r="P102" s="3" t="s">
        <v>2</v>
      </c>
      <c r="Q102" s="4" t="s">
        <v>3</v>
      </c>
      <c r="R102" s="3" t="s">
        <v>2</v>
      </c>
      <c r="S102" s="4" t="s">
        <v>3</v>
      </c>
      <c r="T102" s="3" t="s">
        <v>2</v>
      </c>
      <c r="U102" s="4" t="s">
        <v>3</v>
      </c>
      <c r="V102" s="3" t="s">
        <v>2</v>
      </c>
      <c r="W102" s="4" t="s">
        <v>3</v>
      </c>
      <c r="X102" s="3" t="s">
        <v>2</v>
      </c>
      <c r="Y102" s="4" t="s">
        <v>3</v>
      </c>
      <c r="Z102" s="3" t="s">
        <v>2</v>
      </c>
      <c r="AA102" s="4" t="s">
        <v>3</v>
      </c>
      <c r="AB102" s="3" t="s">
        <v>2</v>
      </c>
      <c r="AC102" s="4" t="s">
        <v>3</v>
      </c>
      <c r="AD102" s="3" t="s">
        <v>2</v>
      </c>
      <c r="AE102" s="4" t="s">
        <v>3</v>
      </c>
      <c r="AF102" s="40" t="s">
        <v>2</v>
      </c>
      <c r="AG102" s="95" t="s">
        <v>3</v>
      </c>
      <c r="AH102" s="146"/>
    </row>
    <row r="103" spans="2:34" s="2" customFormat="1" ht="18" customHeight="1" thickTop="1" x14ac:dyDescent="0.3">
      <c r="B103" s="154"/>
      <c r="C103" s="112"/>
      <c r="D103" s="37" t="str">
        <f>IFERROR(E103/C103,"")</f>
        <v/>
      </c>
      <c r="E103" s="90"/>
      <c r="F103" s="37" t="str">
        <f>IFERROR(G103/C103,"")</f>
        <v/>
      </c>
      <c r="G103" s="90"/>
      <c r="H103" s="37" t="str">
        <f>IFERROR(I103/C103,"")</f>
        <v/>
      </c>
      <c r="I103" s="90"/>
      <c r="J103" s="37" t="str">
        <f>IFERROR(K103/C103,"")</f>
        <v/>
      </c>
      <c r="K103" s="90"/>
      <c r="L103" s="37" t="str">
        <f>IFERROR(M103/C103,"")</f>
        <v/>
      </c>
      <c r="M103" s="90"/>
      <c r="N103" s="37" t="str">
        <f>IFERROR(O103/C103,"")</f>
        <v/>
      </c>
      <c r="O103" s="90"/>
      <c r="P103" s="37" t="str">
        <f>IFERROR(Q103/C103,"")</f>
        <v/>
      </c>
      <c r="Q103" s="90"/>
      <c r="R103" s="37" t="str">
        <f>IFERROR(S103/C103,"")</f>
        <v/>
      </c>
      <c r="S103" s="90"/>
      <c r="T103" s="37" t="str">
        <f>IFERROR(U103/C103,"")</f>
        <v/>
      </c>
      <c r="U103" s="90"/>
      <c r="V103" s="37">
        <f>IFERROR(W103/500,"")</f>
        <v>0</v>
      </c>
      <c r="W103" s="90"/>
      <c r="X103" s="37">
        <f>IFERROR(Y103/500,"")</f>
        <v>0</v>
      </c>
      <c r="Y103" s="90"/>
      <c r="Z103" s="37">
        <f>IFERROR(AA103/500,"")</f>
        <v>0</v>
      </c>
      <c r="AA103" s="90"/>
      <c r="AB103" s="37">
        <f>IFERROR(AC103/500,"")</f>
        <v>0</v>
      </c>
      <c r="AC103" s="90"/>
      <c r="AD103" s="37">
        <f>IFERROR(AE103/500,"")</f>
        <v>0</v>
      </c>
      <c r="AE103" s="90"/>
      <c r="AF103" s="37">
        <f>IFERROR(AG103/500,"")</f>
        <v>0</v>
      </c>
      <c r="AG103" s="99"/>
      <c r="AH103" s="70">
        <v>500</v>
      </c>
    </row>
    <row r="104" spans="2:34" s="2" customFormat="1" ht="18" customHeight="1" x14ac:dyDescent="0.3">
      <c r="B104" s="154"/>
      <c r="C104" s="113"/>
      <c r="D104" s="5" t="str">
        <f t="shared" ref="D104:D114" si="132">IFERROR(E104/C104,"")</f>
        <v/>
      </c>
      <c r="E104" s="91"/>
      <c r="F104" s="5" t="str">
        <f t="shared" ref="F104:F114" si="133">IFERROR(G104/C104,"")</f>
        <v/>
      </c>
      <c r="G104" s="91"/>
      <c r="H104" s="5" t="str">
        <f t="shared" ref="H104:H114" si="134">IFERROR(I104/C104,"")</f>
        <v/>
      </c>
      <c r="I104" s="91"/>
      <c r="J104" s="5" t="str">
        <f t="shared" ref="J104:J114" si="135">IFERROR(K104/C104,"")</f>
        <v/>
      </c>
      <c r="K104" s="91"/>
      <c r="L104" s="5" t="str">
        <f t="shared" ref="L104:L114" si="136">IFERROR(M104/C104,"")</f>
        <v/>
      </c>
      <c r="M104" s="91"/>
      <c r="N104" s="5" t="str">
        <f t="shared" ref="N104:N114" si="137">IFERROR(O104/C104,"")</f>
        <v/>
      </c>
      <c r="O104" s="91"/>
      <c r="P104" s="5" t="str">
        <f t="shared" ref="P104:P114" si="138">IFERROR(Q104/C104,"")</f>
        <v/>
      </c>
      <c r="Q104" s="91"/>
      <c r="R104" s="5" t="str">
        <f t="shared" ref="R104:R114" si="139">IFERROR(S104/C104,"")</f>
        <v/>
      </c>
      <c r="S104" s="91"/>
      <c r="T104" s="5" t="str">
        <f t="shared" ref="T104:T114" si="140">IFERROR(U104/C104,"")</f>
        <v/>
      </c>
      <c r="U104" s="91"/>
      <c r="V104" s="5">
        <f t="shared" ref="V104:V114" si="141">IFERROR(W104/500,"")</f>
        <v>0</v>
      </c>
      <c r="W104" s="91"/>
      <c r="X104" s="5">
        <f t="shared" ref="X104:X114" si="142">IFERROR(Y104/500,"")</f>
        <v>0</v>
      </c>
      <c r="Y104" s="91"/>
      <c r="Z104" s="5">
        <f t="shared" ref="Z104:Z114" si="143">IFERROR(AA104/500,"")</f>
        <v>0</v>
      </c>
      <c r="AA104" s="91"/>
      <c r="AB104" s="5">
        <f t="shared" ref="AB104:AB114" si="144">IFERROR(AC104/500,"")</f>
        <v>0</v>
      </c>
      <c r="AC104" s="91"/>
      <c r="AD104" s="5">
        <f t="shared" ref="AD104:AD114" si="145">IFERROR(AE104/500,"")</f>
        <v>0</v>
      </c>
      <c r="AE104" s="91"/>
      <c r="AF104" s="5">
        <f t="shared" ref="AF104:AF114" si="146">IFERROR(AG104/500,"")</f>
        <v>0</v>
      </c>
      <c r="AG104" s="97"/>
      <c r="AH104" s="71">
        <v>200</v>
      </c>
    </row>
    <row r="105" spans="2:34" s="2" customFormat="1" ht="18" customHeight="1" x14ac:dyDescent="0.3">
      <c r="B105" s="154"/>
      <c r="C105" s="113"/>
      <c r="D105" s="5" t="str">
        <f t="shared" si="132"/>
        <v/>
      </c>
      <c r="E105" s="91"/>
      <c r="F105" s="5" t="str">
        <f t="shared" si="133"/>
        <v/>
      </c>
      <c r="G105" s="91"/>
      <c r="H105" s="5" t="str">
        <f t="shared" si="134"/>
        <v/>
      </c>
      <c r="I105" s="91"/>
      <c r="J105" s="5" t="str">
        <f t="shared" si="135"/>
        <v/>
      </c>
      <c r="K105" s="91"/>
      <c r="L105" s="5" t="str">
        <f t="shared" si="136"/>
        <v/>
      </c>
      <c r="M105" s="91"/>
      <c r="N105" s="5" t="str">
        <f t="shared" si="137"/>
        <v/>
      </c>
      <c r="O105" s="91"/>
      <c r="P105" s="5" t="str">
        <f t="shared" si="138"/>
        <v/>
      </c>
      <c r="Q105" s="91"/>
      <c r="R105" s="5" t="str">
        <f t="shared" si="139"/>
        <v/>
      </c>
      <c r="S105" s="91"/>
      <c r="T105" s="5" t="str">
        <f t="shared" si="140"/>
        <v/>
      </c>
      <c r="U105" s="91"/>
      <c r="V105" s="5">
        <f t="shared" si="141"/>
        <v>0</v>
      </c>
      <c r="W105" s="91"/>
      <c r="X105" s="5">
        <f t="shared" si="142"/>
        <v>0</v>
      </c>
      <c r="Y105" s="91"/>
      <c r="Z105" s="5">
        <f t="shared" si="143"/>
        <v>0</v>
      </c>
      <c r="AA105" s="91"/>
      <c r="AB105" s="5">
        <f t="shared" si="144"/>
        <v>0</v>
      </c>
      <c r="AC105" s="91"/>
      <c r="AD105" s="5">
        <f t="shared" si="145"/>
        <v>0</v>
      </c>
      <c r="AE105" s="91"/>
      <c r="AF105" s="5">
        <f t="shared" si="146"/>
        <v>0</v>
      </c>
      <c r="AG105" s="97"/>
      <c r="AH105" s="72">
        <v>100</v>
      </c>
    </row>
    <row r="106" spans="2:34" s="2" customFormat="1" ht="18" customHeight="1" x14ac:dyDescent="0.3">
      <c r="B106" s="154"/>
      <c r="C106" s="113"/>
      <c r="D106" s="5" t="str">
        <f t="shared" si="132"/>
        <v/>
      </c>
      <c r="E106" s="91"/>
      <c r="F106" s="5" t="str">
        <f t="shared" si="133"/>
        <v/>
      </c>
      <c r="G106" s="91"/>
      <c r="H106" s="5" t="str">
        <f t="shared" si="134"/>
        <v/>
      </c>
      <c r="I106" s="91"/>
      <c r="J106" s="5" t="str">
        <f t="shared" si="135"/>
        <v/>
      </c>
      <c r="K106" s="91"/>
      <c r="L106" s="5" t="str">
        <f t="shared" si="136"/>
        <v/>
      </c>
      <c r="M106" s="91"/>
      <c r="N106" s="5" t="str">
        <f t="shared" si="137"/>
        <v/>
      </c>
      <c r="O106" s="91"/>
      <c r="P106" s="5" t="str">
        <f t="shared" si="138"/>
        <v/>
      </c>
      <c r="Q106" s="91"/>
      <c r="R106" s="5" t="str">
        <f t="shared" si="139"/>
        <v/>
      </c>
      <c r="S106" s="91"/>
      <c r="T106" s="5" t="str">
        <f t="shared" si="140"/>
        <v/>
      </c>
      <c r="U106" s="91"/>
      <c r="V106" s="5">
        <f t="shared" si="141"/>
        <v>0</v>
      </c>
      <c r="W106" s="91"/>
      <c r="X106" s="5">
        <f t="shared" si="142"/>
        <v>0</v>
      </c>
      <c r="Y106" s="91"/>
      <c r="Z106" s="5">
        <f t="shared" si="143"/>
        <v>0</v>
      </c>
      <c r="AA106" s="91"/>
      <c r="AB106" s="5">
        <f t="shared" si="144"/>
        <v>0</v>
      </c>
      <c r="AC106" s="91"/>
      <c r="AD106" s="5">
        <f t="shared" si="145"/>
        <v>0</v>
      </c>
      <c r="AE106" s="91"/>
      <c r="AF106" s="5">
        <f t="shared" si="146"/>
        <v>0</v>
      </c>
      <c r="AG106" s="97"/>
      <c r="AH106" s="73">
        <v>50</v>
      </c>
    </row>
    <row r="107" spans="2:34" s="2" customFormat="1" ht="18" customHeight="1" x14ac:dyDescent="0.3">
      <c r="B107" s="154"/>
      <c r="C107" s="113"/>
      <c r="D107" s="5" t="str">
        <f t="shared" si="132"/>
        <v/>
      </c>
      <c r="E107" s="91"/>
      <c r="F107" s="5" t="str">
        <f t="shared" si="133"/>
        <v/>
      </c>
      <c r="G107" s="91"/>
      <c r="H107" s="5" t="str">
        <f t="shared" si="134"/>
        <v/>
      </c>
      <c r="I107" s="91"/>
      <c r="J107" s="5" t="str">
        <f t="shared" si="135"/>
        <v/>
      </c>
      <c r="K107" s="91"/>
      <c r="L107" s="5" t="str">
        <f t="shared" si="136"/>
        <v/>
      </c>
      <c r="M107" s="91"/>
      <c r="N107" s="5" t="str">
        <f t="shared" si="137"/>
        <v/>
      </c>
      <c r="O107" s="91"/>
      <c r="P107" s="5" t="str">
        <f t="shared" si="138"/>
        <v/>
      </c>
      <c r="Q107" s="91"/>
      <c r="R107" s="5" t="str">
        <f t="shared" si="139"/>
        <v/>
      </c>
      <c r="S107" s="91"/>
      <c r="T107" s="5" t="str">
        <f t="shared" si="140"/>
        <v/>
      </c>
      <c r="U107" s="91"/>
      <c r="V107" s="5">
        <f t="shared" si="141"/>
        <v>0</v>
      </c>
      <c r="W107" s="91"/>
      <c r="X107" s="5">
        <f t="shared" si="142"/>
        <v>0</v>
      </c>
      <c r="Y107" s="91"/>
      <c r="Z107" s="5">
        <f t="shared" si="143"/>
        <v>0</v>
      </c>
      <c r="AA107" s="91"/>
      <c r="AB107" s="5">
        <f t="shared" si="144"/>
        <v>0</v>
      </c>
      <c r="AC107" s="91"/>
      <c r="AD107" s="5">
        <f t="shared" si="145"/>
        <v>0</v>
      </c>
      <c r="AE107" s="91"/>
      <c r="AF107" s="5">
        <f t="shared" si="146"/>
        <v>0</v>
      </c>
      <c r="AG107" s="97"/>
      <c r="AH107" s="74">
        <v>20</v>
      </c>
    </row>
    <row r="108" spans="2:34" s="2" customFormat="1" ht="18" customHeight="1" x14ac:dyDescent="0.3">
      <c r="B108" s="154"/>
      <c r="C108" s="113"/>
      <c r="D108" s="5" t="str">
        <f t="shared" si="132"/>
        <v/>
      </c>
      <c r="E108" s="91"/>
      <c r="F108" s="5" t="str">
        <f t="shared" si="133"/>
        <v/>
      </c>
      <c r="G108" s="91"/>
      <c r="H108" s="5" t="str">
        <f t="shared" si="134"/>
        <v/>
      </c>
      <c r="I108" s="91"/>
      <c r="J108" s="5" t="str">
        <f t="shared" si="135"/>
        <v/>
      </c>
      <c r="K108" s="91"/>
      <c r="L108" s="5" t="str">
        <f t="shared" si="136"/>
        <v/>
      </c>
      <c r="M108" s="91"/>
      <c r="N108" s="5" t="str">
        <f t="shared" si="137"/>
        <v/>
      </c>
      <c r="O108" s="91"/>
      <c r="P108" s="5" t="str">
        <f t="shared" si="138"/>
        <v/>
      </c>
      <c r="Q108" s="91"/>
      <c r="R108" s="5" t="str">
        <f t="shared" si="139"/>
        <v/>
      </c>
      <c r="S108" s="91"/>
      <c r="T108" s="5" t="str">
        <f t="shared" si="140"/>
        <v/>
      </c>
      <c r="U108" s="91"/>
      <c r="V108" s="5">
        <f t="shared" si="141"/>
        <v>0</v>
      </c>
      <c r="W108" s="91"/>
      <c r="X108" s="5">
        <f t="shared" si="142"/>
        <v>0</v>
      </c>
      <c r="Y108" s="91"/>
      <c r="Z108" s="5">
        <f t="shared" si="143"/>
        <v>0</v>
      </c>
      <c r="AA108" s="91"/>
      <c r="AB108" s="5">
        <f t="shared" si="144"/>
        <v>0</v>
      </c>
      <c r="AC108" s="91"/>
      <c r="AD108" s="5">
        <f t="shared" si="145"/>
        <v>0</v>
      </c>
      <c r="AE108" s="91"/>
      <c r="AF108" s="5">
        <f t="shared" si="146"/>
        <v>0</v>
      </c>
      <c r="AG108" s="97"/>
      <c r="AH108" s="75">
        <v>10</v>
      </c>
    </row>
    <row r="109" spans="2:34" s="2" customFormat="1" ht="18" customHeight="1" thickBot="1" x14ac:dyDescent="0.35">
      <c r="B109" s="154"/>
      <c r="C109" s="112"/>
      <c r="D109" s="40" t="str">
        <f t="shared" si="132"/>
        <v/>
      </c>
      <c r="E109" s="92"/>
      <c r="F109" s="40" t="str">
        <f t="shared" si="133"/>
        <v/>
      </c>
      <c r="G109" s="92"/>
      <c r="H109" s="40" t="str">
        <f t="shared" si="134"/>
        <v/>
      </c>
      <c r="I109" s="92"/>
      <c r="J109" s="40" t="str">
        <f t="shared" si="135"/>
        <v/>
      </c>
      <c r="K109" s="92"/>
      <c r="L109" s="40" t="str">
        <f t="shared" si="136"/>
        <v/>
      </c>
      <c r="M109" s="92"/>
      <c r="N109" s="40" t="str">
        <f t="shared" si="137"/>
        <v/>
      </c>
      <c r="O109" s="92"/>
      <c r="P109" s="40" t="str">
        <f t="shared" si="138"/>
        <v/>
      </c>
      <c r="Q109" s="92"/>
      <c r="R109" s="40" t="str">
        <f t="shared" si="139"/>
        <v/>
      </c>
      <c r="S109" s="92"/>
      <c r="T109" s="40" t="str">
        <f t="shared" si="140"/>
        <v/>
      </c>
      <c r="U109" s="92"/>
      <c r="V109" s="40">
        <f t="shared" si="141"/>
        <v>0</v>
      </c>
      <c r="W109" s="92"/>
      <c r="X109" s="40">
        <f t="shared" si="142"/>
        <v>0</v>
      </c>
      <c r="Y109" s="92"/>
      <c r="Z109" s="40">
        <f t="shared" si="143"/>
        <v>0</v>
      </c>
      <c r="AA109" s="92"/>
      <c r="AB109" s="40">
        <f t="shared" si="144"/>
        <v>0</v>
      </c>
      <c r="AC109" s="92"/>
      <c r="AD109" s="40">
        <f t="shared" si="145"/>
        <v>0</v>
      </c>
      <c r="AE109" s="92"/>
      <c r="AF109" s="40">
        <f t="shared" si="146"/>
        <v>0</v>
      </c>
      <c r="AG109" s="96"/>
      <c r="AH109" s="76">
        <v>5</v>
      </c>
    </row>
    <row r="110" spans="2:34" s="2" customFormat="1" ht="18" customHeight="1" thickTop="1" x14ac:dyDescent="0.3">
      <c r="B110" s="154"/>
      <c r="C110" s="113"/>
      <c r="D110" s="5" t="str">
        <f t="shared" si="132"/>
        <v/>
      </c>
      <c r="E110" s="91"/>
      <c r="F110" s="5" t="str">
        <f t="shared" si="133"/>
        <v/>
      </c>
      <c r="G110" s="91"/>
      <c r="H110" s="5" t="str">
        <f t="shared" si="134"/>
        <v/>
      </c>
      <c r="I110" s="91"/>
      <c r="J110" s="5" t="str">
        <f t="shared" si="135"/>
        <v/>
      </c>
      <c r="K110" s="91"/>
      <c r="L110" s="5" t="str">
        <f t="shared" si="136"/>
        <v/>
      </c>
      <c r="M110" s="91"/>
      <c r="N110" s="5" t="str">
        <f t="shared" si="137"/>
        <v/>
      </c>
      <c r="O110" s="91"/>
      <c r="P110" s="5" t="str">
        <f t="shared" si="138"/>
        <v/>
      </c>
      <c r="Q110" s="91"/>
      <c r="R110" s="5" t="str">
        <f t="shared" si="139"/>
        <v/>
      </c>
      <c r="S110" s="91"/>
      <c r="T110" s="5" t="str">
        <f t="shared" si="140"/>
        <v/>
      </c>
      <c r="U110" s="91"/>
      <c r="V110" s="5">
        <f t="shared" si="141"/>
        <v>0</v>
      </c>
      <c r="W110" s="91"/>
      <c r="X110" s="5">
        <f t="shared" si="142"/>
        <v>0</v>
      </c>
      <c r="Y110" s="91"/>
      <c r="Z110" s="5">
        <f t="shared" si="143"/>
        <v>0</v>
      </c>
      <c r="AA110" s="91"/>
      <c r="AB110" s="5">
        <f t="shared" si="144"/>
        <v>0</v>
      </c>
      <c r="AC110" s="91"/>
      <c r="AD110" s="5">
        <f t="shared" si="145"/>
        <v>0</v>
      </c>
      <c r="AE110" s="91"/>
      <c r="AF110" s="5">
        <f t="shared" si="146"/>
        <v>0</v>
      </c>
      <c r="AG110" s="97"/>
      <c r="AH110" s="72">
        <v>100</v>
      </c>
    </row>
    <row r="111" spans="2:34" s="2" customFormat="1" ht="18" customHeight="1" x14ac:dyDescent="0.3">
      <c r="B111" s="154"/>
      <c r="C111" s="113"/>
      <c r="D111" s="5" t="str">
        <f t="shared" si="132"/>
        <v/>
      </c>
      <c r="E111" s="91"/>
      <c r="F111" s="5" t="str">
        <f t="shared" si="133"/>
        <v/>
      </c>
      <c r="G111" s="91"/>
      <c r="H111" s="5" t="str">
        <f t="shared" si="134"/>
        <v/>
      </c>
      <c r="I111" s="91"/>
      <c r="J111" s="5" t="str">
        <f t="shared" si="135"/>
        <v/>
      </c>
      <c r="K111" s="91"/>
      <c r="L111" s="5" t="str">
        <f t="shared" si="136"/>
        <v/>
      </c>
      <c r="M111" s="91"/>
      <c r="N111" s="5" t="str">
        <f t="shared" si="137"/>
        <v/>
      </c>
      <c r="O111" s="91"/>
      <c r="P111" s="5" t="str">
        <f t="shared" si="138"/>
        <v/>
      </c>
      <c r="Q111" s="91"/>
      <c r="R111" s="5" t="str">
        <f t="shared" si="139"/>
        <v/>
      </c>
      <c r="S111" s="91"/>
      <c r="T111" s="5" t="str">
        <f t="shared" si="140"/>
        <v/>
      </c>
      <c r="U111" s="91"/>
      <c r="V111" s="5">
        <f t="shared" si="141"/>
        <v>0</v>
      </c>
      <c r="W111" s="91"/>
      <c r="X111" s="5">
        <f t="shared" si="142"/>
        <v>0</v>
      </c>
      <c r="Y111" s="91"/>
      <c r="Z111" s="5">
        <f t="shared" si="143"/>
        <v>0</v>
      </c>
      <c r="AA111" s="91"/>
      <c r="AB111" s="5">
        <f t="shared" si="144"/>
        <v>0</v>
      </c>
      <c r="AC111" s="91"/>
      <c r="AD111" s="5">
        <f t="shared" si="145"/>
        <v>0</v>
      </c>
      <c r="AE111" s="91"/>
      <c r="AF111" s="5">
        <f t="shared" si="146"/>
        <v>0</v>
      </c>
      <c r="AG111" s="97"/>
      <c r="AH111" s="73">
        <v>50</v>
      </c>
    </row>
    <row r="112" spans="2:34" s="2" customFormat="1" ht="18" customHeight="1" x14ac:dyDescent="0.3">
      <c r="B112" s="154"/>
      <c r="C112" s="113">
        <v>15</v>
      </c>
      <c r="D112" s="5">
        <f t="shared" si="132"/>
        <v>0</v>
      </c>
      <c r="E112" s="91"/>
      <c r="F112" s="5">
        <f t="shared" si="133"/>
        <v>0</v>
      </c>
      <c r="G112" s="91"/>
      <c r="H112" s="5">
        <f t="shared" si="134"/>
        <v>0</v>
      </c>
      <c r="I112" s="91"/>
      <c r="J112" s="5">
        <f t="shared" si="135"/>
        <v>0</v>
      </c>
      <c r="K112" s="91"/>
      <c r="L112" s="5">
        <f t="shared" si="136"/>
        <v>0</v>
      </c>
      <c r="M112" s="91"/>
      <c r="N112" s="5">
        <f t="shared" si="137"/>
        <v>0</v>
      </c>
      <c r="O112" s="91"/>
      <c r="P112" s="5">
        <f t="shared" si="138"/>
        <v>0</v>
      </c>
      <c r="Q112" s="91"/>
      <c r="R112" s="5">
        <f t="shared" si="139"/>
        <v>0</v>
      </c>
      <c r="S112" s="91"/>
      <c r="T112" s="5">
        <f t="shared" si="140"/>
        <v>0</v>
      </c>
      <c r="U112" s="91"/>
      <c r="V112" s="5">
        <f t="shared" si="141"/>
        <v>0</v>
      </c>
      <c r="W112" s="91"/>
      <c r="X112" s="5">
        <f t="shared" si="142"/>
        <v>0</v>
      </c>
      <c r="Y112" s="91"/>
      <c r="Z112" s="5">
        <f t="shared" si="143"/>
        <v>0</v>
      </c>
      <c r="AA112" s="91"/>
      <c r="AB112" s="5">
        <f t="shared" si="144"/>
        <v>0</v>
      </c>
      <c r="AC112" s="91"/>
      <c r="AD112" s="5">
        <f t="shared" si="145"/>
        <v>0</v>
      </c>
      <c r="AE112" s="91"/>
      <c r="AF112" s="5">
        <f t="shared" si="146"/>
        <v>0</v>
      </c>
      <c r="AG112" s="97"/>
      <c r="AH112" s="74">
        <v>20</v>
      </c>
    </row>
    <row r="113" spans="2:34" s="2" customFormat="1" ht="18" customHeight="1" x14ac:dyDescent="0.3">
      <c r="B113" s="154"/>
      <c r="C113" s="113">
        <v>10</v>
      </c>
      <c r="D113" s="5">
        <f t="shared" si="132"/>
        <v>0</v>
      </c>
      <c r="E113" s="91"/>
      <c r="F113" s="5">
        <f t="shared" si="133"/>
        <v>0</v>
      </c>
      <c r="G113" s="91"/>
      <c r="H113" s="5">
        <f t="shared" si="134"/>
        <v>0</v>
      </c>
      <c r="I113" s="91"/>
      <c r="J113" s="5">
        <f t="shared" si="135"/>
        <v>0</v>
      </c>
      <c r="K113" s="91"/>
      <c r="L113" s="5">
        <f t="shared" si="136"/>
        <v>0</v>
      </c>
      <c r="M113" s="91"/>
      <c r="N113" s="5">
        <f t="shared" si="137"/>
        <v>0</v>
      </c>
      <c r="O113" s="91"/>
      <c r="P113" s="5">
        <f t="shared" si="138"/>
        <v>0</v>
      </c>
      <c r="Q113" s="91"/>
      <c r="R113" s="5">
        <f t="shared" si="139"/>
        <v>0</v>
      </c>
      <c r="S113" s="91"/>
      <c r="T113" s="5">
        <f t="shared" si="140"/>
        <v>0</v>
      </c>
      <c r="U113" s="91"/>
      <c r="V113" s="5">
        <f t="shared" si="141"/>
        <v>0</v>
      </c>
      <c r="W113" s="91"/>
      <c r="X113" s="5">
        <f t="shared" si="142"/>
        <v>0</v>
      </c>
      <c r="Y113" s="91"/>
      <c r="Z113" s="5">
        <f t="shared" si="143"/>
        <v>0</v>
      </c>
      <c r="AA113" s="91"/>
      <c r="AB113" s="5">
        <f t="shared" si="144"/>
        <v>0</v>
      </c>
      <c r="AC113" s="91"/>
      <c r="AD113" s="5">
        <f t="shared" si="145"/>
        <v>0</v>
      </c>
      <c r="AE113" s="91"/>
      <c r="AF113" s="5">
        <f t="shared" si="146"/>
        <v>0</v>
      </c>
      <c r="AG113" s="97"/>
      <c r="AH113" s="75">
        <v>10</v>
      </c>
    </row>
    <row r="114" spans="2:34" s="2" customFormat="1" ht="18" customHeight="1" thickBot="1" x14ac:dyDescent="0.35">
      <c r="B114" s="154"/>
      <c r="C114" s="112">
        <v>5</v>
      </c>
      <c r="D114" s="40">
        <f t="shared" si="132"/>
        <v>0</v>
      </c>
      <c r="E114" s="92"/>
      <c r="F114" s="40">
        <f t="shared" si="133"/>
        <v>0</v>
      </c>
      <c r="G114" s="92"/>
      <c r="H114" s="40">
        <f t="shared" si="134"/>
        <v>0</v>
      </c>
      <c r="I114" s="92"/>
      <c r="J114" s="40">
        <f t="shared" si="135"/>
        <v>0</v>
      </c>
      <c r="K114" s="92"/>
      <c r="L114" s="40">
        <f t="shared" si="136"/>
        <v>0</v>
      </c>
      <c r="M114" s="92"/>
      <c r="N114" s="40">
        <f t="shared" si="137"/>
        <v>0</v>
      </c>
      <c r="O114" s="92"/>
      <c r="P114" s="40">
        <f t="shared" si="138"/>
        <v>0</v>
      </c>
      <c r="Q114" s="92"/>
      <c r="R114" s="40">
        <f t="shared" si="139"/>
        <v>0</v>
      </c>
      <c r="S114" s="92"/>
      <c r="T114" s="40">
        <f t="shared" si="140"/>
        <v>0</v>
      </c>
      <c r="U114" s="92"/>
      <c r="V114" s="40">
        <f t="shared" si="141"/>
        <v>0</v>
      </c>
      <c r="W114" s="92"/>
      <c r="X114" s="40">
        <f t="shared" si="142"/>
        <v>0</v>
      </c>
      <c r="Y114" s="92"/>
      <c r="Z114" s="40">
        <f t="shared" si="143"/>
        <v>0</v>
      </c>
      <c r="AA114" s="92"/>
      <c r="AB114" s="40">
        <f t="shared" si="144"/>
        <v>0</v>
      </c>
      <c r="AC114" s="92"/>
      <c r="AD114" s="40">
        <f t="shared" si="145"/>
        <v>0</v>
      </c>
      <c r="AE114" s="92"/>
      <c r="AF114" s="40">
        <f t="shared" si="146"/>
        <v>0</v>
      </c>
      <c r="AG114" s="96"/>
      <c r="AH114" s="76">
        <v>5</v>
      </c>
    </row>
    <row r="115" spans="2:34" s="2" customFormat="1" ht="18" customHeight="1" thickTop="1" thickBot="1" x14ac:dyDescent="0.35">
      <c r="B115" s="154"/>
      <c r="C115" s="34" t="s">
        <v>4</v>
      </c>
      <c r="D115" s="88"/>
      <c r="E115" s="93">
        <f>SUM(E103:E114)</f>
        <v>0</v>
      </c>
      <c r="F115" s="88"/>
      <c r="G115" s="93">
        <f>SUM(G103:G114)</f>
        <v>0</v>
      </c>
      <c r="H115" s="88"/>
      <c r="I115" s="93">
        <f>SUM(I103:I114)</f>
        <v>0</v>
      </c>
      <c r="J115" s="88"/>
      <c r="K115" s="93">
        <f>SUM(K103:K114)</f>
        <v>0</v>
      </c>
      <c r="L115" s="88"/>
      <c r="M115" s="93">
        <f>SUM(M103:M114)</f>
        <v>0</v>
      </c>
      <c r="N115" s="88"/>
      <c r="O115" s="93">
        <f>SUM(O103:O114)</f>
        <v>0</v>
      </c>
      <c r="P115" s="88"/>
      <c r="Q115" s="93">
        <f>SUM(Q103:Q114)</f>
        <v>0</v>
      </c>
      <c r="R115" s="88"/>
      <c r="S115" s="93">
        <f>SUM(S103:S114)</f>
        <v>0</v>
      </c>
      <c r="T115" s="88"/>
      <c r="U115" s="93">
        <f>SUM(U103:U114)</f>
        <v>0</v>
      </c>
      <c r="V115" s="88"/>
      <c r="W115" s="93">
        <f>SUM(W103:W114)</f>
        <v>0</v>
      </c>
      <c r="X115" s="88"/>
      <c r="Y115" s="93">
        <f>SUM(Y103:Y114)</f>
        <v>0</v>
      </c>
      <c r="Z115" s="88"/>
      <c r="AA115" s="93">
        <f>SUM(AA103:AA114)</f>
        <v>0</v>
      </c>
      <c r="AB115" s="88"/>
      <c r="AC115" s="93">
        <f>SUM(AC103:AC114)</f>
        <v>0</v>
      </c>
      <c r="AD115" s="88"/>
      <c r="AE115" s="93">
        <f>SUM(AE103:AE114)</f>
        <v>0</v>
      </c>
      <c r="AF115" s="88"/>
      <c r="AG115" s="100">
        <f>SUM(AG103:AG114)</f>
        <v>0</v>
      </c>
      <c r="AH115" s="67" t="s">
        <v>4</v>
      </c>
    </row>
    <row r="116" spans="2:34" s="2" customFormat="1" ht="45" customHeight="1" thickTop="1" thickBot="1" x14ac:dyDescent="0.35">
      <c r="B116" s="154"/>
      <c r="C116" s="8" t="s">
        <v>7</v>
      </c>
      <c r="D116" s="114" t="str">
        <f>LEFT($A$17,5)</f>
        <v>30004</v>
      </c>
      <c r="E116" s="117" t="str">
        <f>IF($A$17&gt;1,MID($A$17,7,LEN($A$17)-18),"")</f>
        <v xml:space="preserve"> BNPP </v>
      </c>
      <c r="F116" s="116" t="str">
        <f>LEFT($A$18,5)</f>
        <v>30056</v>
      </c>
      <c r="G116" s="118" t="str">
        <f>IF($A$18&gt;1,MID($A$18,7,LEN($A$18)-18),"")</f>
        <v xml:space="preserve"> HSBC </v>
      </c>
      <c r="H116" s="116" t="str">
        <f>LEFT($A$19,5)</f>
        <v>42559</v>
      </c>
      <c r="I116" s="117" t="str">
        <f>IF($A$19&gt;1,MID($A$19,7,LEN($A$19)-18),"")</f>
        <v xml:space="preserve"> CCOOP </v>
      </c>
      <c r="J116" s="116" t="str">
        <f>LEFT($A$20,5)</f>
        <v>50030</v>
      </c>
      <c r="K116" s="117" t="str">
        <f>IF($A$20&gt;1,MID($A$20,7,LEN($A$20)-18),"")</f>
        <v xml:space="preserve"> DRFIP 30 </v>
      </c>
      <c r="L116" s="116" t="str">
        <f>LEFT($A$21,5)</f>
        <v>50034</v>
      </c>
      <c r="M116" s="120" t="str">
        <f>IF($A$21&gt;1,MID($A$21,7,LEN($A$21)-18),"")</f>
        <v xml:space="preserve"> DRFIP 34 </v>
      </c>
      <c r="N116" s="116" t="str">
        <f>LEFT($A$22,5)</f>
        <v>60033</v>
      </c>
      <c r="O116" s="118" t="str">
        <f>IF($A$22&gt;1,MID($A$22,7,LEN($A$22)-18),"")</f>
        <v xml:space="preserve"> LA POSTE SO </v>
      </c>
      <c r="P116" s="116" t="str">
        <f>LEFT($A$23,5)</f>
        <v>99998</v>
      </c>
      <c r="Q116" s="118" t="str">
        <f>IF($A$23&gt;1,MID($A$23,7,LEN($A$23)-18),"")</f>
        <v xml:space="preserve"> LOOMIS </v>
      </c>
      <c r="R116" s="116" t="str">
        <f>LEFT($A$24,5)</f>
        <v>20007</v>
      </c>
      <c r="S116" s="118" t="str">
        <f>IF($A$24&gt;1,MID($A$24,7,LEN($A$24)-18),"")</f>
        <v xml:space="preserve"> ATTIWAFA </v>
      </c>
      <c r="T116" s="116" t="str">
        <f>LEFT($A$25,5)</f>
        <v>10278</v>
      </c>
      <c r="U116" s="117" t="str">
        <f>IF($A$25&gt;1,MID($A$25,7,LEN($A$25)-18),"")</f>
        <v xml:space="preserve"> CFCM </v>
      </c>
      <c r="V116" s="116" t="str">
        <f>LEFT($A$26,5)</f>
        <v/>
      </c>
      <c r="W116" s="117" t="str">
        <f>IF($A$26&gt;1,MID($A$26,7,LEN($A$26)-18),"")</f>
        <v/>
      </c>
      <c r="X116" s="116" t="str">
        <f>LEFT($A$27,5)</f>
        <v/>
      </c>
      <c r="Y116" s="117" t="str">
        <f>IF($A$27&gt;1,MID($A$27,7,LEN($A$27)-18),"")</f>
        <v/>
      </c>
      <c r="Z116" s="116" t="str">
        <f>LEFT($A$28,5)</f>
        <v/>
      </c>
      <c r="AA116" s="117" t="str">
        <f>IF($A$28&gt;1,MID($A$28,7,LEN($A$28)-18),"")</f>
        <v/>
      </c>
      <c r="AB116" s="116" t="str">
        <f>LEFT($A$29,5)</f>
        <v/>
      </c>
      <c r="AC116" s="117" t="str">
        <f>IF($A$29&gt;1,MID($A$29,7,LEN($A$29)-18),"")</f>
        <v/>
      </c>
      <c r="AD116" s="116" t="str">
        <f>LEFT($A$30,5)</f>
        <v/>
      </c>
      <c r="AE116" s="117" t="str">
        <f>IF($A$30&gt;1,MID($A$30,7,LEN($A$30)-18),"")</f>
        <v/>
      </c>
      <c r="AF116" s="116" t="str">
        <f>LEFT($A$31,5)</f>
        <v/>
      </c>
      <c r="AG116" s="117" t="str">
        <f>IF($A$31&gt;1,MID($A$31,7,LEN($A$31)-18),"")</f>
        <v/>
      </c>
      <c r="AH116" s="58" t="s">
        <v>7</v>
      </c>
    </row>
    <row r="117" spans="2:34" s="2" customFormat="1" ht="18" customHeight="1" thickTop="1" x14ac:dyDescent="0.3">
      <c r="B117" s="154"/>
      <c r="C117" s="131" t="s">
        <v>0</v>
      </c>
      <c r="D117" s="122" t="s">
        <v>1</v>
      </c>
      <c r="E117" s="123"/>
      <c r="F117" s="122" t="s">
        <v>1</v>
      </c>
      <c r="G117" s="123"/>
      <c r="H117" s="122" t="s">
        <v>1</v>
      </c>
      <c r="I117" s="123"/>
      <c r="J117" s="122" t="s">
        <v>1</v>
      </c>
      <c r="K117" s="123"/>
      <c r="L117" s="122" t="s">
        <v>1</v>
      </c>
      <c r="M117" s="123"/>
      <c r="N117" s="122" t="s">
        <v>1</v>
      </c>
      <c r="O117" s="123"/>
      <c r="P117" s="122" t="s">
        <v>1</v>
      </c>
      <c r="Q117" s="123"/>
      <c r="R117" s="122" t="s">
        <v>1</v>
      </c>
      <c r="S117" s="123"/>
      <c r="T117" s="122" t="s">
        <v>1</v>
      </c>
      <c r="U117" s="123"/>
      <c r="V117" s="122" t="s">
        <v>1</v>
      </c>
      <c r="W117" s="123"/>
      <c r="X117" s="122" t="s">
        <v>1</v>
      </c>
      <c r="Y117" s="123"/>
      <c r="Z117" s="122" t="s">
        <v>1</v>
      </c>
      <c r="AA117" s="123"/>
      <c r="AB117" s="122" t="s">
        <v>1</v>
      </c>
      <c r="AC117" s="123"/>
      <c r="AD117" s="122" t="s">
        <v>1</v>
      </c>
      <c r="AE117" s="123"/>
      <c r="AF117" s="122" t="s">
        <v>1</v>
      </c>
      <c r="AG117" s="123"/>
      <c r="AH117" s="145" t="s">
        <v>9</v>
      </c>
    </row>
    <row r="118" spans="2:34" s="2" customFormat="1" ht="18" customHeight="1" thickBot="1" x14ac:dyDescent="0.35">
      <c r="B118" s="154"/>
      <c r="C118" s="132"/>
      <c r="D118" s="3" t="s">
        <v>2</v>
      </c>
      <c r="E118" s="4" t="s">
        <v>3</v>
      </c>
      <c r="F118" s="3" t="s">
        <v>2</v>
      </c>
      <c r="G118" s="4" t="s">
        <v>3</v>
      </c>
      <c r="H118" s="3" t="s">
        <v>2</v>
      </c>
      <c r="I118" s="4" t="s">
        <v>3</v>
      </c>
      <c r="J118" s="3" t="s">
        <v>2</v>
      </c>
      <c r="K118" s="4" t="s">
        <v>3</v>
      </c>
      <c r="L118" s="3" t="s">
        <v>2</v>
      </c>
      <c r="M118" s="4" t="s">
        <v>3</v>
      </c>
      <c r="N118" s="3" t="s">
        <v>2</v>
      </c>
      <c r="O118" s="4" t="s">
        <v>3</v>
      </c>
      <c r="P118" s="3" t="s">
        <v>2</v>
      </c>
      <c r="Q118" s="4" t="s">
        <v>3</v>
      </c>
      <c r="R118" s="3" t="s">
        <v>2</v>
      </c>
      <c r="S118" s="4" t="s">
        <v>3</v>
      </c>
      <c r="T118" s="3" t="s">
        <v>2</v>
      </c>
      <c r="U118" s="4" t="s">
        <v>3</v>
      </c>
      <c r="V118" s="3" t="s">
        <v>2</v>
      </c>
      <c r="W118" s="4" t="s">
        <v>3</v>
      </c>
      <c r="X118" s="3" t="s">
        <v>2</v>
      </c>
      <c r="Y118" s="4" t="s">
        <v>3</v>
      </c>
      <c r="Z118" s="3" t="s">
        <v>2</v>
      </c>
      <c r="AA118" s="4" t="s">
        <v>3</v>
      </c>
      <c r="AB118" s="3" t="s">
        <v>2</v>
      </c>
      <c r="AC118" s="4" t="s">
        <v>3</v>
      </c>
      <c r="AD118" s="3" t="s">
        <v>2</v>
      </c>
      <c r="AE118" s="4" t="s">
        <v>3</v>
      </c>
      <c r="AF118" s="3" t="s">
        <v>2</v>
      </c>
      <c r="AG118" s="4" t="s">
        <v>3</v>
      </c>
      <c r="AH118" s="146"/>
    </row>
    <row r="119" spans="2:34" s="2" customFormat="1" ht="18" customHeight="1" thickTop="1" x14ac:dyDescent="0.3">
      <c r="B119" s="154"/>
      <c r="C119" s="112"/>
      <c r="D119" s="37" t="str">
        <f>IFERROR(E119/$C119,"")</f>
        <v/>
      </c>
      <c r="E119" s="90"/>
      <c r="F119" s="37" t="str">
        <f>IFERROR(G119/$C119,"")</f>
        <v/>
      </c>
      <c r="G119" s="90"/>
      <c r="H119" s="37" t="str">
        <f>IFERROR(I119/$C119,"")</f>
        <v/>
      </c>
      <c r="I119" s="90"/>
      <c r="J119" s="37" t="str">
        <f>IFERROR(K119/$C119,"")</f>
        <v/>
      </c>
      <c r="K119" s="90"/>
      <c r="L119" s="37" t="str">
        <f>IFERROR(M119/$C119,"")</f>
        <v/>
      </c>
      <c r="M119" s="90"/>
      <c r="N119" s="37" t="str">
        <f>IFERROR(O119/$C119,"")</f>
        <v/>
      </c>
      <c r="O119" s="90"/>
      <c r="P119" s="37" t="str">
        <f>IFERROR(Q119/$C119,"")</f>
        <v/>
      </c>
      <c r="Q119" s="90"/>
      <c r="R119" s="37" t="str">
        <f>IFERROR(S119/$C119,"")</f>
        <v/>
      </c>
      <c r="S119" s="90"/>
      <c r="T119" s="37" t="str">
        <f>IFERROR(U119/$C119,"")</f>
        <v/>
      </c>
      <c r="U119" s="90"/>
      <c r="V119" s="37">
        <f>W119/500</f>
        <v>0</v>
      </c>
      <c r="W119" s="90"/>
      <c r="X119" s="37">
        <f>Y119/500</f>
        <v>0</v>
      </c>
      <c r="Y119" s="90"/>
      <c r="Z119" s="37">
        <f>AA119/500</f>
        <v>0</v>
      </c>
      <c r="AA119" s="90"/>
      <c r="AB119" s="37">
        <f>AC119/500</f>
        <v>0</v>
      </c>
      <c r="AC119" s="90"/>
      <c r="AD119" s="37">
        <f>AE119/500</f>
        <v>0</v>
      </c>
      <c r="AE119" s="90"/>
      <c r="AF119" s="37">
        <f>AG119/500</f>
        <v>0</v>
      </c>
      <c r="AG119" s="101"/>
      <c r="AH119" s="70">
        <v>500</v>
      </c>
    </row>
    <row r="120" spans="2:34" s="2" customFormat="1" ht="18" customHeight="1" x14ac:dyDescent="0.3">
      <c r="B120" s="154"/>
      <c r="C120" s="113"/>
      <c r="D120" s="5" t="str">
        <f>IFERROR(E120/$C120,"")</f>
        <v/>
      </c>
      <c r="E120" s="91"/>
      <c r="F120" s="5" t="str">
        <f>IFERROR(G120/$C120,"")</f>
        <v/>
      </c>
      <c r="G120" s="91"/>
      <c r="H120" s="5" t="str">
        <f>IFERROR(I120/$C120,"")</f>
        <v/>
      </c>
      <c r="I120" s="91"/>
      <c r="J120" s="5" t="str">
        <f>IFERROR(K120/$C120,"")</f>
        <v/>
      </c>
      <c r="K120" s="91"/>
      <c r="L120" s="5" t="str">
        <f>IFERROR(M120/$C120,"")</f>
        <v/>
      </c>
      <c r="M120" s="91"/>
      <c r="N120" s="5" t="str">
        <f>IFERROR(O120/$C120,"")</f>
        <v/>
      </c>
      <c r="O120" s="91"/>
      <c r="P120" s="5" t="str">
        <f>IFERROR(Q120/$C120,"")</f>
        <v/>
      </c>
      <c r="Q120" s="91"/>
      <c r="R120" s="5" t="str">
        <f>IFERROR(S120/$C120,"")</f>
        <v/>
      </c>
      <c r="S120" s="91"/>
      <c r="T120" s="5" t="str">
        <f>IFERROR(U120/$C120,"")</f>
        <v/>
      </c>
      <c r="U120" s="91"/>
      <c r="V120" s="5">
        <f>W120/200</f>
        <v>0</v>
      </c>
      <c r="W120" s="91"/>
      <c r="X120" s="5">
        <f>Y120/200</f>
        <v>0</v>
      </c>
      <c r="Y120" s="91"/>
      <c r="Z120" s="5">
        <f>AA120/200</f>
        <v>0</v>
      </c>
      <c r="AA120" s="91"/>
      <c r="AB120" s="5">
        <f>AC120/200</f>
        <v>0</v>
      </c>
      <c r="AC120" s="91"/>
      <c r="AD120" s="5">
        <f>AE120/200</f>
        <v>0</v>
      </c>
      <c r="AE120" s="91"/>
      <c r="AF120" s="5">
        <f>AG120/200</f>
        <v>0</v>
      </c>
      <c r="AG120" s="102"/>
      <c r="AH120" s="71">
        <v>200</v>
      </c>
    </row>
    <row r="121" spans="2:34" s="2" customFormat="1" ht="18" customHeight="1" x14ac:dyDescent="0.3">
      <c r="B121" s="154"/>
      <c r="C121" s="113"/>
      <c r="D121" s="5" t="str">
        <f>IFERROR(E121/$C121,"")</f>
        <v/>
      </c>
      <c r="E121" s="91"/>
      <c r="F121" s="5" t="str">
        <f>IFERROR(G121/$C121,"")</f>
        <v/>
      </c>
      <c r="G121" s="91"/>
      <c r="H121" s="5" t="str">
        <f>IFERROR(I121/$C121,"")</f>
        <v/>
      </c>
      <c r="I121" s="91"/>
      <c r="J121" s="5" t="str">
        <f>IFERROR(K121/$C121,"")</f>
        <v/>
      </c>
      <c r="K121" s="91"/>
      <c r="L121" s="5" t="str">
        <f>IFERROR(M121/$C121,"")</f>
        <v/>
      </c>
      <c r="M121" s="91"/>
      <c r="N121" s="5" t="str">
        <f>IFERROR(O121/$C121,"")</f>
        <v/>
      </c>
      <c r="O121" s="91"/>
      <c r="P121" s="5" t="str">
        <f>IFERROR(Q121/$C121,"")</f>
        <v/>
      </c>
      <c r="Q121" s="91"/>
      <c r="R121" s="5" t="str">
        <f>IFERROR(S121/$C121,"")</f>
        <v/>
      </c>
      <c r="S121" s="91"/>
      <c r="T121" s="5" t="str">
        <f>IFERROR(U121/$C121,"")</f>
        <v/>
      </c>
      <c r="U121" s="91"/>
      <c r="V121" s="5">
        <f>W121/100</f>
        <v>0</v>
      </c>
      <c r="W121" s="91"/>
      <c r="X121" s="5">
        <f>Y121/100</f>
        <v>0</v>
      </c>
      <c r="Y121" s="91"/>
      <c r="Z121" s="5">
        <f>AA121/100</f>
        <v>0</v>
      </c>
      <c r="AA121" s="91"/>
      <c r="AB121" s="5">
        <f>AC121/100</f>
        <v>0</v>
      </c>
      <c r="AC121" s="91"/>
      <c r="AD121" s="5">
        <f>AE121/100</f>
        <v>0</v>
      </c>
      <c r="AE121" s="91"/>
      <c r="AF121" s="5">
        <f>AG121/100</f>
        <v>0</v>
      </c>
      <c r="AG121" s="102"/>
      <c r="AH121" s="72">
        <v>100</v>
      </c>
    </row>
    <row r="122" spans="2:34" s="2" customFormat="1" ht="18" customHeight="1" x14ac:dyDescent="0.3">
      <c r="B122" s="154"/>
      <c r="C122" s="113"/>
      <c r="D122" s="5" t="str">
        <f t="shared" ref="D122:F130" si="147">IFERROR(E122/$C122,"")</f>
        <v/>
      </c>
      <c r="E122" s="91"/>
      <c r="F122" s="5" t="str">
        <f t="shared" si="147"/>
        <v/>
      </c>
      <c r="G122" s="91"/>
      <c r="H122" s="5" t="str">
        <f t="shared" ref="H122" si="148">IFERROR(I122/$C122,"")</f>
        <v/>
      </c>
      <c r="I122" s="91"/>
      <c r="J122" s="5" t="str">
        <f t="shared" ref="J122" si="149">IFERROR(K122/$C122,"")</f>
        <v/>
      </c>
      <c r="K122" s="91"/>
      <c r="L122" s="5" t="str">
        <f t="shared" ref="L122" si="150">IFERROR(M122/$C122,"")</f>
        <v/>
      </c>
      <c r="M122" s="91"/>
      <c r="N122" s="5" t="str">
        <f t="shared" ref="N122" si="151">IFERROR(O122/$C122,"")</f>
        <v/>
      </c>
      <c r="O122" s="91"/>
      <c r="P122" s="5" t="str">
        <f t="shared" ref="P122" si="152">IFERROR(Q122/$C122,"")</f>
        <v/>
      </c>
      <c r="Q122" s="91"/>
      <c r="R122" s="5" t="str">
        <f t="shared" ref="R122" si="153">IFERROR(S122/$C122,"")</f>
        <v/>
      </c>
      <c r="S122" s="91"/>
      <c r="T122" s="5" t="str">
        <f t="shared" ref="T122" si="154">IFERROR(U122/$C122,"")</f>
        <v/>
      </c>
      <c r="U122" s="91"/>
      <c r="V122" s="5">
        <f>W122/50</f>
        <v>0</v>
      </c>
      <c r="W122" s="91"/>
      <c r="X122" s="5">
        <f>Y122/50</f>
        <v>0</v>
      </c>
      <c r="Y122" s="91"/>
      <c r="Z122" s="5">
        <f>AA122/50</f>
        <v>0</v>
      </c>
      <c r="AA122" s="91"/>
      <c r="AB122" s="5">
        <f>AC122/50</f>
        <v>0</v>
      </c>
      <c r="AC122" s="91"/>
      <c r="AD122" s="5">
        <f>AE122/50</f>
        <v>0</v>
      </c>
      <c r="AE122" s="91"/>
      <c r="AF122" s="5">
        <f>AG122/50</f>
        <v>0</v>
      </c>
      <c r="AG122" s="102"/>
      <c r="AH122" s="73">
        <v>50</v>
      </c>
    </row>
    <row r="123" spans="2:34" s="2" customFormat="1" ht="18" customHeight="1" x14ac:dyDescent="0.3">
      <c r="B123" s="154"/>
      <c r="C123" s="113"/>
      <c r="D123" s="5" t="str">
        <f t="shared" si="147"/>
        <v/>
      </c>
      <c r="E123" s="91"/>
      <c r="F123" s="5" t="str">
        <f t="shared" si="147"/>
        <v/>
      </c>
      <c r="G123" s="91"/>
      <c r="H123" s="5" t="str">
        <f t="shared" ref="H123" si="155">IFERROR(I123/$C123,"")</f>
        <v/>
      </c>
      <c r="I123" s="91"/>
      <c r="J123" s="5" t="str">
        <f t="shared" ref="J123" si="156">IFERROR(K123/$C123,"")</f>
        <v/>
      </c>
      <c r="K123" s="91"/>
      <c r="L123" s="5" t="str">
        <f t="shared" ref="L123" si="157">IFERROR(M123/$C123,"")</f>
        <v/>
      </c>
      <c r="M123" s="91"/>
      <c r="N123" s="5" t="str">
        <f t="shared" ref="N123" si="158">IFERROR(O123/$C123,"")</f>
        <v/>
      </c>
      <c r="O123" s="91"/>
      <c r="P123" s="5" t="str">
        <f t="shared" ref="P123" si="159">IFERROR(Q123/$C123,"")</f>
        <v/>
      </c>
      <c r="Q123" s="91"/>
      <c r="R123" s="5" t="str">
        <f t="shared" ref="R123" si="160">IFERROR(S123/$C123,"")</f>
        <v/>
      </c>
      <c r="S123" s="91"/>
      <c r="T123" s="5" t="str">
        <f t="shared" ref="T123" si="161">IFERROR(U123/$C123,"")</f>
        <v/>
      </c>
      <c r="U123" s="91"/>
      <c r="V123" s="5">
        <f>W123/20</f>
        <v>0</v>
      </c>
      <c r="W123" s="91"/>
      <c r="X123" s="5">
        <f>Y123/20</f>
        <v>0</v>
      </c>
      <c r="Y123" s="91"/>
      <c r="Z123" s="5">
        <f>AA123/20</f>
        <v>0</v>
      </c>
      <c r="AA123" s="91"/>
      <c r="AB123" s="5">
        <f>AC123/20</f>
        <v>0</v>
      </c>
      <c r="AC123" s="91"/>
      <c r="AD123" s="5">
        <f>AE123/20</f>
        <v>0</v>
      </c>
      <c r="AE123" s="91"/>
      <c r="AF123" s="5">
        <f>AG123/20</f>
        <v>0</v>
      </c>
      <c r="AG123" s="102"/>
      <c r="AH123" s="74">
        <v>20</v>
      </c>
    </row>
    <row r="124" spans="2:34" s="2" customFormat="1" ht="18" customHeight="1" x14ac:dyDescent="0.3">
      <c r="B124" s="154"/>
      <c r="C124" s="113"/>
      <c r="D124" s="5" t="str">
        <f t="shared" si="147"/>
        <v/>
      </c>
      <c r="E124" s="91"/>
      <c r="F124" s="5" t="str">
        <f t="shared" si="147"/>
        <v/>
      </c>
      <c r="G124" s="91"/>
      <c r="H124" s="5" t="str">
        <f t="shared" ref="H124" si="162">IFERROR(I124/$C124,"")</f>
        <v/>
      </c>
      <c r="I124" s="91"/>
      <c r="J124" s="5" t="str">
        <f t="shared" ref="J124" si="163">IFERROR(K124/$C124,"")</f>
        <v/>
      </c>
      <c r="K124" s="91"/>
      <c r="L124" s="5" t="str">
        <f t="shared" ref="L124" si="164">IFERROR(M124/$C124,"")</f>
        <v/>
      </c>
      <c r="M124" s="91"/>
      <c r="N124" s="5" t="str">
        <f t="shared" ref="N124" si="165">IFERROR(O124/$C124,"")</f>
        <v/>
      </c>
      <c r="O124" s="91"/>
      <c r="P124" s="5" t="str">
        <f t="shared" ref="P124" si="166">IFERROR(Q124/$C124,"")</f>
        <v/>
      </c>
      <c r="Q124" s="91"/>
      <c r="R124" s="5" t="str">
        <f t="shared" ref="R124" si="167">IFERROR(S124/$C124,"")</f>
        <v/>
      </c>
      <c r="S124" s="91"/>
      <c r="T124" s="5" t="str">
        <f t="shared" ref="T124" si="168">IFERROR(U124/$C124,"")</f>
        <v/>
      </c>
      <c r="U124" s="91"/>
      <c r="V124" s="5">
        <f>W124/10</f>
        <v>0</v>
      </c>
      <c r="W124" s="91"/>
      <c r="X124" s="5">
        <f>Y124/10</f>
        <v>0</v>
      </c>
      <c r="Y124" s="91"/>
      <c r="Z124" s="5">
        <f>AA124/10</f>
        <v>0</v>
      </c>
      <c r="AA124" s="91"/>
      <c r="AB124" s="5">
        <f>AC124/10</f>
        <v>0</v>
      </c>
      <c r="AC124" s="91"/>
      <c r="AD124" s="5">
        <f>AE124/10</f>
        <v>0</v>
      </c>
      <c r="AE124" s="91"/>
      <c r="AF124" s="5">
        <f>AG124/10</f>
        <v>0</v>
      </c>
      <c r="AG124" s="102"/>
      <c r="AH124" s="75">
        <v>10</v>
      </c>
    </row>
    <row r="125" spans="2:34" s="2" customFormat="1" ht="18" customHeight="1" x14ac:dyDescent="0.3">
      <c r="B125" s="154"/>
      <c r="C125" s="113"/>
      <c r="D125" s="5" t="str">
        <f t="shared" si="147"/>
        <v/>
      </c>
      <c r="E125" s="91"/>
      <c r="F125" s="5" t="str">
        <f t="shared" si="147"/>
        <v/>
      </c>
      <c r="G125" s="91"/>
      <c r="H125" s="5" t="str">
        <f t="shared" ref="H125" si="169">IFERROR(I125/$C125,"")</f>
        <v/>
      </c>
      <c r="I125" s="91"/>
      <c r="J125" s="5" t="str">
        <f t="shared" ref="J125" si="170">IFERROR(K125/$C125,"")</f>
        <v/>
      </c>
      <c r="K125" s="91"/>
      <c r="L125" s="5" t="str">
        <f t="shared" ref="L125" si="171">IFERROR(M125/$C125,"")</f>
        <v/>
      </c>
      <c r="M125" s="91"/>
      <c r="N125" s="5" t="str">
        <f t="shared" ref="N125" si="172">IFERROR(O125/$C125,"")</f>
        <v/>
      </c>
      <c r="O125" s="91"/>
      <c r="P125" s="5" t="str">
        <f t="shared" ref="P125" si="173">IFERROR(Q125/$C125,"")</f>
        <v/>
      </c>
      <c r="Q125" s="91"/>
      <c r="R125" s="5" t="str">
        <f t="shared" ref="R125" si="174">IFERROR(S125/$C125,"")</f>
        <v/>
      </c>
      <c r="S125" s="91"/>
      <c r="T125" s="5" t="str">
        <f t="shared" ref="T125" si="175">IFERROR(U125/$C125,"")</f>
        <v/>
      </c>
      <c r="U125" s="91"/>
      <c r="V125" s="5">
        <f>W125/100</f>
        <v>0</v>
      </c>
      <c r="W125" s="91"/>
      <c r="X125" s="5">
        <f>Y125/100</f>
        <v>0</v>
      </c>
      <c r="Y125" s="91"/>
      <c r="Z125" s="5">
        <f>AA125/100</f>
        <v>0</v>
      </c>
      <c r="AA125" s="91"/>
      <c r="AB125" s="5">
        <f>AC125/100</f>
        <v>0</v>
      </c>
      <c r="AC125" s="91"/>
      <c r="AD125" s="5">
        <f>AE125/100</f>
        <v>0</v>
      </c>
      <c r="AE125" s="91"/>
      <c r="AF125" s="5">
        <f>AG125/100</f>
        <v>0</v>
      </c>
      <c r="AG125" s="97"/>
      <c r="AH125" s="72">
        <v>100</v>
      </c>
    </row>
    <row r="126" spans="2:34" s="2" customFormat="1" ht="18" customHeight="1" x14ac:dyDescent="0.3">
      <c r="B126" s="154"/>
      <c r="C126" s="113"/>
      <c r="D126" s="5" t="str">
        <f t="shared" si="147"/>
        <v/>
      </c>
      <c r="E126" s="91"/>
      <c r="F126" s="5" t="str">
        <f t="shared" si="147"/>
        <v/>
      </c>
      <c r="G126" s="91"/>
      <c r="H126" s="5" t="str">
        <f t="shared" ref="H126" si="176">IFERROR(I126/$C126,"")</f>
        <v/>
      </c>
      <c r="I126" s="91"/>
      <c r="J126" s="5" t="str">
        <f t="shared" ref="J126" si="177">IFERROR(K126/$C126,"")</f>
        <v/>
      </c>
      <c r="K126" s="91"/>
      <c r="L126" s="5" t="str">
        <f t="shared" ref="L126" si="178">IFERROR(M126/$C126,"")</f>
        <v/>
      </c>
      <c r="M126" s="91"/>
      <c r="N126" s="5" t="str">
        <f t="shared" ref="N126" si="179">IFERROR(O126/$C126,"")</f>
        <v/>
      </c>
      <c r="O126" s="91"/>
      <c r="P126" s="5" t="str">
        <f t="shared" ref="P126" si="180">IFERROR(Q126/$C126,"")</f>
        <v/>
      </c>
      <c r="Q126" s="91"/>
      <c r="R126" s="5" t="str">
        <f t="shared" ref="R126" si="181">IFERROR(S126/$C126,"")</f>
        <v/>
      </c>
      <c r="S126" s="91"/>
      <c r="T126" s="5" t="str">
        <f t="shared" ref="T126" si="182">IFERROR(U126/$C126,"")</f>
        <v/>
      </c>
      <c r="U126" s="91"/>
      <c r="V126" s="5">
        <f>W126/50</f>
        <v>0</v>
      </c>
      <c r="W126" s="91"/>
      <c r="X126" s="5">
        <f>Y126/50</f>
        <v>0</v>
      </c>
      <c r="Y126" s="91"/>
      <c r="Z126" s="5">
        <f>AA126/50</f>
        <v>0</v>
      </c>
      <c r="AA126" s="91"/>
      <c r="AB126" s="5">
        <f>AC126/50</f>
        <v>0</v>
      </c>
      <c r="AC126" s="91"/>
      <c r="AD126" s="5">
        <f>AE126/50</f>
        <v>0</v>
      </c>
      <c r="AE126" s="91"/>
      <c r="AF126" s="5">
        <f>AG126/50</f>
        <v>0</v>
      </c>
      <c r="AG126" s="97"/>
      <c r="AH126" s="73">
        <v>50</v>
      </c>
    </row>
    <row r="127" spans="2:34" s="2" customFormat="1" ht="18" customHeight="1" x14ac:dyDescent="0.3">
      <c r="B127" s="154"/>
      <c r="C127" s="113"/>
      <c r="D127" s="5" t="str">
        <f t="shared" si="147"/>
        <v/>
      </c>
      <c r="E127" s="91"/>
      <c r="F127" s="5" t="str">
        <f t="shared" si="147"/>
        <v/>
      </c>
      <c r="G127" s="91"/>
      <c r="H127" s="5" t="str">
        <f t="shared" ref="H127" si="183">IFERROR(I127/$C127,"")</f>
        <v/>
      </c>
      <c r="I127" s="91"/>
      <c r="J127" s="5" t="str">
        <f t="shared" ref="J127" si="184">IFERROR(K127/$C127,"")</f>
        <v/>
      </c>
      <c r="K127" s="91"/>
      <c r="L127" s="5" t="str">
        <f t="shared" ref="L127" si="185">IFERROR(M127/$C127,"")</f>
        <v/>
      </c>
      <c r="M127" s="91"/>
      <c r="N127" s="5" t="str">
        <f t="shared" ref="N127" si="186">IFERROR(O127/$C127,"")</f>
        <v/>
      </c>
      <c r="O127" s="91"/>
      <c r="P127" s="5" t="str">
        <f t="shared" ref="P127" si="187">IFERROR(Q127/$C127,"")</f>
        <v/>
      </c>
      <c r="Q127" s="91"/>
      <c r="R127" s="5" t="str">
        <f t="shared" ref="R127" si="188">IFERROR(S127/$C127,"")</f>
        <v/>
      </c>
      <c r="S127" s="91"/>
      <c r="T127" s="5" t="str">
        <f t="shared" ref="T127" si="189">IFERROR(U127/$C127,"")</f>
        <v/>
      </c>
      <c r="U127" s="91"/>
      <c r="V127" s="5">
        <f>W127/20</f>
        <v>0</v>
      </c>
      <c r="W127" s="91"/>
      <c r="X127" s="5">
        <f>Y127/20</f>
        <v>0</v>
      </c>
      <c r="Y127" s="91"/>
      <c r="Z127" s="5">
        <f>AA127/20</f>
        <v>0</v>
      </c>
      <c r="AA127" s="91"/>
      <c r="AB127" s="5">
        <f>AC127/20</f>
        <v>0</v>
      </c>
      <c r="AC127" s="91"/>
      <c r="AD127" s="5">
        <f>AE127/20</f>
        <v>0</v>
      </c>
      <c r="AE127" s="91"/>
      <c r="AF127" s="5">
        <f>AG127/20</f>
        <v>0</v>
      </c>
      <c r="AG127" s="97"/>
      <c r="AH127" s="74">
        <v>20</v>
      </c>
    </row>
    <row r="128" spans="2:34" s="2" customFormat="1" ht="18" customHeight="1" x14ac:dyDescent="0.3">
      <c r="B128" s="154"/>
      <c r="C128" s="113">
        <v>15</v>
      </c>
      <c r="D128" s="5">
        <f t="shared" si="147"/>
        <v>0</v>
      </c>
      <c r="E128" s="91"/>
      <c r="F128" s="5">
        <f t="shared" si="147"/>
        <v>0</v>
      </c>
      <c r="G128" s="91"/>
      <c r="H128" s="5">
        <f t="shared" ref="H128" si="190">IFERROR(I128/$C128,"")</f>
        <v>0</v>
      </c>
      <c r="I128" s="91"/>
      <c r="J128" s="5">
        <f t="shared" ref="J128" si="191">IFERROR(K128/$C128,"")</f>
        <v>0</v>
      </c>
      <c r="K128" s="91"/>
      <c r="L128" s="5">
        <f t="shared" ref="L128" si="192">IFERROR(M128/$C128,"")</f>
        <v>0</v>
      </c>
      <c r="M128" s="91"/>
      <c r="N128" s="5">
        <f t="shared" ref="N128" si="193">IFERROR(O128/$C128,"")</f>
        <v>0</v>
      </c>
      <c r="O128" s="91"/>
      <c r="P128" s="5">
        <f t="shared" ref="P128" si="194">IFERROR(Q128/$C128,"")</f>
        <v>0</v>
      </c>
      <c r="Q128" s="91"/>
      <c r="R128" s="5">
        <f t="shared" ref="R128" si="195">IFERROR(S128/$C128,"")</f>
        <v>0</v>
      </c>
      <c r="S128" s="91"/>
      <c r="T128" s="5">
        <f t="shared" ref="T128" si="196">IFERROR(U128/$C128,"")</f>
        <v>0</v>
      </c>
      <c r="U128" s="91"/>
      <c r="V128" s="5">
        <f>W128/10</f>
        <v>0</v>
      </c>
      <c r="W128" s="91"/>
      <c r="X128" s="5">
        <f>Y128/10</f>
        <v>0</v>
      </c>
      <c r="Y128" s="91"/>
      <c r="Z128" s="5">
        <f>AA128/10</f>
        <v>0</v>
      </c>
      <c r="AA128" s="91"/>
      <c r="AB128" s="5">
        <f>AC128/10</f>
        <v>0</v>
      </c>
      <c r="AC128" s="91"/>
      <c r="AD128" s="5">
        <f>AE128/10</f>
        <v>0</v>
      </c>
      <c r="AE128" s="91"/>
      <c r="AF128" s="5">
        <f>AG128/10</f>
        <v>0</v>
      </c>
      <c r="AG128" s="97"/>
      <c r="AH128" s="75">
        <v>10</v>
      </c>
    </row>
    <row r="129" spans="2:34" s="2" customFormat="1" ht="18" customHeight="1" thickBot="1" x14ac:dyDescent="0.35">
      <c r="B129" s="154"/>
      <c r="C129" s="113">
        <v>10</v>
      </c>
      <c r="D129" s="5">
        <f t="shared" si="147"/>
        <v>0</v>
      </c>
      <c r="E129" s="92"/>
      <c r="F129" s="5">
        <f t="shared" si="147"/>
        <v>0</v>
      </c>
      <c r="G129" s="92"/>
      <c r="H129" s="5">
        <f t="shared" ref="H129" si="197">IFERROR(I129/$C129,"")</f>
        <v>0</v>
      </c>
      <c r="I129" s="92"/>
      <c r="J129" s="5">
        <f t="shared" ref="J129" si="198">IFERROR(K129/$C129,"")</f>
        <v>0</v>
      </c>
      <c r="K129" s="92"/>
      <c r="L129" s="5">
        <f t="shared" ref="L129" si="199">IFERROR(M129/$C129,"")</f>
        <v>0</v>
      </c>
      <c r="M129" s="92"/>
      <c r="N129" s="5">
        <f t="shared" ref="N129" si="200">IFERROR(O129/$C129,"")</f>
        <v>0</v>
      </c>
      <c r="O129" s="92"/>
      <c r="P129" s="5">
        <f t="shared" ref="P129" si="201">IFERROR(Q129/$C129,"")</f>
        <v>0</v>
      </c>
      <c r="Q129" s="92"/>
      <c r="R129" s="5">
        <f t="shared" ref="R129" si="202">IFERROR(S129/$C129,"")</f>
        <v>0</v>
      </c>
      <c r="S129" s="92"/>
      <c r="T129" s="5">
        <f t="shared" ref="T129" si="203">IFERROR(U129/$C129,"")</f>
        <v>0</v>
      </c>
      <c r="U129" s="92"/>
      <c r="V129" s="40">
        <f>W129/5</f>
        <v>0</v>
      </c>
      <c r="W129" s="92"/>
      <c r="X129" s="40">
        <f>Y129/5</f>
        <v>0</v>
      </c>
      <c r="Y129" s="92"/>
      <c r="Z129" s="40">
        <f>AA129/5</f>
        <v>0</v>
      </c>
      <c r="AA129" s="92"/>
      <c r="AB129" s="40">
        <f>AC129/5</f>
        <v>0</v>
      </c>
      <c r="AC129" s="92"/>
      <c r="AD129" s="40">
        <f>AE129/5</f>
        <v>0</v>
      </c>
      <c r="AE129" s="92"/>
      <c r="AF129" s="41">
        <f>AG129/5</f>
        <v>0</v>
      </c>
      <c r="AG129" s="96"/>
      <c r="AH129" s="76">
        <v>5</v>
      </c>
    </row>
    <row r="130" spans="2:34" s="2" customFormat="1" ht="18" customHeight="1" thickTop="1" thickBot="1" x14ac:dyDescent="0.35">
      <c r="B130" s="154"/>
      <c r="C130" s="112">
        <v>5</v>
      </c>
      <c r="D130" s="5">
        <f t="shared" si="147"/>
        <v>0</v>
      </c>
      <c r="E130" s="92"/>
      <c r="F130" s="5">
        <f t="shared" si="147"/>
        <v>0</v>
      </c>
      <c r="G130" s="92"/>
      <c r="H130" s="5">
        <f t="shared" ref="H130" si="204">IFERROR(I130/$C130,"")</f>
        <v>0</v>
      </c>
      <c r="I130" s="92"/>
      <c r="J130" s="5">
        <f t="shared" ref="J130" si="205">IFERROR(K130/$C130,"")</f>
        <v>0</v>
      </c>
      <c r="K130" s="92"/>
      <c r="L130" s="5">
        <f t="shared" ref="L130" si="206">IFERROR(M130/$C130,"")</f>
        <v>0</v>
      </c>
      <c r="M130" s="92"/>
      <c r="N130" s="5">
        <f t="shared" ref="N130" si="207">IFERROR(O130/$C130,"")</f>
        <v>0</v>
      </c>
      <c r="O130" s="92"/>
      <c r="P130" s="5">
        <f t="shared" ref="P130" si="208">IFERROR(Q130/$C130,"")</f>
        <v>0</v>
      </c>
      <c r="Q130" s="92"/>
      <c r="R130" s="5">
        <f t="shared" ref="R130" si="209">IFERROR(S130/$C130,"")</f>
        <v>0</v>
      </c>
      <c r="S130" s="92"/>
      <c r="T130" s="5">
        <f t="shared" ref="T130" si="210">IFERROR(U130/$C130,"")</f>
        <v>0</v>
      </c>
      <c r="U130" s="92"/>
      <c r="V130" s="41">
        <f>W130/5</f>
        <v>0</v>
      </c>
      <c r="W130" s="92"/>
      <c r="X130" s="41">
        <f>Y130/5</f>
        <v>0</v>
      </c>
      <c r="Y130" s="92"/>
      <c r="Z130" s="41">
        <f>AA130/5</f>
        <v>0</v>
      </c>
      <c r="AA130" s="92"/>
      <c r="AB130" s="41">
        <f>AC130/5</f>
        <v>0</v>
      </c>
      <c r="AC130" s="92"/>
      <c r="AD130" s="41">
        <f>AE130/5</f>
        <v>0</v>
      </c>
      <c r="AE130" s="92"/>
      <c r="AF130" s="41">
        <f>AG130/5</f>
        <v>0</v>
      </c>
      <c r="AG130" s="103"/>
      <c r="AH130" s="76">
        <v>5</v>
      </c>
    </row>
    <row r="131" spans="2:34" s="2" customFormat="1" ht="18" customHeight="1" thickTop="1" thickBot="1" x14ac:dyDescent="0.35">
      <c r="B131" s="154"/>
      <c r="C131" s="35" t="s">
        <v>4</v>
      </c>
      <c r="D131" s="87"/>
      <c r="E131" s="94">
        <f>SUM(E119:E130)</f>
        <v>0</v>
      </c>
      <c r="F131" s="87"/>
      <c r="G131" s="94">
        <f>SUM(G119:G130)</f>
        <v>0</v>
      </c>
      <c r="H131" s="87"/>
      <c r="I131" s="94">
        <f>SUM(I119:I130)</f>
        <v>0</v>
      </c>
      <c r="J131" s="87"/>
      <c r="K131" s="94">
        <f>SUM(K119:K130)</f>
        <v>0</v>
      </c>
      <c r="L131" s="87"/>
      <c r="M131" s="94">
        <f>SUM(M119:M130)</f>
        <v>0</v>
      </c>
      <c r="N131" s="87"/>
      <c r="O131" s="94">
        <f>SUM(O119:O130)</f>
        <v>0</v>
      </c>
      <c r="P131" s="87"/>
      <c r="Q131" s="94">
        <f>SUM(Q119:Q130)</f>
        <v>0</v>
      </c>
      <c r="R131" s="87"/>
      <c r="S131" s="94">
        <f>SUM(S119:S130)</f>
        <v>0</v>
      </c>
      <c r="T131" s="87"/>
      <c r="U131" s="94">
        <f>SUM(U119:U130)</f>
        <v>0</v>
      </c>
      <c r="V131" s="87"/>
      <c r="W131" s="94">
        <f>SUM(W119:W130)</f>
        <v>0</v>
      </c>
      <c r="X131" s="87"/>
      <c r="Y131" s="94">
        <f>SUM(Y119:Y130)</f>
        <v>0</v>
      </c>
      <c r="Z131" s="87"/>
      <c r="AA131" s="94">
        <f>SUM(AA119:AA130)</f>
        <v>0</v>
      </c>
      <c r="AB131" s="87"/>
      <c r="AC131" s="94">
        <f>SUM(AC119:AC130)</f>
        <v>0</v>
      </c>
      <c r="AD131" s="87"/>
      <c r="AE131" s="94">
        <f>SUM(AE119:AE130)</f>
        <v>0</v>
      </c>
      <c r="AF131" s="87"/>
      <c r="AG131" s="100">
        <f>SUM(AG119:AG130)</f>
        <v>0</v>
      </c>
      <c r="AH131" s="68" t="s">
        <v>4</v>
      </c>
    </row>
    <row r="132" spans="2:34" ht="9.75" customHeight="1" thickTop="1" x14ac:dyDescent="0.25">
      <c r="B132" s="12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</row>
  </sheetData>
  <sheetProtection sheet="1" objects="1" scenarios="1" selectLockedCells="1"/>
  <mergeCells count="180">
    <mergeCell ref="AH101:AH102"/>
    <mergeCell ref="C117:C118"/>
    <mergeCell ref="D117:E117"/>
    <mergeCell ref="F117:G117"/>
    <mergeCell ref="H117:I117"/>
    <mergeCell ref="J117:K117"/>
    <mergeCell ref="L117:M117"/>
    <mergeCell ref="N117:O117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H118"/>
    <mergeCell ref="D99:AG99"/>
    <mergeCell ref="B100:B131"/>
    <mergeCell ref="C101:C102"/>
    <mergeCell ref="D101:E101"/>
    <mergeCell ref="F101:G101"/>
    <mergeCell ref="H101:I101"/>
    <mergeCell ref="J101:K101"/>
    <mergeCell ref="L101:M101"/>
    <mergeCell ref="N101:O101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V77:W77"/>
    <mergeCell ref="X77:Y77"/>
    <mergeCell ref="AD77:AE77"/>
    <mergeCell ref="AF77:AG77"/>
    <mergeCell ref="V88:W88"/>
    <mergeCell ref="X88:Y88"/>
    <mergeCell ref="AD88:AE88"/>
    <mergeCell ref="AF88:AG88"/>
    <mergeCell ref="L88:M88"/>
    <mergeCell ref="N88:O88"/>
    <mergeCell ref="P88:Q88"/>
    <mergeCell ref="R88:S88"/>
    <mergeCell ref="T88:U88"/>
    <mergeCell ref="T77:U77"/>
    <mergeCell ref="C77:C78"/>
    <mergeCell ref="D77:E77"/>
    <mergeCell ref="F77:G77"/>
    <mergeCell ref="H77:I77"/>
    <mergeCell ref="J77:K77"/>
    <mergeCell ref="L77:M77"/>
    <mergeCell ref="N77:O77"/>
    <mergeCell ref="P77:Q77"/>
    <mergeCell ref="R77:S77"/>
    <mergeCell ref="AH88:AH89"/>
    <mergeCell ref="C88:C89"/>
    <mergeCell ref="D88:E88"/>
    <mergeCell ref="F88:G88"/>
    <mergeCell ref="H88:I88"/>
    <mergeCell ref="J88:K88"/>
    <mergeCell ref="AH77:AH78"/>
    <mergeCell ref="AH3:AH4"/>
    <mergeCell ref="AH14:AH15"/>
    <mergeCell ref="AH27:AH28"/>
    <mergeCell ref="AH38:AH39"/>
    <mergeCell ref="AH51:AH52"/>
    <mergeCell ref="AH63:AH64"/>
    <mergeCell ref="L63:M63"/>
    <mergeCell ref="L51:M51"/>
    <mergeCell ref="N51:O51"/>
    <mergeCell ref="P51:Q51"/>
    <mergeCell ref="X63:Y63"/>
    <mergeCell ref="AD63:AE63"/>
    <mergeCell ref="AF51:AG51"/>
    <mergeCell ref="AF63:AG63"/>
    <mergeCell ref="N63:O63"/>
    <mergeCell ref="P63:Q63"/>
    <mergeCell ref="R63:S63"/>
    <mergeCell ref="T63:U63"/>
    <mergeCell ref="V63:W63"/>
    <mergeCell ref="R51:S51"/>
    <mergeCell ref="T51:U51"/>
    <mergeCell ref="V51:W51"/>
    <mergeCell ref="C51:C52"/>
    <mergeCell ref="D51:E51"/>
    <mergeCell ref="F51:G51"/>
    <mergeCell ref="H51:I51"/>
    <mergeCell ref="J51:K51"/>
    <mergeCell ref="C63:C64"/>
    <mergeCell ref="D63:E63"/>
    <mergeCell ref="F63:G63"/>
    <mergeCell ref="H63:I63"/>
    <mergeCell ref="J63:K63"/>
    <mergeCell ref="D49:AG49"/>
    <mergeCell ref="X51:Y51"/>
    <mergeCell ref="AD51:AE51"/>
    <mergeCell ref="X38:Y38"/>
    <mergeCell ref="AD38:AE38"/>
    <mergeCell ref="AF38:AG38"/>
    <mergeCell ref="AF27:AG27"/>
    <mergeCell ref="P27:Q27"/>
    <mergeCell ref="R27:S27"/>
    <mergeCell ref="T27:U27"/>
    <mergeCell ref="V27:W27"/>
    <mergeCell ref="X27:Y27"/>
    <mergeCell ref="AD27:AE27"/>
    <mergeCell ref="Z38:AA38"/>
    <mergeCell ref="AB38:AC38"/>
    <mergeCell ref="Z51:AA51"/>
    <mergeCell ref="AB51:AC51"/>
    <mergeCell ref="T38:U38"/>
    <mergeCell ref="V38:W38"/>
    <mergeCell ref="F27:G27"/>
    <mergeCell ref="H27:I27"/>
    <mergeCell ref="J27:K27"/>
    <mergeCell ref="L38:M38"/>
    <mergeCell ref="N38:O38"/>
    <mergeCell ref="C14:C15"/>
    <mergeCell ref="D14:E14"/>
    <mergeCell ref="F14:G14"/>
    <mergeCell ref="H14:I14"/>
    <mergeCell ref="C38:C39"/>
    <mergeCell ref="D38:E38"/>
    <mergeCell ref="F38:G38"/>
    <mergeCell ref="H38:I38"/>
    <mergeCell ref="J38:K38"/>
    <mergeCell ref="D27:E27"/>
    <mergeCell ref="P38:Q38"/>
    <mergeCell ref="R38:S38"/>
    <mergeCell ref="J14:K14"/>
    <mergeCell ref="D1:AG1"/>
    <mergeCell ref="D25:AG25"/>
    <mergeCell ref="L27:M27"/>
    <mergeCell ref="N27:O27"/>
    <mergeCell ref="AD3:AE3"/>
    <mergeCell ref="AF3:AG3"/>
    <mergeCell ref="AD14:AE14"/>
    <mergeCell ref="AF14:AG14"/>
    <mergeCell ref="N14:O14"/>
    <mergeCell ref="P14:Q14"/>
    <mergeCell ref="R14:S14"/>
    <mergeCell ref="T14:U14"/>
    <mergeCell ref="V14:W14"/>
    <mergeCell ref="X14:Y14"/>
    <mergeCell ref="L14:M14"/>
    <mergeCell ref="X3:Y3"/>
    <mergeCell ref="Z3:AA3"/>
    <mergeCell ref="AB3:AC3"/>
    <mergeCell ref="Z14:AA14"/>
    <mergeCell ref="AB14:AC14"/>
    <mergeCell ref="Z27:AA27"/>
    <mergeCell ref="AB27:AC27"/>
    <mergeCell ref="B26:B47"/>
    <mergeCell ref="B76:B97"/>
    <mergeCell ref="B50:B73"/>
    <mergeCell ref="B2:B23"/>
    <mergeCell ref="Z63:AA63"/>
    <mergeCell ref="AB63:AC63"/>
    <mergeCell ref="Z77:AA77"/>
    <mergeCell ref="AB77:AC77"/>
    <mergeCell ref="Z88:AA88"/>
    <mergeCell ref="AB88:AC88"/>
    <mergeCell ref="D75:AG75"/>
    <mergeCell ref="C3:C4"/>
    <mergeCell ref="D3:E3"/>
    <mergeCell ref="F3:G3"/>
    <mergeCell ref="H3:I3"/>
    <mergeCell ref="J3:K3"/>
    <mergeCell ref="V3:W3"/>
    <mergeCell ref="L3:M3"/>
    <mergeCell ref="N3:O3"/>
    <mergeCell ref="P3:Q3"/>
    <mergeCell ref="R3:S3"/>
    <mergeCell ref="T3:U3"/>
    <mergeCell ref="C27:C28"/>
  </mergeCells>
  <conditionalFormatting sqref="AG16:AG22">
    <cfRule type="cellIs" dxfId="27" priority="41" stopIfTrue="1" operator="lessThan">
      <formula>0</formula>
    </cfRule>
  </conditionalFormatting>
  <conditionalFormatting sqref="E53:E59 G53:G59 I53:I59 K53:K59 M53:M59 O53:O59 Q53:Q59 S53:S59 U53:U59 W53:W59 Y53:Y59 AE53:AE59 AG53:AG59">
    <cfRule type="cellIs" dxfId="26" priority="37" stopIfTrue="1" operator="lessThan">
      <formula>0</formula>
    </cfRule>
  </conditionalFormatting>
  <conditionalFormatting sqref="E65:E71 G65:G71 I65:I71 K65:K71 M65:M71 O65:O71 Q65:Q71 S65:S71 U65:U71 W65:W71 Y65:Y71 AE65:AE71 AG65:AG71">
    <cfRule type="cellIs" dxfId="25" priority="36" stopIfTrue="1" operator="lessThan">
      <formula>0</formula>
    </cfRule>
  </conditionalFormatting>
  <conditionalFormatting sqref="S79:S85">
    <cfRule type="cellIs" dxfId="24" priority="34" stopIfTrue="1" operator="lessThan">
      <formula>0</formula>
    </cfRule>
  </conditionalFormatting>
  <conditionalFormatting sqref="AA53:AA59 AC53:AC59">
    <cfRule type="cellIs" dxfId="23" priority="28" stopIfTrue="1" operator="lessThan">
      <formula>0</formula>
    </cfRule>
  </conditionalFormatting>
  <conditionalFormatting sqref="AA65:AA71 AC65:AC71">
    <cfRule type="cellIs" dxfId="22" priority="27" stopIfTrue="1" operator="lessThan">
      <formula>0</formula>
    </cfRule>
  </conditionalFormatting>
  <conditionalFormatting sqref="E79:E85">
    <cfRule type="cellIs" dxfId="21" priority="24" stopIfTrue="1" operator="lessThan">
      <formula>0</formula>
    </cfRule>
  </conditionalFormatting>
  <conditionalFormatting sqref="AG79:AG85 AE79:AE85 AC79:AC85 AA79:AA85 Y79:Y85 W79:W85 U79:U85 Q79:Q85 O79:O85 M79:M85 K79:K85 I79:I85 G79:G85">
    <cfRule type="cellIs" dxfId="20" priority="23" stopIfTrue="1" operator="lessThan">
      <formula>0</formula>
    </cfRule>
  </conditionalFormatting>
  <conditionalFormatting sqref="E90:E96 G90:G96 I90:I96 K90:K96 M90:M96 O90:O96 Q90:Q96 S90:S96 U90:U96 W90:W96 Y90:Y96 AA90:AA96 AC90:AC96 AE90:AE96 AG90:AG96">
    <cfRule type="cellIs" dxfId="19" priority="22" stopIfTrue="1" operator="lessThan">
      <formula>0</formula>
    </cfRule>
  </conditionalFormatting>
  <conditionalFormatting sqref="AG40:AG46 AE40:AE46 AC40:AC46 AG29:AG35 AE29:AE35 AC29:AC35 AA40:AA46 AA29:AA35 Y40:Y46 Y29:Y35 W40:W46 W29:W35 U40:U46 U29:U35 S40:S46 S29:S35 Q40:Q46 Q29:Q35 O40:O46 O29:O35 M40:M46 M29:M35 K40:K46 K29:K35 I40:I46 I29:I35 G40:G46 G29:G35 E40:E46 E29:E35">
    <cfRule type="cellIs" dxfId="18" priority="21" stopIfTrue="1" operator="lessThan">
      <formula>0</formula>
    </cfRule>
  </conditionalFormatting>
  <conditionalFormatting sqref="AE16:AE22">
    <cfRule type="cellIs" dxfId="17" priority="18" stopIfTrue="1" operator="lessThan">
      <formula>0</formula>
    </cfRule>
  </conditionalFormatting>
  <conditionalFormatting sqref="O16:O22 Q16:Q22 S16:S22 U16:U22 W16:W22 Y16:Y22 AA16:AA22 AC16:AC22">
    <cfRule type="cellIs" dxfId="16" priority="17" stopIfTrue="1" operator="lessThan">
      <formula>0</formula>
    </cfRule>
  </conditionalFormatting>
  <conditionalFormatting sqref="E16:E22 G16:G22 I16:I22 K16:K22 M16:M22">
    <cfRule type="cellIs" dxfId="15" priority="16" stopIfTrue="1" operator="lessThan">
      <formula>0</formula>
    </cfRule>
  </conditionalFormatting>
  <conditionalFormatting sqref="S103:S104 S110:S114">
    <cfRule type="cellIs" dxfId="14" priority="15" stopIfTrue="1" operator="lessThan">
      <formula>0</formula>
    </cfRule>
  </conditionalFormatting>
  <conditionalFormatting sqref="E103:E104 E110:E114">
    <cfRule type="cellIs" dxfId="13" priority="14" stopIfTrue="1" operator="lessThan">
      <formula>0</formula>
    </cfRule>
  </conditionalFormatting>
  <conditionalFormatting sqref="AG103:AG104 AE103:AE104 AC103:AC104 AA103:AA104 Y103:Y104 W103:W104 U103:U104 Q103:Q104 O103:O104 M103:M104 K103:K104 I103:I104 G103:G104 G110:G114 I110:I114 K110:K114 M110:M114 O110:O114 Q110:Q114 U110:U114 W110:W114 Y110:Y114 AA110:AA114 AC110:AC114 AE110:AE114 AG110:AG114">
    <cfRule type="cellIs" dxfId="12" priority="13" stopIfTrue="1" operator="lessThan">
      <formula>0</formula>
    </cfRule>
  </conditionalFormatting>
  <conditionalFormatting sqref="E119:E124 G119:G124 I119:I124 K119:K124 M119:M124 O119:O124 Q119:Q124 S119:S124 U119:U124 W119:W124 Y119:Y124 AA119:AA124 AC119:AC124 AE119:AE124 AG119:AG124 AG130 AE130 AC130 AA130 Y130 W130 U130 S130 Q130 O130 M130 K130 I130 G130 E130">
    <cfRule type="cellIs" dxfId="11" priority="12" stopIfTrue="1" operator="lessThan">
      <formula>0</formula>
    </cfRule>
  </conditionalFormatting>
  <conditionalFormatting sqref="S105:S109">
    <cfRule type="cellIs" dxfId="10" priority="11" stopIfTrue="1" operator="lessThan">
      <formula>0</formula>
    </cfRule>
  </conditionalFormatting>
  <conditionalFormatting sqref="E105:E109">
    <cfRule type="cellIs" dxfId="9" priority="10" stopIfTrue="1" operator="lessThan">
      <formula>0</formula>
    </cfRule>
  </conditionalFormatting>
  <conditionalFormatting sqref="G105:G109 I105:I109 K105:K109 M105:M109 O105:O109 Q105:Q109 U105:U109 W105:W109 Y105:Y109 AA105:AA109 AC105:AC109 AE105:AE109 AG105:AG109">
    <cfRule type="cellIs" dxfId="8" priority="9" stopIfTrue="1" operator="lessThan">
      <formula>0</formula>
    </cfRule>
  </conditionalFormatting>
  <conditionalFormatting sqref="S125:S129">
    <cfRule type="cellIs" dxfId="7" priority="8" stopIfTrue="1" operator="lessThan">
      <formula>0</formula>
    </cfRule>
  </conditionalFormatting>
  <conditionalFormatting sqref="E125:E129">
    <cfRule type="cellIs" dxfId="6" priority="7" stopIfTrue="1" operator="lessThan">
      <formula>0</formula>
    </cfRule>
  </conditionalFormatting>
  <conditionalFormatting sqref="G125:G129 I125:I129 K125:K129 M125:M129 O125:O129 Q125:Q129 U125:U129 W125:W129 Y125:Y129 AA125:AA129 AC125:AC129 AE125:AE129 AG125:AG129">
    <cfRule type="cellIs" dxfId="5" priority="6" stopIfTrue="1" operator="lessThan">
      <formula>0</formula>
    </cfRule>
  </conditionalFormatting>
  <conditionalFormatting sqref="AG5:AG11">
    <cfRule type="cellIs" dxfId="4" priority="5" stopIfTrue="1" operator="lessThan">
      <formula>0</formula>
    </cfRule>
  </conditionalFormatting>
  <conditionalFormatting sqref="AE5:AE11">
    <cfRule type="cellIs" dxfId="3" priority="4" stopIfTrue="1" operator="lessThan">
      <formula>0</formula>
    </cfRule>
  </conditionalFormatting>
  <conditionalFormatting sqref="Q5:Q11 S5:S11 U5:U11 W5:W11 Y5:Y11 AA5:AA11 AC5:AC11">
    <cfRule type="cellIs" dxfId="2" priority="3" stopIfTrue="1" operator="lessThan">
      <formula>0</formula>
    </cfRule>
  </conditionalFormatting>
  <conditionalFormatting sqref="O5:O11">
    <cfRule type="cellIs" dxfId="1" priority="2" stopIfTrue="1" operator="lessThan">
      <formula>0</formula>
    </cfRule>
  </conditionalFormatting>
  <conditionalFormatting sqref="E5:E11 G5:G11 I5:I11 K5:K11 M5:M11">
    <cfRule type="cellIs" dxfId="0" priority="1" stopIfTrue="1" operator="lessThan">
      <formula>0</formula>
    </cfRule>
  </conditionalFormatting>
  <printOptions horizontalCentered="1"/>
  <pageMargins left="0.31496062992125984" right="0.31496062992125984" top="0.55118110236220474" bottom="0.55118110236220474" header="0.31496062992125984" footer="0.31496062992125984"/>
  <pageSetup paperSize="9" scale="26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STOCK</vt:lpstr>
      <vt:lpstr>'Export STOCK'!Zone_d_impression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ROUZÉ</dc:creator>
  <cp:lastModifiedBy>François</cp:lastModifiedBy>
  <cp:lastPrinted>2026-05-10T20:10:01Z</cp:lastPrinted>
  <dcterms:created xsi:type="dcterms:W3CDTF">2026-05-08T12:56:37Z</dcterms:created>
  <dcterms:modified xsi:type="dcterms:W3CDTF">2026-08-23T05:45:55Z</dcterms:modified>
</cp:coreProperties>
</file>