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ADA16AF0-D694-4668-9899-83B31AF510A1}" xr6:coauthVersionLast="47" xr6:coauthVersionMax="47" xr10:uidLastSave="{00000000-0000-0000-0000-000000000000}"/>
  <bookViews>
    <workbookView xWindow="-120" yWindow="-120" windowWidth="29040" windowHeight="15720" tabRatio="500" xr2:uid="{00000000-000D-0000-FFFF-FFFF00000000}"/>
  </bookViews>
  <sheets>
    <sheet name="Budget" sheetId="1" r:id="rId1"/>
  </sheets>
  <externalReferences>
    <externalReference r:id="rId2"/>
  </externalReferences>
  <definedNames>
    <definedName name="solde_de_base">'[1]parametres et calculs pour tdb'!$C$6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H6" i="1" l="1"/>
  <c r="F11" i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G10" i="1"/>
  <c r="F10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Q2" i="1" a="1"/>
  <c r="Q2" i="1" s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D11" i="1"/>
  <c r="C11" i="1"/>
  <c r="D10" i="1"/>
  <c r="C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<sst xmlns="http://schemas.openxmlformats.org/spreadsheetml/2006/main" count="67" uniqueCount="50">
  <si>
    <t>Budget mensuel</t>
  </si>
  <si>
    <t>mai</t>
  </si>
  <si>
    <r>
      <rPr>
        <b/>
        <sz val="11"/>
        <rFont val="Noto Sans"/>
        <family val="2"/>
        <charset val="1"/>
      </rPr>
      <t>1</t>
    </r>
    <r>
      <rPr>
        <b/>
        <vertAlign val="superscript"/>
        <sz val="11"/>
        <rFont val="Noto Sans"/>
        <family val="2"/>
        <charset val="1"/>
      </rPr>
      <t>er</t>
    </r>
    <r>
      <rPr>
        <b/>
        <sz val="11"/>
        <rFont val="Noto Sans"/>
        <family val="2"/>
        <charset val="1"/>
      </rPr>
      <t xml:space="preserve"> solde</t>
    </r>
  </si>
  <si>
    <t>Solde</t>
  </si>
  <si>
    <t>Transactions</t>
  </si>
  <si>
    <t>JOUR</t>
  </si>
  <si>
    <t>MOIS</t>
  </si>
  <si>
    <t>ANNÉE</t>
  </si>
  <si>
    <t>TYPE</t>
  </si>
  <si>
    <t>TIERS</t>
  </si>
  <si>
    <t>CATÉGORIE</t>
  </si>
  <si>
    <t>DÉBIT</t>
  </si>
  <si>
    <t>CRÉDIT</t>
  </si>
  <si>
    <t>ABCD</t>
  </si>
  <si>
    <t>EFGH</t>
  </si>
  <si>
    <t>IJKL</t>
  </si>
  <si>
    <t>mars</t>
  </si>
  <si>
    <t>Mouv.</t>
  </si>
  <si>
    <t>Solde fin mois</t>
  </si>
  <si>
    <t>avril</t>
  </si>
  <si>
    <t>Mois</t>
  </si>
  <si>
    <t>en colonne Q (masquée)</t>
  </si>
  <si>
    <t>les mouvements (credit-debit)</t>
  </si>
  <si>
    <t>en colonne J (masquée)</t>
  </si>
  <si>
    <t>les mois présents en colonne C</t>
  </si>
  <si>
    <t>Type</t>
  </si>
  <si>
    <t>Catétorie</t>
  </si>
  <si>
    <t>Tiers</t>
  </si>
  <si>
    <t>DEFG</t>
  </si>
  <si>
    <t>GHIJ</t>
  </si>
  <si>
    <t>KLMN</t>
  </si>
  <si>
    <t>ijkl</t>
  </si>
  <si>
    <t>mlkj</t>
  </si>
  <si>
    <t>poiu</t>
  </si>
  <si>
    <t>Si tu remplis le tableau ci-dessus</t>
  </si>
  <si>
    <t>lors de la saisie type (tiers et catégorie) se rempliront automatiquement</t>
  </si>
  <si>
    <t>janvier</t>
  </si>
  <si>
    <t>février</t>
  </si>
  <si>
    <t>juin</t>
  </si>
  <si>
    <t>juillet</t>
  </si>
  <si>
    <t>août</t>
  </si>
  <si>
    <t>septembre</t>
  </si>
  <si>
    <t>octobre</t>
  </si>
  <si>
    <t>novembre</t>
  </si>
  <si>
    <t>décembre</t>
  </si>
  <si>
    <t>pour B4</t>
  </si>
  <si>
    <t>en colonne R (masquée)</t>
  </si>
  <si>
    <t>les mois pour colonne C</t>
  </si>
  <si>
    <t>pour la formule en H6</t>
  </si>
  <si>
    <t>le tableau peut être masqué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</si>
</sst>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[$€-40C];[Red]\-#,##0.00\ [$€-40C]"/>
    <numFmt numFmtId="165" formatCode="dd"/>
    <numFmt numFmtId="166" formatCode="mmmm"/>
  </numFmts>
  <fonts count="17" x14ac:knownFonts="1">
    <font>
      <sz val="10"/>
      <name val="Arial"/>
      <family val="2"/>
      <charset val="1"/>
    </font>
    <font>
      <b/>
      <sz val="10"/>
      <color rgb="FFFFFFFF"/>
      <name val="Noto Sans"/>
      <family val="2"/>
      <charset val="1"/>
    </font>
    <font>
      <b/>
      <sz val="15"/>
      <name val="Arial"/>
      <family val="2"/>
      <charset val="1"/>
    </font>
    <font>
      <sz val="12"/>
      <name val="Arial"/>
      <family val="2"/>
      <charset val="1"/>
    </font>
    <font>
      <sz val="10"/>
      <name val="Noto Sans"/>
      <family val="2"/>
      <charset val="1"/>
    </font>
    <font>
      <b/>
      <sz val="11"/>
      <name val="Noto Sans"/>
      <family val="2"/>
      <charset val="1"/>
    </font>
    <font>
      <b/>
      <vertAlign val="superscript"/>
      <sz val="11"/>
      <name val="Noto Sans"/>
      <family val="2"/>
      <charset val="1"/>
    </font>
    <font>
      <b/>
      <sz val="11"/>
      <name val="Arial"/>
      <family val="2"/>
      <charset val="1"/>
    </font>
    <font>
      <sz val="10"/>
      <color rgb="FFF1536E"/>
      <name val="Noto Sans"/>
      <family val="2"/>
      <charset val="1"/>
    </font>
    <font>
      <b/>
      <sz val="12"/>
      <name val="Noto Sans"/>
      <family val="2"/>
      <charset val="1"/>
    </font>
    <font>
      <b/>
      <sz val="10.5"/>
      <name val="Noto Sans"/>
      <family val="2"/>
      <charset val="1"/>
    </font>
    <font>
      <b/>
      <sz val="13"/>
      <color rgb="FF00C689"/>
      <name val="Noto Sans"/>
      <family val="2"/>
      <charset val="1"/>
    </font>
    <font>
      <b/>
      <sz val="10"/>
      <name val="Noto Sans"/>
      <family val="2"/>
      <charset val="1"/>
    </font>
    <font>
      <sz val="10"/>
      <color theme="1"/>
      <name val="Noto Sans"/>
      <family val="2"/>
      <charset val="1"/>
    </font>
    <font>
      <b/>
      <sz val="10"/>
      <name val="Arial"/>
      <family val="2"/>
      <charset val="1"/>
    </font>
    <font>
      <b/>
      <sz val="10"/>
      <color rgb="FF00C689"/>
      <name val="Noto Sans"/>
      <family val="2"/>
      <charset val="1"/>
    </font>
    <font>
      <sz val="8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172446"/>
        <bgColor rgb="FF333333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2" borderId="0" applyProtection="0"/>
  </cellStyleXfs>
  <cellXfs count="31"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Alignment="1" applyProtection="1"/>
    <xf numFmtId="0" fontId="2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1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164" fontId="7" fillId="0" borderId="1" xfId="0" applyNumberFormat="1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right" vertical="center"/>
    </xf>
    <xf numFmtId="0" fontId="9" fillId="0" borderId="2" xfId="0" applyFont="1" applyBorder="1" applyAlignment="1" applyProtection="1">
      <alignment vertical="center"/>
    </xf>
    <xf numFmtId="0" fontId="10" fillId="0" borderId="2" xfId="0" applyFont="1" applyBorder="1" applyAlignment="1" applyProtection="1">
      <alignment vertical="center"/>
    </xf>
    <xf numFmtId="164" fontId="11" fillId="0" borderId="2" xfId="0" applyNumberFormat="1" applyFont="1" applyBorder="1" applyAlignment="1" applyProtection="1">
      <alignment horizontal="left" vertical="center"/>
    </xf>
    <xf numFmtId="0" fontId="10" fillId="0" borderId="0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12" fillId="0" borderId="0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center" vertical="center"/>
    </xf>
    <xf numFmtId="166" fontId="4" fillId="0" borderId="1" xfId="0" applyNumberFormat="1" applyFont="1" applyBorder="1" applyAlignment="1" applyProtection="1">
      <alignment horizontal="center" vertical="center"/>
    </xf>
    <xf numFmtId="164" fontId="8" fillId="0" borderId="1" xfId="0" applyNumberFormat="1" applyFont="1" applyBorder="1" applyAlignment="1" applyProtection="1">
      <alignment horizontal="right" vertical="center"/>
    </xf>
    <xf numFmtId="164" fontId="0" fillId="0" borderId="0" xfId="0" applyNumberFormat="1"/>
    <xf numFmtId="164" fontId="11" fillId="0" borderId="2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 wrapText="1"/>
    </xf>
    <xf numFmtId="165" fontId="4" fillId="0" borderId="3" xfId="0" applyNumberFormat="1" applyFont="1" applyBorder="1" applyAlignment="1" applyProtection="1">
      <alignment horizontal="center" vertical="center"/>
    </xf>
    <xf numFmtId="0" fontId="12" fillId="0" borderId="4" xfId="0" applyFont="1" applyBorder="1" applyAlignment="1" applyProtection="1">
      <alignment horizontal="center" vertical="center"/>
    </xf>
    <xf numFmtId="0" fontId="12" fillId="0" borderId="5" xfId="0" applyFont="1" applyBorder="1" applyAlignment="1" applyProtection="1">
      <alignment horizontal="center" vertical="center"/>
    </xf>
    <xf numFmtId="0" fontId="14" fillId="0" borderId="0" xfId="0" applyFont="1"/>
    <xf numFmtId="0" fontId="12" fillId="0" borderId="0" xfId="0" applyFont="1" applyAlignment="1" applyProtection="1">
      <alignment vertical="center"/>
    </xf>
    <xf numFmtId="164" fontId="15" fillId="0" borderId="1" xfId="0" applyNumberFormat="1" applyFont="1" applyBorder="1" applyAlignment="1" applyProtection="1">
      <alignment horizontal="right" vertical="center"/>
    </xf>
    <xf numFmtId="0" fontId="0" fillId="0" borderId="0" xfId="0" applyAlignment="1">
      <alignment horizontal="center"/>
    </xf>
    <xf numFmtId="0" fontId="13" fillId="0" borderId="6" xfId="0" applyFont="1" applyFill="1" applyBorder="1" applyAlignment="1">
      <alignment horizontal="center" vertical="center"/>
    </xf>
    <xf numFmtId="0" fontId="13" fillId="0" borderId="6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</cellXfs>
  <cellStyles count="2">
    <cellStyle name="Normal" xfId="0" builtinId="0"/>
    <cellStyle name="solde_fin_mois" xfId="1" xr:uid="{00000000-0005-0000-0000-000006000000}"/>
  </cellStyles>
  <dxfs count="25"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Noto Sans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Noto Sans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Noto Sans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Noto Sans"/>
        <family val="2"/>
        <charset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numFmt numFmtId="164" formatCode="#,##0.00\ [$€-40C];[Red]\-#,##0.00\ [$€-40C]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C689"/>
        <name val="Noto Sans"/>
        <family val="2"/>
        <charset val="1"/>
        <scheme val="none"/>
      </font>
      <numFmt numFmtId="164" formatCode="#,##0.00\ [$€-40C];[Red]\-#,##0.00\ [$€-40C]"/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1536E"/>
        <name val="Noto Sans"/>
        <family val="2"/>
        <charset val="1"/>
        <scheme val="none"/>
      </font>
      <numFmt numFmtId="164" formatCode="#,##0.00\ [$€-40C];[Red]\-#,##0.00\ [$€-40C]"/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Noto Sans"/>
        <family val="2"/>
        <charset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Noto Sans"/>
        <family val="2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Noto Sans"/>
        <family val="2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Noto Sans"/>
        <family val="2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Noto Sans"/>
        <family val="2"/>
        <charset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Noto Sans"/>
        <family val="2"/>
        <charset val="1"/>
        <scheme val="none"/>
      </font>
      <numFmt numFmtId="166" formatCode="mm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Noto Sans"/>
        <family val="2"/>
        <charset val="1"/>
        <scheme val="none"/>
      </font>
      <numFmt numFmtId="165" formatCode="dd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bottom style="thin">
          <color auto="1"/>
        </bottom>
      </border>
    </dxf>
    <dxf>
      <border outline="0">
        <left style="thin">
          <color auto="1"/>
        </left>
        <top style="thin">
          <color auto="1"/>
        </top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1536E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00C689"/>
      <rgbColor rgb="FF99CC00"/>
      <rgbColor rgb="FFFFCC00"/>
      <rgbColor rgb="FFFF9900"/>
      <rgbColor rgb="FFFF6600"/>
      <rgbColor rgb="FF666699"/>
      <rgbColor rgb="FF969696"/>
      <rgbColor rgb="FF17244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p_budget_mensuel.od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 et calculs pour tdb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81BB32-25BE-4D3C-83DB-B061E81E8806}" name="Tableau1" displayName="Tableau1" ref="B9:J23" totalsRowShown="0" headerRowDxfId="16" headerRowBorderDxfId="23" tableBorderDxfId="24">
  <tableColumns count="9">
    <tableColumn id="1" xr3:uid="{536977F2-81F9-4B1C-9760-0F809C4AC557}" name="JOUR" dataDxfId="22"/>
    <tableColumn id="3" xr3:uid="{174BA8D0-4C94-40ED-B9E4-A358D702DD53}" name="MOIS" dataDxfId="21">
      <calculatedColumnFormula>IF(B10="","",TEXT(B10,"MMMM"))</calculatedColumnFormula>
    </tableColumn>
    <tableColumn id="5" xr3:uid="{57118AAF-3CEE-49E5-9637-58D86B59A877}" name="ANNÉE" dataDxfId="20">
      <calculatedColumnFormula>IF(B10="","",YEAR(B10))</calculatedColumnFormula>
    </tableColumn>
    <tableColumn id="7" xr3:uid="{07332FA4-2A06-4BA4-9D78-1B457D0CB5EA}" name="TYPE" dataDxfId="19"/>
    <tableColumn id="9" xr3:uid="{229170B5-B01D-4BD2-BAFE-3C81EB2CE7F6}" name="TIERS" dataDxfId="18">
      <calculatedColumnFormula>INDEX(T_data[],MATCH(Tableau1[[#This Row],[TYPE]],T_data[Type],0),2)</calculatedColumnFormula>
    </tableColumn>
    <tableColumn id="11" xr3:uid="{8F0578AD-3DCA-4E7A-AEF9-EAB89187E7A0}" name="CATÉGORIE" dataDxfId="17">
      <calculatedColumnFormula>INDEX(T_data[],MATCH(Tableau1[[#This Row],[TYPE]],T_data[Type],0),3)</calculatedColumnFormula>
    </tableColumn>
    <tableColumn id="13" xr3:uid="{435FA5B4-E387-42D5-9F70-E2D86A57974C}" name="DÉBIT" dataDxfId="15"/>
    <tableColumn id="15" xr3:uid="{5D316095-A65F-44F1-8016-2648E950B4E7}" name="CRÉDIT" dataDxfId="14"/>
    <tableColumn id="16" xr3:uid="{50A207F0-CDC3-4A0D-9B9A-B01A6E02B95A}" name="Mouv." dataDxfId="13">
      <calculatedColumnFormula>Tableau1[[#This Row],[CRÉDIT]]-Tableau1[[#This Row],[DÉBIT]]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F2CC92-F1EF-40D5-B04D-BACA3D47DB39}" name="T_data" displayName="T_data" ref="S1:U4" totalsRowShown="0" headerRowDxfId="11" dataDxfId="5" tableBorderDxfId="12">
  <autoFilter ref="S1:U4" xr:uid="{C7F2CC92-F1EF-40D5-B04D-BACA3D47DB39}"/>
  <tableColumns count="3">
    <tableColumn id="1" xr3:uid="{7E83CDEF-248B-4E84-A794-9A36B64A56D9}" name="Type" dataDxfId="8"/>
    <tableColumn id="2" xr3:uid="{6670378B-2DD2-45E9-BF3C-033AD9EA6AAB}" name="Tiers" dataDxfId="7"/>
    <tableColumn id="3" xr3:uid="{177D34A9-F0F7-4D01-9384-103EBE037C94}" name="Catétori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23"/>
  <sheetViews>
    <sheetView showGridLines="0" tabSelected="1" zoomScaleNormal="100" workbookViewId="0">
      <selection activeCell="L17" sqref="L17"/>
    </sheetView>
  </sheetViews>
  <sheetFormatPr baseColWidth="10" defaultColWidth="11.5703125" defaultRowHeight="17.100000000000001" customHeight="1" x14ac:dyDescent="0.2"/>
  <cols>
    <col min="2" max="2" width="19.5703125" style="2" customWidth="1"/>
    <col min="3" max="3" width="11.85546875" customWidth="1"/>
    <col min="5" max="5" width="22.140625" customWidth="1"/>
    <col min="6" max="6" width="19.5703125" customWidth="1"/>
    <col min="7" max="7" width="22.5703125" customWidth="1"/>
    <col min="8" max="8" width="11.85546875" style="2" customWidth="1"/>
    <col min="9" max="9" width="11.85546875" style="24" customWidth="1"/>
    <col min="10" max="10" width="11.5703125" hidden="1" customWidth="1"/>
    <col min="11" max="11" width="11.85546875" customWidth="1"/>
    <col min="12" max="12" width="20.85546875" style="2" customWidth="1"/>
    <col min="13" max="13" width="11.85546875" customWidth="1"/>
    <col min="14" max="14" width="8.7109375" style="2" customWidth="1"/>
    <col min="15" max="15" width="11.85546875" customWidth="1"/>
    <col min="16" max="16" width="9.85546875" style="2" customWidth="1"/>
    <col min="17" max="17" width="11.5703125" hidden="1" customWidth="1"/>
    <col min="18" max="18" width="0" hidden="1" customWidth="1"/>
    <col min="19" max="19" width="18.28515625" customWidth="1"/>
    <col min="20" max="20" width="18.5703125" customWidth="1"/>
    <col min="21" max="21" width="15.85546875" customWidth="1"/>
  </cols>
  <sheetData>
    <row r="1" spans="1:21 16382:16384" ht="17.100000000000001" customHeight="1" x14ac:dyDescent="0.2">
      <c r="Q1" t="s">
        <v>20</v>
      </c>
      <c r="R1" t="s">
        <v>20</v>
      </c>
      <c r="S1" s="27" t="s">
        <v>25</v>
      </c>
      <c r="T1" s="27" t="s">
        <v>27</v>
      </c>
      <c r="U1" s="27" t="s">
        <v>26</v>
      </c>
    </row>
    <row r="2" spans="1:21 16382:16384" ht="33.950000000000003" customHeight="1" x14ac:dyDescent="0.2">
      <c r="B2" s="3" t="s">
        <v>0</v>
      </c>
      <c r="O2" s="27" t="s">
        <v>21</v>
      </c>
      <c r="Q2" t="str" cm="1">
        <f t="array" ref="Q2:Q3">_xlfn.UNIQUE(Tableau1[MOIS])</f>
        <v>mars</v>
      </c>
      <c r="R2" t="s">
        <v>36</v>
      </c>
      <c r="S2" s="28" t="s">
        <v>13</v>
      </c>
      <c r="T2" s="28" t="s">
        <v>14</v>
      </c>
      <c r="U2" s="28" t="s">
        <v>15</v>
      </c>
    </row>
    <row r="3" spans="1:21 16382:16384" ht="19.899999999999999" customHeight="1" x14ac:dyDescent="0.2">
      <c r="L3" t="s">
        <v>23</v>
      </c>
      <c r="O3" s="30" t="s">
        <v>24</v>
      </c>
      <c r="Q3" t="str">
        <v>avril</v>
      </c>
      <c r="R3" t="s">
        <v>37</v>
      </c>
      <c r="S3" s="28" t="s">
        <v>28</v>
      </c>
      <c r="T3" s="28" t="s">
        <v>29</v>
      </c>
      <c r="U3" s="28" t="s">
        <v>30</v>
      </c>
    </row>
    <row r="4" spans="1:21 16382:16384" s="2" customFormat="1" ht="22.7" customHeight="1" x14ac:dyDescent="0.2">
      <c r="A4" s="4"/>
      <c r="B4" s="5" t="s">
        <v>19</v>
      </c>
      <c r="C4" s="5">
        <v>2026</v>
      </c>
      <c r="D4" s="6"/>
      <c r="E4" s="5" t="s">
        <v>2</v>
      </c>
      <c r="F4" s="7">
        <v>2550</v>
      </c>
      <c r="G4" s="4"/>
      <c r="H4" s="4"/>
      <c r="I4" s="25"/>
      <c r="J4" s="4"/>
      <c r="K4" s="4"/>
      <c r="L4" s="4" t="s">
        <v>22</v>
      </c>
      <c r="M4" s="4"/>
      <c r="N4" s="8"/>
      <c r="O4" s="30" t="s">
        <v>45</v>
      </c>
      <c r="Q4" s="20"/>
      <c r="R4" t="s">
        <v>16</v>
      </c>
      <c r="S4" s="29" t="s">
        <v>31</v>
      </c>
      <c r="T4" s="29" t="s">
        <v>32</v>
      </c>
      <c r="U4" s="29" t="s">
        <v>33</v>
      </c>
    </row>
    <row r="5" spans="1:21 16382:16384" ht="19.899999999999999" customHeight="1" x14ac:dyDescent="0.2">
      <c r="H5" s="1" t="s">
        <v>18</v>
      </c>
      <c r="I5" s="1"/>
      <c r="L5" s="2" t="s">
        <v>48</v>
      </c>
      <c r="Q5" s="20"/>
      <c r="R5" t="s">
        <v>19</v>
      </c>
    </row>
    <row r="6" spans="1:21 16382:16384" s="4" customFormat="1" ht="28.35" customHeight="1" x14ac:dyDescent="0.2">
      <c r="B6" s="9" t="s">
        <v>3</v>
      </c>
      <c r="C6" s="10"/>
      <c r="D6" s="11"/>
      <c r="E6" s="11"/>
      <c r="F6" s="11"/>
      <c r="G6" s="11"/>
      <c r="H6" s="19">
        <f>SUMIFS(Tableau1[Mouv.],Tableau1[MOIS],"="&amp;B4,Tableau1[ANNÉE],"="&amp;C4)+F4</f>
        <v>3991.7</v>
      </c>
      <c r="I6" s="19"/>
      <c r="J6" s="11"/>
      <c r="N6" s="8"/>
      <c r="O6" s="4" t="s">
        <v>46</v>
      </c>
      <c r="Q6" s="2"/>
      <c r="R6" t="s">
        <v>1</v>
      </c>
      <c r="XFB6" s="2"/>
      <c r="XFC6" s="2"/>
      <c r="XFD6" s="2"/>
    </row>
    <row r="7" spans="1:21 16382:16384" ht="19.899999999999999" customHeight="1" x14ac:dyDescent="0.2">
      <c r="K7" s="4"/>
      <c r="L7" s="4"/>
      <c r="M7" s="4"/>
      <c r="N7" s="8"/>
      <c r="O7" t="s">
        <v>47</v>
      </c>
      <c r="R7" t="s">
        <v>38</v>
      </c>
    </row>
    <row r="8" spans="1:21 16382:16384" ht="36.950000000000003" customHeight="1" x14ac:dyDescent="0.2">
      <c r="B8" s="12" t="s">
        <v>4</v>
      </c>
      <c r="C8" s="13"/>
      <c r="D8" s="14"/>
      <c r="E8" s="13"/>
      <c r="F8" s="14"/>
      <c r="G8" s="13"/>
      <c r="H8" s="14"/>
      <c r="I8" s="14"/>
      <c r="J8" s="14"/>
      <c r="K8" s="13"/>
      <c r="L8" s="14"/>
      <c r="M8" s="13"/>
      <c r="N8" s="14"/>
      <c r="O8" s="13"/>
      <c r="P8" s="14"/>
      <c r="R8" t="s">
        <v>39</v>
      </c>
      <c r="S8" t="s">
        <v>34</v>
      </c>
    </row>
    <row r="9" spans="1:21 16382:16384" ht="28.35" customHeight="1" x14ac:dyDescent="0.2">
      <c r="B9" s="22" t="s">
        <v>5</v>
      </c>
      <c r="C9" s="23" t="s">
        <v>6</v>
      </c>
      <c r="D9" s="23" t="s">
        <v>7</v>
      </c>
      <c r="E9" s="23" t="s">
        <v>8</v>
      </c>
      <c r="F9" s="23" t="s">
        <v>9</v>
      </c>
      <c r="G9" s="23" t="s">
        <v>10</v>
      </c>
      <c r="H9" s="23" t="s">
        <v>11</v>
      </c>
      <c r="I9" s="23" t="s">
        <v>12</v>
      </c>
      <c r="J9" s="23" t="s">
        <v>17</v>
      </c>
      <c r="L9"/>
      <c r="N9"/>
      <c r="P9"/>
      <c r="R9" t="s">
        <v>40</v>
      </c>
      <c r="S9" t="s">
        <v>35</v>
      </c>
    </row>
    <row r="10" spans="1:21 16382:16384" ht="17.100000000000001" customHeight="1" x14ac:dyDescent="0.2">
      <c r="B10" s="21">
        <v>46082</v>
      </c>
      <c r="C10" s="16" t="str">
        <f>IF(B10="","",TEXT(B10,"MMMM"))</f>
        <v>mars</v>
      </c>
      <c r="D10" s="15">
        <f>IF(B10="","",YEAR(B10))</f>
        <v>2026</v>
      </c>
      <c r="E10" s="15" t="s">
        <v>13</v>
      </c>
      <c r="F10" s="15" t="str">
        <f>INDEX(T_data[],MATCH(Tableau1[[#This Row],[TYPE]],T_data[Type],0),2)</f>
        <v>EFGH</v>
      </c>
      <c r="G10" s="15" t="str">
        <f>INDEX(T_data[],MATCH(Tableau1[[#This Row],[TYPE]],T_data[Type],0),3)</f>
        <v>IJKL</v>
      </c>
      <c r="H10" s="17">
        <v>15.2</v>
      </c>
      <c r="I10" s="26"/>
      <c r="J10" s="18">
        <f>Tableau1[[#This Row],[CRÉDIT]]-Tableau1[[#This Row],[DÉBIT]]</f>
        <v>-15.2</v>
      </c>
      <c r="L10" s="18"/>
      <c r="N10"/>
      <c r="P10"/>
      <c r="R10" t="s">
        <v>41</v>
      </c>
    </row>
    <row r="11" spans="1:21 16382:16384" ht="17.100000000000001" customHeight="1" x14ac:dyDescent="0.2">
      <c r="B11" s="21">
        <v>46083</v>
      </c>
      <c r="C11" s="16" t="str">
        <f>IF(B11="","",TEXT(B11,"MMMM"))</f>
        <v>mars</v>
      </c>
      <c r="D11" s="15">
        <f>IF(B11="","",YEAR(B11))</f>
        <v>2026</v>
      </c>
      <c r="E11" s="15" t="s">
        <v>13</v>
      </c>
      <c r="F11" s="15" t="str">
        <f>INDEX(T_data[],MATCH(Tableau1[[#This Row],[TYPE]],T_data[Type],0),2)</f>
        <v>EFGH</v>
      </c>
      <c r="G11" s="15" t="str">
        <f>INDEX(T_data[],MATCH(Tableau1[[#This Row],[TYPE]],T_data[Type],0),3)</f>
        <v>IJKL</v>
      </c>
      <c r="H11" s="17">
        <v>74</v>
      </c>
      <c r="I11" s="26"/>
      <c r="J11" s="18">
        <f>Tableau1[[#This Row],[CRÉDIT]]-Tableau1[[#This Row],[DÉBIT]]</f>
        <v>-74</v>
      </c>
      <c r="L11"/>
      <c r="N11"/>
      <c r="P11"/>
      <c r="R11" t="s">
        <v>42</v>
      </c>
      <c r="S11" t="s">
        <v>49</v>
      </c>
    </row>
    <row r="12" spans="1:21 16382:16384" ht="17.100000000000001" customHeight="1" x14ac:dyDescent="0.2">
      <c r="B12" s="21">
        <v>46084</v>
      </c>
      <c r="C12" s="16" t="s">
        <v>16</v>
      </c>
      <c r="D12" s="15">
        <f>IF(B12="","",YEAR(B12))</f>
        <v>2026</v>
      </c>
      <c r="E12" s="15" t="s">
        <v>13</v>
      </c>
      <c r="F12" s="15" t="str">
        <f>INDEX(T_data[],MATCH(Tableau1[[#This Row],[TYPE]],T_data[Type],0),2)</f>
        <v>EFGH</v>
      </c>
      <c r="G12" s="15" t="str">
        <f>INDEX(T_data[],MATCH(Tableau1[[#This Row],[TYPE]],T_data[Type],0),3)</f>
        <v>IJKL</v>
      </c>
      <c r="H12" s="17">
        <v>8.52</v>
      </c>
      <c r="I12" s="26"/>
      <c r="J12" s="18">
        <f>Tableau1[[#This Row],[CRÉDIT]]-Tableau1[[#This Row],[DÉBIT]]</f>
        <v>-8.52</v>
      </c>
      <c r="L12"/>
      <c r="N12"/>
      <c r="P12"/>
      <c r="R12" t="s">
        <v>43</v>
      </c>
    </row>
    <row r="13" spans="1:21 16382:16384" ht="17.100000000000001" customHeight="1" x14ac:dyDescent="0.2">
      <c r="B13" s="21">
        <v>46085</v>
      </c>
      <c r="C13" s="16" t="str">
        <f>IF(B13="","",TEXT(B13,"MMMM"))</f>
        <v>mars</v>
      </c>
      <c r="D13" s="15">
        <f>IF(B13="","",YEAR(B13))</f>
        <v>2026</v>
      </c>
      <c r="E13" s="15" t="s">
        <v>13</v>
      </c>
      <c r="F13" s="15" t="str">
        <f>INDEX(T_data[],MATCH(Tableau1[[#This Row],[TYPE]],T_data[Type],0),2)</f>
        <v>EFGH</v>
      </c>
      <c r="G13" s="15" t="str">
        <f>INDEX(T_data[],MATCH(Tableau1[[#This Row],[TYPE]],T_data[Type],0),3)</f>
        <v>IJKL</v>
      </c>
      <c r="H13" s="17">
        <v>60</v>
      </c>
      <c r="I13" s="26"/>
      <c r="J13" s="18">
        <f>Tableau1[[#This Row],[CRÉDIT]]-Tableau1[[#This Row],[DÉBIT]]</f>
        <v>-60</v>
      </c>
      <c r="L13"/>
      <c r="N13"/>
      <c r="P13"/>
      <c r="R13" t="s">
        <v>44</v>
      </c>
    </row>
    <row r="14" spans="1:21 16382:16384" ht="17.100000000000001" customHeight="1" x14ac:dyDescent="0.2">
      <c r="B14" s="21">
        <v>46086</v>
      </c>
      <c r="C14" s="16" t="str">
        <f>IF(B14="","",TEXT(B14,"MMMM"))</f>
        <v>mars</v>
      </c>
      <c r="D14" s="15">
        <f>IF(B14="","",YEAR(B14))</f>
        <v>2026</v>
      </c>
      <c r="E14" s="15" t="s">
        <v>13</v>
      </c>
      <c r="F14" s="15" t="str">
        <f>INDEX(T_data[],MATCH(Tableau1[[#This Row],[TYPE]],T_data[Type],0),2)</f>
        <v>EFGH</v>
      </c>
      <c r="G14" s="15" t="str">
        <f>INDEX(T_data[],MATCH(Tableau1[[#This Row],[TYPE]],T_data[Type],0),3)</f>
        <v>IJKL</v>
      </c>
      <c r="H14" s="17">
        <v>350</v>
      </c>
      <c r="I14" s="26"/>
      <c r="J14" s="18">
        <f>Tableau1[[#This Row],[CRÉDIT]]-Tableau1[[#This Row],[DÉBIT]]</f>
        <v>-350</v>
      </c>
      <c r="L14"/>
      <c r="N14"/>
      <c r="P14"/>
    </row>
    <row r="15" spans="1:21 16382:16384" ht="17.100000000000001" customHeight="1" x14ac:dyDescent="0.2">
      <c r="B15" s="21">
        <v>46087</v>
      </c>
      <c r="C15" s="16" t="str">
        <f>IF(B15="","",TEXT(B15,"MMMM"))</f>
        <v>mars</v>
      </c>
      <c r="D15" s="15">
        <f>IF(B15="","",YEAR(B15))</f>
        <v>2026</v>
      </c>
      <c r="E15" s="15" t="s">
        <v>28</v>
      </c>
      <c r="F15" s="15" t="str">
        <f>INDEX(T_data[],MATCH(Tableau1[[#This Row],[TYPE]],T_data[Type],0),2)</f>
        <v>GHIJ</v>
      </c>
      <c r="G15" s="15" t="str">
        <f>INDEX(T_data[],MATCH(Tableau1[[#This Row],[TYPE]],T_data[Type],0),3)</f>
        <v>KLMN</v>
      </c>
      <c r="H15" s="17"/>
      <c r="I15" s="26">
        <v>75</v>
      </c>
      <c r="J15" s="18">
        <f>Tableau1[[#This Row],[CRÉDIT]]-Tableau1[[#This Row],[DÉBIT]]</f>
        <v>75</v>
      </c>
      <c r="L15"/>
      <c r="N15"/>
      <c r="P15"/>
    </row>
    <row r="16" spans="1:21 16382:16384" ht="17.100000000000001" customHeight="1" x14ac:dyDescent="0.2">
      <c r="B16" s="21">
        <v>46088</v>
      </c>
      <c r="C16" s="16" t="str">
        <f>IF(B16="","",TEXT(B16,"MMMM"))</f>
        <v>mars</v>
      </c>
      <c r="D16" s="15">
        <f>IF(B16="","",YEAR(B16))</f>
        <v>2026</v>
      </c>
      <c r="E16" s="15" t="s">
        <v>13</v>
      </c>
      <c r="F16" s="15" t="str">
        <f>INDEX(T_data[],MATCH(Tableau1[[#This Row],[TYPE]],T_data[Type],0),2)</f>
        <v>EFGH</v>
      </c>
      <c r="G16" s="15" t="str">
        <f>INDEX(T_data[],MATCH(Tableau1[[#This Row],[TYPE]],T_data[Type],0),3)</f>
        <v>IJKL</v>
      </c>
      <c r="H16" s="17"/>
      <c r="I16" s="26">
        <v>1595</v>
      </c>
      <c r="J16" s="18">
        <f>Tableau1[[#This Row],[CRÉDIT]]-Tableau1[[#This Row],[DÉBIT]]</f>
        <v>1595</v>
      </c>
      <c r="L16" s="18"/>
      <c r="N16"/>
      <c r="P16"/>
    </row>
    <row r="17" spans="2:16" ht="17.100000000000001" customHeight="1" x14ac:dyDescent="0.2">
      <c r="B17" s="21">
        <v>46113</v>
      </c>
      <c r="C17" s="16" t="str">
        <f>IF(B17="","",TEXT(B17,"MMMM"))</f>
        <v>avril</v>
      </c>
      <c r="D17" s="15">
        <f>IF(B17="","",YEAR(B17))</f>
        <v>2026</v>
      </c>
      <c r="E17" s="15" t="s">
        <v>13</v>
      </c>
      <c r="F17" s="15" t="str">
        <f>INDEX(T_data[],MATCH(Tableau1[[#This Row],[TYPE]],T_data[Type],0),2)</f>
        <v>EFGH</v>
      </c>
      <c r="G17" s="15" t="str">
        <f>INDEX(T_data[],MATCH(Tableau1[[#This Row],[TYPE]],T_data[Type],0),3)</f>
        <v>IJKL</v>
      </c>
      <c r="H17" s="17">
        <v>12.8</v>
      </c>
      <c r="I17" s="26"/>
      <c r="J17" s="18">
        <f>Tableau1[[#This Row],[CRÉDIT]]-Tableau1[[#This Row],[DÉBIT]]</f>
        <v>-12.8</v>
      </c>
      <c r="L17" s="18"/>
      <c r="N17"/>
      <c r="P17"/>
    </row>
    <row r="18" spans="2:16" ht="17.100000000000001" customHeight="1" x14ac:dyDescent="0.2">
      <c r="B18" s="21">
        <v>46114</v>
      </c>
      <c r="C18" s="16" t="str">
        <f>IF(B18="","",TEXT(B18,"MMMM"))</f>
        <v>avril</v>
      </c>
      <c r="D18" s="15">
        <f>IF(B18="","",YEAR(B18))</f>
        <v>2026</v>
      </c>
      <c r="E18" s="15" t="s">
        <v>31</v>
      </c>
      <c r="F18" s="15" t="str">
        <f>INDEX(T_data[],MATCH(Tableau1[[#This Row],[TYPE]],T_data[Type],0),2)</f>
        <v>mlkj</v>
      </c>
      <c r="G18" s="15" t="str">
        <f>INDEX(T_data[],MATCH(Tableau1[[#This Row],[TYPE]],T_data[Type],0),3)</f>
        <v>poiu</v>
      </c>
      <c r="H18" s="17">
        <v>30</v>
      </c>
      <c r="I18" s="26"/>
      <c r="J18" s="18">
        <f>Tableau1[[#This Row],[CRÉDIT]]-Tableau1[[#This Row],[DÉBIT]]</f>
        <v>-30</v>
      </c>
      <c r="L18"/>
      <c r="N18"/>
      <c r="P18"/>
    </row>
    <row r="19" spans="2:16" ht="17.100000000000001" customHeight="1" x14ac:dyDescent="0.2">
      <c r="B19" s="21">
        <v>46115</v>
      </c>
      <c r="C19" s="16" t="str">
        <f>IF(B19="","",TEXT(B19,"MMMM"))</f>
        <v>avril</v>
      </c>
      <c r="D19" s="15">
        <f>IF(B19="","",YEAR(B19))</f>
        <v>2026</v>
      </c>
      <c r="E19" s="15" t="s">
        <v>13</v>
      </c>
      <c r="F19" s="15" t="str">
        <f>INDEX(T_data[],MATCH(Tableau1[[#This Row],[TYPE]],T_data[Type],0),2)</f>
        <v>EFGH</v>
      </c>
      <c r="G19" s="15" t="str">
        <f>INDEX(T_data[],MATCH(Tableau1[[#This Row],[TYPE]],T_data[Type],0),3)</f>
        <v>IJKL</v>
      </c>
      <c r="H19" s="17">
        <v>10.5</v>
      </c>
      <c r="I19" s="26"/>
      <c r="J19" s="18">
        <f>Tableau1[[#This Row],[CRÉDIT]]-Tableau1[[#This Row],[DÉBIT]]</f>
        <v>-10.5</v>
      </c>
      <c r="L19"/>
      <c r="N19"/>
      <c r="P19"/>
    </row>
    <row r="20" spans="2:16" ht="17.100000000000001" customHeight="1" x14ac:dyDescent="0.2">
      <c r="B20" s="21">
        <v>46116</v>
      </c>
      <c r="C20" s="16" t="str">
        <f>IF(B20="","",TEXT(B20,"MMMM"))</f>
        <v>avril</v>
      </c>
      <c r="D20" s="15">
        <f>IF(B20="","",YEAR(B20))</f>
        <v>2026</v>
      </c>
      <c r="E20" s="15" t="s">
        <v>13</v>
      </c>
      <c r="F20" s="15" t="str">
        <f>INDEX(T_data[],MATCH(Tableau1[[#This Row],[TYPE]],T_data[Type],0),2)</f>
        <v>EFGH</v>
      </c>
      <c r="G20" s="15" t="str">
        <f>INDEX(T_data[],MATCH(Tableau1[[#This Row],[TYPE]],T_data[Type],0),3)</f>
        <v>IJKL</v>
      </c>
      <c r="H20" s="17">
        <v>85</v>
      </c>
      <c r="I20" s="26"/>
      <c r="J20" s="18">
        <f>Tableau1[[#This Row],[CRÉDIT]]-Tableau1[[#This Row],[DÉBIT]]</f>
        <v>-85</v>
      </c>
      <c r="L20"/>
      <c r="N20"/>
      <c r="P20"/>
    </row>
    <row r="21" spans="2:16" ht="17.100000000000001" customHeight="1" x14ac:dyDescent="0.2">
      <c r="B21" s="21">
        <v>46117</v>
      </c>
      <c r="C21" s="16" t="str">
        <f>IF(B21="","",TEXT(B21,"MMMM"))</f>
        <v>avril</v>
      </c>
      <c r="D21" s="15">
        <f>IF(B21="","",YEAR(B21))</f>
        <v>2026</v>
      </c>
      <c r="E21" s="15" t="s">
        <v>13</v>
      </c>
      <c r="F21" s="15" t="str">
        <f>INDEX(T_data[],MATCH(Tableau1[[#This Row],[TYPE]],T_data[Type],0),2)</f>
        <v>EFGH</v>
      </c>
      <c r="G21" s="15" t="str">
        <f>INDEX(T_data[],MATCH(Tableau1[[#This Row],[TYPE]],T_data[Type],0),3)</f>
        <v>IJKL</v>
      </c>
      <c r="H21" s="17">
        <v>120</v>
      </c>
      <c r="I21" s="26"/>
      <c r="J21" s="18">
        <f>Tableau1[[#This Row],[CRÉDIT]]-Tableau1[[#This Row],[DÉBIT]]</f>
        <v>-120</v>
      </c>
      <c r="L21"/>
      <c r="N21"/>
      <c r="P21"/>
    </row>
    <row r="22" spans="2:16" ht="17.100000000000001" customHeight="1" x14ac:dyDescent="0.2">
      <c r="B22" s="21">
        <v>46118</v>
      </c>
      <c r="C22" s="16" t="str">
        <f>IF(B22="","",TEXT(B22,"MMMM"))</f>
        <v>avril</v>
      </c>
      <c r="D22" s="15">
        <f>IF(B22="","",YEAR(B22))</f>
        <v>2026</v>
      </c>
      <c r="E22" s="15" t="s">
        <v>13</v>
      </c>
      <c r="F22" s="15" t="str">
        <f>INDEX(T_data[],MATCH(Tableau1[[#This Row],[TYPE]],T_data[Type],0),2)</f>
        <v>EFGH</v>
      </c>
      <c r="G22" s="15" t="str">
        <f>INDEX(T_data[],MATCH(Tableau1[[#This Row],[TYPE]],T_data[Type],0),3)</f>
        <v>IJKL</v>
      </c>
      <c r="H22" s="17"/>
      <c r="I22" s="26">
        <v>75</v>
      </c>
      <c r="J22" s="18">
        <f>Tableau1[[#This Row],[CRÉDIT]]-Tableau1[[#This Row],[DÉBIT]]</f>
        <v>75</v>
      </c>
      <c r="L22"/>
      <c r="N22"/>
      <c r="P22"/>
    </row>
    <row r="23" spans="2:16" ht="17.100000000000001" customHeight="1" x14ac:dyDescent="0.2">
      <c r="B23" s="21">
        <v>46119</v>
      </c>
      <c r="C23" s="16" t="str">
        <f>IF(B23="","",TEXT(B23,"MMMM"))</f>
        <v>avril</v>
      </c>
      <c r="D23" s="15">
        <f>IF(B23="","",YEAR(B23))</f>
        <v>2026</v>
      </c>
      <c r="E23" s="15" t="s">
        <v>13</v>
      </c>
      <c r="F23" s="15" t="str">
        <f>INDEX(T_data[],MATCH(Tableau1[[#This Row],[TYPE]],T_data[Type],0),2)</f>
        <v>EFGH</v>
      </c>
      <c r="G23" s="15" t="str">
        <f>INDEX(T_data[],MATCH(Tableau1[[#This Row],[TYPE]],T_data[Type],0),3)</f>
        <v>IJKL</v>
      </c>
      <c r="H23" s="17"/>
      <c r="I23" s="26">
        <v>1625</v>
      </c>
      <c r="J23" s="18">
        <f>Tableau1[[#This Row],[CRÉDIT]]-Tableau1[[#This Row],[DÉBIT]]</f>
        <v>1625</v>
      </c>
      <c r="L23"/>
      <c r="N23"/>
      <c r="P23"/>
    </row>
  </sheetData>
  <mergeCells count="2">
    <mergeCell ref="H6:I6"/>
    <mergeCell ref="H5:I5"/>
  </mergeCells>
  <phoneticPr fontId="16" type="noConversion"/>
  <conditionalFormatting sqref="B10:I23">
    <cfRule type="expression" dxfId="2" priority="7">
      <formula>$E10="Solde BoursoBank"</formula>
    </cfRule>
  </conditionalFormatting>
  <conditionalFormatting sqref="T2:U4">
    <cfRule type="expression" dxfId="1" priority="2">
      <formula>$E2="Solde BoursoBank"</formula>
    </cfRule>
  </conditionalFormatting>
  <conditionalFormatting sqref="S2:S4">
    <cfRule type="expression" dxfId="0" priority="1">
      <formula>$E2="Solde BoursoBank"</formula>
    </cfRule>
  </conditionalFormatting>
  <dataValidations count="4">
    <dataValidation operator="equal" allowBlank="1" showErrorMessage="1" sqref="C4:D4" xr:uid="{00000000-0002-0000-0000-000000000000}">
      <formula1>0</formula1>
      <formula2>0</formula2>
    </dataValidation>
    <dataValidation type="list" operator="equal" allowBlank="1" showErrorMessage="1" sqref="B4" xr:uid="{79FB330D-334C-471C-8E96-FDA8C956B200}">
      <formula1>Q2:Q13</formula1>
    </dataValidation>
    <dataValidation type="list" allowBlank="1" showInputMessage="1" showErrorMessage="1" sqref="E10:E23" xr:uid="{3511B60E-C36E-4E42-8D2A-0288ABA70C27}">
      <formula1>$S$2:$S$4</formula1>
    </dataValidation>
    <dataValidation type="list" allowBlank="1" showInputMessage="1" showErrorMessage="1" sqref="C10:C23" xr:uid="{ABAF499C-6A86-4865-BADB-5B660E2DD0A3}">
      <formula1>$R$2:$R$13</formula1>
    </dataValidation>
  </dataValidations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 r:id="rId1"/>
  <headerFooter>
    <oddHeader>&amp;C&amp;"Times New Roman,Normal"&amp;12&amp;A</oddHeader>
    <oddFooter>&amp;C&amp;"Times New Roman,Normal"&amp;12Page &amp;P</oddFooter>
  </headerFooter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Budget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François ROUZÉ</dc:creator>
  <dc:description/>
  <cp:lastModifiedBy>François</cp:lastModifiedBy>
  <cp:revision>17</cp:revision>
  <dcterms:created xsi:type="dcterms:W3CDTF">2026-05-16T22:39:26Z</dcterms:created>
  <dcterms:modified xsi:type="dcterms:W3CDTF">2026-05-17T05:03:02Z</dcterms:modified>
  <dc:language>fr-FR</dc:language>
</cp:coreProperties>
</file>