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B69CBAE-91BB-4146-8AFC-2F5889C1FA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 STOCK" sheetId="1" r:id="rId1"/>
  </sheets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5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D30" i="1"/>
  <c r="F30" i="1"/>
  <c r="H30" i="1"/>
  <c r="J30" i="1"/>
  <c r="L30" i="1"/>
  <c r="N30" i="1"/>
  <c r="P30" i="1"/>
  <c r="R30" i="1"/>
  <c r="T30" i="1"/>
  <c r="V30" i="1"/>
  <c r="X30" i="1"/>
  <c r="Z30" i="1"/>
  <c r="AB30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D35" i="1"/>
  <c r="F35" i="1"/>
  <c r="H35" i="1"/>
  <c r="J35" i="1"/>
  <c r="L35" i="1"/>
  <c r="N35" i="1"/>
  <c r="P35" i="1"/>
  <c r="R35" i="1"/>
  <c r="T35" i="1"/>
  <c r="V35" i="1"/>
  <c r="X35" i="1"/>
  <c r="Z35" i="1"/>
  <c r="AB35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D40" i="1"/>
  <c r="F40" i="1"/>
  <c r="H40" i="1"/>
  <c r="J40" i="1"/>
  <c r="L40" i="1"/>
  <c r="N40" i="1"/>
  <c r="P40" i="1"/>
  <c r="R40" i="1"/>
  <c r="T40" i="1"/>
  <c r="V40" i="1"/>
  <c r="X40" i="1"/>
  <c r="Z40" i="1"/>
  <c r="AB40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D42" i="1"/>
  <c r="F42" i="1"/>
  <c r="H42" i="1"/>
  <c r="J42" i="1"/>
  <c r="L42" i="1"/>
  <c r="N42" i="1"/>
  <c r="P42" i="1"/>
  <c r="R42" i="1"/>
  <c r="T42" i="1"/>
  <c r="V42" i="1"/>
  <c r="X42" i="1"/>
  <c r="Z42" i="1"/>
  <c r="AB42" i="1"/>
  <c r="D43" i="1"/>
  <c r="F43" i="1"/>
  <c r="H43" i="1"/>
  <c r="J43" i="1"/>
  <c r="L43" i="1"/>
  <c r="N43" i="1"/>
  <c r="P43" i="1"/>
  <c r="R43" i="1"/>
  <c r="T43" i="1"/>
  <c r="V43" i="1"/>
  <c r="X43" i="1"/>
  <c r="Z43" i="1"/>
  <c r="AB43" i="1"/>
  <c r="D44" i="1"/>
  <c r="F44" i="1"/>
  <c r="H44" i="1"/>
  <c r="J44" i="1"/>
  <c r="L44" i="1"/>
  <c r="N44" i="1"/>
  <c r="P44" i="1"/>
  <c r="R44" i="1"/>
  <c r="T44" i="1"/>
  <c r="V44" i="1"/>
  <c r="X44" i="1"/>
  <c r="Z44" i="1"/>
  <c r="AB44" i="1"/>
  <c r="D45" i="1"/>
  <c r="F45" i="1"/>
  <c r="H45" i="1"/>
  <c r="J45" i="1"/>
  <c r="L45" i="1"/>
  <c r="N45" i="1"/>
  <c r="P45" i="1"/>
  <c r="R45" i="1"/>
  <c r="T45" i="1"/>
  <c r="V45" i="1"/>
  <c r="X45" i="1"/>
  <c r="Z45" i="1"/>
  <c r="AB45" i="1"/>
  <c r="D46" i="1"/>
  <c r="F46" i="1"/>
  <c r="H46" i="1"/>
  <c r="J46" i="1"/>
  <c r="L46" i="1"/>
  <c r="N46" i="1"/>
  <c r="P46" i="1"/>
  <c r="R46" i="1"/>
  <c r="T46" i="1"/>
  <c r="V46" i="1"/>
  <c r="X46" i="1"/>
  <c r="Z46" i="1"/>
  <c r="AB46" i="1"/>
  <c r="E47" i="1"/>
  <c r="G47" i="1"/>
  <c r="I47" i="1"/>
  <c r="K47" i="1"/>
  <c r="M47" i="1"/>
  <c r="O47" i="1"/>
  <c r="Q47" i="1"/>
  <c r="S47" i="1"/>
  <c r="U47" i="1"/>
  <c r="W47" i="1"/>
  <c r="Y47" i="1"/>
  <c r="AA47" i="1"/>
  <c r="AC47" i="1"/>
  <c r="AB13" i="1"/>
  <c r="Z13" i="1"/>
  <c r="X13" i="1"/>
  <c r="V13" i="1"/>
  <c r="T13" i="1"/>
  <c r="R13" i="1"/>
  <c r="P13" i="1"/>
  <c r="N13" i="1"/>
  <c r="L13" i="1"/>
  <c r="J13" i="1"/>
  <c r="H13" i="1"/>
  <c r="F13" i="1"/>
  <c r="D13" i="1"/>
  <c r="AB2" i="1"/>
  <c r="Z2" i="1"/>
  <c r="X2" i="1"/>
  <c r="V2" i="1"/>
  <c r="T2" i="1"/>
  <c r="R2" i="1"/>
  <c r="P2" i="1"/>
  <c r="N2" i="1"/>
  <c r="L2" i="1"/>
  <c r="J2" i="1"/>
  <c r="H2" i="1"/>
  <c r="F2" i="1"/>
  <c r="D2" i="1"/>
  <c r="AC73" i="1" l="1"/>
  <c r="AB72" i="1"/>
  <c r="AB71" i="1"/>
  <c r="AB70" i="1"/>
  <c r="AB69" i="1"/>
  <c r="AB68" i="1"/>
  <c r="AB67" i="1"/>
  <c r="AB66" i="1"/>
  <c r="AB65" i="1"/>
  <c r="AC61" i="1"/>
  <c r="AB60" i="1"/>
  <c r="AB59" i="1"/>
  <c r="AB58" i="1"/>
  <c r="AB57" i="1"/>
  <c r="AB56" i="1"/>
  <c r="AB55" i="1"/>
  <c r="AB54" i="1"/>
  <c r="AB53" i="1"/>
  <c r="AA73" i="1"/>
  <c r="Y73" i="1"/>
  <c r="Z72" i="1"/>
  <c r="X72" i="1"/>
  <c r="Z71" i="1"/>
  <c r="X71" i="1"/>
  <c r="Z70" i="1"/>
  <c r="X70" i="1"/>
  <c r="Z69" i="1"/>
  <c r="X69" i="1"/>
  <c r="Z68" i="1"/>
  <c r="X68" i="1"/>
  <c r="Z67" i="1"/>
  <c r="X67" i="1"/>
  <c r="Z66" i="1"/>
  <c r="X66" i="1"/>
  <c r="Z65" i="1"/>
  <c r="X65" i="1"/>
  <c r="AA61" i="1"/>
  <c r="Y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W73" i="1"/>
  <c r="U73" i="1"/>
  <c r="S73" i="1"/>
  <c r="Q73" i="1"/>
  <c r="O73" i="1"/>
  <c r="M73" i="1"/>
  <c r="K73" i="1"/>
  <c r="I73" i="1"/>
  <c r="G73" i="1"/>
  <c r="E73" i="1"/>
  <c r="V72" i="1"/>
  <c r="T72" i="1"/>
  <c r="R72" i="1"/>
  <c r="P72" i="1"/>
  <c r="N72" i="1"/>
  <c r="L72" i="1"/>
  <c r="J72" i="1"/>
  <c r="H72" i="1"/>
  <c r="F72" i="1"/>
  <c r="D72" i="1"/>
  <c r="V71" i="1"/>
  <c r="T71" i="1"/>
  <c r="R71" i="1"/>
  <c r="P71" i="1"/>
  <c r="N71" i="1"/>
  <c r="L71" i="1"/>
  <c r="J71" i="1"/>
  <c r="H71" i="1"/>
  <c r="F71" i="1"/>
  <c r="D71" i="1"/>
  <c r="V70" i="1"/>
  <c r="T70" i="1"/>
  <c r="R70" i="1"/>
  <c r="P70" i="1"/>
  <c r="N70" i="1"/>
  <c r="L70" i="1"/>
  <c r="J70" i="1"/>
  <c r="H70" i="1"/>
  <c r="F70" i="1"/>
  <c r="D70" i="1"/>
  <c r="V69" i="1"/>
  <c r="T69" i="1"/>
  <c r="R69" i="1"/>
  <c r="P69" i="1"/>
  <c r="N69" i="1"/>
  <c r="L69" i="1"/>
  <c r="J69" i="1"/>
  <c r="H69" i="1"/>
  <c r="F69" i="1"/>
  <c r="D69" i="1"/>
  <c r="V68" i="1"/>
  <c r="T68" i="1"/>
  <c r="R68" i="1"/>
  <c r="P68" i="1"/>
  <c r="N68" i="1"/>
  <c r="L68" i="1"/>
  <c r="J68" i="1"/>
  <c r="H68" i="1"/>
  <c r="F68" i="1"/>
  <c r="D68" i="1"/>
  <c r="V67" i="1"/>
  <c r="T67" i="1"/>
  <c r="R67" i="1"/>
  <c r="P67" i="1"/>
  <c r="N67" i="1"/>
  <c r="L67" i="1"/>
  <c r="J67" i="1"/>
  <c r="H67" i="1"/>
  <c r="F67" i="1"/>
  <c r="D67" i="1"/>
  <c r="V66" i="1"/>
  <c r="T66" i="1"/>
  <c r="R66" i="1"/>
  <c r="P66" i="1"/>
  <c r="N66" i="1"/>
  <c r="L66" i="1"/>
  <c r="J66" i="1"/>
  <c r="H66" i="1"/>
  <c r="F66" i="1"/>
  <c r="D66" i="1"/>
  <c r="V65" i="1"/>
  <c r="T65" i="1"/>
  <c r="R65" i="1"/>
  <c r="P65" i="1"/>
  <c r="N65" i="1"/>
  <c r="L65" i="1"/>
  <c r="J65" i="1"/>
  <c r="H65" i="1"/>
  <c r="F65" i="1"/>
  <c r="D65" i="1"/>
  <c r="W61" i="1"/>
  <c r="U61" i="1"/>
  <c r="S61" i="1"/>
  <c r="Q61" i="1"/>
  <c r="O61" i="1"/>
  <c r="M61" i="1"/>
  <c r="K61" i="1"/>
  <c r="I61" i="1"/>
  <c r="G61" i="1"/>
  <c r="E61" i="1"/>
  <c r="V60" i="1"/>
  <c r="T60" i="1"/>
  <c r="R60" i="1"/>
  <c r="P60" i="1"/>
  <c r="N60" i="1"/>
  <c r="L60" i="1"/>
  <c r="J60" i="1"/>
  <c r="H60" i="1"/>
  <c r="F60" i="1"/>
  <c r="D60" i="1"/>
  <c r="V59" i="1"/>
  <c r="T59" i="1"/>
  <c r="R59" i="1"/>
  <c r="P59" i="1"/>
  <c r="N59" i="1"/>
  <c r="L59" i="1"/>
  <c r="J59" i="1"/>
  <c r="H59" i="1"/>
  <c r="F59" i="1"/>
  <c r="D59" i="1"/>
  <c r="V58" i="1"/>
  <c r="T58" i="1"/>
  <c r="R58" i="1"/>
  <c r="P58" i="1"/>
  <c r="N58" i="1"/>
  <c r="L58" i="1"/>
  <c r="J58" i="1"/>
  <c r="H58" i="1"/>
  <c r="F58" i="1"/>
  <c r="D58" i="1"/>
  <c r="V57" i="1"/>
  <c r="T57" i="1"/>
  <c r="R57" i="1"/>
  <c r="P57" i="1"/>
  <c r="N57" i="1"/>
  <c r="L57" i="1"/>
  <c r="J57" i="1"/>
  <c r="H57" i="1"/>
  <c r="F57" i="1"/>
  <c r="D57" i="1"/>
  <c r="V56" i="1"/>
  <c r="T56" i="1"/>
  <c r="R56" i="1"/>
  <c r="P56" i="1"/>
  <c r="N56" i="1"/>
  <c r="L56" i="1"/>
  <c r="J56" i="1"/>
  <c r="H56" i="1"/>
  <c r="F56" i="1"/>
  <c r="D56" i="1"/>
  <c r="V55" i="1"/>
  <c r="T55" i="1"/>
  <c r="R55" i="1"/>
  <c r="P55" i="1"/>
  <c r="N55" i="1"/>
  <c r="L55" i="1"/>
  <c r="J55" i="1"/>
  <c r="H55" i="1"/>
  <c r="F55" i="1"/>
  <c r="D55" i="1"/>
  <c r="V54" i="1"/>
  <c r="T54" i="1"/>
  <c r="R54" i="1"/>
  <c r="P54" i="1"/>
  <c r="N54" i="1"/>
  <c r="L54" i="1"/>
  <c r="J54" i="1"/>
  <c r="H54" i="1"/>
  <c r="F54" i="1"/>
  <c r="D54" i="1"/>
  <c r="V53" i="1"/>
  <c r="T53" i="1"/>
  <c r="R53" i="1"/>
  <c r="P53" i="1"/>
  <c r="N53" i="1"/>
  <c r="L53" i="1"/>
  <c r="J53" i="1"/>
  <c r="H53" i="1"/>
  <c r="F53" i="1"/>
  <c r="D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B11" i="1"/>
  <c r="Z11" i="1"/>
  <c r="AB10" i="1"/>
  <c r="Z10" i="1"/>
  <c r="AB9" i="1"/>
  <c r="Z9" i="1"/>
  <c r="AB8" i="1"/>
  <c r="Z8" i="1"/>
  <c r="AB7" i="1"/>
  <c r="Z7" i="1"/>
  <c r="AB6" i="1"/>
  <c r="Z6" i="1"/>
  <c r="AB5" i="1"/>
  <c r="Z5" i="1"/>
  <c r="W12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  <c r="Y12" i="1"/>
  <c r="U12" i="1"/>
  <c r="S12" i="1"/>
  <c r="Q12" i="1"/>
  <c r="O12" i="1"/>
  <c r="M12" i="1"/>
  <c r="K12" i="1"/>
  <c r="I12" i="1"/>
  <c r="G12" i="1"/>
  <c r="E12" i="1"/>
  <c r="X11" i="1"/>
  <c r="V11" i="1"/>
  <c r="T11" i="1"/>
  <c r="R11" i="1"/>
  <c r="P11" i="1"/>
  <c r="N11" i="1"/>
  <c r="L11" i="1"/>
  <c r="J11" i="1"/>
  <c r="H11" i="1"/>
  <c r="F11" i="1"/>
  <c r="X10" i="1"/>
  <c r="V10" i="1"/>
  <c r="T10" i="1"/>
  <c r="R10" i="1"/>
  <c r="P10" i="1"/>
  <c r="N10" i="1"/>
  <c r="L10" i="1"/>
  <c r="J10" i="1"/>
  <c r="H10" i="1"/>
  <c r="F10" i="1"/>
  <c r="X9" i="1"/>
  <c r="V9" i="1"/>
  <c r="T9" i="1"/>
  <c r="R9" i="1"/>
  <c r="P9" i="1"/>
  <c r="N9" i="1"/>
  <c r="L9" i="1"/>
  <c r="J9" i="1"/>
  <c r="H9" i="1"/>
  <c r="F9" i="1"/>
  <c r="X8" i="1"/>
  <c r="V8" i="1"/>
  <c r="T8" i="1"/>
  <c r="R8" i="1"/>
  <c r="P8" i="1"/>
  <c r="N8" i="1"/>
  <c r="L8" i="1"/>
  <c r="J8" i="1"/>
  <c r="H8" i="1"/>
  <c r="F8" i="1"/>
  <c r="X7" i="1"/>
  <c r="V7" i="1"/>
  <c r="T7" i="1"/>
  <c r="R7" i="1"/>
  <c r="P7" i="1"/>
  <c r="N7" i="1"/>
  <c r="L7" i="1"/>
  <c r="J7" i="1"/>
  <c r="H7" i="1"/>
  <c r="F7" i="1"/>
  <c r="X6" i="1"/>
  <c r="V6" i="1"/>
  <c r="T6" i="1"/>
  <c r="R6" i="1"/>
  <c r="P6" i="1"/>
  <c r="N6" i="1"/>
  <c r="L6" i="1"/>
  <c r="J6" i="1"/>
  <c r="H6" i="1"/>
  <c r="F6" i="1"/>
  <c r="X5" i="1"/>
  <c r="V5" i="1"/>
  <c r="T5" i="1"/>
  <c r="R5" i="1"/>
  <c r="P5" i="1"/>
  <c r="N5" i="1"/>
  <c r="L5" i="1"/>
  <c r="J5" i="1"/>
  <c r="H5" i="1"/>
  <c r="F5" i="1"/>
</calcChain>
</file>

<file path=xl/sharedStrings.xml><?xml version="1.0" encoding="utf-8"?>
<sst xmlns="http://schemas.openxmlformats.org/spreadsheetml/2006/main" count="324" uniqueCount="44">
  <si>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</si>
  <si>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</si>
  <si>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</si>
  <si>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</si>
  <si>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</si>
  <si>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</si>
  <si>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</si>
  <si>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</si>
  <si>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</si>
  <si>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10107 BRED - 06/05/2026</t>
  </si>
  <si>
    <t>10278 CFCM - 06/05/2026</t>
  </si>
  <si>
    <t>11306 CAAP - 06/05/2026</t>
  </si>
  <si>
    <t>11808 BFCM - 06/05/2026</t>
  </si>
  <si>
    <t>13485 CELR - 06/05/2026</t>
  </si>
  <si>
    <t>13506 CALA - 06/05/2026</t>
  </si>
  <si>
    <t>15689 ARKEA - 06/05/2026</t>
  </si>
  <si>
    <t>16607 BPS - 06/05/2026</t>
  </si>
  <si>
    <t>17106 CASM - 06/05/2026</t>
  </si>
  <si>
    <t>17668 2SF - 06/05/2026</t>
  </si>
  <si>
    <t>30002 LCL - 06/05/2026</t>
  </si>
  <si>
    <t>30003 SG - 06/05/2026</t>
  </si>
  <si>
    <t>30004 BNPP - 06/05/2026</t>
  </si>
  <si>
    <t>40978 PALATINE - 06/05/2026</t>
  </si>
  <si>
    <t>42559 CCOOP - 06/05/2026</t>
  </si>
  <si>
    <t>60033 LA POSTE SO - 06/05/2026</t>
  </si>
  <si>
    <t>80006 PHOTO - 06/05/2026</t>
  </si>
  <si>
    <t/>
  </si>
  <si>
    <t>10107</t>
  </si>
  <si>
    <t>10278</t>
  </si>
  <si>
    <t>11306</t>
  </si>
  <si>
    <t>11808</t>
  </si>
  <si>
    <t>13485</t>
  </si>
  <si>
    <t>13506</t>
  </si>
  <si>
    <t>15689</t>
  </si>
  <si>
    <t>16607</t>
  </si>
  <si>
    <t>17106</t>
  </si>
  <si>
    <t>17668</t>
  </si>
  <si>
    <t>30002</t>
  </si>
  <si>
    <t>30003</t>
  </si>
  <si>
    <t>30004</t>
  </si>
  <si>
    <t>40978</t>
  </si>
  <si>
    <t>42559</t>
  </si>
  <si>
    <t>60033</t>
  </si>
  <si>
    <t>80006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</si>
</sst>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);\-#,##0.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b/>
      <sz val="20"/>
      <color rgb="FFCC99FF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  <font>
      <sz val="6.95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25">
    <xf numFmtId="0" fontId="0" fillId="0" borderId="0" xfId="0"/>
    <xf numFmtId="0" fontId="4" fillId="0" borderId="0" xfId="1" applyFont="1"/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4" borderId="5" xfId="1" applyNumberFormat="1" applyFont="1" applyFill="1" applyBorder="1" applyAlignment="1">
      <alignment horizontal="center" vertical="center"/>
    </xf>
    <xf numFmtId="164" fontId="5" fillId="0" borderId="6" xfId="1" applyNumberFormat="1" applyFont="1" applyBorder="1" applyAlignment="1">
      <alignment vertical="center"/>
    </xf>
    <xf numFmtId="164" fontId="5" fillId="0" borderId="2" xfId="1" applyNumberFormat="1" applyFont="1" applyBorder="1" applyAlignment="1">
      <alignment vertical="center"/>
    </xf>
    <xf numFmtId="3" fontId="4" fillId="4" borderId="7" xfId="1" applyNumberFormat="1" applyFont="1" applyFill="1" applyBorder="1" applyAlignment="1">
      <alignment horizontal="center" vertical="center"/>
    </xf>
    <xf numFmtId="164" fontId="5" fillId="0" borderId="8" xfId="1" applyNumberFormat="1" applyFont="1" applyBorder="1" applyAlignment="1">
      <alignment vertical="center"/>
    </xf>
    <xf numFmtId="164" fontId="5" fillId="0" borderId="9" xfId="1" applyNumberFormat="1" applyFont="1" applyBorder="1" applyAlignment="1">
      <alignment vertical="center"/>
    </xf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2" xfId="2" applyNumberFormat="1" applyFont="1" applyBorder="1" applyAlignment="1">
      <alignment vertical="center"/>
    </xf>
    <xf numFmtId="3" fontId="4" fillId="4" borderId="15" xfId="2" applyNumberFormat="1" applyFont="1" applyFill="1" applyBorder="1" applyAlignment="1">
      <alignment horizontal="center" vertical="center"/>
    </xf>
    <xf numFmtId="3" fontId="4" fillId="4" borderId="7" xfId="2" applyNumberFormat="1" applyFont="1" applyFill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164" fontId="5" fillId="0" borderId="9" xfId="2" applyNumberFormat="1" applyFont="1" applyBorder="1" applyAlignment="1">
      <alignment vertical="center"/>
    </xf>
    <xf numFmtId="3" fontId="4" fillId="4" borderId="16" xfId="2" applyNumberFormat="1" applyFont="1" applyFill="1" applyBorder="1" applyAlignment="1">
      <alignment horizontal="center" vertical="center"/>
    </xf>
    <xf numFmtId="164" fontId="5" fillId="0" borderId="18" xfId="2" applyNumberFormat="1" applyFont="1" applyBorder="1" applyAlignment="1">
      <alignment vertical="center"/>
    </xf>
    <xf numFmtId="0" fontId="4" fillId="0" borderId="20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3" fontId="4" fillId="4" borderId="10" xfId="2" applyNumberFormat="1" applyFont="1" applyFill="1" applyBorder="1" applyAlignment="1">
      <alignment horizontal="center" vertical="center"/>
    </xf>
    <xf numFmtId="164" fontId="5" fillId="0" borderId="17" xfId="2" applyNumberFormat="1" applyFont="1" applyBorder="1" applyAlignment="1">
      <alignment vertical="center"/>
    </xf>
    <xf numFmtId="3" fontId="4" fillId="4" borderId="19" xfId="2" applyNumberFormat="1" applyFont="1" applyFill="1" applyBorder="1" applyAlignment="1">
      <alignment horizontal="center" vertical="center"/>
    </xf>
    <xf numFmtId="4" fontId="2" fillId="0" borderId="22" xfId="2" applyNumberFormat="1" applyFont="1" applyBorder="1" applyAlignment="1">
      <alignment horizontal="center" vertical="center"/>
    </xf>
    <xf numFmtId="3" fontId="4" fillId="3" borderId="29" xfId="2" applyNumberFormat="1" applyFont="1" applyFill="1" applyBorder="1" applyAlignment="1">
      <alignment horizontal="center" vertical="center"/>
    </xf>
    <xf numFmtId="0" fontId="4" fillId="0" borderId="30" xfId="2" applyFont="1" applyBorder="1" applyAlignment="1">
      <alignment horizontal="center" vertical="center"/>
    </xf>
    <xf numFmtId="3" fontId="4" fillId="5" borderId="29" xfId="2" applyNumberFormat="1" applyFont="1" applyFill="1" applyBorder="1" applyAlignment="1">
      <alignment horizontal="center" vertical="center"/>
    </xf>
    <xf numFmtId="3" fontId="4" fillId="6" borderId="29" xfId="2" applyNumberFormat="1" applyFont="1" applyFill="1" applyBorder="1" applyAlignment="1">
      <alignment horizontal="center" vertical="center"/>
    </xf>
    <xf numFmtId="3" fontId="4" fillId="7" borderId="29" xfId="2" applyNumberFormat="1" applyFont="1" applyFill="1" applyBorder="1" applyAlignment="1">
      <alignment horizontal="center" vertical="center"/>
    </xf>
    <xf numFmtId="3" fontId="4" fillId="8" borderId="29" xfId="2" applyNumberFormat="1" applyFont="1" applyFill="1" applyBorder="1" applyAlignment="1">
      <alignment horizontal="center" vertical="center"/>
    </xf>
    <xf numFmtId="3" fontId="4" fillId="9" borderId="29" xfId="2" applyNumberFormat="1" applyFont="1" applyFill="1" applyBorder="1" applyAlignment="1">
      <alignment horizontal="center" vertical="center"/>
    </xf>
    <xf numFmtId="3" fontId="4" fillId="10" borderId="29" xfId="2" applyNumberFormat="1" applyFont="1" applyFill="1" applyBorder="1" applyAlignment="1">
      <alignment horizontal="center" vertical="center"/>
    </xf>
    <xf numFmtId="0" fontId="4" fillId="0" borderId="31" xfId="2" applyFont="1" applyBorder="1" applyAlignment="1">
      <alignment horizontal="center" vertical="center"/>
    </xf>
    <xf numFmtId="0" fontId="4" fillId="0" borderId="33" xfId="2" applyFont="1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3" fontId="4" fillId="0" borderId="35" xfId="2" applyNumberFormat="1" applyFont="1" applyBorder="1" applyAlignment="1">
      <alignment horizontal="center" vertical="center"/>
    </xf>
    <xf numFmtId="165" fontId="5" fillId="0" borderId="36" xfId="2" applyNumberFormat="1" applyFont="1" applyBorder="1" applyAlignment="1">
      <alignment vertical="center"/>
    </xf>
    <xf numFmtId="165" fontId="5" fillId="0" borderId="37" xfId="2" applyNumberFormat="1" applyFont="1" applyBorder="1" applyAlignment="1">
      <alignment vertical="center"/>
    </xf>
    <xf numFmtId="165" fontId="5" fillId="0" borderId="38" xfId="2" applyNumberFormat="1" applyFont="1" applyBorder="1" applyAlignment="1">
      <alignment vertical="center"/>
    </xf>
    <xf numFmtId="3" fontId="4" fillId="0" borderId="39" xfId="2" applyNumberFormat="1" applyFont="1" applyBorder="1" applyAlignment="1">
      <alignment horizontal="center" vertical="center"/>
    </xf>
    <xf numFmtId="165" fontId="5" fillId="0" borderId="40" xfId="2" applyNumberFormat="1" applyFont="1" applyBorder="1" applyAlignment="1">
      <alignment vertical="center"/>
    </xf>
    <xf numFmtId="165" fontId="5" fillId="0" borderId="41" xfId="2" applyNumberFormat="1" applyFont="1" applyBorder="1" applyAlignment="1">
      <alignment vertical="center"/>
    </xf>
    <xf numFmtId="4" fontId="4" fillId="0" borderId="29" xfId="2" applyNumberFormat="1" applyFont="1" applyBorder="1" applyAlignment="1">
      <alignment horizontal="center" vertical="center"/>
    </xf>
    <xf numFmtId="3" fontId="4" fillId="0" borderId="42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4" fontId="5" fillId="0" borderId="43" xfId="2" applyNumberFormat="1" applyFont="1" applyBorder="1" applyAlignment="1">
      <alignment vertical="center"/>
    </xf>
    <xf numFmtId="3" fontId="4" fillId="0" borderId="44" xfId="2" applyNumberFormat="1" applyFont="1" applyBorder="1" applyAlignment="1">
      <alignment horizontal="center" vertical="center"/>
    </xf>
    <xf numFmtId="165" fontId="5" fillId="0" borderId="43" xfId="2" applyNumberFormat="1" applyFont="1" applyBorder="1" applyAlignment="1">
      <alignment vertical="center"/>
    </xf>
    <xf numFmtId="165" fontId="5" fillId="0" borderId="45" xfId="2" applyNumberFormat="1" applyFont="1" applyBorder="1" applyAlignment="1">
      <alignment vertical="center"/>
    </xf>
    <xf numFmtId="0" fontId="0" fillId="11" borderId="0" xfId="0" applyFill="1"/>
    <xf numFmtId="0" fontId="0" fillId="11" borderId="21" xfId="0" applyFill="1" applyBorder="1"/>
    <xf numFmtId="0" fontId="4" fillId="11" borderId="0" xfId="2" applyFont="1" applyFill="1"/>
    <xf numFmtId="1" fontId="2" fillId="2" borderId="23" xfId="1" applyNumberFormat="1" applyFont="1" applyFill="1" applyBorder="1" applyAlignment="1">
      <alignment horizontal="center" vertical="center" wrapText="1"/>
    </xf>
    <xf numFmtId="1" fontId="2" fillId="2" borderId="23" xfId="1" applyNumberFormat="1" applyFont="1" applyFill="1" applyBorder="1" applyAlignment="1">
      <alignment horizontal="center" vertical="center"/>
    </xf>
    <xf numFmtId="1" fontId="3" fillId="2" borderId="24" xfId="1" applyNumberFormat="1" applyFont="1" applyFill="1" applyBorder="1" applyAlignment="1">
      <alignment horizontal="center" vertical="center" wrapText="1"/>
    </xf>
    <xf numFmtId="1" fontId="3" fillId="2" borderId="24" xfId="1" applyNumberFormat="1" applyFont="1" applyFill="1" applyBorder="1" applyAlignment="1">
      <alignment horizontal="center" vertical="center"/>
    </xf>
    <xf numFmtId="1" fontId="3" fillId="2" borderId="25" xfId="1" applyNumberFormat="1" applyFont="1" applyFill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/>
    </xf>
    <xf numFmtId="3" fontId="4" fillId="3" borderId="29" xfId="1" applyNumberFormat="1" applyFont="1" applyFill="1" applyBorder="1" applyAlignment="1">
      <alignment horizontal="center" vertical="center"/>
    </xf>
    <xf numFmtId="164" fontId="5" fillId="0" borderId="32" xfId="1" applyNumberFormat="1" applyFont="1" applyBorder="1" applyAlignment="1">
      <alignment vertical="center"/>
    </xf>
    <xf numFmtId="3" fontId="4" fillId="5" borderId="29" xfId="1" applyNumberFormat="1" applyFont="1" applyFill="1" applyBorder="1" applyAlignment="1">
      <alignment horizontal="center" vertical="center"/>
    </xf>
    <xf numFmtId="164" fontId="5" fillId="0" borderId="49" xfId="1" applyNumberFormat="1" applyFont="1" applyBorder="1" applyAlignment="1">
      <alignment vertical="center"/>
    </xf>
    <xf numFmtId="4" fontId="4" fillId="6" borderId="29" xfId="1" applyNumberFormat="1" applyFont="1" applyFill="1" applyBorder="1" applyAlignment="1">
      <alignment horizontal="center" vertical="center"/>
    </xf>
    <xf numFmtId="4" fontId="4" fillId="7" borderId="29" xfId="1" applyNumberFormat="1" applyFont="1" applyFill="1" applyBorder="1" applyAlignment="1">
      <alignment horizontal="center" vertical="center"/>
    </xf>
    <xf numFmtId="4" fontId="4" fillId="8" borderId="29" xfId="1" applyNumberFormat="1" applyFont="1" applyFill="1" applyBorder="1" applyAlignment="1">
      <alignment horizontal="center" vertical="center"/>
    </xf>
    <xf numFmtId="4" fontId="4" fillId="9" borderId="29" xfId="1" applyNumberFormat="1" applyFont="1" applyFill="1" applyBorder="1" applyAlignment="1">
      <alignment horizontal="center" vertical="center"/>
    </xf>
    <xf numFmtId="4" fontId="4" fillId="10" borderId="29" xfId="1" applyNumberFormat="1" applyFont="1" applyFill="1" applyBorder="1" applyAlignment="1">
      <alignment horizontal="center" vertical="center"/>
    </xf>
    <xf numFmtId="4" fontId="4" fillId="0" borderId="29" xfId="1" applyNumberFormat="1" applyFont="1" applyBorder="1" applyAlignment="1">
      <alignment horizontal="center" vertical="center"/>
    </xf>
    <xf numFmtId="4" fontId="4" fillId="0" borderId="34" xfId="1" applyNumberFormat="1" applyFont="1" applyBorder="1" applyAlignment="1">
      <alignment horizontal="center" vertical="center"/>
    </xf>
    <xf numFmtId="1" fontId="2" fillId="2" borderId="24" xfId="1" applyNumberFormat="1" applyFont="1" applyFill="1" applyBorder="1" applyAlignment="1">
      <alignment horizontal="center" vertical="center"/>
    </xf>
    <xf numFmtId="3" fontId="4" fillId="0" borderId="35" xfId="1" applyNumberFormat="1" applyFont="1" applyBorder="1" applyAlignment="1">
      <alignment horizontal="center" vertical="center"/>
    </xf>
    <xf numFmtId="165" fontId="4" fillId="0" borderId="40" xfId="1" applyNumberFormat="1" applyFont="1" applyBorder="1" applyAlignment="1">
      <alignment horizontal="right" vertical="center"/>
    </xf>
    <xf numFmtId="165" fontId="4" fillId="0" borderId="41" xfId="1" applyNumberFormat="1" applyFont="1" applyBorder="1" applyAlignment="1">
      <alignment horizontal="right" vertical="center"/>
    </xf>
    <xf numFmtId="3" fontId="4" fillId="4" borderId="10" xfId="1" applyNumberFormat="1" applyFont="1" applyFill="1" applyBorder="1" applyAlignment="1">
      <alignment horizontal="center" vertical="center"/>
    </xf>
    <xf numFmtId="164" fontId="5" fillId="0" borderId="17" xfId="1" applyNumberFormat="1" applyFont="1" applyBorder="1" applyAlignment="1">
      <alignment vertical="center"/>
    </xf>
    <xf numFmtId="164" fontId="5" fillId="0" borderId="18" xfId="1" applyNumberFormat="1" applyFont="1" applyBorder="1" applyAlignment="1">
      <alignment vertical="center"/>
    </xf>
    <xf numFmtId="164" fontId="5" fillId="0" borderId="50" xfId="1" applyNumberFormat="1" applyFont="1" applyBorder="1" applyAlignment="1">
      <alignment vertical="center"/>
    </xf>
    <xf numFmtId="1" fontId="2" fillId="2" borderId="24" xfId="1" applyNumberFormat="1" applyFont="1" applyFill="1" applyBorder="1" applyAlignment="1">
      <alignment horizontal="center" vertical="center" wrapText="1"/>
    </xf>
    <xf numFmtId="0" fontId="4" fillId="11" borderId="0" xfId="1" applyFont="1" applyFill="1"/>
    <xf numFmtId="4" fontId="2" fillId="0" borderId="51" xfId="2" applyNumberFormat="1" applyFont="1" applyBorder="1" applyAlignment="1">
      <alignment horizontal="center" vertical="center"/>
    </xf>
    <xf numFmtId="1" fontId="2" fillId="12" borderId="23" xfId="2" applyNumberFormat="1" applyFont="1" applyFill="1" applyBorder="1" applyAlignment="1">
      <alignment horizontal="center" vertical="center" wrapText="1"/>
    </xf>
    <xf numFmtId="1" fontId="2" fillId="12" borderId="24" xfId="2" applyNumberFormat="1" applyFont="1" applyFill="1" applyBorder="1" applyAlignment="1">
      <alignment horizontal="center" vertical="center" wrapText="1"/>
    </xf>
    <xf numFmtId="1" fontId="2" fillId="12" borderId="23" xfId="2" applyNumberFormat="1" applyFont="1" applyFill="1" applyBorder="1" applyAlignment="1">
      <alignment horizontal="center" vertical="center"/>
    </xf>
    <xf numFmtId="1" fontId="3" fillId="12" borderId="24" xfId="2" applyNumberFormat="1" applyFont="1" applyFill="1" applyBorder="1" applyAlignment="1">
      <alignment horizontal="center" vertical="center" wrapText="1"/>
    </xf>
    <xf numFmtId="1" fontId="3" fillId="12" borderId="24" xfId="2" applyNumberFormat="1" applyFont="1" applyFill="1" applyBorder="1" applyAlignment="1">
      <alignment horizontal="center" vertical="center"/>
    </xf>
    <xf numFmtId="1" fontId="7" fillId="12" borderId="24" xfId="2" applyNumberFormat="1" applyFont="1" applyFill="1" applyBorder="1" applyAlignment="1">
      <alignment horizontal="center" vertical="center" wrapText="1"/>
    </xf>
    <xf numFmtId="1" fontId="3" fillId="12" borderId="25" xfId="2" applyNumberFormat="1" applyFont="1" applyFill="1" applyBorder="1" applyAlignment="1">
      <alignment horizontal="center" vertical="center" wrapText="1"/>
    </xf>
    <xf numFmtId="1" fontId="2" fillId="12" borderId="24" xfId="2" applyNumberFormat="1" applyFont="1" applyFill="1" applyBorder="1" applyAlignment="1">
      <alignment horizontal="center" vertical="center"/>
    </xf>
    <xf numFmtId="0" fontId="0" fillId="11" borderId="52" xfId="0" applyFill="1" applyBorder="1"/>
    <xf numFmtId="0" fontId="11" fillId="0" borderId="0" xfId="0" applyFont="1" applyAlignment="1">
      <alignment vertical="center"/>
    </xf>
    <xf numFmtId="49" fontId="2" fillId="3" borderId="23" xfId="2" applyNumberFormat="1" applyFont="1" applyFill="1" applyBorder="1" applyAlignment="1">
      <alignment horizontal="center" vertical="center" wrapText="1"/>
    </xf>
    <xf numFmtId="49" fontId="2" fillId="3" borderId="24" xfId="2" applyNumberFormat="1" applyFont="1" applyFill="1" applyBorder="1" applyAlignment="1">
      <alignment horizontal="center" vertical="center" wrapText="1"/>
    </xf>
    <xf numFmtId="49" fontId="3" fillId="3" borderId="24" xfId="2" applyNumberFormat="1" applyFont="1" applyFill="1" applyBorder="1" applyAlignment="1">
      <alignment horizontal="center" vertical="center" wrapText="1"/>
    </xf>
    <xf numFmtId="49" fontId="3" fillId="3" borderId="24" xfId="2" applyNumberFormat="1" applyFont="1" applyFill="1" applyBorder="1" applyAlignment="1">
      <alignment horizontal="center" vertical="center"/>
    </xf>
    <xf numFmtId="49" fontId="7" fillId="3" borderId="24" xfId="2" applyNumberFormat="1" applyFont="1" applyFill="1" applyBorder="1" applyAlignment="1">
      <alignment horizontal="center" vertical="center" wrapText="1"/>
    </xf>
    <xf numFmtId="49" fontId="3" fillId="3" borderId="25" xfId="2" applyNumberFormat="1" applyFont="1" applyFill="1" applyBorder="1" applyAlignment="1">
      <alignment horizontal="center" vertical="center" wrapText="1"/>
    </xf>
    <xf numFmtId="49" fontId="2" fillId="3" borderId="24" xfId="2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8" fillId="0" borderId="46" xfId="0" applyFont="1" applyBorder="1" applyAlignment="1">
      <alignment horizontal="center"/>
    </xf>
    <xf numFmtId="0" fontId="8" fillId="0" borderId="4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2" fillId="0" borderId="3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48" xfId="0" applyFont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1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323850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E4181E-9AC5-43F8-B7E6-24061CB79571}"/>
            </a:ext>
          </a:extLst>
        </xdr:cNvPr>
        <xdr:cNvSpPr/>
      </xdr:nvSpPr>
      <xdr:spPr>
        <a:xfrm>
          <a:off x="38100" y="28575"/>
          <a:ext cx="11906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74"/>
  <sheetViews>
    <sheetView showZeros="0" tabSelected="1" zoomScaleNormal="100" workbookViewId="0">
      <selection activeCell="D21" sqref="D21"/>
    </sheetView>
  </sheetViews>
  <sheetFormatPr baseColWidth="10" defaultRowHeight="15" x14ac:dyDescent="0.25"/>
  <cols>
    <col min="1" max="1" width="21.42578125" customWidth="1"/>
    <col min="2" max="2" width="2.42578125" customWidth="1"/>
    <col min="5" max="5" width="12.85546875" customWidth="1"/>
    <col min="7" max="7" width="12.85546875" customWidth="1"/>
    <col min="9" max="9" width="12.85546875" customWidth="1"/>
    <col min="11" max="11" width="12.85546875" customWidth="1"/>
    <col min="13" max="13" width="12.85546875" customWidth="1"/>
    <col min="15" max="15" width="12.85546875" customWidth="1"/>
    <col min="17" max="17" width="12.85546875" customWidth="1"/>
    <col min="19" max="19" width="12.85546875" customWidth="1"/>
    <col min="21" max="21" width="12.85546875" customWidth="1"/>
    <col min="23" max="23" width="12.85546875" customWidth="1"/>
    <col min="25" max="25" width="12.85546875" customWidth="1"/>
    <col min="27" max="27" width="12.85546875" customWidth="1"/>
    <col min="29" max="29" width="12.85546875" customWidth="1"/>
  </cols>
  <sheetData>
    <row r="1" spans="1:29" ht="27.75" thickTop="1" thickBot="1" x14ac:dyDescent="0.45">
      <c r="A1" s="85"/>
      <c r="B1" s="94"/>
      <c r="C1" s="56"/>
      <c r="D1" s="119" t="s">
        <v>5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1"/>
    </row>
    <row r="2" spans="1:29" s="10" customFormat="1" ht="49.5" customHeight="1" thickTop="1" thickBot="1" x14ac:dyDescent="0.35">
      <c r="A2" s="95" t="s">
        <v>9</v>
      </c>
      <c r="B2" s="57"/>
      <c r="C2" s="29" t="s">
        <v>7</v>
      </c>
      <c r="D2" s="96" t="str">
        <f>LEFT(A2,5)</f>
        <v>10107</v>
      </c>
      <c r="E2" s="97"/>
      <c r="F2" s="96" t="str">
        <f>LEFT(A3,5)</f>
        <v>10278</v>
      </c>
      <c r="G2" s="97"/>
      <c r="H2" s="96" t="str">
        <f>LEFT(A4,5)</f>
        <v>11306</v>
      </c>
      <c r="I2" s="98"/>
      <c r="J2" s="96" t="str">
        <f>LEFT(A5,5)</f>
        <v>11808</v>
      </c>
      <c r="K2" s="98"/>
      <c r="L2" s="96" t="str">
        <f>LEFT(A6,5)</f>
        <v>13485</v>
      </c>
      <c r="M2" s="98"/>
      <c r="N2" s="96" t="str">
        <f>LEFT(A7,5)</f>
        <v>13506</v>
      </c>
      <c r="O2" s="99"/>
      <c r="P2" s="96" t="str">
        <f>LEFT(A8,5)</f>
        <v>15689</v>
      </c>
      <c r="Q2" s="99"/>
      <c r="R2" s="96" t="str">
        <f>LEFT(A9,5)</f>
        <v>16607</v>
      </c>
      <c r="S2" s="99"/>
      <c r="T2" s="96" t="str">
        <f>LEFT(A10,5)</f>
        <v>17106</v>
      </c>
      <c r="U2" s="100"/>
      <c r="V2" s="96" t="str">
        <f>LEFT(A11,5)</f>
        <v>17668</v>
      </c>
      <c r="W2" s="98"/>
      <c r="X2" s="96" t="str">
        <f>LEFT(A12,5)</f>
        <v>30002</v>
      </c>
      <c r="Y2" s="98"/>
      <c r="Z2" s="96" t="str">
        <f>LEFT(A13,5)</f>
        <v>30003</v>
      </c>
      <c r="AA2" s="98"/>
      <c r="AB2" s="96" t="str">
        <f>LEFT(A14,5)</f>
        <v>30004</v>
      </c>
      <c r="AC2" s="101"/>
    </row>
    <row r="3" spans="1:29" s="10" customFormat="1" ht="20.100000000000001" customHeight="1" thickTop="1" thickBot="1" x14ac:dyDescent="0.35">
      <c r="A3" s="95" t="s">
        <v>10</v>
      </c>
      <c r="B3" s="57"/>
      <c r="C3" s="116" t="s">
        <v>0</v>
      </c>
      <c r="D3" s="108" t="s">
        <v>1</v>
      </c>
      <c r="E3" s="109"/>
      <c r="F3" s="108" t="s">
        <v>1</v>
      </c>
      <c r="G3" s="109"/>
      <c r="H3" s="108" t="s">
        <v>1</v>
      </c>
      <c r="I3" s="109"/>
      <c r="J3" s="108" t="s">
        <v>1</v>
      </c>
      <c r="K3" s="109"/>
      <c r="L3" s="108" t="s">
        <v>1</v>
      </c>
      <c r="M3" s="109"/>
      <c r="N3" s="108" t="s">
        <v>1</v>
      </c>
      <c r="O3" s="109"/>
      <c r="P3" s="108" t="s">
        <v>1</v>
      </c>
      <c r="Q3" s="109"/>
      <c r="R3" s="108" t="s">
        <v>1</v>
      </c>
      <c r="S3" s="109"/>
      <c r="T3" s="108" t="s">
        <v>1</v>
      </c>
      <c r="U3" s="109"/>
      <c r="V3" s="108" t="s">
        <v>1</v>
      </c>
      <c r="W3" s="118"/>
      <c r="X3" s="114" t="s">
        <v>1</v>
      </c>
      <c r="Y3" s="118"/>
      <c r="Z3" s="108" t="s">
        <v>1</v>
      </c>
      <c r="AA3" s="118"/>
      <c r="AB3" s="114" t="s">
        <v>1</v>
      </c>
      <c r="AC3" s="115"/>
    </row>
    <row r="4" spans="1:29" s="10" customFormat="1" ht="20.100000000000001" customHeight="1" thickTop="1" thickBot="1" x14ac:dyDescent="0.35">
      <c r="A4" s="95" t="s">
        <v>11</v>
      </c>
      <c r="B4" s="57"/>
      <c r="C4" s="117"/>
      <c r="D4" s="11" t="s">
        <v>2</v>
      </c>
      <c r="E4" s="12" t="s">
        <v>3</v>
      </c>
      <c r="F4" s="11" t="s">
        <v>2</v>
      </c>
      <c r="G4" s="12" t="s">
        <v>3</v>
      </c>
      <c r="H4" s="11" t="s">
        <v>2</v>
      </c>
      <c r="I4" s="12" t="s">
        <v>3</v>
      </c>
      <c r="J4" s="11" t="s">
        <v>2</v>
      </c>
      <c r="K4" s="12" t="s">
        <v>3</v>
      </c>
      <c r="L4" s="11" t="s">
        <v>2</v>
      </c>
      <c r="M4" s="12" t="s">
        <v>3</v>
      </c>
      <c r="N4" s="11" t="s">
        <v>2</v>
      </c>
      <c r="O4" s="12" t="s">
        <v>3</v>
      </c>
      <c r="P4" s="11" t="s">
        <v>2</v>
      </c>
      <c r="Q4" s="12" t="s">
        <v>3</v>
      </c>
      <c r="R4" s="11" t="s">
        <v>2</v>
      </c>
      <c r="S4" s="12" t="s">
        <v>3</v>
      </c>
      <c r="T4" s="11" t="s">
        <v>2</v>
      </c>
      <c r="U4" s="12" t="s">
        <v>3</v>
      </c>
      <c r="V4" s="11" t="s">
        <v>2</v>
      </c>
      <c r="W4" s="12" t="s">
        <v>3</v>
      </c>
      <c r="X4" s="13" t="s">
        <v>2</v>
      </c>
      <c r="Y4" s="12" t="s">
        <v>3</v>
      </c>
      <c r="Z4" s="11" t="s">
        <v>2</v>
      </c>
      <c r="AA4" s="12" t="s">
        <v>3</v>
      </c>
      <c r="AB4" s="13" t="s">
        <v>2</v>
      </c>
      <c r="AC4" s="12" t="s">
        <v>3</v>
      </c>
    </row>
    <row r="5" spans="1:29" s="10" customFormat="1" ht="18" customHeight="1" thickTop="1" thickBot="1" x14ac:dyDescent="0.35">
      <c r="A5" s="95" t="s">
        <v>12</v>
      </c>
      <c r="B5" s="57"/>
      <c r="C5" s="30">
        <v>500</v>
      </c>
      <c r="D5" s="14">
        <f>E5/C5</f>
        <v>0</v>
      </c>
      <c r="E5" s="15">
        <v>0</v>
      </c>
      <c r="F5" s="14">
        <f t="shared" ref="F5:F11" si="0">G5/C5</f>
        <v>0</v>
      </c>
      <c r="G5" s="15">
        <v>0</v>
      </c>
      <c r="H5" s="14">
        <f t="shared" ref="H5:H11" si="1">I5/C5</f>
        <v>0</v>
      </c>
      <c r="I5" s="15">
        <v>0</v>
      </c>
      <c r="J5" s="14">
        <f t="shared" ref="J5:J11" si="2">K5/C5</f>
        <v>0</v>
      </c>
      <c r="K5" s="15">
        <v>0</v>
      </c>
      <c r="L5" s="14">
        <f t="shared" ref="L5:L11" si="3">M5/C5</f>
        <v>0</v>
      </c>
      <c r="M5" s="15">
        <v>0</v>
      </c>
      <c r="N5" s="14">
        <f t="shared" ref="N5:N11" si="4">O5/C5</f>
        <v>0</v>
      </c>
      <c r="O5" s="15">
        <v>0</v>
      </c>
      <c r="P5" s="14">
        <f t="shared" ref="P5:P11" si="5">Q5/C5</f>
        <v>0</v>
      </c>
      <c r="Q5" s="15">
        <v>0</v>
      </c>
      <c r="R5" s="14">
        <f t="shared" ref="R5:R11" si="6">S5/C5</f>
        <v>0</v>
      </c>
      <c r="S5" s="15">
        <v>0</v>
      </c>
      <c r="T5" s="14">
        <f t="shared" ref="T5:T11" si="7">U5/C5</f>
        <v>0</v>
      </c>
      <c r="U5" s="16">
        <v>0</v>
      </c>
      <c r="V5" s="17">
        <f>W5/500</f>
        <v>0</v>
      </c>
      <c r="W5" s="23">
        <v>0</v>
      </c>
      <c r="X5" s="17">
        <f>Y5/500</f>
        <v>0</v>
      </c>
      <c r="Y5" s="23">
        <v>0</v>
      </c>
      <c r="Z5" s="17">
        <f>AA5/500</f>
        <v>0</v>
      </c>
      <c r="AA5" s="23">
        <v>0</v>
      </c>
      <c r="AB5" s="17">
        <f>AC5/500</f>
        <v>0</v>
      </c>
      <c r="AC5" s="31">
        <v>0</v>
      </c>
    </row>
    <row r="6" spans="1:29" s="10" customFormat="1" ht="18" customHeight="1" thickTop="1" thickBot="1" x14ac:dyDescent="0.35">
      <c r="A6" s="95" t="s">
        <v>13</v>
      </c>
      <c r="B6" s="57"/>
      <c r="C6" s="32">
        <v>200</v>
      </c>
      <c r="D6" s="14">
        <f t="shared" ref="D6:D11" si="8">E6/C6</f>
        <v>88</v>
      </c>
      <c r="E6" s="19">
        <v>17600</v>
      </c>
      <c r="F6" s="18">
        <f t="shared" si="0"/>
        <v>0</v>
      </c>
      <c r="G6" s="19">
        <v>0</v>
      </c>
      <c r="H6" s="18">
        <f t="shared" si="1"/>
        <v>0</v>
      </c>
      <c r="I6" s="19">
        <v>0</v>
      </c>
      <c r="J6" s="18">
        <f t="shared" si="2"/>
        <v>50</v>
      </c>
      <c r="K6" s="19">
        <v>10000</v>
      </c>
      <c r="L6" s="18">
        <f t="shared" si="3"/>
        <v>99</v>
      </c>
      <c r="M6" s="19">
        <v>19800</v>
      </c>
      <c r="N6" s="18">
        <f t="shared" si="4"/>
        <v>30</v>
      </c>
      <c r="O6" s="19">
        <v>6000</v>
      </c>
      <c r="P6" s="18">
        <f t="shared" si="5"/>
        <v>9</v>
      </c>
      <c r="Q6" s="19">
        <v>1800</v>
      </c>
      <c r="R6" s="18">
        <f t="shared" si="6"/>
        <v>151</v>
      </c>
      <c r="S6" s="19">
        <v>30200</v>
      </c>
      <c r="T6" s="18">
        <f t="shared" si="7"/>
        <v>49</v>
      </c>
      <c r="U6" s="20">
        <v>9800</v>
      </c>
      <c r="V6" s="21">
        <f>W6/200</f>
        <v>61</v>
      </c>
      <c r="W6" s="23">
        <v>12200</v>
      </c>
      <c r="X6" s="21">
        <f>Y6/200</f>
        <v>49</v>
      </c>
      <c r="Y6" s="23">
        <v>9800</v>
      </c>
      <c r="Z6" s="21">
        <f>AA6/200</f>
        <v>18</v>
      </c>
      <c r="AA6" s="23">
        <v>3600</v>
      </c>
      <c r="AB6" s="21">
        <f>AC6/200</f>
        <v>96</v>
      </c>
      <c r="AC6" s="31">
        <v>19200</v>
      </c>
    </row>
    <row r="7" spans="1:29" s="10" customFormat="1" ht="18" customHeight="1" thickTop="1" thickBot="1" x14ac:dyDescent="0.35">
      <c r="A7" s="95" t="s">
        <v>14</v>
      </c>
      <c r="B7" s="57"/>
      <c r="C7" s="33">
        <v>100</v>
      </c>
      <c r="D7" s="14">
        <f t="shared" si="8"/>
        <v>76</v>
      </c>
      <c r="E7" s="19">
        <v>7600</v>
      </c>
      <c r="F7" s="18">
        <f t="shared" si="0"/>
        <v>0</v>
      </c>
      <c r="G7" s="19">
        <v>0</v>
      </c>
      <c r="H7" s="18">
        <f t="shared" si="1"/>
        <v>0</v>
      </c>
      <c r="I7" s="19">
        <v>0</v>
      </c>
      <c r="J7" s="18">
        <f t="shared" si="2"/>
        <v>89</v>
      </c>
      <c r="K7" s="19">
        <v>8900</v>
      </c>
      <c r="L7" s="18">
        <f t="shared" si="3"/>
        <v>24</v>
      </c>
      <c r="M7" s="19">
        <v>2400</v>
      </c>
      <c r="N7" s="18">
        <f t="shared" si="4"/>
        <v>74</v>
      </c>
      <c r="O7" s="19">
        <v>7400</v>
      </c>
      <c r="P7" s="18">
        <f t="shared" si="5"/>
        <v>66</v>
      </c>
      <c r="Q7" s="19">
        <v>6600</v>
      </c>
      <c r="R7" s="18">
        <f t="shared" si="6"/>
        <v>299</v>
      </c>
      <c r="S7" s="19">
        <v>29900</v>
      </c>
      <c r="T7" s="18">
        <f t="shared" si="7"/>
        <v>206</v>
      </c>
      <c r="U7" s="20">
        <v>20600</v>
      </c>
      <c r="V7" s="21">
        <f>W7/100</f>
        <v>218</v>
      </c>
      <c r="W7" s="23">
        <v>21800</v>
      </c>
      <c r="X7" s="21">
        <f>Y7/100</f>
        <v>39</v>
      </c>
      <c r="Y7" s="23">
        <v>3900</v>
      </c>
      <c r="Z7" s="21">
        <f>AA7/100</f>
        <v>63</v>
      </c>
      <c r="AA7" s="23">
        <v>6300</v>
      </c>
      <c r="AB7" s="21">
        <f>AC7/100</f>
        <v>163</v>
      </c>
      <c r="AC7" s="31">
        <v>16300</v>
      </c>
    </row>
    <row r="8" spans="1:29" s="10" customFormat="1" ht="18" customHeight="1" thickTop="1" thickBot="1" x14ac:dyDescent="0.35">
      <c r="A8" s="95" t="s">
        <v>15</v>
      </c>
      <c r="B8" s="57"/>
      <c r="C8" s="34">
        <v>50</v>
      </c>
      <c r="D8" s="14">
        <f t="shared" si="8"/>
        <v>671</v>
      </c>
      <c r="E8" s="19">
        <v>33550</v>
      </c>
      <c r="F8" s="18">
        <f t="shared" si="0"/>
        <v>0</v>
      </c>
      <c r="G8" s="19">
        <v>0</v>
      </c>
      <c r="H8" s="18">
        <f t="shared" si="1"/>
        <v>800</v>
      </c>
      <c r="I8" s="19">
        <v>40000</v>
      </c>
      <c r="J8" s="18">
        <f t="shared" si="2"/>
        <v>8938</v>
      </c>
      <c r="K8" s="19">
        <v>446900</v>
      </c>
      <c r="L8" s="18">
        <f t="shared" si="3"/>
        <v>8551</v>
      </c>
      <c r="M8" s="19">
        <v>427550</v>
      </c>
      <c r="N8" s="18">
        <f t="shared" si="4"/>
        <v>5102</v>
      </c>
      <c r="O8" s="19">
        <v>255100</v>
      </c>
      <c r="P8" s="18">
        <f t="shared" si="5"/>
        <v>5253</v>
      </c>
      <c r="Q8" s="19">
        <v>262650</v>
      </c>
      <c r="R8" s="18">
        <f t="shared" si="6"/>
        <v>24136</v>
      </c>
      <c r="S8" s="19">
        <v>1206800</v>
      </c>
      <c r="T8" s="18">
        <f t="shared" si="7"/>
        <v>32067</v>
      </c>
      <c r="U8" s="20">
        <v>1603350</v>
      </c>
      <c r="V8" s="21">
        <f>W8/50</f>
        <v>4434</v>
      </c>
      <c r="W8" s="23">
        <v>221700</v>
      </c>
      <c r="X8" s="21">
        <f>Y8/50</f>
        <v>1737</v>
      </c>
      <c r="Y8" s="23">
        <v>86850</v>
      </c>
      <c r="Z8" s="21">
        <f>AA8/50</f>
        <v>9573</v>
      </c>
      <c r="AA8" s="23">
        <v>478650</v>
      </c>
      <c r="AB8" s="21">
        <f>AC8/50</f>
        <v>13144</v>
      </c>
      <c r="AC8" s="31">
        <v>657200</v>
      </c>
    </row>
    <row r="9" spans="1:29" s="10" customFormat="1" ht="18" customHeight="1" thickTop="1" thickBot="1" x14ac:dyDescent="0.35">
      <c r="A9" s="95" t="s">
        <v>16</v>
      </c>
      <c r="B9" s="57"/>
      <c r="C9" s="35">
        <v>20</v>
      </c>
      <c r="D9" s="14">
        <f t="shared" si="8"/>
        <v>493</v>
      </c>
      <c r="E9" s="19">
        <v>9860</v>
      </c>
      <c r="F9" s="18">
        <f t="shared" si="0"/>
        <v>0</v>
      </c>
      <c r="G9" s="19">
        <v>0</v>
      </c>
      <c r="H9" s="18">
        <f t="shared" si="1"/>
        <v>600</v>
      </c>
      <c r="I9" s="19">
        <v>12000</v>
      </c>
      <c r="J9" s="18">
        <f t="shared" si="2"/>
        <v>8429</v>
      </c>
      <c r="K9" s="19">
        <v>168580</v>
      </c>
      <c r="L9" s="18">
        <f t="shared" si="3"/>
        <v>2855</v>
      </c>
      <c r="M9" s="19">
        <v>57100</v>
      </c>
      <c r="N9" s="18">
        <f t="shared" si="4"/>
        <v>9253</v>
      </c>
      <c r="O9" s="19">
        <v>185060</v>
      </c>
      <c r="P9" s="18">
        <f t="shared" si="5"/>
        <v>5913</v>
      </c>
      <c r="Q9" s="19">
        <v>118260</v>
      </c>
      <c r="R9" s="18">
        <f t="shared" si="6"/>
        <v>41123</v>
      </c>
      <c r="S9" s="19">
        <v>822460</v>
      </c>
      <c r="T9" s="18">
        <f t="shared" si="7"/>
        <v>46701</v>
      </c>
      <c r="U9" s="20">
        <v>934020</v>
      </c>
      <c r="V9" s="21">
        <f>W9/20</f>
        <v>11289</v>
      </c>
      <c r="W9" s="23">
        <v>225780</v>
      </c>
      <c r="X9" s="21">
        <f>Y9/20</f>
        <v>2709</v>
      </c>
      <c r="Y9" s="23">
        <v>54180</v>
      </c>
      <c r="Z9" s="21">
        <f>AA9/20</f>
        <v>9922</v>
      </c>
      <c r="AA9" s="23">
        <v>198440</v>
      </c>
      <c r="AB9" s="21">
        <f>AC9/20</f>
        <v>17845</v>
      </c>
      <c r="AC9" s="31">
        <v>356900</v>
      </c>
    </row>
    <row r="10" spans="1:29" s="10" customFormat="1" ht="18" customHeight="1" thickTop="1" thickBot="1" x14ac:dyDescent="0.35">
      <c r="A10" s="95" t="s">
        <v>17</v>
      </c>
      <c r="B10" s="57"/>
      <c r="C10" s="36">
        <v>10</v>
      </c>
      <c r="D10" s="14">
        <f t="shared" si="8"/>
        <v>1734</v>
      </c>
      <c r="E10" s="19">
        <v>17340</v>
      </c>
      <c r="F10" s="18">
        <f t="shared" si="0"/>
        <v>0</v>
      </c>
      <c r="G10" s="19">
        <v>0</v>
      </c>
      <c r="H10" s="18">
        <f t="shared" si="1"/>
        <v>900</v>
      </c>
      <c r="I10" s="19">
        <v>9000</v>
      </c>
      <c r="J10" s="18">
        <f t="shared" si="2"/>
        <v>8150</v>
      </c>
      <c r="K10" s="19">
        <v>81500</v>
      </c>
      <c r="L10" s="18">
        <f t="shared" si="3"/>
        <v>3057</v>
      </c>
      <c r="M10" s="19">
        <v>30570</v>
      </c>
      <c r="N10" s="18">
        <f t="shared" si="4"/>
        <v>9763</v>
      </c>
      <c r="O10" s="19">
        <v>97630</v>
      </c>
      <c r="P10" s="18">
        <f t="shared" si="5"/>
        <v>2170</v>
      </c>
      <c r="Q10" s="19">
        <v>21700</v>
      </c>
      <c r="R10" s="18">
        <f t="shared" si="6"/>
        <v>41352</v>
      </c>
      <c r="S10" s="19">
        <v>413520</v>
      </c>
      <c r="T10" s="18">
        <f t="shared" si="7"/>
        <v>55031</v>
      </c>
      <c r="U10" s="20">
        <v>550310</v>
      </c>
      <c r="V10" s="21">
        <f>W10/10</f>
        <v>11955</v>
      </c>
      <c r="W10" s="23">
        <v>119550</v>
      </c>
      <c r="X10" s="21">
        <f>Y10/10</f>
        <v>882</v>
      </c>
      <c r="Y10" s="23">
        <v>8820</v>
      </c>
      <c r="Z10" s="21">
        <f>AA10/10</f>
        <v>9645</v>
      </c>
      <c r="AA10" s="23">
        <v>96450</v>
      </c>
      <c r="AB10" s="21">
        <f>AC10/10</f>
        <v>17683</v>
      </c>
      <c r="AC10" s="31">
        <v>176830</v>
      </c>
    </row>
    <row r="11" spans="1:29" s="10" customFormat="1" ht="18" customHeight="1" thickTop="1" thickBot="1" x14ac:dyDescent="0.35">
      <c r="A11" s="95" t="s">
        <v>18</v>
      </c>
      <c r="B11" s="57"/>
      <c r="C11" s="37">
        <v>5</v>
      </c>
      <c r="D11" s="14">
        <f t="shared" si="8"/>
        <v>784</v>
      </c>
      <c r="E11" s="19">
        <v>3920</v>
      </c>
      <c r="F11" s="26">
        <f t="shared" si="0"/>
        <v>0</v>
      </c>
      <c r="G11" s="27">
        <v>0</v>
      </c>
      <c r="H11" s="26">
        <f t="shared" si="1"/>
        <v>0</v>
      </c>
      <c r="I11" s="27">
        <v>0</v>
      </c>
      <c r="J11" s="26">
        <f t="shared" si="2"/>
        <v>757</v>
      </c>
      <c r="K11" s="27">
        <v>3785</v>
      </c>
      <c r="L11" s="26">
        <f t="shared" si="3"/>
        <v>678</v>
      </c>
      <c r="M11" s="27">
        <v>3390</v>
      </c>
      <c r="N11" s="26">
        <f t="shared" si="4"/>
        <v>1804</v>
      </c>
      <c r="O11" s="27">
        <v>9020</v>
      </c>
      <c r="P11" s="26">
        <f t="shared" si="5"/>
        <v>330</v>
      </c>
      <c r="Q11" s="27">
        <v>1650</v>
      </c>
      <c r="R11" s="26">
        <f t="shared" si="6"/>
        <v>7391</v>
      </c>
      <c r="S11" s="27">
        <v>36955</v>
      </c>
      <c r="T11" s="26">
        <f t="shared" si="7"/>
        <v>5150</v>
      </c>
      <c r="U11" s="22">
        <v>25750</v>
      </c>
      <c r="V11" s="28">
        <f>W11/5</f>
        <v>6729</v>
      </c>
      <c r="W11" s="25">
        <v>33645</v>
      </c>
      <c r="X11" s="28">
        <f>Y11/5</f>
        <v>1130</v>
      </c>
      <c r="Y11" s="25">
        <v>5650</v>
      </c>
      <c r="Z11" s="28">
        <f>AA11/5</f>
        <v>6130</v>
      </c>
      <c r="AA11" s="25">
        <v>30650</v>
      </c>
      <c r="AB11" s="28">
        <f>AC11/5</f>
        <v>547</v>
      </c>
      <c r="AC11" s="38">
        <v>2735</v>
      </c>
    </row>
    <row r="12" spans="1:29" s="10" customFormat="1" ht="18" customHeight="1" thickTop="1" thickBot="1" x14ac:dyDescent="0.35">
      <c r="A12" s="95" t="s">
        <v>19</v>
      </c>
      <c r="B12" s="57"/>
      <c r="C12" s="48" t="s">
        <v>4</v>
      </c>
      <c r="D12" s="49"/>
      <c r="E12" s="50">
        <f>SUM(E5:E11)</f>
        <v>89870</v>
      </c>
      <c r="F12" s="49"/>
      <c r="G12" s="50">
        <f>SUM(G5:G11)</f>
        <v>0</v>
      </c>
      <c r="H12" s="49"/>
      <c r="I12" s="50">
        <f>SUM(I5:I11)</f>
        <v>61000</v>
      </c>
      <c r="J12" s="49"/>
      <c r="K12" s="50">
        <f>SUM(K5:K11)</f>
        <v>719665</v>
      </c>
      <c r="L12" s="49"/>
      <c r="M12" s="50">
        <f>SUM(M5:M11)</f>
        <v>540810</v>
      </c>
      <c r="N12" s="49"/>
      <c r="O12" s="50">
        <f>SUM(O5:O11)</f>
        <v>560210</v>
      </c>
      <c r="P12" s="49"/>
      <c r="Q12" s="50">
        <f>SUM(Q5:Q11)</f>
        <v>412660</v>
      </c>
      <c r="R12" s="49"/>
      <c r="S12" s="50">
        <f>SUM(S5:S11)</f>
        <v>2539835</v>
      </c>
      <c r="T12" s="49"/>
      <c r="U12" s="51">
        <f>SUM(U5:U11)</f>
        <v>3143830</v>
      </c>
      <c r="V12" s="52"/>
      <c r="W12" s="53">
        <f>SUM(W5:W11)</f>
        <v>634675</v>
      </c>
      <c r="X12" s="52"/>
      <c r="Y12" s="53">
        <f>SUM(Y5:Y11)</f>
        <v>169200</v>
      </c>
      <c r="Z12" s="52"/>
      <c r="AA12" s="53">
        <f>SUM(AA5:AA11)</f>
        <v>814090</v>
      </c>
      <c r="AB12" s="52"/>
      <c r="AC12" s="54">
        <f>SUM(AC5:AC11)</f>
        <v>1229165</v>
      </c>
    </row>
    <row r="13" spans="1:29" s="10" customFormat="1" ht="45" customHeight="1" thickTop="1" thickBot="1" x14ac:dyDescent="0.35">
      <c r="A13" s="95" t="s">
        <v>20</v>
      </c>
      <c r="B13" s="57"/>
      <c r="C13" s="29" t="s">
        <v>7</v>
      </c>
      <c r="D13" s="96" t="str">
        <f>LEFT(A15,5)</f>
        <v>40978</v>
      </c>
      <c r="E13" s="98"/>
      <c r="F13" s="96" t="str">
        <f>LEFT(A16,5)</f>
        <v>42559</v>
      </c>
      <c r="G13" s="99"/>
      <c r="H13" s="96" t="str">
        <f>LEFT(A17,5)</f>
        <v>60033</v>
      </c>
      <c r="I13" s="98"/>
      <c r="J13" s="96" t="str">
        <f>LEFT(A18,5)</f>
        <v>80006</v>
      </c>
      <c r="K13" s="98"/>
      <c r="L13" s="96" t="str">
        <f>LEFT(A19,5)</f>
        <v/>
      </c>
      <c r="M13" s="102"/>
      <c r="N13" s="96" t="str">
        <f>LEFT(A20,5)</f>
        <v/>
      </c>
      <c r="O13" s="99"/>
      <c r="P13" s="96" t="str">
        <f>LEFT(A21,5)</f>
        <v/>
      </c>
      <c r="Q13" s="99"/>
      <c r="R13" s="96" t="str">
        <f>LEFT(A22,5)</f>
        <v/>
      </c>
      <c r="S13" s="99"/>
      <c r="T13" s="96" t="str">
        <f>LEFT(A23,5)</f>
        <v/>
      </c>
      <c r="U13" s="98"/>
      <c r="V13" s="96" t="str">
        <f>LEFT(A24,5)</f>
        <v/>
      </c>
      <c r="W13" s="98"/>
      <c r="X13" s="96" t="str">
        <f>LEFT(A25,5)</f>
        <v/>
      </c>
      <c r="Y13" s="98"/>
      <c r="Z13" s="96" t="str">
        <f>LEFT(A26,5)</f>
        <v/>
      </c>
      <c r="AA13" s="98"/>
      <c r="AB13" s="96" t="str">
        <f>LEFT(A27,5)</f>
        <v/>
      </c>
      <c r="AC13" s="101"/>
    </row>
    <row r="14" spans="1:29" s="10" customFormat="1" ht="18" customHeight="1" thickTop="1" x14ac:dyDescent="0.3">
      <c r="A14" s="95" t="s">
        <v>21</v>
      </c>
      <c r="B14" s="57"/>
      <c r="C14" s="116" t="s">
        <v>0</v>
      </c>
      <c r="D14" s="108" t="s">
        <v>1</v>
      </c>
      <c r="E14" s="109"/>
      <c r="F14" s="108" t="s">
        <v>1</v>
      </c>
      <c r="G14" s="109"/>
      <c r="H14" s="108" t="s">
        <v>1</v>
      </c>
      <c r="I14" s="109"/>
      <c r="J14" s="108" t="s">
        <v>1</v>
      </c>
      <c r="K14" s="109"/>
      <c r="L14" s="108" t="s">
        <v>1</v>
      </c>
      <c r="M14" s="109"/>
      <c r="N14" s="108" t="s">
        <v>1</v>
      </c>
      <c r="O14" s="109"/>
      <c r="P14" s="108" t="s">
        <v>1</v>
      </c>
      <c r="Q14" s="109"/>
      <c r="R14" s="108" t="s">
        <v>1</v>
      </c>
      <c r="S14" s="109"/>
      <c r="T14" s="108" t="s">
        <v>1</v>
      </c>
      <c r="U14" s="109"/>
      <c r="V14" s="108" t="s">
        <v>1</v>
      </c>
      <c r="W14" s="109"/>
      <c r="X14" s="108" t="s">
        <v>1</v>
      </c>
      <c r="Y14" s="109"/>
      <c r="Z14" s="108" t="s">
        <v>1</v>
      </c>
      <c r="AA14" s="109"/>
      <c r="AB14" s="108" t="s">
        <v>1</v>
      </c>
      <c r="AC14" s="113"/>
    </row>
    <row r="15" spans="1:29" s="10" customFormat="1" ht="18" customHeight="1" thickBot="1" x14ac:dyDescent="0.35">
      <c r="A15" s="95" t="s">
        <v>22</v>
      </c>
      <c r="B15" s="57"/>
      <c r="C15" s="117"/>
      <c r="D15" s="11" t="s">
        <v>2</v>
      </c>
      <c r="E15" s="12" t="s">
        <v>3</v>
      </c>
      <c r="F15" s="11" t="s">
        <v>2</v>
      </c>
      <c r="G15" s="12" t="s">
        <v>3</v>
      </c>
      <c r="H15" s="11" t="s">
        <v>2</v>
      </c>
      <c r="I15" s="12" t="s">
        <v>3</v>
      </c>
      <c r="J15" s="11" t="s">
        <v>2</v>
      </c>
      <c r="K15" s="12" t="s">
        <v>3</v>
      </c>
      <c r="L15" s="11" t="s">
        <v>2</v>
      </c>
      <c r="M15" s="12" t="s">
        <v>3</v>
      </c>
      <c r="N15" s="11" t="s">
        <v>2</v>
      </c>
      <c r="O15" s="12" t="s">
        <v>3</v>
      </c>
      <c r="P15" s="11" t="s">
        <v>2</v>
      </c>
      <c r="Q15" s="12" t="s">
        <v>3</v>
      </c>
      <c r="R15" s="11" t="s">
        <v>2</v>
      </c>
      <c r="S15" s="12" t="s">
        <v>3</v>
      </c>
      <c r="T15" s="11" t="s">
        <v>2</v>
      </c>
      <c r="U15" s="12" t="s">
        <v>3</v>
      </c>
      <c r="V15" s="11" t="s">
        <v>2</v>
      </c>
      <c r="W15" s="12" t="s">
        <v>3</v>
      </c>
      <c r="X15" s="11" t="s">
        <v>2</v>
      </c>
      <c r="Y15" s="12" t="s">
        <v>3</v>
      </c>
      <c r="Z15" s="11" t="s">
        <v>2</v>
      </c>
      <c r="AA15" s="12" t="s">
        <v>3</v>
      </c>
      <c r="AB15" s="11" t="s">
        <v>2</v>
      </c>
      <c r="AC15" s="39" t="s">
        <v>3</v>
      </c>
    </row>
    <row r="16" spans="1:29" s="10" customFormat="1" ht="18" customHeight="1" thickTop="1" x14ac:dyDescent="0.3">
      <c r="A16" s="95" t="s">
        <v>23</v>
      </c>
      <c r="B16" s="57"/>
      <c r="C16" s="30">
        <v>500</v>
      </c>
      <c r="D16" s="14">
        <f t="shared" ref="D16:D22" si="9">E16/C16</f>
        <v>0</v>
      </c>
      <c r="E16" s="15">
        <v>0</v>
      </c>
      <c r="F16" s="14">
        <f t="shared" ref="F16:F22" si="10">G16/C16</f>
        <v>0</v>
      </c>
      <c r="G16" s="15">
        <v>0</v>
      </c>
      <c r="H16" s="14">
        <f t="shared" ref="H16:H22" si="11">I16/C16</f>
        <v>0</v>
      </c>
      <c r="I16" s="15">
        <v>0</v>
      </c>
      <c r="J16" s="14">
        <f t="shared" ref="J16:J22" si="12">K16/C16</f>
        <v>0</v>
      </c>
      <c r="K16" s="15">
        <v>0</v>
      </c>
      <c r="L16" s="14">
        <f t="shared" ref="L16:L22" si="13">M16/C16</f>
        <v>0</v>
      </c>
      <c r="M16" s="15"/>
      <c r="N16" s="14">
        <f t="shared" ref="N16:N22" si="14">O16/C16</f>
        <v>0</v>
      </c>
      <c r="O16" s="15"/>
      <c r="P16" s="14">
        <f t="shared" ref="P16:P22" si="15">Q16/C16</f>
        <v>0</v>
      </c>
      <c r="Q16" s="15"/>
      <c r="R16" s="14">
        <f t="shared" ref="R16:R22" si="16">S16/C16</f>
        <v>0</v>
      </c>
      <c r="S16" s="15"/>
      <c r="T16" s="14">
        <f t="shared" ref="T16:T22" si="17">U16/C16</f>
        <v>0</v>
      </c>
      <c r="U16" s="15"/>
      <c r="V16" s="14">
        <f>W16/500</f>
        <v>0</v>
      </c>
      <c r="W16" s="16"/>
      <c r="X16" s="17">
        <f>Y16/500</f>
        <v>0</v>
      </c>
      <c r="Y16" s="23"/>
      <c r="Z16" s="14">
        <f>AA16/500</f>
        <v>0</v>
      </c>
      <c r="AA16" s="16"/>
      <c r="AB16" s="17">
        <f>AC16/500</f>
        <v>0</v>
      </c>
      <c r="AC16" s="31"/>
    </row>
    <row r="17" spans="1:29" s="10" customFormat="1" ht="18" customHeight="1" x14ac:dyDescent="0.3">
      <c r="A17" s="95" t="s">
        <v>24</v>
      </c>
      <c r="B17" s="57"/>
      <c r="C17" s="32">
        <v>200</v>
      </c>
      <c r="D17" s="18">
        <f t="shared" si="9"/>
        <v>0</v>
      </c>
      <c r="E17" s="19">
        <v>0</v>
      </c>
      <c r="F17" s="18">
        <f t="shared" si="10"/>
        <v>40</v>
      </c>
      <c r="G17" s="19">
        <v>8000</v>
      </c>
      <c r="H17" s="18">
        <f t="shared" si="11"/>
        <v>175</v>
      </c>
      <c r="I17" s="19">
        <v>35000</v>
      </c>
      <c r="J17" s="18">
        <f t="shared" si="12"/>
        <v>0</v>
      </c>
      <c r="K17" s="19">
        <v>0</v>
      </c>
      <c r="L17" s="18">
        <f t="shared" si="13"/>
        <v>0</v>
      </c>
      <c r="M17" s="19"/>
      <c r="N17" s="18">
        <f t="shared" si="14"/>
        <v>0</v>
      </c>
      <c r="O17" s="19"/>
      <c r="P17" s="18">
        <f t="shared" si="15"/>
        <v>0</v>
      </c>
      <c r="Q17" s="19"/>
      <c r="R17" s="18">
        <f t="shared" si="16"/>
        <v>0</v>
      </c>
      <c r="S17" s="19"/>
      <c r="T17" s="18">
        <f t="shared" si="17"/>
        <v>0</v>
      </c>
      <c r="U17" s="19"/>
      <c r="V17" s="18">
        <f>W17/200</f>
        <v>0</v>
      </c>
      <c r="W17" s="20"/>
      <c r="X17" s="21">
        <f>Y17/200</f>
        <v>0</v>
      </c>
      <c r="Y17" s="23"/>
      <c r="Z17" s="18">
        <f>AA17/200</f>
        <v>0</v>
      </c>
      <c r="AA17" s="20"/>
      <c r="AB17" s="21">
        <f>AC17/200</f>
        <v>0</v>
      </c>
      <c r="AC17" s="31"/>
    </row>
    <row r="18" spans="1:29" s="10" customFormat="1" ht="18" customHeight="1" x14ac:dyDescent="0.3">
      <c r="A18" s="95" t="s">
        <v>25</v>
      </c>
      <c r="B18" s="57"/>
      <c r="C18" s="33">
        <v>100</v>
      </c>
      <c r="D18" s="18">
        <f t="shared" si="9"/>
        <v>0</v>
      </c>
      <c r="E18" s="19">
        <v>0</v>
      </c>
      <c r="F18" s="18">
        <f t="shared" si="10"/>
        <v>53</v>
      </c>
      <c r="G18" s="19">
        <v>5300</v>
      </c>
      <c r="H18" s="18">
        <f t="shared" si="11"/>
        <v>944</v>
      </c>
      <c r="I18" s="19">
        <v>94400</v>
      </c>
      <c r="J18" s="18">
        <f t="shared" si="12"/>
        <v>0</v>
      </c>
      <c r="K18" s="19">
        <v>0</v>
      </c>
      <c r="L18" s="18">
        <f t="shared" si="13"/>
        <v>0</v>
      </c>
      <c r="M18" s="19"/>
      <c r="N18" s="18">
        <f t="shared" si="14"/>
        <v>0</v>
      </c>
      <c r="O18" s="19"/>
      <c r="P18" s="18">
        <f t="shared" si="15"/>
        <v>0</v>
      </c>
      <c r="Q18" s="19"/>
      <c r="R18" s="18">
        <f t="shared" si="16"/>
        <v>0</v>
      </c>
      <c r="S18" s="19"/>
      <c r="T18" s="18">
        <f t="shared" si="17"/>
        <v>0</v>
      </c>
      <c r="U18" s="19"/>
      <c r="V18" s="18">
        <f>W18/100</f>
        <v>0</v>
      </c>
      <c r="W18" s="20"/>
      <c r="X18" s="21">
        <f>Y18/100</f>
        <v>0</v>
      </c>
      <c r="Y18" s="23"/>
      <c r="Z18" s="18">
        <f>AA18/100</f>
        <v>0</v>
      </c>
      <c r="AA18" s="20"/>
      <c r="AB18" s="21">
        <f>AC18/100</f>
        <v>0</v>
      </c>
      <c r="AC18" s="31"/>
    </row>
    <row r="19" spans="1:29" s="10" customFormat="1" ht="18" customHeight="1" x14ac:dyDescent="0.3">
      <c r="B19" s="57"/>
      <c r="C19" s="34">
        <v>50</v>
      </c>
      <c r="D19" s="18">
        <f t="shared" si="9"/>
        <v>0</v>
      </c>
      <c r="E19" s="19">
        <v>0</v>
      </c>
      <c r="F19" s="18">
        <f t="shared" si="10"/>
        <v>2968</v>
      </c>
      <c r="G19" s="19">
        <v>148400</v>
      </c>
      <c r="H19" s="18">
        <f t="shared" si="11"/>
        <v>20332</v>
      </c>
      <c r="I19" s="19">
        <v>1016600</v>
      </c>
      <c r="J19" s="18">
        <f t="shared" si="12"/>
        <v>0</v>
      </c>
      <c r="K19" s="19">
        <v>0</v>
      </c>
      <c r="L19" s="18">
        <f t="shared" si="13"/>
        <v>0</v>
      </c>
      <c r="M19" s="19"/>
      <c r="N19" s="18">
        <f t="shared" si="14"/>
        <v>0</v>
      </c>
      <c r="O19" s="19"/>
      <c r="P19" s="18">
        <f t="shared" si="15"/>
        <v>0</v>
      </c>
      <c r="Q19" s="19"/>
      <c r="R19" s="18">
        <f t="shared" si="16"/>
        <v>0</v>
      </c>
      <c r="S19" s="19"/>
      <c r="T19" s="18">
        <f t="shared" si="17"/>
        <v>0</v>
      </c>
      <c r="U19" s="19"/>
      <c r="V19" s="18">
        <f>W19/50</f>
        <v>0</v>
      </c>
      <c r="W19" s="20"/>
      <c r="X19" s="21">
        <f>Y19/50</f>
        <v>0</v>
      </c>
      <c r="Y19" s="23"/>
      <c r="Z19" s="18">
        <f>AA19/50</f>
        <v>0</v>
      </c>
      <c r="AA19" s="20"/>
      <c r="AB19" s="21">
        <f>AC19/50</f>
        <v>0</v>
      </c>
      <c r="AC19" s="31"/>
    </row>
    <row r="20" spans="1:29" s="10" customFormat="1" ht="18" customHeight="1" x14ac:dyDescent="0.3">
      <c r="B20" s="57"/>
      <c r="C20" s="35">
        <v>20</v>
      </c>
      <c r="D20" s="18">
        <f t="shared" si="9"/>
        <v>0</v>
      </c>
      <c r="E20" s="19">
        <v>0</v>
      </c>
      <c r="F20" s="18">
        <f t="shared" si="10"/>
        <v>273</v>
      </c>
      <c r="G20" s="19">
        <v>5460</v>
      </c>
      <c r="H20" s="18">
        <f t="shared" si="11"/>
        <v>17692</v>
      </c>
      <c r="I20" s="19">
        <v>353840</v>
      </c>
      <c r="J20" s="18">
        <f t="shared" si="12"/>
        <v>0</v>
      </c>
      <c r="K20" s="19">
        <v>0</v>
      </c>
      <c r="L20" s="18">
        <f t="shared" si="13"/>
        <v>0</v>
      </c>
      <c r="M20" s="19"/>
      <c r="N20" s="18">
        <f t="shared" si="14"/>
        <v>0</v>
      </c>
      <c r="O20" s="19"/>
      <c r="P20" s="18">
        <f t="shared" si="15"/>
        <v>0</v>
      </c>
      <c r="Q20" s="19"/>
      <c r="R20" s="18">
        <f t="shared" si="16"/>
        <v>0</v>
      </c>
      <c r="S20" s="19"/>
      <c r="T20" s="18">
        <f t="shared" si="17"/>
        <v>0</v>
      </c>
      <c r="U20" s="19"/>
      <c r="V20" s="18">
        <f>W20/20</f>
        <v>0</v>
      </c>
      <c r="W20" s="20"/>
      <c r="X20" s="21">
        <f>Y20/20</f>
        <v>0</v>
      </c>
      <c r="Y20" s="23"/>
      <c r="Z20" s="18">
        <f>AA20/20</f>
        <v>0</v>
      </c>
      <c r="AA20" s="20"/>
      <c r="AB20" s="21">
        <f>AC20/20</f>
        <v>0</v>
      </c>
      <c r="AC20" s="31"/>
    </row>
    <row r="21" spans="1:29" s="10" customFormat="1" ht="18" customHeight="1" x14ac:dyDescent="0.3">
      <c r="B21" s="57"/>
      <c r="C21" s="36">
        <v>10</v>
      </c>
      <c r="D21" s="18">
        <f t="shared" si="9"/>
        <v>0</v>
      </c>
      <c r="E21" s="19">
        <v>0</v>
      </c>
      <c r="F21" s="18">
        <f t="shared" si="10"/>
        <v>615</v>
      </c>
      <c r="G21" s="19">
        <v>6150</v>
      </c>
      <c r="H21" s="18">
        <f t="shared" si="11"/>
        <v>17688</v>
      </c>
      <c r="I21" s="19">
        <v>176880</v>
      </c>
      <c r="J21" s="18">
        <f t="shared" si="12"/>
        <v>0</v>
      </c>
      <c r="K21" s="19">
        <v>0</v>
      </c>
      <c r="L21" s="18">
        <f t="shared" si="13"/>
        <v>0</v>
      </c>
      <c r="M21" s="19"/>
      <c r="N21" s="18">
        <f t="shared" si="14"/>
        <v>0</v>
      </c>
      <c r="O21" s="19"/>
      <c r="P21" s="18">
        <f t="shared" si="15"/>
        <v>0</v>
      </c>
      <c r="Q21" s="19"/>
      <c r="R21" s="18">
        <f t="shared" si="16"/>
        <v>0</v>
      </c>
      <c r="S21" s="19"/>
      <c r="T21" s="18">
        <f t="shared" si="17"/>
        <v>0</v>
      </c>
      <c r="U21" s="19"/>
      <c r="V21" s="18">
        <f>W21/10</f>
        <v>0</v>
      </c>
      <c r="W21" s="20"/>
      <c r="X21" s="21">
        <f>Y21/10</f>
        <v>0</v>
      </c>
      <c r="Y21" s="23"/>
      <c r="Z21" s="18">
        <f>AA21/10</f>
        <v>0</v>
      </c>
      <c r="AA21" s="20"/>
      <c r="AB21" s="21">
        <f>AC21/10</f>
        <v>0</v>
      </c>
      <c r="AC21" s="31"/>
    </row>
    <row r="22" spans="1:29" s="10" customFormat="1" ht="18" customHeight="1" thickBot="1" x14ac:dyDescent="0.35">
      <c r="B22" s="57"/>
      <c r="C22" s="37">
        <v>5</v>
      </c>
      <c r="D22" s="26">
        <f t="shared" si="9"/>
        <v>0</v>
      </c>
      <c r="E22" s="27">
        <v>0</v>
      </c>
      <c r="F22" s="26">
        <f t="shared" si="10"/>
        <v>317</v>
      </c>
      <c r="G22" s="27">
        <v>1585</v>
      </c>
      <c r="H22" s="26">
        <f t="shared" si="11"/>
        <v>8630</v>
      </c>
      <c r="I22" s="27">
        <v>43150</v>
      </c>
      <c r="J22" s="26">
        <f t="shared" si="12"/>
        <v>0</v>
      </c>
      <c r="K22" s="27">
        <v>0</v>
      </c>
      <c r="L22" s="26">
        <f t="shared" si="13"/>
        <v>0</v>
      </c>
      <c r="M22" s="27"/>
      <c r="N22" s="26">
        <f t="shared" si="14"/>
        <v>0</v>
      </c>
      <c r="O22" s="27"/>
      <c r="P22" s="26">
        <f t="shared" si="15"/>
        <v>0</v>
      </c>
      <c r="Q22" s="27"/>
      <c r="R22" s="26">
        <f t="shared" si="16"/>
        <v>0</v>
      </c>
      <c r="S22" s="27"/>
      <c r="T22" s="26">
        <f t="shared" si="17"/>
        <v>0</v>
      </c>
      <c r="U22" s="27"/>
      <c r="V22" s="26">
        <f>W22/5</f>
        <v>0</v>
      </c>
      <c r="W22" s="22"/>
      <c r="X22" s="28">
        <f>Y22/5</f>
        <v>0</v>
      </c>
      <c r="Y22" s="25"/>
      <c r="Z22" s="26">
        <f>AA22/5</f>
        <v>0</v>
      </c>
      <c r="AA22" s="22"/>
      <c r="AB22" s="28">
        <f>AC22/5</f>
        <v>0</v>
      </c>
      <c r="AC22" s="38"/>
    </row>
    <row r="23" spans="1:29" s="10" customFormat="1" ht="18" customHeight="1" thickTop="1" thickBot="1" x14ac:dyDescent="0.35">
      <c r="B23" s="57"/>
      <c r="C23" s="40" t="s">
        <v>4</v>
      </c>
      <c r="D23" s="41"/>
      <c r="E23" s="42">
        <f>SUM(E16:E22)</f>
        <v>0</v>
      </c>
      <c r="F23" s="41"/>
      <c r="G23" s="43">
        <f>SUM(G16:G22)</f>
        <v>174895</v>
      </c>
      <c r="H23" s="41"/>
      <c r="I23" s="43">
        <f>SUM(I16:I22)</f>
        <v>1719870</v>
      </c>
      <c r="J23" s="41"/>
      <c r="K23" s="43">
        <f>SUM(K16:K22)</f>
        <v>0</v>
      </c>
      <c r="L23" s="41"/>
      <c r="M23" s="43">
        <f>SUM(M16:M22)</f>
        <v>0</v>
      </c>
      <c r="N23" s="41"/>
      <c r="O23" s="43">
        <f>SUM(O16:O22)</f>
        <v>0</v>
      </c>
      <c r="P23" s="41"/>
      <c r="Q23" s="43">
        <f>SUM(Q16:Q22)</f>
        <v>0</v>
      </c>
      <c r="R23" s="41"/>
      <c r="S23" s="43">
        <f>SUM(S16:S22)</f>
        <v>0</v>
      </c>
      <c r="T23" s="41"/>
      <c r="U23" s="44">
        <f>SUM(U16:U22)</f>
        <v>0</v>
      </c>
      <c r="V23" s="45"/>
      <c r="W23" s="44">
        <f>SUM(W16:W22)</f>
        <v>0</v>
      </c>
      <c r="X23" s="45"/>
      <c r="Y23" s="46">
        <f>SUM(Y16:Y22)</f>
        <v>0</v>
      </c>
      <c r="Z23" s="45"/>
      <c r="AA23" s="44">
        <f>SUM(AA16:AA22)</f>
        <v>0</v>
      </c>
      <c r="AB23" s="45"/>
      <c r="AC23" s="47">
        <f>SUM(AC16:AC22)</f>
        <v>0</v>
      </c>
    </row>
    <row r="24" spans="1:29" ht="9.75" customHeight="1" thickTop="1" thickBot="1" x14ac:dyDescent="0.3"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</row>
    <row r="25" spans="1:29" ht="27.75" thickTop="1" thickBot="1" x14ac:dyDescent="0.45">
      <c r="B25" s="55"/>
      <c r="C25" s="56"/>
      <c r="D25" s="122" t="s">
        <v>6</v>
      </c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4"/>
    </row>
    <row r="26" spans="1:29" s="10" customFormat="1" ht="49.5" customHeight="1" thickTop="1" thickBot="1" x14ac:dyDescent="0.35">
      <c r="B26" s="57"/>
      <c r="C26" s="29" t="s">
        <v>7</v>
      </c>
      <c r="D26" s="86" t="s">
        <v>27</v>
      </c>
      <c r="E26" s="87"/>
      <c r="F26" s="86" t="s">
        <v>28</v>
      </c>
      <c r="G26" s="87"/>
      <c r="H26" s="88" t="s">
        <v>29</v>
      </c>
      <c r="I26" s="89"/>
      <c r="J26" s="86" t="s">
        <v>30</v>
      </c>
      <c r="K26" s="89"/>
      <c r="L26" s="88" t="s">
        <v>31</v>
      </c>
      <c r="M26" s="89"/>
      <c r="N26" s="88" t="s">
        <v>32</v>
      </c>
      <c r="O26" s="90"/>
      <c r="P26" s="88" t="s">
        <v>33</v>
      </c>
      <c r="Q26" s="90"/>
      <c r="R26" s="88" t="s">
        <v>34</v>
      </c>
      <c r="S26" s="90"/>
      <c r="T26" s="88" t="s">
        <v>35</v>
      </c>
      <c r="U26" s="91"/>
      <c r="V26" s="88" t="s">
        <v>36</v>
      </c>
      <c r="W26" s="89"/>
      <c r="X26" s="88" t="s">
        <v>37</v>
      </c>
      <c r="Y26" s="89"/>
      <c r="Z26" s="88" t="s">
        <v>38</v>
      </c>
      <c r="AA26" s="89"/>
      <c r="AB26" s="88" t="s">
        <v>39</v>
      </c>
      <c r="AC26" s="92"/>
    </row>
    <row r="27" spans="1:29" s="10" customFormat="1" ht="20.100000000000001" customHeight="1" thickTop="1" thickBot="1" x14ac:dyDescent="0.35">
      <c r="B27" s="57"/>
      <c r="C27" s="116" t="s">
        <v>0</v>
      </c>
      <c r="D27" s="108" t="s">
        <v>1</v>
      </c>
      <c r="E27" s="109"/>
      <c r="F27" s="108" t="s">
        <v>1</v>
      </c>
      <c r="G27" s="109"/>
      <c r="H27" s="108" t="s">
        <v>1</v>
      </c>
      <c r="I27" s="109"/>
      <c r="J27" s="108" t="s">
        <v>1</v>
      </c>
      <c r="K27" s="109"/>
      <c r="L27" s="108" t="s">
        <v>1</v>
      </c>
      <c r="M27" s="109"/>
      <c r="N27" s="108" t="s">
        <v>1</v>
      </c>
      <c r="O27" s="109"/>
      <c r="P27" s="108" t="s">
        <v>1</v>
      </c>
      <c r="Q27" s="109"/>
      <c r="R27" s="108" t="s">
        <v>1</v>
      </c>
      <c r="S27" s="109"/>
      <c r="T27" s="108" t="s">
        <v>1</v>
      </c>
      <c r="U27" s="109"/>
      <c r="V27" s="108" t="s">
        <v>1</v>
      </c>
      <c r="W27" s="118"/>
      <c r="X27" s="114" t="s">
        <v>1</v>
      </c>
      <c r="Y27" s="118"/>
      <c r="Z27" s="108" t="s">
        <v>1</v>
      </c>
      <c r="AA27" s="118"/>
      <c r="AB27" s="114" t="s">
        <v>1</v>
      </c>
      <c r="AC27" s="115"/>
    </row>
    <row r="28" spans="1:29" s="10" customFormat="1" ht="20.100000000000001" customHeight="1" thickTop="1" thickBot="1" x14ac:dyDescent="0.35">
      <c r="B28" s="57"/>
      <c r="C28" s="117"/>
      <c r="D28" s="11" t="s">
        <v>2</v>
      </c>
      <c r="E28" s="12" t="s">
        <v>3</v>
      </c>
      <c r="F28" s="11" t="s">
        <v>2</v>
      </c>
      <c r="G28" s="12" t="s">
        <v>3</v>
      </c>
      <c r="H28" s="11" t="s">
        <v>2</v>
      </c>
      <c r="I28" s="12" t="s">
        <v>3</v>
      </c>
      <c r="J28" s="11" t="s">
        <v>2</v>
      </c>
      <c r="K28" s="12" t="s">
        <v>3</v>
      </c>
      <c r="L28" s="11" t="s">
        <v>2</v>
      </c>
      <c r="M28" s="12" t="s">
        <v>3</v>
      </c>
      <c r="N28" s="11" t="s">
        <v>2</v>
      </c>
      <c r="O28" s="12" t="s">
        <v>3</v>
      </c>
      <c r="P28" s="11" t="s">
        <v>2</v>
      </c>
      <c r="Q28" s="12" t="s">
        <v>3</v>
      </c>
      <c r="R28" s="11" t="s">
        <v>2</v>
      </c>
      <c r="S28" s="12" t="s">
        <v>3</v>
      </c>
      <c r="T28" s="11" t="s">
        <v>2</v>
      </c>
      <c r="U28" s="12" t="s">
        <v>3</v>
      </c>
      <c r="V28" s="11" t="s">
        <v>2</v>
      </c>
      <c r="W28" s="12" t="s">
        <v>3</v>
      </c>
      <c r="X28" s="13" t="s">
        <v>2</v>
      </c>
      <c r="Y28" s="12" t="s">
        <v>3</v>
      </c>
      <c r="Z28" s="11" t="s">
        <v>2</v>
      </c>
      <c r="AA28" s="12" t="s">
        <v>3</v>
      </c>
      <c r="AB28" s="13" t="s">
        <v>2</v>
      </c>
      <c r="AC28" s="12" t="s">
        <v>3</v>
      </c>
    </row>
    <row r="29" spans="1:29" s="10" customFormat="1" ht="18" customHeight="1" thickTop="1" x14ac:dyDescent="0.3">
      <c r="B29" s="57"/>
      <c r="C29" s="30">
        <v>500</v>
      </c>
      <c r="D29" s="14">
        <f t="shared" ref="D29:D35" si="18">E29/C29</f>
        <v>39</v>
      </c>
      <c r="E29" s="15">
        <v>19500</v>
      </c>
      <c r="F29" s="14">
        <f t="shared" ref="F29:F35" si="19">G29/C29</f>
        <v>0</v>
      </c>
      <c r="G29" s="15">
        <v>0</v>
      </c>
      <c r="H29" s="14">
        <f t="shared" ref="H29:H35" si="20">I29/C29</f>
        <v>0</v>
      </c>
      <c r="I29" s="15">
        <v>0</v>
      </c>
      <c r="J29" s="14">
        <f t="shared" ref="J29:J35" si="21">K29/C29</f>
        <v>54</v>
      </c>
      <c r="K29" s="15">
        <v>27000</v>
      </c>
      <c r="L29" s="14">
        <f t="shared" ref="L29:L35" si="22">M29/C29</f>
        <v>82</v>
      </c>
      <c r="M29" s="15">
        <v>41000</v>
      </c>
      <c r="N29" s="14">
        <f t="shared" ref="N29:N35" si="23">O29/C29</f>
        <v>77</v>
      </c>
      <c r="O29" s="15">
        <v>38500</v>
      </c>
      <c r="P29" s="14">
        <f t="shared" ref="P29:P35" si="24">Q29/C29</f>
        <v>31</v>
      </c>
      <c r="Q29" s="15">
        <v>15500</v>
      </c>
      <c r="R29" s="14">
        <f t="shared" ref="R29:R35" si="25">S29/C29</f>
        <v>70</v>
      </c>
      <c r="S29" s="15">
        <v>35000</v>
      </c>
      <c r="T29" s="14">
        <f t="shared" ref="T29:T35" si="26">U29/C29</f>
        <v>67</v>
      </c>
      <c r="U29" s="16">
        <v>33500</v>
      </c>
      <c r="V29" s="17">
        <f>W29/500</f>
        <v>104</v>
      </c>
      <c r="W29" s="23">
        <v>52000</v>
      </c>
      <c r="X29" s="17">
        <f>Y29/500</f>
        <v>74</v>
      </c>
      <c r="Y29" s="23">
        <v>37000</v>
      </c>
      <c r="Z29" s="17">
        <f>AA29/500</f>
        <v>11</v>
      </c>
      <c r="AA29" s="23">
        <v>5500</v>
      </c>
      <c r="AB29" s="17">
        <f>AC29/500</f>
        <v>58</v>
      </c>
      <c r="AC29" s="31">
        <v>29000</v>
      </c>
    </row>
    <row r="30" spans="1:29" s="10" customFormat="1" ht="18" customHeight="1" x14ac:dyDescent="0.3">
      <c r="B30" s="57"/>
      <c r="C30" s="32">
        <v>200</v>
      </c>
      <c r="D30" s="18">
        <f t="shared" si="18"/>
        <v>95</v>
      </c>
      <c r="E30" s="19">
        <v>19000</v>
      </c>
      <c r="F30" s="18">
        <f t="shared" si="19"/>
        <v>0</v>
      </c>
      <c r="G30" s="19">
        <v>0</v>
      </c>
      <c r="H30" s="18">
        <f t="shared" si="20"/>
        <v>0</v>
      </c>
      <c r="I30" s="19">
        <v>0</v>
      </c>
      <c r="J30" s="18">
        <f t="shared" si="21"/>
        <v>34</v>
      </c>
      <c r="K30" s="19">
        <v>6800</v>
      </c>
      <c r="L30" s="18">
        <f t="shared" si="22"/>
        <v>57</v>
      </c>
      <c r="M30" s="19">
        <v>11400</v>
      </c>
      <c r="N30" s="18">
        <f t="shared" si="23"/>
        <v>24</v>
      </c>
      <c r="O30" s="19">
        <v>4800</v>
      </c>
      <c r="P30" s="18">
        <f t="shared" si="24"/>
        <v>8</v>
      </c>
      <c r="Q30" s="19">
        <v>1600</v>
      </c>
      <c r="R30" s="18">
        <f t="shared" si="25"/>
        <v>1</v>
      </c>
      <c r="S30" s="19">
        <v>200</v>
      </c>
      <c r="T30" s="18">
        <f t="shared" si="26"/>
        <v>107</v>
      </c>
      <c r="U30" s="20">
        <v>21400</v>
      </c>
      <c r="V30" s="21">
        <f>W30/200</f>
        <v>79</v>
      </c>
      <c r="W30" s="23">
        <v>15800</v>
      </c>
      <c r="X30" s="21">
        <f>Y30/200</f>
        <v>18</v>
      </c>
      <c r="Y30" s="23">
        <v>3600</v>
      </c>
      <c r="Z30" s="21">
        <f>AA30/200</f>
        <v>2</v>
      </c>
      <c r="AA30" s="23">
        <v>400</v>
      </c>
      <c r="AB30" s="21">
        <f>AC30/200</f>
        <v>25</v>
      </c>
      <c r="AC30" s="31">
        <v>5000</v>
      </c>
    </row>
    <row r="31" spans="1:29" s="10" customFormat="1" ht="18" customHeight="1" x14ac:dyDescent="0.3">
      <c r="B31" s="57"/>
      <c r="C31" s="33">
        <v>100</v>
      </c>
      <c r="D31" s="18">
        <f t="shared" si="18"/>
        <v>14</v>
      </c>
      <c r="E31" s="19">
        <v>1400</v>
      </c>
      <c r="F31" s="18">
        <f t="shared" si="19"/>
        <v>0</v>
      </c>
      <c r="G31" s="19">
        <v>0</v>
      </c>
      <c r="H31" s="18">
        <f t="shared" si="20"/>
        <v>0</v>
      </c>
      <c r="I31" s="19">
        <v>0</v>
      </c>
      <c r="J31" s="18">
        <f t="shared" si="21"/>
        <v>89</v>
      </c>
      <c r="K31" s="19">
        <v>8900</v>
      </c>
      <c r="L31" s="18">
        <f t="shared" si="22"/>
        <v>16</v>
      </c>
      <c r="M31" s="19">
        <v>1600</v>
      </c>
      <c r="N31" s="18">
        <f t="shared" si="23"/>
        <v>45</v>
      </c>
      <c r="O31" s="19">
        <v>4500</v>
      </c>
      <c r="P31" s="18">
        <f t="shared" si="24"/>
        <v>36</v>
      </c>
      <c r="Q31" s="19">
        <v>3600</v>
      </c>
      <c r="R31" s="18">
        <f t="shared" si="25"/>
        <v>99</v>
      </c>
      <c r="S31" s="19">
        <v>9900</v>
      </c>
      <c r="T31" s="18">
        <f t="shared" si="26"/>
        <v>106</v>
      </c>
      <c r="U31" s="20">
        <v>10600</v>
      </c>
      <c r="V31" s="21">
        <f>W31/100</f>
        <v>43</v>
      </c>
      <c r="W31" s="23">
        <v>4300</v>
      </c>
      <c r="X31" s="21">
        <f>Y31/100</f>
        <v>62</v>
      </c>
      <c r="Y31" s="23">
        <v>6200</v>
      </c>
      <c r="Z31" s="21">
        <f>AA31/100</f>
        <v>20</v>
      </c>
      <c r="AA31" s="23">
        <v>2000</v>
      </c>
      <c r="AB31" s="21">
        <f>AC31/100</f>
        <v>121</v>
      </c>
      <c r="AC31" s="31">
        <v>12100</v>
      </c>
    </row>
    <row r="32" spans="1:29" s="10" customFormat="1" ht="18" customHeight="1" x14ac:dyDescent="0.3">
      <c r="B32" s="57"/>
      <c r="C32" s="34">
        <v>50</v>
      </c>
      <c r="D32" s="18">
        <f t="shared" si="18"/>
        <v>1621</v>
      </c>
      <c r="E32" s="19">
        <v>81050</v>
      </c>
      <c r="F32" s="18">
        <f t="shared" si="19"/>
        <v>0</v>
      </c>
      <c r="G32" s="19">
        <v>0</v>
      </c>
      <c r="H32" s="18">
        <f t="shared" si="20"/>
        <v>0</v>
      </c>
      <c r="I32" s="19">
        <v>0</v>
      </c>
      <c r="J32" s="18">
        <f t="shared" si="21"/>
        <v>1002</v>
      </c>
      <c r="K32" s="19">
        <v>50100</v>
      </c>
      <c r="L32" s="18">
        <f t="shared" si="22"/>
        <v>4555</v>
      </c>
      <c r="M32" s="19">
        <v>227750</v>
      </c>
      <c r="N32" s="18">
        <f t="shared" si="23"/>
        <v>4545</v>
      </c>
      <c r="O32" s="19">
        <v>227250</v>
      </c>
      <c r="P32" s="18">
        <f t="shared" si="24"/>
        <v>1300</v>
      </c>
      <c r="Q32" s="19">
        <v>65000</v>
      </c>
      <c r="R32" s="18">
        <f t="shared" si="25"/>
        <v>1863</v>
      </c>
      <c r="S32" s="19">
        <v>93150</v>
      </c>
      <c r="T32" s="18">
        <f t="shared" si="26"/>
        <v>3990</v>
      </c>
      <c r="U32" s="20">
        <v>199500</v>
      </c>
      <c r="V32" s="21">
        <f>W32/50</f>
        <v>4455</v>
      </c>
      <c r="W32" s="23">
        <v>222750</v>
      </c>
      <c r="X32" s="21">
        <f>Y32/50</f>
        <v>884</v>
      </c>
      <c r="Y32" s="23">
        <v>44200</v>
      </c>
      <c r="Z32" s="21">
        <f>AA32/50</f>
        <v>829</v>
      </c>
      <c r="AA32" s="23">
        <v>41450</v>
      </c>
      <c r="AB32" s="21">
        <f>AC32/50</f>
        <v>4873</v>
      </c>
      <c r="AC32" s="31">
        <v>243650</v>
      </c>
    </row>
    <row r="33" spans="2:29" s="10" customFormat="1" ht="18" customHeight="1" x14ac:dyDescent="0.3">
      <c r="B33" s="57"/>
      <c r="C33" s="35">
        <v>20</v>
      </c>
      <c r="D33" s="18">
        <f t="shared" si="18"/>
        <v>2870</v>
      </c>
      <c r="E33" s="19">
        <v>57400</v>
      </c>
      <c r="F33" s="18">
        <f t="shared" si="19"/>
        <v>0</v>
      </c>
      <c r="G33" s="19">
        <v>0</v>
      </c>
      <c r="H33" s="18">
        <f t="shared" si="20"/>
        <v>5</v>
      </c>
      <c r="I33" s="19">
        <v>100</v>
      </c>
      <c r="J33" s="18">
        <f t="shared" si="21"/>
        <v>1708</v>
      </c>
      <c r="K33" s="19">
        <v>34160</v>
      </c>
      <c r="L33" s="18">
        <f t="shared" si="22"/>
        <v>4603</v>
      </c>
      <c r="M33" s="19">
        <v>92060</v>
      </c>
      <c r="N33" s="18">
        <f t="shared" si="23"/>
        <v>4843</v>
      </c>
      <c r="O33" s="19">
        <v>96860</v>
      </c>
      <c r="P33" s="18">
        <f t="shared" si="24"/>
        <v>2653</v>
      </c>
      <c r="Q33" s="19">
        <v>53060</v>
      </c>
      <c r="R33" s="18">
        <f t="shared" si="25"/>
        <v>303</v>
      </c>
      <c r="S33" s="19">
        <v>6060</v>
      </c>
      <c r="T33" s="18">
        <f t="shared" si="26"/>
        <v>4222</v>
      </c>
      <c r="U33" s="20">
        <v>84440</v>
      </c>
      <c r="V33" s="21">
        <f>W33/20</f>
        <v>4083</v>
      </c>
      <c r="W33" s="23">
        <v>81660</v>
      </c>
      <c r="X33" s="21">
        <f>Y33/20</f>
        <v>2169</v>
      </c>
      <c r="Y33" s="23">
        <v>43380</v>
      </c>
      <c r="Z33" s="21">
        <f>AA33/20</f>
        <v>1535</v>
      </c>
      <c r="AA33" s="23">
        <v>30700</v>
      </c>
      <c r="AB33" s="21">
        <f>AC33/20</f>
        <v>1867</v>
      </c>
      <c r="AC33" s="31">
        <v>37340</v>
      </c>
    </row>
    <row r="34" spans="2:29" s="10" customFormat="1" ht="18" customHeight="1" x14ac:dyDescent="0.3">
      <c r="B34" s="57"/>
      <c r="C34" s="36">
        <v>10</v>
      </c>
      <c r="D34" s="18">
        <f t="shared" si="18"/>
        <v>87</v>
      </c>
      <c r="E34" s="19">
        <v>870</v>
      </c>
      <c r="F34" s="18">
        <f t="shared" si="19"/>
        <v>0</v>
      </c>
      <c r="G34" s="19">
        <v>0</v>
      </c>
      <c r="H34" s="18">
        <f t="shared" si="20"/>
        <v>5</v>
      </c>
      <c r="I34" s="19">
        <v>50</v>
      </c>
      <c r="J34" s="18">
        <f t="shared" si="21"/>
        <v>3513</v>
      </c>
      <c r="K34" s="19">
        <v>35130</v>
      </c>
      <c r="L34" s="18">
        <f t="shared" si="22"/>
        <v>4079</v>
      </c>
      <c r="M34" s="19">
        <v>40790</v>
      </c>
      <c r="N34" s="18">
        <f t="shared" si="23"/>
        <v>1033</v>
      </c>
      <c r="O34" s="19">
        <v>10330</v>
      </c>
      <c r="P34" s="18">
        <f t="shared" si="24"/>
        <v>2973</v>
      </c>
      <c r="Q34" s="19">
        <v>29730</v>
      </c>
      <c r="R34" s="18">
        <f t="shared" si="25"/>
        <v>955</v>
      </c>
      <c r="S34" s="19">
        <v>9550</v>
      </c>
      <c r="T34" s="18">
        <f t="shared" si="26"/>
        <v>3211</v>
      </c>
      <c r="U34" s="20">
        <v>32110</v>
      </c>
      <c r="V34" s="21">
        <f>W34/10</f>
        <v>3071</v>
      </c>
      <c r="W34" s="23">
        <v>30710</v>
      </c>
      <c r="X34" s="21">
        <f>Y34/10</f>
        <v>1471</v>
      </c>
      <c r="Y34" s="23">
        <v>14710</v>
      </c>
      <c r="Z34" s="21">
        <f>AA34/10</f>
        <v>3044</v>
      </c>
      <c r="AA34" s="23">
        <v>30440</v>
      </c>
      <c r="AB34" s="21">
        <f>AC34/10</f>
        <v>3907</v>
      </c>
      <c r="AC34" s="31">
        <v>39070</v>
      </c>
    </row>
    <row r="35" spans="2:29" s="10" customFormat="1" ht="18" customHeight="1" thickBot="1" x14ac:dyDescent="0.35">
      <c r="B35" s="57"/>
      <c r="C35" s="37">
        <v>5</v>
      </c>
      <c r="D35" s="24">
        <f t="shared" si="18"/>
        <v>1267</v>
      </c>
      <c r="E35" s="27">
        <v>6335</v>
      </c>
      <c r="F35" s="26">
        <f t="shared" si="19"/>
        <v>0</v>
      </c>
      <c r="G35" s="27">
        <v>0</v>
      </c>
      <c r="H35" s="26">
        <f t="shared" si="20"/>
        <v>0</v>
      </c>
      <c r="I35" s="27">
        <v>0</v>
      </c>
      <c r="J35" s="26">
        <f t="shared" si="21"/>
        <v>4477</v>
      </c>
      <c r="K35" s="27">
        <v>22385</v>
      </c>
      <c r="L35" s="26">
        <f t="shared" si="22"/>
        <v>3443</v>
      </c>
      <c r="M35" s="27">
        <v>17215</v>
      </c>
      <c r="N35" s="26">
        <f t="shared" si="23"/>
        <v>1594</v>
      </c>
      <c r="O35" s="27">
        <v>7970</v>
      </c>
      <c r="P35" s="26">
        <f t="shared" si="24"/>
        <v>1681</v>
      </c>
      <c r="Q35" s="27">
        <v>8405</v>
      </c>
      <c r="R35" s="26">
        <f t="shared" si="25"/>
        <v>4533</v>
      </c>
      <c r="S35" s="27">
        <v>22665</v>
      </c>
      <c r="T35" s="26">
        <f t="shared" si="26"/>
        <v>3577</v>
      </c>
      <c r="U35" s="22">
        <v>17885</v>
      </c>
      <c r="V35" s="28">
        <f>W35/5</f>
        <v>1360</v>
      </c>
      <c r="W35" s="25">
        <v>6800</v>
      </c>
      <c r="X35" s="28">
        <f>Y35/5</f>
        <v>1971</v>
      </c>
      <c r="Y35" s="25">
        <v>9855</v>
      </c>
      <c r="Z35" s="28">
        <f>AA35/5</f>
        <v>3769</v>
      </c>
      <c r="AA35" s="25">
        <v>18845</v>
      </c>
      <c r="AB35" s="28">
        <f>AC35/5</f>
        <v>2707</v>
      </c>
      <c r="AC35" s="38">
        <v>13535</v>
      </c>
    </row>
    <row r="36" spans="2:29" s="10" customFormat="1" ht="18" customHeight="1" thickTop="1" thickBot="1" x14ac:dyDescent="0.35">
      <c r="B36" s="57"/>
      <c r="C36" s="48" t="s">
        <v>4</v>
      </c>
      <c r="D36" s="49"/>
      <c r="E36" s="50">
        <f>SUM(E29:E35)</f>
        <v>185555</v>
      </c>
      <c r="F36" s="49"/>
      <c r="G36" s="50">
        <f>SUM(G29:G35)</f>
        <v>0</v>
      </c>
      <c r="H36" s="49"/>
      <c r="I36" s="50">
        <f>SUM(I29:I35)</f>
        <v>150</v>
      </c>
      <c r="J36" s="49"/>
      <c r="K36" s="50">
        <f>SUM(K29:K35)</f>
        <v>184475</v>
      </c>
      <c r="L36" s="49"/>
      <c r="M36" s="50">
        <f>SUM(M29:M35)</f>
        <v>431815</v>
      </c>
      <c r="N36" s="49"/>
      <c r="O36" s="50">
        <f>SUM(O29:O35)</f>
        <v>390210</v>
      </c>
      <c r="P36" s="49"/>
      <c r="Q36" s="50">
        <f>SUM(Q29:Q35)</f>
        <v>176895</v>
      </c>
      <c r="R36" s="49"/>
      <c r="S36" s="50">
        <f>SUM(S29:S35)</f>
        <v>176525</v>
      </c>
      <c r="T36" s="49"/>
      <c r="U36" s="51">
        <f>SUM(U29:U35)</f>
        <v>399435</v>
      </c>
      <c r="V36" s="52"/>
      <c r="W36" s="53">
        <f>SUM(W29:W35)</f>
        <v>414020</v>
      </c>
      <c r="X36" s="52"/>
      <c r="Y36" s="53">
        <f>SUM(Y29:Y35)</f>
        <v>158945</v>
      </c>
      <c r="Z36" s="52"/>
      <c r="AA36" s="53">
        <f>SUM(AA29:AA35)</f>
        <v>129335</v>
      </c>
      <c r="AB36" s="52"/>
      <c r="AC36" s="54">
        <f>SUM(AC29:AC35)</f>
        <v>379695</v>
      </c>
    </row>
    <row r="37" spans="2:29" s="10" customFormat="1" ht="45" customHeight="1" thickTop="1" thickBot="1" x14ac:dyDescent="0.35">
      <c r="B37" s="57"/>
      <c r="C37" s="29" t="s">
        <v>7</v>
      </c>
      <c r="D37" s="86" t="s">
        <v>40</v>
      </c>
      <c r="E37" s="89"/>
      <c r="F37" s="88" t="s">
        <v>41</v>
      </c>
      <c r="G37" s="90"/>
      <c r="H37" s="88" t="s">
        <v>42</v>
      </c>
      <c r="I37" s="89"/>
      <c r="J37" s="88" t="s">
        <v>43</v>
      </c>
      <c r="K37" s="89"/>
      <c r="L37" s="88" t="s">
        <v>26</v>
      </c>
      <c r="M37" s="93"/>
      <c r="N37" s="88" t="s">
        <v>26</v>
      </c>
      <c r="O37" s="90"/>
      <c r="P37" s="88" t="s">
        <v>26</v>
      </c>
      <c r="Q37" s="90"/>
      <c r="R37" s="88" t="s">
        <v>26</v>
      </c>
      <c r="S37" s="90"/>
      <c r="T37" s="88" t="s">
        <v>26</v>
      </c>
      <c r="U37" s="89"/>
      <c r="V37" s="88" t="s">
        <v>26</v>
      </c>
      <c r="W37" s="89"/>
      <c r="X37" s="88" t="s">
        <v>26</v>
      </c>
      <c r="Y37" s="89"/>
      <c r="Z37" s="88" t="s">
        <v>26</v>
      </c>
      <c r="AA37" s="89"/>
      <c r="AB37" s="88" t="s">
        <v>26</v>
      </c>
      <c r="AC37" s="92"/>
    </row>
    <row r="38" spans="2:29" s="10" customFormat="1" ht="18" customHeight="1" thickTop="1" x14ac:dyDescent="0.3">
      <c r="B38" s="57"/>
      <c r="C38" s="116" t="s">
        <v>0</v>
      </c>
      <c r="D38" s="108" t="s">
        <v>1</v>
      </c>
      <c r="E38" s="109"/>
      <c r="F38" s="108" t="s">
        <v>1</v>
      </c>
      <c r="G38" s="109"/>
      <c r="H38" s="108" t="s">
        <v>1</v>
      </c>
      <c r="I38" s="109"/>
      <c r="J38" s="108" t="s">
        <v>1</v>
      </c>
      <c r="K38" s="109"/>
      <c r="L38" s="108" t="s">
        <v>1</v>
      </c>
      <c r="M38" s="109"/>
      <c r="N38" s="108" t="s">
        <v>1</v>
      </c>
      <c r="O38" s="109"/>
      <c r="P38" s="108" t="s">
        <v>1</v>
      </c>
      <c r="Q38" s="109"/>
      <c r="R38" s="108" t="s">
        <v>1</v>
      </c>
      <c r="S38" s="109"/>
      <c r="T38" s="108" t="s">
        <v>1</v>
      </c>
      <c r="U38" s="109"/>
      <c r="V38" s="108" t="s">
        <v>1</v>
      </c>
      <c r="W38" s="109"/>
      <c r="X38" s="108" t="s">
        <v>1</v>
      </c>
      <c r="Y38" s="109"/>
      <c r="Z38" s="108" t="s">
        <v>1</v>
      </c>
      <c r="AA38" s="109"/>
      <c r="AB38" s="108" t="s">
        <v>1</v>
      </c>
      <c r="AC38" s="113"/>
    </row>
    <row r="39" spans="2:29" s="10" customFormat="1" ht="18" customHeight="1" thickBot="1" x14ac:dyDescent="0.35">
      <c r="B39" s="57"/>
      <c r="C39" s="117"/>
      <c r="D39" s="11" t="s">
        <v>2</v>
      </c>
      <c r="E39" s="12" t="s">
        <v>3</v>
      </c>
      <c r="F39" s="11" t="s">
        <v>2</v>
      </c>
      <c r="G39" s="12" t="s">
        <v>3</v>
      </c>
      <c r="H39" s="11" t="s">
        <v>2</v>
      </c>
      <c r="I39" s="12" t="s">
        <v>3</v>
      </c>
      <c r="J39" s="11" t="s">
        <v>2</v>
      </c>
      <c r="K39" s="12" t="s">
        <v>3</v>
      </c>
      <c r="L39" s="11" t="s">
        <v>2</v>
      </c>
      <c r="M39" s="12" t="s">
        <v>3</v>
      </c>
      <c r="N39" s="11" t="s">
        <v>2</v>
      </c>
      <c r="O39" s="12" t="s">
        <v>3</v>
      </c>
      <c r="P39" s="11" t="s">
        <v>2</v>
      </c>
      <c r="Q39" s="12" t="s">
        <v>3</v>
      </c>
      <c r="R39" s="11" t="s">
        <v>2</v>
      </c>
      <c r="S39" s="12" t="s">
        <v>3</v>
      </c>
      <c r="T39" s="11" t="s">
        <v>2</v>
      </c>
      <c r="U39" s="12" t="s">
        <v>3</v>
      </c>
      <c r="V39" s="11" t="s">
        <v>2</v>
      </c>
      <c r="W39" s="12" t="s">
        <v>3</v>
      </c>
      <c r="X39" s="11" t="s">
        <v>2</v>
      </c>
      <c r="Y39" s="12" t="s">
        <v>3</v>
      </c>
      <c r="Z39" s="11" t="s">
        <v>2</v>
      </c>
      <c r="AA39" s="12" t="s">
        <v>3</v>
      </c>
      <c r="AB39" s="11" t="s">
        <v>2</v>
      </c>
      <c r="AC39" s="39" t="s">
        <v>3</v>
      </c>
    </row>
    <row r="40" spans="2:29" s="10" customFormat="1" ht="18" customHeight="1" thickTop="1" x14ac:dyDescent="0.3">
      <c r="B40" s="57"/>
      <c r="C40" s="30">
        <v>500</v>
      </c>
      <c r="D40" s="14">
        <f t="shared" ref="D40:D46" si="27">E40/C40</f>
        <v>0</v>
      </c>
      <c r="E40" s="15">
        <v>0</v>
      </c>
      <c r="F40" s="14">
        <f t="shared" ref="F40:F46" si="28">G40/C40</f>
        <v>90</v>
      </c>
      <c r="G40" s="15">
        <v>45000</v>
      </c>
      <c r="H40" s="14">
        <f t="shared" ref="H40:H46" si="29">I40/C40</f>
        <v>113</v>
      </c>
      <c r="I40" s="15">
        <v>56500</v>
      </c>
      <c r="J40" s="14">
        <f t="shared" ref="J40:J46" si="30">K40/C40</f>
        <v>0</v>
      </c>
      <c r="K40" s="15">
        <v>0</v>
      </c>
      <c r="L40" s="14">
        <f t="shared" ref="L40:L46" si="31">M40/C40</f>
        <v>0</v>
      </c>
      <c r="M40" s="15"/>
      <c r="N40" s="14">
        <f t="shared" ref="N40:N46" si="32">O40/C40</f>
        <v>0</v>
      </c>
      <c r="O40" s="15"/>
      <c r="P40" s="14">
        <f t="shared" ref="P40:P46" si="33">Q40/C40</f>
        <v>0</v>
      </c>
      <c r="Q40" s="15"/>
      <c r="R40" s="14">
        <f t="shared" ref="R40:R46" si="34">S40/C40</f>
        <v>0</v>
      </c>
      <c r="S40" s="15"/>
      <c r="T40" s="14">
        <f t="shared" ref="T40:T46" si="35">U40/C40</f>
        <v>0</v>
      </c>
      <c r="U40" s="15"/>
      <c r="V40" s="14">
        <f>W40/500</f>
        <v>0</v>
      </c>
      <c r="W40" s="16"/>
      <c r="X40" s="17">
        <f>Y40/500</f>
        <v>0</v>
      </c>
      <c r="Y40" s="23"/>
      <c r="Z40" s="14">
        <f>AA40/500</f>
        <v>0</v>
      </c>
      <c r="AA40" s="16"/>
      <c r="AB40" s="17">
        <f>AC40/500</f>
        <v>0</v>
      </c>
      <c r="AC40" s="31"/>
    </row>
    <row r="41" spans="2:29" s="10" customFormat="1" ht="18" customHeight="1" x14ac:dyDescent="0.3">
      <c r="B41" s="57"/>
      <c r="C41" s="32">
        <v>200</v>
      </c>
      <c r="D41" s="18">
        <f t="shared" si="27"/>
        <v>0</v>
      </c>
      <c r="E41" s="19">
        <v>0</v>
      </c>
      <c r="F41" s="18">
        <f t="shared" si="28"/>
        <v>57</v>
      </c>
      <c r="G41" s="19">
        <v>11400</v>
      </c>
      <c r="H41" s="18">
        <f t="shared" si="29"/>
        <v>86</v>
      </c>
      <c r="I41" s="19">
        <v>17200</v>
      </c>
      <c r="J41" s="18">
        <f t="shared" si="30"/>
        <v>0</v>
      </c>
      <c r="K41" s="19">
        <v>0</v>
      </c>
      <c r="L41" s="18">
        <f t="shared" si="31"/>
        <v>0</v>
      </c>
      <c r="M41" s="19"/>
      <c r="N41" s="18">
        <f t="shared" si="32"/>
        <v>0</v>
      </c>
      <c r="O41" s="19"/>
      <c r="P41" s="18">
        <f t="shared" si="33"/>
        <v>0</v>
      </c>
      <c r="Q41" s="19"/>
      <c r="R41" s="18">
        <f t="shared" si="34"/>
        <v>0</v>
      </c>
      <c r="S41" s="19"/>
      <c r="T41" s="18">
        <f t="shared" si="35"/>
        <v>0</v>
      </c>
      <c r="U41" s="19"/>
      <c r="V41" s="18">
        <f>W41/200</f>
        <v>0</v>
      </c>
      <c r="W41" s="20"/>
      <c r="X41" s="21">
        <f>Y41/200</f>
        <v>0</v>
      </c>
      <c r="Y41" s="23"/>
      <c r="Z41" s="18">
        <f>AA41/200</f>
        <v>0</v>
      </c>
      <c r="AA41" s="20"/>
      <c r="AB41" s="21">
        <f>AC41/200</f>
        <v>0</v>
      </c>
      <c r="AC41" s="31"/>
    </row>
    <row r="42" spans="2:29" s="10" customFormat="1" ht="18" customHeight="1" x14ac:dyDescent="0.3">
      <c r="B42" s="57"/>
      <c r="C42" s="33">
        <v>100</v>
      </c>
      <c r="D42" s="18">
        <f t="shared" si="27"/>
        <v>0</v>
      </c>
      <c r="E42" s="19">
        <v>0</v>
      </c>
      <c r="F42" s="18">
        <f t="shared" si="28"/>
        <v>52</v>
      </c>
      <c r="G42" s="19">
        <v>5200</v>
      </c>
      <c r="H42" s="18">
        <f t="shared" si="29"/>
        <v>34</v>
      </c>
      <c r="I42" s="19">
        <v>3400</v>
      </c>
      <c r="J42" s="18">
        <f t="shared" si="30"/>
        <v>0</v>
      </c>
      <c r="K42" s="19">
        <v>0</v>
      </c>
      <c r="L42" s="18">
        <f t="shared" si="31"/>
        <v>0</v>
      </c>
      <c r="M42" s="19"/>
      <c r="N42" s="18">
        <f t="shared" si="32"/>
        <v>0</v>
      </c>
      <c r="O42" s="19"/>
      <c r="P42" s="18">
        <f t="shared" si="33"/>
        <v>0</v>
      </c>
      <c r="Q42" s="19"/>
      <c r="R42" s="18">
        <f t="shared" si="34"/>
        <v>0</v>
      </c>
      <c r="S42" s="19"/>
      <c r="T42" s="18">
        <f t="shared" si="35"/>
        <v>0</v>
      </c>
      <c r="U42" s="19"/>
      <c r="V42" s="18">
        <f>W42/100</f>
        <v>0</v>
      </c>
      <c r="W42" s="20"/>
      <c r="X42" s="21">
        <f>Y42/100</f>
        <v>0</v>
      </c>
      <c r="Y42" s="23"/>
      <c r="Z42" s="18">
        <f>AA42/100</f>
        <v>0</v>
      </c>
      <c r="AA42" s="20"/>
      <c r="AB42" s="21">
        <f>AC42/100</f>
        <v>0</v>
      </c>
      <c r="AC42" s="31"/>
    </row>
    <row r="43" spans="2:29" s="10" customFormat="1" ht="18" customHeight="1" x14ac:dyDescent="0.3">
      <c r="B43" s="57"/>
      <c r="C43" s="34">
        <v>50</v>
      </c>
      <c r="D43" s="18">
        <f t="shared" si="27"/>
        <v>0</v>
      </c>
      <c r="E43" s="19">
        <v>0</v>
      </c>
      <c r="F43" s="18">
        <f t="shared" si="28"/>
        <v>567</v>
      </c>
      <c r="G43" s="19">
        <v>28350</v>
      </c>
      <c r="H43" s="18">
        <f t="shared" si="29"/>
        <v>4529</v>
      </c>
      <c r="I43" s="19">
        <v>226450</v>
      </c>
      <c r="J43" s="18">
        <f t="shared" si="30"/>
        <v>0</v>
      </c>
      <c r="K43" s="19">
        <v>0</v>
      </c>
      <c r="L43" s="18">
        <f t="shared" si="31"/>
        <v>0</v>
      </c>
      <c r="M43" s="19"/>
      <c r="N43" s="18">
        <f t="shared" si="32"/>
        <v>0</v>
      </c>
      <c r="O43" s="19"/>
      <c r="P43" s="18">
        <f t="shared" si="33"/>
        <v>0</v>
      </c>
      <c r="Q43" s="19"/>
      <c r="R43" s="18">
        <f t="shared" si="34"/>
        <v>0</v>
      </c>
      <c r="S43" s="19"/>
      <c r="T43" s="18">
        <f t="shared" si="35"/>
        <v>0</v>
      </c>
      <c r="U43" s="19"/>
      <c r="V43" s="18">
        <f>W43/50</f>
        <v>0</v>
      </c>
      <c r="W43" s="20"/>
      <c r="X43" s="21">
        <f>Y43/50</f>
        <v>0</v>
      </c>
      <c r="Y43" s="23"/>
      <c r="Z43" s="18">
        <f>AA43/50</f>
        <v>0</v>
      </c>
      <c r="AA43" s="20"/>
      <c r="AB43" s="21">
        <f>AC43/50</f>
        <v>0</v>
      </c>
      <c r="AC43" s="31"/>
    </row>
    <row r="44" spans="2:29" s="10" customFormat="1" ht="18" customHeight="1" x14ac:dyDescent="0.3">
      <c r="B44" s="57"/>
      <c r="C44" s="35">
        <v>20</v>
      </c>
      <c r="D44" s="18">
        <f t="shared" si="27"/>
        <v>0</v>
      </c>
      <c r="E44" s="19">
        <v>0</v>
      </c>
      <c r="F44" s="18">
        <f t="shared" si="28"/>
        <v>3180</v>
      </c>
      <c r="G44" s="19">
        <v>63600</v>
      </c>
      <c r="H44" s="18">
        <f t="shared" si="29"/>
        <v>2151</v>
      </c>
      <c r="I44" s="19">
        <v>43020</v>
      </c>
      <c r="J44" s="18">
        <f t="shared" si="30"/>
        <v>0</v>
      </c>
      <c r="K44" s="19">
        <v>0</v>
      </c>
      <c r="L44" s="18">
        <f t="shared" si="31"/>
        <v>0</v>
      </c>
      <c r="M44" s="19"/>
      <c r="N44" s="18">
        <f t="shared" si="32"/>
        <v>0</v>
      </c>
      <c r="O44" s="19"/>
      <c r="P44" s="18">
        <f t="shared" si="33"/>
        <v>0</v>
      </c>
      <c r="Q44" s="19"/>
      <c r="R44" s="18">
        <f t="shared" si="34"/>
        <v>0</v>
      </c>
      <c r="S44" s="19"/>
      <c r="T44" s="18">
        <f t="shared" si="35"/>
        <v>0</v>
      </c>
      <c r="U44" s="19"/>
      <c r="V44" s="18">
        <f>W44/20</f>
        <v>0</v>
      </c>
      <c r="W44" s="20"/>
      <c r="X44" s="21">
        <f>Y44/20</f>
        <v>0</v>
      </c>
      <c r="Y44" s="23"/>
      <c r="Z44" s="18">
        <f>AA44/20</f>
        <v>0</v>
      </c>
      <c r="AA44" s="20"/>
      <c r="AB44" s="21">
        <f>AC44/20</f>
        <v>0</v>
      </c>
      <c r="AC44" s="31"/>
    </row>
    <row r="45" spans="2:29" s="10" customFormat="1" ht="18" customHeight="1" x14ac:dyDescent="0.3">
      <c r="B45" s="57"/>
      <c r="C45" s="36">
        <v>10</v>
      </c>
      <c r="D45" s="18">
        <f t="shared" si="27"/>
        <v>0</v>
      </c>
      <c r="E45" s="19">
        <v>0</v>
      </c>
      <c r="F45" s="18">
        <f t="shared" si="28"/>
        <v>1147</v>
      </c>
      <c r="G45" s="19">
        <v>11470</v>
      </c>
      <c r="H45" s="18">
        <f t="shared" si="29"/>
        <v>3417</v>
      </c>
      <c r="I45" s="19">
        <v>34170</v>
      </c>
      <c r="J45" s="18">
        <f t="shared" si="30"/>
        <v>0</v>
      </c>
      <c r="K45" s="19">
        <v>0</v>
      </c>
      <c r="L45" s="18">
        <f t="shared" si="31"/>
        <v>0</v>
      </c>
      <c r="M45" s="19"/>
      <c r="N45" s="18">
        <f t="shared" si="32"/>
        <v>0</v>
      </c>
      <c r="O45" s="19"/>
      <c r="P45" s="18">
        <f t="shared" si="33"/>
        <v>0</v>
      </c>
      <c r="Q45" s="19"/>
      <c r="R45" s="18">
        <f t="shared" si="34"/>
        <v>0</v>
      </c>
      <c r="S45" s="19"/>
      <c r="T45" s="18">
        <f t="shared" si="35"/>
        <v>0</v>
      </c>
      <c r="U45" s="19"/>
      <c r="V45" s="18">
        <f>W45/10</f>
        <v>0</v>
      </c>
      <c r="W45" s="20"/>
      <c r="X45" s="21">
        <f>Y45/10</f>
        <v>0</v>
      </c>
      <c r="Y45" s="23"/>
      <c r="Z45" s="18">
        <f>AA45/10</f>
        <v>0</v>
      </c>
      <c r="AA45" s="20"/>
      <c r="AB45" s="21">
        <f>AC45/10</f>
        <v>0</v>
      </c>
      <c r="AC45" s="31"/>
    </row>
    <row r="46" spans="2:29" s="10" customFormat="1" ht="18" customHeight="1" thickBot="1" x14ac:dyDescent="0.35">
      <c r="B46" s="57"/>
      <c r="C46" s="37">
        <v>5</v>
      </c>
      <c r="D46" s="26">
        <f t="shared" si="27"/>
        <v>0</v>
      </c>
      <c r="E46" s="27">
        <v>0</v>
      </c>
      <c r="F46" s="26">
        <f t="shared" si="28"/>
        <v>3865</v>
      </c>
      <c r="G46" s="27">
        <v>19325</v>
      </c>
      <c r="H46" s="26">
        <f t="shared" si="29"/>
        <v>2172</v>
      </c>
      <c r="I46" s="27">
        <v>10860</v>
      </c>
      <c r="J46" s="26">
        <f t="shared" si="30"/>
        <v>0</v>
      </c>
      <c r="K46" s="27">
        <v>0</v>
      </c>
      <c r="L46" s="26">
        <f t="shared" si="31"/>
        <v>0</v>
      </c>
      <c r="M46" s="27"/>
      <c r="N46" s="26">
        <f t="shared" si="32"/>
        <v>0</v>
      </c>
      <c r="O46" s="27"/>
      <c r="P46" s="26">
        <f t="shared" si="33"/>
        <v>0</v>
      </c>
      <c r="Q46" s="27"/>
      <c r="R46" s="26">
        <f t="shared" si="34"/>
        <v>0</v>
      </c>
      <c r="S46" s="27"/>
      <c r="T46" s="26">
        <f t="shared" si="35"/>
        <v>0</v>
      </c>
      <c r="U46" s="27"/>
      <c r="V46" s="26">
        <f>W46/5</f>
        <v>0</v>
      </c>
      <c r="W46" s="22"/>
      <c r="X46" s="28">
        <f>Y46/5</f>
        <v>0</v>
      </c>
      <c r="Y46" s="25"/>
      <c r="Z46" s="26">
        <f>AA46/5</f>
        <v>0</v>
      </c>
      <c r="AA46" s="22"/>
      <c r="AB46" s="28">
        <f>AC46/5</f>
        <v>0</v>
      </c>
      <c r="AC46" s="38"/>
    </row>
    <row r="47" spans="2:29" s="10" customFormat="1" ht="18" customHeight="1" thickTop="1" thickBot="1" x14ac:dyDescent="0.35">
      <c r="B47" s="57"/>
      <c r="C47" s="40" t="s">
        <v>4</v>
      </c>
      <c r="D47" s="41"/>
      <c r="E47" s="42">
        <f>SUM(E40:E46)</f>
        <v>0</v>
      </c>
      <c r="F47" s="41"/>
      <c r="G47" s="43">
        <f>SUM(G40:G46)</f>
        <v>184345</v>
      </c>
      <c r="H47" s="41"/>
      <c r="I47" s="43">
        <f>SUM(I40:I46)</f>
        <v>391600</v>
      </c>
      <c r="J47" s="41"/>
      <c r="K47" s="43">
        <f>SUM(K40:K46)</f>
        <v>0</v>
      </c>
      <c r="L47" s="41"/>
      <c r="M47" s="43">
        <f>SUM(M40:M46)</f>
        <v>0</v>
      </c>
      <c r="N47" s="41"/>
      <c r="O47" s="43">
        <f>SUM(O40:O46)</f>
        <v>0</v>
      </c>
      <c r="P47" s="41"/>
      <c r="Q47" s="43">
        <f>SUM(Q40:Q46)</f>
        <v>0</v>
      </c>
      <c r="R47" s="41"/>
      <c r="S47" s="43">
        <f>SUM(S40:S46)</f>
        <v>0</v>
      </c>
      <c r="T47" s="41"/>
      <c r="U47" s="44">
        <f>SUM(U40:U46)</f>
        <v>0</v>
      </c>
      <c r="V47" s="45"/>
      <c r="W47" s="44">
        <f>SUM(W40:W46)</f>
        <v>0</v>
      </c>
      <c r="X47" s="45"/>
      <c r="Y47" s="46">
        <f>SUM(Y40:Y46)</f>
        <v>0</v>
      </c>
      <c r="Z47" s="45"/>
      <c r="AA47" s="44">
        <f>SUM(AA40:AA46)</f>
        <v>0</v>
      </c>
      <c r="AB47" s="45"/>
      <c r="AC47" s="47">
        <f>SUM(AC40:AC46)</f>
        <v>0</v>
      </c>
    </row>
    <row r="48" spans="2:29" ht="9.75" customHeight="1" thickTop="1" thickBot="1" x14ac:dyDescent="0.3"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</row>
    <row r="49" spans="2:29" ht="27.75" thickTop="1" thickBot="1" x14ac:dyDescent="0.45">
      <c r="B49" s="55"/>
      <c r="C49" s="56"/>
      <c r="D49" s="110" t="s">
        <v>8</v>
      </c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2"/>
    </row>
    <row r="50" spans="2:29" s="1" customFormat="1" ht="49.5" customHeight="1" thickTop="1" thickBot="1" x14ac:dyDescent="0.35">
      <c r="B50" s="84"/>
      <c r="C50" s="29" t="s">
        <v>7</v>
      </c>
      <c r="D50" s="58" t="s">
        <v>27</v>
      </c>
      <c r="E50" s="83"/>
      <c r="F50" s="58" t="s">
        <v>28</v>
      </c>
      <c r="G50" s="83"/>
      <c r="H50" s="59" t="s">
        <v>29</v>
      </c>
      <c r="I50" s="60"/>
      <c r="J50" s="58" t="s">
        <v>30</v>
      </c>
      <c r="K50" s="60"/>
      <c r="L50" s="59" t="s">
        <v>31</v>
      </c>
      <c r="M50" s="60"/>
      <c r="N50" s="59" t="s">
        <v>32</v>
      </c>
      <c r="O50" s="61"/>
      <c r="P50" s="59" t="s">
        <v>33</v>
      </c>
      <c r="Q50" s="61"/>
      <c r="R50" s="59" t="s">
        <v>34</v>
      </c>
      <c r="S50" s="61"/>
      <c r="T50" s="59" t="s">
        <v>35</v>
      </c>
      <c r="U50" s="60"/>
      <c r="V50" s="59" t="s">
        <v>36</v>
      </c>
      <c r="W50" s="60"/>
      <c r="X50" s="59" t="s">
        <v>37</v>
      </c>
      <c r="Y50" s="60"/>
      <c r="Z50" s="59" t="s">
        <v>38</v>
      </c>
      <c r="AA50" s="60"/>
      <c r="AB50" s="59" t="s">
        <v>39</v>
      </c>
      <c r="AC50" s="62"/>
    </row>
    <row r="51" spans="2:29" s="1" customFormat="1" ht="20.100000000000001" customHeight="1" thickTop="1" x14ac:dyDescent="0.3">
      <c r="B51" s="84"/>
      <c r="C51" s="106" t="s">
        <v>0</v>
      </c>
      <c r="D51" s="103" t="s">
        <v>1</v>
      </c>
      <c r="E51" s="104"/>
      <c r="F51" s="103" t="s">
        <v>1</v>
      </c>
      <c r="G51" s="104"/>
      <c r="H51" s="103" t="s">
        <v>1</v>
      </c>
      <c r="I51" s="104"/>
      <c r="J51" s="103" t="s">
        <v>1</v>
      </c>
      <c r="K51" s="104"/>
      <c r="L51" s="103" t="s">
        <v>1</v>
      </c>
      <c r="M51" s="104"/>
      <c r="N51" s="103" t="s">
        <v>1</v>
      </c>
      <c r="O51" s="104"/>
      <c r="P51" s="103" t="s">
        <v>1</v>
      </c>
      <c r="Q51" s="104"/>
      <c r="R51" s="103" t="s">
        <v>1</v>
      </c>
      <c r="S51" s="104"/>
      <c r="T51" s="103" t="s">
        <v>1</v>
      </c>
      <c r="U51" s="104"/>
      <c r="V51" s="103" t="s">
        <v>1</v>
      </c>
      <c r="W51" s="104"/>
      <c r="X51" s="103" t="s">
        <v>1</v>
      </c>
      <c r="Y51" s="104"/>
      <c r="Z51" s="103" t="s">
        <v>1</v>
      </c>
      <c r="AA51" s="104"/>
      <c r="AB51" s="103" t="s">
        <v>1</v>
      </c>
      <c r="AC51" s="105"/>
    </row>
    <row r="52" spans="2:29" s="1" customFormat="1" ht="20.100000000000001" customHeight="1" thickBot="1" x14ac:dyDescent="0.35">
      <c r="B52" s="84"/>
      <c r="C52" s="107"/>
      <c r="D52" s="2" t="s">
        <v>2</v>
      </c>
      <c r="E52" s="12" t="s">
        <v>3</v>
      </c>
      <c r="F52" s="2" t="s">
        <v>2</v>
      </c>
      <c r="G52" s="12" t="s">
        <v>3</v>
      </c>
      <c r="H52" s="2" t="s">
        <v>2</v>
      </c>
      <c r="I52" s="12" t="s">
        <v>3</v>
      </c>
      <c r="J52" s="2" t="s">
        <v>2</v>
      </c>
      <c r="K52" s="12" t="s">
        <v>3</v>
      </c>
      <c r="L52" s="2" t="s">
        <v>2</v>
      </c>
      <c r="M52" s="12" t="s">
        <v>3</v>
      </c>
      <c r="N52" s="2" t="s">
        <v>2</v>
      </c>
      <c r="O52" s="12" t="s">
        <v>3</v>
      </c>
      <c r="P52" s="2" t="s">
        <v>2</v>
      </c>
      <c r="Q52" s="12" t="s">
        <v>3</v>
      </c>
      <c r="R52" s="2" t="s">
        <v>2</v>
      </c>
      <c r="S52" s="12" t="s">
        <v>3</v>
      </c>
      <c r="T52" s="2" t="s">
        <v>2</v>
      </c>
      <c r="U52" s="12" t="s">
        <v>3</v>
      </c>
      <c r="V52" s="2" t="s">
        <v>2</v>
      </c>
      <c r="W52" s="12" t="s">
        <v>3</v>
      </c>
      <c r="X52" s="2" t="s">
        <v>2</v>
      </c>
      <c r="Y52" s="12" t="s">
        <v>3</v>
      </c>
      <c r="Z52" s="2" t="s">
        <v>2</v>
      </c>
      <c r="AA52" s="12" t="s">
        <v>3</v>
      </c>
      <c r="AB52" s="2" t="s">
        <v>2</v>
      </c>
      <c r="AC52" s="12" t="s">
        <v>3</v>
      </c>
    </row>
    <row r="53" spans="2:29" s="1" customFormat="1" ht="18" customHeight="1" thickTop="1" x14ac:dyDescent="0.3">
      <c r="B53" s="84"/>
      <c r="C53" s="64">
        <v>2</v>
      </c>
      <c r="D53" s="4">
        <f>E53/2</f>
        <v>12135</v>
      </c>
      <c r="E53" s="5">
        <v>24270</v>
      </c>
      <c r="F53" s="4">
        <f>G53/2</f>
        <v>0</v>
      </c>
      <c r="G53" s="5">
        <v>0</v>
      </c>
      <c r="H53" s="4">
        <f>I53/2</f>
        <v>76</v>
      </c>
      <c r="I53" s="5">
        <v>152</v>
      </c>
      <c r="J53" s="4">
        <f>K53/2</f>
        <v>-19246</v>
      </c>
      <c r="K53" s="5">
        <v>-38492</v>
      </c>
      <c r="L53" s="4">
        <f>M53/2</f>
        <v>-5488</v>
      </c>
      <c r="M53" s="5">
        <v>-10976</v>
      </c>
      <c r="N53" s="4">
        <f>O53/2</f>
        <v>4773</v>
      </c>
      <c r="O53" s="5">
        <v>9546</v>
      </c>
      <c r="P53" s="4">
        <f>Q53/2</f>
        <v>-1980</v>
      </c>
      <c r="Q53" s="5">
        <v>-3960</v>
      </c>
      <c r="R53" s="4">
        <f>S53/2</f>
        <v>208421</v>
      </c>
      <c r="S53" s="5">
        <v>416842</v>
      </c>
      <c r="T53" s="4">
        <f>U53/2</f>
        <v>13038</v>
      </c>
      <c r="U53" s="6">
        <v>26076</v>
      </c>
      <c r="V53" s="4">
        <f>W53/2</f>
        <v>51554</v>
      </c>
      <c r="W53" s="6">
        <v>103108</v>
      </c>
      <c r="X53" s="4">
        <f>Y53/2</f>
        <v>41069</v>
      </c>
      <c r="Y53" s="6">
        <v>82138</v>
      </c>
      <c r="Z53" s="4">
        <f>AA53/2</f>
        <v>-28057</v>
      </c>
      <c r="AA53" s="6">
        <v>-56114</v>
      </c>
      <c r="AB53" s="4">
        <f>AC53/2</f>
        <v>-10688</v>
      </c>
      <c r="AC53" s="65">
        <v>-21376</v>
      </c>
    </row>
    <row r="54" spans="2:29" s="1" customFormat="1" ht="18" customHeight="1" x14ac:dyDescent="0.3">
      <c r="B54" s="84"/>
      <c r="C54" s="66">
        <v>1</v>
      </c>
      <c r="D54" s="7">
        <f>E54/1</f>
        <v>11212</v>
      </c>
      <c r="E54" s="8">
        <v>11212</v>
      </c>
      <c r="F54" s="7">
        <f>G54/1</f>
        <v>0</v>
      </c>
      <c r="G54" s="8">
        <v>0</v>
      </c>
      <c r="H54" s="7">
        <f>I54/1</f>
        <v>160</v>
      </c>
      <c r="I54" s="8">
        <v>160</v>
      </c>
      <c r="J54" s="7">
        <f>K54/1</f>
        <v>-152</v>
      </c>
      <c r="K54" s="8">
        <v>-152</v>
      </c>
      <c r="L54" s="7">
        <f>M54/1</f>
        <v>5877</v>
      </c>
      <c r="M54" s="8">
        <v>5877</v>
      </c>
      <c r="N54" s="7">
        <f>O54/1</f>
        <v>-13216</v>
      </c>
      <c r="O54" s="8">
        <v>-13216</v>
      </c>
      <c r="P54" s="7">
        <f>Q54/1</f>
        <v>-2012</v>
      </c>
      <c r="Q54" s="8">
        <v>-2012</v>
      </c>
      <c r="R54" s="7">
        <f>S54/1</f>
        <v>136864</v>
      </c>
      <c r="S54" s="8">
        <v>136864</v>
      </c>
      <c r="T54" s="7">
        <f>U54/1</f>
        <v>77732</v>
      </c>
      <c r="U54" s="9">
        <v>77732</v>
      </c>
      <c r="V54" s="7">
        <f>W54/1</f>
        <v>31724</v>
      </c>
      <c r="W54" s="9">
        <v>31724</v>
      </c>
      <c r="X54" s="7">
        <f>Y54/1</f>
        <v>45843</v>
      </c>
      <c r="Y54" s="9">
        <v>45843</v>
      </c>
      <c r="Z54" s="7">
        <f>AA54/1</f>
        <v>90254</v>
      </c>
      <c r="AA54" s="9">
        <v>90254</v>
      </c>
      <c r="AB54" s="7">
        <f>AC54/1</f>
        <v>-13715</v>
      </c>
      <c r="AC54" s="67">
        <v>-13715</v>
      </c>
    </row>
    <row r="55" spans="2:29" s="1" customFormat="1" ht="18" customHeight="1" x14ac:dyDescent="0.3">
      <c r="B55" s="84"/>
      <c r="C55" s="68">
        <v>0.5</v>
      </c>
      <c r="D55" s="7">
        <f>E55/0.5</f>
        <v>15560</v>
      </c>
      <c r="E55" s="8">
        <v>7780</v>
      </c>
      <c r="F55" s="7">
        <f>G55/0.5</f>
        <v>0</v>
      </c>
      <c r="G55" s="8">
        <v>0</v>
      </c>
      <c r="H55" s="7">
        <f>I55/0.5</f>
        <v>427</v>
      </c>
      <c r="I55" s="8">
        <v>213.5</v>
      </c>
      <c r="J55" s="7">
        <f>K55/0.5</f>
        <v>7008</v>
      </c>
      <c r="K55" s="8">
        <v>3504</v>
      </c>
      <c r="L55" s="7">
        <f>M55/0.5</f>
        <v>9405</v>
      </c>
      <c r="M55" s="8">
        <v>4702.5</v>
      </c>
      <c r="N55" s="7">
        <f>O55/0.5</f>
        <v>11345</v>
      </c>
      <c r="O55" s="8">
        <v>5672.5</v>
      </c>
      <c r="P55" s="7">
        <f>Q55/0.5</f>
        <v>-597</v>
      </c>
      <c r="Q55" s="8">
        <v>-298.5</v>
      </c>
      <c r="R55" s="7">
        <f>S55/0.5</f>
        <v>102616</v>
      </c>
      <c r="S55" s="8">
        <v>51308</v>
      </c>
      <c r="T55" s="7">
        <f>U55/0.5</f>
        <v>79747</v>
      </c>
      <c r="U55" s="9">
        <v>39873.5</v>
      </c>
      <c r="V55" s="7">
        <f>W55/0.5</f>
        <v>17787</v>
      </c>
      <c r="W55" s="9">
        <v>8893.5</v>
      </c>
      <c r="X55" s="7">
        <f>Y55/0.5</f>
        <v>88475</v>
      </c>
      <c r="Y55" s="9">
        <v>44237.5</v>
      </c>
      <c r="Z55" s="7">
        <f>AA55/0.5</f>
        <v>-10858</v>
      </c>
      <c r="AA55" s="9">
        <v>-5429</v>
      </c>
      <c r="AB55" s="7">
        <f>AC55/0.5</f>
        <v>-473</v>
      </c>
      <c r="AC55" s="67">
        <v>-236.5</v>
      </c>
    </row>
    <row r="56" spans="2:29" s="1" customFormat="1" ht="18" customHeight="1" x14ac:dyDescent="0.3">
      <c r="B56" s="84"/>
      <c r="C56" s="69">
        <v>0.2</v>
      </c>
      <c r="D56" s="7">
        <f>E56/0.2</f>
        <v>12479</v>
      </c>
      <c r="E56" s="8">
        <v>2495.8000000000002</v>
      </c>
      <c r="F56" s="7">
        <f>G56/0.2</f>
        <v>0</v>
      </c>
      <c r="G56" s="8">
        <v>0</v>
      </c>
      <c r="H56" s="7">
        <f>I56/0.2</f>
        <v>950.99999999999989</v>
      </c>
      <c r="I56" s="8">
        <v>190.2</v>
      </c>
      <c r="J56" s="7">
        <f>K56/0.2</f>
        <v>-63230</v>
      </c>
      <c r="K56" s="8">
        <v>-12646</v>
      </c>
      <c r="L56" s="7">
        <f>M56/0.2</f>
        <v>5287</v>
      </c>
      <c r="M56" s="8">
        <v>1057.4000000000001</v>
      </c>
      <c r="N56" s="7">
        <f>O56/0.2</f>
        <v>445</v>
      </c>
      <c r="O56" s="8">
        <v>89</v>
      </c>
      <c r="P56" s="7">
        <f>Q56/0.2</f>
        <v>3866.9999999999995</v>
      </c>
      <c r="Q56" s="8">
        <v>773.4</v>
      </c>
      <c r="R56" s="7">
        <f>S56/0.2</f>
        <v>206210.99999999997</v>
      </c>
      <c r="S56" s="8">
        <v>41242.199999999997</v>
      </c>
      <c r="T56" s="7">
        <f>U56/0.2</f>
        <v>72028</v>
      </c>
      <c r="U56" s="9">
        <v>14405.6</v>
      </c>
      <c r="V56" s="7">
        <f>W56/0.2</f>
        <v>14917</v>
      </c>
      <c r="W56" s="9">
        <v>2983.4</v>
      </c>
      <c r="X56" s="7">
        <f>Y56/0.2</f>
        <v>87078.999999999985</v>
      </c>
      <c r="Y56" s="9">
        <v>17415.8</v>
      </c>
      <c r="Z56" s="7">
        <f>AA56/0.2</f>
        <v>125697</v>
      </c>
      <c r="AA56" s="9">
        <v>25139.4</v>
      </c>
      <c r="AB56" s="7">
        <f>AC56/0.2</f>
        <v>-53983</v>
      </c>
      <c r="AC56" s="67">
        <v>-10796.6</v>
      </c>
    </row>
    <row r="57" spans="2:29" s="1" customFormat="1" ht="18" customHeight="1" x14ac:dyDescent="0.3">
      <c r="B57" s="84"/>
      <c r="C57" s="70">
        <v>0.1</v>
      </c>
      <c r="D57" s="7">
        <f>E57/0.1</f>
        <v>20098</v>
      </c>
      <c r="E57" s="8">
        <v>2009.8</v>
      </c>
      <c r="F57" s="7">
        <f>G57/0.1</f>
        <v>0</v>
      </c>
      <c r="G57" s="8">
        <v>0</v>
      </c>
      <c r="H57" s="7">
        <f>I57/0.1</f>
        <v>952.99999999999989</v>
      </c>
      <c r="I57" s="8">
        <v>95.3</v>
      </c>
      <c r="J57" s="7">
        <f>K57/0.1</f>
        <v>13782</v>
      </c>
      <c r="K57" s="8">
        <v>1378.2</v>
      </c>
      <c r="L57" s="7">
        <f>M57/0.1</f>
        <v>64343</v>
      </c>
      <c r="M57" s="8">
        <v>6434.3</v>
      </c>
      <c r="N57" s="7">
        <f>O57/0.1</f>
        <v>48825</v>
      </c>
      <c r="O57" s="8">
        <v>4882.5</v>
      </c>
      <c r="P57" s="7">
        <f>Q57/0.1</f>
        <v>9582</v>
      </c>
      <c r="Q57" s="8">
        <v>958.2</v>
      </c>
      <c r="R57" s="7">
        <f>S57/0.1</f>
        <v>26823</v>
      </c>
      <c r="S57" s="8">
        <v>2682.3</v>
      </c>
      <c r="T57" s="7">
        <f>U57/0.1</f>
        <v>56473.999999999993</v>
      </c>
      <c r="U57" s="9">
        <v>5647.4</v>
      </c>
      <c r="V57" s="7">
        <f>W57/0.1</f>
        <v>18915</v>
      </c>
      <c r="W57" s="9">
        <v>1891.5</v>
      </c>
      <c r="X57" s="7">
        <f>Y57/0.1</f>
        <v>39805</v>
      </c>
      <c r="Y57" s="9">
        <v>3980.5</v>
      </c>
      <c r="Z57" s="7">
        <f>AA57/0.1</f>
        <v>-12672.999999999998</v>
      </c>
      <c r="AA57" s="9">
        <v>-1267.3</v>
      </c>
      <c r="AB57" s="7">
        <f>AC57/0.1</f>
        <v>-36571</v>
      </c>
      <c r="AC57" s="67">
        <v>-3657.1</v>
      </c>
    </row>
    <row r="58" spans="2:29" s="1" customFormat="1" ht="18" customHeight="1" x14ac:dyDescent="0.3">
      <c r="B58" s="84"/>
      <c r="C58" s="71">
        <v>0.05</v>
      </c>
      <c r="D58" s="7">
        <f>E58/0.05</f>
        <v>18130</v>
      </c>
      <c r="E58" s="8">
        <v>906.5</v>
      </c>
      <c r="F58" s="7">
        <f>G58/0.05</f>
        <v>0</v>
      </c>
      <c r="G58" s="8">
        <v>0</v>
      </c>
      <c r="H58" s="7">
        <f>I58/0.05</f>
        <v>1179</v>
      </c>
      <c r="I58" s="8">
        <v>58.95</v>
      </c>
      <c r="J58" s="7">
        <f>K58/0.05</f>
        <v>20405.999999999996</v>
      </c>
      <c r="K58" s="8">
        <v>1020.3</v>
      </c>
      <c r="L58" s="7">
        <f>M58/0.05</f>
        <v>39779</v>
      </c>
      <c r="M58" s="8">
        <v>1988.95</v>
      </c>
      <c r="N58" s="7">
        <f>O58/0.05</f>
        <v>37899</v>
      </c>
      <c r="O58" s="8">
        <v>1894.95</v>
      </c>
      <c r="P58" s="7">
        <f>Q58/0.05</f>
        <v>15117.999999999998</v>
      </c>
      <c r="Q58" s="8">
        <v>755.9</v>
      </c>
      <c r="R58" s="7">
        <f>S58/0.05</f>
        <v>44425</v>
      </c>
      <c r="S58" s="8">
        <v>2221.25</v>
      </c>
      <c r="T58" s="7">
        <f>U58/0.05</f>
        <v>91926</v>
      </c>
      <c r="U58" s="9">
        <v>4596.3</v>
      </c>
      <c r="V58" s="7">
        <f>W58/0.05</f>
        <v>45011</v>
      </c>
      <c r="W58" s="9">
        <v>2250.5500000000002</v>
      </c>
      <c r="X58" s="7">
        <f>Y58/0.05</f>
        <v>14302.999999999998</v>
      </c>
      <c r="Y58" s="9">
        <v>715.15</v>
      </c>
      <c r="Z58" s="7">
        <f>AA58/0.05</f>
        <v>16675.999999999996</v>
      </c>
      <c r="AA58" s="9">
        <v>833.8</v>
      </c>
      <c r="AB58" s="7">
        <f>AC58/0.05</f>
        <v>59246</v>
      </c>
      <c r="AC58" s="67">
        <v>2962.3</v>
      </c>
    </row>
    <row r="59" spans="2:29" s="1" customFormat="1" ht="18" customHeight="1" x14ac:dyDescent="0.3">
      <c r="B59" s="84"/>
      <c r="C59" s="72">
        <v>0.02</v>
      </c>
      <c r="D59" s="7">
        <f>E59/0.02</f>
        <v>17411</v>
      </c>
      <c r="E59" s="8">
        <v>348.22</v>
      </c>
      <c r="F59" s="7">
        <f>G59/0.02</f>
        <v>0</v>
      </c>
      <c r="G59" s="8">
        <v>0</v>
      </c>
      <c r="H59" s="7">
        <f>I59/0.02</f>
        <v>1578</v>
      </c>
      <c r="I59" s="8">
        <v>31.56</v>
      </c>
      <c r="J59" s="7">
        <f>K59/0.02</f>
        <v>5674</v>
      </c>
      <c r="K59" s="8">
        <v>113.48</v>
      </c>
      <c r="L59" s="7">
        <f>M59/0.02</f>
        <v>24861</v>
      </c>
      <c r="M59" s="8">
        <v>497.22</v>
      </c>
      <c r="N59" s="7">
        <f>O59/0.02</f>
        <v>87538</v>
      </c>
      <c r="O59" s="8">
        <v>1750.76</v>
      </c>
      <c r="P59" s="7">
        <f>Q59/0.02</f>
        <v>28205</v>
      </c>
      <c r="Q59" s="8">
        <v>564.1</v>
      </c>
      <c r="R59" s="7">
        <f>S59/0.02</f>
        <v>127263.00000000001</v>
      </c>
      <c r="S59" s="8">
        <v>2545.2600000000002</v>
      </c>
      <c r="T59" s="7">
        <f>U59/0.02</f>
        <v>72028</v>
      </c>
      <c r="U59" s="9">
        <v>1440.56</v>
      </c>
      <c r="V59" s="7">
        <f>W59/0.02</f>
        <v>89250</v>
      </c>
      <c r="W59" s="9">
        <v>1785</v>
      </c>
      <c r="X59" s="7">
        <f>Y59/0.02</f>
        <v>9660</v>
      </c>
      <c r="Y59" s="9">
        <v>193.2</v>
      </c>
      <c r="Z59" s="7">
        <f>AA59/0.02</f>
        <v>-12764</v>
      </c>
      <c r="AA59" s="9">
        <v>-255.28</v>
      </c>
      <c r="AB59" s="7">
        <f>AC59/0.02</f>
        <v>-73224</v>
      </c>
      <c r="AC59" s="67">
        <v>-1464.48</v>
      </c>
    </row>
    <row r="60" spans="2:29" s="1" customFormat="1" ht="18" customHeight="1" thickBot="1" x14ac:dyDescent="0.35">
      <c r="B60" s="84"/>
      <c r="C60" s="73">
        <v>0.01</v>
      </c>
      <c r="D60" s="79">
        <f>E60/0.01</f>
        <v>10315</v>
      </c>
      <c r="E60" s="80">
        <v>103.15</v>
      </c>
      <c r="F60" s="79">
        <f>G60/0.01</f>
        <v>0</v>
      </c>
      <c r="G60" s="80">
        <v>0</v>
      </c>
      <c r="H60" s="79">
        <f>I60/0.01</f>
        <v>1532</v>
      </c>
      <c r="I60" s="80">
        <v>15.32</v>
      </c>
      <c r="J60" s="79">
        <f>K60/0.01</f>
        <v>-14736.000000000002</v>
      </c>
      <c r="K60" s="80">
        <v>-147.36000000000001</v>
      </c>
      <c r="L60" s="79">
        <f>M60/0.01</f>
        <v>117546</v>
      </c>
      <c r="M60" s="80">
        <v>1175.46</v>
      </c>
      <c r="N60" s="79">
        <f>O60/0.01</f>
        <v>57027</v>
      </c>
      <c r="O60" s="80">
        <v>570.27</v>
      </c>
      <c r="P60" s="79">
        <f>Q60/0.01</f>
        <v>23670</v>
      </c>
      <c r="Q60" s="80">
        <v>236.7</v>
      </c>
      <c r="R60" s="79">
        <f>S60/0.01</f>
        <v>-19360</v>
      </c>
      <c r="S60" s="80">
        <v>-193.6</v>
      </c>
      <c r="T60" s="79">
        <f>U60/0.01</f>
        <v>174801</v>
      </c>
      <c r="U60" s="81">
        <v>1748.01</v>
      </c>
      <c r="V60" s="79">
        <f>W60/0.01</f>
        <v>107607.99999999999</v>
      </c>
      <c r="W60" s="81">
        <v>1076.08</v>
      </c>
      <c r="X60" s="79">
        <f>Y60/0.01</f>
        <v>-28.000000000000004</v>
      </c>
      <c r="Y60" s="81">
        <v>-0.28000000000000003</v>
      </c>
      <c r="Z60" s="79">
        <f>AA60/0.01</f>
        <v>-6443.0000000000009</v>
      </c>
      <c r="AA60" s="81">
        <v>-64.430000000000007</v>
      </c>
      <c r="AB60" s="79">
        <f>AC60/0.01</f>
        <v>-61473</v>
      </c>
      <c r="AC60" s="82">
        <v>-614.73</v>
      </c>
    </row>
    <row r="61" spans="2:29" s="1" customFormat="1" ht="18" customHeight="1" thickTop="1" thickBot="1" x14ac:dyDescent="0.35">
      <c r="B61" s="84"/>
      <c r="C61" s="74" t="s">
        <v>4</v>
      </c>
      <c r="D61" s="76"/>
      <c r="E61" s="77">
        <f>SUM(E53:E60)</f>
        <v>49125.470000000008</v>
      </c>
      <c r="F61" s="76"/>
      <c r="G61" s="77">
        <f>SUM(G53:G60)</f>
        <v>0</v>
      </c>
      <c r="H61" s="76"/>
      <c r="I61" s="77">
        <f>SUM(I53:I60)</f>
        <v>916.83</v>
      </c>
      <c r="J61" s="76"/>
      <c r="K61" s="77">
        <f>SUM(K53:K60)</f>
        <v>-45421.38</v>
      </c>
      <c r="L61" s="76"/>
      <c r="M61" s="77">
        <f>SUM(M53:M60)</f>
        <v>10756.830000000002</v>
      </c>
      <c r="N61" s="76"/>
      <c r="O61" s="77">
        <f>SUM(O53:O60)</f>
        <v>11189.980000000001</v>
      </c>
      <c r="P61" s="76"/>
      <c r="Q61" s="77">
        <f>SUM(Q53:Q60)</f>
        <v>-2982.2000000000007</v>
      </c>
      <c r="R61" s="76"/>
      <c r="S61" s="77">
        <f>SUM(S53:S60)</f>
        <v>653511.41</v>
      </c>
      <c r="T61" s="76"/>
      <c r="U61" s="77">
        <f>SUM(U53:U60)</f>
        <v>171519.37</v>
      </c>
      <c r="V61" s="76"/>
      <c r="W61" s="77">
        <f>SUM(W53:W60)</f>
        <v>153712.02999999997</v>
      </c>
      <c r="X61" s="76"/>
      <c r="Y61" s="77">
        <f>SUM(Y53:Y60)</f>
        <v>194522.87</v>
      </c>
      <c r="Z61" s="76"/>
      <c r="AA61" s="77">
        <f>SUM(AA53:AA60)</f>
        <v>53097.19</v>
      </c>
      <c r="AB61" s="76"/>
      <c r="AC61" s="78">
        <f>SUM(AC53:AC60)</f>
        <v>-48898.11</v>
      </c>
    </row>
    <row r="62" spans="2:29" s="1" customFormat="1" ht="45" customHeight="1" thickTop="1" thickBot="1" x14ac:dyDescent="0.35">
      <c r="B62" s="84"/>
      <c r="C62" s="29" t="s">
        <v>7</v>
      </c>
      <c r="D62" s="58" t="s">
        <v>40</v>
      </c>
      <c r="E62" s="60"/>
      <c r="F62" s="59" t="s">
        <v>41</v>
      </c>
      <c r="G62" s="61"/>
      <c r="H62" s="59" t="s">
        <v>42</v>
      </c>
      <c r="I62" s="61"/>
      <c r="J62" s="59" t="s">
        <v>43</v>
      </c>
      <c r="K62" s="60"/>
      <c r="L62" s="59" t="s">
        <v>26</v>
      </c>
      <c r="M62" s="75"/>
      <c r="N62" s="59" t="s">
        <v>26</v>
      </c>
      <c r="O62" s="61"/>
      <c r="P62" s="59" t="s">
        <v>26</v>
      </c>
      <c r="Q62" s="61"/>
      <c r="R62" s="59" t="s">
        <v>26</v>
      </c>
      <c r="S62" s="61"/>
      <c r="T62" s="59" t="s">
        <v>26</v>
      </c>
      <c r="U62" s="60"/>
      <c r="V62" s="59" t="s">
        <v>26</v>
      </c>
      <c r="W62" s="60"/>
      <c r="X62" s="59" t="s">
        <v>26</v>
      </c>
      <c r="Y62" s="60"/>
      <c r="Z62" s="59" t="s">
        <v>26</v>
      </c>
      <c r="AA62" s="60"/>
      <c r="AB62" s="59" t="s">
        <v>26</v>
      </c>
      <c r="AC62" s="62"/>
    </row>
    <row r="63" spans="2:29" s="1" customFormat="1" ht="18" customHeight="1" thickTop="1" x14ac:dyDescent="0.3">
      <c r="B63" s="84"/>
      <c r="C63" s="106" t="s">
        <v>0</v>
      </c>
      <c r="D63" s="103" t="s">
        <v>1</v>
      </c>
      <c r="E63" s="104"/>
      <c r="F63" s="103" t="s">
        <v>1</v>
      </c>
      <c r="G63" s="104"/>
      <c r="H63" s="103" t="s">
        <v>1</v>
      </c>
      <c r="I63" s="104"/>
      <c r="J63" s="103" t="s">
        <v>1</v>
      </c>
      <c r="K63" s="104"/>
      <c r="L63" s="103" t="s">
        <v>1</v>
      </c>
      <c r="M63" s="104"/>
      <c r="N63" s="103" t="s">
        <v>1</v>
      </c>
      <c r="O63" s="104"/>
      <c r="P63" s="103" t="s">
        <v>1</v>
      </c>
      <c r="Q63" s="104"/>
      <c r="R63" s="103" t="s">
        <v>1</v>
      </c>
      <c r="S63" s="104"/>
      <c r="T63" s="103" t="s">
        <v>1</v>
      </c>
      <c r="U63" s="104"/>
      <c r="V63" s="103" t="s">
        <v>1</v>
      </c>
      <c r="W63" s="104"/>
      <c r="X63" s="103" t="s">
        <v>1</v>
      </c>
      <c r="Y63" s="104"/>
      <c r="Z63" s="103" t="s">
        <v>1</v>
      </c>
      <c r="AA63" s="104"/>
      <c r="AB63" s="103" t="s">
        <v>1</v>
      </c>
      <c r="AC63" s="105"/>
    </row>
    <row r="64" spans="2:29" s="1" customFormat="1" ht="18" customHeight="1" thickBot="1" x14ac:dyDescent="0.35">
      <c r="B64" s="84"/>
      <c r="C64" s="107"/>
      <c r="D64" s="2" t="s">
        <v>2</v>
      </c>
      <c r="E64" s="12" t="s">
        <v>3</v>
      </c>
      <c r="F64" s="2" t="s">
        <v>2</v>
      </c>
      <c r="G64" s="12" t="s">
        <v>3</v>
      </c>
      <c r="H64" s="2" t="s">
        <v>2</v>
      </c>
      <c r="I64" s="12" t="s">
        <v>3</v>
      </c>
      <c r="J64" s="2" t="s">
        <v>2</v>
      </c>
      <c r="K64" s="12" t="s">
        <v>3</v>
      </c>
      <c r="L64" s="2" t="s">
        <v>2</v>
      </c>
      <c r="M64" s="3" t="s">
        <v>3</v>
      </c>
      <c r="N64" s="2" t="s">
        <v>2</v>
      </c>
      <c r="O64" s="3" t="s">
        <v>3</v>
      </c>
      <c r="P64" s="2" t="s">
        <v>2</v>
      </c>
      <c r="Q64" s="3" t="s">
        <v>3</v>
      </c>
      <c r="R64" s="2" t="s">
        <v>2</v>
      </c>
      <c r="S64" s="3" t="s">
        <v>3</v>
      </c>
      <c r="T64" s="2" t="s">
        <v>2</v>
      </c>
      <c r="U64" s="3" t="s">
        <v>3</v>
      </c>
      <c r="V64" s="2" t="s">
        <v>2</v>
      </c>
      <c r="W64" s="3" t="s">
        <v>3</v>
      </c>
      <c r="X64" s="2" t="s">
        <v>2</v>
      </c>
      <c r="Y64" s="3" t="s">
        <v>3</v>
      </c>
      <c r="Z64" s="2" t="s">
        <v>2</v>
      </c>
      <c r="AA64" s="3" t="s">
        <v>3</v>
      </c>
      <c r="AB64" s="2" t="s">
        <v>2</v>
      </c>
      <c r="AC64" s="63" t="s">
        <v>3</v>
      </c>
    </row>
    <row r="65" spans="2:29" s="1" customFormat="1" ht="18" customHeight="1" thickTop="1" x14ac:dyDescent="0.3">
      <c r="B65" s="84"/>
      <c r="C65" s="64">
        <v>2</v>
      </c>
      <c r="D65" s="4">
        <f>E65/2</f>
        <v>16590</v>
      </c>
      <c r="E65" s="5">
        <v>33180</v>
      </c>
      <c r="F65" s="4">
        <f>G65/2</f>
        <v>9262</v>
      </c>
      <c r="G65" s="5">
        <v>18524</v>
      </c>
      <c r="H65" s="4">
        <f>I65/2</f>
        <v>60469</v>
      </c>
      <c r="I65" s="5">
        <v>120938</v>
      </c>
      <c r="J65" s="4">
        <f>K65/2</f>
        <v>0</v>
      </c>
      <c r="K65" s="5">
        <v>0</v>
      </c>
      <c r="L65" s="4">
        <f>M65/2</f>
        <v>0</v>
      </c>
      <c r="M65" s="5"/>
      <c r="N65" s="4">
        <f>O65/2</f>
        <v>0</v>
      </c>
      <c r="O65" s="5"/>
      <c r="P65" s="4">
        <f>Q65/2</f>
        <v>0</v>
      </c>
      <c r="Q65" s="5"/>
      <c r="R65" s="4">
        <f>S65/2</f>
        <v>0</v>
      </c>
      <c r="S65" s="5"/>
      <c r="T65" s="4">
        <f>U65/2</f>
        <v>0</v>
      </c>
      <c r="U65" s="6"/>
      <c r="V65" s="4">
        <f>W65/2</f>
        <v>0</v>
      </c>
      <c r="W65" s="6"/>
      <c r="X65" s="4">
        <f>Y65/2</f>
        <v>0</v>
      </c>
      <c r="Y65" s="6"/>
      <c r="Z65" s="4">
        <f>AA65/2</f>
        <v>0</v>
      </c>
      <c r="AA65" s="6"/>
      <c r="AB65" s="4">
        <f>AC65/2</f>
        <v>0</v>
      </c>
      <c r="AC65" s="65"/>
    </row>
    <row r="66" spans="2:29" s="1" customFormat="1" ht="18" customHeight="1" x14ac:dyDescent="0.3">
      <c r="B66" s="84"/>
      <c r="C66" s="66">
        <v>1</v>
      </c>
      <c r="D66" s="7">
        <f>E66/1</f>
        <v>819</v>
      </c>
      <c r="E66" s="8">
        <v>819</v>
      </c>
      <c r="F66" s="7">
        <f>G66/1</f>
        <v>1101</v>
      </c>
      <c r="G66" s="8">
        <v>1101</v>
      </c>
      <c r="H66" s="7">
        <f>I66/1</f>
        <v>93374</v>
      </c>
      <c r="I66" s="8">
        <v>93374</v>
      </c>
      <c r="J66" s="7">
        <f>K66/1</f>
        <v>0</v>
      </c>
      <c r="K66" s="8">
        <v>0</v>
      </c>
      <c r="L66" s="7">
        <f>M66/1</f>
        <v>0</v>
      </c>
      <c r="M66" s="8"/>
      <c r="N66" s="7">
        <f>O66/1</f>
        <v>0</v>
      </c>
      <c r="O66" s="8"/>
      <c r="P66" s="7">
        <f>Q66/1</f>
        <v>0</v>
      </c>
      <c r="Q66" s="8"/>
      <c r="R66" s="7">
        <f>S66/1</f>
        <v>0</v>
      </c>
      <c r="S66" s="8"/>
      <c r="T66" s="7">
        <f>U66/1</f>
        <v>0</v>
      </c>
      <c r="U66" s="9"/>
      <c r="V66" s="7">
        <f>W66/1</f>
        <v>0</v>
      </c>
      <c r="W66" s="9"/>
      <c r="X66" s="7">
        <f>Y66/1</f>
        <v>0</v>
      </c>
      <c r="Y66" s="9"/>
      <c r="Z66" s="7">
        <f>AA66/1</f>
        <v>0</v>
      </c>
      <c r="AA66" s="9"/>
      <c r="AB66" s="7">
        <f>AC66/1</f>
        <v>0</v>
      </c>
      <c r="AC66" s="67"/>
    </row>
    <row r="67" spans="2:29" s="1" customFormat="1" ht="18" customHeight="1" x14ac:dyDescent="0.3">
      <c r="B67" s="84"/>
      <c r="C67" s="68">
        <v>0.5</v>
      </c>
      <c r="D67" s="7">
        <f>E67/0.5</f>
        <v>7334</v>
      </c>
      <c r="E67" s="8">
        <v>3667</v>
      </c>
      <c r="F67" s="7">
        <f>G67/0.5</f>
        <v>10655</v>
      </c>
      <c r="G67" s="8">
        <v>5327.5</v>
      </c>
      <c r="H67" s="7">
        <f>I67/0.5</f>
        <v>79008</v>
      </c>
      <c r="I67" s="8">
        <v>39504</v>
      </c>
      <c r="J67" s="7">
        <f>K67/0.5</f>
        <v>0</v>
      </c>
      <c r="K67" s="8">
        <v>0</v>
      </c>
      <c r="L67" s="7">
        <f>M67/0.5</f>
        <v>0</v>
      </c>
      <c r="M67" s="8"/>
      <c r="N67" s="7">
        <f>O67/0.5</f>
        <v>0</v>
      </c>
      <c r="O67" s="8"/>
      <c r="P67" s="7">
        <f>Q67/0.5</f>
        <v>0</v>
      </c>
      <c r="Q67" s="8"/>
      <c r="R67" s="7">
        <f>S67/0.5</f>
        <v>0</v>
      </c>
      <c r="S67" s="8"/>
      <c r="T67" s="7">
        <f>U67/0.5</f>
        <v>0</v>
      </c>
      <c r="U67" s="9"/>
      <c r="V67" s="7">
        <f>W67/0.5</f>
        <v>0</v>
      </c>
      <c r="W67" s="9"/>
      <c r="X67" s="7">
        <f>Y67/0.5</f>
        <v>0</v>
      </c>
      <c r="Y67" s="9"/>
      <c r="Z67" s="7">
        <f>AA67/0.5</f>
        <v>0</v>
      </c>
      <c r="AA67" s="9"/>
      <c r="AB67" s="7">
        <f>AC67/0.5</f>
        <v>0</v>
      </c>
      <c r="AC67" s="67"/>
    </row>
    <row r="68" spans="2:29" s="1" customFormat="1" ht="18" customHeight="1" x14ac:dyDescent="0.3">
      <c r="B68" s="84"/>
      <c r="C68" s="69">
        <v>0.2</v>
      </c>
      <c r="D68" s="7">
        <f>E68/0.2</f>
        <v>2746.9999999999995</v>
      </c>
      <c r="E68" s="8">
        <v>549.4</v>
      </c>
      <c r="F68" s="7">
        <f>G68/0.2</f>
        <v>7362</v>
      </c>
      <c r="G68" s="8">
        <v>1472.4</v>
      </c>
      <c r="H68" s="7">
        <f>I68/0.2</f>
        <v>62143</v>
      </c>
      <c r="I68" s="8">
        <v>12428.6</v>
      </c>
      <c r="J68" s="7">
        <f>K68/0.2</f>
        <v>0</v>
      </c>
      <c r="K68" s="8">
        <v>0</v>
      </c>
      <c r="L68" s="7">
        <f>M68/0.2</f>
        <v>0</v>
      </c>
      <c r="M68" s="8"/>
      <c r="N68" s="7">
        <f>O68/0.2</f>
        <v>0</v>
      </c>
      <c r="O68" s="8"/>
      <c r="P68" s="7">
        <f>Q68/0.2</f>
        <v>0</v>
      </c>
      <c r="Q68" s="8"/>
      <c r="R68" s="7">
        <f>S68/0.2</f>
        <v>0</v>
      </c>
      <c r="S68" s="8"/>
      <c r="T68" s="7">
        <f>U68/0.2</f>
        <v>0</v>
      </c>
      <c r="U68" s="9"/>
      <c r="V68" s="7">
        <f>W68/0.2</f>
        <v>0</v>
      </c>
      <c r="W68" s="9"/>
      <c r="X68" s="7">
        <f>Y68/0.2</f>
        <v>0</v>
      </c>
      <c r="Y68" s="9"/>
      <c r="Z68" s="7">
        <f>AA68/0.2</f>
        <v>0</v>
      </c>
      <c r="AA68" s="9"/>
      <c r="AB68" s="7">
        <f>AC68/0.2</f>
        <v>0</v>
      </c>
      <c r="AC68" s="67"/>
    </row>
    <row r="69" spans="2:29" s="1" customFormat="1" ht="18" customHeight="1" x14ac:dyDescent="0.3">
      <c r="B69" s="84"/>
      <c r="C69" s="70">
        <v>0.1</v>
      </c>
      <c r="D69" s="7">
        <f>E69/0.1</f>
        <v>5126</v>
      </c>
      <c r="E69" s="8">
        <v>512.6</v>
      </c>
      <c r="F69" s="7">
        <f>G69/0.1</f>
        <v>12169</v>
      </c>
      <c r="G69" s="8">
        <v>1216.9000000000001</v>
      </c>
      <c r="H69" s="7">
        <f>I69/0.1</f>
        <v>86973.999999999985</v>
      </c>
      <c r="I69" s="8">
        <v>8697.4</v>
      </c>
      <c r="J69" s="7">
        <f>K69/0.1</f>
        <v>0</v>
      </c>
      <c r="K69" s="8">
        <v>0</v>
      </c>
      <c r="L69" s="7">
        <f>M69/0.1</f>
        <v>0</v>
      </c>
      <c r="M69" s="8"/>
      <c r="N69" s="7">
        <f>O69/0.1</f>
        <v>0</v>
      </c>
      <c r="O69" s="8"/>
      <c r="P69" s="7">
        <f>Q69/0.1</f>
        <v>0</v>
      </c>
      <c r="Q69" s="8"/>
      <c r="R69" s="7">
        <f>S69/0.1</f>
        <v>0</v>
      </c>
      <c r="S69" s="8"/>
      <c r="T69" s="7">
        <f>U69/0.1</f>
        <v>0</v>
      </c>
      <c r="U69" s="9"/>
      <c r="V69" s="7">
        <f>W69/0.1</f>
        <v>0</v>
      </c>
      <c r="W69" s="9"/>
      <c r="X69" s="7">
        <f>Y69/0.1</f>
        <v>0</v>
      </c>
      <c r="Y69" s="9"/>
      <c r="Z69" s="7">
        <f>AA69/0.1</f>
        <v>0</v>
      </c>
      <c r="AA69" s="9"/>
      <c r="AB69" s="7">
        <f>AC69/0.1</f>
        <v>0</v>
      </c>
      <c r="AC69" s="67"/>
    </row>
    <row r="70" spans="2:29" s="1" customFormat="1" ht="18" customHeight="1" x14ac:dyDescent="0.3">
      <c r="B70" s="84"/>
      <c r="C70" s="71">
        <v>0.05</v>
      </c>
      <c r="D70" s="7">
        <f>E70/0.05</f>
        <v>313</v>
      </c>
      <c r="E70" s="8">
        <v>15.65</v>
      </c>
      <c r="F70" s="7">
        <f>G70/0.05</f>
        <v>22648</v>
      </c>
      <c r="G70" s="8">
        <v>1132.4000000000001</v>
      </c>
      <c r="H70" s="7">
        <f>I70/0.05</f>
        <v>35708</v>
      </c>
      <c r="I70" s="8">
        <v>1785.4</v>
      </c>
      <c r="J70" s="7">
        <f>K70/0.05</f>
        <v>0</v>
      </c>
      <c r="K70" s="8">
        <v>0</v>
      </c>
      <c r="L70" s="7">
        <f>M70/0.05</f>
        <v>0</v>
      </c>
      <c r="M70" s="8"/>
      <c r="N70" s="7">
        <f>O70/0.05</f>
        <v>0</v>
      </c>
      <c r="O70" s="8"/>
      <c r="P70" s="7">
        <f>Q70/0.05</f>
        <v>0</v>
      </c>
      <c r="Q70" s="8"/>
      <c r="R70" s="7">
        <f>S70/0.05</f>
        <v>0</v>
      </c>
      <c r="S70" s="8"/>
      <c r="T70" s="7">
        <f>U70/0.05</f>
        <v>0</v>
      </c>
      <c r="U70" s="9"/>
      <c r="V70" s="7">
        <f>W70/0.05</f>
        <v>0</v>
      </c>
      <c r="W70" s="9"/>
      <c r="X70" s="7">
        <f>Y70/0.05</f>
        <v>0</v>
      </c>
      <c r="Y70" s="9"/>
      <c r="Z70" s="7">
        <f>AA70/0.05</f>
        <v>0</v>
      </c>
      <c r="AA70" s="9"/>
      <c r="AB70" s="7">
        <f>AC70/0.05</f>
        <v>0</v>
      </c>
      <c r="AC70" s="67"/>
    </row>
    <row r="71" spans="2:29" s="1" customFormat="1" ht="18" customHeight="1" x14ac:dyDescent="0.3">
      <c r="B71" s="84"/>
      <c r="C71" s="72">
        <v>0.02</v>
      </c>
      <c r="D71" s="7">
        <f>E71/0.02</f>
        <v>115.99999999999999</v>
      </c>
      <c r="E71" s="8">
        <v>2.3199999999999998</v>
      </c>
      <c r="F71" s="7">
        <f>G71/0.02</f>
        <v>12091</v>
      </c>
      <c r="G71" s="8">
        <v>241.82</v>
      </c>
      <c r="H71" s="7">
        <f>I71/0.02</f>
        <v>23500</v>
      </c>
      <c r="I71" s="8">
        <v>470</v>
      </c>
      <c r="J71" s="7">
        <f>K71/0.02</f>
        <v>0</v>
      </c>
      <c r="K71" s="8">
        <v>0</v>
      </c>
      <c r="L71" s="7">
        <f>M71/0.02</f>
        <v>0</v>
      </c>
      <c r="M71" s="8"/>
      <c r="N71" s="7">
        <f>O71/0.02</f>
        <v>0</v>
      </c>
      <c r="O71" s="8"/>
      <c r="P71" s="7">
        <f>Q71/0.02</f>
        <v>0</v>
      </c>
      <c r="Q71" s="8"/>
      <c r="R71" s="7">
        <f>S71/0.02</f>
        <v>0</v>
      </c>
      <c r="S71" s="8"/>
      <c r="T71" s="7">
        <f>U71/0.02</f>
        <v>0</v>
      </c>
      <c r="U71" s="9"/>
      <c r="V71" s="7">
        <f>W71/0.02</f>
        <v>0</v>
      </c>
      <c r="W71" s="9"/>
      <c r="X71" s="7">
        <f>Y71/0.02</f>
        <v>0</v>
      </c>
      <c r="Y71" s="9"/>
      <c r="Z71" s="7">
        <f>AA71/0.02</f>
        <v>0</v>
      </c>
      <c r="AA71" s="9"/>
      <c r="AB71" s="7">
        <f>AC71/0.02</f>
        <v>0</v>
      </c>
      <c r="AC71" s="67"/>
    </row>
    <row r="72" spans="2:29" s="1" customFormat="1" ht="18" customHeight="1" thickBot="1" x14ac:dyDescent="0.35">
      <c r="B72" s="84"/>
      <c r="C72" s="73">
        <v>0.01</v>
      </c>
      <c r="D72" s="79">
        <f>E72/0.01</f>
        <v>276</v>
      </c>
      <c r="E72" s="80">
        <v>2.76</v>
      </c>
      <c r="F72" s="79">
        <f>G72/0.01</f>
        <v>-375.99999999999994</v>
      </c>
      <c r="G72" s="80">
        <v>-3.76</v>
      </c>
      <c r="H72" s="79">
        <f>I72/0.01</f>
        <v>14169.999999999998</v>
      </c>
      <c r="I72" s="80">
        <v>141.69999999999999</v>
      </c>
      <c r="J72" s="79">
        <f>K72/0.01</f>
        <v>0</v>
      </c>
      <c r="K72" s="80">
        <v>0</v>
      </c>
      <c r="L72" s="79">
        <f>M72/0.01</f>
        <v>0</v>
      </c>
      <c r="M72" s="80"/>
      <c r="N72" s="79">
        <f>O72/0.01</f>
        <v>0</v>
      </c>
      <c r="O72" s="80"/>
      <c r="P72" s="79">
        <f>Q72/0.01</f>
        <v>0</v>
      </c>
      <c r="Q72" s="80"/>
      <c r="R72" s="79">
        <f>S72/0.01</f>
        <v>0</v>
      </c>
      <c r="S72" s="80"/>
      <c r="T72" s="79">
        <f>U72/0.01</f>
        <v>0</v>
      </c>
      <c r="U72" s="81"/>
      <c r="V72" s="79">
        <f>W72/0.01</f>
        <v>0</v>
      </c>
      <c r="W72" s="81"/>
      <c r="X72" s="79">
        <f>Y72/0.01</f>
        <v>0</v>
      </c>
      <c r="Y72" s="81"/>
      <c r="Z72" s="79">
        <f>AA72/0.01</f>
        <v>0</v>
      </c>
      <c r="AA72" s="81"/>
      <c r="AB72" s="79">
        <f>AC72/0.01</f>
        <v>0</v>
      </c>
      <c r="AC72" s="82"/>
    </row>
    <row r="73" spans="2:29" s="1" customFormat="1" ht="18" customHeight="1" thickTop="1" thickBot="1" x14ac:dyDescent="0.35">
      <c r="B73" s="84"/>
      <c r="C73" s="74" t="s">
        <v>4</v>
      </c>
      <c r="D73" s="76"/>
      <c r="E73" s="77">
        <f>SUM(E65:E72)</f>
        <v>38748.730000000003</v>
      </c>
      <c r="F73" s="76"/>
      <c r="G73" s="77">
        <f>SUM(G65:G72)</f>
        <v>29012.260000000006</v>
      </c>
      <c r="H73" s="76"/>
      <c r="I73" s="77">
        <f>SUM(I65:I72)</f>
        <v>277339.10000000003</v>
      </c>
      <c r="J73" s="76"/>
      <c r="K73" s="77">
        <f>SUM(K65:K72)</f>
        <v>0</v>
      </c>
      <c r="L73" s="76"/>
      <c r="M73" s="77">
        <f>SUM(M65:M72)</f>
        <v>0</v>
      </c>
      <c r="N73" s="76"/>
      <c r="O73" s="77">
        <f>SUM(O65:O72)</f>
        <v>0</v>
      </c>
      <c r="P73" s="76"/>
      <c r="Q73" s="77">
        <f>SUM(Q65:Q72)</f>
        <v>0</v>
      </c>
      <c r="R73" s="76"/>
      <c r="S73" s="77">
        <f>SUM(S65:S72)</f>
        <v>0</v>
      </c>
      <c r="T73" s="76"/>
      <c r="U73" s="77">
        <f>SUM(U65:U72)</f>
        <v>0</v>
      </c>
      <c r="V73" s="76"/>
      <c r="W73" s="77">
        <f>SUM(W65:W72)</f>
        <v>0</v>
      </c>
      <c r="X73" s="76"/>
      <c r="Y73" s="77">
        <f>SUM(Y65:Y72)</f>
        <v>0</v>
      </c>
      <c r="Z73" s="76"/>
      <c r="AA73" s="77">
        <f>SUM(AA65:AA72)</f>
        <v>0</v>
      </c>
      <c r="AB73" s="76"/>
      <c r="AC73" s="78">
        <f>SUM(AC65:AC72)</f>
        <v>0</v>
      </c>
    </row>
    <row r="74" spans="2:29" ht="9.75" customHeight="1" thickTop="1" x14ac:dyDescent="0.25"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</row>
  </sheetData>
  <mergeCells count="87">
    <mergeCell ref="V3:W3"/>
    <mergeCell ref="L3:M3"/>
    <mergeCell ref="N3:O3"/>
    <mergeCell ref="P3:Q3"/>
    <mergeCell ref="R3:S3"/>
    <mergeCell ref="T3:U3"/>
    <mergeCell ref="C3:C4"/>
    <mergeCell ref="D3:E3"/>
    <mergeCell ref="F3:G3"/>
    <mergeCell ref="H3:I3"/>
    <mergeCell ref="J3:K3"/>
    <mergeCell ref="C14:C15"/>
    <mergeCell ref="D14:E14"/>
    <mergeCell ref="F14:G14"/>
    <mergeCell ref="H14:I14"/>
    <mergeCell ref="J14:K14"/>
    <mergeCell ref="C27:C28"/>
    <mergeCell ref="D27:E27"/>
    <mergeCell ref="F27:G27"/>
    <mergeCell ref="H27:I27"/>
    <mergeCell ref="J27:K27"/>
    <mergeCell ref="D1:AC1"/>
    <mergeCell ref="D25:AC25"/>
    <mergeCell ref="L27:M27"/>
    <mergeCell ref="N27:O27"/>
    <mergeCell ref="Z3:AA3"/>
    <mergeCell ref="AB3:AC3"/>
    <mergeCell ref="Z14:AA14"/>
    <mergeCell ref="AB14:AC14"/>
    <mergeCell ref="N14:O14"/>
    <mergeCell ref="P14:Q14"/>
    <mergeCell ref="R14:S14"/>
    <mergeCell ref="T14:U14"/>
    <mergeCell ref="V14:W14"/>
    <mergeCell ref="X14:Y14"/>
    <mergeCell ref="L14:M14"/>
    <mergeCell ref="X3:Y3"/>
    <mergeCell ref="AB27:AC27"/>
    <mergeCell ref="C38:C39"/>
    <mergeCell ref="D38:E38"/>
    <mergeCell ref="F38:G38"/>
    <mergeCell ref="H38:I38"/>
    <mergeCell ref="J38:K38"/>
    <mergeCell ref="L38:M38"/>
    <mergeCell ref="N38:O38"/>
    <mergeCell ref="P38:Q38"/>
    <mergeCell ref="R38:S38"/>
    <mergeCell ref="P27:Q27"/>
    <mergeCell ref="R27:S27"/>
    <mergeCell ref="T27:U27"/>
    <mergeCell ref="V27:W27"/>
    <mergeCell ref="X27:Y27"/>
    <mergeCell ref="Z27:AA27"/>
    <mergeCell ref="T38:U38"/>
    <mergeCell ref="V38:W38"/>
    <mergeCell ref="D49:AC49"/>
    <mergeCell ref="X51:Y51"/>
    <mergeCell ref="Z51:AA51"/>
    <mergeCell ref="X38:Y38"/>
    <mergeCell ref="Z38:AA38"/>
    <mergeCell ref="AB38:AC38"/>
    <mergeCell ref="C63:C64"/>
    <mergeCell ref="D63:E63"/>
    <mergeCell ref="F63:G63"/>
    <mergeCell ref="H63:I63"/>
    <mergeCell ref="J63:K63"/>
    <mergeCell ref="C51:C52"/>
    <mergeCell ref="D51:E51"/>
    <mergeCell ref="F51:G51"/>
    <mergeCell ref="H51:I51"/>
    <mergeCell ref="J51:K51"/>
    <mergeCell ref="Z63:AA63"/>
    <mergeCell ref="AB51:AC51"/>
    <mergeCell ref="AB63:AC63"/>
    <mergeCell ref="N63:O63"/>
    <mergeCell ref="P63:Q63"/>
    <mergeCell ref="R63:S63"/>
    <mergeCell ref="T63:U63"/>
    <mergeCell ref="V63:W63"/>
    <mergeCell ref="R51:S51"/>
    <mergeCell ref="T51:U51"/>
    <mergeCell ref="V51:W51"/>
    <mergeCell ref="L63:M63"/>
    <mergeCell ref="L51:M51"/>
    <mergeCell ref="N51:O51"/>
    <mergeCell ref="P51:Q51"/>
    <mergeCell ref="X63:Y63"/>
  </mergeCells>
  <conditionalFormatting sqref="Q16:Q22 G16:G22 I16:I22 O16:O22 E16:E22 S16:S22 U16:U22 M16:M22 K16:K22 K5:K11 I5:I11 S5:S11 G5:G11 M5:M11 O5:O11 Q5:Q11 W16:W22 E5:E11">
    <cfRule type="cellIs" dxfId="10" priority="14" stopIfTrue="1" operator="lessThan">
      <formula>0</formula>
    </cfRule>
  </conditionalFormatting>
  <conditionalFormatting sqref="U5:U12">
    <cfRule type="cellIs" dxfId="9" priority="13" stopIfTrue="1" operator="lessThan">
      <formula>0</formula>
    </cfRule>
  </conditionalFormatting>
  <conditionalFormatting sqref="Q40:Q46 G40:G46 I40:I46 O40:O46 E40:E46 S40:S46 U40:U46 M40:M46 K40:K46 K29:K35 I29:I35 S29:S35 G29:G35 M29:M35 O29:O35 Q29:Q35 W40:W46 E29:E35">
    <cfRule type="cellIs" dxfId="8" priority="8" stopIfTrue="1" operator="lessThan">
      <formula>0</formula>
    </cfRule>
  </conditionalFormatting>
  <conditionalFormatting sqref="U29:U36">
    <cfRule type="cellIs" dxfId="7" priority="7" stopIfTrue="1" operator="lessThan">
      <formula>0</formula>
    </cfRule>
  </conditionalFormatting>
  <conditionalFormatting sqref="AA16:AA22">
    <cfRule type="cellIs" dxfId="6" priority="9" stopIfTrue="1" operator="lessThan">
      <formula>0</formula>
    </cfRule>
  </conditionalFormatting>
  <conditionalFormatting sqref="AA40:AA46">
    <cfRule type="cellIs" dxfId="5" priority="6" stopIfTrue="1" operator="lessThan">
      <formula>0</formula>
    </cfRule>
  </conditionalFormatting>
  <conditionalFormatting sqref="AC65:AC72 AC53:AC60">
    <cfRule type="cellIs" dxfId="4" priority="1" stopIfTrue="1" operator="lessThan">
      <formula>0</formula>
    </cfRule>
  </conditionalFormatting>
  <conditionalFormatting sqref="Y65:Y72 Y53:Y60">
    <cfRule type="cellIs" dxfId="3" priority="3" stopIfTrue="1" operator="lessThan">
      <formula>0</formula>
    </cfRule>
  </conditionalFormatting>
  <conditionalFormatting sqref="AA65:AA72 AA53:AA60">
    <cfRule type="cellIs" dxfId="2" priority="2" stopIfTrue="1" operator="lessThan">
      <formula>0</formula>
    </cfRule>
  </conditionalFormatting>
  <conditionalFormatting sqref="K53:K60 I53:I60 S53:S60 Q65:Q72 G65:G72 G53:G60 I65:I72 O65:O72 M53:M60 E65:E72 S65:S72 U65:U72 M65:M72 O53:O60 E53:E60 Q53:Q60 K65:K72 U53:U60">
    <cfRule type="cellIs" dxfId="1" priority="5" stopIfTrue="1" operator="lessThan">
      <formula>0</formula>
    </cfRule>
  </conditionalFormatting>
  <conditionalFormatting sqref="W65:W72 W53:W60">
    <cfRule type="cellIs" dxfId="0" priority="4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3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dcterms:created xsi:type="dcterms:W3CDTF">2026-05-08T12:56:37Z</dcterms:created>
  <dcterms:modified xsi:type="dcterms:W3CDTF">2026-05-10T14:34:13Z</dcterms:modified>
</cp:coreProperties>
</file>