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B7160B7C-7B30-40AB-815A-201A4C1D2658}" xr6:coauthVersionLast="47" xr6:coauthVersionMax="47" xr10:uidLastSave="{00000000-0000-0000-0000-000000000000}"/>
  <bookViews>
    <workbookView xWindow="-120" yWindow="-120" windowWidth="29040" windowHeight="15720" xr2:uid="{D3A11EB7-DEB8-4E95-8671-AB74F4C53512}"/>
  </bookViews>
  <sheets>
    <sheet name="Feuil1" sheetId="1" r:id="rId1"/>
    <sheet name="Données" sheetId="2" r:id="rId2"/>
    <sheet name="Participation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 a="1"/>
  <c r="E17" i="1" s="1"/>
  <c r="A18" i="1" s="1"/>
  <c r="F17" i="1"/>
  <c r="C15" i="1" s="1"/>
  <c r="E14" i="1"/>
  <c r="G9" i="1"/>
  <c r="D21" i="3"/>
  <c r="E4" i="1"/>
  <c r="F13" i="1" l="1"/>
  <c r="E1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<sst xmlns="http://schemas.openxmlformats.org/spreadsheetml/2006/main" count="137" uniqueCount="94">
  <si>
    <t>RESIDENCE:</t>
  </si>
  <si>
    <t>Reçu de paiement</t>
  </si>
  <si>
    <t>De:</t>
  </si>
  <si>
    <t>à:</t>
  </si>
  <si>
    <t>APPARTEMENT:</t>
  </si>
  <si>
    <t>Biens</t>
  </si>
  <si>
    <t>LES ORANGERS</t>
  </si>
  <si>
    <t>Rue al felline - quartier de liberté - (ville) | Tél: …...............................| Email: syndic@gmail,com</t>
  </si>
  <si>
    <t>Bénéficiaire:</t>
  </si>
  <si>
    <t>Participant:</t>
  </si>
  <si>
    <t>Participant</t>
  </si>
  <si>
    <t>Type de cotisation</t>
  </si>
  <si>
    <t>Mr partic 1</t>
  </si>
  <si>
    <t>Mr partic 2</t>
  </si>
  <si>
    <t>Mr partic 3</t>
  </si>
  <si>
    <t>Mr partic 4</t>
  </si>
  <si>
    <t>Mr partic 5</t>
  </si>
  <si>
    <t>Mr partic 6</t>
  </si>
  <si>
    <t>Mr partic 7</t>
  </si>
  <si>
    <t>Mr partic 8</t>
  </si>
  <si>
    <t>Mr partic 9</t>
  </si>
  <si>
    <t>Mr partic 10</t>
  </si>
  <si>
    <t>Mr partic 11</t>
  </si>
  <si>
    <t>Mr partic 12</t>
  </si>
  <si>
    <t>Mr partic 13</t>
  </si>
  <si>
    <t>Mr partic 14</t>
  </si>
  <si>
    <t>Mr partic 15</t>
  </si>
  <si>
    <t>Mr partic 16</t>
  </si>
  <si>
    <t>Mr partic 17</t>
  </si>
  <si>
    <t>Mr partic 18</t>
  </si>
  <si>
    <t>Mr partic 19</t>
  </si>
  <si>
    <t>Mr partic 20</t>
  </si>
  <si>
    <t>Cotisation mensuelle</t>
  </si>
  <si>
    <t>Amélioration service</t>
  </si>
  <si>
    <t>Réparation GV</t>
  </si>
  <si>
    <t>Refection des façades</t>
  </si>
  <si>
    <t>Refection GV</t>
  </si>
  <si>
    <t xml:space="preserve">Intervention </t>
  </si>
  <si>
    <t>Immeuble:</t>
  </si>
  <si>
    <t>Immeubles</t>
  </si>
  <si>
    <t>A1</t>
  </si>
  <si>
    <t>A2</t>
  </si>
  <si>
    <t>A3</t>
  </si>
  <si>
    <t>A4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</si>
  <si>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</si>
  <si>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</si>
  <si>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</si>
  <si>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</si>
  <si>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</si>
  <si>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</si>
  <si>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</si>
  <si>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</si>
  <si>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</si>
  <si>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C2</t>
  </si>
  <si>
    <t>C3</t>
  </si>
  <si>
    <t>D1</t>
  </si>
  <si>
    <t>D2</t>
  </si>
  <si>
    <t>D3</t>
  </si>
  <si>
    <t>D4</t>
  </si>
  <si>
    <t>D5</t>
  </si>
  <si>
    <t xml:space="preserve">Adresse: </t>
  </si>
  <si>
    <t>Rue al felline - quartier de liberté - (ville)</t>
  </si>
  <si>
    <t>Type de cotisation:</t>
  </si>
  <si>
    <t>DATE</t>
  </si>
  <si>
    <t>TYPE DE COTISATION</t>
  </si>
  <si>
    <t>PARTICIPANT</t>
  </si>
  <si>
    <t>MONTANT</t>
  </si>
  <si>
    <t>Reliquat de l'année p</t>
  </si>
  <si>
    <r>
      <t>N° DE RE</t>
    </r>
    <r>
      <rPr>
        <b/>
        <sz val="20"/>
        <color theme="1"/>
        <rFont val="Calibri"/>
        <family val="2"/>
      </rPr>
      <t>ÇU</t>
    </r>
  </si>
  <si>
    <t>CA</t>
  </si>
  <si>
    <t>CM</t>
  </si>
  <si>
    <t>AS</t>
  </si>
  <si>
    <t>RF</t>
  </si>
  <si>
    <t>RFGv</t>
  </si>
  <si>
    <t>RPGv</t>
  </si>
  <si>
    <t>INTV</t>
  </si>
  <si>
    <t>RAP</t>
  </si>
  <si>
    <t>PERIODE DU:</t>
  </si>
  <si>
    <t>AU:</t>
  </si>
  <si>
    <t>Cotisation annuelle</t>
  </si>
  <si>
    <t>Total des cotisations</t>
  </si>
  <si>
    <t>Montant</t>
  </si>
  <si>
    <t>Date</t>
  </si>
  <si>
    <t>Moyen de paiement</t>
  </si>
  <si>
    <t>Moyens de paiement</t>
  </si>
  <si>
    <t>Espèce</t>
  </si>
  <si>
    <t>Chèque</t>
  </si>
  <si>
    <t>Virement bancaire</t>
  </si>
  <si>
    <t>Carte de crédit</t>
  </si>
  <si>
    <t>Mandat postale</t>
  </si>
  <si>
    <t>Virement instantané</t>
  </si>
  <si>
    <t>SIGNATURE:</t>
  </si>
  <si>
    <t>CACHET</t>
  </si>
  <si>
    <t>OBSERVATIONS: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</si>
</sst>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0"/>
      <color rgb="FF000000"/>
      <name val="Arial"/>
      <family val="2"/>
    </font>
    <font>
      <b/>
      <i/>
      <sz val="20"/>
      <color theme="1" tint="0.34998626667073579"/>
      <name val="Arial"/>
      <family val="2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Calibri"/>
      <family val="2"/>
    </font>
    <font>
      <u/>
      <sz val="14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3" borderId="0" xfId="0" applyFill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4" fillId="3" borderId="0" xfId="0" applyFont="1" applyFill="1" applyBorder="1" applyAlignment="1">
      <alignment horizontal="right"/>
    </xf>
    <xf numFmtId="0" fontId="6" fillId="3" borderId="0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4" fontId="0" fillId="0" borderId="0" xfId="0" applyNumberFormat="1"/>
    <xf numFmtId="0" fontId="0" fillId="4" borderId="0" xfId="0" applyFill="1"/>
    <xf numFmtId="0" fontId="10" fillId="4" borderId="0" xfId="0" applyFont="1" applyFill="1"/>
    <xf numFmtId="0" fontId="6" fillId="0" borderId="9" xfId="0" applyFont="1" applyBorder="1" applyAlignment="1">
      <alignment horizontal="center"/>
    </xf>
    <xf numFmtId="0" fontId="6" fillId="3" borderId="0" xfId="0" applyFont="1" applyFill="1" applyBorder="1"/>
    <xf numFmtId="14" fontId="6" fillId="3" borderId="0" xfId="0" applyNumberFormat="1" applyFont="1" applyFill="1" applyBorder="1"/>
    <xf numFmtId="0" fontId="6" fillId="3" borderId="0" xfId="0" applyFont="1" applyFill="1" applyBorder="1" applyAlignment="1">
      <alignment horizontal="right"/>
    </xf>
    <xf numFmtId="0" fontId="4" fillId="3" borderId="0" xfId="0" applyFont="1" applyFill="1" applyBorder="1"/>
    <xf numFmtId="0" fontId="1" fillId="3" borderId="0" xfId="0" applyFont="1" applyFill="1" applyAlignment="1">
      <alignment horizontal="center"/>
    </xf>
    <xf numFmtId="0" fontId="0" fillId="5" borderId="0" xfId="0" applyFill="1"/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right"/>
    </xf>
    <xf numFmtId="0" fontId="0" fillId="3" borderId="17" xfId="0" applyFill="1" applyBorder="1" applyAlignment="1"/>
    <xf numFmtId="0" fontId="0" fillId="3" borderId="11" xfId="0" applyFill="1" applyBorder="1" applyAlignment="1"/>
    <xf numFmtId="0" fontId="8" fillId="3" borderId="0" xfId="0" applyFont="1" applyFill="1" applyAlignment="1"/>
    <xf numFmtId="0" fontId="4" fillId="4" borderId="9" xfId="0" applyFont="1" applyFill="1" applyBorder="1" applyAlignment="1">
      <alignment horizontal="center"/>
    </xf>
    <xf numFmtId="14" fontId="0" fillId="4" borderId="9" xfId="0" applyNumberFormat="1" applyFill="1" applyBorder="1" applyAlignment="1">
      <alignment horizontal="center"/>
    </xf>
    <xf numFmtId="0" fontId="11" fillId="3" borderId="10" xfId="0" applyFont="1" applyFill="1" applyBorder="1" applyAlignment="1"/>
    <xf numFmtId="0" fontId="0" fillId="3" borderId="10" xfId="0" applyFill="1" applyBorder="1" applyAlignment="1">
      <alignment horizontal="center" vertical="top"/>
    </xf>
    <xf numFmtId="0" fontId="0" fillId="3" borderId="11" xfId="0" applyFill="1" applyBorder="1" applyAlignment="1">
      <alignment horizontal="center" vertical="top"/>
    </xf>
    <xf numFmtId="0" fontId="0" fillId="3" borderId="12" xfId="0" applyFill="1" applyBorder="1" applyAlignment="1">
      <alignment horizontal="center" vertical="top"/>
    </xf>
    <xf numFmtId="0" fontId="0" fillId="3" borderId="13" xfId="0" applyFill="1" applyBorder="1" applyAlignment="1">
      <alignment horizontal="center" vertical="top"/>
    </xf>
    <xf numFmtId="0" fontId="0" fillId="3" borderId="14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11" fillId="3" borderId="9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8" fillId="3" borderId="0" xfId="0" applyFont="1" applyFill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10" fillId="0" borderId="12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0" fillId="0" borderId="13" xfId="0" applyFont="1" applyBorder="1" applyAlignment="1">
      <alignment horizontal="left" vertical="top"/>
    </xf>
    <xf numFmtId="0" fontId="10" fillId="0" borderId="14" xfId="0" applyFont="1" applyBorder="1" applyAlignment="1">
      <alignment horizontal="left" vertical="top"/>
    </xf>
    <xf numFmtId="0" fontId="10" fillId="0" borderId="16" xfId="0" applyFont="1" applyBorder="1" applyAlignment="1">
      <alignment horizontal="left" vertical="top"/>
    </xf>
    <xf numFmtId="0" fontId="10" fillId="0" borderId="15" xfId="0" applyFont="1" applyBorder="1" applyAlignment="1">
      <alignment horizontal="left" vertical="top"/>
    </xf>
    <xf numFmtId="0" fontId="1" fillId="5" borderId="0" xfId="0" applyFont="1" applyFill="1" applyAlignment="1">
      <alignment horizontal="left" vertical="center"/>
    </xf>
    <xf numFmtId="0" fontId="10" fillId="3" borderId="10" xfId="0" applyFont="1" applyFill="1" applyBorder="1" applyAlignment="1">
      <alignment horizontal="left" vertical="top"/>
    </xf>
    <xf numFmtId="0" fontId="10" fillId="3" borderId="11" xfId="0" applyFont="1" applyFill="1" applyBorder="1" applyAlignment="1">
      <alignment horizontal="left" vertical="top"/>
    </xf>
    <xf numFmtId="0" fontId="10" fillId="3" borderId="12" xfId="0" applyFont="1" applyFill="1" applyBorder="1" applyAlignment="1">
      <alignment horizontal="left" vertical="top"/>
    </xf>
    <xf numFmtId="0" fontId="10" fillId="3" borderId="13" xfId="0" applyFont="1" applyFill="1" applyBorder="1" applyAlignment="1">
      <alignment horizontal="left" vertical="top"/>
    </xf>
    <xf numFmtId="0" fontId="10" fillId="3" borderId="14" xfId="0" applyFont="1" applyFill="1" applyBorder="1" applyAlignment="1">
      <alignment horizontal="left" vertical="top"/>
    </xf>
    <xf numFmtId="0" fontId="10" fillId="3" borderId="15" xfId="0" applyFont="1" applyFill="1" applyBorder="1" applyAlignment="1">
      <alignment horizontal="left" vertical="top"/>
    </xf>
    <xf numFmtId="0" fontId="10" fillId="4" borderId="0" xfId="0" applyFont="1" applyFill="1" applyAlignment="1">
      <alignment horizontal="center" vertical="center"/>
    </xf>
    <xf numFmtId="0" fontId="0" fillId="4" borderId="0" xfId="0" applyFill="1" applyAlignment="1">
      <alignment horizontal="left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6" fillId="3" borderId="0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0" borderId="9" xfId="0" applyFont="1" applyBorder="1" applyAlignment="1">
      <alignment horizontal="right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6" borderId="9" xfId="0" applyNumberFormat="1" applyFill="1" applyBorder="1" applyAlignment="1">
      <alignment horizontal="center"/>
    </xf>
  </cellXfs>
  <cellStyles count="2">
    <cellStyle name="Normal" xfId="0" builtinId="0"/>
    <cellStyle name="Normal 4" xfId="1" xr:uid="{AE5EFF38-78E5-4A11-BC21-83E20EDF37A8}"/>
  </cellStyles>
  <dxfs count="2">
    <dxf>
      <numFmt numFmtId="4" formatCode="#,##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892632</xdr:colOff>
      <xdr:row>16</xdr:row>
      <xdr:rowOff>239364</xdr:rowOff>
    </xdr:from>
    <xdr:to>
      <xdr:col>4</xdr:col>
      <xdr:colOff>149682</xdr:colOff>
      <xdr:row>22</xdr:row>
      <xdr:rowOff>124789</xdr:rowOff>
    </xdr:to>
    <xdr:sp macro="" textlink="">
      <xdr:nvSpPr>
        <xdr:cNvPr id="7" name="Flèche : haut 6">
          <a:extLst>
            <a:ext uri="{FF2B5EF4-FFF2-40B4-BE49-F238E27FC236}">
              <a16:creationId xmlns:a16="http://schemas.microsoft.com/office/drawing/2014/main" id="{4E19CAE6-0438-826A-6940-82A895B3AED4}"/>
            </a:ext>
          </a:extLst>
        </xdr:cNvPr>
        <xdr:cNvSpPr/>
      </xdr:nvSpPr>
      <xdr:spPr>
        <a:xfrm rot="1146349">
          <a:off x="4216857" y="4782789"/>
          <a:ext cx="323850" cy="1771375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781050</xdr:colOff>
      <xdr:row>22</xdr:row>
      <xdr:rowOff>209550</xdr:rowOff>
    </xdr:from>
    <xdr:to>
      <xdr:col>4</xdr:col>
      <xdr:colOff>971550</xdr:colOff>
      <xdr:row>24</xdr:row>
      <xdr:rowOff>304800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47451F79-4328-D7C1-652B-70C9579EAC3F}"/>
            </a:ext>
          </a:extLst>
        </xdr:cNvPr>
        <xdr:cNvSpPr txBox="1"/>
      </xdr:nvSpPr>
      <xdr:spPr>
        <a:xfrm>
          <a:off x="2914650" y="6638925"/>
          <a:ext cx="244792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la formule recherchée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A318B0-4598-4908-9E0B-D4FBBFDBC6F0}" name="T_participation" displayName="T_participation" ref="A1:E14" totalsRowShown="0">
  <autoFilter ref="A1:E14" xr:uid="{12A318B0-4598-4908-9E0B-D4FBBFDBC6F0}"/>
  <tableColumns count="5">
    <tableColumn id="1" xr3:uid="{356B3D5B-E178-4BFC-B9FF-652DEC72BB7E}" name="DATE" dataDxfId="1"/>
    <tableColumn id="2" xr3:uid="{DF64541C-FA55-4AD1-8D34-3234D7669CFD}" name="TYPE DE COTISATION"/>
    <tableColumn id="3" xr3:uid="{43369685-7174-4541-BF93-C4E8CDA7D4FB}" name="PARTICIPANT"/>
    <tableColumn id="4" xr3:uid="{8386C7F7-CA9E-4FCB-B6C7-B0CC2D27A74C}" name="MONTANT" dataDxfId="0"/>
    <tableColumn id="5" xr3:uid="{9E99ACC8-41BB-429C-9381-8DBC316CCEE9}" name="Moyens de pai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12FBB-08BF-4102-BB93-6A570D4925D4}">
  <dimension ref="A1:I118"/>
  <sheetViews>
    <sheetView tabSelected="1" zoomScale="70" zoomScaleNormal="70" workbookViewId="0">
      <selection activeCell="E17" sqref="E17"/>
    </sheetView>
  </sheetViews>
  <sheetFormatPr baseColWidth="10" defaultRowHeight="18.75" x14ac:dyDescent="0.3"/>
  <cols>
    <col min="3" max="3" width="13.5" bestFit="1" customWidth="1"/>
    <col min="4" max="4" width="14.19921875" bestFit="1" customWidth="1"/>
    <col min="5" max="5" width="13.296875" customWidth="1"/>
    <col min="6" max="6" width="15.296875" bestFit="1" customWidth="1"/>
  </cols>
  <sheetData>
    <row r="1" spans="1:9" ht="19.5" thickBot="1" x14ac:dyDescent="0.35"/>
    <row r="2" spans="1:9" ht="25.5" x14ac:dyDescent="0.3">
      <c r="A2" s="58" t="s">
        <v>1</v>
      </c>
      <c r="B2" s="59"/>
      <c r="C2" s="59"/>
      <c r="D2" s="59"/>
      <c r="E2" s="59"/>
      <c r="F2" s="59"/>
      <c r="G2" s="59"/>
      <c r="H2" s="59"/>
      <c r="I2" s="60"/>
    </row>
    <row r="3" spans="1:9" x14ac:dyDescent="0.3">
      <c r="A3" s="4"/>
      <c r="B3" s="5"/>
      <c r="C3" s="5"/>
      <c r="D3" s="5"/>
      <c r="E3" s="5"/>
      <c r="F3" s="5"/>
      <c r="G3" s="5"/>
      <c r="H3" s="5"/>
      <c r="I3" s="6"/>
    </row>
    <row r="4" spans="1:9" ht="23.25" x14ac:dyDescent="0.35">
      <c r="A4" s="4"/>
      <c r="B4" s="14" t="s">
        <v>2</v>
      </c>
      <c r="C4" s="15">
        <v>45962</v>
      </c>
      <c r="D4" s="16" t="s">
        <v>3</v>
      </c>
      <c r="E4" s="15">
        <f>C4+364</f>
        <v>46326</v>
      </c>
      <c r="F4" s="17"/>
      <c r="G4" s="5"/>
      <c r="H4" s="5"/>
      <c r="I4" s="6"/>
    </row>
    <row r="5" spans="1:9" ht="37.5" customHeight="1" x14ac:dyDescent="0.35">
      <c r="A5" s="65" t="s">
        <v>4</v>
      </c>
      <c r="B5" s="65"/>
      <c r="C5" s="13">
        <v>1</v>
      </c>
      <c r="D5" s="7"/>
      <c r="E5" s="8"/>
      <c r="F5" s="8"/>
      <c r="G5" s="8"/>
      <c r="H5" s="8"/>
      <c r="I5" s="9"/>
    </row>
    <row r="6" spans="1:9" ht="23.25" x14ac:dyDescent="0.35">
      <c r="A6" s="61" t="s">
        <v>0</v>
      </c>
      <c r="B6" s="62"/>
      <c r="C6" s="62"/>
      <c r="D6" s="62"/>
      <c r="E6" s="63" t="s">
        <v>6</v>
      </c>
      <c r="F6" s="63"/>
      <c r="G6" s="63"/>
      <c r="H6" s="63"/>
      <c r="I6" s="64"/>
    </row>
    <row r="7" spans="1:9" ht="24" thickBot="1" x14ac:dyDescent="0.4">
      <c r="A7" s="66" t="s">
        <v>7</v>
      </c>
      <c r="B7" s="67"/>
      <c r="C7" s="67"/>
      <c r="D7" s="67"/>
      <c r="E7" s="67"/>
      <c r="F7" s="67"/>
      <c r="G7" s="67"/>
      <c r="H7" s="67"/>
      <c r="I7" s="68"/>
    </row>
    <row r="8" spans="1:9" ht="24.75" customHeight="1" x14ac:dyDescent="0.3">
      <c r="A8" s="11"/>
      <c r="B8" s="11"/>
      <c r="C8" s="11"/>
      <c r="D8" s="11"/>
      <c r="E8" s="11"/>
      <c r="F8" s="11"/>
      <c r="G8" s="11"/>
      <c r="H8" s="11"/>
      <c r="I8" s="11"/>
    </row>
    <row r="9" spans="1:9" ht="24.75" customHeight="1" x14ac:dyDescent="0.3">
      <c r="A9" s="12" t="s">
        <v>8</v>
      </c>
      <c r="B9" s="11"/>
      <c r="C9" s="11"/>
      <c r="D9" s="11"/>
      <c r="E9" s="11"/>
      <c r="F9" s="12" t="s">
        <v>9</v>
      </c>
      <c r="G9" s="11" t="str">
        <f>IF(ISBLANK(VLOOKUP($C$5,Données!A2:B21,2,FALSE)),"",(VLOOKUP($C$5,Données!A2:B21,2,FALSE)))</f>
        <v>Mr partic 1</v>
      </c>
      <c r="H9" s="11"/>
      <c r="I9" s="11"/>
    </row>
    <row r="10" spans="1:9" x14ac:dyDescent="0.3">
      <c r="A10" s="12" t="s">
        <v>38</v>
      </c>
      <c r="B10" s="11" t="s">
        <v>41</v>
      </c>
      <c r="C10" s="11"/>
      <c r="D10" s="11"/>
      <c r="E10" s="11"/>
      <c r="F10" s="56" t="s">
        <v>62</v>
      </c>
      <c r="G10" s="57" t="s">
        <v>79</v>
      </c>
      <c r="H10" s="11"/>
      <c r="I10" s="11"/>
    </row>
    <row r="11" spans="1:9" x14ac:dyDescent="0.3">
      <c r="A11" s="12" t="s">
        <v>60</v>
      </c>
      <c r="B11" s="11" t="s">
        <v>61</v>
      </c>
      <c r="C11" s="11"/>
      <c r="D11" s="11"/>
      <c r="E11" s="11"/>
      <c r="F11" s="56"/>
      <c r="G11" s="57"/>
      <c r="H11" s="11"/>
      <c r="I11" s="11"/>
    </row>
    <row r="12" spans="1:9" ht="24.75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</row>
    <row r="13" spans="1:9" ht="24.75" customHeight="1" x14ac:dyDescent="0.4">
      <c r="A13" s="35"/>
      <c r="B13" s="35"/>
      <c r="C13" s="35"/>
      <c r="D13" s="36" t="s">
        <v>68</v>
      </c>
      <c r="E13" s="36"/>
      <c r="F13" s="24" t="str">
        <f>IF(G10="Cotisation annuelle",VLOOKUP(G10,Données!C2:D21,2,FALSE)&amp;E4&amp;E14,VLOOKUP(G10,Données!C2:D21,2,FALSE)&amp;F17&amp;E14)</f>
        <v>CA463261</v>
      </c>
      <c r="G13" s="19"/>
      <c r="H13" s="19"/>
      <c r="I13" s="19"/>
    </row>
    <row r="14" spans="1:9" ht="24.75" hidden="1" customHeight="1" x14ac:dyDescent="0.3">
      <c r="A14" s="3"/>
      <c r="B14" s="3"/>
      <c r="C14" s="3"/>
      <c r="D14" s="3"/>
      <c r="E14" s="18">
        <f>VLOOKUP(C5,Données!A:B,1, FALSE)</f>
        <v>1</v>
      </c>
      <c r="F14" s="3"/>
      <c r="G14" s="3"/>
      <c r="H14" s="3"/>
      <c r="I14" s="3"/>
    </row>
    <row r="15" spans="1:9" ht="24.75" customHeight="1" x14ac:dyDescent="0.3">
      <c r="A15" s="11"/>
      <c r="B15" s="11" t="s">
        <v>77</v>
      </c>
      <c r="C15" s="20">
        <f ca="1">IFERROR(_xlfn.IFS(G10="Cotisation annuelle",C4,G10="Cotisation mensuelle",TEXT(F17,"mmm"&amp;"  yyyy")),"")</f>
        <v>45962</v>
      </c>
      <c r="D15" s="21" t="s">
        <v>78</v>
      </c>
      <c r="E15" s="20">
        <f ca="1">IFERROR(_xlfn.IFS(G10="Cotisation annuelle",E4,G10="Cotisation mensuelle",TEXT(F17,"mmm"&amp;"  yyyy"),G10=0,""),"")</f>
        <v>46326</v>
      </c>
      <c r="F15" s="11"/>
      <c r="G15" s="11"/>
      <c r="H15" s="11"/>
      <c r="I15" s="11"/>
    </row>
    <row r="16" spans="1:9" ht="24.75" customHeight="1" x14ac:dyDescent="0.35">
      <c r="A16" s="11"/>
      <c r="B16" s="11"/>
      <c r="C16" s="37" t="s">
        <v>80</v>
      </c>
      <c r="D16" s="38"/>
      <c r="E16" s="25" t="s">
        <v>81</v>
      </c>
      <c r="F16" s="25" t="s">
        <v>82</v>
      </c>
      <c r="G16" s="41" t="s">
        <v>83</v>
      </c>
      <c r="H16" s="41"/>
      <c r="I16" s="11"/>
    </row>
    <row r="17" spans="1:9" ht="24.75" customHeight="1" x14ac:dyDescent="0.3">
      <c r="A17" s="11"/>
      <c r="B17" s="11"/>
      <c r="C17" s="39"/>
      <c r="D17" s="40"/>
      <c r="E17" s="70" cm="1">
        <f t="array" ref="E17">SUMPRODUCT(((Participations!C2:C14=Feuil1!G9)*(Participations!B2:B14=Feuil1!G10)*(Participations!D2:D14)))</f>
        <v>2300</v>
      </c>
      <c r="F17" s="26">
        <f ca="1">TODAY()</f>
        <v>45999</v>
      </c>
      <c r="G17" s="42" t="s">
        <v>85</v>
      </c>
      <c r="H17" s="42"/>
      <c r="I17" s="11"/>
    </row>
    <row r="18" spans="1:9" ht="24.75" customHeight="1" x14ac:dyDescent="0.3">
      <c r="A18" s="49" t="str">
        <f>"Nous, soussigné, syndic de la résidence citée en référence ci-dessus, certifions avoir reçu la somme de: "&amp;E17&amp;"*** euros. "</f>
        <v xml:space="preserve">Nous, soussigné, syndic de la résidence citée en référence ci-dessus, certifions avoir reçu la somme de: 2300*** euros. </v>
      </c>
      <c r="B18" s="49"/>
      <c r="C18" s="49"/>
      <c r="D18" s="49"/>
      <c r="E18" s="49"/>
      <c r="F18" s="49"/>
      <c r="G18" s="49"/>
      <c r="H18" s="49"/>
      <c r="I18" s="49"/>
    </row>
    <row r="19" spans="1:9" ht="24.75" customHeight="1" x14ac:dyDescent="0.3">
      <c r="A19" s="49"/>
      <c r="B19" s="49"/>
      <c r="C19" s="49"/>
      <c r="D19" s="49"/>
      <c r="E19" s="49"/>
      <c r="F19" s="49"/>
      <c r="G19" s="49"/>
      <c r="H19" s="49"/>
      <c r="I19" s="49"/>
    </row>
    <row r="20" spans="1:9" ht="24.75" customHeight="1" x14ac:dyDescent="0.35">
      <c r="A20" s="27" t="s">
        <v>93</v>
      </c>
      <c r="B20" s="22"/>
      <c r="C20" s="22"/>
      <c r="D20" s="22"/>
      <c r="E20" s="23"/>
      <c r="F20" s="34" t="s">
        <v>91</v>
      </c>
      <c r="G20" s="34"/>
      <c r="H20" s="34" t="s">
        <v>92</v>
      </c>
      <c r="I20" s="34"/>
    </row>
    <row r="21" spans="1:9" ht="24.75" customHeight="1" x14ac:dyDescent="0.3">
      <c r="A21" s="43"/>
      <c r="B21" s="44"/>
      <c r="C21" s="44"/>
      <c r="D21" s="44"/>
      <c r="E21" s="45"/>
      <c r="F21" s="50"/>
      <c r="G21" s="51"/>
      <c r="H21" s="28"/>
      <c r="I21" s="29"/>
    </row>
    <row r="22" spans="1:9" ht="24.75" customHeight="1" x14ac:dyDescent="0.3">
      <c r="A22" s="43"/>
      <c r="B22" s="44"/>
      <c r="C22" s="44"/>
      <c r="D22" s="44"/>
      <c r="E22" s="45"/>
      <c r="F22" s="52"/>
      <c r="G22" s="53"/>
      <c r="H22" s="30"/>
      <c r="I22" s="31"/>
    </row>
    <row r="23" spans="1:9" ht="24.75" customHeight="1" x14ac:dyDescent="0.3">
      <c r="A23" s="43"/>
      <c r="B23" s="44"/>
      <c r="C23" s="44"/>
      <c r="D23" s="44"/>
      <c r="E23" s="45"/>
      <c r="F23" s="52"/>
      <c r="G23" s="53"/>
      <c r="H23" s="30"/>
      <c r="I23" s="31"/>
    </row>
    <row r="24" spans="1:9" ht="24.75" customHeight="1" x14ac:dyDescent="0.3">
      <c r="A24" s="43"/>
      <c r="B24" s="44"/>
      <c r="C24" s="44"/>
      <c r="D24" s="44"/>
      <c r="E24" s="45"/>
      <c r="F24" s="52"/>
      <c r="G24" s="53"/>
      <c r="H24" s="30"/>
      <c r="I24" s="31"/>
    </row>
    <row r="25" spans="1:9" ht="24.75" customHeight="1" x14ac:dyDescent="0.3">
      <c r="A25" s="46"/>
      <c r="B25" s="47"/>
      <c r="C25" s="47"/>
      <c r="D25" s="47"/>
      <c r="E25" s="48"/>
      <c r="F25" s="54"/>
      <c r="G25" s="55"/>
      <c r="H25" s="32"/>
      <c r="I25" s="33"/>
    </row>
    <row r="26" spans="1:9" ht="24.75" customHeight="1" x14ac:dyDescent="0.3"/>
    <row r="27" spans="1:9" ht="24.75" customHeight="1" x14ac:dyDescent="0.3"/>
    <row r="28" spans="1:9" ht="24.75" customHeight="1" x14ac:dyDescent="0.3"/>
    <row r="29" spans="1:9" ht="24.75" customHeight="1" x14ac:dyDescent="0.3"/>
    <row r="30" spans="1:9" ht="24.75" customHeight="1" x14ac:dyDescent="0.3"/>
    <row r="31" spans="1:9" ht="24.75" customHeight="1" x14ac:dyDescent="0.3"/>
    <row r="32" spans="1:9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7" ht="24.75" customHeight="1" x14ac:dyDescent="0.3"/>
    <row r="38" ht="24.75" customHeight="1" x14ac:dyDescent="0.3"/>
    <row r="39" ht="24.75" customHeight="1" x14ac:dyDescent="0.3"/>
    <row r="40" ht="24.75" customHeight="1" x14ac:dyDescent="0.3"/>
    <row r="41" ht="24.75" customHeight="1" x14ac:dyDescent="0.3"/>
    <row r="42" ht="24.75" customHeight="1" x14ac:dyDescent="0.3"/>
    <row r="43" ht="24.75" customHeight="1" x14ac:dyDescent="0.3"/>
    <row r="44" ht="24.75" customHeight="1" x14ac:dyDescent="0.3"/>
    <row r="45" ht="24.75" customHeight="1" x14ac:dyDescent="0.3"/>
    <row r="46" ht="24.75" customHeight="1" x14ac:dyDescent="0.3"/>
    <row r="47" ht="24.75" customHeight="1" x14ac:dyDescent="0.3"/>
    <row r="48" ht="24.75" customHeight="1" x14ac:dyDescent="0.3"/>
    <row r="49" ht="24.75" customHeight="1" x14ac:dyDescent="0.3"/>
    <row r="50" ht="24.75" customHeight="1" x14ac:dyDescent="0.3"/>
    <row r="51" ht="24.75" customHeight="1" x14ac:dyDescent="0.3"/>
    <row r="52" ht="24.75" customHeight="1" x14ac:dyDescent="0.3"/>
    <row r="53" ht="24.75" customHeight="1" x14ac:dyDescent="0.3"/>
    <row r="54" ht="24.75" customHeight="1" x14ac:dyDescent="0.3"/>
    <row r="55" ht="24.75" customHeight="1" x14ac:dyDescent="0.3"/>
    <row r="56" ht="24.75" customHeight="1" x14ac:dyDescent="0.3"/>
    <row r="57" ht="24.75" customHeight="1" x14ac:dyDescent="0.3"/>
    <row r="58" ht="24.75" customHeight="1" x14ac:dyDescent="0.3"/>
    <row r="59" ht="24.75" customHeight="1" x14ac:dyDescent="0.3"/>
    <row r="60" ht="24.75" customHeight="1" x14ac:dyDescent="0.3"/>
    <row r="61" ht="24.75" customHeight="1" x14ac:dyDescent="0.3"/>
    <row r="62" ht="24.75" customHeight="1" x14ac:dyDescent="0.3"/>
    <row r="63" ht="24.75" customHeight="1" x14ac:dyDescent="0.3"/>
    <row r="64" ht="24.75" customHeight="1" x14ac:dyDescent="0.3"/>
    <row r="65" ht="24.75" customHeight="1" x14ac:dyDescent="0.3"/>
    <row r="66" ht="24.75" customHeight="1" x14ac:dyDescent="0.3"/>
    <row r="67" ht="24.75" customHeight="1" x14ac:dyDescent="0.3"/>
    <row r="68" ht="24.75" customHeight="1" x14ac:dyDescent="0.3"/>
    <row r="69" ht="24.75" customHeight="1" x14ac:dyDescent="0.3"/>
    <row r="70" ht="24.75" customHeight="1" x14ac:dyDescent="0.3"/>
    <row r="71" ht="24.75" customHeight="1" x14ac:dyDescent="0.3"/>
    <row r="72" ht="24.75" customHeight="1" x14ac:dyDescent="0.3"/>
    <row r="73" ht="24.75" customHeight="1" x14ac:dyDescent="0.3"/>
    <row r="74" ht="24.75" customHeight="1" x14ac:dyDescent="0.3"/>
    <row r="75" ht="24.75" customHeight="1" x14ac:dyDescent="0.3"/>
    <row r="76" ht="24.75" customHeight="1" x14ac:dyDescent="0.3"/>
    <row r="77" ht="24.75" customHeight="1" x14ac:dyDescent="0.3"/>
    <row r="78" ht="24.75" customHeight="1" x14ac:dyDescent="0.3"/>
    <row r="79" ht="24.75" customHeight="1" x14ac:dyDescent="0.3"/>
    <row r="80" ht="24.75" customHeight="1" x14ac:dyDescent="0.3"/>
    <row r="81" ht="24.75" customHeight="1" x14ac:dyDescent="0.3"/>
    <row r="82" ht="24.75" customHeight="1" x14ac:dyDescent="0.3"/>
    <row r="83" ht="24.75" customHeight="1" x14ac:dyDescent="0.3"/>
    <row r="84" ht="24.75" customHeight="1" x14ac:dyDescent="0.3"/>
    <row r="85" ht="24.75" customHeight="1" x14ac:dyDescent="0.3"/>
    <row r="86" ht="24.75" customHeight="1" x14ac:dyDescent="0.3"/>
    <row r="87" ht="24.75" customHeight="1" x14ac:dyDescent="0.3"/>
    <row r="88" ht="24.75" customHeight="1" x14ac:dyDescent="0.3"/>
    <row r="89" ht="24.75" customHeight="1" x14ac:dyDescent="0.3"/>
    <row r="90" ht="24.75" customHeight="1" x14ac:dyDescent="0.3"/>
    <row r="91" ht="24.75" customHeight="1" x14ac:dyDescent="0.3"/>
    <row r="92" ht="24.75" customHeight="1" x14ac:dyDescent="0.3"/>
    <row r="93" ht="24.75" customHeight="1" x14ac:dyDescent="0.3"/>
    <row r="94" ht="24.75" customHeight="1" x14ac:dyDescent="0.3"/>
    <row r="95" ht="24.75" customHeight="1" x14ac:dyDescent="0.3"/>
    <row r="96" ht="24.75" customHeight="1" x14ac:dyDescent="0.3"/>
    <row r="97" ht="24.75" customHeight="1" x14ac:dyDescent="0.3"/>
    <row r="98" ht="24.75" customHeight="1" x14ac:dyDescent="0.3"/>
    <row r="99" ht="24.75" customHeight="1" x14ac:dyDescent="0.3"/>
    <row r="100" ht="24.75" customHeight="1" x14ac:dyDescent="0.3"/>
    <row r="101" ht="24.75" customHeight="1" x14ac:dyDescent="0.3"/>
    <row r="102" ht="24.75" customHeight="1" x14ac:dyDescent="0.3"/>
    <row r="103" ht="24.75" customHeight="1" x14ac:dyDescent="0.3"/>
    <row r="104" ht="24.75" customHeight="1" x14ac:dyDescent="0.3"/>
    <row r="105" ht="24.75" customHeight="1" x14ac:dyDescent="0.3"/>
    <row r="106" ht="24.75" customHeight="1" x14ac:dyDescent="0.3"/>
    <row r="107" ht="24.75" customHeight="1" x14ac:dyDescent="0.3"/>
    <row r="108" ht="24.75" customHeight="1" x14ac:dyDescent="0.3"/>
    <row r="109" ht="24.75" customHeight="1" x14ac:dyDescent="0.3"/>
    <row r="110" ht="24.75" customHeight="1" x14ac:dyDescent="0.3"/>
    <row r="111" ht="24.75" customHeight="1" x14ac:dyDescent="0.3"/>
    <row r="112" ht="24.75" customHeight="1" x14ac:dyDescent="0.3"/>
    <row r="113" ht="24.75" customHeight="1" x14ac:dyDescent="0.3"/>
    <row r="114" ht="24.75" customHeight="1" x14ac:dyDescent="0.3"/>
    <row r="115" ht="24.75" customHeight="1" x14ac:dyDescent="0.3"/>
    <row r="116" ht="24.75" customHeight="1" x14ac:dyDescent="0.3"/>
    <row r="117" ht="24.75" customHeight="1" x14ac:dyDescent="0.3"/>
    <row r="118" ht="24.75" customHeight="1" x14ac:dyDescent="0.3"/>
  </sheetData>
  <mergeCells count="18">
    <mergeCell ref="F10:F11"/>
    <mergeCell ref="G10:G11"/>
    <mergeCell ref="A2:I2"/>
    <mergeCell ref="A6:D6"/>
    <mergeCell ref="E6:I6"/>
    <mergeCell ref="A5:B5"/>
    <mergeCell ref="A7:I7"/>
    <mergeCell ref="H21:I25"/>
    <mergeCell ref="F20:G20"/>
    <mergeCell ref="H20:I20"/>
    <mergeCell ref="A13:C13"/>
    <mergeCell ref="D13:E13"/>
    <mergeCell ref="C16:D17"/>
    <mergeCell ref="G16:H16"/>
    <mergeCell ref="G17:H17"/>
    <mergeCell ref="A21:E25"/>
    <mergeCell ref="A18:I19"/>
    <mergeCell ref="F21:G25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F0E35EF-24ED-4D17-BAA9-E2DD5A0F2506}">
          <x14:formula1>
            <xm:f>Données!$A$1:$A$21</xm:f>
          </x14:formula1>
          <xm:sqref>C5:C6</xm:sqref>
        </x14:dataValidation>
        <x14:dataValidation type="list" allowBlank="1" showInputMessage="1" showErrorMessage="1" xr:uid="{AB353FCB-3CBF-4495-A7D9-F573883DD241}">
          <x14:formula1>
            <xm:f>Données!$E$1:$E$21</xm:f>
          </x14:formula1>
          <xm:sqref>B10</xm:sqref>
        </x14:dataValidation>
        <x14:dataValidation type="list" allowBlank="1" showInputMessage="1" showErrorMessage="1" xr:uid="{47412676-6C45-437D-AD76-C9DFD8A38A0B}">
          <x14:formula1>
            <xm:f>Données!$F$2:$F$21</xm:f>
          </x14:formula1>
          <xm:sqref>G17:H17</xm:sqref>
        </x14:dataValidation>
        <x14:dataValidation type="list" allowBlank="1" showInputMessage="1" showErrorMessage="1" xr:uid="{ABA27EE1-0EA3-49A0-A7D9-3BE1009EA974}">
          <x14:formula1>
            <xm:f>Données!$C$2:$C$21</xm:f>
          </x14:formula1>
          <xm:sqref>G10:G11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359D9-268B-473C-8FF8-1DDB49DDC008}">
  <dimension ref="A1:F21"/>
  <sheetViews>
    <sheetView workbookViewId="0">
      <selection activeCell="C2" sqref="C2"/>
    </sheetView>
  </sheetViews>
  <sheetFormatPr baseColWidth="10" defaultRowHeight="18.75" x14ac:dyDescent="0.3"/>
  <cols>
    <col min="1" max="1" width="7.296875" bestFit="1" customWidth="1"/>
    <col min="3" max="3" width="16.8984375" bestFit="1" customWidth="1"/>
    <col min="4" max="4" width="5" bestFit="1" customWidth="1"/>
    <col min="5" max="5" width="9.5" bestFit="1" customWidth="1"/>
    <col min="6" max="6" width="17.09765625" bestFit="1" customWidth="1"/>
  </cols>
  <sheetData>
    <row r="1" spans="1:6" x14ac:dyDescent="0.3">
      <c r="A1" s="1" t="s">
        <v>5</v>
      </c>
      <c r="B1" t="s">
        <v>10</v>
      </c>
      <c r="C1" s="69" t="s">
        <v>11</v>
      </c>
      <c r="D1" s="69"/>
      <c r="E1" t="s">
        <v>39</v>
      </c>
      <c r="F1" t="s">
        <v>84</v>
      </c>
    </row>
    <row r="2" spans="1:6" x14ac:dyDescent="0.3">
      <c r="A2" s="1">
        <v>1</v>
      </c>
      <c r="B2" t="s">
        <v>12</v>
      </c>
      <c r="C2" t="s">
        <v>79</v>
      </c>
      <c r="D2" t="s">
        <v>69</v>
      </c>
      <c r="E2" t="s">
        <v>40</v>
      </c>
      <c r="F2" t="s">
        <v>85</v>
      </c>
    </row>
    <row r="3" spans="1:6" x14ac:dyDescent="0.3">
      <c r="A3" s="1">
        <v>2</v>
      </c>
      <c r="B3" t="s">
        <v>13</v>
      </c>
      <c r="C3" t="s">
        <v>32</v>
      </c>
      <c r="D3" t="s">
        <v>70</v>
      </c>
      <c r="E3" t="s">
        <v>41</v>
      </c>
      <c r="F3" t="s">
        <v>86</v>
      </c>
    </row>
    <row r="4" spans="1:6" x14ac:dyDescent="0.3">
      <c r="A4" s="1">
        <v>3</v>
      </c>
      <c r="B4" t="s">
        <v>14</v>
      </c>
      <c r="C4" t="s">
        <v>33</v>
      </c>
      <c r="D4" t="s">
        <v>71</v>
      </c>
      <c r="E4" t="s">
        <v>42</v>
      </c>
      <c r="F4" t="s">
        <v>87</v>
      </c>
    </row>
    <row r="5" spans="1:6" x14ac:dyDescent="0.3">
      <c r="A5" s="1">
        <v>4</v>
      </c>
      <c r="B5" t="s">
        <v>15</v>
      </c>
      <c r="C5" t="s">
        <v>34</v>
      </c>
      <c r="D5" t="s">
        <v>74</v>
      </c>
      <c r="E5" t="s">
        <v>43</v>
      </c>
      <c r="F5" t="s">
        <v>88</v>
      </c>
    </row>
    <row r="6" spans="1:6" x14ac:dyDescent="0.3">
      <c r="A6" s="1">
        <v>5</v>
      </c>
      <c r="B6" t="s">
        <v>16</v>
      </c>
      <c r="C6" t="s">
        <v>35</v>
      </c>
      <c r="D6" t="s">
        <v>72</v>
      </c>
      <c r="E6" t="s">
        <v>44</v>
      </c>
      <c r="F6" t="s">
        <v>89</v>
      </c>
    </row>
    <row r="7" spans="1:6" x14ac:dyDescent="0.3">
      <c r="A7" s="1">
        <v>6</v>
      </c>
      <c r="B7" t="s">
        <v>17</v>
      </c>
      <c r="C7" t="s">
        <v>36</v>
      </c>
      <c r="D7" t="s">
        <v>73</v>
      </c>
      <c r="E7" t="s">
        <v>45</v>
      </c>
      <c r="F7" t="s">
        <v>90</v>
      </c>
    </row>
    <row r="8" spans="1:6" x14ac:dyDescent="0.3">
      <c r="A8" s="1">
        <v>7</v>
      </c>
      <c r="B8" t="s">
        <v>18</v>
      </c>
      <c r="C8" t="s">
        <v>37</v>
      </c>
      <c r="D8" t="s">
        <v>75</v>
      </c>
      <c r="E8" t="s">
        <v>46</v>
      </c>
    </row>
    <row r="9" spans="1:6" x14ac:dyDescent="0.3">
      <c r="A9" s="1">
        <v>8</v>
      </c>
      <c r="B9" t="s">
        <v>19</v>
      </c>
      <c r="C9" t="s">
        <v>67</v>
      </c>
      <c r="D9" t="s">
        <v>76</v>
      </c>
      <c r="E9" t="s">
        <v>47</v>
      </c>
    </row>
    <row r="10" spans="1:6" x14ac:dyDescent="0.3">
      <c r="A10" s="1">
        <v>9</v>
      </c>
      <c r="B10" t="s">
        <v>20</v>
      </c>
      <c r="E10" t="s">
        <v>48</v>
      </c>
    </row>
    <row r="11" spans="1:6" x14ac:dyDescent="0.3">
      <c r="A11" s="1">
        <v>10</v>
      </c>
      <c r="B11" t="s">
        <v>21</v>
      </c>
      <c r="E11" t="s">
        <v>49</v>
      </c>
    </row>
    <row r="12" spans="1:6" x14ac:dyDescent="0.3">
      <c r="A12" s="1">
        <v>11</v>
      </c>
      <c r="B12" t="s">
        <v>22</v>
      </c>
      <c r="E12" t="s">
        <v>50</v>
      </c>
    </row>
    <row r="13" spans="1:6" x14ac:dyDescent="0.3">
      <c r="A13" s="1">
        <v>12</v>
      </c>
      <c r="B13" t="s">
        <v>23</v>
      </c>
      <c r="E13" t="s">
        <v>51</v>
      </c>
    </row>
    <row r="14" spans="1:6" x14ac:dyDescent="0.3">
      <c r="A14" s="1">
        <v>13</v>
      </c>
      <c r="B14" t="s">
        <v>24</v>
      </c>
      <c r="E14" t="s">
        <v>52</v>
      </c>
    </row>
    <row r="15" spans="1:6" x14ac:dyDescent="0.3">
      <c r="A15" s="1">
        <v>14</v>
      </c>
      <c r="B15" t="s">
        <v>25</v>
      </c>
      <c r="E15" t="s">
        <v>53</v>
      </c>
    </row>
    <row r="16" spans="1:6" x14ac:dyDescent="0.3">
      <c r="A16" s="1">
        <v>15</v>
      </c>
      <c r="B16" t="s">
        <v>26</v>
      </c>
      <c r="E16" t="s">
        <v>54</v>
      </c>
    </row>
    <row r="17" spans="1:5" x14ac:dyDescent="0.3">
      <c r="A17" s="1">
        <v>16</v>
      </c>
      <c r="B17" t="s">
        <v>27</v>
      </c>
      <c r="E17" t="s">
        <v>55</v>
      </c>
    </row>
    <row r="18" spans="1:5" x14ac:dyDescent="0.3">
      <c r="A18" s="1">
        <v>17</v>
      </c>
      <c r="B18" t="s">
        <v>28</v>
      </c>
      <c r="E18" t="s">
        <v>56</v>
      </c>
    </row>
    <row r="19" spans="1:5" x14ac:dyDescent="0.3">
      <c r="A19" s="1">
        <v>18</v>
      </c>
      <c r="B19" t="s">
        <v>29</v>
      </c>
      <c r="E19" t="s">
        <v>57</v>
      </c>
    </row>
    <row r="20" spans="1:5" x14ac:dyDescent="0.3">
      <c r="A20" s="1">
        <v>19</v>
      </c>
      <c r="B20" t="s">
        <v>30</v>
      </c>
      <c r="E20" t="s">
        <v>58</v>
      </c>
    </row>
    <row r="21" spans="1:5" x14ac:dyDescent="0.3">
      <c r="A21" s="1">
        <v>20</v>
      </c>
      <c r="B21" t="s">
        <v>31</v>
      </c>
      <c r="E21" t="s">
        <v>59</v>
      </c>
    </row>
  </sheetData>
  <mergeCells count="1">
    <mergeCell ref="C1:D1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20527-BE48-4DD9-B1C0-54A239773987}">
  <dimension ref="A1:E21"/>
  <sheetViews>
    <sheetView workbookViewId="0">
      <selection activeCell="C23" sqref="C23"/>
    </sheetView>
  </sheetViews>
  <sheetFormatPr baseColWidth="10" defaultRowHeight="18.75" x14ac:dyDescent="0.3"/>
  <cols>
    <col min="2" max="2" width="18.69921875" customWidth="1"/>
    <col min="3" max="3" width="12.796875" customWidth="1"/>
    <col min="5" max="5" width="19" customWidth="1"/>
  </cols>
  <sheetData>
    <row r="1" spans="1:5" x14ac:dyDescent="0.3">
      <c r="A1" t="s">
        <v>63</v>
      </c>
      <c r="B1" t="s">
        <v>64</v>
      </c>
      <c r="C1" t="s">
        <v>65</v>
      </c>
      <c r="D1" t="s">
        <v>66</v>
      </c>
      <c r="E1" t="s">
        <v>84</v>
      </c>
    </row>
    <row r="2" spans="1:5" x14ac:dyDescent="0.3">
      <c r="A2" s="2">
        <v>45974</v>
      </c>
      <c r="B2" t="s">
        <v>79</v>
      </c>
      <c r="C2" t="s">
        <v>12</v>
      </c>
      <c r="D2" s="10">
        <v>2300</v>
      </c>
      <c r="E2" t="s">
        <v>85</v>
      </c>
    </row>
    <row r="3" spans="1:5" x14ac:dyDescent="0.3">
      <c r="A3" s="2">
        <v>45974</v>
      </c>
      <c r="B3" t="s">
        <v>37</v>
      </c>
      <c r="C3" t="s">
        <v>12</v>
      </c>
      <c r="D3" s="10">
        <v>330</v>
      </c>
      <c r="E3" t="s">
        <v>85</v>
      </c>
    </row>
    <row r="4" spans="1:5" x14ac:dyDescent="0.3">
      <c r="A4" s="2">
        <v>45974</v>
      </c>
      <c r="B4" t="s">
        <v>79</v>
      </c>
      <c r="C4" t="s">
        <v>13</v>
      </c>
      <c r="D4" s="10">
        <v>2300</v>
      </c>
      <c r="E4" t="s">
        <v>85</v>
      </c>
    </row>
    <row r="5" spans="1:5" x14ac:dyDescent="0.3">
      <c r="A5" s="2">
        <v>45974</v>
      </c>
      <c r="B5" t="s">
        <v>37</v>
      </c>
      <c r="C5" t="s">
        <v>13</v>
      </c>
      <c r="D5" s="10">
        <v>330</v>
      </c>
      <c r="E5" t="s">
        <v>87</v>
      </c>
    </row>
    <row r="6" spans="1:5" x14ac:dyDescent="0.3">
      <c r="A6" s="2">
        <v>45975</v>
      </c>
      <c r="B6" t="s">
        <v>79</v>
      </c>
      <c r="C6" t="s">
        <v>15</v>
      </c>
      <c r="D6" s="10">
        <v>2300</v>
      </c>
      <c r="E6" t="s">
        <v>85</v>
      </c>
    </row>
    <row r="7" spans="1:5" x14ac:dyDescent="0.3">
      <c r="A7" s="2">
        <v>45976</v>
      </c>
      <c r="B7" t="s">
        <v>37</v>
      </c>
      <c r="C7" t="s">
        <v>15</v>
      </c>
      <c r="D7" s="10">
        <v>330</v>
      </c>
      <c r="E7" t="s">
        <v>85</v>
      </c>
    </row>
    <row r="8" spans="1:5" x14ac:dyDescent="0.3">
      <c r="A8" s="2">
        <v>45976</v>
      </c>
      <c r="B8" t="s">
        <v>79</v>
      </c>
      <c r="C8" t="s">
        <v>16</v>
      </c>
      <c r="D8" s="10">
        <v>2300</v>
      </c>
      <c r="E8" t="s">
        <v>85</v>
      </c>
    </row>
    <row r="9" spans="1:5" x14ac:dyDescent="0.3">
      <c r="A9" s="2">
        <v>45976</v>
      </c>
      <c r="B9" t="s">
        <v>37</v>
      </c>
      <c r="C9" t="s">
        <v>16</v>
      </c>
      <c r="D9" s="10">
        <v>330</v>
      </c>
      <c r="E9" t="s">
        <v>86</v>
      </c>
    </row>
    <row r="10" spans="1:5" x14ac:dyDescent="0.3">
      <c r="A10" s="2">
        <v>45974</v>
      </c>
      <c r="B10" t="s">
        <v>37</v>
      </c>
      <c r="C10" t="s">
        <v>14</v>
      </c>
      <c r="D10" s="10">
        <v>330</v>
      </c>
      <c r="E10" t="s">
        <v>88</v>
      </c>
    </row>
    <row r="11" spans="1:5" x14ac:dyDescent="0.3">
      <c r="A11" s="2">
        <v>45976</v>
      </c>
      <c r="B11" t="s">
        <v>67</v>
      </c>
      <c r="C11" t="s">
        <v>17</v>
      </c>
      <c r="D11" s="10">
        <v>200</v>
      </c>
      <c r="E11" t="s">
        <v>85</v>
      </c>
    </row>
    <row r="12" spans="1:5" x14ac:dyDescent="0.3">
      <c r="A12" s="2">
        <v>45977</v>
      </c>
      <c r="B12" t="s">
        <v>37</v>
      </c>
      <c r="C12" t="s">
        <v>18</v>
      </c>
      <c r="D12" s="10">
        <v>330</v>
      </c>
      <c r="E12" t="s">
        <v>88</v>
      </c>
    </row>
    <row r="13" spans="1:5" x14ac:dyDescent="0.3">
      <c r="A13" s="2">
        <v>45978</v>
      </c>
      <c r="B13" t="s">
        <v>79</v>
      </c>
      <c r="C13" t="s">
        <v>14</v>
      </c>
      <c r="D13" s="10">
        <v>2300</v>
      </c>
      <c r="E13" t="s">
        <v>89</v>
      </c>
    </row>
    <row r="14" spans="1:5" x14ac:dyDescent="0.3">
      <c r="A14" s="2">
        <v>45981</v>
      </c>
      <c r="B14" t="s">
        <v>79</v>
      </c>
      <c r="C14" t="s">
        <v>18</v>
      </c>
      <c r="D14" s="10">
        <v>2300</v>
      </c>
      <c r="E14" t="s">
        <v>89</v>
      </c>
    </row>
    <row r="21" spans="4:4" x14ac:dyDescent="0.3">
      <c r="D21" s="10">
        <f>SUM(D2:D20)</f>
        <v>15980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DD386CE-FEBE-465B-99B8-D946CE793606}">
          <x14:formula1>
            <xm:f>Données!$C$1:$C$21</xm:f>
          </x14:formula1>
          <xm:sqref>B2:B14</xm:sqref>
        </x14:dataValidation>
        <x14:dataValidation type="list" allowBlank="1" showInputMessage="1" showErrorMessage="1" xr:uid="{F9E49A74-0816-4346-813D-D7412EF1BB60}">
          <x14:formula1>
            <xm:f>Données!$B$2:$B$21</xm:f>
          </x14:formula1>
          <xm:sqref>C2:C14</xm:sqref>
        </x14:dataValidation>
        <x14:dataValidation type="list" allowBlank="1" showInputMessage="1" showErrorMessage="1" xr:uid="{048716E4-2477-44CA-8CA4-401E933D9A47}">
          <x14:formula1>
            <xm:f>Données!$F$2:$F$21</xm:f>
          </x14:formula1>
          <xm:sqref>E2:E14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Participations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Abdessadeq Ezzarhoudi</dc:creator>
  <cp:lastModifiedBy>François</cp:lastModifiedBy>
  <dcterms:created xsi:type="dcterms:W3CDTF">2025-12-08T13:29:45Z</dcterms:created>
  <dcterms:modified xsi:type="dcterms:W3CDTF">2025-12-08T16:58:43Z</dcterms:modified>
</cp:coreProperties>
</file>