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4358D66E-393F-41FB-B3B4-519ED47C3784}" xr6:coauthVersionLast="47" xr6:coauthVersionMax="47" xr10:uidLastSave="{00000000-0000-0000-0000-000000000000}"/>
  <bookViews>
    <workbookView xWindow="-120" yWindow="-120" windowWidth="29040" windowHeight="15720" xr2:uid="{C01DFB50-2AAB-48D6-8AFB-0789EC3C336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2" i="1" l="1"/>
  <c r="P21" i="1"/>
  <c r="H21" i="1"/>
  <c r="I21" i="1"/>
  <c r="J21" i="1"/>
  <c r="K21" i="1"/>
  <c r="L21" i="1"/>
  <c r="M21" i="1"/>
  <c r="N21" i="1"/>
  <c r="G21" i="1"/>
  <c r="G18" i="1"/>
  <c r="H18" i="1"/>
  <c r="I18" i="1"/>
  <c r="J18" i="1"/>
  <c r="K18" i="1"/>
  <c r="L18" i="1"/>
  <c r="M18" i="1"/>
  <c r="N18" i="1"/>
  <c r="G19" i="1"/>
  <c r="H19" i="1"/>
  <c r="I19" i="1"/>
  <c r="P19" i="1" s="1"/>
  <c r="J19" i="1"/>
  <c r="K19" i="1"/>
  <c r="L19" i="1"/>
  <c r="M19" i="1"/>
  <c r="N19" i="1"/>
  <c r="G20" i="1"/>
  <c r="H20" i="1"/>
  <c r="I20" i="1"/>
  <c r="P20" i="1" s="1"/>
  <c r="J20" i="1"/>
  <c r="K20" i="1"/>
  <c r="L20" i="1"/>
  <c r="M20" i="1"/>
  <c r="N20" i="1"/>
  <c r="H17" i="1"/>
  <c r="I17" i="1"/>
  <c r="J17" i="1"/>
  <c r="K17" i="1"/>
  <c r="L17" i="1"/>
  <c r="M17" i="1"/>
  <c r="N17" i="1"/>
  <c r="G17" i="1"/>
  <c r="P9" i="1"/>
  <c r="P10" i="1"/>
  <c r="P11" i="1"/>
  <c r="P18" i="1"/>
  <c r="G22" i="1"/>
  <c r="H22" i="1"/>
  <c r="I22" i="1"/>
  <c r="J22" i="1"/>
  <c r="K22" i="1"/>
  <c r="L22" i="1"/>
  <c r="M22" i="1"/>
  <c r="N22" i="1"/>
  <c r="G23" i="1"/>
  <c r="H23" i="1"/>
  <c r="I23" i="1"/>
  <c r="J23" i="1"/>
  <c r="K23" i="1"/>
  <c r="L23" i="1"/>
  <c r="M23" i="1"/>
  <c r="N23" i="1"/>
  <c r="P8" i="1"/>
  <c r="G9" i="1"/>
  <c r="G10" i="1"/>
  <c r="G11" i="1"/>
  <c r="G8" i="1"/>
  <c r="N15" i="1"/>
  <c r="G15" i="1"/>
  <c r="H15" i="1"/>
  <c r="I9" i="1"/>
  <c r="I10" i="1"/>
  <c r="I11" i="1"/>
  <c r="I8" i="1"/>
  <c r="P17" i="1" l="1"/>
  <c r="I15" i="1"/>
  <c r="J9" i="1"/>
  <c r="K9" i="1" s="1"/>
  <c r="J10" i="1"/>
  <c r="K10" i="1" s="1"/>
  <c r="J11" i="1"/>
  <c r="K11" i="1" s="1"/>
  <c r="J15" i="1" l="1"/>
  <c r="J8" i="1"/>
  <c r="K15" i="1" l="1"/>
  <c r="K8" i="1"/>
  <c r="L15" i="1" l="1"/>
  <c r="M15" i="1" l="1"/>
  <c r="F12" i="1"/>
</calcChain>
</file>

<file path=xl/sharedStrings.xml><?xml version="1.0" encoding="utf-8"?>
<sst xmlns="http://schemas.openxmlformats.org/spreadsheetml/2006/main" count="11" uniqueCount="11">
  <si>
    <t>Travaux 
HT</t>
  </si>
  <si>
    <t>TVA</t>
  </si>
  <si>
    <t>Travaux 
TTC</t>
  </si>
  <si>
    <t>Date début</t>
  </si>
  <si>
    <t>Durée travaux</t>
  </si>
  <si>
    <t>Date fin travaux</t>
  </si>
  <si>
    <t>/ m²</t>
  </si>
  <si>
    <t>Total (HT)</t>
  </si>
  <si>
    <t>Travaux</t>
  </si>
  <si>
    <t>par jour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</si>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</sst>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#,##0\ &quot;€&quot;\ ;\(#,##0\)\ &quot;€&quot;\ ;\ &quot;-&quot;\ &quot;€&quot;\ "/>
    <numFmt numFmtId="165" formatCode="d/m/yyyy"/>
    <numFmt numFmtId="166" formatCode="#,##0.0\ &quot;mois&quot;"/>
    <numFmt numFmtId="167" formatCode="#,##0.0\ &quot;m²&quot;"/>
    <numFmt numFmtId="168" formatCode="m/yyyy"/>
    <numFmt numFmtId="169" formatCode="#,##0_);\(#,##0\);\-_);@_)"/>
    <numFmt numFmtId="170" formatCode="#,##0\ &quot;mois&quot;"/>
    <numFmt numFmtId="175" formatCode="#,##0.00\ &quot;€&quot;"/>
  </numFmts>
  <fonts count="9">
    <font>
      <sz val="11"/>
      <color theme="1"/>
      <name val="Aptos Narrow"/>
      <family val="2"/>
      <scheme val="minor"/>
    </font>
    <font>
      <b/>
      <sz val="9"/>
      <color theme="0"/>
      <name val="Arial"/>
      <family val="2"/>
    </font>
    <font>
      <sz val="9"/>
      <color rgb="FF071F36"/>
      <name val="Arial"/>
      <family val="2"/>
    </font>
    <font>
      <i/>
      <sz val="9"/>
      <color rgb="FF0000FF"/>
      <name val="Arial"/>
      <family val="2"/>
    </font>
    <font>
      <sz val="9"/>
      <color theme="4"/>
      <name val="Arial"/>
      <family val="2"/>
    </font>
    <font>
      <sz val="9"/>
      <color rgb="FF0000FF"/>
      <name val="Arial"/>
      <family val="2"/>
    </font>
    <font>
      <b/>
      <i/>
      <sz val="9"/>
      <color theme="0"/>
      <name val="Arial"/>
      <family val="2"/>
    </font>
    <font>
      <b/>
      <i/>
      <sz val="9"/>
      <color rgb="FF071F36"/>
      <name val="Arial"/>
      <family val="2"/>
    </font>
    <font>
      <b/>
      <sz val="9"/>
      <color theme="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thin">
        <color theme="0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0" xfId="0" applyFont="1" applyFill="1" applyAlignment="1">
      <alignment horizontal="right" vertical="center" wrapText="1"/>
    </xf>
    <xf numFmtId="164" fontId="2" fillId="0" borderId="0" xfId="0" applyNumberFormat="1" applyFont="1" applyAlignment="1">
      <alignment horizontal="right" vertical="center"/>
    </xf>
    <xf numFmtId="0" fontId="0" fillId="0" borderId="0" xfId="0" applyBorder="1"/>
    <xf numFmtId="0" fontId="2" fillId="0" borderId="0" xfId="0" applyFont="1" applyBorder="1" applyAlignment="1">
      <alignment horizontal="right" vertical="center"/>
    </xf>
    <xf numFmtId="0" fontId="2" fillId="0" borderId="0" xfId="0" applyFont="1" applyBorder="1" applyAlignment="1">
      <alignment horizontal="right" vertical="center" wrapText="1"/>
    </xf>
    <xf numFmtId="164" fontId="2" fillId="0" borderId="0" xfId="0" applyNumberFormat="1" applyFont="1" applyBorder="1" applyAlignment="1">
      <alignment horizontal="right" vertical="center"/>
    </xf>
    <xf numFmtId="9" fontId="3" fillId="0" borderId="0" xfId="0" applyNumberFormat="1" applyFont="1" applyBorder="1" applyAlignment="1">
      <alignment horizontal="right" vertical="center"/>
    </xf>
    <xf numFmtId="164" fontId="2" fillId="0" borderId="0" xfId="0" applyNumberFormat="1" applyFont="1" applyBorder="1" applyAlignment="1">
      <alignment horizontal="left" vertical="center"/>
    </xf>
    <xf numFmtId="167" fontId="5" fillId="0" borderId="0" xfId="0" applyNumberFormat="1" applyFont="1" applyBorder="1" applyAlignment="1">
      <alignment horizontal="right" vertical="center"/>
    </xf>
    <xf numFmtId="165" fontId="4" fillId="0" borderId="0" xfId="0" applyNumberFormat="1" applyFont="1" applyBorder="1" applyAlignment="1">
      <alignment horizontal="right" vertical="center"/>
    </xf>
    <xf numFmtId="166" fontId="5" fillId="0" borderId="0" xfId="0" applyNumberFormat="1" applyFont="1" applyBorder="1" applyAlignment="1">
      <alignment horizontal="right" vertical="center"/>
    </xf>
    <xf numFmtId="164" fontId="5" fillId="0" borderId="0" xfId="0" applyNumberFormat="1" applyFont="1" applyBorder="1" applyAlignment="1">
      <alignment horizontal="right" vertical="center"/>
    </xf>
    <xf numFmtId="0" fontId="6" fillId="2" borderId="0" xfId="0" applyFont="1" applyFill="1" applyAlignment="1">
      <alignment vertical="center"/>
    </xf>
    <xf numFmtId="165" fontId="1" fillId="2" borderId="0" xfId="0" applyNumberFormat="1" applyFont="1" applyFill="1" applyAlignment="1">
      <alignment horizontal="right" vertical="center"/>
    </xf>
    <xf numFmtId="168" fontId="1" fillId="2" borderId="0" xfId="0" applyNumberFormat="1" applyFont="1" applyFill="1" applyAlignment="1">
      <alignment horizontal="right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169" fontId="7" fillId="0" borderId="0" xfId="0" applyNumberFormat="1" applyFont="1" applyAlignment="1">
      <alignment horizontal="right" vertical="center"/>
    </xf>
    <xf numFmtId="166" fontId="8" fillId="0" borderId="0" xfId="0" applyNumberFormat="1" applyFont="1" applyBorder="1" applyAlignment="1">
      <alignment horizontal="right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170" fontId="5" fillId="0" borderId="0" xfId="0" applyNumberFormat="1" applyFont="1" applyBorder="1" applyAlignment="1">
      <alignment horizontal="right" vertical="center"/>
    </xf>
    <xf numFmtId="164" fontId="0" fillId="0" borderId="0" xfId="0" applyNumberFormat="1"/>
    <xf numFmtId="175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CB30E4-6409-49F0-8FE3-7EBAA3C796E6}">
  <dimension ref="D6:P29"/>
  <sheetViews>
    <sheetView showGridLines="0" tabSelected="1" workbookViewId="0">
      <selection activeCell="M25" sqref="M25"/>
    </sheetView>
  </sheetViews>
  <sheetFormatPr baseColWidth="10" defaultRowHeight="14.25"/>
  <sheetData>
    <row r="6" spans="4:16" ht="24">
      <c r="E6" s="21" t="s">
        <v>0</v>
      </c>
      <c r="F6" s="22"/>
      <c r="G6" s="22"/>
      <c r="H6" s="22"/>
      <c r="I6" s="22"/>
      <c r="J6" s="1" t="s">
        <v>1</v>
      </c>
      <c r="K6" s="1" t="s">
        <v>2</v>
      </c>
    </row>
    <row r="7" spans="4:16" ht="24">
      <c r="D7" s="3"/>
      <c r="E7" s="4" t="s">
        <v>3</v>
      </c>
      <c r="F7" s="5" t="s">
        <v>4</v>
      </c>
      <c r="G7" s="5" t="s">
        <v>5</v>
      </c>
      <c r="H7" s="4" t="s">
        <v>6</v>
      </c>
      <c r="I7" s="6" t="s">
        <v>7</v>
      </c>
      <c r="J7" s="7">
        <v>0.1</v>
      </c>
      <c r="K7" s="8"/>
      <c r="L7" s="3"/>
      <c r="M7" s="3"/>
      <c r="N7" s="3"/>
      <c r="P7" s="26" t="s">
        <v>9</v>
      </c>
    </row>
    <row r="8" spans="4:16">
      <c r="D8" s="9">
        <v>90</v>
      </c>
      <c r="E8" s="10">
        <v>46167</v>
      </c>
      <c r="F8" s="23">
        <v>5</v>
      </c>
      <c r="G8" s="10">
        <f>EDATE(E8,F8)</f>
        <v>46320</v>
      </c>
      <c r="H8" s="12">
        <v>1000</v>
      </c>
      <c r="I8" s="6">
        <f>H8*D8</f>
        <v>90000</v>
      </c>
      <c r="J8" s="6">
        <f>I8*$Y$30</f>
        <v>0</v>
      </c>
      <c r="K8" s="6">
        <f t="shared" ref="K8:K11" si="0">I8+J8</f>
        <v>90000</v>
      </c>
      <c r="L8" s="3"/>
      <c r="M8" s="3"/>
      <c r="N8" s="3"/>
      <c r="P8" s="25">
        <f>K8/(G8-E8)</f>
        <v>588.23529411764707</v>
      </c>
    </row>
    <row r="9" spans="4:16">
      <c r="D9" s="9">
        <v>30</v>
      </c>
      <c r="E9" s="10">
        <v>46167</v>
      </c>
      <c r="F9" s="23">
        <v>3</v>
      </c>
      <c r="G9" s="10">
        <f t="shared" ref="G9:G11" si="1">EDATE(E9,F9)</f>
        <v>46259</v>
      </c>
      <c r="H9" s="12">
        <v>1100</v>
      </c>
      <c r="I9" s="6">
        <f t="shared" ref="I9:I11" si="2">H9*D9</f>
        <v>33000</v>
      </c>
      <c r="J9" s="6">
        <f>I9*$Y$30</f>
        <v>0</v>
      </c>
      <c r="K9" s="6">
        <f t="shared" si="0"/>
        <v>33000</v>
      </c>
      <c r="L9" s="3"/>
      <c r="M9" s="3"/>
      <c r="N9" s="3"/>
      <c r="P9" s="25">
        <f t="shared" ref="P9:P11" si="3">K9/(G9-E9)</f>
        <v>358.69565217391306</v>
      </c>
    </row>
    <row r="10" spans="4:16">
      <c r="D10" s="9">
        <v>40</v>
      </c>
      <c r="E10" s="10">
        <v>46167</v>
      </c>
      <c r="F10" s="23">
        <v>6</v>
      </c>
      <c r="G10" s="10">
        <f t="shared" si="1"/>
        <v>46351</v>
      </c>
      <c r="H10" s="12">
        <v>1500</v>
      </c>
      <c r="I10" s="6">
        <f t="shared" si="2"/>
        <v>60000</v>
      </c>
      <c r="J10" s="6">
        <f>I10*$Y$30</f>
        <v>0</v>
      </c>
      <c r="K10" s="6">
        <f t="shared" si="0"/>
        <v>60000</v>
      </c>
      <c r="L10" s="3"/>
      <c r="M10" s="3"/>
      <c r="N10" s="3"/>
      <c r="P10" s="25">
        <f t="shared" si="3"/>
        <v>326.08695652173913</v>
      </c>
    </row>
    <row r="11" spans="4:16">
      <c r="D11" s="9">
        <v>50</v>
      </c>
      <c r="E11" s="10">
        <v>46167</v>
      </c>
      <c r="F11" s="23">
        <v>4</v>
      </c>
      <c r="G11" s="10">
        <f t="shared" si="1"/>
        <v>46290</v>
      </c>
      <c r="H11" s="12">
        <v>1000</v>
      </c>
      <c r="I11" s="6">
        <f t="shared" si="2"/>
        <v>50000</v>
      </c>
      <c r="J11" s="6">
        <f>I11*$Y$30</f>
        <v>0</v>
      </c>
      <c r="K11" s="6">
        <f t="shared" si="0"/>
        <v>50000</v>
      </c>
      <c r="L11" s="3"/>
      <c r="M11" s="3"/>
      <c r="N11" s="3"/>
      <c r="P11" s="25">
        <f t="shared" si="3"/>
        <v>406.5040650406504</v>
      </c>
    </row>
    <row r="12" spans="4:16">
      <c r="D12" s="3"/>
      <c r="E12" s="10"/>
      <c r="F12" s="20">
        <f>AVERAGE(F8:F11)</f>
        <v>4.5</v>
      </c>
      <c r="G12" s="10"/>
      <c r="H12" s="12"/>
      <c r="I12" s="6"/>
      <c r="J12" s="6"/>
      <c r="K12" s="6">
        <f>SUM(K8:K11)</f>
        <v>233000</v>
      </c>
      <c r="L12" s="3"/>
      <c r="M12" s="3"/>
      <c r="N12" s="3"/>
    </row>
    <row r="13" spans="4:16">
      <c r="D13" s="3"/>
      <c r="E13" s="10"/>
      <c r="F13" s="11"/>
      <c r="G13" s="10"/>
      <c r="H13" s="12"/>
      <c r="I13" s="6"/>
      <c r="J13" s="6"/>
      <c r="K13" s="6"/>
      <c r="L13" s="3"/>
      <c r="M13" s="3"/>
      <c r="N13" s="3"/>
    </row>
    <row r="14" spans="4:16">
      <c r="D14" s="3"/>
      <c r="E14" s="10"/>
      <c r="F14" s="11"/>
      <c r="G14" s="10"/>
      <c r="H14" s="12"/>
      <c r="I14" s="6"/>
      <c r="J14" s="6"/>
      <c r="K14" s="6"/>
      <c r="L14" s="3"/>
      <c r="M14" s="3"/>
      <c r="N14" s="3"/>
    </row>
    <row r="15" spans="4:16">
      <c r="D15" s="13"/>
      <c r="E15" s="13"/>
      <c r="F15" s="14"/>
      <c r="G15" s="15">
        <f>E8</f>
        <v>46167</v>
      </c>
      <c r="H15" s="15">
        <f t="shared" ref="H15:N15" si="4">DATE(YEAR(G15),MONTH(G15)+1,DAY(G15))</f>
        <v>46198</v>
      </c>
      <c r="I15" s="15">
        <f t="shared" si="4"/>
        <v>46228</v>
      </c>
      <c r="J15" s="15">
        <f t="shared" si="4"/>
        <v>46259</v>
      </c>
      <c r="K15" s="15">
        <f t="shared" si="4"/>
        <v>46290</v>
      </c>
      <c r="L15" s="15">
        <f t="shared" si="4"/>
        <v>46320</v>
      </c>
      <c r="M15" s="15">
        <f t="shared" si="4"/>
        <v>46351</v>
      </c>
      <c r="N15" s="15">
        <f t="shared" si="4"/>
        <v>46381</v>
      </c>
      <c r="P15" t="s">
        <v>10</v>
      </c>
    </row>
    <row r="16" spans="4:16">
      <c r="D16" s="16"/>
      <c r="E16" s="17"/>
      <c r="F16" s="2"/>
      <c r="G16" s="2"/>
      <c r="H16" s="17"/>
      <c r="I16" s="17"/>
      <c r="J16" s="17"/>
      <c r="K16" s="17"/>
      <c r="L16" s="17"/>
      <c r="M16" s="17"/>
      <c r="N16" s="17"/>
    </row>
    <row r="17" spans="4:16">
      <c r="D17" s="16" t="s">
        <v>8</v>
      </c>
      <c r="E17" s="18"/>
      <c r="F17" s="19"/>
      <c r="G17" s="2">
        <f>IF(MONTH($E8)=MONTH(G$15),(DAY(EOMONTH($E8,0))-DAY($E8))*$P8,IF(MONTH($G8)=MONTH(G$15),DAY($G8)*$P8,IF(MONTH(G$15)&gt;MONTH($G8),"",DAY(EOMONTH(G$15,0))*$P8)))</f>
        <v>3529.4117647058824</v>
      </c>
      <c r="H17" s="2">
        <f t="shared" ref="H17:N17" si="5">IF(MONTH($E8)=MONTH(H$15),(DAY(EOMONTH($E8,0))-DAY($E8))*$P8,IF(MONTH($G8)=MONTH(H$15),DAY($G8)*$P8,IF(MONTH(H$15)&gt;MONTH($G8),"",DAY(EOMONTH(H$15,0))*$P8)))</f>
        <v>17647.058823529413</v>
      </c>
      <c r="I17" s="2">
        <f t="shared" si="5"/>
        <v>18235.294117647059</v>
      </c>
      <c r="J17" s="2">
        <f t="shared" si="5"/>
        <v>18235.294117647059</v>
      </c>
      <c r="K17" s="2">
        <f t="shared" si="5"/>
        <v>17647.058823529413</v>
      </c>
      <c r="L17" s="2">
        <f t="shared" si="5"/>
        <v>14705.882352941177</v>
      </c>
      <c r="M17" s="2" t="str">
        <f t="shared" si="5"/>
        <v/>
      </c>
      <c r="N17" s="2" t="str">
        <f t="shared" si="5"/>
        <v/>
      </c>
      <c r="P17" s="24">
        <f>SUM(G17:N17)</f>
        <v>90000</v>
      </c>
    </row>
    <row r="18" spans="4:16">
      <c r="G18" s="2">
        <f t="shared" ref="G18:N18" si="6">IF(MONTH($E9)=MONTH(G$15),(DAY(EOMONTH($E9,0))-DAY($E9))*$P9,IF(MONTH($G9)=MONTH(G$15),DAY($G9)*$P9,IF(MONTH(G$15)&gt;MONTH($G9),"",DAY(EOMONTH(G$15,0))*$P9)))</f>
        <v>2152.1739130434785</v>
      </c>
      <c r="H18" s="2">
        <f t="shared" si="6"/>
        <v>10760.869565217392</v>
      </c>
      <c r="I18" s="2">
        <f t="shared" si="6"/>
        <v>11119.565217391304</v>
      </c>
      <c r="J18" s="2">
        <f t="shared" si="6"/>
        <v>8967.391304347826</v>
      </c>
      <c r="K18" s="2" t="str">
        <f t="shared" si="6"/>
        <v/>
      </c>
      <c r="L18" s="2" t="str">
        <f t="shared" si="6"/>
        <v/>
      </c>
      <c r="M18" s="2" t="str">
        <f t="shared" si="6"/>
        <v/>
      </c>
      <c r="N18" s="2" t="str">
        <f t="shared" si="6"/>
        <v/>
      </c>
      <c r="P18" s="24">
        <f t="shared" ref="P18:P26" si="7">SUM(G18:N18)</f>
        <v>33000</v>
      </c>
    </row>
    <row r="19" spans="4:16">
      <c r="G19" s="2">
        <f t="shared" ref="G19:N19" si="8">IF(MONTH($E10)=MONTH(G$15),(DAY(EOMONTH($E10,0))-DAY($E10))*$P10,IF(MONTH($G10)=MONTH(G$15),DAY($G10)*$P10,IF(MONTH(G$15)&gt;MONTH($G10),"",DAY(EOMONTH(G$15,0))*$P10)))</f>
        <v>1956.5217391304348</v>
      </c>
      <c r="H19" s="2">
        <f t="shared" si="8"/>
        <v>9782.608695652174</v>
      </c>
      <c r="I19" s="2">
        <f t="shared" si="8"/>
        <v>10108.695652173912</v>
      </c>
      <c r="J19" s="2">
        <f t="shared" si="8"/>
        <v>10108.695652173912</v>
      </c>
      <c r="K19" s="2">
        <f t="shared" si="8"/>
        <v>9782.608695652174</v>
      </c>
      <c r="L19" s="2">
        <f t="shared" si="8"/>
        <v>10108.695652173912</v>
      </c>
      <c r="M19" s="2">
        <f t="shared" si="8"/>
        <v>8152.173913043478</v>
      </c>
      <c r="N19" s="2" t="str">
        <f t="shared" si="8"/>
        <v/>
      </c>
      <c r="P19" s="24">
        <f t="shared" si="7"/>
        <v>60000</v>
      </c>
    </row>
    <row r="20" spans="4:16">
      <c r="G20" s="2">
        <f t="shared" ref="G20:N20" si="9">IF(MONTH($E11)=MONTH(G$15),(DAY(EOMONTH($E11,0))-DAY($E11))*$P11,IF(MONTH($G11)=MONTH(G$15),DAY($G11)*$P11,IF(MONTH(G$15)&gt;MONTH($G11),"",DAY(EOMONTH(G$15,0))*$P11)))</f>
        <v>2439.0243902439024</v>
      </c>
      <c r="H20" s="2">
        <f t="shared" si="9"/>
        <v>12195.121951219513</v>
      </c>
      <c r="I20" s="2">
        <f t="shared" si="9"/>
        <v>12601.626016260163</v>
      </c>
      <c r="J20" s="2">
        <f t="shared" si="9"/>
        <v>12601.626016260163</v>
      </c>
      <c r="K20" s="2">
        <f t="shared" si="9"/>
        <v>10162.60162601626</v>
      </c>
      <c r="L20" s="2" t="str">
        <f t="shared" si="9"/>
        <v/>
      </c>
      <c r="M20" s="2" t="str">
        <f t="shared" si="9"/>
        <v/>
      </c>
      <c r="N20" s="2" t="str">
        <f t="shared" si="9"/>
        <v/>
      </c>
      <c r="P20" s="24">
        <f t="shared" si="7"/>
        <v>50000</v>
      </c>
    </row>
    <row r="21" spans="4:16">
      <c r="G21" s="2">
        <f>SUM(G17:G20)</f>
        <v>10077.131807123698</v>
      </c>
      <c r="H21" s="2">
        <f t="shared" ref="H21:N21" si="10">SUM(H17:H20)</f>
        <v>50385.65903561849</v>
      </c>
      <c r="I21" s="2">
        <f t="shared" si="10"/>
        <v>52065.18100347244</v>
      </c>
      <c r="J21" s="2">
        <f t="shared" si="10"/>
        <v>49913.007090428961</v>
      </c>
      <c r="K21" s="2">
        <f t="shared" si="10"/>
        <v>37592.269145197846</v>
      </c>
      <c r="L21" s="2">
        <f t="shared" si="10"/>
        <v>24814.578005115087</v>
      </c>
      <c r="M21" s="2">
        <f t="shared" si="10"/>
        <v>8152.173913043478</v>
      </c>
      <c r="N21" s="2">
        <f t="shared" si="10"/>
        <v>0</v>
      </c>
      <c r="P21" s="24">
        <f t="shared" si="7"/>
        <v>233000</v>
      </c>
    </row>
    <row r="22" spans="4:16">
      <c r="G22" s="2" t="str">
        <f t="shared" ref="G22:N22" si="11">IF(MONTH($E13)=MONTH(G$15),(DAY(EOMONTH($E13,0))-DAY($E13))*$P$8,IF(MONTH($G13)=MONTH(G$15),DAY($G13)*$P$8,IF(MONTH(G$15)&gt;MONTH($G13),"",DAY(EOMONTH(G$15,0))*$P$8)))</f>
        <v/>
      </c>
      <c r="H22" s="2" t="str">
        <f t="shared" si="11"/>
        <v/>
      </c>
      <c r="I22" s="2" t="str">
        <f t="shared" si="11"/>
        <v/>
      </c>
      <c r="J22" s="2" t="str">
        <f t="shared" si="11"/>
        <v/>
      </c>
      <c r="K22" s="2" t="str">
        <f t="shared" si="11"/>
        <v/>
      </c>
      <c r="L22" s="2" t="str">
        <f t="shared" si="11"/>
        <v/>
      </c>
      <c r="M22" s="2" t="str">
        <f t="shared" si="11"/>
        <v/>
      </c>
      <c r="N22" s="2" t="str">
        <f t="shared" si="11"/>
        <v/>
      </c>
      <c r="P22" s="24"/>
    </row>
    <row r="23" spans="4:16">
      <c r="G23" s="2" t="str">
        <f t="shared" ref="G23:N23" si="12">IF(MONTH($E14)=MONTH(G$15),(DAY(EOMONTH($E14,0))-DAY($E14))*$P$8,IF(MONTH($G14)=MONTH(G$15),DAY($G14)*$P$8,IF(MONTH(G$15)&gt;MONTH($G14),"",DAY(EOMONTH(G$15,0))*$P$8)))</f>
        <v/>
      </c>
      <c r="H23" s="2" t="str">
        <f t="shared" si="12"/>
        <v/>
      </c>
      <c r="I23" s="2" t="str">
        <f t="shared" si="12"/>
        <v/>
      </c>
      <c r="J23" s="2" t="str">
        <f t="shared" si="12"/>
        <v/>
      </c>
      <c r="K23" s="2" t="str">
        <f t="shared" si="12"/>
        <v/>
      </c>
      <c r="L23" s="2" t="str">
        <f t="shared" si="12"/>
        <v/>
      </c>
      <c r="M23" s="2" t="str">
        <f t="shared" si="12"/>
        <v/>
      </c>
      <c r="N23" s="2" t="str">
        <f t="shared" si="12"/>
        <v/>
      </c>
      <c r="P23" s="24"/>
    </row>
    <row r="24" spans="4:16">
      <c r="G24" s="2"/>
      <c r="H24" s="2"/>
      <c r="I24" s="2"/>
      <c r="J24" s="2"/>
      <c r="K24" s="2"/>
      <c r="L24" s="2"/>
      <c r="M24" s="2"/>
      <c r="N24" s="2"/>
      <c r="P24" s="24"/>
    </row>
    <row r="25" spans="4:16">
      <c r="G25" s="2"/>
      <c r="H25" s="2"/>
      <c r="I25" s="2"/>
      <c r="J25" s="2"/>
      <c r="K25" s="2"/>
      <c r="L25" s="2"/>
      <c r="M25" s="2"/>
      <c r="N25" s="2"/>
      <c r="P25" s="24"/>
    </row>
    <row r="26" spans="4:16">
      <c r="E26" s="10"/>
      <c r="G26" s="2"/>
      <c r="H26" s="2"/>
      <c r="I26" s="2"/>
      <c r="J26" s="2"/>
      <c r="K26" s="2"/>
      <c r="L26" s="2"/>
      <c r="M26" s="2"/>
      <c r="N26" s="2"/>
      <c r="P26" s="24"/>
    </row>
    <row r="29" spans="4:16">
      <c r="I29" s="25"/>
    </row>
  </sheetData>
  <mergeCells count="1">
    <mergeCell ref="E6:I6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Vidal</dc:creator>
  <cp:lastModifiedBy>François</cp:lastModifiedBy>
  <dcterms:created xsi:type="dcterms:W3CDTF">2025-11-25T11:40:09Z</dcterms:created>
  <dcterms:modified xsi:type="dcterms:W3CDTF">2025-11-25T13:36:59Z</dcterms:modified>
</cp:coreProperties>
</file>