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D559EA5-7F0F-436E-849D-84617E7EA80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aramètre" sheetId="2" r:id="rId1"/>
    <sheet name="Janvier" sheetId="6" r:id="rId2"/>
  </sheets>
  <externalReferences>
    <externalReference r:id="rId3"/>
  </externalReferences>
  <definedNames>
    <definedName name="_xlnm._FilterDatabase" localSheetId="1" hidden="1">Janvier!$A$1:$AH$69</definedName>
    <definedName name="BUREAU_CELLULE">Paramètre!$H$1:$H$9</definedName>
    <definedName name="SITUATION">Paramètre!$M$3:$M$22</definedName>
    <definedName name="SITUATION_ABG">Paramètre!$O$3:$O$22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K14" i="2" a="1"/>
  <c r="K10" i="2" a="1"/>
  <c r="K18" i="2" a="1"/>
  <c r="K4" i="2" a="1"/>
  <c r="K12" i="2" a="1"/>
  <c r="K16" i="2" a="1"/>
  <c r="K21" i="2" a="1"/>
  <c r="K5" i="2" a="1"/>
  <c r="K22" i="2" a="1"/>
  <c r="K15" i="2" a="1"/>
  <c r="K9" i="2" a="1"/>
  <c r="K19" i="2" a="1"/>
  <c r="K13" i="2" a="1"/>
  <c r="K17" i="2" a="1"/>
  <c r="K6" i="2" a="1"/>
  <c r="K11" i="2" a="1"/>
  <c r="K8" i="2" a="1"/>
  <c r="K7" i="2" a="1"/>
  <c r="K20" i="2" a="1"/>
  <c r="K7" i="2" l="1"/>
  <c r="K8" i="2"/>
  <c r="K11" i="2"/>
  <c r="K6" i="2"/>
  <c r="K17" i="2"/>
  <c r="K13" i="2"/>
  <c r="K19" i="2"/>
  <c r="K9" i="2"/>
  <c r="K15" i="2"/>
  <c r="K22" i="2"/>
  <c r="K5" i="2"/>
  <c r="K21" i="2"/>
  <c r="K16" i="2"/>
  <c r="K12" i="2"/>
  <c r="K4" i="2"/>
  <c r="K18" i="2"/>
  <c r="K10" i="2"/>
  <c r="K14" i="2"/>
  <c r="K20" i="2"/>
  <c r="A1" i="6"/>
  <c r="D4" i="6" s="1"/>
  <c r="D6" i="6" s="1"/>
  <c r="E3" i="6" l="1"/>
  <c r="E4" i="6" s="1"/>
  <c r="E6" i="6" s="1"/>
  <c r="F3" i="6" l="1"/>
  <c r="F4" i="6" s="1"/>
  <c r="F6" i="6" s="1"/>
  <c r="B13" i="2" l="1"/>
  <c r="B15" i="2"/>
  <c r="B7" i="2" l="1"/>
  <c r="B12" i="2"/>
  <c r="B14" i="2"/>
  <c r="B16" i="2"/>
  <c r="B5" i="2"/>
  <c r="B10" i="2" s="1"/>
  <c r="B8" i="2"/>
  <c r="B9" i="2" l="1"/>
  <c r="B6" i="2"/>
  <c r="B11" i="2"/>
  <c r="G3" i="6" l="1"/>
  <c r="G4" i="6" s="1"/>
  <c r="G6" i="6" s="1"/>
  <c r="D5" i="6"/>
  <c r="F5" i="6"/>
  <c r="E5" i="6"/>
  <c r="H3" i="6" l="1"/>
  <c r="H4" i="6" s="1"/>
  <c r="H6" i="6" s="1"/>
  <c r="G5" i="6"/>
  <c r="I3" i="6" l="1"/>
  <c r="I4" i="6" s="1"/>
  <c r="I6" i="6" s="1"/>
  <c r="H5" i="6"/>
  <c r="J3" i="6" l="1"/>
  <c r="J4" i="6" s="1"/>
  <c r="J6" i="6" s="1"/>
  <c r="I5" i="6" l="1"/>
  <c r="J5" i="6"/>
  <c r="K3" i="6" l="1"/>
  <c r="K4" i="6" s="1"/>
  <c r="K6" i="6" s="1"/>
  <c r="L3" i="6" l="1"/>
  <c r="L4" i="6" s="1"/>
  <c r="L6" i="6" s="1"/>
  <c r="K5" i="6"/>
  <c r="M3" i="6" l="1"/>
  <c r="M4" i="6" s="1"/>
  <c r="M6" i="6" s="1"/>
  <c r="L5" i="6"/>
  <c r="N3" i="6" l="1"/>
  <c r="N4" i="6" s="1"/>
  <c r="N6" i="6" s="1"/>
  <c r="M5" i="6"/>
  <c r="O3" i="6" l="1"/>
  <c r="O4" i="6" s="1"/>
  <c r="O6" i="6" s="1"/>
  <c r="N5" i="6"/>
  <c r="P3" i="6" l="1"/>
  <c r="P4" i="6" s="1"/>
  <c r="P6" i="6" s="1"/>
  <c r="O5" i="6"/>
  <c r="Q3" i="6" l="1"/>
  <c r="Q4" i="6" s="1"/>
  <c r="Q6" i="6" s="1"/>
  <c r="P5" i="6"/>
  <c r="R3" i="6" l="1"/>
  <c r="R4" i="6" s="1"/>
  <c r="R6" i="6" s="1"/>
  <c r="Q5" i="6"/>
  <c r="S3" i="6" l="1"/>
  <c r="S4" i="6" s="1"/>
  <c r="S6" i="6" s="1"/>
  <c r="R5" i="6"/>
  <c r="T3" i="6" l="1"/>
  <c r="T4" i="6" s="1"/>
  <c r="T6" i="6" s="1"/>
  <c r="S5" i="6"/>
  <c r="U3" i="6" l="1"/>
  <c r="U4" i="6" s="1"/>
  <c r="U6" i="6" s="1"/>
  <c r="T5" i="6"/>
  <c r="V3" i="6" l="1"/>
  <c r="V4" i="6" s="1"/>
  <c r="V6" i="6" s="1"/>
  <c r="U5" i="6"/>
  <c r="W3" i="6" l="1"/>
  <c r="W4" i="6" s="1"/>
  <c r="W6" i="6" s="1"/>
  <c r="V5" i="6"/>
  <c r="X3" i="6" l="1"/>
  <c r="X4" i="6" s="1"/>
  <c r="X6" i="6" s="1"/>
  <c r="W5" i="6"/>
  <c r="Y3" i="6" l="1"/>
  <c r="Y4" i="6" s="1"/>
  <c r="Y6" i="6" s="1"/>
  <c r="X5" i="6"/>
  <c r="Z3" i="6" l="1"/>
  <c r="Z4" i="6" s="1"/>
  <c r="Z6" i="6" s="1"/>
  <c r="Y5" i="6"/>
  <c r="AA3" i="6" l="1"/>
  <c r="AA4" i="6" s="1"/>
  <c r="AA6" i="6" s="1"/>
  <c r="Z5" i="6"/>
  <c r="AB3" i="6" l="1"/>
  <c r="AB4" i="6" s="1"/>
  <c r="AB6" i="6" s="1"/>
  <c r="AA5" i="6"/>
  <c r="AC3" i="6" l="1"/>
  <c r="AC4" i="6" s="1"/>
  <c r="AC6" i="6" s="1"/>
  <c r="AB5" i="6"/>
  <c r="AD3" i="6" l="1"/>
  <c r="AD4" i="6" s="1"/>
  <c r="AD6" i="6" s="1"/>
  <c r="AC5" i="6"/>
  <c r="AE3" i="6" l="1"/>
  <c r="AE4" i="6" s="1"/>
  <c r="AE6" i="6" s="1"/>
  <c r="AD5" i="6"/>
  <c r="AF3" i="6" l="1"/>
  <c r="AF4" i="6" s="1"/>
  <c r="AF6" i="6" s="1"/>
  <c r="AE5" i="6"/>
  <c r="AG3" i="6" l="1"/>
  <c r="AG4" i="6" s="1"/>
  <c r="AG6" i="6" s="1"/>
  <c r="AF5" i="6"/>
  <c r="AH3" i="6" l="1"/>
  <c r="AG5" i="6"/>
  <c r="AH4" i="6" l="1"/>
  <c r="AH6" i="6" s="1"/>
  <c r="AH5" i="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<sst xmlns="http://schemas.openxmlformats.org/spreadsheetml/2006/main" count="154" uniqueCount="87">
  <si>
    <t>janvier</t>
  </si>
  <si>
    <t>Année</t>
  </si>
  <si>
    <t>Jour férié (France)</t>
  </si>
  <si>
    <t>Date</t>
  </si>
  <si>
    <t>Explication</t>
  </si>
  <si>
    <t>Jour de l'an</t>
  </si>
  <si>
    <t>1er janvier</t>
  </si>
  <si>
    <t>Pâques</t>
  </si>
  <si>
    <t>Le Dimanche qui suit le jour de la première lune après l'équinoxe de printemps</t>
  </si>
  <si>
    <t xml:space="preserve">Lundi de Pâques </t>
  </si>
  <si>
    <t>Lendemain de paques</t>
  </si>
  <si>
    <t>Fête du travail</t>
  </si>
  <si>
    <t>1er mai</t>
  </si>
  <si>
    <t>Armistice 1945</t>
  </si>
  <si>
    <t>le 8 mai</t>
  </si>
  <si>
    <t>Jeudi de l'Ascension</t>
  </si>
  <si>
    <t xml:space="preserve">39 jours après paques </t>
  </si>
  <si>
    <t>Pentecôte</t>
  </si>
  <si>
    <t>49 jours après paques</t>
  </si>
  <si>
    <t>Lundi de Pentecôte</t>
  </si>
  <si>
    <t>50 jours après paques</t>
  </si>
  <si>
    <t>Fête nationale</t>
  </si>
  <si>
    <t>le 14 juillet</t>
  </si>
  <si>
    <t>Assomption</t>
  </si>
  <si>
    <t>le 15 août</t>
  </si>
  <si>
    <t>La Toussaint</t>
  </si>
  <si>
    <t>le 1er novembre</t>
  </si>
  <si>
    <t>Armistice 1918</t>
  </si>
  <si>
    <t>le 11 novembre</t>
  </si>
  <si>
    <t>Noël</t>
  </si>
  <si>
    <t>le 25 décembre</t>
  </si>
  <si>
    <t>date</t>
  </si>
  <si>
    <t>PRENOM</t>
  </si>
  <si>
    <t>Jean-François</t>
  </si>
  <si>
    <t>Georges</t>
  </si>
  <si>
    <t>Mme PENET</t>
  </si>
  <si>
    <t>Brigitte</t>
  </si>
  <si>
    <t>Mme CHANON</t>
  </si>
  <si>
    <t>Mr TAUFU</t>
  </si>
  <si>
    <t xml:space="preserve">Anaïs </t>
  </si>
  <si>
    <t>Sarah</t>
  </si>
  <si>
    <t>PRESENT</t>
  </si>
  <si>
    <t>SERVICE</t>
  </si>
  <si>
    <t>PREVISION PERMISSIONS</t>
  </si>
  <si>
    <t>PERMISSIONS</t>
  </si>
  <si>
    <t>MISSIONS INTERIEUR</t>
  </si>
  <si>
    <t>MISSIONS EXTERIEUR</t>
  </si>
  <si>
    <t>STAGE INTERIEUR</t>
  </si>
  <si>
    <t>STAGE EXTERIEUR</t>
  </si>
  <si>
    <t>OPEX</t>
  </si>
  <si>
    <t>ABSENCE IRREGULIERE</t>
  </si>
  <si>
    <t>REPOS EN CHAMBRE</t>
  </si>
  <si>
    <t>MALADIE</t>
  </si>
  <si>
    <t>CLM-CLDM</t>
  </si>
  <si>
    <t>RECONVERSION</t>
  </si>
  <si>
    <t>MATERNITE</t>
  </si>
  <si>
    <t>TEMPS PARTIEL</t>
  </si>
  <si>
    <t>GREVE</t>
  </si>
  <si>
    <t>ASA</t>
  </si>
  <si>
    <t>GARDE ENFANT COVID 19</t>
  </si>
  <si>
    <t>TELETRAVAIL</t>
  </si>
  <si>
    <t>PERM</t>
  </si>
  <si>
    <t>SERV</t>
  </si>
  <si>
    <t>P P</t>
  </si>
  <si>
    <t>M EXT</t>
  </si>
  <si>
    <t>M INT</t>
  </si>
  <si>
    <t>S INT</t>
  </si>
  <si>
    <t>S EXT</t>
  </si>
  <si>
    <t>A I</t>
  </si>
  <si>
    <t>RP CH</t>
  </si>
  <si>
    <t>MLD</t>
  </si>
  <si>
    <t>RCVS</t>
  </si>
  <si>
    <t>MATER</t>
  </si>
  <si>
    <t>TPS P</t>
  </si>
  <si>
    <t>GARDE E</t>
  </si>
  <si>
    <t>TT</t>
  </si>
  <si>
    <t>Mr VANDEWEGUE</t>
  </si>
  <si>
    <t>Mme TANGUY</t>
  </si>
  <si>
    <t xml:space="preserve">Mr AMOROS </t>
  </si>
  <si>
    <t>Tanguy</t>
  </si>
  <si>
    <t>Mr DUPONT</t>
  </si>
  <si>
    <t>Stan</t>
  </si>
  <si>
    <t>Mr MIKE</t>
  </si>
  <si>
    <t>Clément</t>
  </si>
  <si>
    <t xml:space="preserve"> NOM</t>
  </si>
  <si>
    <t>PP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</si>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</sst>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d\ dd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0"/>
      <name val="Arial"/>
      <family val="2"/>
    </font>
    <font>
      <b/>
      <sz val="9"/>
      <color theme="0"/>
      <name val="Times New Roman"/>
      <family val="1"/>
    </font>
    <font>
      <b/>
      <sz val="10"/>
      <color theme="0"/>
      <name val="Arial"/>
      <family val="2"/>
    </font>
    <font>
      <sz val="8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66CC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11" xfId="0" applyBorder="1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0" fontId="2" fillId="4" borderId="3" xfId="0" applyFont="1" applyFill="1" applyBorder="1"/>
    <xf numFmtId="0" fontId="2" fillId="4" borderId="5" xfId="0" applyFont="1" applyFill="1" applyBorder="1"/>
    <xf numFmtId="0" fontId="2" fillId="4" borderId="12" xfId="0" applyFont="1" applyFill="1" applyBorder="1"/>
    <xf numFmtId="0" fontId="2" fillId="4" borderId="0" xfId="0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2" fillId="4" borderId="6" xfId="0" applyFont="1" applyFill="1" applyBorder="1"/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0" xfId="0" applyNumberFormat="1" applyFont="1" applyFill="1" applyBorder="1" applyAlignment="1">
      <alignment horizontal="center" vertical="center" textRotation="90"/>
    </xf>
    <xf numFmtId="164" fontId="0" fillId="2" borderId="1" xfId="0" applyNumberFormat="1" applyFont="1" applyFill="1" applyBorder="1" applyAlignment="1">
      <alignment horizontal="center" vertical="center" textRotation="90"/>
    </xf>
    <xf numFmtId="0" fontId="0" fillId="2" borderId="1" xfId="0" applyNumberFormat="1" applyFill="1" applyBorder="1" applyAlignment="1">
      <alignment horizontal="center" vertical="center"/>
    </xf>
    <xf numFmtId="0" fontId="2" fillId="4" borderId="4" xfId="0" applyFont="1" applyFill="1" applyBorder="1"/>
    <xf numFmtId="0" fontId="0" fillId="0" borderId="8" xfId="0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4" fillId="0" borderId="3" xfId="0" applyFont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/>
      <protection locked="0"/>
    </xf>
    <xf numFmtId="0" fontId="6" fillId="6" borderId="8" xfId="0" applyFont="1" applyFill="1" applyBorder="1" applyAlignment="1" applyProtection="1">
      <alignment horizontal="center"/>
      <protection locked="0"/>
    </xf>
    <xf numFmtId="0" fontId="6" fillId="7" borderId="8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4" fillId="8" borderId="1" xfId="0" applyFont="1" applyFill="1" applyBorder="1" applyProtection="1">
      <protection locked="0"/>
    </xf>
    <xf numFmtId="0" fontId="4" fillId="9" borderId="1" xfId="0" applyFont="1" applyFill="1" applyBorder="1" applyProtection="1">
      <protection locked="0"/>
    </xf>
    <xf numFmtId="0" fontId="7" fillId="12" borderId="8" xfId="0" applyFont="1" applyFill="1" applyBorder="1" applyAlignment="1" applyProtection="1">
      <alignment vertical="center" textRotation="255"/>
      <protection locked="0"/>
    </xf>
    <xf numFmtId="0" fontId="7" fillId="13" borderId="8" xfId="0" applyFont="1" applyFill="1" applyBorder="1" applyAlignment="1" applyProtection="1">
      <alignment vertical="center" textRotation="255"/>
      <protection locked="0"/>
    </xf>
    <xf numFmtId="0" fontId="7" fillId="14" borderId="8" xfId="0" applyFont="1" applyFill="1" applyBorder="1" applyAlignment="1" applyProtection="1">
      <alignment vertical="center" textRotation="255"/>
      <protection locked="0"/>
    </xf>
    <xf numFmtId="0" fontId="7" fillId="15" borderId="8" xfId="0" applyFont="1" applyFill="1" applyBorder="1" applyAlignment="1" applyProtection="1">
      <alignment vertical="center" textRotation="255"/>
      <protection locked="0"/>
    </xf>
    <xf numFmtId="0" fontId="7" fillId="16" borderId="8" xfId="0" applyFont="1" applyFill="1" applyBorder="1" applyAlignment="1" applyProtection="1">
      <alignment vertical="center" textRotation="255"/>
      <protection locked="0"/>
    </xf>
    <xf numFmtId="0" fontId="7" fillId="17" borderId="8" xfId="0" applyFont="1" applyFill="1" applyBorder="1" applyAlignment="1" applyProtection="1">
      <alignment vertical="center" textRotation="255"/>
      <protection locked="0"/>
    </xf>
    <xf numFmtId="0" fontId="7" fillId="18" borderId="8" xfId="0" applyFont="1" applyFill="1" applyBorder="1" applyAlignment="1" applyProtection="1">
      <alignment vertical="center" textRotation="255"/>
      <protection locked="0"/>
    </xf>
    <xf numFmtId="0" fontId="7" fillId="19" borderId="8" xfId="0" applyFont="1" applyFill="1" applyBorder="1" applyAlignment="1" applyProtection="1">
      <alignment vertical="center" textRotation="255"/>
      <protection locked="0"/>
    </xf>
    <xf numFmtId="0" fontId="7" fillId="2" borderId="8" xfId="0" applyFont="1" applyFill="1" applyBorder="1" applyAlignment="1" applyProtection="1">
      <alignment vertical="center" textRotation="255"/>
      <protection locked="0"/>
    </xf>
    <xf numFmtId="0" fontId="7" fillId="22" borderId="8" xfId="0" applyFont="1" applyFill="1" applyBorder="1" applyAlignment="1" applyProtection="1">
      <alignment vertical="center" textRotation="255"/>
      <protection locked="0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8" borderId="1" xfId="0" applyFont="1" applyFill="1" applyBorder="1" applyAlignment="1" applyProtection="1">
      <protection locked="0"/>
    </xf>
    <xf numFmtId="0" fontId="4" fillId="9" borderId="1" xfId="0" applyFont="1" applyFill="1" applyBorder="1" applyAlignment="1" applyProtection="1">
      <protection locked="0"/>
    </xf>
    <xf numFmtId="0" fontId="7" fillId="12" borderId="8" xfId="0" applyFont="1" applyFill="1" applyBorder="1" applyAlignment="1" applyProtection="1">
      <alignment vertical="center"/>
      <protection locked="0"/>
    </xf>
    <xf numFmtId="0" fontId="7" fillId="14" borderId="8" xfId="0" applyFont="1" applyFill="1" applyBorder="1" applyAlignment="1" applyProtection="1">
      <alignment vertical="center"/>
      <protection locked="0"/>
    </xf>
    <xf numFmtId="0" fontId="7" fillId="16" borderId="8" xfId="0" applyFont="1" applyFill="1" applyBorder="1" applyAlignment="1" applyProtection="1">
      <alignment vertical="center"/>
      <protection locked="0"/>
    </xf>
    <xf numFmtId="0" fontId="7" fillId="17" borderId="8" xfId="0" applyFont="1" applyFill="1" applyBorder="1" applyAlignment="1" applyProtection="1">
      <alignment vertical="center"/>
      <protection locked="0"/>
    </xf>
    <xf numFmtId="0" fontId="7" fillId="18" borderId="8" xfId="0" applyFont="1" applyFill="1" applyBorder="1" applyAlignment="1" applyProtection="1">
      <alignment vertical="center"/>
      <protection locked="0"/>
    </xf>
    <xf numFmtId="0" fontId="7" fillId="19" borderId="8" xfId="0" applyFont="1" applyFill="1" applyBorder="1" applyAlignment="1" applyProtection="1">
      <alignment vertical="center"/>
      <protection locked="0"/>
    </xf>
    <xf numFmtId="0" fontId="7" fillId="2" borderId="8" xfId="0" applyFont="1" applyFill="1" applyBorder="1" applyAlignment="1" applyProtection="1">
      <alignment vertical="center"/>
      <protection locked="0"/>
    </xf>
    <xf numFmtId="0" fontId="7" fillId="22" borderId="8" xfId="0" applyFont="1" applyFill="1" applyBorder="1" applyAlignment="1" applyProtection="1">
      <alignment vertical="center"/>
      <protection locked="0"/>
    </xf>
    <xf numFmtId="0" fontId="8" fillId="5" borderId="8" xfId="0" applyFont="1" applyFill="1" applyBorder="1" applyAlignment="1" applyProtection="1">
      <alignment horizontal="center"/>
      <protection locked="0"/>
    </xf>
    <xf numFmtId="0" fontId="9" fillId="13" borderId="8" xfId="0" applyFont="1" applyFill="1" applyBorder="1" applyAlignment="1" applyProtection="1">
      <alignment vertical="center"/>
      <protection locked="0"/>
    </xf>
    <xf numFmtId="0" fontId="9" fillId="15" borderId="8" xfId="0" applyFont="1" applyFill="1" applyBorder="1" applyAlignment="1" applyProtection="1">
      <alignment vertical="center"/>
      <protection locked="0"/>
    </xf>
    <xf numFmtId="0" fontId="7" fillId="21" borderId="1" xfId="0" applyFont="1" applyFill="1" applyBorder="1" applyAlignment="1" applyProtection="1">
      <alignment vertical="center"/>
      <protection locked="0"/>
    </xf>
    <xf numFmtId="0" fontId="4" fillId="11" borderId="8" xfId="0" applyFont="1" applyFill="1" applyBorder="1" applyAlignment="1" applyProtection="1">
      <protection locked="0"/>
    </xf>
    <xf numFmtId="0" fontId="9" fillId="20" borderId="1" xfId="0" applyFont="1" applyFill="1" applyBorder="1" applyAlignment="1" applyProtection="1">
      <alignment vertical="center"/>
      <protection locked="0"/>
    </xf>
    <xf numFmtId="0" fontId="4" fillId="10" borderId="8" xfId="0" applyFont="1" applyFill="1" applyBorder="1" applyAlignment="1" applyProtection="1">
      <protection locked="0"/>
    </xf>
    <xf numFmtId="0" fontId="0" fillId="0" borderId="0" xfId="0" applyAlignment="1">
      <alignment horizontal="center"/>
    </xf>
    <xf numFmtId="0" fontId="10" fillId="3" borderId="9" xfId="0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8" xfId="0" applyFont="1" applyBorder="1" applyAlignment="1">
      <alignment horizontal="center" vertical="center" shrinkToFit="1"/>
    </xf>
    <xf numFmtId="0" fontId="10" fillId="4" borderId="1" xfId="0" applyFont="1" applyFill="1" applyBorder="1" applyAlignment="1">
      <alignment vertical="center"/>
    </xf>
    <xf numFmtId="0" fontId="7" fillId="21" borderId="1" xfId="0" applyFont="1" applyFill="1" applyBorder="1" applyAlignment="1" applyProtection="1">
      <alignment vertical="center" textRotation="255"/>
      <protection locked="0"/>
    </xf>
    <xf numFmtId="0" fontId="4" fillId="11" borderId="8" xfId="0" applyFont="1" applyFill="1" applyBorder="1" applyProtection="1">
      <protection locked="0"/>
    </xf>
    <xf numFmtId="0" fontId="7" fillId="20" borderId="1" xfId="0" applyFont="1" applyFill="1" applyBorder="1" applyAlignment="1" applyProtection="1">
      <alignment vertical="center" textRotation="255"/>
      <protection locked="0"/>
    </xf>
    <xf numFmtId="0" fontId="4" fillId="10" borderId="8" xfId="0" applyFont="1" applyFill="1" applyBorder="1" applyProtection="1">
      <protection locked="0"/>
    </xf>
  </cellXfs>
  <cellStyles count="2">
    <cellStyle name="Normal" xfId="0" builtinId="0"/>
    <cellStyle name="Normal 3" xfId="1" xr:uid="{00000000-0005-0000-0000-000001000000}"/>
  </cellStyles>
  <dxfs count="311">
    <dxf>
      <font>
        <color theme="0"/>
      </font>
      <fill>
        <patternFill>
          <bgColor rgb="FFC00000"/>
        </patternFill>
      </fill>
    </dxf>
    <dxf>
      <fill>
        <patternFill>
          <bgColor rgb="FF808080"/>
        </patternFill>
      </fill>
    </dxf>
    <dxf>
      <fill>
        <patternFill>
          <bgColor rgb="FFD9D9D9"/>
        </patternFill>
      </fill>
    </dxf>
    <dxf>
      <fill>
        <patternFill>
          <bgColor rgb="FFFF66FF"/>
        </patternFill>
      </fill>
    </dxf>
    <dxf>
      <fill>
        <patternFill>
          <bgColor rgb="FFBDD7EE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4472C4"/>
        </patternFill>
      </fill>
    </dxf>
    <dxf>
      <fill>
        <patternFill>
          <bgColor rgb="FF66CCFF"/>
        </patternFill>
      </fill>
    </dxf>
    <dxf>
      <fill>
        <patternFill>
          <bgColor rgb="FF4472C4"/>
        </patternFill>
      </fill>
    </dxf>
    <dxf>
      <fill>
        <patternFill>
          <bgColor rgb="FFFF6600"/>
        </patternFill>
      </fill>
    </dxf>
    <dxf>
      <fill>
        <patternFill>
          <bgColor rgb="FFFFF2CC"/>
        </patternFill>
      </fill>
    </dxf>
    <dxf>
      <fill>
        <patternFill>
          <bgColor rgb="FF8080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66FF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D9D9D9"/>
        </patternFill>
      </fill>
    </dxf>
    <dxf>
      <fill>
        <patternFill>
          <bgColor rgb="FF808080"/>
        </patternFill>
      </fill>
    </dxf>
    <dxf>
      <fill>
        <patternFill>
          <bgColor rgb="FFFFF2CC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66FF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D9D9D9"/>
        </patternFill>
      </fill>
    </dxf>
    <dxf>
      <fill>
        <patternFill>
          <bgColor rgb="FF808080"/>
        </patternFill>
      </fill>
    </dxf>
    <dxf>
      <fill>
        <patternFill>
          <bgColor rgb="FF80808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66FF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FF66FF"/>
        </patternFill>
      </fill>
    </dxf>
    <dxf>
      <fill>
        <patternFill>
          <bgColor rgb="FFBDD7EE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BDD7EE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FFF2CC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7030A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color theme="0"/>
      </font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548235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color theme="0"/>
      </font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0070C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color theme="0"/>
      </font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color theme="0"/>
      </font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numFmt numFmtId="0" formatCode="General"/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rgb="FFFFCC00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patternFill>
          <bgColor rgb="FFFF7C80"/>
        </patternFill>
      </fill>
    </dxf>
    <dxf>
      <fill>
        <patternFill patternType="none">
          <fgColor indexed="64"/>
          <bgColor auto="1"/>
        </patternFill>
      </fill>
    </dxf>
  </dxfs>
  <tableStyles count="3" defaultTableStyle="TableStyleMedium2" defaultPivotStyle="PivotStyleLight16">
    <tableStyle name="Style de tableau 1" pivot="0" count="1" xr9:uid="{00000000-0011-0000-FFFF-FFFF00000000}">
      <tableStyleElement type="wholeTable" dxfId="310"/>
    </tableStyle>
    <tableStyle name="Style de tableau 2" pivot="0" count="1" xr9:uid="{00000000-0011-0000-FFFF-FFFF01000000}">
      <tableStyleElement type="wholeTable" dxfId="309"/>
    </tableStyle>
    <tableStyle name="Style de tableau 3" pivot="0" count="1" xr9:uid="{00000000-0011-0000-FFFF-FFFF02000000}">
      <tableStyleElement type="wholeTable" dxfId="308"/>
    </tableStyle>
  </tableStyles>
  <colors>
    <mruColors>
      <color rgb="FF66CCFF"/>
      <color rgb="FF4472C4"/>
      <color rgb="FF66FF33"/>
      <color rgb="FFD9D9D9"/>
      <color rgb="FF808080"/>
      <color rgb="FFFFF2CC"/>
      <color rgb="FFFF66FF"/>
      <color rgb="FFBDD7EE"/>
      <color rgb="FFFFFF00"/>
      <color rgb="FF70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_RGB_CELL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38" displayName="Tableau38" ref="H1:I9" totalsRowShown="0" headerRowBorderDxfId="307" tableBorderDxfId="306" totalsRowBorderDxfId="305">
  <autoFilter ref="H1:I9" xr:uid="{00000000-0009-0000-0100-000007000000}"/>
  <tableColumns count="2">
    <tableColumn id="2" xr3:uid="{00000000-0010-0000-0000-000002000000}" name=" NOM" dataDxfId="304"/>
    <tableColumn id="3" xr3:uid="{00000000-0010-0000-0000-000003000000}" name="PRENOM" dataDxfId="30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382" displayName="Tableau382" ref="B6:C14" totalsRowShown="0" headerRowBorderDxfId="302" tableBorderDxfId="301" totalsRowBorderDxfId="300">
  <autoFilter ref="B6:C14" xr:uid="{00000000-0009-0000-0100-000001000000}"/>
  <tableColumns count="2">
    <tableColumn id="2" xr3:uid="{00000000-0010-0000-0100-000002000000}" name=" NOM" dataDxfId="299"/>
    <tableColumn id="3" xr3:uid="{00000000-0010-0000-0100-000003000000}" name="PRENOM" dataDxfId="29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2"/>
  <sheetViews>
    <sheetView topLeftCell="E1" workbookViewId="0">
      <selection activeCell="N4" sqref="N4:N22"/>
    </sheetView>
  </sheetViews>
  <sheetFormatPr baseColWidth="10" defaultRowHeight="15" x14ac:dyDescent="0.25"/>
  <cols>
    <col min="1" max="1" width="25.5703125" customWidth="1"/>
    <col min="2" max="2" width="25.5703125" style="1" customWidth="1"/>
    <col min="3" max="3" width="25.5703125" customWidth="1"/>
    <col min="6" max="6" width="16.7109375" bestFit="1" customWidth="1"/>
    <col min="7" max="7" width="23.42578125" customWidth="1"/>
    <col min="8" max="8" width="21.28515625" bestFit="1" customWidth="1"/>
    <col min="9" max="9" width="19.28515625" customWidth="1"/>
    <col min="10" max="10" width="15.7109375" customWidth="1"/>
    <col min="13" max="13" width="20.5703125" bestFit="1" customWidth="1"/>
    <col min="15" max="15" width="19.7109375" bestFit="1" customWidth="1"/>
  </cols>
  <sheetData>
    <row r="1" spans="1:15" x14ac:dyDescent="0.25">
      <c r="A1" t="s">
        <v>1</v>
      </c>
      <c r="B1" s="1">
        <v>2025</v>
      </c>
      <c r="H1" s="22" t="s">
        <v>84</v>
      </c>
      <c r="I1" s="22" t="s">
        <v>32</v>
      </c>
    </row>
    <row r="2" spans="1:15" x14ac:dyDescent="0.25">
      <c r="H2" s="5" t="s">
        <v>77</v>
      </c>
      <c r="I2" s="20" t="s">
        <v>40</v>
      </c>
    </row>
    <row r="3" spans="1:15" x14ac:dyDescent="0.25">
      <c r="A3" s="4" t="s">
        <v>2</v>
      </c>
      <c r="B3" s="4" t="s">
        <v>3</v>
      </c>
      <c r="C3" s="4" t="s">
        <v>4</v>
      </c>
      <c r="H3" s="5" t="s">
        <v>76</v>
      </c>
      <c r="I3" s="20" t="s">
        <v>34</v>
      </c>
      <c r="L3" s="24"/>
      <c r="M3" s="28" t="s">
        <v>41</v>
      </c>
      <c r="N3" s="24"/>
      <c r="O3" s="28"/>
    </row>
    <row r="4" spans="1:15" x14ac:dyDescent="0.25">
      <c r="A4" t="s">
        <v>5</v>
      </c>
      <c r="B4" s="6">
        <f>DATE(B1,1,1)</f>
        <v>45658</v>
      </c>
      <c r="C4" t="s">
        <v>6</v>
      </c>
      <c r="H4" s="5" t="s">
        <v>35</v>
      </c>
      <c r="I4" s="20" t="s">
        <v>39</v>
      </c>
      <c r="K4" t="str" cm="1">
        <f t="array" aca="1" ref="K4" ca="1">[1]!NO_COULEUR_RGB_CELL(L4)</f>
        <v>255, 0, 0</v>
      </c>
      <c r="L4" s="32"/>
      <c r="M4" s="28" t="s">
        <v>50</v>
      </c>
      <c r="N4" s="56" t="s">
        <v>68</v>
      </c>
      <c r="O4" s="28" t="s">
        <v>62</v>
      </c>
    </row>
    <row r="5" spans="1:15" x14ac:dyDescent="0.25">
      <c r="A5" t="s">
        <v>7</v>
      </c>
      <c r="B5" s="6">
        <f>FLOOR(DAY(MINUTE($B$1/38)/2+56)&amp;"/5/"&amp;$B$1,7)-34</f>
        <v>45767</v>
      </c>
      <c r="C5" t="s">
        <v>8</v>
      </c>
      <c r="H5" s="5" t="s">
        <v>37</v>
      </c>
      <c r="I5" s="20" t="s">
        <v>36</v>
      </c>
      <c r="K5" t="str" cm="1">
        <f t="array" aca="1" ref="K5" ca="1">[1]!NO_COULEUR_RGB_CELL(L5)</f>
        <v>255, 242, 204</v>
      </c>
      <c r="L5" s="39"/>
      <c r="M5" s="28" t="s">
        <v>58</v>
      </c>
      <c r="N5" s="53" t="s">
        <v>58</v>
      </c>
      <c r="O5" s="28" t="s">
        <v>63</v>
      </c>
    </row>
    <row r="6" spans="1:15" x14ac:dyDescent="0.25">
      <c r="A6" t="s">
        <v>9</v>
      </c>
      <c r="B6" s="6">
        <f>B5+1</f>
        <v>45768</v>
      </c>
      <c r="C6" t="s">
        <v>10</v>
      </c>
      <c r="H6" s="5" t="s">
        <v>38</v>
      </c>
      <c r="I6" s="20" t="s">
        <v>33</v>
      </c>
      <c r="K6" t="str" cm="1">
        <f t="array" aca="1" ref="K6" ca="1">[1]!NO_COULEUR_RGB_CELL(L6)</f>
        <v>102, 255, 51</v>
      </c>
      <c r="L6" s="35"/>
      <c r="M6" s="28" t="s">
        <v>53</v>
      </c>
      <c r="N6" s="49" t="s">
        <v>53</v>
      </c>
      <c r="O6" s="28" t="s">
        <v>61</v>
      </c>
    </row>
    <row r="7" spans="1:15" x14ac:dyDescent="0.25">
      <c r="A7" t="s">
        <v>11</v>
      </c>
      <c r="B7" s="6">
        <f>DATE(B1,5,1)</f>
        <v>45778</v>
      </c>
      <c r="C7" t="s">
        <v>12</v>
      </c>
      <c r="H7" s="5" t="s">
        <v>78</v>
      </c>
      <c r="I7" s="20" t="s">
        <v>79</v>
      </c>
      <c r="K7" t="str" cm="1">
        <f t="array" aca="1" ref="K7" ca="1">[1]!NO_COULEUR_RGB_CELL(L7)</f>
        <v>84, 130, 53</v>
      </c>
      <c r="L7" s="69"/>
      <c r="M7" s="28" t="s">
        <v>59</v>
      </c>
      <c r="N7" s="58" t="s">
        <v>74</v>
      </c>
      <c r="O7" s="28" t="s">
        <v>64</v>
      </c>
    </row>
    <row r="8" spans="1:15" x14ac:dyDescent="0.25">
      <c r="A8" t="s">
        <v>13</v>
      </c>
      <c r="B8" s="6">
        <f>DATE(B1,5,8)</f>
        <v>45785</v>
      </c>
      <c r="C8" t="s">
        <v>14</v>
      </c>
      <c r="H8" s="5" t="s">
        <v>80</v>
      </c>
      <c r="I8" s="20" t="s">
        <v>81</v>
      </c>
      <c r="K8" t="str" cm="1">
        <f t="array" aca="1" ref="K8" ca="1">[1]!NO_COULEUR_RGB_CELL(L8)</f>
        <v>0, 0, 0</v>
      </c>
      <c r="L8" s="71"/>
      <c r="M8" s="28" t="s">
        <v>57</v>
      </c>
      <c r="N8" s="60" t="s">
        <v>57</v>
      </c>
      <c r="O8" s="28" t="s">
        <v>65</v>
      </c>
    </row>
    <row r="9" spans="1:15" x14ac:dyDescent="0.25">
      <c r="A9" t="s">
        <v>15</v>
      </c>
      <c r="B9" s="6">
        <f>B5+39</f>
        <v>45806</v>
      </c>
      <c r="C9" t="s">
        <v>16</v>
      </c>
      <c r="H9" s="5" t="s">
        <v>82</v>
      </c>
      <c r="I9" s="20" t="s">
        <v>83</v>
      </c>
      <c r="K9" t="str" cm="1">
        <f t="array" aca="1" ref="K9" ca="1">[1]!NO_COULEUR_RGB_CELL(L9)</f>
        <v>244, 176, 132</v>
      </c>
      <c r="L9" s="29"/>
      <c r="M9" s="28" t="s">
        <v>45</v>
      </c>
      <c r="N9" s="45" t="s">
        <v>64</v>
      </c>
      <c r="O9" s="28" t="s">
        <v>66</v>
      </c>
    </row>
    <row r="10" spans="1:15" x14ac:dyDescent="0.25">
      <c r="A10" t="s">
        <v>17</v>
      </c>
      <c r="B10" s="6">
        <f>B5+49</f>
        <v>45816</v>
      </c>
      <c r="C10" t="s">
        <v>18</v>
      </c>
      <c r="I10" s="23"/>
      <c r="K10" t="str" cm="1">
        <f t="array" aca="1" ref="K10" ca="1">[1]!NO_COULEUR_RGB_CELL(L10)</f>
        <v>255, 102, 0</v>
      </c>
      <c r="L10" s="30"/>
      <c r="M10" s="28" t="s">
        <v>46</v>
      </c>
      <c r="N10" s="46" t="s">
        <v>65</v>
      </c>
      <c r="O10" s="28" t="s">
        <v>67</v>
      </c>
    </row>
    <row r="11" spans="1:15" x14ac:dyDescent="0.25">
      <c r="A11" t="s">
        <v>19</v>
      </c>
      <c r="B11" s="6">
        <f>B5+50</f>
        <v>45817</v>
      </c>
      <c r="C11" t="s">
        <v>20</v>
      </c>
      <c r="K11" t="str" cm="1">
        <f t="array" aca="1" ref="K11" ca="1">[1]!NO_COULEUR_RGB_CELL(L11)</f>
        <v>255, 204, 255</v>
      </c>
      <c r="L11" s="37"/>
      <c r="M11" s="28" t="s">
        <v>55</v>
      </c>
      <c r="N11" s="51" t="s">
        <v>72</v>
      </c>
      <c r="O11" s="28" t="s">
        <v>49</v>
      </c>
    </row>
    <row r="12" spans="1:15" x14ac:dyDescent="0.25">
      <c r="A12" t="s">
        <v>21</v>
      </c>
      <c r="B12" s="6">
        <f>DATE(B1,7,14)</f>
        <v>45852</v>
      </c>
      <c r="C12" t="s">
        <v>22</v>
      </c>
      <c r="K12" t="str" cm="1">
        <f t="array" aca="1" ref="K12" ca="1">[1]!NO_COULEUR_RGB_CELL(L12)</f>
        <v>112, 48, 160</v>
      </c>
      <c r="L12" s="34"/>
      <c r="M12" s="28" t="s">
        <v>52</v>
      </c>
      <c r="N12" s="57" t="s">
        <v>70</v>
      </c>
      <c r="O12" s="28" t="s">
        <v>68</v>
      </c>
    </row>
    <row r="13" spans="1:15" x14ac:dyDescent="0.25">
      <c r="A13" t="s">
        <v>23</v>
      </c>
      <c r="B13" s="6">
        <f>DATE(B1,8,15)</f>
        <v>45884</v>
      </c>
      <c r="C13" t="s">
        <v>24</v>
      </c>
      <c r="K13" t="str" cm="1">
        <f t="array" aca="1" ref="K13" ca="1">[1]!NO_COULEUR_RGB_CELL(L13)</f>
        <v>255, 255, 0</v>
      </c>
      <c r="L13" s="31"/>
      <c r="M13" s="28" t="s">
        <v>49</v>
      </c>
      <c r="N13" s="47" t="s">
        <v>49</v>
      </c>
      <c r="O13" s="28" t="s">
        <v>69</v>
      </c>
    </row>
    <row r="14" spans="1:15" x14ac:dyDescent="0.25">
      <c r="A14" t="s">
        <v>25</v>
      </c>
      <c r="B14" s="6">
        <f>DATE(B1,11,1)</f>
        <v>45962</v>
      </c>
      <c r="C14" t="s">
        <v>26</v>
      </c>
      <c r="K14" t="str" cm="1">
        <f t="array" aca="1" ref="K14" ca="1">[1]!NO_COULEUR_RGB_CELL(L14)</f>
        <v>0, 176, 240</v>
      </c>
      <c r="L14" s="27"/>
      <c r="M14" s="28" t="s">
        <v>44</v>
      </c>
      <c r="N14" s="27" t="s">
        <v>61</v>
      </c>
      <c r="O14" s="28" t="s">
        <v>70</v>
      </c>
    </row>
    <row r="15" spans="1:15" x14ac:dyDescent="0.25">
      <c r="A15" t="s">
        <v>27</v>
      </c>
      <c r="B15" s="6">
        <f>DATE(B1,11,11)</f>
        <v>45972</v>
      </c>
      <c r="C15" t="s">
        <v>28</v>
      </c>
      <c r="K15" t="str" cm="1">
        <f t="array" aca="1" ref="K15" ca="1">[1]!NO_COULEUR_RGB_CELL(L15)</f>
        <v>0, 255, 255</v>
      </c>
      <c r="L15" s="26"/>
      <c r="M15" s="28" t="s">
        <v>43</v>
      </c>
      <c r="N15" s="26" t="s">
        <v>85</v>
      </c>
      <c r="O15" s="28" t="s">
        <v>53</v>
      </c>
    </row>
    <row r="16" spans="1:15" x14ac:dyDescent="0.25">
      <c r="A16" t="s">
        <v>29</v>
      </c>
      <c r="B16" s="6">
        <f>DATE(B1,12,25)</f>
        <v>46016</v>
      </c>
      <c r="C16" t="s">
        <v>30</v>
      </c>
      <c r="K16" t="str" cm="1">
        <f t="array" aca="1" ref="K16" ca="1">[1]!NO_COULEUR_RGB_CELL(L16)</f>
        <v>189, 215, 238</v>
      </c>
      <c r="L16" s="36"/>
      <c r="M16" s="28" t="s">
        <v>54</v>
      </c>
      <c r="N16" s="50" t="s">
        <v>71</v>
      </c>
      <c r="O16" s="28" t="s">
        <v>71</v>
      </c>
    </row>
    <row r="17" spans="11:15" x14ac:dyDescent="0.25">
      <c r="K17" t="str" cm="1">
        <f t="array" aca="1" ref="K17" ca="1">[1]!NO_COULEUR_RGB_CELL(L17)</f>
        <v>255, 102, 255</v>
      </c>
      <c r="L17" s="33"/>
      <c r="M17" s="28" t="s">
        <v>51</v>
      </c>
      <c r="N17" s="48" t="s">
        <v>69</v>
      </c>
      <c r="O17" s="28" t="s">
        <v>72</v>
      </c>
    </row>
    <row r="18" spans="11:15" x14ac:dyDescent="0.25">
      <c r="K18" t="str" cm="1">
        <f t="array" aca="1" ref="K18" ca="1">[1]!NO_COULEUR_RGB_CELL(L18)</f>
        <v>128, 128, 128</v>
      </c>
      <c r="L18" s="70"/>
      <c r="M18" s="28" t="s">
        <v>48</v>
      </c>
      <c r="N18" s="59" t="s">
        <v>67</v>
      </c>
      <c r="O18" s="28" t="s">
        <v>73</v>
      </c>
    </row>
    <row r="19" spans="11:15" x14ac:dyDescent="0.25">
      <c r="K19" t="str" cm="1">
        <f t="array" aca="1" ref="K19" ca="1">[1]!NO_COULEUR_RGB_CELL(L19)</f>
        <v>217, 217, 217</v>
      </c>
      <c r="L19" s="72"/>
      <c r="M19" s="28" t="s">
        <v>47</v>
      </c>
      <c r="N19" s="61" t="s">
        <v>66</v>
      </c>
      <c r="O19" s="28" t="s">
        <v>57</v>
      </c>
    </row>
    <row r="20" spans="11:15" x14ac:dyDescent="0.25">
      <c r="K20" t="str" cm="1">
        <f t="array" aca="1" ref="K20" ca="1">[1]!NO_COULEUR_RGB_CELL(L20)</f>
        <v>192, 0, 0</v>
      </c>
      <c r="L20" s="25"/>
      <c r="M20" s="28" t="s">
        <v>42</v>
      </c>
      <c r="N20" s="55" t="s">
        <v>62</v>
      </c>
      <c r="O20" s="28" t="s">
        <v>58</v>
      </c>
    </row>
    <row r="21" spans="11:15" x14ac:dyDescent="0.25">
      <c r="K21" t="str" cm="1">
        <f t="array" aca="1" ref="K21" ca="1">[1]!NO_COULEUR_RGB_CELL(L21)</f>
        <v>68, 114, 196</v>
      </c>
      <c r="L21" s="38"/>
      <c r="M21" s="28" t="s">
        <v>56</v>
      </c>
      <c r="N21" s="52" t="s">
        <v>73</v>
      </c>
      <c r="O21" s="28" t="s">
        <v>74</v>
      </c>
    </row>
    <row r="22" spans="11:15" x14ac:dyDescent="0.25">
      <c r="K22" t="str" cm="1">
        <f t="array" aca="1" ref="K22" ca="1">[1]!NO_COULEUR_RGB_CELL(L22)</f>
        <v>102, 204, 255</v>
      </c>
      <c r="L22" s="40"/>
      <c r="M22" s="28" t="s">
        <v>60</v>
      </c>
      <c r="N22" s="54" t="s">
        <v>75</v>
      </c>
      <c r="O22" s="28" t="s">
        <v>75</v>
      </c>
    </row>
  </sheetData>
  <sortState xmlns:xlrd2="http://schemas.microsoft.com/office/spreadsheetml/2017/richdata2" ref="K4:N22">
    <sortCondition ref="N4:N2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EX35"/>
  <sheetViews>
    <sheetView tabSelected="1" zoomScale="110" zoomScaleNormal="110" workbookViewId="0">
      <pane xSplit="2" ySplit="5" topLeftCell="D10" activePane="bottomRight" state="frozen"/>
      <selection pane="topRight" activeCell="C1" sqref="C1"/>
      <selection pane="bottomLeft" activeCell="A6" sqref="A6"/>
      <selection pane="bottomRight" activeCell="F31" sqref="F31"/>
    </sheetView>
  </sheetViews>
  <sheetFormatPr baseColWidth="10" defaultRowHeight="15" x14ac:dyDescent="0.25"/>
  <cols>
    <col min="1" max="1" width="19.85546875" customWidth="1"/>
    <col min="2" max="2" width="21.42578125" customWidth="1"/>
    <col min="3" max="3" width="12.5703125" customWidth="1"/>
    <col min="4" max="34" width="6" customWidth="1"/>
    <col min="35" max="37" width="6.42578125" customWidth="1"/>
    <col min="38" max="39" width="6.7109375" style="2" customWidth="1"/>
    <col min="40" max="40" width="6.7109375" customWidth="1"/>
  </cols>
  <sheetData>
    <row r="1" spans="1:2858" x14ac:dyDescent="0.25">
      <c r="A1" s="7">
        <f>+Paramètre!B1</f>
        <v>2025</v>
      </c>
      <c r="B1" s="8">
        <v>1</v>
      </c>
      <c r="C1" s="19"/>
      <c r="D1" s="41" t="s">
        <v>0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2"/>
      <c r="AL1" s="1"/>
      <c r="AM1" s="1"/>
    </row>
    <row r="2" spans="1:2858" x14ac:dyDescent="0.25">
      <c r="A2" s="9"/>
      <c r="B2" s="10" t="s">
        <v>31</v>
      </c>
      <c r="C2" s="10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4"/>
    </row>
    <row r="3" spans="1:2858" ht="11.25" hidden="1" customHeight="1" x14ac:dyDescent="0.25">
      <c r="A3" s="9"/>
      <c r="B3" s="11"/>
      <c r="C3" s="11"/>
      <c r="D3" s="14">
        <v>1</v>
      </c>
      <c r="E3" s="15">
        <f>IF(D4="","",IF(MONTH(D4+1)&lt;&gt;MONTH(D4),"",D3+1))</f>
        <v>2</v>
      </c>
      <c r="F3" s="15">
        <f t="shared" ref="F3:AH3" si="0">IF(E4="","",IF(MONTH(E4+1)&lt;&gt;MONTH(E4),"",E3+1))</f>
        <v>3</v>
      </c>
      <c r="G3" s="15">
        <f t="shared" si="0"/>
        <v>4</v>
      </c>
      <c r="H3" s="15">
        <f t="shared" si="0"/>
        <v>5</v>
      </c>
      <c r="I3" s="15">
        <f t="shared" si="0"/>
        <v>6</v>
      </c>
      <c r="J3" s="15">
        <f t="shared" si="0"/>
        <v>7</v>
      </c>
      <c r="K3" s="15">
        <f t="shared" si="0"/>
        <v>8</v>
      </c>
      <c r="L3" s="15">
        <f t="shared" si="0"/>
        <v>9</v>
      </c>
      <c r="M3" s="15">
        <f t="shared" si="0"/>
        <v>10</v>
      </c>
      <c r="N3" s="15">
        <f t="shared" si="0"/>
        <v>11</v>
      </c>
      <c r="O3" s="15">
        <f t="shared" si="0"/>
        <v>12</v>
      </c>
      <c r="P3" s="15">
        <f t="shared" si="0"/>
        <v>13</v>
      </c>
      <c r="Q3" s="15">
        <f t="shared" si="0"/>
        <v>14</v>
      </c>
      <c r="R3" s="15">
        <f t="shared" si="0"/>
        <v>15</v>
      </c>
      <c r="S3" s="15">
        <f t="shared" si="0"/>
        <v>16</v>
      </c>
      <c r="T3" s="15">
        <f t="shared" si="0"/>
        <v>17</v>
      </c>
      <c r="U3" s="15">
        <f t="shared" si="0"/>
        <v>18</v>
      </c>
      <c r="V3" s="15">
        <f t="shared" si="0"/>
        <v>19</v>
      </c>
      <c r="W3" s="15">
        <f t="shared" si="0"/>
        <v>20</v>
      </c>
      <c r="X3" s="15">
        <f t="shared" si="0"/>
        <v>21</v>
      </c>
      <c r="Y3" s="15">
        <f t="shared" si="0"/>
        <v>22</v>
      </c>
      <c r="Z3" s="15">
        <f t="shared" si="0"/>
        <v>23</v>
      </c>
      <c r="AA3" s="15">
        <f t="shared" si="0"/>
        <v>24</v>
      </c>
      <c r="AB3" s="15">
        <f t="shared" si="0"/>
        <v>25</v>
      </c>
      <c r="AC3" s="15">
        <f t="shared" si="0"/>
        <v>26</v>
      </c>
      <c r="AD3" s="15">
        <f t="shared" si="0"/>
        <v>27</v>
      </c>
      <c r="AE3" s="15">
        <f t="shared" si="0"/>
        <v>28</v>
      </c>
      <c r="AF3" s="15">
        <f t="shared" si="0"/>
        <v>29</v>
      </c>
      <c r="AG3" s="15">
        <f t="shared" si="0"/>
        <v>30</v>
      </c>
      <c r="AH3" s="15">
        <f t="shared" si="0"/>
        <v>31</v>
      </c>
    </row>
    <row r="4" spans="1:2858" ht="51" customHeight="1" x14ac:dyDescent="0.25">
      <c r="A4" s="12"/>
      <c r="B4" s="13"/>
      <c r="C4" s="13"/>
      <c r="D4" s="16">
        <f>IF(D3="","",DATE($A$1,$B$1,D$3))</f>
        <v>45658</v>
      </c>
      <c r="E4" s="17">
        <f>IF(E3="","",DATE($A$1,$B$1,E$3))</f>
        <v>45659</v>
      </c>
      <c r="F4" s="17">
        <f t="shared" ref="F4" si="1">IF(F3="","",DATE($A$1,$B$1,F$3))</f>
        <v>45660</v>
      </c>
      <c r="G4" s="17">
        <f t="shared" ref="G4" si="2">IF(G3="","",DATE($A$1,$B$1,G$3))</f>
        <v>45661</v>
      </c>
      <c r="H4" s="17">
        <f t="shared" ref="H4" si="3">IF(H3="","",DATE($A$1,$B$1,H$3))</f>
        <v>45662</v>
      </c>
      <c r="I4" s="17">
        <f t="shared" ref="I4" si="4">IF(I3="","",DATE($A$1,$B$1,I$3))</f>
        <v>45663</v>
      </c>
      <c r="J4" s="17">
        <f t="shared" ref="J4" si="5">IF(J3="","",DATE($A$1,$B$1,J$3))</f>
        <v>45664</v>
      </c>
      <c r="K4" s="17">
        <f t="shared" ref="K4" si="6">IF(K3="","",DATE($A$1,$B$1,K$3))</f>
        <v>45665</v>
      </c>
      <c r="L4" s="17">
        <f t="shared" ref="L4" si="7">IF(L3="","",DATE($A$1,$B$1,L$3))</f>
        <v>45666</v>
      </c>
      <c r="M4" s="17">
        <f t="shared" ref="M4" si="8">IF(M3="","",DATE($A$1,$B$1,M$3))</f>
        <v>45667</v>
      </c>
      <c r="N4" s="17">
        <f t="shared" ref="N4" si="9">IF(N3="","",DATE($A$1,$B$1,N$3))</f>
        <v>45668</v>
      </c>
      <c r="O4" s="17">
        <f t="shared" ref="O4" si="10">IF(O3="","",DATE($A$1,$B$1,O$3))</f>
        <v>45669</v>
      </c>
      <c r="P4" s="17">
        <f t="shared" ref="P4" si="11">IF(P3="","",DATE($A$1,$B$1,P$3))</f>
        <v>45670</v>
      </c>
      <c r="Q4" s="17">
        <f t="shared" ref="Q4" si="12">IF(Q3="","",DATE($A$1,$B$1,Q$3))</f>
        <v>45671</v>
      </c>
      <c r="R4" s="17">
        <f t="shared" ref="R4" si="13">IF(R3="","",DATE($A$1,$B$1,R$3))</f>
        <v>45672</v>
      </c>
      <c r="S4" s="17">
        <f t="shared" ref="S4" si="14">IF(S3="","",DATE($A$1,$B$1,S$3))</f>
        <v>45673</v>
      </c>
      <c r="T4" s="17">
        <f t="shared" ref="T4" si="15">IF(T3="","",DATE($A$1,$B$1,T$3))</f>
        <v>45674</v>
      </c>
      <c r="U4" s="17">
        <f t="shared" ref="U4" si="16">IF(U3="","",DATE($A$1,$B$1,U$3))</f>
        <v>45675</v>
      </c>
      <c r="V4" s="17">
        <f t="shared" ref="V4" si="17">IF(V3="","",DATE($A$1,$B$1,V$3))</f>
        <v>45676</v>
      </c>
      <c r="W4" s="17">
        <f t="shared" ref="W4" si="18">IF(W3="","",DATE($A$1,$B$1,W$3))</f>
        <v>45677</v>
      </c>
      <c r="X4" s="17">
        <f t="shared" ref="X4" si="19">IF(X3="","",DATE($A$1,$B$1,X$3))</f>
        <v>45678</v>
      </c>
      <c r="Y4" s="17">
        <f t="shared" ref="Y4" si="20">IF(Y3="","",DATE($A$1,$B$1,Y$3))</f>
        <v>45679</v>
      </c>
      <c r="Z4" s="17">
        <f t="shared" ref="Z4" si="21">IF(Z3="","",DATE($A$1,$B$1,Z$3))</f>
        <v>45680</v>
      </c>
      <c r="AA4" s="17">
        <f t="shared" ref="AA4" si="22">IF(AA3="","",DATE($A$1,$B$1,AA$3))</f>
        <v>45681</v>
      </c>
      <c r="AB4" s="17">
        <f t="shared" ref="AB4" si="23">IF(AB3="","",DATE($A$1,$B$1,AB$3))</f>
        <v>45682</v>
      </c>
      <c r="AC4" s="17">
        <f t="shared" ref="AC4" si="24">IF(AC3="","",DATE($A$1,$B$1,AC$3))</f>
        <v>45683</v>
      </c>
      <c r="AD4" s="17">
        <f t="shared" ref="AD4" si="25">IF(AD3="","",DATE($A$1,$B$1,AD$3))</f>
        <v>45684</v>
      </c>
      <c r="AE4" s="17">
        <f t="shared" ref="AE4" si="26">IF(AE3="","",DATE($A$1,$B$1,AE$3))</f>
        <v>45685</v>
      </c>
      <c r="AF4" s="17">
        <f t="shared" ref="AF4" si="27">IF(AF3="","",DATE($A$1,$B$1,AF$3))</f>
        <v>45686</v>
      </c>
      <c r="AG4" s="17">
        <f t="shared" ref="AG4" si="28">IF(AG3="","",DATE($A$1,$B$1,AG$3))</f>
        <v>45687</v>
      </c>
      <c r="AH4" s="17">
        <f t="shared" ref="AH4" si="29">IF(AH3="","",DATE($A$1,$B$1,AH$3))</f>
        <v>45688</v>
      </c>
    </row>
    <row r="5" spans="1:2858" ht="12.75" hidden="1" customHeight="1" x14ac:dyDescent="0.25">
      <c r="A5" s="12"/>
      <c r="B5" s="13"/>
      <c r="C5" s="3"/>
      <c r="D5" s="18">
        <f>IF(COUNTIF(Paramètre!$B$4:$B$16,Janvier!D$4),8,WEEKDAY(D4,2))</f>
        <v>8</v>
      </c>
      <c r="E5" s="18">
        <f>IF(COUNTIF(Paramètre!$B$4:$B$16,Janvier!E$4),8,WEEKDAY(E4,2))</f>
        <v>4</v>
      </c>
      <c r="F5" s="18">
        <f>IF(COUNTIF(Paramètre!$B$4:$B$16,Janvier!F$4),8,WEEKDAY(F4,2))</f>
        <v>5</v>
      </c>
      <c r="G5" s="18">
        <f>IF(COUNTIF(Paramètre!$B$4:$B$16,Janvier!G$4),8,WEEKDAY(G4,2))</f>
        <v>6</v>
      </c>
      <c r="H5" s="18">
        <f>IF(COUNTIF(Paramètre!$B$4:$B$16,Janvier!H$4),8,WEEKDAY(H4,2))</f>
        <v>7</v>
      </c>
      <c r="I5" s="18">
        <f>IF(COUNTIF(Paramètre!$B$4:$B$16,Janvier!I$4),8,WEEKDAY(I4,2))</f>
        <v>1</v>
      </c>
      <c r="J5" s="18">
        <f>IF(COUNTIF(Paramètre!$B$4:$B$16,Janvier!J$4),8,WEEKDAY(J4,2))</f>
        <v>2</v>
      </c>
      <c r="K5" s="18">
        <f>IF(COUNTIF(Paramètre!$B$4:$B$16,Janvier!K$4),8,WEEKDAY(K4,2))</f>
        <v>3</v>
      </c>
      <c r="L5" s="18">
        <f>IF(COUNTIF(Paramètre!$B$4:$B$16,Janvier!L$4),8,WEEKDAY(L4,2))</f>
        <v>4</v>
      </c>
      <c r="M5" s="18">
        <f>IF(COUNTIF(Paramètre!$B$4:$B$16,Janvier!M$4),8,WEEKDAY(M4,2))</f>
        <v>5</v>
      </c>
      <c r="N5" s="18">
        <f>IF(COUNTIF(Paramètre!$B$4:$B$16,Janvier!N$4),8,WEEKDAY(N4,2))</f>
        <v>6</v>
      </c>
      <c r="O5" s="18">
        <f>IF(COUNTIF(Paramètre!$B$4:$B$16,Janvier!O$4),8,WEEKDAY(O4,2))</f>
        <v>7</v>
      </c>
      <c r="P5" s="18">
        <f>IF(COUNTIF(Paramètre!$B$4:$B$16,Janvier!P$4),8,WEEKDAY(P4,2))</f>
        <v>1</v>
      </c>
      <c r="Q5" s="18">
        <f>IF(COUNTIF(Paramètre!$B$4:$B$16,Janvier!Q$4),8,WEEKDAY(Q4,2))</f>
        <v>2</v>
      </c>
      <c r="R5" s="18">
        <f>IF(COUNTIF(Paramètre!$B$4:$B$16,Janvier!R$4),8,WEEKDAY(R4,2))</f>
        <v>3</v>
      </c>
      <c r="S5" s="18">
        <f>IF(COUNTIF(Paramètre!$B$4:$B$16,Janvier!S$4),8,WEEKDAY(S4,2))</f>
        <v>4</v>
      </c>
      <c r="T5" s="18">
        <f>IF(COUNTIF(Paramètre!$B$4:$B$16,Janvier!T$4),8,WEEKDAY(T4,2))</f>
        <v>5</v>
      </c>
      <c r="U5" s="18">
        <f>IF(COUNTIF(Paramètre!$B$4:$B$16,Janvier!U$4),8,WEEKDAY(U4,2))</f>
        <v>6</v>
      </c>
      <c r="V5" s="18">
        <f>IF(COUNTIF(Paramètre!$B$4:$B$16,Janvier!V$4),8,WEEKDAY(V4,2))</f>
        <v>7</v>
      </c>
      <c r="W5" s="18">
        <f>IF(COUNTIF(Paramètre!$B$4:$B$16,Janvier!W$4),8,WEEKDAY(W4,2))</f>
        <v>1</v>
      </c>
      <c r="X5" s="18">
        <f>IF(COUNTIF(Paramètre!$B$4:$B$16,Janvier!X$4),8,WEEKDAY(X4,2))</f>
        <v>2</v>
      </c>
      <c r="Y5" s="18">
        <f>IF(COUNTIF(Paramètre!$B$4:$B$16,Janvier!Y$4),8,WEEKDAY(Y4,2))</f>
        <v>3</v>
      </c>
      <c r="Z5" s="18">
        <f>IF(COUNTIF(Paramètre!$B$4:$B$16,Janvier!Z$4),8,WEEKDAY(Z4,2))</f>
        <v>4</v>
      </c>
      <c r="AA5" s="18">
        <f>IF(COUNTIF(Paramètre!$B$4:$B$16,Janvier!AA$4),8,WEEKDAY(AA4,2))</f>
        <v>5</v>
      </c>
      <c r="AB5" s="18">
        <f>IF(COUNTIF(Paramètre!$B$4:$B$16,Janvier!AB$4),8,WEEKDAY(AB4,2))</f>
        <v>6</v>
      </c>
      <c r="AC5" s="18">
        <f>IF(COUNTIF(Paramètre!$B$4:$B$16,Janvier!AC$4),8,WEEKDAY(AC4,2))</f>
        <v>7</v>
      </c>
      <c r="AD5" s="18">
        <f>IF(COUNTIF(Paramètre!$B$4:$B$16,Janvier!AD$4),8,WEEKDAY(AD4,2))</f>
        <v>1</v>
      </c>
      <c r="AE5" s="18">
        <f>IF(COUNTIF(Paramètre!$B$4:$B$16,Janvier!AE$4),8,WEEKDAY(AE4,2))</f>
        <v>2</v>
      </c>
      <c r="AF5" s="18">
        <f>IF(COUNTIF(Paramètre!$B$4:$B$16,Janvier!AF$4),8,WEEKDAY(AF4,2))</f>
        <v>3</v>
      </c>
      <c r="AG5" s="18">
        <f>IF(AG4="","",IF(COUNTIF(Paramètre!$B$4:$B$16,Janvier!AG$4),8,WEEKDAY(AG4,2)))</f>
        <v>4</v>
      </c>
      <c r="AH5" s="18">
        <f>IF(AH4="","",IF(COUNTIF(Paramètre!$B$4:$B$16,Janvier!AH$4),8,WEEKDAY(AH4,2)))</f>
        <v>5</v>
      </c>
    </row>
    <row r="6" spans="1:2858" ht="17.25" customHeight="1" x14ac:dyDescent="0.25">
      <c r="B6" s="22" t="s">
        <v>84</v>
      </c>
      <c r="C6" s="22" t="s">
        <v>32</v>
      </c>
      <c r="D6" s="21">
        <f>WEEKNUM(D4,2)</f>
        <v>1</v>
      </c>
      <c r="E6" s="18">
        <f t="shared" ref="E6:AH6" si="30">WEEKNUM(E4,2)</f>
        <v>1</v>
      </c>
      <c r="F6" s="18">
        <f t="shared" si="30"/>
        <v>1</v>
      </c>
      <c r="G6" s="18">
        <f t="shared" si="30"/>
        <v>1</v>
      </c>
      <c r="H6" s="18">
        <f t="shared" si="30"/>
        <v>1</v>
      </c>
      <c r="I6" s="18">
        <f t="shared" si="30"/>
        <v>2</v>
      </c>
      <c r="J6" s="18">
        <f t="shared" si="30"/>
        <v>2</v>
      </c>
      <c r="K6" s="18">
        <f t="shared" si="30"/>
        <v>2</v>
      </c>
      <c r="L6" s="18">
        <f t="shared" si="30"/>
        <v>2</v>
      </c>
      <c r="M6" s="18">
        <f t="shared" si="30"/>
        <v>2</v>
      </c>
      <c r="N6" s="18">
        <f t="shared" si="30"/>
        <v>2</v>
      </c>
      <c r="O6" s="18">
        <f t="shared" si="30"/>
        <v>2</v>
      </c>
      <c r="P6" s="18">
        <f t="shared" si="30"/>
        <v>3</v>
      </c>
      <c r="Q6" s="18">
        <f t="shared" si="30"/>
        <v>3</v>
      </c>
      <c r="R6" s="18">
        <f t="shared" si="30"/>
        <v>3</v>
      </c>
      <c r="S6" s="18">
        <f t="shared" si="30"/>
        <v>3</v>
      </c>
      <c r="T6" s="18">
        <f t="shared" si="30"/>
        <v>3</v>
      </c>
      <c r="U6" s="18">
        <f t="shared" si="30"/>
        <v>3</v>
      </c>
      <c r="V6" s="18">
        <f t="shared" si="30"/>
        <v>3</v>
      </c>
      <c r="W6" s="18">
        <f t="shared" si="30"/>
        <v>4</v>
      </c>
      <c r="X6" s="18">
        <f t="shared" si="30"/>
        <v>4</v>
      </c>
      <c r="Y6" s="18">
        <f t="shared" si="30"/>
        <v>4</v>
      </c>
      <c r="Z6" s="18">
        <f t="shared" si="30"/>
        <v>4</v>
      </c>
      <c r="AA6" s="18">
        <f t="shared" si="30"/>
        <v>4</v>
      </c>
      <c r="AB6" s="18">
        <f t="shared" si="30"/>
        <v>4</v>
      </c>
      <c r="AC6" s="18">
        <f t="shared" si="30"/>
        <v>4</v>
      </c>
      <c r="AD6" s="18">
        <f t="shared" si="30"/>
        <v>5</v>
      </c>
      <c r="AE6" s="18">
        <f t="shared" si="30"/>
        <v>5</v>
      </c>
      <c r="AF6" s="18">
        <f t="shared" si="30"/>
        <v>5</v>
      </c>
      <c r="AG6" s="18">
        <f t="shared" si="30"/>
        <v>5</v>
      </c>
      <c r="AH6" s="18">
        <f t="shared" si="30"/>
        <v>5</v>
      </c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</row>
    <row r="7" spans="1:2858" x14ac:dyDescent="0.25">
      <c r="B7" s="5" t="s">
        <v>77</v>
      </c>
      <c r="C7" s="20" t="s">
        <v>40</v>
      </c>
      <c r="D7" s="63"/>
      <c r="E7" s="64"/>
      <c r="F7" s="64"/>
      <c r="G7" s="65"/>
      <c r="H7" s="66"/>
      <c r="I7" s="67" t="s">
        <v>62</v>
      </c>
      <c r="J7" s="67"/>
      <c r="K7" s="67"/>
      <c r="L7" s="67"/>
      <c r="M7" s="67"/>
      <c r="N7" s="28" t="s">
        <v>62</v>
      </c>
      <c r="O7" s="65"/>
      <c r="P7" s="28" t="s">
        <v>66</v>
      </c>
      <c r="Q7" s="64"/>
      <c r="R7" s="28" t="s">
        <v>72</v>
      </c>
      <c r="S7" s="6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</row>
    <row r="8" spans="1:2858" x14ac:dyDescent="0.25">
      <c r="B8" s="5" t="s">
        <v>76</v>
      </c>
      <c r="C8" s="20" t="s">
        <v>34</v>
      </c>
      <c r="D8" s="63"/>
      <c r="E8" s="64"/>
      <c r="F8" s="64"/>
      <c r="G8" s="65"/>
      <c r="H8" s="65"/>
      <c r="I8" s="65"/>
      <c r="J8" s="64" t="s">
        <v>74</v>
      </c>
      <c r="K8" s="65"/>
      <c r="L8" s="64"/>
      <c r="M8" s="65"/>
      <c r="N8" s="28" t="s">
        <v>63</v>
      </c>
      <c r="O8" s="65"/>
      <c r="P8" s="28" t="s">
        <v>67</v>
      </c>
      <c r="Q8" s="64"/>
      <c r="R8" s="28" t="s">
        <v>73</v>
      </c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</row>
    <row r="9" spans="1:2858" x14ac:dyDescent="0.25">
      <c r="B9" s="5" t="s">
        <v>35</v>
      </c>
      <c r="C9" s="20" t="s">
        <v>39</v>
      </c>
      <c r="D9" s="63"/>
      <c r="E9" s="68"/>
      <c r="F9" s="64"/>
      <c r="G9" s="65"/>
      <c r="H9" s="65"/>
      <c r="I9" s="65"/>
      <c r="J9" s="64"/>
      <c r="K9" s="65"/>
      <c r="L9" s="64"/>
      <c r="M9" s="65"/>
      <c r="N9" s="28" t="s">
        <v>61</v>
      </c>
      <c r="O9" s="65"/>
      <c r="P9" s="28" t="s">
        <v>49</v>
      </c>
      <c r="Q9" s="64"/>
      <c r="R9" s="28" t="s">
        <v>57</v>
      </c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</row>
    <row r="10" spans="1:2858" x14ac:dyDescent="0.25">
      <c r="B10" s="5" t="s">
        <v>37</v>
      </c>
      <c r="C10" s="20" t="s">
        <v>36</v>
      </c>
      <c r="D10" s="63"/>
      <c r="E10" s="64"/>
      <c r="F10" s="64"/>
      <c r="G10" s="65"/>
      <c r="H10" s="65"/>
      <c r="I10" s="64"/>
      <c r="J10" s="64"/>
      <c r="K10" s="64"/>
      <c r="L10" s="64"/>
      <c r="M10" s="64"/>
      <c r="N10" s="28" t="s">
        <v>64</v>
      </c>
      <c r="O10" s="64"/>
      <c r="P10" s="28" t="s">
        <v>68</v>
      </c>
      <c r="Q10" s="65"/>
      <c r="R10" s="28" t="s">
        <v>58</v>
      </c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</row>
    <row r="11" spans="1:2858" x14ac:dyDescent="0.25">
      <c r="B11" s="5" t="s">
        <v>38</v>
      </c>
      <c r="C11" s="20" t="s">
        <v>33</v>
      </c>
      <c r="D11" s="63"/>
      <c r="E11" s="64"/>
      <c r="F11" s="64"/>
      <c r="G11" s="65"/>
      <c r="H11" s="65"/>
      <c r="I11" s="64"/>
      <c r="J11" s="65"/>
      <c r="K11" s="64"/>
      <c r="L11" s="65"/>
      <c r="M11" s="64"/>
      <c r="N11" s="28" t="s">
        <v>68</v>
      </c>
      <c r="O11" s="65"/>
      <c r="P11" s="28" t="s">
        <v>69</v>
      </c>
      <c r="Q11" s="64"/>
      <c r="R11" s="28" t="s">
        <v>74</v>
      </c>
      <c r="S11" s="64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</row>
    <row r="12" spans="1:2858" x14ac:dyDescent="0.25">
      <c r="B12" s="5" t="s">
        <v>78</v>
      </c>
      <c r="C12" s="20" t="s">
        <v>79</v>
      </c>
      <c r="D12" s="63"/>
      <c r="E12" s="65"/>
      <c r="F12" s="65"/>
      <c r="G12" s="65"/>
      <c r="H12" s="65"/>
      <c r="I12" s="65"/>
      <c r="J12" s="64"/>
      <c r="K12" s="65"/>
      <c r="L12" s="64"/>
      <c r="M12" s="65"/>
      <c r="N12" s="28" t="s">
        <v>58</v>
      </c>
      <c r="O12" s="65"/>
      <c r="P12" s="28" t="s">
        <v>70</v>
      </c>
      <c r="Q12" s="64"/>
      <c r="R12" s="28" t="s">
        <v>75</v>
      </c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</row>
    <row r="13" spans="1:2858" x14ac:dyDescent="0.25">
      <c r="B13" s="5" t="s">
        <v>80</v>
      </c>
      <c r="C13" s="20" t="s">
        <v>81</v>
      </c>
      <c r="D13" s="63"/>
      <c r="E13" s="64"/>
      <c r="F13" s="64"/>
      <c r="G13" s="65"/>
      <c r="H13" s="65"/>
      <c r="I13" s="64"/>
      <c r="J13" s="64"/>
      <c r="K13" s="64"/>
      <c r="L13" s="64"/>
      <c r="M13" s="64"/>
      <c r="N13" s="28" t="s">
        <v>64</v>
      </c>
      <c r="O13" s="64"/>
      <c r="P13" s="28" t="s">
        <v>53</v>
      </c>
      <c r="Q13" s="65"/>
      <c r="R13" s="64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</row>
    <row r="14" spans="1:2858" x14ac:dyDescent="0.25">
      <c r="B14" s="5" t="s">
        <v>82</v>
      </c>
      <c r="C14" s="20" t="s">
        <v>83</v>
      </c>
      <c r="D14" s="63"/>
      <c r="E14" s="65"/>
      <c r="F14" s="64"/>
      <c r="G14" s="65"/>
      <c r="H14" s="65"/>
      <c r="I14" s="64"/>
      <c r="J14" s="65"/>
      <c r="K14" s="64"/>
      <c r="L14" s="65"/>
      <c r="M14" s="65"/>
      <c r="N14" s="28" t="s">
        <v>49</v>
      </c>
      <c r="O14" s="65"/>
      <c r="P14" s="28" t="s">
        <v>71</v>
      </c>
      <c r="Q14" s="65"/>
      <c r="R14" s="65"/>
      <c r="S14" s="64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</row>
    <row r="17" spans="3:3" x14ac:dyDescent="0.25">
      <c r="C17" s="62"/>
    </row>
    <row r="18" spans="3:3" x14ac:dyDescent="0.25">
      <c r="C18" s="62"/>
    </row>
    <row r="19" spans="3:3" x14ac:dyDescent="0.25">
      <c r="C19" s="62"/>
    </row>
    <row r="20" spans="3:3" x14ac:dyDescent="0.25">
      <c r="C20" s="62" t="s">
        <v>86</v>
      </c>
    </row>
    <row r="21" spans="3:3" x14ac:dyDescent="0.25">
      <c r="C21" s="62"/>
    </row>
    <row r="22" spans="3:3" x14ac:dyDescent="0.25">
      <c r="C22" s="62"/>
    </row>
    <row r="23" spans="3:3" x14ac:dyDescent="0.25">
      <c r="C23" s="62"/>
    </row>
    <row r="24" spans="3:3" x14ac:dyDescent="0.25">
      <c r="C24" s="62"/>
    </row>
    <row r="25" spans="3:3" x14ac:dyDescent="0.25">
      <c r="C25" s="62"/>
    </row>
    <row r="26" spans="3:3" x14ac:dyDescent="0.25">
      <c r="C26" s="62"/>
    </row>
    <row r="27" spans="3:3" x14ac:dyDescent="0.25">
      <c r="C27" s="62" t="s">
        <v>86</v>
      </c>
    </row>
    <row r="28" spans="3:3" x14ac:dyDescent="0.25">
      <c r="C28" s="62" t="s">
        <v>86</v>
      </c>
    </row>
    <row r="29" spans="3:3" x14ac:dyDescent="0.25">
      <c r="C29" s="62"/>
    </row>
    <row r="30" spans="3:3" x14ac:dyDescent="0.25">
      <c r="C30" s="62"/>
    </row>
    <row r="31" spans="3:3" x14ac:dyDescent="0.25">
      <c r="C31" s="62"/>
    </row>
    <row r="32" spans="3:3" x14ac:dyDescent="0.25">
      <c r="C32" s="62"/>
    </row>
    <row r="33" spans="3:3" x14ac:dyDescent="0.25">
      <c r="C33" s="62" t="s">
        <v>86</v>
      </c>
    </row>
    <row r="34" spans="3:3" x14ac:dyDescent="0.25">
      <c r="C34" s="62"/>
    </row>
    <row r="35" spans="3:3" x14ac:dyDescent="0.25">
      <c r="C35" s="62"/>
    </row>
  </sheetData>
  <sortState xmlns:xlrd2="http://schemas.microsoft.com/office/spreadsheetml/2017/richdata2" ref="A17:B35">
    <sortCondition ref="B17:B35"/>
  </sortState>
  <mergeCells count="1">
    <mergeCell ref="D1:AH2"/>
  </mergeCells>
  <conditionalFormatting sqref="D7:AH14">
    <cfRule type="cellIs" dxfId="18" priority="1" operator="equal">
      <formula>"TT"</formula>
    </cfRule>
    <cfRule type="cellIs" dxfId="17" priority="2" operator="equal">
      <formula>"TPS P"</formula>
    </cfRule>
    <cfRule type="cellIs" dxfId="16" priority="4" operator="equal">
      <formula>"A I"</formula>
    </cfRule>
    <cfRule type="cellIs" dxfId="15" priority="5" operator="equal">
      <formula>"ASA"</formula>
    </cfRule>
    <cfRule type="cellIs" dxfId="14" priority="6" operator="equal">
      <formula>"CLM-CLDM"</formula>
    </cfRule>
    <cfRule type="cellIs" dxfId="13" priority="7" operator="equal">
      <formula>"GARDE E"</formula>
    </cfRule>
    <cfRule type="cellIs" dxfId="12" priority="8" operator="equal">
      <formula>"GREVE"</formula>
    </cfRule>
    <cfRule type="cellIs" dxfId="11" priority="9" operator="equal">
      <formula>"M INT"</formula>
    </cfRule>
    <cfRule type="cellIs" dxfId="10" priority="10" operator="equal">
      <formula>"M EXT"</formula>
    </cfRule>
    <cfRule type="cellIs" dxfId="9" priority="11" operator="equal">
      <formula>"MATER"</formula>
    </cfRule>
    <cfRule type="cellIs" dxfId="8" priority="12" operator="equal">
      <formula>"MLD"</formula>
    </cfRule>
    <cfRule type="cellIs" dxfId="7" priority="13" operator="equal">
      <formula>"OPEX"</formula>
    </cfRule>
    <cfRule type="cellIs" dxfId="6" priority="14" operator="equal">
      <formula>"PERM"</formula>
    </cfRule>
    <cfRule type="cellIs" dxfId="5" priority="15" operator="equal">
      <formula>"P P"</formula>
    </cfRule>
    <cfRule type="cellIs" dxfId="4" priority="16" operator="equal">
      <formula>"RCVS"</formula>
    </cfRule>
    <cfRule type="cellIs" dxfId="3" priority="19" operator="equal">
      <formula>"RP CH"</formula>
    </cfRule>
    <cfRule type="cellIs" dxfId="2" priority="20" operator="equal">
      <formula>"S INT"</formula>
    </cfRule>
    <cfRule type="cellIs" dxfId="1" priority="21" operator="equal">
      <formula>"S EXT"</formula>
    </cfRule>
    <cfRule type="cellIs" dxfId="0" priority="24" operator="equal">
      <formula>"SERV"</formula>
    </cfRule>
  </conditionalFormatting>
  <dataValidations disablePrompts="1" count="2">
    <dataValidation type="list" allowBlank="1" showInputMessage="1" showErrorMessage="1" sqref="H7" xr:uid="{00000000-0002-0000-0100-000000000000}">
      <formula1>SITUATION</formula1>
    </dataValidation>
    <dataValidation type="list" allowBlank="1" showInputMessage="1" showErrorMessage="1" sqref="I7:M7" xr:uid="{00000000-0002-0000-0100-000001000000}">
      <formula1>SITUATION_ABG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Paramètre</vt:lpstr>
      <vt:lpstr>Janvier</vt:lpstr>
      <vt:lpstr>BUREAU_CELLULE</vt:lpstr>
      <vt:lpstr>SITUATION</vt:lpstr>
      <vt:lpstr>SITUATION_ABG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AMOROS Yannick SGT</dc:creator>
  <cp:lastModifiedBy>François</cp:lastModifiedBy>
  <dcterms:created xsi:type="dcterms:W3CDTF">2024-10-29T09:28:08Z</dcterms:created>
  <dcterms:modified xsi:type="dcterms:W3CDTF">2025-09-11T09:56:15Z</dcterms:modified>
</cp:coreProperties>
</file>