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34F48F0-0481-4040-8A0D-0F4981EB6471}" xr6:coauthVersionLast="47" xr6:coauthVersionMax="47" xr10:uidLastSave="{00000000-0000-0000-0000-000000000000}"/>
  <bookViews>
    <workbookView xWindow="-120" yWindow="-120" windowWidth="29040" windowHeight="15840" xr2:uid="{3AAA4962-19B7-4061-94C8-78EF050ED1D1}"/>
  </bookViews>
  <sheets>
    <sheet name="Facturation" sheetId="1" r:id="rId1"/>
    <sheet name="Tarif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 a="1"/>
  <c r="H7" i="1" s="1"/>
  <c r="E15" i="1" a="1"/>
  <c r="E15" i="1" s="1"/>
  <c r="E16" i="1" a="1"/>
  <c r="E16" i="1"/>
  <c r="E17" i="1" a="1"/>
  <c r="E17" i="1" s="1"/>
  <c r="E18" i="1" a="1"/>
  <c r="E18" i="1" s="1"/>
  <c r="E19" i="1" a="1"/>
  <c r="E19" i="1" s="1"/>
  <c r="E20" i="1" a="1"/>
  <c r="E20" i="1"/>
  <c r="E21" i="1" a="1"/>
  <c r="E21" i="1" s="1"/>
  <c r="E22" i="1" a="1"/>
  <c r="E22" i="1"/>
  <c r="E23" i="1" a="1"/>
  <c r="E23" i="1" s="1"/>
  <c r="E24" i="1" a="1"/>
  <c r="E24" i="1"/>
  <c r="E25" i="1" a="1"/>
  <c r="E25" i="1" s="1"/>
  <c r="E14" i="1" a="1"/>
  <c r="E14" i="1" s="1"/>
  <c r="K13" i="1"/>
  <c r="C14" i="1" a="1"/>
  <c r="C14" i="1" s="1"/>
  <c r="E6" i="1"/>
  <c r="F14" i="1" l="1"/>
  <c r="F15" i="1"/>
  <c r="F23" i="1"/>
  <c r="F19" i="1"/>
  <c r="F24" i="1"/>
  <c r="F18" i="1"/>
  <c r="F21" i="1"/>
  <c r="F17" i="1"/>
  <c r="F16" i="1"/>
  <c r="F22" i="1" l="1"/>
  <c r="F20" i="1"/>
  <c r="F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<sst xmlns="http://schemas.openxmlformats.org/spreadsheetml/2006/main" count="33" uniqueCount="18">
  <si>
    <t>Facture:</t>
  </si>
  <si>
    <t>mois</t>
  </si>
  <si>
    <t>année</t>
  </si>
  <si>
    <t>date</t>
  </si>
  <si>
    <t>Désignation</t>
  </si>
  <si>
    <t>Qté</t>
  </si>
  <si>
    <t>PU</t>
  </si>
  <si>
    <t>Total</t>
  </si>
  <si>
    <t>DU:</t>
  </si>
  <si>
    <t>AU:</t>
  </si>
  <si>
    <t>A</t>
  </si>
  <si>
    <t>B</t>
  </si>
  <si>
    <t>C</t>
  </si>
  <si>
    <t>D</t>
  </si>
  <si>
    <t>Tarif</t>
  </si>
  <si>
    <t>Avenant N° :</t>
  </si>
  <si>
    <t>UNITE</t>
  </si>
  <si>
    <t>&lt;= valeur numérique au format "indice"00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</si>
</sst>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9" formatCode="&quot;Indice&quot;00"/>
  </numFmts>
  <fonts count="4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46464A"/>
      <name val="Consolas"/>
      <family val="3"/>
    </font>
    <font>
      <sz val="15"/>
      <color rgb="FF46464A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2" fillId="0" borderId="0" xfId="0" applyFont="1"/>
    <xf numFmtId="0" fontId="3" fillId="0" borderId="0" xfId="0" quotePrefix="1" applyFont="1"/>
    <xf numFmtId="0" fontId="3" fillId="0" borderId="0" xfId="0" applyFont="1"/>
    <xf numFmtId="169" fontId="0" fillId="0" borderId="1" xfId="0" applyNumberFormat="1" applyBorder="1" applyAlignment="1">
      <alignment horizontal="center"/>
    </xf>
    <xf numFmtId="169" fontId="0" fillId="0" borderId="1" xfId="0" applyNumberFormat="1" applyBorder="1"/>
    <xf numFmtId="169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FE8617E-9A19-47C5-B176-BA6801A2BE9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64575-BBB1-47E7-B11C-F6D54DE37BFB}">
  <sheetPr codeName="Feuil1"/>
  <dimension ref="B5:K31"/>
  <sheetViews>
    <sheetView showZeros="0" tabSelected="1" workbookViewId="0">
      <selection activeCell="B31" sqref="B31"/>
    </sheetView>
  </sheetViews>
  <sheetFormatPr baseColWidth="10" defaultRowHeight="14.25"/>
  <cols>
    <col min="2" max="2" width="25.375" customWidth="1"/>
  </cols>
  <sheetData>
    <row r="5" spans="2:11">
      <c r="C5" s="13" t="s">
        <v>1</v>
      </c>
      <c r="D5" s="13" t="s">
        <v>2</v>
      </c>
      <c r="E5" s="13" t="s">
        <v>3</v>
      </c>
    </row>
    <row r="6" spans="2:11">
      <c r="B6" t="s">
        <v>0</v>
      </c>
      <c r="C6" s="11">
        <v>3</v>
      </c>
      <c r="D6" s="11">
        <v>2025</v>
      </c>
      <c r="E6" s="12">
        <f>EOMONTH(DATE(D6,C6,1),0)</f>
        <v>45747</v>
      </c>
      <c r="H6" s="6" t="s">
        <v>14</v>
      </c>
    </row>
    <row r="7" spans="2:11">
      <c r="H7" s="20" cm="1">
        <f t="array" ref="H7">SUMPRODUCT(((Facturation!$E$6&gt;=Tarifs!$D$6:$Q$6)*(Facturation!$E$6&lt;=Tarifs!$D$7:$Q$7)*(Tarifs!$D$5:$Q$5)))</f>
        <v>4</v>
      </c>
      <c r="J7" t="s">
        <v>17</v>
      </c>
    </row>
    <row r="13" spans="2:11" ht="15">
      <c r="C13" s="1" t="s">
        <v>4</v>
      </c>
      <c r="D13" s="1" t="s">
        <v>5</v>
      </c>
      <c r="E13" s="1" t="s">
        <v>6</v>
      </c>
      <c r="F13" s="1" t="s">
        <v>7</v>
      </c>
      <c r="K13" s="15">
        <f>COUNTIFS(Tarifs!$D$6:$Q$6,"&gt;="&amp;Facturation!E6,Tarifs!$D$7:$Q$7,"&lt;="&amp;Facturation!E6)</f>
        <v>0</v>
      </c>
    </row>
    <row r="14" spans="2:11">
      <c r="C14" s="3" t="str" cm="1">
        <f t="array" ref="C14:C25">Tarifs!B9:B20</f>
        <v>A</v>
      </c>
      <c r="D14" s="5">
        <v>1</v>
      </c>
      <c r="E14" s="4" cm="1">
        <f t="array" ref="E14">SUMPRODUCT(((Tarifs!$B$9:$B$20=Facturation!C14)*(Facturation!$E$6&gt;=Tarifs!$D$6:$Q$6)*(Facturation!$E$6&lt;=Tarifs!$D$7:$Q$7)*(Tarifs!$D$9:$Q$20)))</f>
        <v>1.5</v>
      </c>
      <c r="F14" s="4">
        <f>E14*D14</f>
        <v>1.5</v>
      </c>
    </row>
    <row r="15" spans="2:11">
      <c r="C15" s="3" t="str">
        <v>B</v>
      </c>
      <c r="D15" s="5">
        <v>2</v>
      </c>
      <c r="E15" s="4" cm="1">
        <f t="array" ref="E15">SUMPRODUCT(((Tarifs!$B$9:$B$20=Facturation!C15)*(Facturation!$E$6&gt;=Tarifs!$D$6:$Q$6)*(Facturation!$E$6&lt;=Tarifs!$D$7:$Q$7)*(Tarifs!$D$9:$Q$20)))</f>
        <v>2.5</v>
      </c>
      <c r="F15" s="4">
        <f t="shared" ref="F15:F25" si="0">E15*D15</f>
        <v>5</v>
      </c>
    </row>
    <row r="16" spans="2:11" ht="19.5">
      <c r="C16" s="3" t="str">
        <v>C</v>
      </c>
      <c r="D16" s="5">
        <v>5</v>
      </c>
      <c r="E16" s="4" cm="1">
        <f t="array" ref="E16">SUMPRODUCT(((Tarifs!$B$9:$B$20=Facturation!C16)*(Facturation!$E$6&gt;=Tarifs!$D$6:$Q$6)*(Facturation!$E$6&lt;=Tarifs!$D$7:$Q$7)*(Tarifs!$D$9:$Q$20)))</f>
        <v>3.5</v>
      </c>
      <c r="F16" s="4">
        <f t="shared" si="0"/>
        <v>17.5</v>
      </c>
      <c r="K16" s="16"/>
    </row>
    <row r="17" spans="2:11">
      <c r="C17" s="3" t="str">
        <v>D</v>
      </c>
      <c r="D17" s="5">
        <v>10</v>
      </c>
      <c r="E17" s="4" cm="1">
        <f t="array" ref="E17">SUMPRODUCT(((Tarifs!$B$9:$B$20=Facturation!C17)*(Facturation!$E$6&gt;=Tarifs!$D$6:$Q$6)*(Facturation!$E$6&lt;=Tarifs!$D$7:$Q$7)*(Tarifs!$D$9:$Q$20)))</f>
        <v>4.5</v>
      </c>
      <c r="F17" s="4">
        <f t="shared" si="0"/>
        <v>45</v>
      </c>
    </row>
    <row r="18" spans="2:11">
      <c r="C18" s="3">
        <v>0</v>
      </c>
      <c r="D18" s="5"/>
      <c r="E18" s="4" cm="1">
        <f t="array" ref="E18">SUMPRODUCT(((Tarifs!$B$9:$B$20=Facturation!C18)*(Facturation!$E$6&gt;=Tarifs!$D$6:$Q$6)*(Facturation!$E$6&lt;=Tarifs!$D$7:$Q$7)*(Tarifs!$D$9:$Q$20)))</f>
        <v>0</v>
      </c>
      <c r="F18" s="4">
        <f t="shared" si="0"/>
        <v>0</v>
      </c>
    </row>
    <row r="19" spans="2:11">
      <c r="C19" s="3">
        <v>0</v>
      </c>
      <c r="D19" s="5"/>
      <c r="E19" s="4" cm="1">
        <f t="array" ref="E19">SUMPRODUCT(((Tarifs!$B$9:$B$20=Facturation!C19)*(Facturation!$E$6&gt;=Tarifs!$D$6:$Q$6)*(Facturation!$E$6&lt;=Tarifs!$D$7:$Q$7)*(Tarifs!$D$9:$Q$20)))</f>
        <v>0</v>
      </c>
      <c r="F19" s="4">
        <f t="shared" si="0"/>
        <v>0</v>
      </c>
    </row>
    <row r="20" spans="2:11" ht="19.5">
      <c r="C20" s="3">
        <v>0</v>
      </c>
      <c r="D20" s="5"/>
      <c r="E20" s="4" cm="1">
        <f t="array" ref="E20">SUMPRODUCT(((Tarifs!$B$9:$B$20=Facturation!C20)*(Facturation!$E$6&gt;=Tarifs!$D$6:$Q$6)*(Facturation!$E$6&lt;=Tarifs!$D$7:$Q$7)*(Tarifs!$D$9:$Q$20)))</f>
        <v>0</v>
      </c>
      <c r="F20" s="4">
        <f t="shared" si="0"/>
        <v>0</v>
      </c>
      <c r="K20" s="17"/>
    </row>
    <row r="21" spans="2:11">
      <c r="C21" s="3">
        <v>0</v>
      </c>
      <c r="D21" s="5"/>
      <c r="E21" s="4" cm="1">
        <f t="array" ref="E21">SUMPRODUCT(((Tarifs!$B$9:$B$20=Facturation!C21)*(Facturation!$E$6&gt;=Tarifs!$D$6:$Q$6)*(Facturation!$E$6&lt;=Tarifs!$D$7:$Q$7)*(Tarifs!$D$9:$Q$20)))</f>
        <v>0</v>
      </c>
      <c r="F21" s="4">
        <f t="shared" si="0"/>
        <v>0</v>
      </c>
    </row>
    <row r="22" spans="2:11">
      <c r="C22" s="3">
        <v>0</v>
      </c>
      <c r="D22" s="5"/>
      <c r="E22" s="4" cm="1">
        <f t="array" ref="E22">SUMPRODUCT(((Tarifs!$B$9:$B$20=Facturation!C22)*(Facturation!$E$6&gt;=Tarifs!$D$6:$Q$6)*(Facturation!$E$6&lt;=Tarifs!$D$7:$Q$7)*(Tarifs!$D$9:$Q$20)))</f>
        <v>0</v>
      </c>
      <c r="F22" s="4">
        <f t="shared" si="0"/>
        <v>0</v>
      </c>
    </row>
    <row r="23" spans="2:11">
      <c r="C23" s="3">
        <v>0</v>
      </c>
      <c r="D23" s="5"/>
      <c r="E23" s="4" cm="1">
        <f t="array" ref="E23">SUMPRODUCT(((Tarifs!$B$9:$B$20=Facturation!C23)*(Facturation!$E$6&gt;=Tarifs!$D$6:$Q$6)*(Facturation!$E$6&lt;=Tarifs!$D$7:$Q$7)*(Tarifs!$D$9:$Q$20)))</f>
        <v>0</v>
      </c>
      <c r="F23" s="4">
        <f t="shared" si="0"/>
        <v>0</v>
      </c>
    </row>
    <row r="24" spans="2:11">
      <c r="C24" s="3">
        <v>0</v>
      </c>
      <c r="D24" s="5"/>
      <c r="E24" s="4" cm="1">
        <f t="array" ref="E24">SUMPRODUCT(((Tarifs!$B$9:$B$20=Facturation!C24)*(Facturation!$E$6&gt;=Tarifs!$D$6:$Q$6)*(Facturation!$E$6&lt;=Tarifs!$D$7:$Q$7)*(Tarifs!$D$9:$Q$20)))</f>
        <v>0</v>
      </c>
      <c r="F24" s="4">
        <f t="shared" si="0"/>
        <v>0</v>
      </c>
    </row>
    <row r="25" spans="2:11">
      <c r="C25" s="3">
        <v>0</v>
      </c>
      <c r="D25" s="5"/>
      <c r="E25" s="4" cm="1">
        <f t="array" ref="E25">SUMPRODUCT(((Tarifs!$B$9:$B$20=Facturation!C25)*(Facturation!$E$6&gt;=Tarifs!$D$6:$Q$6)*(Facturation!$E$6&lt;=Tarifs!$D$7:$Q$7)*(Tarifs!$D$9:$Q$20)))</f>
        <v>0</v>
      </c>
      <c r="F25" s="4">
        <f t="shared" si="0"/>
        <v>0</v>
      </c>
    </row>
    <row r="31" spans="2:11">
      <c r="B31" s="14"/>
    </row>
  </sheetData>
  <dataValidations count="2">
    <dataValidation type="list" allowBlank="1" showInputMessage="1" showErrorMessage="1" sqref="C6" xr:uid="{B6BB958F-B969-45B3-83A2-28CB20E8C308}">
      <formula1>"1,2,3,4,5,6,7,8,9,10,11,12"</formula1>
    </dataValidation>
    <dataValidation type="list" allowBlank="1" showInputMessage="1" showErrorMessage="1" sqref="D6" xr:uid="{500BDE83-5898-4925-94C7-8E7444809335}">
      <formula1>"2025,2026,2027,2028,2029,2030"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F4E9-B187-4126-AA43-8AE5BE7A5AE1}">
  <sheetPr codeName="Feuil2"/>
  <dimension ref="B5:Q20"/>
  <sheetViews>
    <sheetView workbookViewId="0">
      <selection activeCell="E5" sqref="E5"/>
    </sheetView>
  </sheetViews>
  <sheetFormatPr baseColWidth="10" defaultRowHeight="14.25"/>
  <sheetData>
    <row r="5" spans="2:17">
      <c r="C5" s="7" t="s">
        <v>15</v>
      </c>
      <c r="D5" s="18">
        <v>4</v>
      </c>
      <c r="E5" s="18">
        <v>5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2:17">
      <c r="C6" s="7" t="s">
        <v>8</v>
      </c>
      <c r="D6" s="9">
        <v>45658</v>
      </c>
      <c r="E6" s="9">
        <v>46023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2:17">
      <c r="C7" s="7" t="s">
        <v>9</v>
      </c>
      <c r="D7" s="9">
        <v>46022</v>
      </c>
      <c r="E7" s="9">
        <v>46387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2:17">
      <c r="B8" s="1" t="s">
        <v>4</v>
      </c>
      <c r="C8" s="1" t="s">
        <v>16</v>
      </c>
      <c r="D8" s="1" t="s">
        <v>6</v>
      </c>
      <c r="E8" s="1" t="s">
        <v>6</v>
      </c>
      <c r="F8" s="1" t="s">
        <v>6</v>
      </c>
      <c r="G8" s="1" t="s">
        <v>6</v>
      </c>
      <c r="H8" s="1" t="s">
        <v>6</v>
      </c>
      <c r="I8" s="1" t="s">
        <v>6</v>
      </c>
      <c r="J8" s="1" t="s">
        <v>6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</row>
    <row r="9" spans="2:17">
      <c r="B9" s="2" t="s">
        <v>10</v>
      </c>
      <c r="C9" s="2"/>
      <c r="D9" s="10">
        <v>1.5</v>
      </c>
      <c r="E9" s="10">
        <v>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>
      <c r="B10" s="2" t="s">
        <v>11</v>
      </c>
      <c r="C10" s="2"/>
      <c r="D10" s="10">
        <v>2.5</v>
      </c>
      <c r="E10" s="10">
        <v>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>
      <c r="B11" s="2" t="s">
        <v>12</v>
      </c>
      <c r="C11" s="2"/>
      <c r="D11" s="10">
        <v>3.5</v>
      </c>
      <c r="E11" s="10">
        <v>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>
      <c r="B12" s="2" t="s">
        <v>13</v>
      </c>
      <c r="C12" s="2"/>
      <c r="D12" s="10">
        <v>4.5</v>
      </c>
      <c r="E12" s="10">
        <v>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7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2:17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2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2:1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Facturation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François</cp:lastModifiedBy>
  <dcterms:created xsi:type="dcterms:W3CDTF">2025-07-18T12:36:24Z</dcterms:created>
  <dcterms:modified xsi:type="dcterms:W3CDTF">2025-07-21T12:45:27Z</dcterms:modified>
</cp:coreProperties>
</file>