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test-produits-d-entretien\"/>
    </mc:Choice>
  </mc:AlternateContent>
  <xr:revisionPtr revIDLastSave="0" documentId="13_ncr:1_{17DEBE88-1B8B-4B1C-A718-006EA2FB2E55}" xr6:coauthVersionLast="47" xr6:coauthVersionMax="47" xr10:uidLastSave="{00000000-0000-0000-0000-000000000000}"/>
  <bookViews>
    <workbookView xWindow="-120" yWindow="-120" windowWidth="29040" windowHeight="15840" activeTab="4" xr2:uid="{5AA7AC32-8962-4AE1-B8DE-2F9E8F3031DF}"/>
  </bookViews>
  <sheets>
    <sheet name="TECH" sheetId="2" r:id="rId1"/>
    <sheet name="BIBLIO" sheetId="1" r:id="rId2"/>
    <sheet name="SAISI" sheetId="3" r:id="rId3"/>
    <sheet name="STOCK" sheetId="5" r:id="rId4"/>
    <sheet name="Billard" sheetId="4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4" l="1" a="1"/>
  <c r="E5" i="4" s="1"/>
  <c r="E6" i="4" a="1"/>
  <c r="E6" i="4" s="1"/>
  <c r="E7" i="4" a="1"/>
  <c r="E7" i="4" s="1"/>
  <c r="E8" i="4" a="1"/>
  <c r="E8" i="4" s="1"/>
  <c r="E9" i="4" a="1"/>
  <c r="E9" i="4"/>
  <c r="E10" i="4" a="1"/>
  <c r="E10" i="4" s="1"/>
  <c r="E11" i="4" a="1"/>
  <c r="E11" i="4" s="1"/>
  <c r="E12" i="4" a="1"/>
  <c r="E12" i="4" s="1"/>
  <c r="E13" i="4" a="1"/>
  <c r="E13" i="4"/>
  <c r="E14" i="4" a="1"/>
  <c r="E14" i="4" s="1"/>
  <c r="E15" i="4" a="1"/>
  <c r="E15" i="4" s="1"/>
  <c r="E16" i="4" a="1"/>
  <c r="E16" i="4" s="1"/>
  <c r="E17" i="4" a="1"/>
  <c r="E17" i="4"/>
  <c r="E18" i="4" a="1"/>
  <c r="E18" i="4" s="1"/>
  <c r="E19" i="4" a="1"/>
  <c r="E19" i="4" s="1"/>
  <c r="E20" i="4" a="1"/>
  <c r="E20" i="4" s="1"/>
  <c r="E21" i="4" a="1"/>
  <c r="E21" i="4"/>
  <c r="E22" i="4" a="1"/>
  <c r="E22" i="4" s="1"/>
  <c r="E23" i="4" a="1"/>
  <c r="E23" i="4" s="1"/>
  <c r="E24" i="4" a="1"/>
  <c r="E24" i="4" s="1"/>
  <c r="E25" i="4" a="1"/>
  <c r="E25" i="4"/>
  <c r="E26" i="4" a="1"/>
  <c r="E26" i="4" s="1"/>
  <c r="E27" i="4" a="1"/>
  <c r="E27" i="4" s="1"/>
  <c r="E28" i="4" a="1"/>
  <c r="E28" i="4" s="1"/>
  <c r="E29" i="4" a="1"/>
  <c r="E29" i="4"/>
  <c r="E30" i="4" a="1"/>
  <c r="E30" i="4" s="1"/>
  <c r="E31" i="4" a="1"/>
  <c r="E31" i="4" s="1"/>
  <c r="E32" i="4" a="1"/>
  <c r="E32" i="4" s="1"/>
  <c r="E33" i="4" a="1"/>
  <c r="E33" i="4"/>
  <c r="E34" i="4" a="1"/>
  <c r="E34" i="4" s="1"/>
  <c r="E35" i="4" a="1"/>
  <c r="E35" i="4" s="1"/>
  <c r="E36" i="4" a="1"/>
  <c r="E36" i="4" s="1"/>
  <c r="E37" i="4" a="1"/>
  <c r="E37" i="4"/>
  <c r="E38" i="4" a="1"/>
  <c r="E38" i="4" s="1"/>
  <c r="E39" i="4" a="1"/>
  <c r="E39" i="4" s="1"/>
  <c r="E40" i="4" a="1"/>
  <c r="E40" i="4" s="1"/>
  <c r="E41" i="4" a="1"/>
  <c r="E41" i="4"/>
  <c r="E42" i="4" a="1"/>
  <c r="E42" i="4" s="1"/>
  <c r="E43" i="4" a="1"/>
  <c r="E43" i="4" s="1"/>
  <c r="E44" i="4" a="1"/>
  <c r="E44" i="4" s="1"/>
  <c r="E45" i="4" a="1"/>
  <c r="E45" i="4"/>
  <c r="E46" i="4" a="1"/>
  <c r="E46" i="4" s="1"/>
  <c r="E47" i="4" a="1"/>
  <c r="E47" i="4" s="1"/>
  <c r="E48" i="4" a="1"/>
  <c r="E48" i="4" s="1"/>
  <c r="E49" i="4" a="1"/>
  <c r="E49" i="4"/>
  <c r="E50" i="4" a="1"/>
  <c r="E50" i="4" s="1"/>
  <c r="E51" i="4" a="1"/>
  <c r="E51" i="4" s="1"/>
  <c r="E52" i="4" a="1"/>
  <c r="E52" i="4" s="1"/>
  <c r="E53" i="4" a="1"/>
  <c r="E53" i="4"/>
  <c r="E54" i="4" a="1"/>
  <c r="E54" i="4" s="1"/>
  <c r="E55" i="4" a="1"/>
  <c r="E55" i="4" s="1"/>
  <c r="E56" i="4" a="1"/>
  <c r="E56" i="4" s="1"/>
  <c r="E57" i="4" a="1"/>
  <c r="E57" i="4"/>
  <c r="E58" i="4" a="1"/>
  <c r="E58" i="4" s="1"/>
  <c r="E59" i="4" a="1"/>
  <c r="E59" i="4" s="1"/>
  <c r="E60" i="4" a="1"/>
  <c r="E60" i="4" s="1"/>
  <c r="E61" i="4" a="1"/>
  <c r="E61" i="4"/>
  <c r="E62" i="4" a="1"/>
  <c r="E62" i="4" s="1"/>
  <c r="E63" i="4" a="1"/>
  <c r="E63" i="4" s="1"/>
  <c r="E64" i="4" a="1"/>
  <c r="E64" i="4" s="1"/>
  <c r="E65" i="4" a="1"/>
  <c r="E65" i="4"/>
  <c r="E66" i="4" a="1"/>
  <c r="E66" i="4" s="1"/>
  <c r="E67" i="4" a="1"/>
  <c r="E67" i="4" s="1"/>
  <c r="E68" i="4" a="1"/>
  <c r="E68" i="4" s="1"/>
  <c r="E69" i="4" a="1"/>
  <c r="E69" i="4"/>
  <c r="E70" i="4" a="1"/>
  <c r="E70" i="4" s="1"/>
  <c r="E71" i="4" a="1"/>
  <c r="E71" i="4" s="1"/>
  <c r="E72" i="4" a="1"/>
  <c r="E72" i="4" s="1"/>
  <c r="E73" i="4" a="1"/>
  <c r="E73" i="4"/>
  <c r="E74" i="4" a="1"/>
  <c r="E74" i="4" s="1"/>
  <c r="E75" i="4" a="1"/>
  <c r="E75" i="4" s="1"/>
  <c r="E76" i="4" a="1"/>
  <c r="E76" i="4" s="1"/>
  <c r="E77" i="4" a="1"/>
  <c r="E77" i="4"/>
  <c r="E78" i="4" a="1"/>
  <c r="E78" i="4" s="1"/>
  <c r="E79" i="4" a="1"/>
  <c r="E79" i="4" s="1"/>
  <c r="E80" i="4" a="1"/>
  <c r="E80" i="4" s="1"/>
  <c r="E81" i="4" a="1"/>
  <c r="E81" i="4"/>
  <c r="E82" i="4" a="1"/>
  <c r="E82" i="4" s="1"/>
  <c r="E83" i="4" a="1"/>
  <c r="E83" i="4" s="1"/>
  <c r="E84" i="4" a="1"/>
  <c r="E84" i="4" s="1"/>
  <c r="E85" i="4" a="1"/>
  <c r="E85" i="4"/>
  <c r="E86" i="4" a="1"/>
  <c r="E86" i="4" s="1"/>
  <c r="E87" i="4" a="1"/>
  <c r="E87" i="4" s="1"/>
  <c r="E88" i="4" a="1"/>
  <c r="E88" i="4" s="1"/>
  <c r="E89" i="4" a="1"/>
  <c r="E89" i="4"/>
  <c r="E90" i="4" a="1"/>
  <c r="E90" i="4" s="1"/>
  <c r="E91" i="4" a="1"/>
  <c r="E91" i="4" s="1"/>
  <c r="E92" i="4" a="1"/>
  <c r="E92" i="4" s="1"/>
  <c r="E93" i="4" a="1"/>
  <c r="E93" i="4"/>
  <c r="E94" i="4" a="1"/>
  <c r="E94" i="4" s="1"/>
  <c r="E95" i="4" a="1"/>
  <c r="E95" i="4" s="1"/>
  <c r="E96" i="4" a="1"/>
  <c r="E96" i="4" s="1"/>
  <c r="E97" i="4" a="1"/>
  <c r="E97" i="4"/>
  <c r="E98" i="4" a="1"/>
  <c r="E98" i="4" s="1"/>
  <c r="E99" i="4" a="1"/>
  <c r="E99" i="4" s="1"/>
  <c r="E100" i="4" a="1"/>
  <c r="E100" i="4" s="1"/>
  <c r="E101" i="4" a="1"/>
  <c r="E101" i="4"/>
  <c r="E102" i="4" a="1"/>
  <c r="E102" i="4" s="1"/>
  <c r="E103" i="4" a="1"/>
  <c r="E103" i="4" s="1"/>
  <c r="E104" i="4" a="1"/>
  <c r="E104" i="4" s="1"/>
  <c r="E105" i="4" a="1"/>
  <c r="E105" i="4"/>
  <c r="F105" i="4" s="1"/>
  <c r="E106" i="4" a="1"/>
  <c r="E106" i="4" s="1"/>
  <c r="E107" i="4" a="1"/>
  <c r="E107" i="4" s="1"/>
  <c r="E108" i="4" a="1"/>
  <c r="E108" i="4" s="1"/>
  <c r="E109" i="4" a="1"/>
  <c r="E109" i="4"/>
  <c r="E110" i="4" a="1"/>
  <c r="E110" i="4" s="1"/>
  <c r="E111" i="4" a="1"/>
  <c r="E111" i="4" s="1"/>
  <c r="E112" i="4" a="1"/>
  <c r="E112" i="4" s="1"/>
  <c r="E113" i="4" a="1"/>
  <c r="E113" i="4"/>
  <c r="E114" i="4" a="1"/>
  <c r="E114" i="4" s="1"/>
  <c r="E115" i="4" a="1"/>
  <c r="E115" i="4" s="1"/>
  <c r="E116" i="4" a="1"/>
  <c r="E116" i="4" s="1"/>
  <c r="E117" i="4" a="1"/>
  <c r="E117" i="4"/>
  <c r="E118" i="4" a="1"/>
  <c r="E118" i="4" s="1"/>
  <c r="E119" i="4" a="1"/>
  <c r="E119" i="4" s="1"/>
  <c r="E120" i="4" a="1"/>
  <c r="E120" i="4" s="1"/>
  <c r="E121" i="4" a="1"/>
  <c r="E121" i="4"/>
  <c r="F121" i="4" s="1"/>
  <c r="E122" i="4" a="1"/>
  <c r="E122" i="4" s="1"/>
  <c r="E123" i="4" a="1"/>
  <c r="E123" i="4" s="1"/>
  <c r="E124" i="4" a="1"/>
  <c r="E124" i="4" s="1"/>
  <c r="E125" i="4" a="1"/>
  <c r="E125" i="4"/>
  <c r="E126" i="4" a="1"/>
  <c r="E126" i="4" s="1"/>
  <c r="E127" i="4" a="1"/>
  <c r="E127" i="4" s="1"/>
  <c r="E128" i="4" a="1"/>
  <c r="E128" i="4" s="1"/>
  <c r="E129" i="4" a="1"/>
  <c r="E129" i="4"/>
  <c r="E130" i="4" a="1"/>
  <c r="E130" i="4" s="1"/>
  <c r="E131" i="4" a="1"/>
  <c r="E131" i="4" s="1"/>
  <c r="E132" i="4" a="1"/>
  <c r="E132" i="4" s="1"/>
  <c r="E133" i="4" a="1"/>
  <c r="E133" i="4"/>
  <c r="E134" i="4" a="1"/>
  <c r="E134" i="4" s="1"/>
  <c r="E135" i="4" a="1"/>
  <c r="E135" i="4" s="1"/>
  <c r="E136" i="4" a="1"/>
  <c r="E136" i="4" s="1"/>
  <c r="E137" i="4" a="1"/>
  <c r="E137" i="4"/>
  <c r="F137" i="4" s="1"/>
  <c r="E138" i="4" a="1"/>
  <c r="E138" i="4" s="1"/>
  <c r="E139" i="4" a="1"/>
  <c r="E139" i="4" s="1"/>
  <c r="E140" i="4" a="1"/>
  <c r="E140" i="4" s="1"/>
  <c r="E141" i="4" a="1"/>
  <c r="E141" i="4"/>
  <c r="E142" i="4" a="1"/>
  <c r="E142" i="4" s="1"/>
  <c r="E143" i="4" a="1"/>
  <c r="E143" i="4" s="1"/>
  <c r="E144" i="4" a="1"/>
  <c r="E144" i="4" s="1"/>
  <c r="E145" i="4" a="1"/>
  <c r="E145" i="4"/>
  <c r="E146" i="4" a="1"/>
  <c r="E146" i="4" s="1"/>
  <c r="E147" i="4" a="1"/>
  <c r="E147" i="4" s="1"/>
  <c r="E148" i="4" a="1"/>
  <c r="E148" i="4" s="1"/>
  <c r="E149" i="4" a="1"/>
  <c r="E149" i="4"/>
  <c r="E150" i="4" a="1"/>
  <c r="E150" i="4" s="1"/>
  <c r="E151" i="4" a="1"/>
  <c r="E151" i="4" s="1"/>
  <c r="E152" i="4" a="1"/>
  <c r="E152" i="4" s="1"/>
  <c r="E153" i="4" a="1"/>
  <c r="E153" i="4"/>
  <c r="E154" i="4" a="1"/>
  <c r="E154" i="4" s="1"/>
  <c r="E155" i="4" a="1"/>
  <c r="E155" i="4" s="1"/>
  <c r="E156" i="4" a="1"/>
  <c r="E156" i="4" s="1"/>
  <c r="E157" i="4" a="1"/>
  <c r="E157" i="4"/>
  <c r="E158" i="4" a="1"/>
  <c r="E158" i="4" s="1"/>
  <c r="E159" i="4" a="1"/>
  <c r="E159" i="4" s="1"/>
  <c r="E160" i="4" a="1"/>
  <c r="E160" i="4" s="1"/>
  <c r="E161" i="4" a="1"/>
  <c r="E161" i="4"/>
  <c r="E162" i="4" a="1"/>
  <c r="E162" i="4" s="1"/>
  <c r="E163" i="4" a="1"/>
  <c r="E163" i="4" s="1"/>
  <c r="E164" i="4" a="1"/>
  <c r="E164" i="4" s="1"/>
  <c r="E165" i="4" a="1"/>
  <c r="E165" i="4"/>
  <c r="E166" i="4" a="1"/>
  <c r="E166" i="4" s="1"/>
  <c r="E167" i="4" a="1"/>
  <c r="E167" i="4" s="1"/>
  <c r="E168" i="4" a="1"/>
  <c r="E168" i="4" s="1"/>
  <c r="E169" i="4" a="1"/>
  <c r="E169" i="4"/>
  <c r="F169" i="4" s="1"/>
  <c r="E170" i="4" a="1"/>
  <c r="E170" i="4" s="1"/>
  <c r="E171" i="4" a="1"/>
  <c r="E171" i="4" s="1"/>
  <c r="E172" i="4" a="1"/>
  <c r="E172" i="4" s="1"/>
  <c r="E173" i="4" a="1"/>
  <c r="E173" i="4"/>
  <c r="E174" i="4" a="1"/>
  <c r="E174" i="4" s="1"/>
  <c r="E175" i="4" a="1"/>
  <c r="E175" i="4" s="1"/>
  <c r="E176" i="4" a="1"/>
  <c r="E176" i="4" s="1"/>
  <c r="E177" i="4" a="1"/>
  <c r="E177" i="4" s="1"/>
  <c r="E178" i="4" a="1"/>
  <c r="E178" i="4" s="1"/>
  <c r="E179" i="4" a="1"/>
  <c r="E179" i="4" s="1"/>
  <c r="E180" i="4" a="1"/>
  <c r="E180" i="4" s="1"/>
  <c r="E181" i="4" a="1"/>
  <c r="E181" i="4" s="1"/>
  <c r="E182" i="4" a="1"/>
  <c r="E182" i="4" s="1"/>
  <c r="E183" i="4" a="1"/>
  <c r="E183" i="4" s="1"/>
  <c r="E184" i="4" a="1"/>
  <c r="E184" i="4" s="1"/>
  <c r="E185" i="4" a="1"/>
  <c r="E185" i="4" s="1"/>
  <c r="E186" i="4" a="1"/>
  <c r="E186" i="4" s="1"/>
  <c r="E187" i="4" a="1"/>
  <c r="E187" i="4" s="1"/>
  <c r="E188" i="4" a="1"/>
  <c r="E188" i="4" s="1"/>
  <c r="E189" i="4" a="1"/>
  <c r="E189" i="4" s="1"/>
  <c r="E190" i="4" a="1"/>
  <c r="E190" i="4" s="1"/>
  <c r="E191" i="4" a="1"/>
  <c r="E191" i="4" s="1"/>
  <c r="E192" i="4" a="1"/>
  <c r="E192" i="4" s="1"/>
  <c r="E193" i="4" a="1"/>
  <c r="E193" i="4" s="1"/>
  <c r="E194" i="4" a="1"/>
  <c r="E194" i="4" s="1"/>
  <c r="E195" i="4" a="1"/>
  <c r="E195" i="4" s="1"/>
  <c r="E196" i="4" a="1"/>
  <c r="E196" i="4" s="1"/>
  <c r="E197" i="4" a="1"/>
  <c r="E197" i="4" s="1"/>
  <c r="E198" i="4" a="1"/>
  <c r="E198" i="4" s="1"/>
  <c r="D5" i="4" a="1"/>
  <c r="D5" i="4"/>
  <c r="D6" i="4" a="1"/>
  <c r="D6" i="4" s="1"/>
  <c r="D7" i="4" a="1"/>
  <c r="D7" i="4" s="1"/>
  <c r="D8" i="4" a="1"/>
  <c r="D8" i="4" s="1"/>
  <c r="D9" i="4" a="1"/>
  <c r="D9" i="4"/>
  <c r="D10" i="4" a="1"/>
  <c r="D10" i="4" s="1"/>
  <c r="D11" i="4" a="1"/>
  <c r="D11" i="4" s="1"/>
  <c r="D12" i="4" a="1"/>
  <c r="D12" i="4" s="1"/>
  <c r="D13" i="4" a="1"/>
  <c r="D13" i="4"/>
  <c r="D14" i="4" a="1"/>
  <c r="D14" i="4" s="1"/>
  <c r="D15" i="4" a="1"/>
  <c r="D15" i="4" s="1"/>
  <c r="D16" i="4" a="1"/>
  <c r="D16" i="4" s="1"/>
  <c r="D17" i="4" a="1"/>
  <c r="D17" i="4"/>
  <c r="D18" i="4" a="1"/>
  <c r="D18" i="4" s="1"/>
  <c r="D19" i="4" a="1"/>
  <c r="D19" i="4" s="1"/>
  <c r="D20" i="4" a="1"/>
  <c r="D20" i="4" s="1"/>
  <c r="D21" i="4" a="1"/>
  <c r="D21" i="4"/>
  <c r="D22" i="4" a="1"/>
  <c r="D22" i="4" s="1"/>
  <c r="D23" i="4" a="1"/>
  <c r="D23" i="4" s="1"/>
  <c r="D24" i="4" a="1"/>
  <c r="D24" i="4" s="1"/>
  <c r="D25" i="4" a="1"/>
  <c r="D25" i="4"/>
  <c r="D26" i="4" a="1"/>
  <c r="D26" i="4" s="1"/>
  <c r="D27" i="4" a="1"/>
  <c r="D27" i="4" s="1"/>
  <c r="D28" i="4" a="1"/>
  <c r="D28" i="4" s="1"/>
  <c r="D29" i="4" a="1"/>
  <c r="D29" i="4"/>
  <c r="D30" i="4" a="1"/>
  <c r="D30" i="4" s="1"/>
  <c r="D31" i="4" a="1"/>
  <c r="D31" i="4" s="1"/>
  <c r="D32" i="4" a="1"/>
  <c r="D32" i="4" s="1"/>
  <c r="D33" i="4" a="1"/>
  <c r="D33" i="4"/>
  <c r="D34" i="4" a="1"/>
  <c r="D34" i="4" s="1"/>
  <c r="D35" i="4" a="1"/>
  <c r="D35" i="4" s="1"/>
  <c r="D36" i="4" a="1"/>
  <c r="D36" i="4" s="1"/>
  <c r="D37" i="4" a="1"/>
  <c r="D37" i="4"/>
  <c r="D38" i="4" a="1"/>
  <c r="D38" i="4" s="1"/>
  <c r="D39" i="4" a="1"/>
  <c r="D39" i="4" s="1"/>
  <c r="D40" i="4" a="1"/>
  <c r="D40" i="4" s="1"/>
  <c r="D41" i="4" a="1"/>
  <c r="D41" i="4"/>
  <c r="D42" i="4" a="1"/>
  <c r="D42" i="4" s="1"/>
  <c r="D43" i="4" a="1"/>
  <c r="D43" i="4" s="1"/>
  <c r="D44" i="4" a="1"/>
  <c r="D44" i="4" s="1"/>
  <c r="D45" i="4" a="1"/>
  <c r="D45" i="4"/>
  <c r="D46" i="4" a="1"/>
  <c r="D46" i="4" s="1"/>
  <c r="D47" i="4" a="1"/>
  <c r="D47" i="4" s="1"/>
  <c r="D48" i="4" a="1"/>
  <c r="D48" i="4" s="1"/>
  <c r="D49" i="4" a="1"/>
  <c r="D49" i="4"/>
  <c r="D50" i="4" a="1"/>
  <c r="D50" i="4" s="1"/>
  <c r="D51" i="4" a="1"/>
  <c r="D51" i="4" s="1"/>
  <c r="D52" i="4" a="1"/>
  <c r="D52" i="4" s="1"/>
  <c r="D53" i="4" a="1"/>
  <c r="D53" i="4"/>
  <c r="D54" i="4" a="1"/>
  <c r="D54" i="4" s="1"/>
  <c r="D55" i="4" a="1"/>
  <c r="D55" i="4" s="1"/>
  <c r="D56" i="4" a="1"/>
  <c r="D56" i="4" s="1"/>
  <c r="D57" i="4" a="1"/>
  <c r="D57" i="4"/>
  <c r="D58" i="4" a="1"/>
  <c r="D58" i="4" s="1"/>
  <c r="D59" i="4" a="1"/>
  <c r="D59" i="4" s="1"/>
  <c r="D60" i="4" a="1"/>
  <c r="D60" i="4" s="1"/>
  <c r="D61" i="4" a="1"/>
  <c r="D61" i="4"/>
  <c r="D62" i="4" a="1"/>
  <c r="D62" i="4" s="1"/>
  <c r="D63" i="4" a="1"/>
  <c r="D63" i="4" s="1"/>
  <c r="D64" i="4" a="1"/>
  <c r="D64" i="4" s="1"/>
  <c r="D65" i="4" a="1"/>
  <c r="D65" i="4"/>
  <c r="D66" i="4" a="1"/>
  <c r="D66" i="4" s="1"/>
  <c r="D67" i="4" a="1"/>
  <c r="D67" i="4" s="1"/>
  <c r="D68" i="4" a="1"/>
  <c r="D68" i="4" s="1"/>
  <c r="D69" i="4" a="1"/>
  <c r="D69" i="4"/>
  <c r="D70" i="4" a="1"/>
  <c r="D70" i="4" s="1"/>
  <c r="D71" i="4" a="1"/>
  <c r="D71" i="4" s="1"/>
  <c r="D72" i="4" a="1"/>
  <c r="D72" i="4" s="1"/>
  <c r="D73" i="4" a="1"/>
  <c r="D73" i="4"/>
  <c r="D74" i="4" a="1"/>
  <c r="D74" i="4" s="1"/>
  <c r="D75" i="4" a="1"/>
  <c r="D75" i="4" s="1"/>
  <c r="D76" i="4" a="1"/>
  <c r="D76" i="4" s="1"/>
  <c r="D77" i="4" a="1"/>
  <c r="D77" i="4"/>
  <c r="D78" i="4" a="1"/>
  <c r="D78" i="4" s="1"/>
  <c r="D79" i="4" a="1"/>
  <c r="D79" i="4" s="1"/>
  <c r="D80" i="4" a="1"/>
  <c r="D80" i="4" s="1"/>
  <c r="D81" i="4" a="1"/>
  <c r="D81" i="4"/>
  <c r="D82" i="4" a="1"/>
  <c r="D82" i="4" s="1"/>
  <c r="D83" i="4" a="1"/>
  <c r="D83" i="4" s="1"/>
  <c r="D84" i="4" a="1"/>
  <c r="D84" i="4" s="1"/>
  <c r="D85" i="4" a="1"/>
  <c r="D85" i="4"/>
  <c r="D86" i="4" a="1"/>
  <c r="D86" i="4" s="1"/>
  <c r="D87" i="4" a="1"/>
  <c r="D87" i="4" s="1"/>
  <c r="D88" i="4" a="1"/>
  <c r="D88" i="4" s="1"/>
  <c r="D89" i="4" a="1"/>
  <c r="D89" i="4"/>
  <c r="D90" i="4" a="1"/>
  <c r="D90" i="4" s="1"/>
  <c r="D91" i="4" a="1"/>
  <c r="D91" i="4" s="1"/>
  <c r="D92" i="4" a="1"/>
  <c r="D92" i="4" s="1"/>
  <c r="D93" i="4" a="1"/>
  <c r="D93" i="4"/>
  <c r="D94" i="4" a="1"/>
  <c r="D94" i="4" s="1"/>
  <c r="D95" i="4" a="1"/>
  <c r="D95" i="4" s="1"/>
  <c r="D96" i="4" a="1"/>
  <c r="D96" i="4" s="1"/>
  <c r="D97" i="4" a="1"/>
  <c r="D97" i="4"/>
  <c r="F97" i="4" s="1"/>
  <c r="D98" i="4" a="1"/>
  <c r="D98" i="4" s="1"/>
  <c r="D99" i="4" a="1"/>
  <c r="D99" i="4" s="1"/>
  <c r="D100" i="4" a="1"/>
  <c r="D100" i="4" s="1"/>
  <c r="D101" i="4" a="1"/>
  <c r="D101" i="4"/>
  <c r="D102" i="4" a="1"/>
  <c r="D102" i="4" s="1"/>
  <c r="D103" i="4" a="1"/>
  <c r="D103" i="4" s="1"/>
  <c r="D104" i="4" a="1"/>
  <c r="D104" i="4" s="1"/>
  <c r="D105" i="4" a="1"/>
  <c r="D105" i="4"/>
  <c r="D106" i="4" a="1"/>
  <c r="D106" i="4" s="1"/>
  <c r="D107" i="4" a="1"/>
  <c r="D107" i="4" s="1"/>
  <c r="D108" i="4" a="1"/>
  <c r="D108" i="4" s="1"/>
  <c r="D109" i="4" a="1"/>
  <c r="D109" i="4"/>
  <c r="D110" i="4" a="1"/>
  <c r="D110" i="4" s="1"/>
  <c r="D111" i="4" a="1"/>
  <c r="D111" i="4" s="1"/>
  <c r="D112" i="4" a="1"/>
  <c r="D112" i="4" s="1"/>
  <c r="D113" i="4" a="1"/>
  <c r="D113" i="4"/>
  <c r="F113" i="4" s="1"/>
  <c r="D114" i="4" a="1"/>
  <c r="D114" i="4" s="1"/>
  <c r="D115" i="4" a="1"/>
  <c r="D115" i="4" s="1"/>
  <c r="D116" i="4" a="1"/>
  <c r="D116" i="4" s="1"/>
  <c r="D117" i="4" a="1"/>
  <c r="D117" i="4"/>
  <c r="D118" i="4" a="1"/>
  <c r="D118" i="4" s="1"/>
  <c r="D119" i="4" a="1"/>
  <c r="D119" i="4" s="1"/>
  <c r="D120" i="4" a="1"/>
  <c r="D120" i="4" s="1"/>
  <c r="D121" i="4" a="1"/>
  <c r="D121" i="4"/>
  <c r="D122" i="4" a="1"/>
  <c r="D122" i="4" s="1"/>
  <c r="D123" i="4" a="1"/>
  <c r="D123" i="4" s="1"/>
  <c r="D124" i="4" a="1"/>
  <c r="D124" i="4" s="1"/>
  <c r="D125" i="4" a="1"/>
  <c r="D125" i="4"/>
  <c r="D126" i="4" a="1"/>
  <c r="D126" i="4" s="1"/>
  <c r="D127" i="4" a="1"/>
  <c r="D127" i="4" s="1"/>
  <c r="D128" i="4" a="1"/>
  <c r="D128" i="4" s="1"/>
  <c r="D129" i="4" a="1"/>
  <c r="D129" i="4"/>
  <c r="F129" i="4" s="1"/>
  <c r="D130" i="4" a="1"/>
  <c r="D130" i="4" s="1"/>
  <c r="D131" i="4" a="1"/>
  <c r="D131" i="4" s="1"/>
  <c r="D132" i="4" a="1"/>
  <c r="D132" i="4" s="1"/>
  <c r="D133" i="4" a="1"/>
  <c r="D133" i="4"/>
  <c r="D134" i="4" a="1"/>
  <c r="D134" i="4" s="1"/>
  <c r="D135" i="4" a="1"/>
  <c r="D135" i="4" s="1"/>
  <c r="D136" i="4" a="1"/>
  <c r="D136" i="4" s="1"/>
  <c r="D137" i="4" a="1"/>
  <c r="D137" i="4"/>
  <c r="D138" i="4" a="1"/>
  <c r="D138" i="4" s="1"/>
  <c r="D139" i="4" a="1"/>
  <c r="D139" i="4" s="1"/>
  <c r="D140" i="4" a="1"/>
  <c r="D140" i="4" s="1"/>
  <c r="D141" i="4" a="1"/>
  <c r="D141" i="4"/>
  <c r="D142" i="4" a="1"/>
  <c r="D142" i="4" s="1"/>
  <c r="D143" i="4" a="1"/>
  <c r="D143" i="4" s="1"/>
  <c r="D144" i="4" a="1"/>
  <c r="D144" i="4" s="1"/>
  <c r="D145" i="4" a="1"/>
  <c r="D145" i="4"/>
  <c r="F145" i="4" s="1"/>
  <c r="D146" i="4" a="1"/>
  <c r="D146" i="4" s="1"/>
  <c r="D147" i="4" a="1"/>
  <c r="D147" i="4" s="1"/>
  <c r="D148" i="4" a="1"/>
  <c r="D148" i="4" s="1"/>
  <c r="D149" i="4" a="1"/>
  <c r="D149" i="4"/>
  <c r="D150" i="4" a="1"/>
  <c r="D150" i="4" s="1"/>
  <c r="D151" i="4" a="1"/>
  <c r="D151" i="4" s="1"/>
  <c r="D152" i="4" a="1"/>
  <c r="D152" i="4" s="1"/>
  <c r="D153" i="4" a="1"/>
  <c r="D153" i="4"/>
  <c r="D154" i="4" a="1"/>
  <c r="D154" i="4" s="1"/>
  <c r="D155" i="4" a="1"/>
  <c r="D155" i="4" s="1"/>
  <c r="D156" i="4" a="1"/>
  <c r="D156" i="4" s="1"/>
  <c r="D157" i="4" a="1"/>
  <c r="D157" i="4"/>
  <c r="D158" i="4" a="1"/>
  <c r="D158" i="4" s="1"/>
  <c r="D159" i="4" a="1"/>
  <c r="D159" i="4" s="1"/>
  <c r="D160" i="4" a="1"/>
  <c r="D160" i="4" s="1"/>
  <c r="D161" i="4" a="1"/>
  <c r="D161" i="4"/>
  <c r="F161" i="4" s="1"/>
  <c r="D162" i="4" a="1"/>
  <c r="D162" i="4" s="1"/>
  <c r="D163" i="4" a="1"/>
  <c r="D163" i="4" s="1"/>
  <c r="D164" i="4" a="1"/>
  <c r="D164" i="4" s="1"/>
  <c r="D165" i="4" a="1"/>
  <c r="D165" i="4"/>
  <c r="D166" i="4" a="1"/>
  <c r="D166" i="4" s="1"/>
  <c r="D167" i="4" a="1"/>
  <c r="D167" i="4" s="1"/>
  <c r="D168" i="4" a="1"/>
  <c r="D168" i="4" s="1"/>
  <c r="D169" i="4" a="1"/>
  <c r="D169" i="4"/>
  <c r="D170" i="4" a="1"/>
  <c r="D170" i="4" s="1"/>
  <c r="D171" i="4" a="1"/>
  <c r="D171" i="4" s="1"/>
  <c r="D172" i="4" a="1"/>
  <c r="D172" i="4" s="1"/>
  <c r="D173" i="4" a="1"/>
  <c r="D173" i="4"/>
  <c r="D174" i="4" a="1"/>
  <c r="D174" i="4" s="1"/>
  <c r="D175" i="4" a="1"/>
  <c r="D175" i="4" s="1"/>
  <c r="D176" i="4" a="1"/>
  <c r="D176" i="4" s="1"/>
  <c r="D177" i="4" a="1"/>
  <c r="D177" i="4" s="1"/>
  <c r="D178" i="4" a="1"/>
  <c r="D178" i="4" s="1"/>
  <c r="D179" i="4" a="1"/>
  <c r="D179" i="4" s="1"/>
  <c r="D180" i="4" a="1"/>
  <c r="D180" i="4" s="1"/>
  <c r="D181" i="4" a="1"/>
  <c r="D181" i="4" s="1"/>
  <c r="D182" i="4" a="1"/>
  <c r="D182" i="4" s="1"/>
  <c r="D183" i="4" a="1"/>
  <c r="D183" i="4" s="1"/>
  <c r="D184" i="4" a="1"/>
  <c r="D184" i="4" s="1"/>
  <c r="D185" i="4" a="1"/>
  <c r="D185" i="4" s="1"/>
  <c r="D186" i="4" a="1"/>
  <c r="D186" i="4" s="1"/>
  <c r="D187" i="4" a="1"/>
  <c r="D187" i="4" s="1"/>
  <c r="D188" i="4" a="1"/>
  <c r="D188" i="4" s="1"/>
  <c r="D189" i="4" a="1"/>
  <c r="D189" i="4" s="1"/>
  <c r="D190" i="4" a="1"/>
  <c r="D190" i="4" s="1"/>
  <c r="D191" i="4" a="1"/>
  <c r="D191" i="4" s="1"/>
  <c r="D192" i="4" a="1"/>
  <c r="D192" i="4" s="1"/>
  <c r="D193" i="4" a="1"/>
  <c r="D193" i="4" s="1"/>
  <c r="D194" i="4" a="1"/>
  <c r="D194" i="4" s="1"/>
  <c r="D195" i="4" a="1"/>
  <c r="D195" i="4" s="1"/>
  <c r="D196" i="4" a="1"/>
  <c r="D196" i="4" s="1"/>
  <c r="D197" i="4" a="1"/>
  <c r="D197" i="4" s="1"/>
  <c r="D198" i="4" a="1"/>
  <c r="D198" i="4" s="1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98" i="4"/>
  <c r="F101" i="4"/>
  <c r="F102" i="4"/>
  <c r="F106" i="4"/>
  <c r="F109" i="4"/>
  <c r="F110" i="4"/>
  <c r="F114" i="4"/>
  <c r="F117" i="4"/>
  <c r="F118" i="4"/>
  <c r="F122" i="4"/>
  <c r="F125" i="4"/>
  <c r="F126" i="4"/>
  <c r="F130" i="4"/>
  <c r="F133" i="4"/>
  <c r="F134" i="4"/>
  <c r="F138" i="4"/>
  <c r="F141" i="4"/>
  <c r="F142" i="4"/>
  <c r="F146" i="4"/>
  <c r="F149" i="4"/>
  <c r="F150" i="4"/>
  <c r="F153" i="4"/>
  <c r="F154" i="4"/>
  <c r="F157" i="4"/>
  <c r="F158" i="4"/>
  <c r="F162" i="4"/>
  <c r="F165" i="4"/>
  <c r="F166" i="4"/>
  <c r="F170" i="4"/>
  <c r="F173" i="4"/>
  <c r="F174" i="4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F190" i="4" l="1"/>
  <c r="F178" i="4"/>
  <c r="F155" i="4"/>
  <c r="F139" i="4"/>
  <c r="F197" i="4"/>
  <c r="F193" i="4"/>
  <c r="F189" i="4"/>
  <c r="F185" i="4"/>
  <c r="F181" i="4"/>
  <c r="F177" i="4"/>
  <c r="F167" i="4"/>
  <c r="F151" i="4"/>
  <c r="F135" i="4"/>
  <c r="F119" i="4"/>
  <c r="F103" i="4"/>
  <c r="F198" i="4"/>
  <c r="F186" i="4"/>
  <c r="F171" i="4"/>
  <c r="F123" i="4"/>
  <c r="F107" i="4"/>
  <c r="F163" i="4"/>
  <c r="F147" i="4"/>
  <c r="F131" i="4"/>
  <c r="F115" i="4"/>
  <c r="F99" i="4"/>
  <c r="F194" i="4"/>
  <c r="F182" i="4"/>
  <c r="F195" i="4"/>
  <c r="F191" i="4"/>
  <c r="F187" i="4"/>
  <c r="F183" i="4"/>
  <c r="F179" i="4"/>
  <c r="F175" i="4"/>
  <c r="F159" i="4"/>
  <c r="F143" i="4"/>
  <c r="F127" i="4"/>
  <c r="F111" i="4"/>
  <c r="F196" i="4"/>
  <c r="F192" i="4"/>
  <c r="F188" i="4"/>
  <c r="F184" i="4"/>
  <c r="F180" i="4"/>
  <c r="F176" i="4"/>
  <c r="F172" i="4"/>
  <c r="F168" i="4"/>
  <c r="F164" i="4"/>
  <c r="F160" i="4"/>
  <c r="F156" i="4"/>
  <c r="F152" i="4"/>
  <c r="F148" i="4"/>
  <c r="F144" i="4"/>
  <c r="F140" i="4"/>
  <c r="F136" i="4"/>
  <c r="F132" i="4"/>
  <c r="F128" i="4"/>
  <c r="F124" i="4"/>
  <c r="F120" i="4"/>
  <c r="F116" i="4"/>
  <c r="F112" i="4"/>
  <c r="F108" i="4"/>
  <c r="F104" i="4"/>
  <c r="F100" i="4"/>
  <c r="F96" i="4"/>
  <c r="F2" i="5"/>
  <c r="B98" i="5"/>
  <c r="B97" i="5"/>
  <c r="B96" i="5"/>
  <c r="B95" i="5"/>
  <c r="B94" i="5"/>
  <c r="B93" i="5"/>
  <c r="B92" i="5"/>
  <c r="B91" i="5"/>
  <c r="B90" i="5"/>
  <c r="B89" i="5"/>
  <c r="B88" i="5"/>
  <c r="B87" i="5"/>
  <c r="B86" i="5"/>
  <c r="B85" i="5"/>
  <c r="B84" i="5"/>
  <c r="B83" i="5"/>
  <c r="B82" i="5"/>
  <c r="B81" i="5"/>
  <c r="B80" i="5"/>
  <c r="B79" i="5"/>
  <c r="B78" i="5"/>
  <c r="B77" i="5"/>
  <c r="B76" i="5"/>
  <c r="B75" i="5"/>
  <c r="B74" i="5"/>
  <c r="B73" i="5"/>
  <c r="B72" i="5"/>
  <c r="B71" i="5"/>
  <c r="B70" i="5"/>
  <c r="B69" i="5"/>
  <c r="B68" i="5"/>
  <c r="B67" i="5"/>
  <c r="B66" i="5"/>
  <c r="B65" i="5"/>
  <c r="B64" i="5"/>
  <c r="B63" i="5"/>
  <c r="B62" i="5"/>
  <c r="B61" i="5"/>
  <c r="B60" i="5"/>
  <c r="B59" i="5"/>
  <c r="B58" i="5"/>
  <c r="B57" i="5"/>
  <c r="B56" i="5"/>
  <c r="B55" i="5"/>
  <c r="B54" i="5"/>
  <c r="B53" i="5"/>
  <c r="B52" i="5"/>
  <c r="B51" i="5"/>
  <c r="B50" i="5"/>
  <c r="B49" i="5"/>
  <c r="B48" i="5"/>
  <c r="B47" i="5"/>
  <c r="B46" i="5"/>
  <c r="B45" i="5"/>
  <c r="B44" i="5"/>
  <c r="B43" i="5"/>
  <c r="B42" i="5"/>
  <c r="B41" i="5"/>
  <c r="B40" i="5"/>
  <c r="B39" i="5"/>
  <c r="B38" i="5"/>
  <c r="B37" i="5"/>
  <c r="B36" i="5"/>
  <c r="B35" i="5"/>
  <c r="B34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B6" i="5"/>
  <c r="B5" i="5"/>
  <c r="B5" i="4" l="1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L5" i="3" l="1"/>
  <c r="I5" i="3"/>
  <c r="H5" i="3"/>
  <c r="G5" i="3"/>
  <c r="E92" i="5" l="1"/>
  <c r="D92" i="5"/>
  <c r="E88" i="5"/>
  <c r="D88" i="5"/>
  <c r="F84" i="4"/>
  <c r="E84" i="5"/>
  <c r="D84" i="5"/>
  <c r="F80" i="4"/>
  <c r="E80" i="5"/>
  <c r="D80" i="5"/>
  <c r="E76" i="5"/>
  <c r="D76" i="5"/>
  <c r="E72" i="5"/>
  <c r="D72" i="5"/>
  <c r="F68" i="4"/>
  <c r="E68" i="5"/>
  <c r="D68" i="5"/>
  <c r="F64" i="4"/>
  <c r="E64" i="5"/>
  <c r="D64" i="5"/>
  <c r="D60" i="5"/>
  <c r="E60" i="5"/>
  <c r="D56" i="5"/>
  <c r="E56" i="5"/>
  <c r="D52" i="5"/>
  <c r="F52" i="5" s="1"/>
  <c r="E52" i="5"/>
  <c r="D48" i="5"/>
  <c r="F48" i="5" s="1"/>
  <c r="E48" i="5"/>
  <c r="D44" i="5"/>
  <c r="E44" i="5"/>
  <c r="D40" i="5"/>
  <c r="E40" i="5"/>
  <c r="D36" i="5"/>
  <c r="F36" i="5" s="1"/>
  <c r="E36" i="5"/>
  <c r="D32" i="5"/>
  <c r="F32" i="5" s="1"/>
  <c r="E32" i="5"/>
  <c r="D28" i="5"/>
  <c r="E28" i="5"/>
  <c r="D24" i="5"/>
  <c r="E24" i="5"/>
  <c r="D20" i="5"/>
  <c r="F20" i="5" s="1"/>
  <c r="E20" i="5"/>
  <c r="D16" i="5"/>
  <c r="F16" i="5" s="1"/>
  <c r="E16" i="5"/>
  <c r="D12" i="5"/>
  <c r="E12" i="5"/>
  <c r="D8" i="5"/>
  <c r="E8" i="5"/>
  <c r="F95" i="4"/>
  <c r="D95" i="5"/>
  <c r="F95" i="5" s="1"/>
  <c r="E95" i="5"/>
  <c r="F91" i="4"/>
  <c r="E91" i="5"/>
  <c r="D91" i="5"/>
  <c r="F87" i="4"/>
  <c r="D87" i="5"/>
  <c r="F87" i="5" s="1"/>
  <c r="E87" i="5"/>
  <c r="F83" i="4"/>
  <c r="E83" i="5"/>
  <c r="D83" i="5"/>
  <c r="F79" i="4"/>
  <c r="D79" i="5"/>
  <c r="F79" i="5" s="1"/>
  <c r="E79" i="5"/>
  <c r="F75" i="4"/>
  <c r="E75" i="5"/>
  <c r="D75" i="5"/>
  <c r="F71" i="4"/>
  <c r="D71" i="5"/>
  <c r="F71" i="5" s="1"/>
  <c r="E71" i="5"/>
  <c r="F67" i="4"/>
  <c r="E67" i="5"/>
  <c r="D67" i="5"/>
  <c r="F63" i="4"/>
  <c r="D63" i="5"/>
  <c r="F63" i="5" s="1"/>
  <c r="E63" i="5"/>
  <c r="F59" i="4"/>
  <c r="D59" i="5"/>
  <c r="F59" i="5" s="1"/>
  <c r="E59" i="5"/>
  <c r="F55" i="4"/>
  <c r="D55" i="5"/>
  <c r="F55" i="5" s="1"/>
  <c r="E55" i="5"/>
  <c r="F51" i="4"/>
  <c r="D51" i="5"/>
  <c r="F51" i="5" s="1"/>
  <c r="E51" i="5"/>
  <c r="F47" i="4"/>
  <c r="D47" i="5"/>
  <c r="F47" i="5" s="1"/>
  <c r="E47" i="5"/>
  <c r="F43" i="4"/>
  <c r="D43" i="5"/>
  <c r="F43" i="5" s="1"/>
  <c r="E43" i="5"/>
  <c r="F39" i="4"/>
  <c r="D39" i="5"/>
  <c r="F39" i="5" s="1"/>
  <c r="E39" i="5"/>
  <c r="F35" i="4"/>
  <c r="D35" i="5"/>
  <c r="F35" i="5" s="1"/>
  <c r="E35" i="5"/>
  <c r="F31" i="4"/>
  <c r="D31" i="5"/>
  <c r="F31" i="5" s="1"/>
  <c r="E31" i="5"/>
  <c r="F27" i="4"/>
  <c r="D27" i="5"/>
  <c r="F27" i="5" s="1"/>
  <c r="E27" i="5"/>
  <c r="F23" i="4"/>
  <c r="D23" i="5"/>
  <c r="F23" i="5" s="1"/>
  <c r="E23" i="5"/>
  <c r="F19" i="4"/>
  <c r="D19" i="5"/>
  <c r="F19" i="5" s="1"/>
  <c r="E19" i="5"/>
  <c r="F15" i="4"/>
  <c r="D15" i="5"/>
  <c r="F15" i="5" s="1"/>
  <c r="E15" i="5"/>
  <c r="F11" i="4"/>
  <c r="D11" i="5"/>
  <c r="F11" i="5" s="1"/>
  <c r="E11" i="5"/>
  <c r="F7" i="4"/>
  <c r="D7" i="5"/>
  <c r="F7" i="5" s="1"/>
  <c r="E7" i="5"/>
  <c r="F94" i="4"/>
  <c r="D94" i="5"/>
  <c r="F94" i="5" s="1"/>
  <c r="E94" i="5"/>
  <c r="F90" i="4"/>
  <c r="D90" i="5"/>
  <c r="F90" i="5" s="1"/>
  <c r="E90" i="5"/>
  <c r="F86" i="4"/>
  <c r="D86" i="5"/>
  <c r="F86" i="5" s="1"/>
  <c r="E86" i="5"/>
  <c r="F82" i="4"/>
  <c r="D82" i="5"/>
  <c r="F82" i="5" s="1"/>
  <c r="E82" i="5"/>
  <c r="F78" i="4"/>
  <c r="D78" i="5"/>
  <c r="F78" i="5" s="1"/>
  <c r="E78" i="5"/>
  <c r="F74" i="4"/>
  <c r="D74" i="5"/>
  <c r="F74" i="5" s="1"/>
  <c r="E74" i="5"/>
  <c r="F70" i="4"/>
  <c r="D70" i="5"/>
  <c r="F70" i="5" s="1"/>
  <c r="E70" i="5"/>
  <c r="F66" i="4"/>
  <c r="D66" i="5"/>
  <c r="F66" i="5" s="1"/>
  <c r="E66" i="5"/>
  <c r="F62" i="4"/>
  <c r="D62" i="5"/>
  <c r="F62" i="5" s="1"/>
  <c r="E62" i="5"/>
  <c r="F58" i="4"/>
  <c r="D58" i="5"/>
  <c r="F58" i="5" s="1"/>
  <c r="E58" i="5"/>
  <c r="F54" i="4"/>
  <c r="D54" i="5"/>
  <c r="F54" i="5" s="1"/>
  <c r="E54" i="5"/>
  <c r="F50" i="4"/>
  <c r="D50" i="5"/>
  <c r="F50" i="5" s="1"/>
  <c r="E50" i="5"/>
  <c r="F46" i="4"/>
  <c r="D46" i="5"/>
  <c r="F46" i="5" s="1"/>
  <c r="E46" i="5"/>
  <c r="F42" i="4"/>
  <c r="D42" i="5"/>
  <c r="F42" i="5" s="1"/>
  <c r="E42" i="5"/>
  <c r="F38" i="4"/>
  <c r="D38" i="5"/>
  <c r="F38" i="5" s="1"/>
  <c r="E38" i="5"/>
  <c r="F34" i="4"/>
  <c r="D34" i="5"/>
  <c r="F34" i="5" s="1"/>
  <c r="E34" i="5"/>
  <c r="F30" i="4"/>
  <c r="D30" i="5"/>
  <c r="F30" i="5" s="1"/>
  <c r="E30" i="5"/>
  <c r="F26" i="4"/>
  <c r="D26" i="5"/>
  <c r="F26" i="5" s="1"/>
  <c r="E26" i="5"/>
  <c r="F22" i="4"/>
  <c r="D22" i="5"/>
  <c r="F22" i="5" s="1"/>
  <c r="E22" i="5"/>
  <c r="F18" i="4"/>
  <c r="D18" i="5"/>
  <c r="F18" i="5" s="1"/>
  <c r="E18" i="5"/>
  <c r="F14" i="4"/>
  <c r="D14" i="5"/>
  <c r="F14" i="5" s="1"/>
  <c r="E14" i="5"/>
  <c r="F10" i="4"/>
  <c r="E10" i="5"/>
  <c r="D10" i="5"/>
  <c r="F6" i="4"/>
  <c r="D6" i="5"/>
  <c r="F6" i="5" s="1"/>
  <c r="E6" i="5"/>
  <c r="F93" i="4"/>
  <c r="E93" i="5"/>
  <c r="D93" i="5"/>
  <c r="F89" i="4"/>
  <c r="D89" i="5"/>
  <c r="F89" i="5" s="1"/>
  <c r="E89" i="5"/>
  <c r="F85" i="4"/>
  <c r="E85" i="5"/>
  <c r="D85" i="5"/>
  <c r="F81" i="4"/>
  <c r="E81" i="5"/>
  <c r="D81" i="5"/>
  <c r="F77" i="4"/>
  <c r="D77" i="5"/>
  <c r="F77" i="5" s="1"/>
  <c r="E77" i="5"/>
  <c r="F73" i="4"/>
  <c r="E73" i="5"/>
  <c r="D73" i="5"/>
  <c r="F69" i="4"/>
  <c r="D69" i="5"/>
  <c r="F69" i="5" s="1"/>
  <c r="E69" i="5"/>
  <c r="F65" i="4"/>
  <c r="E65" i="5"/>
  <c r="D65" i="5"/>
  <c r="F61" i="4"/>
  <c r="D61" i="5"/>
  <c r="F61" i="5" s="1"/>
  <c r="E61" i="5"/>
  <c r="F57" i="4"/>
  <c r="D57" i="5"/>
  <c r="F57" i="5" s="1"/>
  <c r="E57" i="5"/>
  <c r="F53" i="4"/>
  <c r="E53" i="5"/>
  <c r="D53" i="5"/>
  <c r="F49" i="4"/>
  <c r="D49" i="5"/>
  <c r="F49" i="5" s="1"/>
  <c r="E49" i="5"/>
  <c r="F45" i="4"/>
  <c r="D45" i="5"/>
  <c r="F45" i="5" s="1"/>
  <c r="E45" i="5"/>
  <c r="F41" i="4"/>
  <c r="D41" i="5"/>
  <c r="F41" i="5" s="1"/>
  <c r="E41" i="5"/>
  <c r="F37" i="4"/>
  <c r="E37" i="5"/>
  <c r="D37" i="5"/>
  <c r="F33" i="4"/>
  <c r="D33" i="5"/>
  <c r="F33" i="5" s="1"/>
  <c r="E33" i="5"/>
  <c r="D29" i="5"/>
  <c r="F29" i="5" s="1"/>
  <c r="E29" i="5"/>
  <c r="D25" i="5"/>
  <c r="F25" i="5" s="1"/>
  <c r="E25" i="5"/>
  <c r="D21" i="5"/>
  <c r="F21" i="5" s="1"/>
  <c r="E21" i="5"/>
  <c r="D17" i="5"/>
  <c r="F17" i="5" s="1"/>
  <c r="E17" i="5"/>
  <c r="D13" i="5"/>
  <c r="F13" i="5" s="1"/>
  <c r="E13" i="5"/>
  <c r="D9" i="5"/>
  <c r="F9" i="5" s="1"/>
  <c r="E9" i="5"/>
  <c r="D5" i="5"/>
  <c r="F5" i="5" s="1"/>
  <c r="E5" i="5"/>
  <c r="F5" i="4" l="1"/>
  <c r="F8" i="4"/>
  <c r="F24" i="4"/>
  <c r="F28" i="4"/>
  <c r="F40" i="4"/>
  <c r="F44" i="4"/>
  <c r="F56" i="4"/>
  <c r="F60" i="4"/>
  <c r="F64" i="5"/>
  <c r="F37" i="5"/>
  <c r="F53" i="5"/>
  <c r="F65" i="5"/>
  <c r="F73" i="5"/>
  <c r="F81" i="5"/>
  <c r="F85" i="5"/>
  <c r="F93" i="5"/>
  <c r="F10" i="5"/>
  <c r="F67" i="5"/>
  <c r="F75" i="5"/>
  <c r="F83" i="5"/>
  <c r="F91" i="5"/>
  <c r="F12" i="4"/>
  <c r="F68" i="5"/>
  <c r="F72" i="5"/>
  <c r="F76" i="5"/>
  <c r="F80" i="5"/>
  <c r="F84" i="5"/>
  <c r="F88" i="5"/>
  <c r="F92" i="5"/>
  <c r="F9" i="4"/>
  <c r="F13" i="4"/>
  <c r="F17" i="4"/>
  <c r="F21" i="4"/>
  <c r="F25" i="4"/>
  <c r="F29" i="4"/>
  <c r="F16" i="4"/>
  <c r="F20" i="4"/>
  <c r="F32" i="4"/>
  <c r="F36" i="4"/>
  <c r="F48" i="4"/>
  <c r="F52" i="4"/>
  <c r="F72" i="4"/>
  <c r="F76" i="4"/>
  <c r="F88" i="4"/>
  <c r="F92" i="4"/>
  <c r="F8" i="5"/>
  <c r="F12" i="5"/>
  <c r="F24" i="5"/>
  <c r="F28" i="5"/>
  <c r="F40" i="5"/>
  <c r="F44" i="5"/>
  <c r="F56" i="5"/>
  <c r="F60" i="5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<sst xmlns="http://schemas.openxmlformats.org/spreadsheetml/2006/main" count="496" uniqueCount="208">
  <si>
    <t>132-1</t>
  </si>
  <si>
    <t>LUC812179</t>
  </si>
  <si>
    <t>179-6</t>
  </si>
  <si>
    <t>432-01</t>
  </si>
  <si>
    <t>2767-1</t>
  </si>
  <si>
    <t>LB923485</t>
  </si>
  <si>
    <t>LB923495</t>
  </si>
  <si>
    <t>217-7</t>
  </si>
  <si>
    <t>217-8</t>
  </si>
  <si>
    <t>217-9</t>
  </si>
  <si>
    <t>260-7</t>
  </si>
  <si>
    <t>260-8</t>
  </si>
  <si>
    <t>260-9</t>
  </si>
  <si>
    <t>691-1</t>
  </si>
  <si>
    <t>697-1</t>
  </si>
  <si>
    <t>OR0012</t>
  </si>
  <si>
    <t>LB970180</t>
  </si>
  <si>
    <t>LB970175</t>
  </si>
  <si>
    <t>OH0561</t>
  </si>
  <si>
    <t>PV70460005</t>
  </si>
  <si>
    <t>681-1</t>
  </si>
  <si>
    <t>OR7003P1</t>
  </si>
  <si>
    <t>DIVCAR1-1</t>
  </si>
  <si>
    <t>HO575502</t>
  </si>
  <si>
    <t>TAMP 680</t>
  </si>
  <si>
    <t>1990-1</t>
  </si>
  <si>
    <t>Frange microfibres à scratch 48cm (unité)</t>
  </si>
  <si>
    <t>TAM 815</t>
  </si>
  <si>
    <t>HO5779402</t>
  </si>
  <si>
    <t>753BL</t>
  </si>
  <si>
    <t>753J</t>
  </si>
  <si>
    <t>753RO</t>
  </si>
  <si>
    <t>753V</t>
  </si>
  <si>
    <t>NILFISK 1407015040</t>
  </si>
  <si>
    <t>TAS7524500</t>
  </si>
  <si>
    <t>THO2015</t>
  </si>
  <si>
    <t>FHP147595</t>
  </si>
  <si>
    <t>TAM577</t>
  </si>
  <si>
    <t>CONTENANT</t>
  </si>
  <si>
    <t>Carton</t>
  </si>
  <si>
    <t>Unité</t>
  </si>
  <si>
    <t>Boite</t>
  </si>
  <si>
    <t>Sachet</t>
  </si>
  <si>
    <t>Cartouche</t>
  </si>
  <si>
    <t>Bidons</t>
  </si>
  <si>
    <t>Flacons</t>
  </si>
  <si>
    <t>QTT/CONT</t>
  </si>
  <si>
    <t>REFERENCE</t>
  </si>
  <si>
    <t>DESIGNATION</t>
  </si>
  <si>
    <t>TYPE</t>
  </si>
  <si>
    <t>Essuie-tout bobine centrale</t>
  </si>
  <si>
    <t>Bactimains DSF bidon 5L</t>
  </si>
  <si>
    <t>Gel nettoyant mains atelier bidon 4,5L</t>
  </si>
  <si>
    <t>Bactimains DSF bidon 1L</t>
  </si>
  <si>
    <t>Boite de gants vynil - 7 ou M (par 100)</t>
  </si>
  <si>
    <t>Boite de gants vynil - 8 ou L (par 100)</t>
  </si>
  <si>
    <t>Boite de gants vynil - 9 ou XL (par 100)</t>
  </si>
  <si>
    <t>Gant ménage type MAPA - 7 (par 10)</t>
  </si>
  <si>
    <t>Gant ménage type MAPA - 8 (par 10)</t>
  </si>
  <si>
    <t>Gant ménage type MAPA - 9 (par 10)</t>
  </si>
  <si>
    <t xml:space="preserve">WC mousse (conditionnement ?) </t>
  </si>
  <si>
    <t>Pastille javel effervescentes 1KG (conditionnement ?)</t>
  </si>
  <si>
    <t>SANICID 100 - bidon 5L</t>
  </si>
  <si>
    <t>KALIDOR 2+ bidon 5L</t>
  </si>
  <si>
    <t>KALIDOR 2+ 500 dosettes</t>
  </si>
  <si>
    <t>Nettoyant autolaveuse bidon 5L</t>
  </si>
  <si>
    <t>ORAFLOR PROTECT Bidon 5L</t>
  </si>
  <si>
    <t xml:space="preserve">Sacs poubelles 5L - rouleau </t>
  </si>
  <si>
    <t>Sacs poubelles 20L - rouleau</t>
  </si>
  <si>
    <t>Sacs poubelles 50L - rouleau</t>
  </si>
  <si>
    <t>Sacs poubelles 100L - rouleau</t>
  </si>
  <si>
    <t>Sacs poubelles 110L - rouleau</t>
  </si>
  <si>
    <t>Sacs poubelle 130L - rouleau</t>
  </si>
  <si>
    <t>Papier toilette - rouleaux standard</t>
  </si>
  <si>
    <t>Papier toilette plat - feuilles</t>
  </si>
  <si>
    <t>Papier toilette - rouleaux MAXI JUMBO</t>
  </si>
  <si>
    <t>Papier toilette - rouleaux MINI JUMBO</t>
  </si>
  <si>
    <t>Essuie-main plat recyclé - feuilles</t>
  </si>
  <si>
    <t>Essuie-mains bobine - rouleaux</t>
  </si>
  <si>
    <t>Savon atelier - bidon 5L</t>
  </si>
  <si>
    <t>Bactimains - cartouche</t>
  </si>
  <si>
    <t>Oraclean booster - Spay 750 ml</t>
  </si>
  <si>
    <t>Liquide vaisselle - bidon 1L</t>
  </si>
  <si>
    <t>Nettoyant vitres - bidon 5L</t>
  </si>
  <si>
    <t>Nettoyant vitres - spay 650ml</t>
  </si>
  <si>
    <t>SANICID 100 - spay 750ml</t>
  </si>
  <si>
    <t>Crème à récurer - bidon 1L</t>
  </si>
  <si>
    <t>Décapant four - aérosol 600 ml</t>
  </si>
  <si>
    <t>Destructeur odeur siphon - bidon 1L</t>
  </si>
  <si>
    <t>Déboucheur soude - bidon 1L</t>
  </si>
  <si>
    <t xml:space="preserve">Cire encaustique - bidon 500ml </t>
  </si>
  <si>
    <t>Nettoyant mousse moquette - aérosol</t>
  </si>
  <si>
    <t>Lessive poudre - bidon 15KG</t>
  </si>
  <si>
    <t>Tablette anti-calcaire machine à laver - bidon 3Kg (nb de tablette ?)</t>
  </si>
  <si>
    <t>Vinaigre blanc - bidon 1,5L</t>
  </si>
  <si>
    <t>Alccol ménager - bidon 1L</t>
  </si>
  <si>
    <t>Produits</t>
  </si>
  <si>
    <t>Matériel</t>
  </si>
  <si>
    <t>Entrée</t>
  </si>
  <si>
    <t>Sortie</t>
  </si>
  <si>
    <t>DATE</t>
  </si>
  <si>
    <t>LIEUX</t>
  </si>
  <si>
    <t>SENS</t>
  </si>
  <si>
    <t>Centre loisirs</t>
  </si>
  <si>
    <t>Coignard</t>
  </si>
  <si>
    <t xml:space="preserve">Hérons </t>
  </si>
  <si>
    <t>Dulong bât A</t>
  </si>
  <si>
    <t>Dulong bât B</t>
  </si>
  <si>
    <t>Dulong bât C</t>
  </si>
  <si>
    <t>Centre aéré</t>
  </si>
  <si>
    <t>Centre ados</t>
  </si>
  <si>
    <t>Duguay</t>
  </si>
  <si>
    <t>Mairie</t>
  </si>
  <si>
    <t>MFS</t>
  </si>
  <si>
    <t>PM</t>
  </si>
  <si>
    <t>CCAS</t>
  </si>
  <si>
    <t>CSC</t>
  </si>
  <si>
    <t>Pôle culturel</t>
  </si>
  <si>
    <t>Salle Leclerc</t>
  </si>
  <si>
    <t>Salle Gouesnard</t>
  </si>
  <si>
    <t>Salle Dufay</t>
  </si>
  <si>
    <t>Billard</t>
  </si>
  <si>
    <t>Salle de danse</t>
  </si>
  <si>
    <t>Salle Souillard</t>
  </si>
  <si>
    <t>Stade</t>
  </si>
  <si>
    <t>COSEC</t>
  </si>
  <si>
    <t>Tennis</t>
  </si>
  <si>
    <t>Médiathèque</t>
  </si>
  <si>
    <t>Pole culturel</t>
  </si>
  <si>
    <t>N°_COM</t>
  </si>
  <si>
    <t>MOIS</t>
  </si>
  <si>
    <t>Janvier</t>
  </si>
  <si>
    <t>Mars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</si>
  <si>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</si>
  <si>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</si>
  <si>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</si>
  <si>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</si>
  <si>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</si>
  <si>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</si>
  <si>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</si>
  <si>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</si>
  <si>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</si>
  <si>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</si>
  <si>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Dulong Gymnase</t>
  </si>
  <si>
    <t>CTM</t>
  </si>
  <si>
    <t>Coignard cantine</t>
  </si>
  <si>
    <t>Hérons cantine</t>
  </si>
  <si>
    <t>Duguay cantine</t>
  </si>
  <si>
    <t>TOTAL</t>
  </si>
  <si>
    <t>NB_LOT</t>
  </si>
  <si>
    <t>NB_UNITE</t>
  </si>
  <si>
    <t>Lot</t>
  </si>
  <si>
    <t xml:space="preserve">LIEUX =&gt; </t>
  </si>
  <si>
    <t xml:space="preserve">MOIS =&gt; </t>
  </si>
  <si>
    <t>QTT_0</t>
  </si>
  <si>
    <t>Accroche balai - 6 crochets</t>
  </si>
  <si>
    <t>Balai fibre crin 40cm</t>
  </si>
  <si>
    <t>Balai fibre soie 30cm</t>
  </si>
  <si>
    <t>Chariot double compartiment avec presse</t>
  </si>
  <si>
    <t>Combiné WC plastique</t>
  </si>
  <si>
    <t>Corps vaporisateur</t>
  </si>
  <si>
    <t>Ensemble pelle basculante</t>
  </si>
  <si>
    <t>Eponge avec grattoir vert - paquet de 10</t>
  </si>
  <si>
    <t>Eponge gros travaux chantier - paquet de 5</t>
  </si>
  <si>
    <t>Eponge spirale inox - paquet de 10</t>
  </si>
  <si>
    <t>Fixe balai chariot</t>
  </si>
  <si>
    <t>Franche coton poche ou languette 40cm</t>
  </si>
  <si>
    <t>Franche microfibres molletonnées à languette 43cm</t>
  </si>
  <si>
    <t>Frange dépoussiérante velcro 60cm</t>
  </si>
  <si>
    <t>Frange Faubert 350g</t>
  </si>
  <si>
    <t>Frange microfibres 60cm</t>
  </si>
  <si>
    <t>Frange microfibres ultra fine poche ou languette 40cm</t>
  </si>
  <si>
    <t>Frange microfibres velcro 40cm dépoussièrante</t>
  </si>
  <si>
    <t>Lave-pont 23cm</t>
  </si>
  <si>
    <t>Lavette microfibres bleue - paquet de 5</t>
  </si>
  <si>
    <t>Lavette microfibres jaune - paquet de 5</t>
  </si>
  <si>
    <t>Lavette microfibres rose - paquet de 5</t>
  </si>
  <si>
    <t>Lavette microfibres verte - paquet de 5</t>
  </si>
  <si>
    <t>Manche alu télescopique</t>
  </si>
  <si>
    <t>Manche alu vis</t>
  </si>
  <si>
    <t>Pelle</t>
  </si>
  <si>
    <t>Pince plastique pour frange Faubert</t>
  </si>
  <si>
    <t>Plumeau antistatique télescopique</t>
  </si>
  <si>
    <t>Pompe doseuse pour bidon 5L</t>
  </si>
  <si>
    <t>Presse avec levier</t>
  </si>
  <si>
    <t>Rouleau abrasif vert</t>
  </si>
  <si>
    <t>Sacs aspirateur - paquet de 10</t>
  </si>
  <si>
    <t>Sacs aspirateur dorsal - paquet de 10</t>
  </si>
  <si>
    <t>Seau 25L carré</t>
  </si>
  <si>
    <t>Serpillère gaufrée</t>
  </si>
  <si>
    <t>Support frange aimant pliable poche et languette 40cm</t>
  </si>
  <si>
    <t>Support frange velcro 40cm</t>
  </si>
  <si>
    <t>Support frange velcro 60cm</t>
  </si>
  <si>
    <t>Tête de loup avec manche télescopique</t>
  </si>
  <si>
    <t>Tête vapo bleue</t>
  </si>
  <si>
    <t>Tête vapo rouge</t>
  </si>
  <si>
    <t>Torchons à vaisselle coton</t>
  </si>
  <si>
    <t>PACKAGE</t>
  </si>
  <si>
    <t>QTT_ENTRANT</t>
  </si>
  <si>
    <t>QTT_SORTANT</t>
  </si>
  <si>
    <t>STOCKS</t>
  </si>
  <si>
    <t>Bombe désodorisante pêche - Spay</t>
  </si>
  <si>
    <t>Désodorisant surpuissant pêche - Spay</t>
  </si>
  <si>
    <t>INVENTAIRE        1er Janvier</t>
  </si>
  <si>
    <t>ETAT DU STOCK</t>
  </si>
  <si>
    <t>QTT           ENTRANTE</t>
  </si>
  <si>
    <t>QTT                  SORTANTE</t>
  </si>
  <si>
    <t>mise à jour 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</si>
</sst>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Color50]\+\ #,##0"/>
    <numFmt numFmtId="165" formatCode="[Red]\-\ #,##0"/>
    <numFmt numFmtId="166" formatCode="[Color50]\+\ #,##0;[Red]\-\ #,##0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2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right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14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 vertical="center"/>
    </xf>
    <xf numFmtId="0" fontId="0" fillId="0" borderId="0" xfId="0" applyNumberFormat="1" applyFill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Border="1" applyAlignment="1">
      <alignment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 applyFill="1" applyAlignment="1" applyProtection="1">
      <alignment horizontal="center" vertical="center"/>
      <protection locked="0"/>
    </xf>
    <xf numFmtId="164" fontId="5" fillId="0" borderId="0" xfId="0" applyNumberFormat="1" applyFont="1" applyFill="1" applyBorder="1" applyAlignment="1">
      <alignment horizontal="center" vertical="center" wrapText="1"/>
    </xf>
    <xf numFmtId="164" fontId="5" fillId="0" borderId="0" xfId="0" applyNumberFormat="1" applyFont="1" applyFill="1" applyBorder="1" applyAlignment="1">
      <alignment vertical="center" wrapText="1"/>
    </xf>
    <xf numFmtId="165" fontId="5" fillId="0" borderId="0" xfId="0" applyNumberFormat="1" applyFont="1" applyFill="1" applyBorder="1" applyAlignment="1">
      <alignment horizontal="center" vertical="center" wrapText="1"/>
    </xf>
    <xf numFmtId="165" fontId="5" fillId="0" borderId="0" xfId="0" applyNumberFormat="1" applyFont="1" applyFill="1" applyBorder="1" applyAlignment="1">
      <alignment vertical="center" wrapText="1"/>
    </xf>
    <xf numFmtId="166" fontId="5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 vertical="top"/>
    </xf>
    <xf numFmtId="14" fontId="7" fillId="0" borderId="0" xfId="0" applyNumberFormat="1" applyFont="1" applyFill="1" applyBorder="1" applyAlignment="1">
      <alignment horizontal="center" vertical="top"/>
    </xf>
    <xf numFmtId="164" fontId="0" fillId="0" borderId="0" xfId="0" applyNumberFormat="1" applyAlignment="1">
      <alignment horizontal="center" vertical="center"/>
    </xf>
    <xf numFmtId="0" fontId="8" fillId="0" borderId="0" xfId="0" applyFont="1" applyAlignment="1">
      <alignment horizontal="left" vertical="center" indent="1"/>
    </xf>
    <xf numFmtId="0" fontId="3" fillId="0" borderId="0" xfId="0" applyFont="1" applyAlignment="1">
      <alignment horizontal="left" vertical="center" indent="1"/>
    </xf>
    <xf numFmtId="166" fontId="2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66">
    <dxf>
      <numFmt numFmtId="165" formatCode="[Red]\-\ #,##0"/>
      <alignment horizontal="center" vertical="center" textRotation="0" wrapText="0" indent="0" justifyLastLine="0" shrinkToFit="0" readingOrder="0"/>
    </dxf>
    <dxf>
      <numFmt numFmtId="164" formatCode="[Color50]\+\ #,##0"/>
      <alignment horizontal="center" vertical="center" textRotation="0" wrapText="0" indent="0" justifyLastLine="0" shrinkToFit="0" readingOrder="0"/>
    </dxf>
    <dxf>
      <numFmt numFmtId="165" formatCode="[Red]\-\ #,##0"/>
    </dxf>
    <dxf>
      <numFmt numFmtId="166" formatCode="[Color50]\+\ #,##0;[Red]\-\ #,##0"/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numFmt numFmtId="166" formatCode="[Color50]\+\ #,##0;[Red]\-\ #,##0"/>
    </dxf>
    <dxf>
      <numFmt numFmtId="165" formatCode="[Red]\-\ #,##0"/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</font>
      <numFmt numFmtId="166" formatCode="[Color50]\+\ #,##0;[Red]\-\ #,##0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Color50]\+\ #,##0;[Red]\-\ 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[Red]\-\ 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[Color50]\+\ 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</dxf>
    <dxf>
      <border outline="0">
        <top style="thin">
          <color theme="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</dxf>
    <dxf>
      <border outline="0"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50EE36-28CE-4BA9-A1E1-FAE9C6C2E9D7}" name="T_contenant" displayName="T_contenant" ref="E1:E9" totalsRowShown="0" headerRowDxfId="65" dataDxfId="64">
  <sortState xmlns:xlrd2="http://schemas.microsoft.com/office/spreadsheetml/2017/richdata2" ref="E2:E9">
    <sortCondition ref="E1:E9"/>
  </sortState>
  <tableColumns count="1">
    <tableColumn id="1" xr3:uid="{3F603935-F4E5-4C78-82A6-F816C9B7D560}" name="CONTENANT" dataDxfId="63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E59263A-90F6-43CB-ADB5-C5742246D4C0}" name="T_package" displayName="T_package" ref="C1:C4" totalsRowShown="0" headerRowDxfId="62" dataDxfId="61">
  <tableColumns count="1">
    <tableColumn id="1" xr3:uid="{4BC6153B-BB8D-4F65-9C9C-B965D284EBC3}" name="PACKAGE" dataDxfId="60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694B7CF-0585-4367-90BD-4698A4B96EF5}" name="T_type" displayName="T_type" ref="A1:A4" totalsRowShown="0" headerRowDxfId="59" dataDxfId="58">
  <tableColumns count="1">
    <tableColumn id="1" xr3:uid="{2EAE552F-BB94-4383-8643-DDDCC58324B1}" name="TYPE" dataDxfId="57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C98DB9C-12B7-46EC-86A8-2A7231B62761}" name="T_sens" displayName="T_sens" ref="G1:G4" totalsRowShown="0" headerRowDxfId="56" dataDxfId="55">
  <tableColumns count="1">
    <tableColumn id="1" xr3:uid="{9E5EAEB8-3131-4A45-8616-C7D0FAD12AE4}" name="SENS" dataDxfId="54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B11D079-2D81-45A6-B3D8-C8E11B94F7CE}" name="T_lieux" displayName="T_lieux" ref="I1:I33" totalsRowShown="0" headerRowDxfId="53" dataDxfId="52">
  <sortState xmlns:xlrd2="http://schemas.microsoft.com/office/spreadsheetml/2017/richdata2" ref="I2:I33">
    <sortCondition ref="I1:I33"/>
  </sortState>
  <tableColumns count="1">
    <tableColumn id="1" xr3:uid="{0AF7BF36-84D7-41CB-842F-CF48AA7AE135}" name="LIEUX" dataDxfId="51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2657554-39D2-4FDE-A1BB-E6182A6E7098}" name="T_mois" displayName="T_mois" ref="K1:K13" totalsRowShown="0" headerRowDxfId="50" dataDxfId="49">
  <tableColumns count="1">
    <tableColumn id="1" xr3:uid="{0E294CE4-4B18-4E35-A6D4-31EAB154D422}" name="MOIS" dataDxfId="48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B4A93FF-9E4F-4881-B08D-341F744D8D6F}" name="T_biblio" displayName="T_biblio" ref="A1:E200" totalsRowShown="0" headerRowDxfId="47" dataDxfId="46">
  <sortState xmlns:xlrd2="http://schemas.microsoft.com/office/spreadsheetml/2017/richdata2" ref="A2:E200">
    <sortCondition descending="1" ref="C1:C200"/>
  </sortState>
  <tableColumns count="5">
    <tableColumn id="1" xr3:uid="{C6BD3EB5-42B8-4218-B837-EC7229428D62}" name="REFERENCE" dataDxfId="45"/>
    <tableColumn id="2" xr3:uid="{504C67CE-C97C-4CDA-B6B0-C3351E1E826A}" name="DESIGNATION"/>
    <tableColumn id="3" xr3:uid="{DF6A564E-EC88-4DDD-8B2E-7A0B7672F17A}" name="TYPE" dataDxfId="44"/>
    <tableColumn id="4" xr3:uid="{84DC8C79-529A-4C36-8164-70D2497C6141}" name="PACKAGE" dataDxfId="43"/>
    <tableColumn id="5" xr3:uid="{23E979E0-68E6-4B84-ACBF-277D0A697B76}" name="QTT/CONT" dataDxfId="42"/>
  </tableColumns>
  <tableStyleInfo name="TableStyleLight3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469195F-0B05-488E-8682-CE41FE363C03}" name="T_saisi" displayName="T_saisi" ref="A4:L5" totalsRowShown="0" headerRowDxfId="41" dataDxfId="40">
  <tableColumns count="12">
    <tableColumn id="1" xr3:uid="{1D8671DC-B3B3-49F1-BD22-4E4214F75CE0}" name="MOIS" dataDxfId="39"/>
    <tableColumn id="2" xr3:uid="{4DDB9B44-6D90-4FC6-8A45-CE8FB469DFCD}" name="DATE" dataDxfId="38"/>
    <tableColumn id="3" xr3:uid="{345CB7BE-5B32-46CA-8EC0-8802E23BFE09}" name="LIEUX" dataDxfId="37"/>
    <tableColumn id="4" xr3:uid="{188986D9-A560-460B-93AF-0A0EE35FAB04}" name="SENS" dataDxfId="36"/>
    <tableColumn id="5" xr3:uid="{A3ADAA13-9E0C-4718-B956-01608194211B}" name="N°_COM" dataDxfId="35"/>
    <tableColumn id="6" xr3:uid="{B2A323D1-27D2-42B2-BD61-CE1972B9280E}" name="REFERENCE" dataDxfId="34"/>
    <tableColumn id="7" xr3:uid="{B88D90E9-E503-4F98-9D8D-402F99697338}" name="DESIGNATION" dataDxfId="33">
      <calculatedColumnFormula>IF(T_saisi[[#This Row],[DATE]]="","",VLOOKUP(T_saisi[[#This Row],[REFERENCE]],T_biblio[],2,))</calculatedColumnFormula>
    </tableColumn>
    <tableColumn id="11" xr3:uid="{5293C64E-D147-41BF-A20C-1A6C94F0F45F}" name="TYPE" dataDxfId="32">
      <calculatedColumnFormula>IF(T_saisi[[#This Row],[DATE]]="","",VLOOKUP(T_saisi[[#This Row],[REFERENCE]],T_biblio[],3,))</calculatedColumnFormula>
    </tableColumn>
    <tableColumn id="10" xr3:uid="{15A036CE-0D01-400F-9200-1F81634E1260}" name="PACKAGE" dataDxfId="31">
      <calculatedColumnFormula>IF(T_saisi[[#This Row],[DATE]]="","",VLOOKUP(T_saisi[[#This Row],[REFERENCE]],T_biblio[],4,))</calculatedColumnFormula>
    </tableColumn>
    <tableColumn id="8" xr3:uid="{82DE534F-3635-4779-AF99-E18DF72883E0}" name="NB_LOT" dataDxfId="30"/>
    <tableColumn id="9" xr3:uid="{183179A2-08EC-46C1-AD29-6635ED95F210}" name="NB_UNITE" dataDxfId="29"/>
    <tableColumn id="12" xr3:uid="{32694EB3-4C72-47FD-AEF3-017DB460734A}" name="TOTAL" dataDxfId="28">
      <calculatedColumnFormula>IF(T_saisi[[#This Row],[DATE]]="","",(T_saisi[[#This Row],[NB_LOT]]*(VLOOKUP(T_saisi[[#This Row],[REFERENCE]],T_biblio[],5,)))+T_saisi[[#This Row],[NB_UNITE]])</calculatedColumnFormula>
    </tableColumn>
  </tableColumns>
  <tableStyleInfo name="TableStyleLight6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E4F4106E-ED6D-4035-8672-56DA5D158DC3}" name="Tableau11" displayName="Tableau11" ref="A4:F150" totalsRowShown="0" headerRowDxfId="27" dataDxfId="25" headerRowBorderDxfId="26" tableBorderDxfId="24">
  <tableColumns count="6">
    <tableColumn id="1" xr3:uid="{CAC6A8A2-002C-444E-99C6-0FCFFBE38BFD}" name="REFERENCE" dataDxfId="23"/>
    <tableColumn id="2" xr3:uid="{245E93DB-FEE0-4807-A8E9-7EE9FF7A1607}" name="DESIGNATION" dataDxfId="22"/>
    <tableColumn id="4" xr3:uid="{39571A4B-4BB3-459F-99F8-745F67B0AE96}" name="INVENTAIRE        1er Janvier" dataDxfId="21"/>
    <tableColumn id="6" xr3:uid="{7A806009-214C-4614-A783-8C1BECBE0932}" name="QTT           ENTRANTE" dataDxfId="20">
      <calculatedColumnFormula>IF(Tableau11[[#This Row],[REFERENCE]]="","",SUMPRODUCT((T_saisi[[#This Row],[REFERENCE]]=$A5)*(T_saisi[[#This Row],[SENS]]="Entrée")*T_saisi[[#This Row],[TOTAL]]))</calculatedColumnFormula>
    </tableColumn>
    <tableColumn id="5" xr3:uid="{51E3535A-0AD0-4BC4-84DA-0F2BF2B599B2}" name="QTT                  SORTANTE" dataDxfId="19">
      <calculatedColumnFormula>IF(Tableau11[[#This Row],[REFERENCE]]="","",SUMPRODUCT((T_saisi[[#This Row],[REFERENCE]]=$A5)*(T_saisi[[#This Row],[SENS]]="Sortie")*T_saisi[[#This Row],[TOTAL]]))</calculatedColumnFormula>
    </tableColumn>
    <tableColumn id="3" xr3:uid="{E806F73D-C47C-43B7-AB75-F8C00ACC1BC5}" name="STOCKS" dataDxfId="18">
      <calculatedColumnFormula>IF(Tableau11[[#This Row],[REFERENCE]]="","",(Tableau11[[#This Row],[INVENTAIRE        1er Janvier]]+Tableau11[[#This Row],[QTT           ENTRANTE]])-Tableau11[[#This Row],[QTT                  SORTANTE]])</calculatedColumnFormula>
    </tableColumn>
  </tableColumns>
  <tableStyleInfo name="TableStyleMedium4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EA4C01C-2AB0-44FC-8979-72BFBF168783}" name="T_billard" displayName="T_billard" ref="A4:F198" totalsRowShown="0" headerRowDxfId="17" dataDxfId="16">
  <tableColumns count="6">
    <tableColumn id="1" xr3:uid="{CB37DBCC-600B-4399-A2B7-020CBC2F777A}" name="REFERENCE" dataDxfId="15"/>
    <tableColumn id="2" xr3:uid="{675D44D2-8003-4358-8F7D-2B6C34C4A651}" name="DESIGNATION" dataDxfId="14">
      <calculatedColumnFormula>IF(A5="","",VLOOKUP(T_billard[[#This Row],[REFERENCE]],T_biblio[],2,))</calculatedColumnFormula>
    </tableColumn>
    <tableColumn id="3" xr3:uid="{75E8A1DA-6301-4542-A34B-85865ED643ED}" name="QTT_0" dataDxfId="13"/>
    <tableColumn id="4" xr3:uid="{EC2881F0-3F1E-435B-90EB-25013F2E1294}" name="QTT_ENTRANT" dataDxfId="1">
      <calculatedColumnFormula array="1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calculatedColumnFormula>
    </tableColumn>
    <tableColumn id="5" xr3:uid="{52458538-9A70-4E8F-B669-42E51B8517F7}" name="QTT_SORTANT" dataDxfId="0">
      <calculatedColumnFormula array="1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calculatedColumnFormula>
    </tableColumn>
    <tableColumn id="6" xr3:uid="{9E447D80-EECF-47EF-A31C-3BBCA3559194}" name="STOCKS" dataDxfId="12">
      <calculatedColumnFormula>(T_billard[[#This Row],[QTT_0]]+T_billard[[#This Row],[QTT_ENTRANT]])-T_billard[[#This Row],[QTT_SORTANT]]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EDF6BC-0B98-4B20-B41F-2B592A081115}">
  <sheetPr codeName="Feuil1"/>
  <dimension ref="A1:K32"/>
  <sheetViews>
    <sheetView workbookViewId="0">
      <selection activeCell="E3" sqref="E3"/>
    </sheetView>
  </sheetViews>
  <sheetFormatPr baseColWidth="10" defaultColWidth="11.5703125" defaultRowHeight="15" x14ac:dyDescent="0.25"/>
  <cols>
    <col min="1" max="1" width="11.5703125" style="3"/>
    <col min="2" max="2" width="1.7109375" style="3" customWidth="1"/>
    <col min="3" max="3" width="20" style="2" customWidth="1"/>
    <col min="4" max="4" width="1.7109375" style="3" customWidth="1"/>
    <col min="5" max="5" width="18.7109375" style="2" customWidth="1"/>
    <col min="6" max="6" width="1.7109375" style="3" customWidth="1"/>
    <col min="7" max="7" width="15.28515625" style="3" customWidth="1"/>
    <col min="8" max="8" width="1.7109375" style="3" customWidth="1"/>
    <col min="9" max="9" width="20.7109375" style="2" customWidth="1"/>
    <col min="10" max="10" width="1.7109375" style="3" customWidth="1"/>
    <col min="11" max="16384" width="11.5703125" style="3"/>
  </cols>
  <sheetData>
    <row r="1" spans="1:11" ht="30" customHeight="1" x14ac:dyDescent="0.25">
      <c r="A1" s="2" t="s">
        <v>49</v>
      </c>
      <c r="C1" s="2" t="s">
        <v>197</v>
      </c>
      <c r="E1" s="2" t="s">
        <v>38</v>
      </c>
      <c r="G1" s="2" t="s">
        <v>102</v>
      </c>
      <c r="I1" s="2" t="s">
        <v>101</v>
      </c>
      <c r="K1" s="2" t="s">
        <v>130</v>
      </c>
    </row>
    <row r="2" spans="1:11" x14ac:dyDescent="0.25">
      <c r="A2" s="2" t="s">
        <v>96</v>
      </c>
      <c r="C2" s="2" t="s">
        <v>151</v>
      </c>
      <c r="E2" s="2" t="s">
        <v>44</v>
      </c>
      <c r="G2" s="2" t="s">
        <v>98</v>
      </c>
      <c r="I2" s="2" t="s">
        <v>121</v>
      </c>
      <c r="K2" s="2" t="s">
        <v>131</v>
      </c>
    </row>
    <row r="3" spans="1:11" x14ac:dyDescent="0.25">
      <c r="A3" s="2" t="s">
        <v>97</v>
      </c>
      <c r="C3" s="2" t="s">
        <v>40</v>
      </c>
      <c r="E3" s="2" t="s">
        <v>41</v>
      </c>
      <c r="G3" s="2" t="s">
        <v>99</v>
      </c>
      <c r="I3" s="2" t="s">
        <v>115</v>
      </c>
      <c r="K3" s="2" t="s">
        <v>133</v>
      </c>
    </row>
    <row r="4" spans="1:11" x14ac:dyDescent="0.25">
      <c r="A4" s="2"/>
      <c r="E4" s="2" t="s">
        <v>39</v>
      </c>
      <c r="G4" s="2"/>
      <c r="I4" s="2" t="s">
        <v>110</v>
      </c>
      <c r="K4" s="2" t="s">
        <v>132</v>
      </c>
    </row>
    <row r="5" spans="1:11" x14ac:dyDescent="0.25">
      <c r="E5" s="2" t="s">
        <v>43</v>
      </c>
      <c r="I5" s="2" t="s">
        <v>109</v>
      </c>
      <c r="K5" s="2" t="s">
        <v>134</v>
      </c>
    </row>
    <row r="6" spans="1:11" x14ac:dyDescent="0.25">
      <c r="E6" s="2" t="s">
        <v>45</v>
      </c>
      <c r="I6" s="2" t="s">
        <v>103</v>
      </c>
      <c r="K6" s="2" t="s">
        <v>135</v>
      </c>
    </row>
    <row r="7" spans="1:11" x14ac:dyDescent="0.25">
      <c r="E7" s="2" t="s">
        <v>42</v>
      </c>
      <c r="I7" s="2" t="s">
        <v>104</v>
      </c>
      <c r="K7" s="2" t="s">
        <v>136</v>
      </c>
    </row>
    <row r="8" spans="1:11" x14ac:dyDescent="0.25">
      <c r="E8" s="2" t="s">
        <v>40</v>
      </c>
      <c r="I8" s="2" t="s">
        <v>145</v>
      </c>
      <c r="K8" s="2" t="s">
        <v>137</v>
      </c>
    </row>
    <row r="9" spans="1:11" x14ac:dyDescent="0.25">
      <c r="I9" s="2" t="s">
        <v>125</v>
      </c>
      <c r="K9" s="2" t="s">
        <v>138</v>
      </c>
    </row>
    <row r="10" spans="1:11" x14ac:dyDescent="0.25">
      <c r="I10" s="2" t="s">
        <v>116</v>
      </c>
      <c r="K10" s="2" t="s">
        <v>139</v>
      </c>
    </row>
    <row r="11" spans="1:11" x14ac:dyDescent="0.25">
      <c r="I11" s="2" t="s">
        <v>144</v>
      </c>
      <c r="K11" s="2" t="s">
        <v>140</v>
      </c>
    </row>
    <row r="12" spans="1:11" x14ac:dyDescent="0.25">
      <c r="I12" s="2" t="s">
        <v>111</v>
      </c>
      <c r="K12" s="2" t="s">
        <v>141</v>
      </c>
    </row>
    <row r="13" spans="1:11" x14ac:dyDescent="0.25">
      <c r="I13" s="2" t="s">
        <v>147</v>
      </c>
      <c r="K13" s="2" t="s">
        <v>142</v>
      </c>
    </row>
    <row r="14" spans="1:11" x14ac:dyDescent="0.25">
      <c r="I14" s="2" t="s">
        <v>106</v>
      </c>
    </row>
    <row r="15" spans="1:11" x14ac:dyDescent="0.25">
      <c r="I15" s="2" t="s">
        <v>107</v>
      </c>
    </row>
    <row r="16" spans="1:11" x14ac:dyDescent="0.25">
      <c r="I16" s="2" t="s">
        <v>108</v>
      </c>
    </row>
    <row r="17" spans="9:9" x14ac:dyDescent="0.25">
      <c r="I17" s="2" t="s">
        <v>143</v>
      </c>
    </row>
    <row r="18" spans="9:9" x14ac:dyDescent="0.25">
      <c r="I18" s="2" t="s">
        <v>105</v>
      </c>
    </row>
    <row r="19" spans="9:9" x14ac:dyDescent="0.25">
      <c r="I19" s="2" t="s">
        <v>146</v>
      </c>
    </row>
    <row r="20" spans="9:9" x14ac:dyDescent="0.25">
      <c r="I20" s="2" t="s">
        <v>112</v>
      </c>
    </row>
    <row r="21" spans="9:9" x14ac:dyDescent="0.25">
      <c r="I21" s="2" t="s">
        <v>127</v>
      </c>
    </row>
    <row r="22" spans="9:9" x14ac:dyDescent="0.25">
      <c r="I22" s="2" t="s">
        <v>113</v>
      </c>
    </row>
    <row r="23" spans="9:9" x14ac:dyDescent="0.25">
      <c r="I23" s="2" t="s">
        <v>114</v>
      </c>
    </row>
    <row r="24" spans="9:9" x14ac:dyDescent="0.25">
      <c r="I24" s="2" t="s">
        <v>128</v>
      </c>
    </row>
    <row r="25" spans="9:9" x14ac:dyDescent="0.25">
      <c r="I25" s="2" t="s">
        <v>117</v>
      </c>
    </row>
    <row r="26" spans="9:9" x14ac:dyDescent="0.25">
      <c r="I26" s="2" t="s">
        <v>122</v>
      </c>
    </row>
    <row r="27" spans="9:9" x14ac:dyDescent="0.25">
      <c r="I27" s="2" t="s">
        <v>120</v>
      </c>
    </row>
    <row r="28" spans="9:9" x14ac:dyDescent="0.25">
      <c r="I28" s="2" t="s">
        <v>119</v>
      </c>
    </row>
    <row r="29" spans="9:9" x14ac:dyDescent="0.25">
      <c r="I29" s="2" t="s">
        <v>118</v>
      </c>
    </row>
    <row r="30" spans="9:9" x14ac:dyDescent="0.25">
      <c r="I30" s="2" t="s">
        <v>123</v>
      </c>
    </row>
    <row r="31" spans="9:9" x14ac:dyDescent="0.25">
      <c r="I31" s="2" t="s">
        <v>124</v>
      </c>
    </row>
    <row r="32" spans="9:9" x14ac:dyDescent="0.25">
      <c r="I32" s="2" t="s">
        <v>126</v>
      </c>
    </row>
  </sheetData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FE3F77-771E-45CF-9CA6-5BD1CB23CF48}">
  <sheetPr codeName="Feuil2"/>
  <dimension ref="A1:E92"/>
  <sheetViews>
    <sheetView workbookViewId="0">
      <selection activeCell="B27" sqref="B27"/>
    </sheetView>
  </sheetViews>
  <sheetFormatPr baseColWidth="10" defaultRowHeight="15" x14ac:dyDescent="0.25"/>
  <cols>
    <col min="1" max="1" width="20.7109375" style="1" customWidth="1"/>
    <col min="2" max="2" width="54.5703125" bestFit="1" customWidth="1"/>
    <col min="3" max="3" width="14.7109375" style="1" customWidth="1"/>
    <col min="4" max="4" width="18.7109375" style="1" customWidth="1"/>
    <col min="5" max="5" width="14.7109375" style="1" customWidth="1"/>
  </cols>
  <sheetData>
    <row r="1" spans="1:5" s="1" customFormat="1" ht="30" customHeight="1" x14ac:dyDescent="0.25">
      <c r="A1" s="2" t="s">
        <v>47</v>
      </c>
      <c r="B1" s="2" t="s">
        <v>48</v>
      </c>
      <c r="C1" s="2" t="s">
        <v>49</v>
      </c>
      <c r="D1" s="2" t="s">
        <v>197</v>
      </c>
      <c r="E1" s="2" t="s">
        <v>46</v>
      </c>
    </row>
    <row r="2" spans="1:5" x14ac:dyDescent="0.25">
      <c r="A2" s="4">
        <v>97328</v>
      </c>
      <c r="B2" s="3" t="s">
        <v>95</v>
      </c>
      <c r="C2" s="2" t="s">
        <v>96</v>
      </c>
      <c r="D2" s="2" t="s">
        <v>40</v>
      </c>
      <c r="E2" s="2">
        <v>1</v>
      </c>
    </row>
    <row r="3" spans="1:5" x14ac:dyDescent="0.25">
      <c r="A3" s="2" t="s">
        <v>4</v>
      </c>
      <c r="B3" s="3" t="s">
        <v>80</v>
      </c>
      <c r="C3" s="2" t="s">
        <v>96</v>
      </c>
      <c r="D3" s="2" t="s">
        <v>151</v>
      </c>
      <c r="E3" s="2">
        <v>8</v>
      </c>
    </row>
    <row r="4" spans="1:5" x14ac:dyDescent="0.25">
      <c r="A4" s="2" t="s">
        <v>6</v>
      </c>
      <c r="B4" s="3" t="s">
        <v>53</v>
      </c>
      <c r="C4" s="2" t="s">
        <v>96</v>
      </c>
      <c r="D4" s="2" t="s">
        <v>151</v>
      </c>
      <c r="E4" s="2">
        <v>6</v>
      </c>
    </row>
    <row r="5" spans="1:5" x14ac:dyDescent="0.25">
      <c r="A5" s="2" t="s">
        <v>5</v>
      </c>
      <c r="B5" s="3" t="s">
        <v>51</v>
      </c>
      <c r="C5" s="2" t="s">
        <v>96</v>
      </c>
      <c r="D5" s="2" t="s">
        <v>40</v>
      </c>
      <c r="E5" s="2">
        <v>2</v>
      </c>
    </row>
    <row r="6" spans="1:5" x14ac:dyDescent="0.25">
      <c r="A6" s="2" t="s">
        <v>7</v>
      </c>
      <c r="B6" s="3" t="s">
        <v>54</v>
      </c>
      <c r="C6" s="2" t="s">
        <v>96</v>
      </c>
      <c r="D6" s="2" t="s">
        <v>40</v>
      </c>
      <c r="E6" s="2">
        <v>1</v>
      </c>
    </row>
    <row r="7" spans="1:5" x14ac:dyDescent="0.25">
      <c r="A7" s="2" t="s">
        <v>8</v>
      </c>
      <c r="B7" s="3" t="s">
        <v>55</v>
      </c>
      <c r="C7" s="2" t="s">
        <v>96</v>
      </c>
      <c r="D7" s="2" t="s">
        <v>40</v>
      </c>
      <c r="E7" s="2">
        <v>1</v>
      </c>
    </row>
    <row r="8" spans="1:5" x14ac:dyDescent="0.25">
      <c r="A8" s="2" t="s">
        <v>9</v>
      </c>
      <c r="B8" s="3" t="s">
        <v>56</v>
      </c>
      <c r="C8" s="2" t="s">
        <v>96</v>
      </c>
      <c r="D8" s="2" t="s">
        <v>40</v>
      </c>
      <c r="E8" s="2">
        <v>1</v>
      </c>
    </row>
    <row r="9" spans="1:5" x14ac:dyDescent="0.25">
      <c r="A9" s="2" t="s">
        <v>13</v>
      </c>
      <c r="B9" s="3" t="s">
        <v>201</v>
      </c>
      <c r="C9" s="2" t="s">
        <v>96</v>
      </c>
      <c r="D9" s="2" t="s">
        <v>40</v>
      </c>
      <c r="E9" s="2">
        <v>1</v>
      </c>
    </row>
    <row r="10" spans="1:5" x14ac:dyDescent="0.25">
      <c r="A10" s="2" t="s">
        <v>20</v>
      </c>
      <c r="B10" s="3" t="s">
        <v>90</v>
      </c>
      <c r="C10" s="2" t="s">
        <v>96</v>
      </c>
      <c r="D10" s="2" t="s">
        <v>40</v>
      </c>
      <c r="E10" s="2">
        <v>1</v>
      </c>
    </row>
    <row r="11" spans="1:5" x14ac:dyDescent="0.25">
      <c r="A11" s="2" t="s">
        <v>18</v>
      </c>
      <c r="B11" s="3" t="s">
        <v>86</v>
      </c>
      <c r="C11" s="2" t="s">
        <v>96</v>
      </c>
      <c r="D11" s="2" t="s">
        <v>40</v>
      </c>
      <c r="E11" s="2">
        <v>1</v>
      </c>
    </row>
    <row r="12" spans="1:5" x14ac:dyDescent="0.25">
      <c r="A12" s="2">
        <v>668</v>
      </c>
      <c r="B12" s="3" t="s">
        <v>89</v>
      </c>
      <c r="C12" s="2" t="s">
        <v>96</v>
      </c>
      <c r="D12" s="2" t="s">
        <v>40</v>
      </c>
      <c r="E12" s="2">
        <v>1</v>
      </c>
    </row>
    <row r="13" spans="1:5" x14ac:dyDescent="0.25">
      <c r="A13" s="4">
        <v>1337</v>
      </c>
      <c r="B13" s="3" t="s">
        <v>87</v>
      </c>
      <c r="C13" s="2" t="s">
        <v>96</v>
      </c>
      <c r="D13" s="2" t="s">
        <v>40</v>
      </c>
      <c r="E13" s="2">
        <v>1</v>
      </c>
    </row>
    <row r="14" spans="1:5" x14ac:dyDescent="0.25">
      <c r="A14" s="2" t="s">
        <v>14</v>
      </c>
      <c r="B14" s="3" t="s">
        <v>202</v>
      </c>
      <c r="C14" s="2" t="s">
        <v>96</v>
      </c>
      <c r="D14" s="2" t="s">
        <v>40</v>
      </c>
      <c r="E14" s="2">
        <v>1</v>
      </c>
    </row>
    <row r="15" spans="1:5" x14ac:dyDescent="0.25">
      <c r="A15" s="2" t="s">
        <v>21</v>
      </c>
      <c r="B15" s="3" t="s">
        <v>88</v>
      </c>
      <c r="C15" s="2" t="s">
        <v>96</v>
      </c>
      <c r="D15" s="2" t="s">
        <v>40</v>
      </c>
      <c r="E15" s="2">
        <v>1</v>
      </c>
    </row>
    <row r="16" spans="1:5" x14ac:dyDescent="0.25">
      <c r="A16" s="2" t="s">
        <v>2</v>
      </c>
      <c r="B16" s="3" t="s">
        <v>77</v>
      </c>
      <c r="C16" s="2" t="s">
        <v>96</v>
      </c>
      <c r="D16" s="2" t="s">
        <v>151</v>
      </c>
      <c r="E16" s="2">
        <v>25</v>
      </c>
    </row>
    <row r="17" spans="1:5" x14ac:dyDescent="0.25">
      <c r="A17" s="4">
        <v>2657</v>
      </c>
      <c r="B17" s="3" t="s">
        <v>78</v>
      </c>
      <c r="C17" s="2" t="s">
        <v>96</v>
      </c>
      <c r="D17" s="2" t="s">
        <v>151</v>
      </c>
      <c r="E17" s="2">
        <v>6</v>
      </c>
    </row>
    <row r="18" spans="1:5" x14ac:dyDescent="0.25">
      <c r="A18" s="4">
        <v>410343</v>
      </c>
      <c r="B18" s="3" t="s">
        <v>50</v>
      </c>
      <c r="C18" s="2" t="s">
        <v>96</v>
      </c>
      <c r="D18" s="2" t="s">
        <v>151</v>
      </c>
      <c r="E18" s="2">
        <v>6</v>
      </c>
    </row>
    <row r="19" spans="1:5" x14ac:dyDescent="0.25">
      <c r="A19" s="2" t="s">
        <v>10</v>
      </c>
      <c r="B19" s="3" t="s">
        <v>57</v>
      </c>
      <c r="C19" s="2" t="s">
        <v>96</v>
      </c>
      <c r="D19" s="2" t="s">
        <v>40</v>
      </c>
      <c r="E19" s="2">
        <v>1</v>
      </c>
    </row>
    <row r="20" spans="1:5" x14ac:dyDescent="0.25">
      <c r="A20" s="2" t="s">
        <v>11</v>
      </c>
      <c r="B20" s="3" t="s">
        <v>58</v>
      </c>
      <c r="C20" s="2" t="s">
        <v>96</v>
      </c>
      <c r="D20" s="2" t="s">
        <v>40</v>
      </c>
      <c r="E20" s="2">
        <v>1</v>
      </c>
    </row>
    <row r="21" spans="1:5" x14ac:dyDescent="0.25">
      <c r="A21" s="2" t="s">
        <v>12</v>
      </c>
      <c r="B21" s="3" t="s">
        <v>59</v>
      </c>
      <c r="C21" s="2" t="s">
        <v>96</v>
      </c>
      <c r="D21" s="2" t="s">
        <v>40</v>
      </c>
      <c r="E21" s="2">
        <v>1</v>
      </c>
    </row>
    <row r="22" spans="1:5" x14ac:dyDescent="0.25">
      <c r="A22" s="2" t="s">
        <v>13</v>
      </c>
      <c r="B22" s="3" t="s">
        <v>52</v>
      </c>
      <c r="C22" s="2" t="s">
        <v>96</v>
      </c>
      <c r="D22" s="2" t="s">
        <v>40</v>
      </c>
      <c r="E22" s="2">
        <v>1</v>
      </c>
    </row>
    <row r="23" spans="1:5" x14ac:dyDescent="0.25">
      <c r="A23" s="2" t="s">
        <v>13</v>
      </c>
      <c r="B23" s="3" t="s">
        <v>64</v>
      </c>
      <c r="C23" s="2" t="s">
        <v>96</v>
      </c>
      <c r="D23" s="2" t="s">
        <v>151</v>
      </c>
      <c r="E23" s="2">
        <v>500</v>
      </c>
    </row>
    <row r="24" spans="1:5" x14ac:dyDescent="0.25">
      <c r="A24" s="2" t="s">
        <v>13</v>
      </c>
      <c r="B24" s="3" t="s">
        <v>63</v>
      </c>
      <c r="C24" s="2" t="s">
        <v>96</v>
      </c>
      <c r="D24" s="2" t="s">
        <v>151</v>
      </c>
      <c r="E24" s="2">
        <v>2</v>
      </c>
    </row>
    <row r="25" spans="1:5" x14ac:dyDescent="0.25">
      <c r="A25" s="2" t="s">
        <v>13</v>
      </c>
      <c r="B25" s="3" t="s">
        <v>92</v>
      </c>
      <c r="C25" s="2" t="s">
        <v>96</v>
      </c>
      <c r="D25" s="2" t="s">
        <v>40</v>
      </c>
      <c r="E25" s="2">
        <v>1</v>
      </c>
    </row>
    <row r="26" spans="1:5" x14ac:dyDescent="0.25">
      <c r="A26" s="2">
        <v>705</v>
      </c>
      <c r="B26" s="3" t="s">
        <v>82</v>
      </c>
      <c r="C26" s="2" t="s">
        <v>96</v>
      </c>
      <c r="D26" s="2" t="s">
        <v>40</v>
      </c>
      <c r="E26" s="2">
        <v>1</v>
      </c>
    </row>
    <row r="27" spans="1:5" x14ac:dyDescent="0.25">
      <c r="A27" s="4">
        <v>1123</v>
      </c>
      <c r="B27" s="3" t="s">
        <v>65</v>
      </c>
      <c r="C27" s="2" t="s">
        <v>96</v>
      </c>
      <c r="D27" s="2" t="s">
        <v>40</v>
      </c>
      <c r="E27" s="2">
        <v>1</v>
      </c>
    </row>
    <row r="28" spans="1:5" x14ac:dyDescent="0.25">
      <c r="A28" s="2" t="s">
        <v>19</v>
      </c>
      <c r="B28" s="3" t="s">
        <v>91</v>
      </c>
      <c r="C28" s="2" t="s">
        <v>96</v>
      </c>
      <c r="D28" s="2" t="s">
        <v>40</v>
      </c>
      <c r="E28" s="2">
        <v>1</v>
      </c>
    </row>
    <row r="29" spans="1:5" x14ac:dyDescent="0.25">
      <c r="A29" s="4">
        <v>661</v>
      </c>
      <c r="B29" s="3" t="s">
        <v>83</v>
      </c>
      <c r="C29" s="2" t="s">
        <v>96</v>
      </c>
      <c r="D29" s="2" t="s">
        <v>40</v>
      </c>
      <c r="E29" s="2">
        <v>1</v>
      </c>
    </row>
    <row r="30" spans="1:5" x14ac:dyDescent="0.25">
      <c r="A30" s="4">
        <v>662</v>
      </c>
      <c r="B30" s="3" t="s">
        <v>84</v>
      </c>
      <c r="C30" s="2" t="s">
        <v>96</v>
      </c>
      <c r="D30" s="2" t="s">
        <v>40</v>
      </c>
      <c r="E30" s="2">
        <v>1</v>
      </c>
    </row>
    <row r="31" spans="1:5" x14ac:dyDescent="0.25">
      <c r="A31" s="2">
        <v>10100360</v>
      </c>
      <c r="B31" s="3" t="s">
        <v>81</v>
      </c>
      <c r="C31" s="2" t="s">
        <v>96</v>
      </c>
      <c r="D31" s="2" t="s">
        <v>151</v>
      </c>
      <c r="E31" s="2">
        <v>6</v>
      </c>
    </row>
    <row r="32" spans="1:5" x14ac:dyDescent="0.25">
      <c r="A32" s="4">
        <v>14150020</v>
      </c>
      <c r="B32" s="3" t="s">
        <v>66</v>
      </c>
      <c r="C32" s="2" t="s">
        <v>96</v>
      </c>
      <c r="D32" s="2" t="s">
        <v>151</v>
      </c>
      <c r="E32" s="2">
        <v>2</v>
      </c>
    </row>
    <row r="33" spans="1:5" x14ac:dyDescent="0.25">
      <c r="A33" s="4">
        <v>252</v>
      </c>
      <c r="B33" s="3" t="s">
        <v>75</v>
      </c>
      <c r="C33" s="2" t="s">
        <v>96</v>
      </c>
      <c r="D33" s="2" t="s">
        <v>151</v>
      </c>
      <c r="E33" s="2">
        <v>6</v>
      </c>
    </row>
    <row r="34" spans="1:5" x14ac:dyDescent="0.25">
      <c r="A34" s="2" t="s">
        <v>1</v>
      </c>
      <c r="B34" s="3" t="s">
        <v>76</v>
      </c>
      <c r="C34" s="2" t="s">
        <v>96</v>
      </c>
      <c r="D34" s="2" t="s">
        <v>151</v>
      </c>
      <c r="E34" s="2">
        <v>12</v>
      </c>
    </row>
    <row r="35" spans="1:5" x14ac:dyDescent="0.25">
      <c r="A35" s="2" t="s">
        <v>0</v>
      </c>
      <c r="B35" s="3" t="s">
        <v>73</v>
      </c>
      <c r="C35" s="2" t="s">
        <v>96</v>
      </c>
      <c r="D35" s="2" t="s">
        <v>151</v>
      </c>
      <c r="E35" s="2">
        <v>12</v>
      </c>
    </row>
    <row r="36" spans="1:5" x14ac:dyDescent="0.25">
      <c r="A36" s="4">
        <v>126261</v>
      </c>
      <c r="B36" s="3" t="s">
        <v>74</v>
      </c>
      <c r="C36" s="2" t="s">
        <v>96</v>
      </c>
      <c r="D36" s="2" t="s">
        <v>151</v>
      </c>
      <c r="E36" s="2">
        <v>36</v>
      </c>
    </row>
    <row r="37" spans="1:5" x14ac:dyDescent="0.25">
      <c r="A37" s="2" t="s">
        <v>15</v>
      </c>
      <c r="B37" s="3" t="s">
        <v>61</v>
      </c>
      <c r="C37" s="2" t="s">
        <v>96</v>
      </c>
      <c r="D37" s="2" t="s">
        <v>40</v>
      </c>
      <c r="E37" s="2">
        <v>1</v>
      </c>
    </row>
    <row r="38" spans="1:5" x14ac:dyDescent="0.25">
      <c r="A38" s="4">
        <v>533</v>
      </c>
      <c r="B38" s="3" t="s">
        <v>72</v>
      </c>
      <c r="C38" s="2" t="s">
        <v>96</v>
      </c>
      <c r="D38" s="2" t="s">
        <v>151</v>
      </c>
      <c r="E38" s="2">
        <v>8</v>
      </c>
    </row>
    <row r="39" spans="1:5" x14ac:dyDescent="0.25">
      <c r="A39" s="4">
        <v>5616</v>
      </c>
      <c r="B39" s="3" t="s">
        <v>70</v>
      </c>
      <c r="C39" s="2" t="s">
        <v>96</v>
      </c>
      <c r="D39" s="2" t="s">
        <v>151</v>
      </c>
      <c r="E39" s="2">
        <v>8</v>
      </c>
    </row>
    <row r="40" spans="1:5" x14ac:dyDescent="0.25">
      <c r="A40" s="4">
        <v>532</v>
      </c>
      <c r="B40" s="3" t="s">
        <v>71</v>
      </c>
      <c r="C40" s="2" t="s">
        <v>96</v>
      </c>
      <c r="D40" s="2" t="s">
        <v>151</v>
      </c>
      <c r="E40" s="2">
        <v>8</v>
      </c>
    </row>
    <row r="41" spans="1:5" x14ac:dyDescent="0.25">
      <c r="A41" s="4">
        <v>553</v>
      </c>
      <c r="B41" s="3" t="s">
        <v>68</v>
      </c>
      <c r="C41" s="2" t="s">
        <v>96</v>
      </c>
      <c r="D41" s="2" t="s">
        <v>151</v>
      </c>
      <c r="E41" s="2">
        <v>20</v>
      </c>
    </row>
    <row r="42" spans="1:5" x14ac:dyDescent="0.25">
      <c r="A42" s="4">
        <v>5540</v>
      </c>
      <c r="B42" s="3" t="s">
        <v>69</v>
      </c>
      <c r="C42" s="2" t="s">
        <v>96</v>
      </c>
      <c r="D42" s="2" t="s">
        <v>151</v>
      </c>
      <c r="E42" s="2">
        <v>8</v>
      </c>
    </row>
    <row r="43" spans="1:5" x14ac:dyDescent="0.25">
      <c r="A43" s="4">
        <v>550</v>
      </c>
      <c r="B43" s="3" t="s">
        <v>67</v>
      </c>
      <c r="C43" s="2" t="s">
        <v>96</v>
      </c>
      <c r="D43" s="2" t="s">
        <v>151</v>
      </c>
      <c r="E43" s="2">
        <v>20</v>
      </c>
    </row>
    <row r="44" spans="1:5" x14ac:dyDescent="0.25">
      <c r="A44" s="2" t="s">
        <v>16</v>
      </c>
      <c r="B44" s="3" t="s">
        <v>62</v>
      </c>
      <c r="C44" s="2" t="s">
        <v>96</v>
      </c>
      <c r="D44" s="2" t="s">
        <v>151</v>
      </c>
      <c r="E44" s="2">
        <v>2</v>
      </c>
    </row>
    <row r="45" spans="1:5" x14ac:dyDescent="0.25">
      <c r="A45" s="2" t="s">
        <v>17</v>
      </c>
      <c r="B45" s="3" t="s">
        <v>85</v>
      </c>
      <c r="C45" s="2" t="s">
        <v>96</v>
      </c>
      <c r="D45" s="2" t="s">
        <v>151</v>
      </c>
      <c r="E45" s="2">
        <v>6</v>
      </c>
    </row>
    <row r="46" spans="1:5" x14ac:dyDescent="0.25">
      <c r="A46" s="2" t="s">
        <v>3</v>
      </c>
      <c r="B46" s="3" t="s">
        <v>79</v>
      </c>
      <c r="C46" s="2" t="s">
        <v>96</v>
      </c>
      <c r="D46" s="2" t="s">
        <v>40</v>
      </c>
      <c r="E46" s="2">
        <v>1</v>
      </c>
    </row>
    <row r="47" spans="1:5" x14ac:dyDescent="0.25">
      <c r="A47" s="2">
        <v>38200060</v>
      </c>
      <c r="B47" s="3" t="s">
        <v>93</v>
      </c>
      <c r="C47" s="2" t="s">
        <v>96</v>
      </c>
      <c r="D47" s="2" t="s">
        <v>40</v>
      </c>
      <c r="E47" s="2">
        <v>1</v>
      </c>
    </row>
    <row r="48" spans="1:5" x14ac:dyDescent="0.25">
      <c r="A48" s="2" t="s">
        <v>22</v>
      </c>
      <c r="B48" s="3" t="s">
        <v>94</v>
      </c>
      <c r="C48" s="2" t="s">
        <v>96</v>
      </c>
      <c r="D48" s="2" t="s">
        <v>40</v>
      </c>
      <c r="E48" s="2">
        <v>1</v>
      </c>
    </row>
    <row r="49" spans="1:5" x14ac:dyDescent="0.25">
      <c r="A49" s="2">
        <v>663</v>
      </c>
      <c r="B49" s="3" t="s">
        <v>60</v>
      </c>
      <c r="C49" s="2" t="s">
        <v>96</v>
      </c>
      <c r="D49" s="2" t="s">
        <v>40</v>
      </c>
      <c r="E49" s="2">
        <v>1</v>
      </c>
    </row>
    <row r="50" spans="1:5" x14ac:dyDescent="0.25">
      <c r="A50" s="2" t="s">
        <v>35</v>
      </c>
      <c r="B50" s="3" t="s">
        <v>155</v>
      </c>
      <c r="C50" s="2" t="s">
        <v>97</v>
      </c>
      <c r="D50" s="2" t="s">
        <v>40</v>
      </c>
      <c r="E50" s="2">
        <v>1</v>
      </c>
    </row>
    <row r="51" spans="1:5" x14ac:dyDescent="0.25">
      <c r="A51" s="4">
        <v>800303</v>
      </c>
      <c r="B51" s="3" t="s">
        <v>156</v>
      </c>
      <c r="C51" s="2" t="s">
        <v>97</v>
      </c>
      <c r="D51" s="2" t="s">
        <v>40</v>
      </c>
      <c r="E51" s="2">
        <v>1</v>
      </c>
    </row>
    <row r="52" spans="1:5" x14ac:dyDescent="0.25">
      <c r="A52" s="4">
        <v>515916</v>
      </c>
      <c r="B52" s="3" t="s">
        <v>157</v>
      </c>
      <c r="C52" s="2" t="s">
        <v>97</v>
      </c>
      <c r="D52" s="2" t="s">
        <v>40</v>
      </c>
      <c r="E52" s="2">
        <v>1</v>
      </c>
    </row>
    <row r="53" spans="1:5" x14ac:dyDescent="0.25">
      <c r="A53" s="4">
        <v>34200070</v>
      </c>
      <c r="B53" s="3" t="s">
        <v>158</v>
      </c>
      <c r="C53" s="2" t="s">
        <v>97</v>
      </c>
      <c r="D53" s="2" t="s">
        <v>40</v>
      </c>
      <c r="E53" s="2">
        <v>1</v>
      </c>
    </row>
    <row r="54" spans="1:5" x14ac:dyDescent="0.25">
      <c r="A54" s="4">
        <v>1054</v>
      </c>
      <c r="B54" s="3" t="s">
        <v>159</v>
      </c>
      <c r="C54" s="2" t="s">
        <v>97</v>
      </c>
      <c r="D54" s="2" t="s">
        <v>40</v>
      </c>
      <c r="E54" s="2">
        <v>1</v>
      </c>
    </row>
    <row r="55" spans="1:5" x14ac:dyDescent="0.25">
      <c r="A55" s="2">
        <v>1562</v>
      </c>
      <c r="B55" s="3" t="s">
        <v>160</v>
      </c>
      <c r="C55" s="2" t="s">
        <v>97</v>
      </c>
      <c r="D55" s="2" t="s">
        <v>40</v>
      </c>
      <c r="E55" s="2">
        <v>1</v>
      </c>
    </row>
    <row r="56" spans="1:5" x14ac:dyDescent="0.25">
      <c r="A56" s="2" t="s">
        <v>23</v>
      </c>
      <c r="B56" s="3" t="s">
        <v>161</v>
      </c>
      <c r="C56" s="2" t="s">
        <v>97</v>
      </c>
      <c r="D56" s="2" t="s">
        <v>40</v>
      </c>
      <c r="E56" s="2">
        <v>1</v>
      </c>
    </row>
    <row r="57" spans="1:5" x14ac:dyDescent="0.25">
      <c r="A57" s="4">
        <v>755</v>
      </c>
      <c r="B57" s="3" t="s">
        <v>162</v>
      </c>
      <c r="C57" s="2" t="s">
        <v>97</v>
      </c>
      <c r="D57" s="2" t="s">
        <v>40</v>
      </c>
      <c r="E57" s="2">
        <v>1</v>
      </c>
    </row>
    <row r="58" spans="1:5" x14ac:dyDescent="0.25">
      <c r="A58" s="4">
        <v>3747</v>
      </c>
      <c r="B58" s="3" t="s">
        <v>163</v>
      </c>
      <c r="C58" s="2" t="s">
        <v>97</v>
      </c>
      <c r="D58" s="2" t="s">
        <v>40</v>
      </c>
      <c r="E58" s="2">
        <v>1</v>
      </c>
    </row>
    <row r="59" spans="1:5" x14ac:dyDescent="0.25">
      <c r="A59" s="4">
        <v>760</v>
      </c>
      <c r="B59" s="3" t="s">
        <v>164</v>
      </c>
      <c r="C59" s="2" t="s">
        <v>97</v>
      </c>
      <c r="D59" s="2" t="s">
        <v>40</v>
      </c>
      <c r="E59" s="2">
        <v>1</v>
      </c>
    </row>
    <row r="60" spans="1:5" x14ac:dyDescent="0.25">
      <c r="A60" s="4">
        <v>2534</v>
      </c>
      <c r="B60" s="3" t="s">
        <v>165</v>
      </c>
      <c r="C60" s="2" t="s">
        <v>97</v>
      </c>
      <c r="D60" s="2" t="s">
        <v>40</v>
      </c>
      <c r="E60" s="2">
        <v>1</v>
      </c>
    </row>
    <row r="61" spans="1:5" x14ac:dyDescent="0.25">
      <c r="A61" s="4">
        <v>1987</v>
      </c>
      <c r="B61" s="3" t="s">
        <v>166</v>
      </c>
      <c r="C61" s="2" t="s">
        <v>97</v>
      </c>
      <c r="D61" s="2" t="s">
        <v>40</v>
      </c>
      <c r="E61" s="2">
        <v>1</v>
      </c>
    </row>
    <row r="62" spans="1:5" x14ac:dyDescent="0.25">
      <c r="A62" s="2" t="s">
        <v>25</v>
      </c>
      <c r="B62" s="3" t="s">
        <v>167</v>
      </c>
      <c r="C62" s="2" t="s">
        <v>97</v>
      </c>
      <c r="D62" s="2" t="s">
        <v>40</v>
      </c>
      <c r="E62" s="2">
        <v>1</v>
      </c>
    </row>
    <row r="63" spans="1:5" x14ac:dyDescent="0.25">
      <c r="A63" s="4">
        <v>2032</v>
      </c>
      <c r="B63" s="3" t="s">
        <v>168</v>
      </c>
      <c r="C63" s="2" t="s">
        <v>97</v>
      </c>
      <c r="D63" s="2" t="s">
        <v>40</v>
      </c>
      <c r="E63" s="2">
        <v>1</v>
      </c>
    </row>
    <row r="64" spans="1:5" x14ac:dyDescent="0.25">
      <c r="A64" s="4">
        <v>209405</v>
      </c>
      <c r="B64" s="3" t="s">
        <v>169</v>
      </c>
      <c r="C64" s="2" t="s">
        <v>97</v>
      </c>
      <c r="D64" s="2" t="s">
        <v>40</v>
      </c>
      <c r="E64" s="2">
        <v>1</v>
      </c>
    </row>
    <row r="65" spans="1:5" x14ac:dyDescent="0.25">
      <c r="A65" s="2" t="s">
        <v>27</v>
      </c>
      <c r="B65" s="3" t="s">
        <v>170</v>
      </c>
      <c r="C65" s="2" t="s">
        <v>97</v>
      </c>
      <c r="D65" s="2" t="s">
        <v>40</v>
      </c>
      <c r="E65" s="2">
        <v>1</v>
      </c>
    </row>
    <row r="66" spans="1:5" x14ac:dyDescent="0.25">
      <c r="A66" s="4">
        <v>2027</v>
      </c>
      <c r="B66" s="3" t="s">
        <v>26</v>
      </c>
      <c r="C66" s="2" t="s">
        <v>97</v>
      </c>
      <c r="D66" s="2" t="s">
        <v>40</v>
      </c>
      <c r="E66" s="2">
        <v>1</v>
      </c>
    </row>
    <row r="67" spans="1:5" x14ac:dyDescent="0.25">
      <c r="A67" s="4">
        <v>2025</v>
      </c>
      <c r="B67" s="3" t="s">
        <v>171</v>
      </c>
      <c r="C67" s="2" t="s">
        <v>97</v>
      </c>
      <c r="D67" s="2" t="s">
        <v>40</v>
      </c>
      <c r="E67" s="2">
        <v>1</v>
      </c>
    </row>
    <row r="68" spans="1:5" x14ac:dyDescent="0.25">
      <c r="A68" s="4">
        <v>2026</v>
      </c>
      <c r="B68" s="3" t="s">
        <v>172</v>
      </c>
      <c r="C68" s="2" t="s">
        <v>97</v>
      </c>
      <c r="D68" s="2" t="s">
        <v>40</v>
      </c>
      <c r="E68" s="2">
        <v>1</v>
      </c>
    </row>
    <row r="69" spans="1:5" x14ac:dyDescent="0.25">
      <c r="A69" s="4">
        <v>524314</v>
      </c>
      <c r="B69" s="3" t="s">
        <v>173</v>
      </c>
      <c r="C69" s="2" t="s">
        <v>97</v>
      </c>
      <c r="D69" s="2" t="s">
        <v>40</v>
      </c>
      <c r="E69" s="2">
        <v>1</v>
      </c>
    </row>
    <row r="70" spans="1:5" x14ac:dyDescent="0.25">
      <c r="A70" s="2" t="s">
        <v>29</v>
      </c>
      <c r="B70" s="3" t="s">
        <v>174</v>
      </c>
      <c r="C70" s="2" t="s">
        <v>97</v>
      </c>
      <c r="D70" s="2" t="s">
        <v>40</v>
      </c>
      <c r="E70" s="2">
        <v>1</v>
      </c>
    </row>
    <row r="71" spans="1:5" x14ac:dyDescent="0.25">
      <c r="A71" s="2" t="s">
        <v>30</v>
      </c>
      <c r="B71" s="3" t="s">
        <v>175</v>
      </c>
      <c r="C71" s="2" t="s">
        <v>97</v>
      </c>
      <c r="D71" s="2" t="s">
        <v>40</v>
      </c>
      <c r="E71" s="2">
        <v>1</v>
      </c>
    </row>
    <row r="72" spans="1:5" x14ac:dyDescent="0.25">
      <c r="A72" s="2" t="s">
        <v>31</v>
      </c>
      <c r="B72" s="3" t="s">
        <v>176</v>
      </c>
      <c r="C72" s="2" t="s">
        <v>97</v>
      </c>
      <c r="D72" s="2" t="s">
        <v>40</v>
      </c>
      <c r="E72" s="2">
        <v>1</v>
      </c>
    </row>
    <row r="73" spans="1:5" x14ac:dyDescent="0.25">
      <c r="A73" s="2" t="s">
        <v>32</v>
      </c>
      <c r="B73" s="3" t="s">
        <v>177</v>
      </c>
      <c r="C73" s="2" t="s">
        <v>97</v>
      </c>
      <c r="D73" s="2" t="s">
        <v>40</v>
      </c>
      <c r="E73" s="2">
        <v>1</v>
      </c>
    </row>
    <row r="74" spans="1:5" x14ac:dyDescent="0.25">
      <c r="A74" s="4">
        <v>1935</v>
      </c>
      <c r="B74" s="3" t="s">
        <v>178</v>
      </c>
      <c r="C74" s="2" t="s">
        <v>97</v>
      </c>
      <c r="D74" s="2" t="s">
        <v>40</v>
      </c>
      <c r="E74" s="2">
        <v>1</v>
      </c>
    </row>
    <row r="75" spans="1:5" x14ac:dyDescent="0.25">
      <c r="A75" s="2" t="s">
        <v>24</v>
      </c>
      <c r="B75" s="3" t="s">
        <v>179</v>
      </c>
      <c r="C75" s="2" t="s">
        <v>97</v>
      </c>
      <c r="D75" s="2" t="s">
        <v>40</v>
      </c>
      <c r="E75" s="2">
        <v>1</v>
      </c>
    </row>
    <row r="76" spans="1:5" x14ac:dyDescent="0.25">
      <c r="A76" s="4">
        <v>1059</v>
      </c>
      <c r="B76" s="3" t="s">
        <v>180</v>
      </c>
      <c r="C76" s="2" t="s">
        <v>97</v>
      </c>
      <c r="D76" s="2" t="s">
        <v>40</v>
      </c>
      <c r="E76" s="2">
        <v>1</v>
      </c>
    </row>
    <row r="77" spans="1:5" x14ac:dyDescent="0.25">
      <c r="A77" s="4">
        <v>1201</v>
      </c>
      <c r="B77" s="3" t="s">
        <v>181</v>
      </c>
      <c r="C77" s="2" t="s">
        <v>97</v>
      </c>
      <c r="D77" s="2" t="s">
        <v>40</v>
      </c>
      <c r="E77" s="2">
        <v>1</v>
      </c>
    </row>
    <row r="78" spans="1:5" x14ac:dyDescent="0.25">
      <c r="A78" s="4">
        <v>238001</v>
      </c>
      <c r="B78" s="3" t="s">
        <v>182</v>
      </c>
      <c r="C78" s="2" t="s">
        <v>97</v>
      </c>
      <c r="D78" s="2" t="s">
        <v>40</v>
      </c>
      <c r="E78" s="2">
        <v>1</v>
      </c>
    </row>
    <row r="79" spans="1:5" x14ac:dyDescent="0.25">
      <c r="A79" s="4">
        <v>161000</v>
      </c>
      <c r="B79" s="3" t="s">
        <v>183</v>
      </c>
      <c r="C79" s="2" t="s">
        <v>97</v>
      </c>
      <c r="D79" s="2" t="s">
        <v>40</v>
      </c>
      <c r="E79" s="2">
        <v>1</v>
      </c>
    </row>
    <row r="80" spans="1:5" x14ac:dyDescent="0.25">
      <c r="A80" s="2" t="s">
        <v>36</v>
      </c>
      <c r="B80" s="3" t="s">
        <v>184</v>
      </c>
      <c r="C80" s="2" t="s">
        <v>97</v>
      </c>
      <c r="D80" s="2" t="s">
        <v>40</v>
      </c>
      <c r="E80" s="2">
        <v>1</v>
      </c>
    </row>
    <row r="81" spans="1:5" x14ac:dyDescent="0.25">
      <c r="A81" s="4">
        <v>759</v>
      </c>
      <c r="B81" s="3" t="s">
        <v>185</v>
      </c>
      <c r="C81" s="2" t="s">
        <v>97</v>
      </c>
      <c r="D81" s="2" t="s">
        <v>40</v>
      </c>
      <c r="E81" s="2">
        <v>1</v>
      </c>
    </row>
    <row r="82" spans="1:5" x14ac:dyDescent="0.25">
      <c r="A82" s="2" t="s">
        <v>33</v>
      </c>
      <c r="B82" s="3" t="s">
        <v>186</v>
      </c>
      <c r="C82" s="2" t="s">
        <v>97</v>
      </c>
      <c r="D82" s="2" t="s">
        <v>40</v>
      </c>
      <c r="E82" s="2">
        <v>1</v>
      </c>
    </row>
    <row r="83" spans="1:5" x14ac:dyDescent="0.25">
      <c r="A83" s="2" t="s">
        <v>34</v>
      </c>
      <c r="B83" s="3" t="s">
        <v>187</v>
      </c>
      <c r="C83" s="2" t="s">
        <v>97</v>
      </c>
      <c r="D83" s="2" t="s">
        <v>40</v>
      </c>
      <c r="E83" s="2">
        <v>1</v>
      </c>
    </row>
    <row r="84" spans="1:5" x14ac:dyDescent="0.25">
      <c r="A84" s="4">
        <v>2539</v>
      </c>
      <c r="B84" s="3" t="s">
        <v>188</v>
      </c>
      <c r="C84" s="2" t="s">
        <v>97</v>
      </c>
      <c r="D84" s="2" t="s">
        <v>40</v>
      </c>
      <c r="E84" s="2">
        <v>1</v>
      </c>
    </row>
    <row r="85" spans="1:5" x14ac:dyDescent="0.25">
      <c r="A85" s="4">
        <v>771</v>
      </c>
      <c r="B85" s="3" t="s">
        <v>189</v>
      </c>
      <c r="C85" s="2" t="s">
        <v>97</v>
      </c>
      <c r="D85" s="2" t="s">
        <v>40</v>
      </c>
      <c r="E85" s="2">
        <v>1</v>
      </c>
    </row>
    <row r="86" spans="1:5" x14ac:dyDescent="0.25">
      <c r="A86" s="4">
        <v>1992</v>
      </c>
      <c r="B86" s="3" t="s">
        <v>190</v>
      </c>
      <c r="C86" s="2" t="s">
        <v>97</v>
      </c>
      <c r="D86" s="2" t="s">
        <v>40</v>
      </c>
      <c r="E86" s="2">
        <v>1</v>
      </c>
    </row>
    <row r="87" spans="1:5" x14ac:dyDescent="0.25">
      <c r="A87" s="4">
        <v>2559</v>
      </c>
      <c r="B87" s="3" t="s">
        <v>191</v>
      </c>
      <c r="C87" s="2" t="s">
        <v>97</v>
      </c>
      <c r="D87" s="2" t="s">
        <v>40</v>
      </c>
      <c r="E87" s="2">
        <v>1</v>
      </c>
    </row>
    <row r="88" spans="1:5" x14ac:dyDescent="0.25">
      <c r="A88" s="2" t="s">
        <v>28</v>
      </c>
      <c r="B88" s="3" t="s">
        <v>192</v>
      </c>
      <c r="C88" s="2" t="s">
        <v>97</v>
      </c>
      <c r="D88" s="2" t="s">
        <v>40</v>
      </c>
      <c r="E88" s="2">
        <v>1</v>
      </c>
    </row>
    <row r="89" spans="1:5" x14ac:dyDescent="0.25">
      <c r="A89" s="4">
        <v>1920</v>
      </c>
      <c r="B89" s="3" t="s">
        <v>193</v>
      </c>
      <c r="C89" s="2" t="s">
        <v>97</v>
      </c>
      <c r="D89" s="2" t="s">
        <v>40</v>
      </c>
      <c r="E89" s="2">
        <v>1</v>
      </c>
    </row>
    <row r="90" spans="1:5" x14ac:dyDescent="0.25">
      <c r="A90" s="4">
        <v>1000</v>
      </c>
      <c r="B90" s="3" t="s">
        <v>194</v>
      </c>
      <c r="C90" s="2" t="s">
        <v>97</v>
      </c>
      <c r="D90" s="2" t="s">
        <v>40</v>
      </c>
      <c r="E90" s="2">
        <v>1</v>
      </c>
    </row>
    <row r="91" spans="1:5" x14ac:dyDescent="0.25">
      <c r="A91" s="4">
        <v>1005</v>
      </c>
      <c r="B91" s="3" t="s">
        <v>195</v>
      </c>
      <c r="C91" s="2" t="s">
        <v>97</v>
      </c>
      <c r="D91" s="2" t="s">
        <v>40</v>
      </c>
      <c r="E91" s="2">
        <v>1</v>
      </c>
    </row>
    <row r="92" spans="1:5" x14ac:dyDescent="0.25">
      <c r="A92" s="2" t="s">
        <v>37</v>
      </c>
      <c r="B92" s="3" t="s">
        <v>196</v>
      </c>
      <c r="C92" s="2" t="s">
        <v>97</v>
      </c>
      <c r="D92" s="2" t="s">
        <v>40</v>
      </c>
      <c r="E92" s="2">
        <v>1</v>
      </c>
    </row>
  </sheetData>
  <pageMargins left="0.7" right="0.7" top="0.75" bottom="0.75" header="0.3" footer="0.3"/>
  <ignoredErrors>
    <ignoredError sqref="A201:A1048576 A1" numberStoredAsText="1"/>
  </ignoredErrors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780D0B3-4742-45DD-B88D-071310879CBD}">
          <x14:formula1>
            <xm:f>TECH!$A$2:$A$4</xm:f>
          </x14:formula1>
          <xm:sqref>C2:C200</xm:sqref>
        </x14:dataValidation>
        <x14:dataValidation type="list" allowBlank="1" showInputMessage="1" showErrorMessage="1" xr:uid="{BFCF8A00-13BE-475C-B832-346F06A06709}">
          <x14:formula1>
            <xm:f>TECH!$C$2:$C$4</xm:f>
          </x14:formula1>
          <xm:sqref>D2:D200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133C9C-A25D-4B0A-9975-B76B4D68F8D5}">
  <sheetPr codeName="Feuil3">
    <tabColor theme="7"/>
  </sheetPr>
  <dimension ref="A1:L5"/>
  <sheetViews>
    <sheetView workbookViewId="0">
      <pane ySplit="4" topLeftCell="A5" activePane="bottomLeft" state="frozen"/>
      <selection pane="bottomLeft" activeCell="G5" sqref="G5"/>
    </sheetView>
  </sheetViews>
  <sheetFormatPr baseColWidth="10" defaultColWidth="11.5703125" defaultRowHeight="15" x14ac:dyDescent="0.25"/>
  <cols>
    <col min="1" max="2" width="12.7109375" style="6" customWidth="1"/>
    <col min="3" max="3" width="16.7109375" style="6" customWidth="1"/>
    <col min="4" max="4" width="10.7109375" style="6" customWidth="1"/>
    <col min="5" max="5" width="11.5703125" style="6"/>
    <col min="6" max="6" width="18.7109375" style="6" customWidth="1"/>
    <col min="7" max="7" width="55.7109375" style="6" customWidth="1"/>
    <col min="8" max="8" width="12.7109375" style="6" customWidth="1"/>
    <col min="9" max="9" width="14.7109375" style="6" customWidth="1"/>
    <col min="10" max="11" width="12.7109375" style="6" customWidth="1"/>
    <col min="12" max="12" width="14.140625" style="6" bestFit="1" customWidth="1"/>
    <col min="13" max="16384" width="11.5703125" style="6"/>
  </cols>
  <sheetData>
    <row r="1" spans="1:12" x14ac:dyDescent="0.25">
      <c r="J1" s="7"/>
      <c r="K1" s="8">
        <v>45792</v>
      </c>
    </row>
    <row r="4" spans="1:12" ht="25.15" customHeight="1" x14ac:dyDescent="0.25">
      <c r="A4" s="9" t="s">
        <v>130</v>
      </c>
      <c r="B4" s="9" t="s">
        <v>100</v>
      </c>
      <c r="C4" s="9" t="s">
        <v>101</v>
      </c>
      <c r="D4" s="9" t="s">
        <v>102</v>
      </c>
      <c r="E4" s="9" t="s">
        <v>129</v>
      </c>
      <c r="F4" s="9" t="s">
        <v>47</v>
      </c>
      <c r="G4" s="9" t="s">
        <v>48</v>
      </c>
      <c r="H4" s="9" t="s">
        <v>49</v>
      </c>
      <c r="I4" s="9" t="s">
        <v>197</v>
      </c>
      <c r="J4" s="9" t="s">
        <v>149</v>
      </c>
      <c r="K4" s="9" t="s">
        <v>150</v>
      </c>
      <c r="L4" s="9" t="s">
        <v>148</v>
      </c>
    </row>
    <row r="5" spans="1:12" x14ac:dyDescent="0.25">
      <c r="A5" s="6" t="s">
        <v>136</v>
      </c>
      <c r="B5" s="10">
        <v>45828</v>
      </c>
      <c r="C5" s="11"/>
      <c r="D5" s="11" t="s">
        <v>98</v>
      </c>
      <c r="E5" s="11"/>
      <c r="F5" s="11" t="s">
        <v>4</v>
      </c>
      <c r="G5" s="12" t="str">
        <f>IF(T_saisi[[#This Row],[DATE]]="","",VLOOKUP(T_saisi[[#This Row],[REFERENCE]],T_biblio[],2,))</f>
        <v>Bactimains - cartouche</v>
      </c>
      <c r="H5" s="12" t="str">
        <f>IF(T_saisi[[#This Row],[DATE]]="","",VLOOKUP(T_saisi[[#This Row],[REFERENCE]],T_biblio[],3,))</f>
        <v>Produits</v>
      </c>
      <c r="I5" s="12" t="str">
        <f>IF(T_saisi[[#This Row],[DATE]]="","",VLOOKUP(T_saisi[[#This Row],[REFERENCE]],T_biblio[],4,))</f>
        <v>Lot</v>
      </c>
      <c r="J5" s="25">
        <v>2</v>
      </c>
      <c r="K5" s="25">
        <v>4</v>
      </c>
      <c r="L5" s="13">
        <f>IF(T_saisi[[#This Row],[DATE]]="","",(T_saisi[[#This Row],[NB_LOT]]*(VLOOKUP(T_saisi[[#This Row],[REFERENCE]],T_biblio[],5,)))+T_saisi[[#This Row],[NB_UNITE]])</f>
        <v>20</v>
      </c>
    </row>
  </sheetData>
  <sheetProtection insertRows="0" selectLockedCells="1" sort="0" autoFilter="0"/>
  <conditionalFormatting sqref="J5">
    <cfRule type="expression" dxfId="6" priority="4">
      <formula>$I5="Unité"</formula>
    </cfRule>
  </conditionalFormatting>
  <conditionalFormatting sqref="G5:I5">
    <cfRule type="expression" dxfId="5" priority="3">
      <formula>ISBLANK($F5)</formula>
    </cfRule>
  </conditionalFormatting>
  <conditionalFormatting sqref="E5">
    <cfRule type="expression" dxfId="4" priority="5">
      <formula>$D5&lt;&gt;"Entrée"</formula>
    </cfRule>
  </conditionalFormatting>
  <conditionalFormatting sqref="J5:L5">
    <cfRule type="expression" dxfId="3" priority="1">
      <formula>$D5="Sortie"</formula>
    </cfRule>
    <cfRule type="expression" dxfId="2" priority="2">
      <formula>$D5="Entrée"</formula>
    </cfRule>
  </conditionalFormatting>
  <dataValidations count="3">
    <dataValidation type="custom" allowBlank="1" showInputMessage="1" showErrorMessage="1" errorTitle="Erreur de saisie" error="à ne renseigner que si c'est un Lot" sqref="J5" xr:uid="{7CEFBD4A-F42B-4558-9D69-6D81EA121AD1}">
      <formula1>$I5="Lot"</formula1>
    </dataValidation>
    <dataValidation type="custom" allowBlank="1" showInputMessage="1" showErrorMessage="1" errorTitle="Erreure de saisie" error="La case se remplit en indiquant la référence du produit" sqref="G5" xr:uid="{A43054F4-40B8-46E2-A1AC-6C1779987422}">
      <formula1>ISBLANK($F5)</formula1>
    </dataValidation>
    <dataValidation type="custom" allowBlank="1" showInputMessage="1" showErrorMessage="1" errorTitle="Erreure de saisie" error="Numéro du bon de commande à ne renseigner que pour les produits ajoutés au stock" sqref="E5" xr:uid="{E595E355-3F21-4720-AF96-73196094B192}">
      <formula1>D5="Entrée"</formula1>
    </dataValidation>
  </dataValidations>
  <pageMargins left="0.7" right="0.7" top="0.75" bottom="0.75" header="0.3" footer="0.3"/>
  <pageSetup paperSize="9" orientation="portrait" r:id="rId1"/>
  <ignoredErrors>
    <ignoredError sqref="G5" listDataValidatio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986FB343-BC1D-4072-83EE-63A71ED8680C}">
          <x14:formula1>
            <xm:f>TECH!$K$2:$K$13</xm:f>
          </x14:formula1>
          <xm:sqref>A5</xm:sqref>
        </x14:dataValidation>
        <x14:dataValidation type="list" allowBlank="1" showInputMessage="1" showErrorMessage="1" errorTitle="Erreur de saisi" error="Merci de vérifier l'orthographe du lieux" xr:uid="{3C357586-8E1C-4E8F-939A-77FE8B1584C8}">
          <x14:formula1>
            <xm:f>TECH!$I$2:$I$33</xm:f>
          </x14:formula1>
          <xm:sqref>C5</xm:sqref>
        </x14:dataValidation>
        <x14:dataValidation type="list" allowBlank="1" showInputMessage="1" showErrorMessage="1" xr:uid="{4A1614EF-05A0-466B-AF6C-B0C8CF2B3E14}">
          <x14:formula1>
            <xm:f>TECH!$G$2:$G$4</xm:f>
          </x14:formula1>
          <xm:sqref>D5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CE4CCD-7A39-4808-A932-BF57F523A466}">
  <sheetPr codeName="Feuil4">
    <tabColor theme="0"/>
  </sheetPr>
  <dimension ref="A1:G150"/>
  <sheetViews>
    <sheetView workbookViewId="0">
      <selection activeCell="D5" sqref="D5"/>
    </sheetView>
  </sheetViews>
  <sheetFormatPr baseColWidth="10" defaultColWidth="11.5703125" defaultRowHeight="15" x14ac:dyDescent="0.25"/>
  <cols>
    <col min="1" max="1" width="12.7109375" style="18" customWidth="1"/>
    <col min="2" max="2" width="50.7109375" style="18" customWidth="1"/>
    <col min="3" max="5" width="16.7109375" style="20" customWidth="1"/>
    <col min="6" max="6" width="16.7109375" style="24" customWidth="1"/>
    <col min="7" max="7" width="11.5703125" style="19"/>
    <col min="8" max="16384" width="11.5703125" style="3"/>
  </cols>
  <sheetData>
    <row r="1" spans="1:6" ht="4.9000000000000004" customHeight="1" x14ac:dyDescent="0.25"/>
    <row r="2" spans="1:6" ht="30" customHeight="1" x14ac:dyDescent="0.25">
      <c r="A2" s="38" t="s">
        <v>204</v>
      </c>
      <c r="B2" s="38"/>
      <c r="C2" s="38"/>
      <c r="D2" s="38"/>
      <c r="E2" s="31" t="s">
        <v>207</v>
      </c>
      <c r="F2" s="32">
        <f ca="1">TODAY()</f>
        <v>45827</v>
      </c>
    </row>
    <row r="3" spans="1:6" ht="4.9000000000000004" customHeight="1" x14ac:dyDescent="0.25"/>
    <row r="4" spans="1:6" ht="30" customHeight="1" x14ac:dyDescent="0.25">
      <c r="A4" s="15" t="s">
        <v>47</v>
      </c>
      <c r="B4" s="15" t="s">
        <v>48</v>
      </c>
      <c r="C4" s="21" t="s">
        <v>203</v>
      </c>
      <c r="D4" s="21" t="s">
        <v>205</v>
      </c>
      <c r="E4" s="21" t="s">
        <v>206</v>
      </c>
      <c r="F4" s="15" t="s">
        <v>200</v>
      </c>
    </row>
    <row r="5" spans="1:6" x14ac:dyDescent="0.25">
      <c r="A5" s="16">
        <v>97328</v>
      </c>
      <c r="B5" s="16" t="str">
        <f>IF(A5="","",VLOOKUP(T_billard[[#This Row],[REFERENCE]],T_biblio[],2,))</f>
        <v>Alccol ménager - bidon 1L</v>
      </c>
      <c r="C5" s="22"/>
      <c r="D5" s="26">
        <f>IF(Tableau11[[#This Row],[REFERENCE]]="","",SUMPRODUCT((T_saisi[[#This Row],[REFERENCE]]=$A5)*(T_saisi[[#This Row],[SENS]]="Entrée")*T_saisi[[#This Row],[TOTAL]]))</f>
        <v>0</v>
      </c>
      <c r="E5" s="28">
        <f>IF(Tableau11[[#This Row],[REFERENCE]]="","",SUMPRODUCT((T_saisi[[#This Row],[REFERENCE]]=$A5)*(T_saisi[[#This Row],[SENS]]="Sortie")*T_saisi[[#This Row],[TOTAL]]))</f>
        <v>0</v>
      </c>
      <c r="F5" s="30">
        <f>IF(Tableau11[[#This Row],[REFERENCE]]="","",(Tableau11[[#This Row],[INVENTAIRE        1er Janvier]]+Tableau11[[#This Row],[QTT           ENTRANTE]])-Tableau11[[#This Row],[QTT                  SORTANTE]])</f>
        <v>0</v>
      </c>
    </row>
    <row r="6" spans="1:6" x14ac:dyDescent="0.25">
      <c r="A6" s="16" t="s">
        <v>4</v>
      </c>
      <c r="B6" s="16" t="str">
        <f>IF(A6="","",VLOOKUP(T_billard[[#This Row],[REFERENCE]],T_biblio[],2,))</f>
        <v>Bactimains - cartouche</v>
      </c>
      <c r="C6" s="22"/>
      <c r="D6" s="26" t="e">
        <f>IF(Tableau11[[#This Row],[REFERENCE]]="","",SUMPRODUCT((T_saisi[[#This Row],[REFERENCE]]=$A6)*(T_saisi[[#This Row],[SENS]]="Entrée")*T_saisi[[#This Row],[TOTAL]]))</f>
        <v>#VALUE!</v>
      </c>
      <c r="E6" s="28" t="e">
        <f>IF(Tableau11[[#This Row],[REFERENCE]]="","",SUMPRODUCT((T_saisi[[#This Row],[REFERENCE]]=$A6)*(T_saisi[[#This Row],[SENS]]="Sortie")*T_saisi[[#This Row],[TOTAL]]))</f>
        <v>#VALUE!</v>
      </c>
      <c r="F6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7" spans="1:6" x14ac:dyDescent="0.25">
      <c r="A7" s="16" t="s">
        <v>6</v>
      </c>
      <c r="B7" s="16" t="str">
        <f>IF(A7="","",VLOOKUP(T_billard[[#This Row],[REFERENCE]],T_biblio[],2,))</f>
        <v>Bactimains DSF bidon 1L</v>
      </c>
      <c r="C7" s="22"/>
      <c r="D7" s="26" t="e">
        <f>IF(Tableau11[[#This Row],[REFERENCE]]="","",SUMPRODUCT((T_saisi[[#This Row],[REFERENCE]]=$A7)*(T_saisi[[#This Row],[SENS]]="Entrée")*T_saisi[[#This Row],[TOTAL]]))</f>
        <v>#VALUE!</v>
      </c>
      <c r="E7" s="28" t="e">
        <f>IF(Tableau11[[#This Row],[REFERENCE]]="","",SUMPRODUCT((T_saisi[[#This Row],[REFERENCE]]=$A7)*(T_saisi[[#This Row],[SENS]]="Sortie")*T_saisi[[#This Row],[TOTAL]]))</f>
        <v>#VALUE!</v>
      </c>
      <c r="F7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8" spans="1:6" x14ac:dyDescent="0.25">
      <c r="A8" s="16" t="s">
        <v>5</v>
      </c>
      <c r="B8" s="16" t="str">
        <f>IF(A8="","",VLOOKUP(T_billard[[#This Row],[REFERENCE]],T_biblio[],2,))</f>
        <v>Bactimains DSF bidon 5L</v>
      </c>
      <c r="C8" s="22"/>
      <c r="D8" s="26" t="e">
        <f>IF(Tableau11[[#This Row],[REFERENCE]]="","",SUMPRODUCT((T_saisi[[#This Row],[REFERENCE]]=$A8)*(T_saisi[[#This Row],[SENS]]="Entrée")*T_saisi[[#This Row],[TOTAL]]))</f>
        <v>#VALUE!</v>
      </c>
      <c r="E8" s="28" t="e">
        <f>IF(Tableau11[[#This Row],[REFERENCE]]="","",SUMPRODUCT((T_saisi[[#This Row],[REFERENCE]]=$A8)*(T_saisi[[#This Row],[SENS]]="Sortie")*T_saisi[[#This Row],[TOTAL]]))</f>
        <v>#VALUE!</v>
      </c>
      <c r="F8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9" spans="1:6" x14ac:dyDescent="0.25">
      <c r="A9" s="16" t="s">
        <v>7</v>
      </c>
      <c r="B9" s="16" t="str">
        <f>IF(A9="","",VLOOKUP(T_billard[[#This Row],[REFERENCE]],T_biblio[],2,))</f>
        <v>Boite de gants vynil - 7 ou M (par 100)</v>
      </c>
      <c r="C9" s="22"/>
      <c r="D9" s="26" t="e">
        <f>IF(Tableau11[[#This Row],[REFERENCE]]="","",SUMPRODUCT((T_saisi[[#This Row],[REFERENCE]]=$A9)*(T_saisi[[#This Row],[SENS]]="Entrée")*T_saisi[[#This Row],[TOTAL]]))</f>
        <v>#VALUE!</v>
      </c>
      <c r="E9" s="28" t="e">
        <f>IF(Tableau11[[#This Row],[REFERENCE]]="","",SUMPRODUCT((T_saisi[[#This Row],[REFERENCE]]=$A9)*(T_saisi[[#This Row],[SENS]]="Sortie")*T_saisi[[#This Row],[TOTAL]]))</f>
        <v>#VALUE!</v>
      </c>
      <c r="F9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10" spans="1:6" x14ac:dyDescent="0.25">
      <c r="A10" s="16" t="s">
        <v>8</v>
      </c>
      <c r="B10" s="16" t="str">
        <f>IF(A10="","",VLOOKUP(T_billard[[#This Row],[REFERENCE]],T_biblio[],2,))</f>
        <v>Boite de gants vynil - 8 ou L (par 100)</v>
      </c>
      <c r="C10" s="22"/>
      <c r="D10" s="26" t="e">
        <f>IF(Tableau11[[#This Row],[REFERENCE]]="","",SUMPRODUCT((T_saisi[[#This Row],[REFERENCE]]=$A10)*(T_saisi[[#This Row],[SENS]]="Entrée")*T_saisi[[#This Row],[TOTAL]]))</f>
        <v>#VALUE!</v>
      </c>
      <c r="E10" s="28" t="e">
        <f>IF(Tableau11[[#This Row],[REFERENCE]]="","",SUMPRODUCT((T_saisi[[#This Row],[REFERENCE]]=$A10)*(T_saisi[[#This Row],[SENS]]="Sortie")*T_saisi[[#This Row],[TOTAL]]))</f>
        <v>#VALUE!</v>
      </c>
      <c r="F10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11" spans="1:6" x14ac:dyDescent="0.25">
      <c r="A11" s="16" t="s">
        <v>9</v>
      </c>
      <c r="B11" s="16" t="str">
        <f>IF(A11="","",VLOOKUP(T_billard[[#This Row],[REFERENCE]],T_biblio[],2,))</f>
        <v>Boite de gants vynil - 9 ou XL (par 100)</v>
      </c>
      <c r="C11" s="22"/>
      <c r="D11" s="26" t="e">
        <f>IF(Tableau11[[#This Row],[REFERENCE]]="","",SUMPRODUCT((T_saisi[[#This Row],[REFERENCE]]=$A11)*(T_saisi[[#This Row],[SENS]]="Entrée")*T_saisi[[#This Row],[TOTAL]]))</f>
        <v>#VALUE!</v>
      </c>
      <c r="E11" s="28" t="e">
        <f>IF(Tableau11[[#This Row],[REFERENCE]]="","",SUMPRODUCT((T_saisi[[#This Row],[REFERENCE]]=$A11)*(T_saisi[[#This Row],[SENS]]="Sortie")*T_saisi[[#This Row],[TOTAL]]))</f>
        <v>#VALUE!</v>
      </c>
      <c r="F11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12" spans="1:6" x14ac:dyDescent="0.25">
      <c r="A12" s="16" t="s">
        <v>13</v>
      </c>
      <c r="B12" s="16" t="str">
        <f>IF(A12="","",VLOOKUP(T_billard[[#This Row],[REFERENCE]],T_biblio[],2,))</f>
        <v>Bombe désodorisante pêche - Spay</v>
      </c>
      <c r="C12" s="22"/>
      <c r="D12" s="26" t="e">
        <f>IF(Tableau11[[#This Row],[REFERENCE]]="","",SUMPRODUCT((T_saisi[[#This Row],[REFERENCE]]=$A12)*(T_saisi[[#This Row],[SENS]]="Entrée")*T_saisi[[#This Row],[TOTAL]]))</f>
        <v>#VALUE!</v>
      </c>
      <c r="E12" s="28" t="e">
        <f>IF(Tableau11[[#This Row],[REFERENCE]]="","",SUMPRODUCT((T_saisi[[#This Row],[REFERENCE]]=$A12)*(T_saisi[[#This Row],[SENS]]="Sortie")*T_saisi[[#This Row],[TOTAL]]))</f>
        <v>#VALUE!</v>
      </c>
      <c r="F12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13" spans="1:6" x14ac:dyDescent="0.25">
      <c r="A13" s="16" t="s">
        <v>20</v>
      </c>
      <c r="B13" s="16" t="str">
        <f>IF(A13="","",VLOOKUP(T_billard[[#This Row],[REFERENCE]],T_biblio[],2,))</f>
        <v xml:space="preserve">Cire encaustique - bidon 500ml </v>
      </c>
      <c r="C13" s="22"/>
      <c r="D13" s="26" t="e">
        <f>IF(Tableau11[[#This Row],[REFERENCE]]="","",SUMPRODUCT((T_saisi[[#This Row],[REFERENCE]]=$A13)*(T_saisi[[#This Row],[SENS]]="Entrée")*T_saisi[[#This Row],[TOTAL]]))</f>
        <v>#VALUE!</v>
      </c>
      <c r="E13" s="28" t="e">
        <f>IF(Tableau11[[#This Row],[REFERENCE]]="","",SUMPRODUCT((T_saisi[[#This Row],[REFERENCE]]=$A13)*(T_saisi[[#This Row],[SENS]]="Sortie")*T_saisi[[#This Row],[TOTAL]]))</f>
        <v>#VALUE!</v>
      </c>
      <c r="F13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14" spans="1:6" x14ac:dyDescent="0.25">
      <c r="A14" s="16" t="s">
        <v>18</v>
      </c>
      <c r="B14" s="16" t="str">
        <f>IF(A14="","",VLOOKUP(T_billard[[#This Row],[REFERENCE]],T_biblio[],2,))</f>
        <v>Crème à récurer - bidon 1L</v>
      </c>
      <c r="C14" s="22"/>
      <c r="D14" s="26" t="e">
        <f>IF(Tableau11[[#This Row],[REFERENCE]]="","",SUMPRODUCT((T_saisi[[#This Row],[REFERENCE]]=$A14)*(T_saisi[[#This Row],[SENS]]="Entrée")*T_saisi[[#This Row],[TOTAL]]))</f>
        <v>#VALUE!</v>
      </c>
      <c r="E14" s="28" t="e">
        <f>IF(Tableau11[[#This Row],[REFERENCE]]="","",SUMPRODUCT((T_saisi[[#This Row],[REFERENCE]]=$A14)*(T_saisi[[#This Row],[SENS]]="Sortie")*T_saisi[[#This Row],[TOTAL]]))</f>
        <v>#VALUE!</v>
      </c>
      <c r="F14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15" spans="1:6" x14ac:dyDescent="0.25">
      <c r="A15" s="16">
        <v>668</v>
      </c>
      <c r="B15" s="16" t="str">
        <f>IF(A15="","",VLOOKUP(T_billard[[#This Row],[REFERENCE]],T_biblio[],2,))</f>
        <v>Déboucheur soude - bidon 1L</v>
      </c>
      <c r="C15" s="22"/>
      <c r="D15" s="26" t="e">
        <f>IF(Tableau11[[#This Row],[REFERENCE]]="","",SUMPRODUCT((T_saisi[[#This Row],[REFERENCE]]=$A15)*(T_saisi[[#This Row],[SENS]]="Entrée")*T_saisi[[#This Row],[TOTAL]]))</f>
        <v>#VALUE!</v>
      </c>
      <c r="E15" s="28" t="e">
        <f>IF(Tableau11[[#This Row],[REFERENCE]]="","",SUMPRODUCT((T_saisi[[#This Row],[REFERENCE]]=$A15)*(T_saisi[[#This Row],[SENS]]="Sortie")*T_saisi[[#This Row],[TOTAL]]))</f>
        <v>#VALUE!</v>
      </c>
      <c r="F15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16" spans="1:6" x14ac:dyDescent="0.25">
      <c r="A16" s="16">
        <v>1337</v>
      </c>
      <c r="B16" s="16" t="str">
        <f>IF(A16="","",VLOOKUP(T_billard[[#This Row],[REFERENCE]],T_biblio[],2,))</f>
        <v>Décapant four - aérosol 600 ml</v>
      </c>
      <c r="C16" s="22"/>
      <c r="D16" s="26" t="e">
        <f>IF(Tableau11[[#This Row],[REFERENCE]]="","",SUMPRODUCT((T_saisi[[#This Row],[REFERENCE]]=$A16)*(T_saisi[[#This Row],[SENS]]="Entrée")*T_saisi[[#This Row],[TOTAL]]))</f>
        <v>#VALUE!</v>
      </c>
      <c r="E16" s="28" t="e">
        <f>IF(Tableau11[[#This Row],[REFERENCE]]="","",SUMPRODUCT((T_saisi[[#This Row],[REFERENCE]]=$A16)*(T_saisi[[#This Row],[SENS]]="Sortie")*T_saisi[[#This Row],[TOTAL]]))</f>
        <v>#VALUE!</v>
      </c>
      <c r="F16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17" spans="1:6" x14ac:dyDescent="0.25">
      <c r="A17" s="16" t="s">
        <v>14</v>
      </c>
      <c r="B17" s="16" t="str">
        <f>IF(A17="","",VLOOKUP(T_billard[[#This Row],[REFERENCE]],T_biblio[],2,))</f>
        <v>Désodorisant surpuissant pêche - Spay</v>
      </c>
      <c r="C17" s="22"/>
      <c r="D17" s="26" t="e">
        <f>IF(Tableau11[[#This Row],[REFERENCE]]="","",SUMPRODUCT((T_saisi[[#This Row],[REFERENCE]]=$A17)*(T_saisi[[#This Row],[SENS]]="Entrée")*T_saisi[[#This Row],[TOTAL]]))</f>
        <v>#VALUE!</v>
      </c>
      <c r="E17" s="28" t="e">
        <f>IF(Tableau11[[#This Row],[REFERENCE]]="","",SUMPRODUCT((T_saisi[[#This Row],[REFERENCE]]=$A17)*(T_saisi[[#This Row],[SENS]]="Sortie")*T_saisi[[#This Row],[TOTAL]]))</f>
        <v>#VALUE!</v>
      </c>
      <c r="F17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18" spans="1:6" x14ac:dyDescent="0.25">
      <c r="A18" s="16" t="s">
        <v>21</v>
      </c>
      <c r="B18" s="16" t="str">
        <f>IF(A18="","",VLOOKUP(T_billard[[#This Row],[REFERENCE]],T_biblio[],2,))</f>
        <v>Destructeur odeur siphon - bidon 1L</v>
      </c>
      <c r="C18" s="22"/>
      <c r="D18" s="26" t="e">
        <f>IF(Tableau11[[#This Row],[REFERENCE]]="","",SUMPRODUCT((T_saisi[[#This Row],[REFERENCE]]=$A18)*(T_saisi[[#This Row],[SENS]]="Entrée")*T_saisi[[#This Row],[TOTAL]]))</f>
        <v>#VALUE!</v>
      </c>
      <c r="E18" s="28" t="e">
        <f>IF(Tableau11[[#This Row],[REFERENCE]]="","",SUMPRODUCT((T_saisi[[#This Row],[REFERENCE]]=$A18)*(T_saisi[[#This Row],[SENS]]="Sortie")*T_saisi[[#This Row],[TOTAL]]))</f>
        <v>#VALUE!</v>
      </c>
      <c r="F18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19" spans="1:6" x14ac:dyDescent="0.25">
      <c r="A19" s="16" t="s">
        <v>2</v>
      </c>
      <c r="B19" s="16" t="str">
        <f>IF(A19="","",VLOOKUP(T_billard[[#This Row],[REFERENCE]],T_biblio[],2,))</f>
        <v>Essuie-main plat recyclé - feuilles</v>
      </c>
      <c r="C19" s="22"/>
      <c r="D19" s="26" t="e">
        <f>IF(Tableau11[[#This Row],[REFERENCE]]="","",SUMPRODUCT((T_saisi[[#This Row],[REFERENCE]]=$A19)*(T_saisi[[#This Row],[SENS]]="Entrée")*T_saisi[[#This Row],[TOTAL]]))</f>
        <v>#VALUE!</v>
      </c>
      <c r="E19" s="28" t="e">
        <f>IF(Tableau11[[#This Row],[REFERENCE]]="","",SUMPRODUCT((T_saisi[[#This Row],[REFERENCE]]=$A19)*(T_saisi[[#This Row],[SENS]]="Sortie")*T_saisi[[#This Row],[TOTAL]]))</f>
        <v>#VALUE!</v>
      </c>
      <c r="F19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20" spans="1:6" x14ac:dyDescent="0.25">
      <c r="A20" s="16">
        <v>2657</v>
      </c>
      <c r="B20" s="16" t="str">
        <f>IF(A20="","",VLOOKUP(T_billard[[#This Row],[REFERENCE]],T_biblio[],2,))</f>
        <v>Essuie-mains bobine - rouleaux</v>
      </c>
      <c r="C20" s="22"/>
      <c r="D20" s="26" t="e">
        <f>IF(Tableau11[[#This Row],[REFERENCE]]="","",SUMPRODUCT((T_saisi[[#This Row],[REFERENCE]]=$A20)*(T_saisi[[#This Row],[SENS]]="Entrée")*T_saisi[[#This Row],[TOTAL]]))</f>
        <v>#VALUE!</v>
      </c>
      <c r="E20" s="28" t="e">
        <f>IF(Tableau11[[#This Row],[REFERENCE]]="","",SUMPRODUCT((T_saisi[[#This Row],[REFERENCE]]=$A20)*(T_saisi[[#This Row],[SENS]]="Sortie")*T_saisi[[#This Row],[TOTAL]]))</f>
        <v>#VALUE!</v>
      </c>
      <c r="F20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21" spans="1:6" x14ac:dyDescent="0.25">
      <c r="A21" s="16">
        <v>410343</v>
      </c>
      <c r="B21" s="16" t="str">
        <f>IF(A21="","",VLOOKUP(T_billard[[#This Row],[REFERENCE]],T_biblio[],2,))</f>
        <v>Essuie-tout bobine centrale</v>
      </c>
      <c r="C21" s="22"/>
      <c r="D21" s="26" t="e">
        <f>IF(Tableau11[[#This Row],[REFERENCE]]="","",SUMPRODUCT((T_saisi[[#This Row],[REFERENCE]]=$A21)*(T_saisi[[#This Row],[SENS]]="Entrée")*T_saisi[[#This Row],[TOTAL]]))</f>
        <v>#VALUE!</v>
      </c>
      <c r="E21" s="28" t="e">
        <f>IF(Tableau11[[#This Row],[REFERENCE]]="","",SUMPRODUCT((T_saisi[[#This Row],[REFERENCE]]=$A21)*(T_saisi[[#This Row],[SENS]]="Sortie")*T_saisi[[#This Row],[TOTAL]]))</f>
        <v>#VALUE!</v>
      </c>
      <c r="F21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22" spans="1:6" x14ac:dyDescent="0.25">
      <c r="A22" s="16" t="s">
        <v>10</v>
      </c>
      <c r="B22" s="16" t="str">
        <f>IF(A22="","",VLOOKUP(T_billard[[#This Row],[REFERENCE]],T_biblio[],2,))</f>
        <v>Gant ménage type MAPA - 7 (par 10)</v>
      </c>
      <c r="C22" s="22"/>
      <c r="D22" s="26" t="e">
        <f>IF(Tableau11[[#This Row],[REFERENCE]]="","",SUMPRODUCT((T_saisi[[#This Row],[REFERENCE]]=$A22)*(T_saisi[[#This Row],[SENS]]="Entrée")*T_saisi[[#This Row],[TOTAL]]))</f>
        <v>#VALUE!</v>
      </c>
      <c r="E22" s="28" t="e">
        <f>IF(Tableau11[[#This Row],[REFERENCE]]="","",SUMPRODUCT((T_saisi[[#This Row],[REFERENCE]]=$A22)*(T_saisi[[#This Row],[SENS]]="Sortie")*T_saisi[[#This Row],[TOTAL]]))</f>
        <v>#VALUE!</v>
      </c>
      <c r="F22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23" spans="1:6" x14ac:dyDescent="0.25">
      <c r="A23" s="16" t="s">
        <v>11</v>
      </c>
      <c r="B23" s="16" t="str">
        <f>IF(A23="","",VLOOKUP(T_billard[[#This Row],[REFERENCE]],T_biblio[],2,))</f>
        <v>Gant ménage type MAPA - 8 (par 10)</v>
      </c>
      <c r="C23" s="22"/>
      <c r="D23" s="26" t="e">
        <f>IF(Tableau11[[#This Row],[REFERENCE]]="","",SUMPRODUCT((T_saisi[[#This Row],[REFERENCE]]=$A23)*(T_saisi[[#This Row],[SENS]]="Entrée")*T_saisi[[#This Row],[TOTAL]]))</f>
        <v>#VALUE!</v>
      </c>
      <c r="E23" s="28" t="e">
        <f>IF(Tableau11[[#This Row],[REFERENCE]]="","",SUMPRODUCT((T_saisi[[#This Row],[REFERENCE]]=$A23)*(T_saisi[[#This Row],[SENS]]="Sortie")*T_saisi[[#This Row],[TOTAL]]))</f>
        <v>#VALUE!</v>
      </c>
      <c r="F23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24" spans="1:6" x14ac:dyDescent="0.25">
      <c r="A24" s="16" t="s">
        <v>12</v>
      </c>
      <c r="B24" s="16" t="str">
        <f>IF(A24="","",VLOOKUP(T_billard[[#This Row],[REFERENCE]],T_biblio[],2,))</f>
        <v>Gant ménage type MAPA - 9 (par 10)</v>
      </c>
      <c r="C24" s="22"/>
      <c r="D24" s="26" t="e">
        <f>IF(Tableau11[[#This Row],[REFERENCE]]="","",SUMPRODUCT((T_saisi[[#This Row],[REFERENCE]]=$A24)*(T_saisi[[#This Row],[SENS]]="Entrée")*T_saisi[[#This Row],[TOTAL]]))</f>
        <v>#VALUE!</v>
      </c>
      <c r="E24" s="28" t="e">
        <f>IF(Tableau11[[#This Row],[REFERENCE]]="","",SUMPRODUCT((T_saisi[[#This Row],[REFERENCE]]=$A24)*(T_saisi[[#This Row],[SENS]]="Sortie")*T_saisi[[#This Row],[TOTAL]]))</f>
        <v>#VALUE!</v>
      </c>
      <c r="F24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25" spans="1:6" x14ac:dyDescent="0.25">
      <c r="A25" s="16" t="s">
        <v>13</v>
      </c>
      <c r="B25" s="16" t="str">
        <f>IF(A25="","",VLOOKUP(T_billard[[#This Row],[REFERENCE]],T_biblio[],2,))</f>
        <v>Bombe désodorisante pêche - Spay</v>
      </c>
      <c r="C25" s="22"/>
      <c r="D25" s="26" t="e">
        <f>IF(Tableau11[[#This Row],[REFERENCE]]="","",SUMPRODUCT((T_saisi[[#This Row],[REFERENCE]]=$A25)*(T_saisi[[#This Row],[SENS]]="Entrée")*T_saisi[[#This Row],[TOTAL]]))</f>
        <v>#VALUE!</v>
      </c>
      <c r="E25" s="28" t="e">
        <f>IF(Tableau11[[#This Row],[REFERENCE]]="","",SUMPRODUCT((T_saisi[[#This Row],[REFERENCE]]=$A25)*(T_saisi[[#This Row],[SENS]]="Sortie")*T_saisi[[#This Row],[TOTAL]]))</f>
        <v>#VALUE!</v>
      </c>
      <c r="F25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26" spans="1:6" x14ac:dyDescent="0.25">
      <c r="A26" s="16" t="s">
        <v>13</v>
      </c>
      <c r="B26" s="16" t="str">
        <f>IF(A26="","",VLOOKUP(T_billard[[#This Row],[REFERENCE]],T_biblio[],2,))</f>
        <v>Bombe désodorisante pêche - Spay</v>
      </c>
      <c r="C26" s="22"/>
      <c r="D26" s="26" t="e">
        <f>IF(Tableau11[[#This Row],[REFERENCE]]="","",SUMPRODUCT((T_saisi[[#This Row],[REFERENCE]]=$A26)*(T_saisi[[#This Row],[SENS]]="Entrée")*T_saisi[[#This Row],[TOTAL]]))</f>
        <v>#VALUE!</v>
      </c>
      <c r="E26" s="28" t="e">
        <f>IF(Tableau11[[#This Row],[REFERENCE]]="","",SUMPRODUCT((T_saisi[[#This Row],[REFERENCE]]=$A26)*(T_saisi[[#This Row],[SENS]]="Sortie")*T_saisi[[#This Row],[TOTAL]]))</f>
        <v>#VALUE!</v>
      </c>
      <c r="F26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27" spans="1:6" x14ac:dyDescent="0.25">
      <c r="A27" s="16" t="s">
        <v>13</v>
      </c>
      <c r="B27" s="16" t="str">
        <f>IF(A27="","",VLOOKUP(T_billard[[#This Row],[REFERENCE]],T_biblio[],2,))</f>
        <v>Bombe désodorisante pêche - Spay</v>
      </c>
      <c r="C27" s="22"/>
      <c r="D27" s="26" t="e">
        <f>IF(Tableau11[[#This Row],[REFERENCE]]="","",SUMPRODUCT((T_saisi[[#This Row],[REFERENCE]]=$A27)*(T_saisi[[#This Row],[SENS]]="Entrée")*T_saisi[[#This Row],[TOTAL]]))</f>
        <v>#VALUE!</v>
      </c>
      <c r="E27" s="28" t="e">
        <f>IF(Tableau11[[#This Row],[REFERENCE]]="","",SUMPRODUCT((T_saisi[[#This Row],[REFERENCE]]=$A27)*(T_saisi[[#This Row],[SENS]]="Sortie")*T_saisi[[#This Row],[TOTAL]]))</f>
        <v>#VALUE!</v>
      </c>
      <c r="F27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28" spans="1:6" x14ac:dyDescent="0.25">
      <c r="A28" s="16" t="s">
        <v>13</v>
      </c>
      <c r="B28" s="16" t="str">
        <f>IF(A28="","",VLOOKUP(T_billard[[#This Row],[REFERENCE]],T_biblio[],2,))</f>
        <v>Bombe désodorisante pêche - Spay</v>
      </c>
      <c r="C28" s="22"/>
      <c r="D28" s="26" t="e">
        <f>IF(Tableau11[[#This Row],[REFERENCE]]="","",SUMPRODUCT((T_saisi[[#This Row],[REFERENCE]]=$A28)*(T_saisi[[#This Row],[SENS]]="Entrée")*T_saisi[[#This Row],[TOTAL]]))</f>
        <v>#VALUE!</v>
      </c>
      <c r="E28" s="28" t="e">
        <f>IF(Tableau11[[#This Row],[REFERENCE]]="","",SUMPRODUCT((T_saisi[[#This Row],[REFERENCE]]=$A28)*(T_saisi[[#This Row],[SENS]]="Sortie")*T_saisi[[#This Row],[TOTAL]]))</f>
        <v>#VALUE!</v>
      </c>
      <c r="F28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29" spans="1:6" x14ac:dyDescent="0.25">
      <c r="A29" s="16">
        <v>705</v>
      </c>
      <c r="B29" s="16" t="str">
        <f>IF(A29="","",VLOOKUP(T_billard[[#This Row],[REFERENCE]],T_biblio[],2,))</f>
        <v>Liquide vaisselle - bidon 1L</v>
      </c>
      <c r="C29" s="22"/>
      <c r="D29" s="26" t="e">
        <f>IF(Tableau11[[#This Row],[REFERENCE]]="","",SUMPRODUCT((T_saisi[[#This Row],[REFERENCE]]=$A29)*(T_saisi[[#This Row],[SENS]]="Entrée")*T_saisi[[#This Row],[TOTAL]]))</f>
        <v>#VALUE!</v>
      </c>
      <c r="E29" s="28" t="e">
        <f>IF(Tableau11[[#This Row],[REFERENCE]]="","",SUMPRODUCT((T_saisi[[#This Row],[REFERENCE]]=$A29)*(T_saisi[[#This Row],[SENS]]="Sortie")*T_saisi[[#This Row],[TOTAL]]))</f>
        <v>#VALUE!</v>
      </c>
      <c r="F29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30" spans="1:6" x14ac:dyDescent="0.25">
      <c r="A30" s="16">
        <v>1123</v>
      </c>
      <c r="B30" s="16" t="str">
        <f>IF(A30="","",VLOOKUP(T_billard[[#This Row],[REFERENCE]],T_biblio[],2,))</f>
        <v>Nettoyant autolaveuse bidon 5L</v>
      </c>
      <c r="C30" s="22"/>
      <c r="D30" s="26" t="e">
        <f>IF(Tableau11[[#This Row],[REFERENCE]]="","",SUMPRODUCT((T_saisi[[#This Row],[REFERENCE]]=$A30)*(T_saisi[[#This Row],[SENS]]="Entrée")*T_saisi[[#This Row],[TOTAL]]))</f>
        <v>#VALUE!</v>
      </c>
      <c r="E30" s="28" t="e">
        <f>IF(Tableau11[[#This Row],[REFERENCE]]="","",SUMPRODUCT((T_saisi[[#This Row],[REFERENCE]]=$A30)*(T_saisi[[#This Row],[SENS]]="Sortie")*T_saisi[[#This Row],[TOTAL]]))</f>
        <v>#VALUE!</v>
      </c>
      <c r="F30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31" spans="1:6" x14ac:dyDescent="0.25">
      <c r="A31" s="16" t="s">
        <v>19</v>
      </c>
      <c r="B31" s="16" t="str">
        <f>IF(A31="","",VLOOKUP(T_billard[[#This Row],[REFERENCE]],T_biblio[],2,))</f>
        <v>Nettoyant mousse moquette - aérosol</v>
      </c>
      <c r="C31" s="22"/>
      <c r="D31" s="26" t="e">
        <f>IF(Tableau11[[#This Row],[REFERENCE]]="","",SUMPRODUCT((T_saisi[[#This Row],[REFERENCE]]=$A31)*(T_saisi[[#This Row],[SENS]]="Entrée")*T_saisi[[#This Row],[TOTAL]]))</f>
        <v>#VALUE!</v>
      </c>
      <c r="E31" s="28" t="e">
        <f>IF(Tableau11[[#This Row],[REFERENCE]]="","",SUMPRODUCT((T_saisi[[#This Row],[REFERENCE]]=$A31)*(T_saisi[[#This Row],[SENS]]="Sortie")*T_saisi[[#This Row],[TOTAL]]))</f>
        <v>#VALUE!</v>
      </c>
      <c r="F31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32" spans="1:6" x14ac:dyDescent="0.25">
      <c r="A32" s="16">
        <v>661</v>
      </c>
      <c r="B32" s="16" t="str">
        <f>IF(A32="","",VLOOKUP(T_billard[[#This Row],[REFERENCE]],T_biblio[],2,))</f>
        <v>Nettoyant vitres - bidon 5L</v>
      </c>
      <c r="C32" s="22"/>
      <c r="D32" s="26" t="e">
        <f>IF(Tableau11[[#This Row],[REFERENCE]]="","",SUMPRODUCT((T_saisi[[#This Row],[REFERENCE]]=$A32)*(T_saisi[[#This Row],[SENS]]="Entrée")*T_saisi[[#This Row],[TOTAL]]))</f>
        <v>#VALUE!</v>
      </c>
      <c r="E32" s="28" t="e">
        <f>IF(Tableau11[[#This Row],[REFERENCE]]="","",SUMPRODUCT((T_saisi[[#This Row],[REFERENCE]]=$A32)*(T_saisi[[#This Row],[SENS]]="Sortie")*T_saisi[[#This Row],[TOTAL]]))</f>
        <v>#VALUE!</v>
      </c>
      <c r="F32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33" spans="1:6" x14ac:dyDescent="0.25">
      <c r="A33" s="16">
        <v>662</v>
      </c>
      <c r="B33" s="16" t="str">
        <f>IF(A33="","",VLOOKUP(T_billard[[#This Row],[REFERENCE]],T_biblio[],2,))</f>
        <v>Nettoyant vitres - spay 650ml</v>
      </c>
      <c r="C33" s="22"/>
      <c r="D33" s="26" t="e">
        <f>IF(Tableau11[[#This Row],[REFERENCE]]="","",SUMPRODUCT((T_saisi[[#This Row],[REFERENCE]]=$A33)*(T_saisi[[#This Row],[SENS]]="Entrée")*T_saisi[[#This Row],[TOTAL]]))</f>
        <v>#VALUE!</v>
      </c>
      <c r="E33" s="28" t="e">
        <f>IF(Tableau11[[#This Row],[REFERENCE]]="","",SUMPRODUCT((T_saisi[[#This Row],[REFERENCE]]=$A33)*(T_saisi[[#This Row],[SENS]]="Sortie")*T_saisi[[#This Row],[TOTAL]]))</f>
        <v>#VALUE!</v>
      </c>
      <c r="F33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34" spans="1:6" x14ac:dyDescent="0.25">
      <c r="A34" s="16">
        <v>10100360</v>
      </c>
      <c r="B34" s="16" t="str">
        <f>IF(A34="","",VLOOKUP(T_billard[[#This Row],[REFERENCE]],T_biblio[],2,))</f>
        <v>Oraclean booster - Spay 750 ml</v>
      </c>
      <c r="C34" s="22"/>
      <c r="D34" s="26" t="e">
        <f>IF(Tableau11[[#This Row],[REFERENCE]]="","",SUMPRODUCT((T_saisi[[#This Row],[REFERENCE]]=$A34)*(T_saisi[[#This Row],[SENS]]="Entrée")*T_saisi[[#This Row],[TOTAL]]))</f>
        <v>#VALUE!</v>
      </c>
      <c r="E34" s="28" t="e">
        <f>IF(Tableau11[[#This Row],[REFERENCE]]="","",SUMPRODUCT((T_saisi[[#This Row],[REFERENCE]]=$A34)*(T_saisi[[#This Row],[SENS]]="Sortie")*T_saisi[[#This Row],[TOTAL]]))</f>
        <v>#VALUE!</v>
      </c>
      <c r="F34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35" spans="1:6" x14ac:dyDescent="0.25">
      <c r="A35" s="16">
        <v>14150020</v>
      </c>
      <c r="B35" s="16" t="str">
        <f>IF(A35="","",VLOOKUP(T_billard[[#This Row],[REFERENCE]],T_biblio[],2,))</f>
        <v>ORAFLOR PROTECT Bidon 5L</v>
      </c>
      <c r="C35" s="22"/>
      <c r="D35" s="26" t="e">
        <f>IF(Tableau11[[#This Row],[REFERENCE]]="","",SUMPRODUCT((T_saisi[[#This Row],[REFERENCE]]=$A35)*(T_saisi[[#This Row],[SENS]]="Entrée")*T_saisi[[#This Row],[TOTAL]]))</f>
        <v>#VALUE!</v>
      </c>
      <c r="E35" s="28" t="e">
        <f>IF(Tableau11[[#This Row],[REFERENCE]]="","",SUMPRODUCT((T_saisi[[#This Row],[REFERENCE]]=$A35)*(T_saisi[[#This Row],[SENS]]="Sortie")*T_saisi[[#This Row],[TOTAL]]))</f>
        <v>#VALUE!</v>
      </c>
      <c r="F35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36" spans="1:6" x14ac:dyDescent="0.25">
      <c r="A36" s="16">
        <v>252</v>
      </c>
      <c r="B36" s="16" t="str">
        <f>IF(A36="","",VLOOKUP(T_billard[[#This Row],[REFERENCE]],T_biblio[],2,))</f>
        <v>Papier toilette - rouleaux MAXI JUMBO</v>
      </c>
      <c r="C36" s="22"/>
      <c r="D36" s="26" t="e">
        <f>IF(Tableau11[[#This Row],[REFERENCE]]="","",SUMPRODUCT((T_saisi[[#This Row],[REFERENCE]]=$A36)*(T_saisi[[#This Row],[SENS]]="Entrée")*T_saisi[[#This Row],[TOTAL]]))</f>
        <v>#VALUE!</v>
      </c>
      <c r="E36" s="28" t="e">
        <f>IF(Tableau11[[#This Row],[REFERENCE]]="","",SUMPRODUCT((T_saisi[[#This Row],[REFERENCE]]=$A36)*(T_saisi[[#This Row],[SENS]]="Sortie")*T_saisi[[#This Row],[TOTAL]]))</f>
        <v>#VALUE!</v>
      </c>
      <c r="F36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37" spans="1:6" x14ac:dyDescent="0.25">
      <c r="A37" s="16" t="s">
        <v>1</v>
      </c>
      <c r="B37" s="16" t="str">
        <f>IF(A37="","",VLOOKUP(T_billard[[#This Row],[REFERENCE]],T_biblio[],2,))</f>
        <v>Papier toilette - rouleaux MINI JUMBO</v>
      </c>
      <c r="C37" s="22"/>
      <c r="D37" s="26" t="e">
        <f>IF(Tableau11[[#This Row],[REFERENCE]]="","",SUMPRODUCT((T_saisi[[#This Row],[REFERENCE]]=$A37)*(T_saisi[[#This Row],[SENS]]="Entrée")*T_saisi[[#This Row],[TOTAL]]))</f>
        <v>#VALUE!</v>
      </c>
      <c r="E37" s="28" t="e">
        <f>IF(Tableau11[[#This Row],[REFERENCE]]="","",SUMPRODUCT((T_saisi[[#This Row],[REFERENCE]]=$A37)*(T_saisi[[#This Row],[SENS]]="Sortie")*T_saisi[[#This Row],[TOTAL]]))</f>
        <v>#VALUE!</v>
      </c>
      <c r="F37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38" spans="1:6" x14ac:dyDescent="0.25">
      <c r="A38" s="16" t="s">
        <v>0</v>
      </c>
      <c r="B38" s="16" t="str">
        <f>IF(A38="","",VLOOKUP(T_billard[[#This Row],[REFERENCE]],T_biblio[],2,))</f>
        <v>Papier toilette - rouleaux standard</v>
      </c>
      <c r="C38" s="22"/>
      <c r="D38" s="26" t="e">
        <f>IF(Tableau11[[#This Row],[REFERENCE]]="","",SUMPRODUCT((T_saisi[[#This Row],[REFERENCE]]=$A38)*(T_saisi[[#This Row],[SENS]]="Entrée")*T_saisi[[#This Row],[TOTAL]]))</f>
        <v>#VALUE!</v>
      </c>
      <c r="E38" s="28" t="e">
        <f>IF(Tableau11[[#This Row],[REFERENCE]]="","",SUMPRODUCT((T_saisi[[#This Row],[REFERENCE]]=$A38)*(T_saisi[[#This Row],[SENS]]="Sortie")*T_saisi[[#This Row],[TOTAL]]))</f>
        <v>#VALUE!</v>
      </c>
      <c r="F38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39" spans="1:6" x14ac:dyDescent="0.25">
      <c r="A39" s="16">
        <v>126261</v>
      </c>
      <c r="B39" s="16" t="str">
        <f>IF(A39="","",VLOOKUP(T_billard[[#This Row],[REFERENCE]],T_biblio[],2,))</f>
        <v>Papier toilette plat - feuilles</v>
      </c>
      <c r="C39" s="22"/>
      <c r="D39" s="26" t="e">
        <f>IF(Tableau11[[#This Row],[REFERENCE]]="","",SUMPRODUCT((T_saisi[[#This Row],[REFERENCE]]=$A39)*(T_saisi[[#This Row],[SENS]]="Entrée")*T_saisi[[#This Row],[TOTAL]]))</f>
        <v>#VALUE!</v>
      </c>
      <c r="E39" s="28" t="e">
        <f>IF(Tableau11[[#This Row],[REFERENCE]]="","",SUMPRODUCT((T_saisi[[#This Row],[REFERENCE]]=$A39)*(T_saisi[[#This Row],[SENS]]="Sortie")*T_saisi[[#This Row],[TOTAL]]))</f>
        <v>#VALUE!</v>
      </c>
      <c r="F39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40" spans="1:6" x14ac:dyDescent="0.25">
      <c r="A40" s="16" t="s">
        <v>15</v>
      </c>
      <c r="B40" s="16" t="str">
        <f>IF(A40="","",VLOOKUP(T_billard[[#This Row],[REFERENCE]],T_biblio[],2,))</f>
        <v>Pastille javel effervescentes 1KG (conditionnement ?)</v>
      </c>
      <c r="C40" s="22"/>
      <c r="D40" s="26" t="e">
        <f>IF(Tableau11[[#This Row],[REFERENCE]]="","",SUMPRODUCT((T_saisi[[#This Row],[REFERENCE]]=$A40)*(T_saisi[[#This Row],[SENS]]="Entrée")*T_saisi[[#This Row],[TOTAL]]))</f>
        <v>#VALUE!</v>
      </c>
      <c r="E40" s="28" t="e">
        <f>IF(Tableau11[[#This Row],[REFERENCE]]="","",SUMPRODUCT((T_saisi[[#This Row],[REFERENCE]]=$A40)*(T_saisi[[#This Row],[SENS]]="Sortie")*T_saisi[[#This Row],[TOTAL]]))</f>
        <v>#VALUE!</v>
      </c>
      <c r="F40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41" spans="1:6" x14ac:dyDescent="0.25">
      <c r="A41" s="16">
        <v>533</v>
      </c>
      <c r="B41" s="16" t="str">
        <f>IF(A41="","",VLOOKUP(T_billard[[#This Row],[REFERENCE]],T_biblio[],2,))</f>
        <v>Sacs poubelle 130L - rouleau</v>
      </c>
      <c r="C41" s="22"/>
      <c r="D41" s="26" t="e">
        <f>IF(Tableau11[[#This Row],[REFERENCE]]="","",SUMPRODUCT((T_saisi[[#This Row],[REFERENCE]]=$A41)*(T_saisi[[#This Row],[SENS]]="Entrée")*T_saisi[[#This Row],[TOTAL]]))</f>
        <v>#VALUE!</v>
      </c>
      <c r="E41" s="28" t="e">
        <f>IF(Tableau11[[#This Row],[REFERENCE]]="","",SUMPRODUCT((T_saisi[[#This Row],[REFERENCE]]=$A41)*(T_saisi[[#This Row],[SENS]]="Sortie")*T_saisi[[#This Row],[TOTAL]]))</f>
        <v>#VALUE!</v>
      </c>
      <c r="F41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42" spans="1:6" x14ac:dyDescent="0.25">
      <c r="A42" s="16">
        <v>5616</v>
      </c>
      <c r="B42" s="16" t="str">
        <f>IF(A42="","",VLOOKUP(T_billard[[#This Row],[REFERENCE]],T_biblio[],2,))</f>
        <v>Sacs poubelles 100L - rouleau</v>
      </c>
      <c r="C42" s="22"/>
      <c r="D42" s="26" t="e">
        <f>IF(Tableau11[[#This Row],[REFERENCE]]="","",SUMPRODUCT((T_saisi[[#This Row],[REFERENCE]]=$A42)*(T_saisi[[#This Row],[SENS]]="Entrée")*T_saisi[[#This Row],[TOTAL]]))</f>
        <v>#VALUE!</v>
      </c>
      <c r="E42" s="28" t="e">
        <f>IF(Tableau11[[#This Row],[REFERENCE]]="","",SUMPRODUCT((T_saisi[[#This Row],[REFERENCE]]=$A42)*(T_saisi[[#This Row],[SENS]]="Sortie")*T_saisi[[#This Row],[TOTAL]]))</f>
        <v>#VALUE!</v>
      </c>
      <c r="F42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43" spans="1:6" x14ac:dyDescent="0.25">
      <c r="A43" s="16">
        <v>532</v>
      </c>
      <c r="B43" s="16" t="str">
        <f>IF(A43="","",VLOOKUP(T_billard[[#This Row],[REFERENCE]],T_biblio[],2,))</f>
        <v>Sacs poubelles 110L - rouleau</v>
      </c>
      <c r="C43" s="22"/>
      <c r="D43" s="26" t="e">
        <f>IF(Tableau11[[#This Row],[REFERENCE]]="","",SUMPRODUCT((T_saisi[[#This Row],[REFERENCE]]=$A43)*(T_saisi[[#This Row],[SENS]]="Entrée")*T_saisi[[#This Row],[TOTAL]]))</f>
        <v>#VALUE!</v>
      </c>
      <c r="E43" s="28" t="e">
        <f>IF(Tableau11[[#This Row],[REFERENCE]]="","",SUMPRODUCT((T_saisi[[#This Row],[REFERENCE]]=$A43)*(T_saisi[[#This Row],[SENS]]="Sortie")*T_saisi[[#This Row],[TOTAL]]))</f>
        <v>#VALUE!</v>
      </c>
      <c r="F43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44" spans="1:6" x14ac:dyDescent="0.25">
      <c r="A44" s="16">
        <v>553</v>
      </c>
      <c r="B44" s="16" t="str">
        <f>IF(A44="","",VLOOKUP(T_billard[[#This Row],[REFERENCE]],T_biblio[],2,))</f>
        <v>Sacs poubelles 20L - rouleau</v>
      </c>
      <c r="C44" s="22"/>
      <c r="D44" s="26" t="e">
        <f>IF(Tableau11[[#This Row],[REFERENCE]]="","",SUMPRODUCT((T_saisi[[#This Row],[REFERENCE]]=$A44)*(T_saisi[[#This Row],[SENS]]="Entrée")*T_saisi[[#This Row],[TOTAL]]))</f>
        <v>#VALUE!</v>
      </c>
      <c r="E44" s="28" t="e">
        <f>IF(Tableau11[[#This Row],[REFERENCE]]="","",SUMPRODUCT((T_saisi[[#This Row],[REFERENCE]]=$A44)*(T_saisi[[#This Row],[SENS]]="Sortie")*T_saisi[[#This Row],[TOTAL]]))</f>
        <v>#VALUE!</v>
      </c>
      <c r="F44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45" spans="1:6" x14ac:dyDescent="0.25">
      <c r="A45" s="16">
        <v>5540</v>
      </c>
      <c r="B45" s="16" t="str">
        <f>IF(A45="","",VLOOKUP(T_billard[[#This Row],[REFERENCE]],T_biblio[],2,))</f>
        <v>Sacs poubelles 50L - rouleau</v>
      </c>
      <c r="C45" s="22"/>
      <c r="D45" s="26" t="e">
        <f>IF(Tableau11[[#This Row],[REFERENCE]]="","",SUMPRODUCT((T_saisi[[#This Row],[REFERENCE]]=$A45)*(T_saisi[[#This Row],[SENS]]="Entrée")*T_saisi[[#This Row],[TOTAL]]))</f>
        <v>#VALUE!</v>
      </c>
      <c r="E45" s="28" t="e">
        <f>IF(Tableau11[[#This Row],[REFERENCE]]="","",SUMPRODUCT((T_saisi[[#This Row],[REFERENCE]]=$A45)*(T_saisi[[#This Row],[SENS]]="Sortie")*T_saisi[[#This Row],[TOTAL]]))</f>
        <v>#VALUE!</v>
      </c>
      <c r="F45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46" spans="1:6" x14ac:dyDescent="0.25">
      <c r="A46" s="16">
        <v>550</v>
      </c>
      <c r="B46" s="16" t="str">
        <f>IF(A46="","",VLOOKUP(T_billard[[#This Row],[REFERENCE]],T_biblio[],2,))</f>
        <v xml:space="preserve">Sacs poubelles 5L - rouleau </v>
      </c>
      <c r="C46" s="22"/>
      <c r="D46" s="26" t="e">
        <f>IF(Tableau11[[#This Row],[REFERENCE]]="","",SUMPRODUCT((T_saisi[[#This Row],[REFERENCE]]=$A46)*(T_saisi[[#This Row],[SENS]]="Entrée")*T_saisi[[#This Row],[TOTAL]]))</f>
        <v>#VALUE!</v>
      </c>
      <c r="E46" s="28" t="e">
        <f>IF(Tableau11[[#This Row],[REFERENCE]]="","",SUMPRODUCT((T_saisi[[#This Row],[REFERENCE]]=$A46)*(T_saisi[[#This Row],[SENS]]="Sortie")*T_saisi[[#This Row],[TOTAL]]))</f>
        <v>#VALUE!</v>
      </c>
      <c r="F46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47" spans="1:6" x14ac:dyDescent="0.25">
      <c r="A47" s="16" t="s">
        <v>16</v>
      </c>
      <c r="B47" s="16" t="str">
        <f>IF(A47="","",VLOOKUP(T_billard[[#This Row],[REFERENCE]],T_biblio[],2,))</f>
        <v>SANICID 100 - bidon 5L</v>
      </c>
      <c r="C47" s="22"/>
      <c r="D47" s="26" t="e">
        <f>IF(Tableau11[[#This Row],[REFERENCE]]="","",SUMPRODUCT((T_saisi[[#This Row],[REFERENCE]]=$A47)*(T_saisi[[#This Row],[SENS]]="Entrée")*T_saisi[[#This Row],[TOTAL]]))</f>
        <v>#VALUE!</v>
      </c>
      <c r="E47" s="28" t="e">
        <f>IF(Tableau11[[#This Row],[REFERENCE]]="","",SUMPRODUCT((T_saisi[[#This Row],[REFERENCE]]=$A47)*(T_saisi[[#This Row],[SENS]]="Sortie")*T_saisi[[#This Row],[TOTAL]]))</f>
        <v>#VALUE!</v>
      </c>
      <c r="F47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48" spans="1:6" x14ac:dyDescent="0.25">
      <c r="A48" s="16" t="s">
        <v>17</v>
      </c>
      <c r="B48" s="16" t="str">
        <f>IF(A48="","",VLOOKUP(T_billard[[#This Row],[REFERENCE]],T_biblio[],2,))</f>
        <v>SANICID 100 - spay 750ml</v>
      </c>
      <c r="C48" s="22"/>
      <c r="D48" s="26" t="e">
        <f>IF(Tableau11[[#This Row],[REFERENCE]]="","",SUMPRODUCT((T_saisi[[#This Row],[REFERENCE]]=$A48)*(T_saisi[[#This Row],[SENS]]="Entrée")*T_saisi[[#This Row],[TOTAL]]))</f>
        <v>#VALUE!</v>
      </c>
      <c r="E48" s="28" t="e">
        <f>IF(Tableau11[[#This Row],[REFERENCE]]="","",SUMPRODUCT((T_saisi[[#This Row],[REFERENCE]]=$A48)*(T_saisi[[#This Row],[SENS]]="Sortie")*T_saisi[[#This Row],[TOTAL]]))</f>
        <v>#VALUE!</v>
      </c>
      <c r="F48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49" spans="1:6" x14ac:dyDescent="0.25">
      <c r="A49" s="16" t="s">
        <v>3</v>
      </c>
      <c r="B49" s="16" t="str">
        <f>IF(A49="","",VLOOKUP(T_billard[[#This Row],[REFERENCE]],T_biblio[],2,))</f>
        <v>Savon atelier - bidon 5L</v>
      </c>
      <c r="C49" s="22"/>
      <c r="D49" s="26" t="e">
        <f>IF(Tableau11[[#This Row],[REFERENCE]]="","",SUMPRODUCT((T_saisi[[#This Row],[REFERENCE]]=$A49)*(T_saisi[[#This Row],[SENS]]="Entrée")*T_saisi[[#This Row],[TOTAL]]))</f>
        <v>#VALUE!</v>
      </c>
      <c r="E49" s="28" t="e">
        <f>IF(Tableau11[[#This Row],[REFERENCE]]="","",SUMPRODUCT((T_saisi[[#This Row],[REFERENCE]]=$A49)*(T_saisi[[#This Row],[SENS]]="Sortie")*T_saisi[[#This Row],[TOTAL]]))</f>
        <v>#VALUE!</v>
      </c>
      <c r="F49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50" spans="1:6" x14ac:dyDescent="0.25">
      <c r="A50" s="16">
        <v>38200060</v>
      </c>
      <c r="B50" s="16" t="str">
        <f>IF(A50="","",VLOOKUP(T_billard[[#This Row],[REFERENCE]],T_biblio[],2,))</f>
        <v>Tablette anti-calcaire machine à laver - bidon 3Kg (nb de tablette ?)</v>
      </c>
      <c r="C50" s="22"/>
      <c r="D50" s="26" t="e">
        <f>IF(Tableau11[[#This Row],[REFERENCE]]="","",SUMPRODUCT((T_saisi[[#This Row],[REFERENCE]]=$A50)*(T_saisi[[#This Row],[SENS]]="Entrée")*T_saisi[[#This Row],[TOTAL]]))</f>
        <v>#VALUE!</v>
      </c>
      <c r="E50" s="28" t="e">
        <f>IF(Tableau11[[#This Row],[REFERENCE]]="","",SUMPRODUCT((T_saisi[[#This Row],[REFERENCE]]=$A50)*(T_saisi[[#This Row],[SENS]]="Sortie")*T_saisi[[#This Row],[TOTAL]]))</f>
        <v>#VALUE!</v>
      </c>
      <c r="F50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51" spans="1:6" x14ac:dyDescent="0.25">
      <c r="A51" s="16" t="s">
        <v>22</v>
      </c>
      <c r="B51" s="16" t="str">
        <f>IF(A51="","",VLOOKUP(T_billard[[#This Row],[REFERENCE]],T_biblio[],2,))</f>
        <v>Vinaigre blanc - bidon 1,5L</v>
      </c>
      <c r="C51" s="22"/>
      <c r="D51" s="26" t="e">
        <f>IF(Tableau11[[#This Row],[REFERENCE]]="","",SUMPRODUCT((T_saisi[[#This Row],[REFERENCE]]=$A51)*(T_saisi[[#This Row],[SENS]]="Entrée")*T_saisi[[#This Row],[TOTAL]]))</f>
        <v>#VALUE!</v>
      </c>
      <c r="E51" s="28" t="e">
        <f>IF(Tableau11[[#This Row],[REFERENCE]]="","",SUMPRODUCT((T_saisi[[#This Row],[REFERENCE]]=$A51)*(T_saisi[[#This Row],[SENS]]="Sortie")*T_saisi[[#This Row],[TOTAL]]))</f>
        <v>#VALUE!</v>
      </c>
      <c r="F51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52" spans="1:6" x14ac:dyDescent="0.25">
      <c r="A52" s="16">
        <v>663</v>
      </c>
      <c r="B52" s="16" t="str">
        <f>IF(A52="","",VLOOKUP(T_billard[[#This Row],[REFERENCE]],T_biblio[],2,))</f>
        <v xml:space="preserve">WC mousse (conditionnement ?) </v>
      </c>
      <c r="C52" s="22"/>
      <c r="D52" s="26" t="e">
        <f>IF(Tableau11[[#This Row],[REFERENCE]]="","",SUMPRODUCT((T_saisi[[#This Row],[REFERENCE]]=$A52)*(T_saisi[[#This Row],[SENS]]="Entrée")*T_saisi[[#This Row],[TOTAL]]))</f>
        <v>#VALUE!</v>
      </c>
      <c r="E52" s="28" t="e">
        <f>IF(Tableau11[[#This Row],[REFERENCE]]="","",SUMPRODUCT((T_saisi[[#This Row],[REFERENCE]]=$A52)*(T_saisi[[#This Row],[SENS]]="Sortie")*T_saisi[[#This Row],[TOTAL]]))</f>
        <v>#VALUE!</v>
      </c>
      <c r="F52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53" spans="1:6" x14ac:dyDescent="0.25">
      <c r="A53" s="16" t="s">
        <v>35</v>
      </c>
      <c r="B53" s="16" t="str">
        <f>IF(A53="","",VLOOKUP(T_billard[[#This Row],[REFERENCE]],T_biblio[],2,))</f>
        <v>Accroche balai - 6 crochets</v>
      </c>
      <c r="C53" s="22"/>
      <c r="D53" s="26" t="e">
        <f>IF(Tableau11[[#This Row],[REFERENCE]]="","",SUMPRODUCT((T_saisi[[#This Row],[REFERENCE]]=$A53)*(T_saisi[[#This Row],[SENS]]="Entrée")*T_saisi[[#This Row],[TOTAL]]))</f>
        <v>#VALUE!</v>
      </c>
      <c r="E53" s="28" t="e">
        <f>IF(Tableau11[[#This Row],[REFERENCE]]="","",SUMPRODUCT((T_saisi[[#This Row],[REFERENCE]]=$A53)*(T_saisi[[#This Row],[SENS]]="Sortie")*T_saisi[[#This Row],[TOTAL]]))</f>
        <v>#VALUE!</v>
      </c>
      <c r="F53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54" spans="1:6" x14ac:dyDescent="0.25">
      <c r="A54" s="16">
        <v>800303</v>
      </c>
      <c r="B54" s="16" t="str">
        <f>IF(A54="","",VLOOKUP(T_billard[[#This Row],[REFERENCE]],T_biblio[],2,))</f>
        <v>Balai fibre crin 40cm</v>
      </c>
      <c r="C54" s="22"/>
      <c r="D54" s="26" t="e">
        <f>IF(Tableau11[[#This Row],[REFERENCE]]="","",SUMPRODUCT((T_saisi[[#This Row],[REFERENCE]]=$A54)*(T_saisi[[#This Row],[SENS]]="Entrée")*T_saisi[[#This Row],[TOTAL]]))</f>
        <v>#VALUE!</v>
      </c>
      <c r="E54" s="28" t="e">
        <f>IF(Tableau11[[#This Row],[REFERENCE]]="","",SUMPRODUCT((T_saisi[[#This Row],[REFERENCE]]=$A54)*(T_saisi[[#This Row],[SENS]]="Sortie")*T_saisi[[#This Row],[TOTAL]]))</f>
        <v>#VALUE!</v>
      </c>
      <c r="F54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55" spans="1:6" x14ac:dyDescent="0.25">
      <c r="A55" s="16">
        <v>515916</v>
      </c>
      <c r="B55" s="16" t="str">
        <f>IF(A55="","",VLOOKUP(T_billard[[#This Row],[REFERENCE]],T_biblio[],2,))</f>
        <v>Balai fibre soie 30cm</v>
      </c>
      <c r="C55" s="22"/>
      <c r="D55" s="26" t="e">
        <f>IF(Tableau11[[#This Row],[REFERENCE]]="","",SUMPRODUCT((T_saisi[[#This Row],[REFERENCE]]=$A55)*(T_saisi[[#This Row],[SENS]]="Entrée")*T_saisi[[#This Row],[TOTAL]]))</f>
        <v>#VALUE!</v>
      </c>
      <c r="E55" s="28" t="e">
        <f>IF(Tableau11[[#This Row],[REFERENCE]]="","",SUMPRODUCT((T_saisi[[#This Row],[REFERENCE]]=$A55)*(T_saisi[[#This Row],[SENS]]="Sortie")*T_saisi[[#This Row],[TOTAL]]))</f>
        <v>#VALUE!</v>
      </c>
      <c r="F55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56" spans="1:6" x14ac:dyDescent="0.25">
      <c r="A56" s="16">
        <v>34200070</v>
      </c>
      <c r="B56" s="16" t="str">
        <f>IF(A56="","",VLOOKUP(T_billard[[#This Row],[REFERENCE]],T_biblio[],2,))</f>
        <v>Chariot double compartiment avec presse</v>
      </c>
      <c r="C56" s="22"/>
      <c r="D56" s="26" t="e">
        <f>IF(Tableau11[[#This Row],[REFERENCE]]="","",SUMPRODUCT((T_saisi[[#This Row],[REFERENCE]]=$A56)*(T_saisi[[#This Row],[SENS]]="Entrée")*T_saisi[[#This Row],[TOTAL]]))</f>
        <v>#VALUE!</v>
      </c>
      <c r="E56" s="28" t="e">
        <f>IF(Tableau11[[#This Row],[REFERENCE]]="","",SUMPRODUCT((T_saisi[[#This Row],[REFERENCE]]=$A56)*(T_saisi[[#This Row],[SENS]]="Sortie")*T_saisi[[#This Row],[TOTAL]]))</f>
        <v>#VALUE!</v>
      </c>
      <c r="F56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57" spans="1:6" x14ac:dyDescent="0.25">
      <c r="A57" s="16">
        <v>1054</v>
      </c>
      <c r="B57" s="16" t="str">
        <f>IF(A57="","",VLOOKUP(T_billard[[#This Row],[REFERENCE]],T_biblio[],2,))</f>
        <v>Combiné WC plastique</v>
      </c>
      <c r="C57" s="22"/>
      <c r="D57" s="26" t="e">
        <f>IF(Tableau11[[#This Row],[REFERENCE]]="","",SUMPRODUCT((T_saisi[[#This Row],[REFERENCE]]=$A57)*(T_saisi[[#This Row],[SENS]]="Entrée")*T_saisi[[#This Row],[TOTAL]]))</f>
        <v>#VALUE!</v>
      </c>
      <c r="E57" s="28" t="e">
        <f>IF(Tableau11[[#This Row],[REFERENCE]]="","",SUMPRODUCT((T_saisi[[#This Row],[REFERENCE]]=$A57)*(T_saisi[[#This Row],[SENS]]="Sortie")*T_saisi[[#This Row],[TOTAL]]))</f>
        <v>#VALUE!</v>
      </c>
      <c r="F57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58" spans="1:6" x14ac:dyDescent="0.25">
      <c r="A58" s="16">
        <v>1562</v>
      </c>
      <c r="B58" s="16" t="str">
        <f>IF(A58="","",VLOOKUP(T_billard[[#This Row],[REFERENCE]],T_biblio[],2,))</f>
        <v>Corps vaporisateur</v>
      </c>
      <c r="C58" s="22"/>
      <c r="D58" s="26" t="e">
        <f>IF(Tableau11[[#This Row],[REFERENCE]]="","",SUMPRODUCT((T_saisi[[#This Row],[REFERENCE]]=$A58)*(T_saisi[[#This Row],[SENS]]="Entrée")*T_saisi[[#This Row],[TOTAL]]))</f>
        <v>#VALUE!</v>
      </c>
      <c r="E58" s="28" t="e">
        <f>IF(Tableau11[[#This Row],[REFERENCE]]="","",SUMPRODUCT((T_saisi[[#This Row],[REFERENCE]]=$A58)*(T_saisi[[#This Row],[SENS]]="Sortie")*T_saisi[[#This Row],[TOTAL]]))</f>
        <v>#VALUE!</v>
      </c>
      <c r="F58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59" spans="1:6" x14ac:dyDescent="0.25">
      <c r="A59" s="16" t="s">
        <v>23</v>
      </c>
      <c r="B59" s="16" t="str">
        <f>IF(A59="","",VLOOKUP(T_billard[[#This Row],[REFERENCE]],T_biblio[],2,))</f>
        <v>Ensemble pelle basculante</v>
      </c>
      <c r="C59" s="22"/>
      <c r="D59" s="26" t="e">
        <f>IF(Tableau11[[#This Row],[REFERENCE]]="","",SUMPRODUCT((T_saisi[[#This Row],[REFERENCE]]=$A59)*(T_saisi[[#This Row],[SENS]]="Entrée")*T_saisi[[#This Row],[TOTAL]]))</f>
        <v>#VALUE!</v>
      </c>
      <c r="E59" s="28" t="e">
        <f>IF(Tableau11[[#This Row],[REFERENCE]]="","",SUMPRODUCT((T_saisi[[#This Row],[REFERENCE]]=$A59)*(T_saisi[[#This Row],[SENS]]="Sortie")*T_saisi[[#This Row],[TOTAL]]))</f>
        <v>#VALUE!</v>
      </c>
      <c r="F59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60" spans="1:6" x14ac:dyDescent="0.25">
      <c r="A60" s="16">
        <v>755</v>
      </c>
      <c r="B60" s="16" t="str">
        <f>IF(A60="","",VLOOKUP(T_billard[[#This Row],[REFERENCE]],T_biblio[],2,))</f>
        <v>Eponge avec grattoir vert - paquet de 10</v>
      </c>
      <c r="C60" s="22"/>
      <c r="D60" s="26" t="e">
        <f>IF(Tableau11[[#This Row],[REFERENCE]]="","",SUMPRODUCT((T_saisi[[#This Row],[REFERENCE]]=$A60)*(T_saisi[[#This Row],[SENS]]="Entrée")*T_saisi[[#This Row],[TOTAL]]))</f>
        <v>#VALUE!</v>
      </c>
      <c r="E60" s="28" t="e">
        <f>IF(Tableau11[[#This Row],[REFERENCE]]="","",SUMPRODUCT((T_saisi[[#This Row],[REFERENCE]]=$A60)*(T_saisi[[#This Row],[SENS]]="Sortie")*T_saisi[[#This Row],[TOTAL]]))</f>
        <v>#VALUE!</v>
      </c>
      <c r="F60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61" spans="1:6" x14ac:dyDescent="0.25">
      <c r="A61" s="16">
        <v>3747</v>
      </c>
      <c r="B61" s="16" t="str">
        <f>IF(A61="","",VLOOKUP(T_billard[[#This Row],[REFERENCE]],T_biblio[],2,))</f>
        <v>Eponge gros travaux chantier - paquet de 5</v>
      </c>
      <c r="C61" s="22"/>
      <c r="D61" s="26" t="e">
        <f>IF(Tableau11[[#This Row],[REFERENCE]]="","",SUMPRODUCT((T_saisi[[#This Row],[REFERENCE]]=$A61)*(T_saisi[[#This Row],[SENS]]="Entrée")*T_saisi[[#This Row],[TOTAL]]))</f>
        <v>#VALUE!</v>
      </c>
      <c r="E61" s="28" t="e">
        <f>IF(Tableau11[[#This Row],[REFERENCE]]="","",SUMPRODUCT((T_saisi[[#This Row],[REFERENCE]]=$A61)*(T_saisi[[#This Row],[SENS]]="Sortie")*T_saisi[[#This Row],[TOTAL]]))</f>
        <v>#VALUE!</v>
      </c>
      <c r="F61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62" spans="1:6" x14ac:dyDescent="0.25">
      <c r="A62" s="16">
        <v>760</v>
      </c>
      <c r="B62" s="16" t="str">
        <f>IF(A62="","",VLOOKUP(T_billard[[#This Row],[REFERENCE]],T_biblio[],2,))</f>
        <v>Eponge spirale inox - paquet de 10</v>
      </c>
      <c r="C62" s="22"/>
      <c r="D62" s="26" t="e">
        <f>IF(Tableau11[[#This Row],[REFERENCE]]="","",SUMPRODUCT((T_saisi[[#This Row],[REFERENCE]]=$A62)*(T_saisi[[#This Row],[SENS]]="Entrée")*T_saisi[[#This Row],[TOTAL]]))</f>
        <v>#VALUE!</v>
      </c>
      <c r="E62" s="28" t="e">
        <f>IF(Tableau11[[#This Row],[REFERENCE]]="","",SUMPRODUCT((T_saisi[[#This Row],[REFERENCE]]=$A62)*(T_saisi[[#This Row],[SENS]]="Sortie")*T_saisi[[#This Row],[TOTAL]]))</f>
        <v>#VALUE!</v>
      </c>
      <c r="F62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63" spans="1:6" x14ac:dyDescent="0.25">
      <c r="A63" s="16">
        <v>2534</v>
      </c>
      <c r="B63" s="16" t="str">
        <f>IF(A63="","",VLOOKUP(T_billard[[#This Row],[REFERENCE]],T_biblio[],2,))</f>
        <v>Fixe balai chariot</v>
      </c>
      <c r="C63" s="22"/>
      <c r="D63" s="26" t="e">
        <f>IF(Tableau11[[#This Row],[REFERENCE]]="","",SUMPRODUCT((T_saisi[[#This Row],[REFERENCE]]=$A63)*(T_saisi[[#This Row],[SENS]]="Entrée")*T_saisi[[#This Row],[TOTAL]]))</f>
        <v>#VALUE!</v>
      </c>
      <c r="E63" s="28" t="e">
        <f>IF(Tableau11[[#This Row],[REFERENCE]]="","",SUMPRODUCT((T_saisi[[#This Row],[REFERENCE]]=$A63)*(T_saisi[[#This Row],[SENS]]="Sortie")*T_saisi[[#This Row],[TOTAL]]))</f>
        <v>#VALUE!</v>
      </c>
      <c r="F63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64" spans="1:6" x14ac:dyDescent="0.25">
      <c r="A64" s="16">
        <v>1987</v>
      </c>
      <c r="B64" s="16" t="str">
        <f>IF(A64="","",VLOOKUP(T_billard[[#This Row],[REFERENCE]],T_biblio[],2,))</f>
        <v>Franche coton poche ou languette 40cm</v>
      </c>
      <c r="C64" s="22"/>
      <c r="D64" s="26" t="e">
        <f>IF(Tableau11[[#This Row],[REFERENCE]]="","",SUMPRODUCT((T_saisi[[#This Row],[REFERENCE]]=$A64)*(T_saisi[[#This Row],[SENS]]="Entrée")*T_saisi[[#This Row],[TOTAL]]))</f>
        <v>#VALUE!</v>
      </c>
      <c r="E64" s="28" t="e">
        <f>IF(Tableau11[[#This Row],[REFERENCE]]="","",SUMPRODUCT((T_saisi[[#This Row],[REFERENCE]]=$A64)*(T_saisi[[#This Row],[SENS]]="Sortie")*T_saisi[[#This Row],[TOTAL]]))</f>
        <v>#VALUE!</v>
      </c>
      <c r="F64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65" spans="1:6" x14ac:dyDescent="0.25">
      <c r="A65" s="16" t="s">
        <v>25</v>
      </c>
      <c r="B65" s="16" t="str">
        <f>IF(A65="","",VLOOKUP(T_billard[[#This Row],[REFERENCE]],T_biblio[],2,))</f>
        <v>Franche microfibres molletonnées à languette 43cm</v>
      </c>
      <c r="C65" s="22"/>
      <c r="D65" s="26" t="e">
        <f>IF(Tableau11[[#This Row],[REFERENCE]]="","",SUMPRODUCT((T_saisi[[#This Row],[REFERENCE]]=$A65)*(T_saisi[[#This Row],[SENS]]="Entrée")*T_saisi[[#This Row],[TOTAL]]))</f>
        <v>#VALUE!</v>
      </c>
      <c r="E65" s="28" t="e">
        <f>IF(Tableau11[[#This Row],[REFERENCE]]="","",SUMPRODUCT((T_saisi[[#This Row],[REFERENCE]]=$A65)*(T_saisi[[#This Row],[SENS]]="Sortie")*T_saisi[[#This Row],[TOTAL]]))</f>
        <v>#VALUE!</v>
      </c>
      <c r="F65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66" spans="1:6" x14ac:dyDescent="0.25">
      <c r="A66" s="16">
        <v>2032</v>
      </c>
      <c r="B66" s="16" t="str">
        <f>IF(A66="","",VLOOKUP(T_billard[[#This Row],[REFERENCE]],T_biblio[],2,))</f>
        <v>Frange dépoussiérante velcro 60cm</v>
      </c>
      <c r="C66" s="22"/>
      <c r="D66" s="26" t="e">
        <f>IF(Tableau11[[#This Row],[REFERENCE]]="","",SUMPRODUCT((T_saisi[[#This Row],[REFERENCE]]=$A66)*(T_saisi[[#This Row],[SENS]]="Entrée")*T_saisi[[#This Row],[TOTAL]]))</f>
        <v>#VALUE!</v>
      </c>
      <c r="E66" s="28" t="e">
        <f>IF(Tableau11[[#This Row],[REFERENCE]]="","",SUMPRODUCT((T_saisi[[#This Row],[REFERENCE]]=$A66)*(T_saisi[[#This Row],[SENS]]="Sortie")*T_saisi[[#This Row],[TOTAL]]))</f>
        <v>#VALUE!</v>
      </c>
      <c r="F66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67" spans="1:6" x14ac:dyDescent="0.25">
      <c r="A67" s="16">
        <v>209405</v>
      </c>
      <c r="B67" s="16" t="str">
        <f>IF(A67="","",VLOOKUP(T_billard[[#This Row],[REFERENCE]],T_biblio[],2,))</f>
        <v>Frange Faubert 350g</v>
      </c>
      <c r="C67" s="22"/>
      <c r="D67" s="26" t="e">
        <f>IF(Tableau11[[#This Row],[REFERENCE]]="","",SUMPRODUCT((T_saisi[[#This Row],[REFERENCE]]=$A67)*(T_saisi[[#This Row],[SENS]]="Entrée")*T_saisi[[#This Row],[TOTAL]]))</f>
        <v>#VALUE!</v>
      </c>
      <c r="E67" s="28" t="e">
        <f>IF(Tableau11[[#This Row],[REFERENCE]]="","",SUMPRODUCT((T_saisi[[#This Row],[REFERENCE]]=$A67)*(T_saisi[[#This Row],[SENS]]="Sortie")*T_saisi[[#This Row],[TOTAL]]))</f>
        <v>#VALUE!</v>
      </c>
      <c r="F67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68" spans="1:6" x14ac:dyDescent="0.25">
      <c r="A68" s="16" t="s">
        <v>27</v>
      </c>
      <c r="B68" s="16" t="str">
        <f>IF(A68="","",VLOOKUP(T_billard[[#This Row],[REFERENCE]],T_biblio[],2,))</f>
        <v>Frange microfibres 60cm</v>
      </c>
      <c r="C68" s="22"/>
      <c r="D68" s="26" t="e">
        <f>IF(Tableau11[[#This Row],[REFERENCE]]="","",SUMPRODUCT((T_saisi[[#This Row],[REFERENCE]]=$A68)*(T_saisi[[#This Row],[SENS]]="Entrée")*T_saisi[[#This Row],[TOTAL]]))</f>
        <v>#VALUE!</v>
      </c>
      <c r="E68" s="28" t="e">
        <f>IF(Tableau11[[#This Row],[REFERENCE]]="","",SUMPRODUCT((T_saisi[[#This Row],[REFERENCE]]=$A68)*(T_saisi[[#This Row],[SENS]]="Sortie")*T_saisi[[#This Row],[TOTAL]]))</f>
        <v>#VALUE!</v>
      </c>
      <c r="F68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69" spans="1:6" x14ac:dyDescent="0.25">
      <c r="A69" s="16">
        <v>2027</v>
      </c>
      <c r="B69" s="16" t="str">
        <f>IF(A69="","",VLOOKUP(T_billard[[#This Row],[REFERENCE]],T_biblio[],2,))</f>
        <v>Frange microfibres à scratch 48cm (unité)</v>
      </c>
      <c r="C69" s="22"/>
      <c r="D69" s="26" t="e">
        <f>IF(Tableau11[[#This Row],[REFERENCE]]="","",SUMPRODUCT((T_saisi[[#This Row],[REFERENCE]]=$A69)*(T_saisi[[#This Row],[SENS]]="Entrée")*T_saisi[[#This Row],[TOTAL]]))</f>
        <v>#VALUE!</v>
      </c>
      <c r="E69" s="28" t="e">
        <f>IF(Tableau11[[#This Row],[REFERENCE]]="","",SUMPRODUCT((T_saisi[[#This Row],[REFERENCE]]=$A69)*(T_saisi[[#This Row],[SENS]]="Sortie")*T_saisi[[#This Row],[TOTAL]]))</f>
        <v>#VALUE!</v>
      </c>
      <c r="F69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70" spans="1:6" x14ac:dyDescent="0.25">
      <c r="A70" s="16">
        <v>2025</v>
      </c>
      <c r="B70" s="16" t="str">
        <f>IF(A70="","",VLOOKUP(T_billard[[#This Row],[REFERENCE]],T_biblio[],2,))</f>
        <v>Frange microfibres ultra fine poche ou languette 40cm</v>
      </c>
      <c r="C70" s="22"/>
      <c r="D70" s="26" t="e">
        <f>IF(Tableau11[[#This Row],[REFERENCE]]="","",SUMPRODUCT((T_saisi[[#This Row],[REFERENCE]]=$A70)*(T_saisi[[#This Row],[SENS]]="Entrée")*T_saisi[[#This Row],[TOTAL]]))</f>
        <v>#VALUE!</v>
      </c>
      <c r="E70" s="28" t="e">
        <f>IF(Tableau11[[#This Row],[REFERENCE]]="","",SUMPRODUCT((T_saisi[[#This Row],[REFERENCE]]=$A70)*(T_saisi[[#This Row],[SENS]]="Sortie")*T_saisi[[#This Row],[TOTAL]]))</f>
        <v>#VALUE!</v>
      </c>
      <c r="F70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71" spans="1:6" x14ac:dyDescent="0.25">
      <c r="A71" s="16">
        <v>2026</v>
      </c>
      <c r="B71" s="16" t="str">
        <f>IF(A71="","",VLOOKUP(T_billard[[#This Row],[REFERENCE]],T_biblio[],2,))</f>
        <v>Frange microfibres velcro 40cm dépoussièrante</v>
      </c>
      <c r="C71" s="22"/>
      <c r="D71" s="26" t="e">
        <f>IF(Tableau11[[#This Row],[REFERENCE]]="","",SUMPRODUCT((T_saisi[[#This Row],[REFERENCE]]=$A71)*(T_saisi[[#This Row],[SENS]]="Entrée")*T_saisi[[#This Row],[TOTAL]]))</f>
        <v>#VALUE!</v>
      </c>
      <c r="E71" s="28" t="e">
        <f>IF(Tableau11[[#This Row],[REFERENCE]]="","",SUMPRODUCT((T_saisi[[#This Row],[REFERENCE]]=$A71)*(T_saisi[[#This Row],[SENS]]="Sortie")*T_saisi[[#This Row],[TOTAL]]))</f>
        <v>#VALUE!</v>
      </c>
      <c r="F71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72" spans="1:6" x14ac:dyDescent="0.25">
      <c r="A72" s="16">
        <v>524314</v>
      </c>
      <c r="B72" s="16" t="str">
        <f>IF(A72="","",VLOOKUP(T_billard[[#This Row],[REFERENCE]],T_biblio[],2,))</f>
        <v>Lave-pont 23cm</v>
      </c>
      <c r="C72" s="22"/>
      <c r="D72" s="26" t="e">
        <f>IF(Tableau11[[#This Row],[REFERENCE]]="","",SUMPRODUCT((T_saisi[[#This Row],[REFERENCE]]=$A72)*(T_saisi[[#This Row],[SENS]]="Entrée")*T_saisi[[#This Row],[TOTAL]]))</f>
        <v>#VALUE!</v>
      </c>
      <c r="E72" s="28" t="e">
        <f>IF(Tableau11[[#This Row],[REFERENCE]]="","",SUMPRODUCT((T_saisi[[#This Row],[REFERENCE]]=$A72)*(T_saisi[[#This Row],[SENS]]="Sortie")*T_saisi[[#This Row],[TOTAL]]))</f>
        <v>#VALUE!</v>
      </c>
      <c r="F72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73" spans="1:6" x14ac:dyDescent="0.25">
      <c r="A73" s="16" t="s">
        <v>29</v>
      </c>
      <c r="B73" s="16" t="str">
        <f>IF(A73="","",VLOOKUP(T_billard[[#This Row],[REFERENCE]],T_biblio[],2,))</f>
        <v>Lavette microfibres bleue - paquet de 5</v>
      </c>
      <c r="C73" s="22"/>
      <c r="D73" s="26" t="e">
        <f>IF(Tableau11[[#This Row],[REFERENCE]]="","",SUMPRODUCT((T_saisi[[#This Row],[REFERENCE]]=$A73)*(T_saisi[[#This Row],[SENS]]="Entrée")*T_saisi[[#This Row],[TOTAL]]))</f>
        <v>#VALUE!</v>
      </c>
      <c r="E73" s="28" t="e">
        <f>IF(Tableau11[[#This Row],[REFERENCE]]="","",SUMPRODUCT((T_saisi[[#This Row],[REFERENCE]]=$A73)*(T_saisi[[#This Row],[SENS]]="Sortie")*T_saisi[[#This Row],[TOTAL]]))</f>
        <v>#VALUE!</v>
      </c>
      <c r="F73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74" spans="1:6" x14ac:dyDescent="0.25">
      <c r="A74" s="16" t="s">
        <v>30</v>
      </c>
      <c r="B74" s="16" t="str">
        <f>IF(A74="","",VLOOKUP(T_billard[[#This Row],[REFERENCE]],T_biblio[],2,))</f>
        <v>Lavette microfibres jaune - paquet de 5</v>
      </c>
      <c r="C74" s="22"/>
      <c r="D74" s="26" t="e">
        <f>IF(Tableau11[[#This Row],[REFERENCE]]="","",SUMPRODUCT((T_saisi[[#This Row],[REFERENCE]]=$A74)*(T_saisi[[#This Row],[SENS]]="Entrée")*T_saisi[[#This Row],[TOTAL]]))</f>
        <v>#VALUE!</v>
      </c>
      <c r="E74" s="28" t="e">
        <f>IF(Tableau11[[#This Row],[REFERENCE]]="","",SUMPRODUCT((T_saisi[[#This Row],[REFERENCE]]=$A74)*(T_saisi[[#This Row],[SENS]]="Sortie")*T_saisi[[#This Row],[TOTAL]]))</f>
        <v>#VALUE!</v>
      </c>
      <c r="F74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75" spans="1:6" x14ac:dyDescent="0.25">
      <c r="A75" s="16" t="s">
        <v>31</v>
      </c>
      <c r="B75" s="16" t="str">
        <f>IF(A75="","",VLOOKUP(T_billard[[#This Row],[REFERENCE]],T_biblio[],2,))</f>
        <v>Lavette microfibres rose - paquet de 5</v>
      </c>
      <c r="C75" s="22"/>
      <c r="D75" s="26" t="e">
        <f>IF(Tableau11[[#This Row],[REFERENCE]]="","",SUMPRODUCT((T_saisi[[#This Row],[REFERENCE]]=$A75)*(T_saisi[[#This Row],[SENS]]="Entrée")*T_saisi[[#This Row],[TOTAL]]))</f>
        <v>#VALUE!</v>
      </c>
      <c r="E75" s="28" t="e">
        <f>IF(Tableau11[[#This Row],[REFERENCE]]="","",SUMPRODUCT((T_saisi[[#This Row],[REFERENCE]]=$A75)*(T_saisi[[#This Row],[SENS]]="Sortie")*T_saisi[[#This Row],[TOTAL]]))</f>
        <v>#VALUE!</v>
      </c>
      <c r="F75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76" spans="1:6" x14ac:dyDescent="0.25">
      <c r="A76" s="16" t="s">
        <v>32</v>
      </c>
      <c r="B76" s="16" t="str">
        <f>IF(A76="","",VLOOKUP(T_billard[[#This Row],[REFERENCE]],T_biblio[],2,))</f>
        <v>Lavette microfibres verte - paquet de 5</v>
      </c>
      <c r="C76" s="22"/>
      <c r="D76" s="26" t="e">
        <f>IF(Tableau11[[#This Row],[REFERENCE]]="","",SUMPRODUCT((T_saisi[[#This Row],[REFERENCE]]=$A76)*(T_saisi[[#This Row],[SENS]]="Entrée")*T_saisi[[#This Row],[TOTAL]]))</f>
        <v>#VALUE!</v>
      </c>
      <c r="E76" s="28" t="e">
        <f>IF(Tableau11[[#This Row],[REFERENCE]]="","",SUMPRODUCT((T_saisi[[#This Row],[REFERENCE]]=$A76)*(T_saisi[[#This Row],[SENS]]="Sortie")*T_saisi[[#This Row],[TOTAL]]))</f>
        <v>#VALUE!</v>
      </c>
      <c r="F76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77" spans="1:6" x14ac:dyDescent="0.25">
      <c r="A77" s="16">
        <v>1935</v>
      </c>
      <c r="B77" s="16" t="str">
        <f>IF(A77="","",VLOOKUP(T_billard[[#This Row],[REFERENCE]],T_biblio[],2,))</f>
        <v>Manche alu télescopique</v>
      </c>
      <c r="C77" s="22"/>
      <c r="D77" s="26" t="e">
        <f>IF(Tableau11[[#This Row],[REFERENCE]]="","",SUMPRODUCT((T_saisi[[#This Row],[REFERENCE]]=$A77)*(T_saisi[[#This Row],[SENS]]="Entrée")*T_saisi[[#This Row],[TOTAL]]))</f>
        <v>#VALUE!</v>
      </c>
      <c r="E77" s="28" t="e">
        <f>IF(Tableau11[[#This Row],[REFERENCE]]="","",SUMPRODUCT((T_saisi[[#This Row],[REFERENCE]]=$A77)*(T_saisi[[#This Row],[SENS]]="Sortie")*T_saisi[[#This Row],[TOTAL]]))</f>
        <v>#VALUE!</v>
      </c>
      <c r="F77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78" spans="1:6" x14ac:dyDescent="0.25">
      <c r="A78" s="16" t="s">
        <v>24</v>
      </c>
      <c r="B78" s="16" t="str">
        <f>IF(A78="","",VLOOKUP(T_billard[[#This Row],[REFERENCE]],T_biblio[],2,))</f>
        <v>Manche alu vis</v>
      </c>
      <c r="C78" s="22"/>
      <c r="D78" s="26" t="e">
        <f>IF(Tableau11[[#This Row],[REFERENCE]]="","",SUMPRODUCT((T_saisi[[#This Row],[REFERENCE]]=$A78)*(T_saisi[[#This Row],[SENS]]="Entrée")*T_saisi[[#This Row],[TOTAL]]))</f>
        <v>#VALUE!</v>
      </c>
      <c r="E78" s="28" t="e">
        <f>IF(Tableau11[[#This Row],[REFERENCE]]="","",SUMPRODUCT((T_saisi[[#This Row],[REFERENCE]]=$A78)*(T_saisi[[#This Row],[SENS]]="Sortie")*T_saisi[[#This Row],[TOTAL]]))</f>
        <v>#VALUE!</v>
      </c>
      <c r="F78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79" spans="1:6" x14ac:dyDescent="0.25">
      <c r="A79" s="16">
        <v>1059</v>
      </c>
      <c r="B79" s="16" t="str">
        <f>IF(A79="","",VLOOKUP(T_billard[[#This Row],[REFERENCE]],T_biblio[],2,))</f>
        <v>Pelle</v>
      </c>
      <c r="C79" s="22"/>
      <c r="D79" s="26" t="e">
        <f>IF(Tableau11[[#This Row],[REFERENCE]]="","",SUMPRODUCT((T_saisi[[#This Row],[REFERENCE]]=$A79)*(T_saisi[[#This Row],[SENS]]="Entrée")*T_saisi[[#This Row],[TOTAL]]))</f>
        <v>#VALUE!</v>
      </c>
      <c r="E79" s="28" t="e">
        <f>IF(Tableau11[[#This Row],[REFERENCE]]="","",SUMPRODUCT((T_saisi[[#This Row],[REFERENCE]]=$A79)*(T_saisi[[#This Row],[SENS]]="Sortie")*T_saisi[[#This Row],[TOTAL]]))</f>
        <v>#VALUE!</v>
      </c>
      <c r="F79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80" spans="1:6" x14ac:dyDescent="0.25">
      <c r="A80" s="16">
        <v>1201</v>
      </c>
      <c r="B80" s="16" t="str">
        <f>IF(A80="","",VLOOKUP(T_billard[[#This Row],[REFERENCE]],T_biblio[],2,))</f>
        <v>Pince plastique pour frange Faubert</v>
      </c>
      <c r="C80" s="22"/>
      <c r="D80" s="26" t="e">
        <f>IF(Tableau11[[#This Row],[REFERENCE]]="","",SUMPRODUCT((T_saisi[[#This Row],[REFERENCE]]=$A80)*(T_saisi[[#This Row],[SENS]]="Entrée")*T_saisi[[#This Row],[TOTAL]]))</f>
        <v>#VALUE!</v>
      </c>
      <c r="E80" s="28" t="e">
        <f>IF(Tableau11[[#This Row],[REFERENCE]]="","",SUMPRODUCT((T_saisi[[#This Row],[REFERENCE]]=$A80)*(T_saisi[[#This Row],[SENS]]="Sortie")*T_saisi[[#This Row],[TOTAL]]))</f>
        <v>#VALUE!</v>
      </c>
      <c r="F80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81" spans="1:6" x14ac:dyDescent="0.25">
      <c r="A81" s="16">
        <v>238001</v>
      </c>
      <c r="B81" s="16" t="str">
        <f>IF(A81="","",VLOOKUP(T_billard[[#This Row],[REFERENCE]],T_biblio[],2,))</f>
        <v>Plumeau antistatique télescopique</v>
      </c>
      <c r="C81" s="22"/>
      <c r="D81" s="26" t="e">
        <f>IF(Tableau11[[#This Row],[REFERENCE]]="","",SUMPRODUCT((T_saisi[[#This Row],[REFERENCE]]=$A81)*(T_saisi[[#This Row],[SENS]]="Entrée")*T_saisi[[#This Row],[TOTAL]]))</f>
        <v>#VALUE!</v>
      </c>
      <c r="E81" s="28" t="e">
        <f>IF(Tableau11[[#This Row],[REFERENCE]]="","",SUMPRODUCT((T_saisi[[#This Row],[REFERENCE]]=$A81)*(T_saisi[[#This Row],[SENS]]="Sortie")*T_saisi[[#This Row],[TOTAL]]))</f>
        <v>#VALUE!</v>
      </c>
      <c r="F81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82" spans="1:6" x14ac:dyDescent="0.25">
      <c r="A82" s="16">
        <v>161000</v>
      </c>
      <c r="B82" s="16" t="str">
        <f>IF(A82="","",VLOOKUP(T_billard[[#This Row],[REFERENCE]],T_biblio[],2,))</f>
        <v>Pompe doseuse pour bidon 5L</v>
      </c>
      <c r="C82" s="22"/>
      <c r="D82" s="26" t="e">
        <f>IF(Tableau11[[#This Row],[REFERENCE]]="","",SUMPRODUCT((T_saisi[[#This Row],[REFERENCE]]=$A82)*(T_saisi[[#This Row],[SENS]]="Entrée")*T_saisi[[#This Row],[TOTAL]]))</f>
        <v>#VALUE!</v>
      </c>
      <c r="E82" s="28" t="e">
        <f>IF(Tableau11[[#This Row],[REFERENCE]]="","",SUMPRODUCT((T_saisi[[#This Row],[REFERENCE]]=$A82)*(T_saisi[[#This Row],[SENS]]="Sortie")*T_saisi[[#This Row],[TOTAL]]))</f>
        <v>#VALUE!</v>
      </c>
      <c r="F82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83" spans="1:6" x14ac:dyDescent="0.25">
      <c r="A83" s="16" t="s">
        <v>36</v>
      </c>
      <c r="B83" s="16" t="str">
        <f>IF(A83="","",VLOOKUP(T_billard[[#This Row],[REFERENCE]],T_biblio[],2,))</f>
        <v>Presse avec levier</v>
      </c>
      <c r="C83" s="22"/>
      <c r="D83" s="26" t="e">
        <f>IF(Tableau11[[#This Row],[REFERENCE]]="","",SUMPRODUCT((T_saisi[[#This Row],[REFERENCE]]=$A83)*(T_saisi[[#This Row],[SENS]]="Entrée")*T_saisi[[#This Row],[TOTAL]]))</f>
        <v>#VALUE!</v>
      </c>
      <c r="E83" s="28" t="e">
        <f>IF(Tableau11[[#This Row],[REFERENCE]]="","",SUMPRODUCT((T_saisi[[#This Row],[REFERENCE]]=$A83)*(T_saisi[[#This Row],[SENS]]="Sortie")*T_saisi[[#This Row],[TOTAL]]))</f>
        <v>#VALUE!</v>
      </c>
      <c r="F83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84" spans="1:6" x14ac:dyDescent="0.25">
      <c r="A84" s="16">
        <v>759</v>
      </c>
      <c r="B84" s="16" t="str">
        <f>IF(A84="","",VLOOKUP(T_billard[[#This Row],[REFERENCE]],T_biblio[],2,))</f>
        <v>Rouleau abrasif vert</v>
      </c>
      <c r="C84" s="22"/>
      <c r="D84" s="26" t="e">
        <f>IF(Tableau11[[#This Row],[REFERENCE]]="","",SUMPRODUCT((T_saisi[[#This Row],[REFERENCE]]=$A84)*(T_saisi[[#This Row],[SENS]]="Entrée")*T_saisi[[#This Row],[TOTAL]]))</f>
        <v>#VALUE!</v>
      </c>
      <c r="E84" s="28" t="e">
        <f>IF(Tableau11[[#This Row],[REFERENCE]]="","",SUMPRODUCT((T_saisi[[#This Row],[REFERENCE]]=$A84)*(T_saisi[[#This Row],[SENS]]="Sortie")*T_saisi[[#This Row],[TOTAL]]))</f>
        <v>#VALUE!</v>
      </c>
      <c r="F84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85" spans="1:6" x14ac:dyDescent="0.25">
      <c r="A85" s="16" t="s">
        <v>33</v>
      </c>
      <c r="B85" s="16" t="str">
        <f>IF(A85="","",VLOOKUP(T_billard[[#This Row],[REFERENCE]],T_biblio[],2,))</f>
        <v>Sacs aspirateur - paquet de 10</v>
      </c>
      <c r="C85" s="22"/>
      <c r="D85" s="26" t="e">
        <f>IF(Tableau11[[#This Row],[REFERENCE]]="","",SUMPRODUCT((T_saisi[[#This Row],[REFERENCE]]=$A85)*(T_saisi[[#This Row],[SENS]]="Entrée")*T_saisi[[#This Row],[TOTAL]]))</f>
        <v>#VALUE!</v>
      </c>
      <c r="E85" s="28" t="e">
        <f>IF(Tableau11[[#This Row],[REFERENCE]]="","",SUMPRODUCT((T_saisi[[#This Row],[REFERENCE]]=$A85)*(T_saisi[[#This Row],[SENS]]="Sortie")*T_saisi[[#This Row],[TOTAL]]))</f>
        <v>#VALUE!</v>
      </c>
      <c r="F85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86" spans="1:6" x14ac:dyDescent="0.25">
      <c r="A86" s="16" t="s">
        <v>34</v>
      </c>
      <c r="B86" s="16" t="str">
        <f>IF(A86="","",VLOOKUP(T_billard[[#This Row],[REFERENCE]],T_biblio[],2,))</f>
        <v>Sacs aspirateur dorsal - paquet de 10</v>
      </c>
      <c r="C86" s="22"/>
      <c r="D86" s="26" t="e">
        <f>IF(Tableau11[[#This Row],[REFERENCE]]="","",SUMPRODUCT((T_saisi[[#This Row],[REFERENCE]]=$A86)*(T_saisi[[#This Row],[SENS]]="Entrée")*T_saisi[[#This Row],[TOTAL]]))</f>
        <v>#VALUE!</v>
      </c>
      <c r="E86" s="28" t="e">
        <f>IF(Tableau11[[#This Row],[REFERENCE]]="","",SUMPRODUCT((T_saisi[[#This Row],[REFERENCE]]=$A86)*(T_saisi[[#This Row],[SENS]]="Sortie")*T_saisi[[#This Row],[TOTAL]]))</f>
        <v>#VALUE!</v>
      </c>
      <c r="F86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87" spans="1:6" x14ac:dyDescent="0.25">
      <c r="A87" s="16">
        <v>2539</v>
      </c>
      <c r="B87" s="16" t="str">
        <f>IF(A87="","",VLOOKUP(T_billard[[#This Row],[REFERENCE]],T_biblio[],2,))</f>
        <v>Seau 25L carré</v>
      </c>
      <c r="C87" s="22"/>
      <c r="D87" s="26" t="e">
        <f>IF(Tableau11[[#This Row],[REFERENCE]]="","",SUMPRODUCT((T_saisi[[#This Row],[REFERENCE]]=$A87)*(T_saisi[[#This Row],[SENS]]="Entrée")*T_saisi[[#This Row],[TOTAL]]))</f>
        <v>#VALUE!</v>
      </c>
      <c r="E87" s="28" t="e">
        <f>IF(Tableau11[[#This Row],[REFERENCE]]="","",SUMPRODUCT((T_saisi[[#This Row],[REFERENCE]]=$A87)*(T_saisi[[#This Row],[SENS]]="Sortie")*T_saisi[[#This Row],[TOTAL]]))</f>
        <v>#VALUE!</v>
      </c>
      <c r="F87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88" spans="1:6" x14ac:dyDescent="0.25">
      <c r="A88" s="16">
        <v>771</v>
      </c>
      <c r="B88" s="16" t="str">
        <f>IF(A88="","",VLOOKUP(T_billard[[#This Row],[REFERENCE]],T_biblio[],2,))</f>
        <v>Serpillère gaufrée</v>
      </c>
      <c r="C88" s="22"/>
      <c r="D88" s="26" t="e">
        <f>IF(Tableau11[[#This Row],[REFERENCE]]="","",SUMPRODUCT((T_saisi[[#This Row],[REFERENCE]]=$A88)*(T_saisi[[#This Row],[SENS]]="Entrée")*T_saisi[[#This Row],[TOTAL]]))</f>
        <v>#VALUE!</v>
      </c>
      <c r="E88" s="28" t="e">
        <f>IF(Tableau11[[#This Row],[REFERENCE]]="","",SUMPRODUCT((T_saisi[[#This Row],[REFERENCE]]=$A88)*(T_saisi[[#This Row],[SENS]]="Sortie")*T_saisi[[#This Row],[TOTAL]]))</f>
        <v>#VALUE!</v>
      </c>
      <c r="F88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89" spans="1:6" x14ac:dyDescent="0.25">
      <c r="A89" s="16">
        <v>1992</v>
      </c>
      <c r="B89" s="16" t="str">
        <f>IF(A89="","",VLOOKUP(T_billard[[#This Row],[REFERENCE]],T_biblio[],2,))</f>
        <v>Support frange aimant pliable poche et languette 40cm</v>
      </c>
      <c r="C89" s="22"/>
      <c r="D89" s="26" t="e">
        <f>IF(Tableau11[[#This Row],[REFERENCE]]="","",SUMPRODUCT((T_saisi[[#This Row],[REFERENCE]]=$A89)*(T_saisi[[#This Row],[SENS]]="Entrée")*T_saisi[[#This Row],[TOTAL]]))</f>
        <v>#VALUE!</v>
      </c>
      <c r="E89" s="28" t="e">
        <f>IF(Tableau11[[#This Row],[REFERENCE]]="","",SUMPRODUCT((T_saisi[[#This Row],[REFERENCE]]=$A89)*(T_saisi[[#This Row],[SENS]]="Sortie")*T_saisi[[#This Row],[TOTAL]]))</f>
        <v>#VALUE!</v>
      </c>
      <c r="F89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90" spans="1:6" x14ac:dyDescent="0.25">
      <c r="A90" s="16">
        <v>2559</v>
      </c>
      <c r="B90" s="16" t="str">
        <f>IF(A90="","",VLOOKUP(T_billard[[#This Row],[REFERENCE]],T_biblio[],2,))</f>
        <v>Support frange velcro 40cm</v>
      </c>
      <c r="C90" s="22"/>
      <c r="D90" s="26" t="e">
        <f>IF(Tableau11[[#This Row],[REFERENCE]]="","",SUMPRODUCT((T_saisi[[#This Row],[REFERENCE]]=$A90)*(T_saisi[[#This Row],[SENS]]="Entrée")*T_saisi[[#This Row],[TOTAL]]))</f>
        <v>#VALUE!</v>
      </c>
      <c r="E90" s="28" t="e">
        <f>IF(Tableau11[[#This Row],[REFERENCE]]="","",SUMPRODUCT((T_saisi[[#This Row],[REFERENCE]]=$A90)*(T_saisi[[#This Row],[SENS]]="Sortie")*T_saisi[[#This Row],[TOTAL]]))</f>
        <v>#VALUE!</v>
      </c>
      <c r="F90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91" spans="1:6" x14ac:dyDescent="0.25">
      <c r="A91" s="16" t="s">
        <v>28</v>
      </c>
      <c r="B91" s="16" t="str">
        <f>IF(A91="","",VLOOKUP(T_billard[[#This Row],[REFERENCE]],T_biblio[],2,))</f>
        <v>Support frange velcro 60cm</v>
      </c>
      <c r="C91" s="22"/>
      <c r="D91" s="26" t="e">
        <f>IF(Tableau11[[#This Row],[REFERENCE]]="","",SUMPRODUCT((T_saisi[[#This Row],[REFERENCE]]=$A91)*(T_saisi[[#This Row],[SENS]]="Entrée")*T_saisi[[#This Row],[TOTAL]]))</f>
        <v>#VALUE!</v>
      </c>
      <c r="E91" s="28" t="e">
        <f>IF(Tableau11[[#This Row],[REFERENCE]]="","",SUMPRODUCT((T_saisi[[#This Row],[REFERENCE]]=$A91)*(T_saisi[[#This Row],[SENS]]="Sortie")*T_saisi[[#This Row],[TOTAL]]))</f>
        <v>#VALUE!</v>
      </c>
      <c r="F91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92" spans="1:6" x14ac:dyDescent="0.25">
      <c r="A92" s="16">
        <v>1920</v>
      </c>
      <c r="B92" s="16" t="str">
        <f>IF(A92="","",VLOOKUP(T_billard[[#This Row],[REFERENCE]],T_biblio[],2,))</f>
        <v>Tête de loup avec manche télescopique</v>
      </c>
      <c r="C92" s="22"/>
      <c r="D92" s="26" t="e">
        <f>IF(Tableau11[[#This Row],[REFERENCE]]="","",SUMPRODUCT((T_saisi[[#This Row],[REFERENCE]]=$A92)*(T_saisi[[#This Row],[SENS]]="Entrée")*T_saisi[[#This Row],[TOTAL]]))</f>
        <v>#VALUE!</v>
      </c>
      <c r="E92" s="28" t="e">
        <f>IF(Tableau11[[#This Row],[REFERENCE]]="","",SUMPRODUCT((T_saisi[[#This Row],[REFERENCE]]=$A92)*(T_saisi[[#This Row],[SENS]]="Sortie")*T_saisi[[#This Row],[TOTAL]]))</f>
        <v>#VALUE!</v>
      </c>
      <c r="F92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93" spans="1:6" x14ac:dyDescent="0.25">
      <c r="A93" s="16">
        <v>1000</v>
      </c>
      <c r="B93" s="16" t="str">
        <f>IF(A93="","",VLOOKUP(T_billard[[#This Row],[REFERENCE]],T_biblio[],2,))</f>
        <v>Tête vapo bleue</v>
      </c>
      <c r="C93" s="22"/>
      <c r="D93" s="26" t="e">
        <f>IF(Tableau11[[#This Row],[REFERENCE]]="","",SUMPRODUCT((T_saisi[[#This Row],[REFERENCE]]=$A93)*(T_saisi[[#This Row],[SENS]]="Entrée")*T_saisi[[#This Row],[TOTAL]]))</f>
        <v>#VALUE!</v>
      </c>
      <c r="E93" s="28" t="e">
        <f>IF(Tableau11[[#This Row],[REFERENCE]]="","",SUMPRODUCT((T_saisi[[#This Row],[REFERENCE]]=$A93)*(T_saisi[[#This Row],[SENS]]="Sortie")*T_saisi[[#This Row],[TOTAL]]))</f>
        <v>#VALUE!</v>
      </c>
      <c r="F93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94" spans="1:6" x14ac:dyDescent="0.25">
      <c r="A94" s="16">
        <v>1005</v>
      </c>
      <c r="B94" s="16" t="str">
        <f>IF(A94="","",VLOOKUP(T_billard[[#This Row],[REFERENCE]],T_biblio[],2,))</f>
        <v>Tête vapo rouge</v>
      </c>
      <c r="C94" s="22"/>
      <c r="D94" s="26" t="e">
        <f>IF(Tableau11[[#This Row],[REFERENCE]]="","",SUMPRODUCT((T_saisi[[#This Row],[REFERENCE]]=$A94)*(T_saisi[[#This Row],[SENS]]="Entrée")*T_saisi[[#This Row],[TOTAL]]))</f>
        <v>#VALUE!</v>
      </c>
      <c r="E94" s="28" t="e">
        <f>IF(Tableau11[[#This Row],[REFERENCE]]="","",SUMPRODUCT((T_saisi[[#This Row],[REFERENCE]]=$A94)*(T_saisi[[#This Row],[SENS]]="Sortie")*T_saisi[[#This Row],[TOTAL]]))</f>
        <v>#VALUE!</v>
      </c>
      <c r="F94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95" spans="1:6" x14ac:dyDescent="0.25">
      <c r="A95" s="16" t="s">
        <v>37</v>
      </c>
      <c r="B95" s="16" t="str">
        <f>IF(A95="","",VLOOKUP(T_billard[[#This Row],[REFERENCE]],T_biblio[],2,))</f>
        <v>Torchons à vaisselle coton</v>
      </c>
      <c r="C95" s="22"/>
      <c r="D95" s="26" t="e">
        <f>IF(Tableau11[[#This Row],[REFERENCE]]="","",SUMPRODUCT((T_saisi[[#This Row],[REFERENCE]]=$A95)*(T_saisi[[#This Row],[SENS]]="Entrée")*T_saisi[[#This Row],[TOTAL]]))</f>
        <v>#VALUE!</v>
      </c>
      <c r="E95" s="28" t="e">
        <f>IF(Tableau11[[#This Row],[REFERENCE]]="","",SUMPRODUCT((T_saisi[[#This Row],[REFERENCE]]=$A95)*(T_saisi[[#This Row],[SENS]]="Sortie")*T_saisi[[#This Row],[TOTAL]]))</f>
        <v>#VALUE!</v>
      </c>
      <c r="F95" s="30" t="e">
        <f>IF(Tableau11[[#This Row],[REFERENCE]]="","",(Tableau11[[#This Row],[INVENTAIRE        1er Janvier]]+Tableau11[[#This Row],[QTT           ENTRANTE]])-Tableau11[[#This Row],[QTT                  SORTANTE]])</f>
        <v>#VALUE!</v>
      </c>
    </row>
    <row r="96" spans="1:6" x14ac:dyDescent="0.25">
      <c r="A96" s="16"/>
      <c r="B96" s="16" t="str">
        <f>IF(A96="","",VLOOKUP(T_billard[[#This Row],[REFERENCE]],T_biblio[],2,))</f>
        <v/>
      </c>
      <c r="C96" s="22"/>
      <c r="D96" s="26" t="str">
        <f>IF(Tableau11[[#This Row],[REFERENCE]]="","",SUMPRODUCT((T_saisi[[#This Row],[REFERENCE]]=$A96)*(T_saisi[[#This Row],[SENS]]="Entrée")*T_saisi[[#This Row],[TOTAL]]))</f>
        <v/>
      </c>
      <c r="E96" s="28" t="str">
        <f>IF(Tableau11[[#This Row],[REFERENCE]]="","",SUMPRODUCT((T_saisi[[#This Row],[REFERENCE]]=$A96)*(T_saisi[[#This Row],[SENS]]="Sortie")*T_saisi[[#This Row],[TOTAL]]))</f>
        <v/>
      </c>
      <c r="F96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97" spans="1:6" x14ac:dyDescent="0.25">
      <c r="A97" s="16"/>
      <c r="B97" s="16" t="str">
        <f>IF(A97="","",VLOOKUP(T_billard[[#This Row],[REFERENCE]],T_biblio[],2,))</f>
        <v/>
      </c>
      <c r="C97" s="22"/>
      <c r="D97" s="26" t="str">
        <f>IF(Tableau11[[#This Row],[REFERENCE]]="","",SUMPRODUCT((T_saisi[[#This Row],[REFERENCE]]=$A97)*(T_saisi[[#This Row],[SENS]]="Entrée")*T_saisi[[#This Row],[TOTAL]]))</f>
        <v/>
      </c>
      <c r="E97" s="28" t="str">
        <f>IF(Tableau11[[#This Row],[REFERENCE]]="","",SUMPRODUCT((T_saisi[[#This Row],[REFERENCE]]=$A97)*(T_saisi[[#This Row],[SENS]]="Sortie")*T_saisi[[#This Row],[TOTAL]]))</f>
        <v/>
      </c>
      <c r="F97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98" spans="1:6" x14ac:dyDescent="0.25">
      <c r="A98" s="16"/>
      <c r="B98" s="16" t="str">
        <f>IF(A98="","",VLOOKUP(T_billard[[#This Row],[REFERENCE]],T_biblio[],2,))</f>
        <v/>
      </c>
      <c r="C98" s="22"/>
      <c r="D98" s="26" t="str">
        <f>IF(Tableau11[[#This Row],[REFERENCE]]="","",SUMPRODUCT((T_saisi[[#This Row],[REFERENCE]]=$A98)*(T_saisi[[#This Row],[SENS]]="Entrée")*T_saisi[[#This Row],[TOTAL]]))</f>
        <v/>
      </c>
      <c r="E98" s="28" t="str">
        <f>IF(Tableau11[[#This Row],[REFERENCE]]="","",SUMPRODUCT((T_saisi[[#This Row],[REFERENCE]]=$A98)*(T_saisi[[#This Row],[SENS]]="Sortie")*T_saisi[[#This Row],[TOTAL]]))</f>
        <v/>
      </c>
      <c r="F98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99" spans="1:6" x14ac:dyDescent="0.25">
      <c r="A99" s="17"/>
      <c r="B99" s="17"/>
      <c r="C99" s="23"/>
      <c r="D99" s="27" t="str">
        <f>IF(Tableau11[[#This Row],[REFERENCE]]="","",SUMPRODUCT((T_saisi[[#This Row],[REFERENCE]]=$A99)*(T_saisi[[#This Row],[SENS]]="Entrée")*T_saisi[[#This Row],[TOTAL]]))</f>
        <v/>
      </c>
      <c r="E99" s="29" t="str">
        <f>IF(Tableau11[[#This Row],[REFERENCE]]="","",SUMPRODUCT((T_saisi[[#This Row],[REFERENCE]]=$A99)*(T_saisi[[#This Row],[SENS]]="Sortie")*T_saisi[[#This Row],[TOTAL]]))</f>
        <v/>
      </c>
      <c r="F99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00" spans="1:6" x14ac:dyDescent="0.25">
      <c r="A100" s="17"/>
      <c r="B100" s="17"/>
      <c r="C100" s="23"/>
      <c r="D100" s="27" t="str">
        <f>IF(Tableau11[[#This Row],[REFERENCE]]="","",SUMPRODUCT((T_saisi[[#This Row],[REFERENCE]]=$A100)*(T_saisi[[#This Row],[SENS]]="Entrée")*T_saisi[[#This Row],[TOTAL]]))</f>
        <v/>
      </c>
      <c r="E100" s="29" t="str">
        <f>IF(Tableau11[[#This Row],[REFERENCE]]="","",SUMPRODUCT((T_saisi[[#This Row],[REFERENCE]]=$A100)*(T_saisi[[#This Row],[SENS]]="Sortie")*T_saisi[[#This Row],[TOTAL]]))</f>
        <v/>
      </c>
      <c r="F100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01" spans="1:6" x14ac:dyDescent="0.25">
      <c r="A101" s="17"/>
      <c r="B101" s="17"/>
      <c r="C101" s="23"/>
      <c r="D101" s="27" t="str">
        <f>IF(Tableau11[[#This Row],[REFERENCE]]="","",SUMPRODUCT((T_saisi[[#This Row],[REFERENCE]]=$A101)*(T_saisi[[#This Row],[SENS]]="Entrée")*T_saisi[[#This Row],[TOTAL]]))</f>
        <v/>
      </c>
      <c r="E101" s="29" t="str">
        <f>IF(Tableau11[[#This Row],[REFERENCE]]="","",SUMPRODUCT((T_saisi[[#This Row],[REFERENCE]]=$A101)*(T_saisi[[#This Row],[SENS]]="Sortie")*T_saisi[[#This Row],[TOTAL]]))</f>
        <v/>
      </c>
      <c r="F101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02" spans="1:6" x14ac:dyDescent="0.25">
      <c r="A102" s="17"/>
      <c r="B102" s="17"/>
      <c r="C102" s="23"/>
      <c r="D102" s="27" t="str">
        <f>IF(Tableau11[[#This Row],[REFERENCE]]="","",SUMPRODUCT((T_saisi[[#This Row],[REFERENCE]]=$A102)*(T_saisi[[#This Row],[SENS]]="Entrée")*T_saisi[[#This Row],[TOTAL]]))</f>
        <v/>
      </c>
      <c r="E102" s="29" t="str">
        <f>IF(Tableau11[[#This Row],[REFERENCE]]="","",SUMPRODUCT((T_saisi[[#This Row],[REFERENCE]]=$A102)*(T_saisi[[#This Row],[SENS]]="Sortie")*T_saisi[[#This Row],[TOTAL]]))</f>
        <v/>
      </c>
      <c r="F102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03" spans="1:6" x14ac:dyDescent="0.25">
      <c r="A103" s="17"/>
      <c r="B103" s="17"/>
      <c r="C103" s="23"/>
      <c r="D103" s="27" t="str">
        <f>IF(Tableau11[[#This Row],[REFERENCE]]="","",SUMPRODUCT((T_saisi[[#This Row],[REFERENCE]]=$A103)*(T_saisi[[#This Row],[SENS]]="Entrée")*T_saisi[[#This Row],[TOTAL]]))</f>
        <v/>
      </c>
      <c r="E103" s="29" t="str">
        <f>IF(Tableau11[[#This Row],[REFERENCE]]="","",SUMPRODUCT((T_saisi[[#This Row],[REFERENCE]]=$A103)*(T_saisi[[#This Row],[SENS]]="Sortie")*T_saisi[[#This Row],[TOTAL]]))</f>
        <v/>
      </c>
      <c r="F103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04" spans="1:6" x14ac:dyDescent="0.25">
      <c r="A104" s="17"/>
      <c r="B104" s="17"/>
      <c r="C104" s="23"/>
      <c r="D104" s="27" t="str">
        <f>IF(Tableau11[[#This Row],[REFERENCE]]="","",SUMPRODUCT((T_saisi[[#This Row],[REFERENCE]]=$A104)*(T_saisi[[#This Row],[SENS]]="Entrée")*T_saisi[[#This Row],[TOTAL]]))</f>
        <v/>
      </c>
      <c r="E104" s="29" t="str">
        <f>IF(Tableau11[[#This Row],[REFERENCE]]="","",SUMPRODUCT((T_saisi[[#This Row],[REFERENCE]]=$A104)*(T_saisi[[#This Row],[SENS]]="Sortie")*T_saisi[[#This Row],[TOTAL]]))</f>
        <v/>
      </c>
      <c r="F104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05" spans="1:6" x14ac:dyDescent="0.25">
      <c r="A105" s="17"/>
      <c r="B105" s="17"/>
      <c r="C105" s="23"/>
      <c r="D105" s="27" t="str">
        <f>IF(Tableau11[[#This Row],[REFERENCE]]="","",SUMPRODUCT((T_saisi[[#This Row],[REFERENCE]]=$A105)*(T_saisi[[#This Row],[SENS]]="Entrée")*T_saisi[[#This Row],[TOTAL]]))</f>
        <v/>
      </c>
      <c r="E105" s="29" t="str">
        <f>IF(Tableau11[[#This Row],[REFERENCE]]="","",SUMPRODUCT((T_saisi[[#This Row],[REFERENCE]]=$A105)*(T_saisi[[#This Row],[SENS]]="Sortie")*T_saisi[[#This Row],[TOTAL]]))</f>
        <v/>
      </c>
      <c r="F105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06" spans="1:6" x14ac:dyDescent="0.25">
      <c r="A106" s="17"/>
      <c r="B106" s="17"/>
      <c r="C106" s="23"/>
      <c r="D106" s="27" t="str">
        <f>IF(Tableau11[[#This Row],[REFERENCE]]="","",SUMPRODUCT((T_saisi[[#This Row],[REFERENCE]]=$A106)*(T_saisi[[#This Row],[SENS]]="Entrée")*T_saisi[[#This Row],[TOTAL]]))</f>
        <v/>
      </c>
      <c r="E106" s="29" t="str">
        <f>IF(Tableau11[[#This Row],[REFERENCE]]="","",SUMPRODUCT((T_saisi[[#This Row],[REFERENCE]]=$A106)*(T_saisi[[#This Row],[SENS]]="Sortie")*T_saisi[[#This Row],[TOTAL]]))</f>
        <v/>
      </c>
      <c r="F106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07" spans="1:6" x14ac:dyDescent="0.25">
      <c r="A107" s="17"/>
      <c r="B107" s="17"/>
      <c r="C107" s="23"/>
      <c r="D107" s="27" t="str">
        <f>IF(Tableau11[[#This Row],[REFERENCE]]="","",SUMPRODUCT((T_saisi[[#This Row],[REFERENCE]]=$A107)*(T_saisi[[#This Row],[SENS]]="Entrée")*T_saisi[[#This Row],[TOTAL]]))</f>
        <v/>
      </c>
      <c r="E107" s="29" t="str">
        <f>IF(Tableau11[[#This Row],[REFERENCE]]="","",SUMPRODUCT((T_saisi[[#This Row],[REFERENCE]]=$A107)*(T_saisi[[#This Row],[SENS]]="Sortie")*T_saisi[[#This Row],[TOTAL]]))</f>
        <v/>
      </c>
      <c r="F107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08" spans="1:6" x14ac:dyDescent="0.25">
      <c r="A108" s="17"/>
      <c r="B108" s="17"/>
      <c r="C108" s="23"/>
      <c r="D108" s="27" t="str">
        <f>IF(Tableau11[[#This Row],[REFERENCE]]="","",SUMPRODUCT((T_saisi[[#This Row],[REFERENCE]]=$A108)*(T_saisi[[#This Row],[SENS]]="Entrée")*T_saisi[[#This Row],[TOTAL]]))</f>
        <v/>
      </c>
      <c r="E108" s="29" t="str">
        <f>IF(Tableau11[[#This Row],[REFERENCE]]="","",SUMPRODUCT((T_saisi[[#This Row],[REFERENCE]]=$A108)*(T_saisi[[#This Row],[SENS]]="Sortie")*T_saisi[[#This Row],[TOTAL]]))</f>
        <v/>
      </c>
      <c r="F108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09" spans="1:6" x14ac:dyDescent="0.25">
      <c r="A109" s="17"/>
      <c r="B109" s="17"/>
      <c r="C109" s="23"/>
      <c r="D109" s="27" t="str">
        <f>IF(Tableau11[[#This Row],[REFERENCE]]="","",SUMPRODUCT((T_saisi[[#This Row],[REFERENCE]]=$A109)*(T_saisi[[#This Row],[SENS]]="Entrée")*T_saisi[[#This Row],[TOTAL]]))</f>
        <v/>
      </c>
      <c r="E109" s="29" t="str">
        <f>IF(Tableau11[[#This Row],[REFERENCE]]="","",SUMPRODUCT((T_saisi[[#This Row],[REFERENCE]]=$A109)*(T_saisi[[#This Row],[SENS]]="Sortie")*T_saisi[[#This Row],[TOTAL]]))</f>
        <v/>
      </c>
      <c r="F109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10" spans="1:6" x14ac:dyDescent="0.25">
      <c r="A110" s="17"/>
      <c r="B110" s="17"/>
      <c r="C110" s="23"/>
      <c r="D110" s="27" t="str">
        <f>IF(Tableau11[[#This Row],[REFERENCE]]="","",SUMPRODUCT((T_saisi[[#This Row],[REFERENCE]]=$A110)*(T_saisi[[#This Row],[SENS]]="Entrée")*T_saisi[[#This Row],[TOTAL]]))</f>
        <v/>
      </c>
      <c r="E110" s="29" t="str">
        <f>IF(Tableau11[[#This Row],[REFERENCE]]="","",SUMPRODUCT((T_saisi[[#This Row],[REFERENCE]]=$A110)*(T_saisi[[#This Row],[SENS]]="Sortie")*T_saisi[[#This Row],[TOTAL]]))</f>
        <v/>
      </c>
      <c r="F110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11" spans="1:6" x14ac:dyDescent="0.25">
      <c r="A111" s="17"/>
      <c r="B111" s="17"/>
      <c r="C111" s="23"/>
      <c r="D111" s="27" t="str">
        <f>IF(Tableau11[[#This Row],[REFERENCE]]="","",SUMPRODUCT((T_saisi[[#This Row],[REFERENCE]]=$A111)*(T_saisi[[#This Row],[SENS]]="Entrée")*T_saisi[[#This Row],[TOTAL]]))</f>
        <v/>
      </c>
      <c r="E111" s="29" t="str">
        <f>IF(Tableau11[[#This Row],[REFERENCE]]="","",SUMPRODUCT((T_saisi[[#This Row],[REFERENCE]]=$A111)*(T_saisi[[#This Row],[SENS]]="Sortie")*T_saisi[[#This Row],[TOTAL]]))</f>
        <v/>
      </c>
      <c r="F111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12" spans="1:6" x14ac:dyDescent="0.25">
      <c r="A112" s="17"/>
      <c r="B112" s="17"/>
      <c r="C112" s="23"/>
      <c r="D112" s="27" t="str">
        <f>IF(Tableau11[[#This Row],[REFERENCE]]="","",SUMPRODUCT((T_saisi[[#This Row],[REFERENCE]]=$A112)*(T_saisi[[#This Row],[SENS]]="Entrée")*T_saisi[[#This Row],[TOTAL]]))</f>
        <v/>
      </c>
      <c r="E112" s="29" t="str">
        <f>IF(Tableau11[[#This Row],[REFERENCE]]="","",SUMPRODUCT((T_saisi[[#This Row],[REFERENCE]]=$A112)*(T_saisi[[#This Row],[SENS]]="Sortie")*T_saisi[[#This Row],[TOTAL]]))</f>
        <v/>
      </c>
      <c r="F112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13" spans="1:6" x14ac:dyDescent="0.25">
      <c r="A113" s="17"/>
      <c r="B113" s="17"/>
      <c r="C113" s="23"/>
      <c r="D113" s="27" t="str">
        <f>IF(Tableau11[[#This Row],[REFERENCE]]="","",SUMPRODUCT((T_saisi[[#This Row],[REFERENCE]]=$A113)*(T_saisi[[#This Row],[SENS]]="Entrée")*T_saisi[[#This Row],[TOTAL]]))</f>
        <v/>
      </c>
      <c r="E113" s="29" t="str">
        <f>IF(Tableau11[[#This Row],[REFERENCE]]="","",SUMPRODUCT((T_saisi[[#This Row],[REFERENCE]]=$A113)*(T_saisi[[#This Row],[SENS]]="Sortie")*T_saisi[[#This Row],[TOTAL]]))</f>
        <v/>
      </c>
      <c r="F113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14" spans="1:6" x14ac:dyDescent="0.25">
      <c r="A114" s="17"/>
      <c r="B114" s="17"/>
      <c r="C114" s="23"/>
      <c r="D114" s="27" t="str">
        <f>IF(Tableau11[[#This Row],[REFERENCE]]="","",SUMPRODUCT((T_saisi[[#This Row],[REFERENCE]]=$A114)*(T_saisi[[#This Row],[SENS]]="Entrée")*T_saisi[[#This Row],[TOTAL]]))</f>
        <v/>
      </c>
      <c r="E114" s="29" t="str">
        <f>IF(Tableau11[[#This Row],[REFERENCE]]="","",SUMPRODUCT((T_saisi[[#This Row],[REFERENCE]]=$A114)*(T_saisi[[#This Row],[SENS]]="Sortie")*T_saisi[[#This Row],[TOTAL]]))</f>
        <v/>
      </c>
      <c r="F114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15" spans="1:6" x14ac:dyDescent="0.25">
      <c r="A115" s="17"/>
      <c r="B115" s="17"/>
      <c r="C115" s="23"/>
      <c r="D115" s="27" t="str">
        <f>IF(Tableau11[[#This Row],[REFERENCE]]="","",SUMPRODUCT((T_saisi[[#This Row],[REFERENCE]]=$A115)*(T_saisi[[#This Row],[SENS]]="Entrée")*T_saisi[[#This Row],[TOTAL]]))</f>
        <v/>
      </c>
      <c r="E115" s="29" t="str">
        <f>IF(Tableau11[[#This Row],[REFERENCE]]="","",SUMPRODUCT((T_saisi[[#This Row],[REFERENCE]]=$A115)*(T_saisi[[#This Row],[SENS]]="Sortie")*T_saisi[[#This Row],[TOTAL]]))</f>
        <v/>
      </c>
      <c r="F115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16" spans="1:6" x14ac:dyDescent="0.25">
      <c r="A116" s="17"/>
      <c r="B116" s="17"/>
      <c r="C116" s="23"/>
      <c r="D116" s="27" t="str">
        <f>IF(Tableau11[[#This Row],[REFERENCE]]="","",SUMPRODUCT((T_saisi[[#This Row],[REFERENCE]]=$A116)*(T_saisi[[#This Row],[SENS]]="Entrée")*T_saisi[[#This Row],[TOTAL]]))</f>
        <v/>
      </c>
      <c r="E116" s="29" t="str">
        <f>IF(Tableau11[[#This Row],[REFERENCE]]="","",SUMPRODUCT((T_saisi[[#This Row],[REFERENCE]]=$A116)*(T_saisi[[#This Row],[SENS]]="Sortie")*T_saisi[[#This Row],[TOTAL]]))</f>
        <v/>
      </c>
      <c r="F116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17" spans="1:6" x14ac:dyDescent="0.25">
      <c r="A117" s="17"/>
      <c r="B117" s="17"/>
      <c r="C117" s="23"/>
      <c r="D117" s="27" t="str">
        <f>IF(Tableau11[[#This Row],[REFERENCE]]="","",SUMPRODUCT((T_saisi[[#This Row],[REFERENCE]]=$A117)*(T_saisi[[#This Row],[SENS]]="Entrée")*T_saisi[[#This Row],[TOTAL]]))</f>
        <v/>
      </c>
      <c r="E117" s="29" t="str">
        <f>IF(Tableau11[[#This Row],[REFERENCE]]="","",SUMPRODUCT((T_saisi[[#This Row],[REFERENCE]]=$A117)*(T_saisi[[#This Row],[SENS]]="Sortie")*T_saisi[[#This Row],[TOTAL]]))</f>
        <v/>
      </c>
      <c r="F117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18" spans="1:6" x14ac:dyDescent="0.25">
      <c r="A118" s="17"/>
      <c r="B118" s="17"/>
      <c r="C118" s="23"/>
      <c r="D118" s="27" t="str">
        <f>IF(Tableau11[[#This Row],[REFERENCE]]="","",SUMPRODUCT((T_saisi[[#This Row],[REFERENCE]]=$A118)*(T_saisi[[#This Row],[SENS]]="Entrée")*T_saisi[[#This Row],[TOTAL]]))</f>
        <v/>
      </c>
      <c r="E118" s="29" t="str">
        <f>IF(Tableau11[[#This Row],[REFERENCE]]="","",SUMPRODUCT((T_saisi[[#This Row],[REFERENCE]]=$A118)*(T_saisi[[#This Row],[SENS]]="Sortie")*T_saisi[[#This Row],[TOTAL]]))</f>
        <v/>
      </c>
      <c r="F118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19" spans="1:6" x14ac:dyDescent="0.25">
      <c r="A119" s="17"/>
      <c r="B119" s="17"/>
      <c r="C119" s="23"/>
      <c r="D119" s="27" t="str">
        <f>IF(Tableau11[[#This Row],[REFERENCE]]="","",SUMPRODUCT((T_saisi[[#This Row],[REFERENCE]]=$A119)*(T_saisi[[#This Row],[SENS]]="Entrée")*T_saisi[[#This Row],[TOTAL]]))</f>
        <v/>
      </c>
      <c r="E119" s="29" t="str">
        <f>IF(Tableau11[[#This Row],[REFERENCE]]="","",SUMPRODUCT((T_saisi[[#This Row],[REFERENCE]]=$A119)*(T_saisi[[#This Row],[SENS]]="Sortie")*T_saisi[[#This Row],[TOTAL]]))</f>
        <v/>
      </c>
      <c r="F119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20" spans="1:6" x14ac:dyDescent="0.25">
      <c r="A120" s="17"/>
      <c r="B120" s="17"/>
      <c r="C120" s="23"/>
      <c r="D120" s="27" t="str">
        <f>IF(Tableau11[[#This Row],[REFERENCE]]="","",SUMPRODUCT((T_saisi[[#This Row],[REFERENCE]]=$A120)*(T_saisi[[#This Row],[SENS]]="Entrée")*T_saisi[[#This Row],[TOTAL]]))</f>
        <v/>
      </c>
      <c r="E120" s="29" t="str">
        <f>IF(Tableau11[[#This Row],[REFERENCE]]="","",SUMPRODUCT((T_saisi[[#This Row],[REFERENCE]]=$A120)*(T_saisi[[#This Row],[SENS]]="Sortie")*T_saisi[[#This Row],[TOTAL]]))</f>
        <v/>
      </c>
      <c r="F120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21" spans="1:6" x14ac:dyDescent="0.25">
      <c r="A121" s="17"/>
      <c r="B121" s="17"/>
      <c r="C121" s="23"/>
      <c r="D121" s="27" t="str">
        <f>IF(Tableau11[[#This Row],[REFERENCE]]="","",SUMPRODUCT((T_saisi[[#This Row],[REFERENCE]]=$A121)*(T_saisi[[#This Row],[SENS]]="Entrée")*T_saisi[[#This Row],[TOTAL]]))</f>
        <v/>
      </c>
      <c r="E121" s="29" t="str">
        <f>IF(Tableau11[[#This Row],[REFERENCE]]="","",SUMPRODUCT((T_saisi[[#This Row],[REFERENCE]]=$A121)*(T_saisi[[#This Row],[SENS]]="Sortie")*T_saisi[[#This Row],[TOTAL]]))</f>
        <v/>
      </c>
      <c r="F121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22" spans="1:6" x14ac:dyDescent="0.25">
      <c r="A122" s="17"/>
      <c r="B122" s="17"/>
      <c r="C122" s="23"/>
      <c r="D122" s="27" t="str">
        <f>IF(Tableau11[[#This Row],[REFERENCE]]="","",SUMPRODUCT((T_saisi[[#This Row],[REFERENCE]]=$A122)*(T_saisi[[#This Row],[SENS]]="Entrée")*T_saisi[[#This Row],[TOTAL]]))</f>
        <v/>
      </c>
      <c r="E122" s="29" t="str">
        <f>IF(Tableau11[[#This Row],[REFERENCE]]="","",SUMPRODUCT((T_saisi[[#This Row],[REFERENCE]]=$A122)*(T_saisi[[#This Row],[SENS]]="Sortie")*T_saisi[[#This Row],[TOTAL]]))</f>
        <v/>
      </c>
      <c r="F122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23" spans="1:6" x14ac:dyDescent="0.25">
      <c r="A123" s="17"/>
      <c r="B123" s="17"/>
      <c r="C123" s="23"/>
      <c r="D123" s="27" t="str">
        <f>IF(Tableau11[[#This Row],[REFERENCE]]="","",SUMPRODUCT((T_saisi[[#This Row],[REFERENCE]]=$A123)*(T_saisi[[#This Row],[SENS]]="Entrée")*T_saisi[[#This Row],[TOTAL]]))</f>
        <v/>
      </c>
      <c r="E123" s="29" t="str">
        <f>IF(Tableau11[[#This Row],[REFERENCE]]="","",SUMPRODUCT((T_saisi[[#This Row],[REFERENCE]]=$A123)*(T_saisi[[#This Row],[SENS]]="Sortie")*T_saisi[[#This Row],[TOTAL]]))</f>
        <v/>
      </c>
      <c r="F123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24" spans="1:6" x14ac:dyDescent="0.25">
      <c r="A124" s="17"/>
      <c r="B124" s="17"/>
      <c r="C124" s="23"/>
      <c r="D124" s="27" t="str">
        <f>IF(Tableau11[[#This Row],[REFERENCE]]="","",SUMPRODUCT((T_saisi[[#This Row],[REFERENCE]]=$A124)*(T_saisi[[#This Row],[SENS]]="Entrée")*T_saisi[[#This Row],[TOTAL]]))</f>
        <v/>
      </c>
      <c r="E124" s="29" t="str">
        <f>IF(Tableau11[[#This Row],[REFERENCE]]="","",SUMPRODUCT((T_saisi[[#This Row],[REFERENCE]]=$A124)*(T_saisi[[#This Row],[SENS]]="Sortie")*T_saisi[[#This Row],[TOTAL]]))</f>
        <v/>
      </c>
      <c r="F124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25" spans="1:6" x14ac:dyDescent="0.25">
      <c r="A125" s="17"/>
      <c r="B125" s="17"/>
      <c r="C125" s="23"/>
      <c r="D125" s="27" t="str">
        <f>IF(Tableau11[[#This Row],[REFERENCE]]="","",SUMPRODUCT((T_saisi[[#This Row],[REFERENCE]]=$A125)*(T_saisi[[#This Row],[SENS]]="Entrée")*T_saisi[[#This Row],[TOTAL]]))</f>
        <v/>
      </c>
      <c r="E125" s="29" t="str">
        <f>IF(Tableau11[[#This Row],[REFERENCE]]="","",SUMPRODUCT((T_saisi[[#This Row],[REFERENCE]]=$A125)*(T_saisi[[#This Row],[SENS]]="Sortie")*T_saisi[[#This Row],[TOTAL]]))</f>
        <v/>
      </c>
      <c r="F125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26" spans="1:6" x14ac:dyDescent="0.25">
      <c r="A126" s="17"/>
      <c r="B126" s="17"/>
      <c r="C126" s="23"/>
      <c r="D126" s="27" t="str">
        <f>IF(Tableau11[[#This Row],[REFERENCE]]="","",SUMPRODUCT((T_saisi[[#This Row],[REFERENCE]]=$A126)*(T_saisi[[#This Row],[SENS]]="Entrée")*T_saisi[[#This Row],[TOTAL]]))</f>
        <v/>
      </c>
      <c r="E126" s="29" t="str">
        <f>IF(Tableau11[[#This Row],[REFERENCE]]="","",SUMPRODUCT((T_saisi[[#This Row],[REFERENCE]]=$A126)*(T_saisi[[#This Row],[SENS]]="Sortie")*T_saisi[[#This Row],[TOTAL]]))</f>
        <v/>
      </c>
      <c r="F126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27" spans="1:6" x14ac:dyDescent="0.25">
      <c r="A127" s="17"/>
      <c r="B127" s="17"/>
      <c r="C127" s="23"/>
      <c r="D127" s="27" t="str">
        <f>IF(Tableau11[[#This Row],[REFERENCE]]="","",SUMPRODUCT((T_saisi[[#This Row],[REFERENCE]]=$A127)*(T_saisi[[#This Row],[SENS]]="Entrée")*T_saisi[[#This Row],[TOTAL]]))</f>
        <v/>
      </c>
      <c r="E127" s="29" t="str">
        <f>IF(Tableau11[[#This Row],[REFERENCE]]="","",SUMPRODUCT((T_saisi[[#This Row],[REFERENCE]]=$A127)*(T_saisi[[#This Row],[SENS]]="Sortie")*T_saisi[[#This Row],[TOTAL]]))</f>
        <v/>
      </c>
      <c r="F127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28" spans="1:6" x14ac:dyDescent="0.25">
      <c r="A128" s="17"/>
      <c r="B128" s="17"/>
      <c r="C128" s="23"/>
      <c r="D128" s="27" t="str">
        <f>IF(Tableau11[[#This Row],[REFERENCE]]="","",SUMPRODUCT((T_saisi[[#This Row],[REFERENCE]]=$A128)*(T_saisi[[#This Row],[SENS]]="Entrée")*T_saisi[[#This Row],[TOTAL]]))</f>
        <v/>
      </c>
      <c r="E128" s="29" t="str">
        <f>IF(Tableau11[[#This Row],[REFERENCE]]="","",SUMPRODUCT((T_saisi[[#This Row],[REFERENCE]]=$A128)*(T_saisi[[#This Row],[SENS]]="Sortie")*T_saisi[[#This Row],[TOTAL]]))</f>
        <v/>
      </c>
      <c r="F128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29" spans="1:6" x14ac:dyDescent="0.25">
      <c r="A129" s="17"/>
      <c r="B129" s="17"/>
      <c r="C129" s="23"/>
      <c r="D129" s="27" t="str">
        <f>IF(Tableau11[[#This Row],[REFERENCE]]="","",SUMPRODUCT((T_saisi[[#This Row],[REFERENCE]]=$A129)*(T_saisi[[#This Row],[SENS]]="Entrée")*T_saisi[[#This Row],[TOTAL]]))</f>
        <v/>
      </c>
      <c r="E129" s="29" t="str">
        <f>IF(Tableau11[[#This Row],[REFERENCE]]="","",SUMPRODUCT((T_saisi[[#This Row],[REFERENCE]]=$A129)*(T_saisi[[#This Row],[SENS]]="Sortie")*T_saisi[[#This Row],[TOTAL]]))</f>
        <v/>
      </c>
      <c r="F129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30" spans="1:6" x14ac:dyDescent="0.25">
      <c r="A130" s="17"/>
      <c r="B130" s="17"/>
      <c r="C130" s="23"/>
      <c r="D130" s="27" t="str">
        <f>IF(Tableau11[[#This Row],[REFERENCE]]="","",SUMPRODUCT((T_saisi[[#This Row],[REFERENCE]]=$A130)*(T_saisi[[#This Row],[SENS]]="Entrée")*T_saisi[[#This Row],[TOTAL]]))</f>
        <v/>
      </c>
      <c r="E130" s="29" t="str">
        <f>IF(Tableau11[[#This Row],[REFERENCE]]="","",SUMPRODUCT((T_saisi[[#This Row],[REFERENCE]]=$A130)*(T_saisi[[#This Row],[SENS]]="Sortie")*T_saisi[[#This Row],[TOTAL]]))</f>
        <v/>
      </c>
      <c r="F130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31" spans="1:6" x14ac:dyDescent="0.25">
      <c r="A131" s="17"/>
      <c r="B131" s="17"/>
      <c r="C131" s="23"/>
      <c r="D131" s="27" t="str">
        <f>IF(Tableau11[[#This Row],[REFERENCE]]="","",SUMPRODUCT((T_saisi[[#This Row],[REFERENCE]]=$A131)*(T_saisi[[#This Row],[SENS]]="Entrée")*T_saisi[[#This Row],[TOTAL]]))</f>
        <v/>
      </c>
      <c r="E131" s="29" t="str">
        <f>IF(Tableau11[[#This Row],[REFERENCE]]="","",SUMPRODUCT((T_saisi[[#This Row],[REFERENCE]]=$A131)*(T_saisi[[#This Row],[SENS]]="Sortie")*T_saisi[[#This Row],[TOTAL]]))</f>
        <v/>
      </c>
      <c r="F131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32" spans="1:6" x14ac:dyDescent="0.25">
      <c r="A132" s="17"/>
      <c r="B132" s="17"/>
      <c r="C132" s="23"/>
      <c r="D132" s="27" t="str">
        <f>IF(Tableau11[[#This Row],[REFERENCE]]="","",SUMPRODUCT((T_saisi[[#This Row],[REFERENCE]]=$A132)*(T_saisi[[#This Row],[SENS]]="Entrée")*T_saisi[[#This Row],[TOTAL]]))</f>
        <v/>
      </c>
      <c r="E132" s="29" t="str">
        <f>IF(Tableau11[[#This Row],[REFERENCE]]="","",SUMPRODUCT((T_saisi[[#This Row],[REFERENCE]]=$A132)*(T_saisi[[#This Row],[SENS]]="Sortie")*T_saisi[[#This Row],[TOTAL]]))</f>
        <v/>
      </c>
      <c r="F132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33" spans="1:6" x14ac:dyDescent="0.25">
      <c r="A133" s="17"/>
      <c r="B133" s="17"/>
      <c r="C133" s="23"/>
      <c r="D133" s="27" t="str">
        <f>IF(Tableau11[[#This Row],[REFERENCE]]="","",SUMPRODUCT((T_saisi[[#This Row],[REFERENCE]]=$A133)*(T_saisi[[#This Row],[SENS]]="Entrée")*T_saisi[[#This Row],[TOTAL]]))</f>
        <v/>
      </c>
      <c r="E133" s="29" t="str">
        <f>IF(Tableau11[[#This Row],[REFERENCE]]="","",SUMPRODUCT((T_saisi[[#This Row],[REFERENCE]]=$A133)*(T_saisi[[#This Row],[SENS]]="Sortie")*T_saisi[[#This Row],[TOTAL]]))</f>
        <v/>
      </c>
      <c r="F133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34" spans="1:6" x14ac:dyDescent="0.25">
      <c r="A134" s="17"/>
      <c r="B134" s="17"/>
      <c r="C134" s="23"/>
      <c r="D134" s="27" t="str">
        <f>IF(Tableau11[[#This Row],[REFERENCE]]="","",SUMPRODUCT((T_saisi[[#This Row],[REFERENCE]]=$A134)*(T_saisi[[#This Row],[SENS]]="Entrée")*T_saisi[[#This Row],[TOTAL]]))</f>
        <v/>
      </c>
      <c r="E134" s="29" t="str">
        <f>IF(Tableau11[[#This Row],[REFERENCE]]="","",SUMPRODUCT((T_saisi[[#This Row],[REFERENCE]]=$A134)*(T_saisi[[#This Row],[SENS]]="Sortie")*T_saisi[[#This Row],[TOTAL]]))</f>
        <v/>
      </c>
      <c r="F134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35" spans="1:6" x14ac:dyDescent="0.25">
      <c r="A135" s="17"/>
      <c r="B135" s="17"/>
      <c r="C135" s="23"/>
      <c r="D135" s="27" t="str">
        <f>IF(Tableau11[[#This Row],[REFERENCE]]="","",SUMPRODUCT((T_saisi[[#This Row],[REFERENCE]]=$A135)*(T_saisi[[#This Row],[SENS]]="Entrée")*T_saisi[[#This Row],[TOTAL]]))</f>
        <v/>
      </c>
      <c r="E135" s="29" t="str">
        <f>IF(Tableau11[[#This Row],[REFERENCE]]="","",SUMPRODUCT((T_saisi[[#This Row],[REFERENCE]]=$A135)*(T_saisi[[#This Row],[SENS]]="Sortie")*T_saisi[[#This Row],[TOTAL]]))</f>
        <v/>
      </c>
      <c r="F135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36" spans="1:6" x14ac:dyDescent="0.25">
      <c r="A136" s="17"/>
      <c r="B136" s="17"/>
      <c r="C136" s="23"/>
      <c r="D136" s="27" t="str">
        <f>IF(Tableau11[[#This Row],[REFERENCE]]="","",SUMPRODUCT((T_saisi[[#This Row],[REFERENCE]]=$A136)*(T_saisi[[#This Row],[SENS]]="Entrée")*T_saisi[[#This Row],[TOTAL]]))</f>
        <v/>
      </c>
      <c r="E136" s="29" t="str">
        <f>IF(Tableau11[[#This Row],[REFERENCE]]="","",SUMPRODUCT((T_saisi[[#This Row],[REFERENCE]]=$A136)*(T_saisi[[#This Row],[SENS]]="Sortie")*T_saisi[[#This Row],[TOTAL]]))</f>
        <v/>
      </c>
      <c r="F136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37" spans="1:6" x14ac:dyDescent="0.25">
      <c r="A137" s="17"/>
      <c r="B137" s="17"/>
      <c r="C137" s="23"/>
      <c r="D137" s="27" t="str">
        <f>IF(Tableau11[[#This Row],[REFERENCE]]="","",SUMPRODUCT((T_saisi[[#This Row],[REFERENCE]]=$A137)*(T_saisi[[#This Row],[SENS]]="Entrée")*T_saisi[[#This Row],[TOTAL]]))</f>
        <v/>
      </c>
      <c r="E137" s="29" t="str">
        <f>IF(Tableau11[[#This Row],[REFERENCE]]="","",SUMPRODUCT((T_saisi[[#This Row],[REFERENCE]]=$A137)*(T_saisi[[#This Row],[SENS]]="Sortie")*T_saisi[[#This Row],[TOTAL]]))</f>
        <v/>
      </c>
      <c r="F137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38" spans="1:6" x14ac:dyDescent="0.25">
      <c r="A138" s="17"/>
      <c r="B138" s="17"/>
      <c r="C138" s="23"/>
      <c r="D138" s="27" t="str">
        <f>IF(Tableau11[[#This Row],[REFERENCE]]="","",SUMPRODUCT((T_saisi[[#This Row],[REFERENCE]]=$A138)*(T_saisi[[#This Row],[SENS]]="Entrée")*T_saisi[[#This Row],[TOTAL]]))</f>
        <v/>
      </c>
      <c r="E138" s="29" t="str">
        <f>IF(Tableau11[[#This Row],[REFERENCE]]="","",SUMPRODUCT((T_saisi[[#This Row],[REFERENCE]]=$A138)*(T_saisi[[#This Row],[SENS]]="Sortie")*T_saisi[[#This Row],[TOTAL]]))</f>
        <v/>
      </c>
      <c r="F138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39" spans="1:6" x14ac:dyDescent="0.25">
      <c r="A139" s="17"/>
      <c r="B139" s="17"/>
      <c r="C139" s="23"/>
      <c r="D139" s="27" t="str">
        <f>IF(Tableau11[[#This Row],[REFERENCE]]="","",SUMPRODUCT((T_saisi[[#This Row],[REFERENCE]]=$A139)*(T_saisi[[#This Row],[SENS]]="Entrée")*T_saisi[[#This Row],[TOTAL]]))</f>
        <v/>
      </c>
      <c r="E139" s="29" t="str">
        <f>IF(Tableau11[[#This Row],[REFERENCE]]="","",SUMPRODUCT((T_saisi[[#This Row],[REFERENCE]]=$A139)*(T_saisi[[#This Row],[SENS]]="Sortie")*T_saisi[[#This Row],[TOTAL]]))</f>
        <v/>
      </c>
      <c r="F139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40" spans="1:6" x14ac:dyDescent="0.25">
      <c r="A140" s="17"/>
      <c r="B140" s="17"/>
      <c r="C140" s="23"/>
      <c r="D140" s="27" t="str">
        <f>IF(Tableau11[[#This Row],[REFERENCE]]="","",SUMPRODUCT((T_saisi[[#This Row],[REFERENCE]]=$A140)*(T_saisi[[#This Row],[SENS]]="Entrée")*T_saisi[[#This Row],[TOTAL]]))</f>
        <v/>
      </c>
      <c r="E140" s="29" t="str">
        <f>IF(Tableau11[[#This Row],[REFERENCE]]="","",SUMPRODUCT((T_saisi[[#This Row],[REFERENCE]]=$A140)*(T_saisi[[#This Row],[SENS]]="Sortie")*T_saisi[[#This Row],[TOTAL]]))</f>
        <v/>
      </c>
      <c r="F140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41" spans="1:6" x14ac:dyDescent="0.25">
      <c r="A141" s="17"/>
      <c r="B141" s="17"/>
      <c r="C141" s="23"/>
      <c r="D141" s="27" t="str">
        <f>IF(Tableau11[[#This Row],[REFERENCE]]="","",SUMPRODUCT((T_saisi[[#This Row],[REFERENCE]]=$A141)*(T_saisi[[#This Row],[SENS]]="Entrée")*T_saisi[[#This Row],[TOTAL]]))</f>
        <v/>
      </c>
      <c r="E141" s="29" t="str">
        <f>IF(Tableau11[[#This Row],[REFERENCE]]="","",SUMPRODUCT((T_saisi[[#This Row],[REFERENCE]]=$A141)*(T_saisi[[#This Row],[SENS]]="Sortie")*T_saisi[[#This Row],[TOTAL]]))</f>
        <v/>
      </c>
      <c r="F141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42" spans="1:6" x14ac:dyDescent="0.25">
      <c r="A142" s="17"/>
      <c r="B142" s="17"/>
      <c r="C142" s="23"/>
      <c r="D142" s="27" t="str">
        <f>IF(Tableau11[[#This Row],[REFERENCE]]="","",SUMPRODUCT((T_saisi[[#This Row],[REFERENCE]]=$A142)*(T_saisi[[#This Row],[SENS]]="Entrée")*T_saisi[[#This Row],[TOTAL]]))</f>
        <v/>
      </c>
      <c r="E142" s="29" t="str">
        <f>IF(Tableau11[[#This Row],[REFERENCE]]="","",SUMPRODUCT((T_saisi[[#This Row],[REFERENCE]]=$A142)*(T_saisi[[#This Row],[SENS]]="Sortie")*T_saisi[[#This Row],[TOTAL]]))</f>
        <v/>
      </c>
      <c r="F142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43" spans="1:6" x14ac:dyDescent="0.25">
      <c r="A143" s="17"/>
      <c r="B143" s="17"/>
      <c r="C143" s="23"/>
      <c r="D143" s="27" t="str">
        <f>IF(Tableau11[[#This Row],[REFERENCE]]="","",SUMPRODUCT((T_saisi[[#This Row],[REFERENCE]]=$A143)*(T_saisi[[#This Row],[SENS]]="Entrée")*T_saisi[[#This Row],[TOTAL]]))</f>
        <v/>
      </c>
      <c r="E143" s="29" t="str">
        <f>IF(Tableau11[[#This Row],[REFERENCE]]="","",SUMPRODUCT((T_saisi[[#This Row],[REFERENCE]]=$A143)*(T_saisi[[#This Row],[SENS]]="Sortie")*T_saisi[[#This Row],[TOTAL]]))</f>
        <v/>
      </c>
      <c r="F143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44" spans="1:6" x14ac:dyDescent="0.25">
      <c r="A144" s="17"/>
      <c r="B144" s="17"/>
      <c r="C144" s="23"/>
      <c r="D144" s="27" t="str">
        <f>IF(Tableau11[[#This Row],[REFERENCE]]="","",SUMPRODUCT((T_saisi[[#This Row],[REFERENCE]]=$A144)*(T_saisi[[#This Row],[SENS]]="Entrée")*T_saisi[[#This Row],[TOTAL]]))</f>
        <v/>
      </c>
      <c r="E144" s="29" t="str">
        <f>IF(Tableau11[[#This Row],[REFERENCE]]="","",SUMPRODUCT((T_saisi[[#This Row],[REFERENCE]]=$A144)*(T_saisi[[#This Row],[SENS]]="Sortie")*T_saisi[[#This Row],[TOTAL]]))</f>
        <v/>
      </c>
      <c r="F144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45" spans="1:6" x14ac:dyDescent="0.25">
      <c r="A145" s="17"/>
      <c r="B145" s="17"/>
      <c r="C145" s="23"/>
      <c r="D145" s="27" t="str">
        <f>IF(Tableau11[[#This Row],[REFERENCE]]="","",SUMPRODUCT((T_saisi[[#This Row],[REFERENCE]]=$A145)*(T_saisi[[#This Row],[SENS]]="Entrée")*T_saisi[[#This Row],[TOTAL]]))</f>
        <v/>
      </c>
      <c r="E145" s="29" t="str">
        <f>IF(Tableau11[[#This Row],[REFERENCE]]="","",SUMPRODUCT((T_saisi[[#This Row],[REFERENCE]]=$A145)*(T_saisi[[#This Row],[SENS]]="Sortie")*T_saisi[[#This Row],[TOTAL]]))</f>
        <v/>
      </c>
      <c r="F145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46" spans="1:6" x14ac:dyDescent="0.25">
      <c r="A146" s="17"/>
      <c r="B146" s="17"/>
      <c r="C146" s="23"/>
      <c r="D146" s="27" t="str">
        <f>IF(Tableau11[[#This Row],[REFERENCE]]="","",SUMPRODUCT((T_saisi[[#This Row],[REFERENCE]]=$A146)*(T_saisi[[#This Row],[SENS]]="Entrée")*T_saisi[[#This Row],[TOTAL]]))</f>
        <v/>
      </c>
      <c r="E146" s="29" t="str">
        <f>IF(Tableau11[[#This Row],[REFERENCE]]="","",SUMPRODUCT((T_saisi[[#This Row],[REFERENCE]]=$A146)*(T_saisi[[#This Row],[SENS]]="Sortie")*T_saisi[[#This Row],[TOTAL]]))</f>
        <v/>
      </c>
      <c r="F146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47" spans="1:6" x14ac:dyDescent="0.25">
      <c r="A147" s="17"/>
      <c r="B147" s="17"/>
      <c r="C147" s="23"/>
      <c r="D147" s="27" t="str">
        <f>IF(Tableau11[[#This Row],[REFERENCE]]="","",SUMPRODUCT((T_saisi[[#This Row],[REFERENCE]]=$A147)*(T_saisi[[#This Row],[SENS]]="Entrée")*T_saisi[[#This Row],[TOTAL]]))</f>
        <v/>
      </c>
      <c r="E147" s="29" t="str">
        <f>IF(Tableau11[[#This Row],[REFERENCE]]="","",SUMPRODUCT((T_saisi[[#This Row],[REFERENCE]]=$A147)*(T_saisi[[#This Row],[SENS]]="Sortie")*T_saisi[[#This Row],[TOTAL]]))</f>
        <v/>
      </c>
      <c r="F147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48" spans="1:6" x14ac:dyDescent="0.25">
      <c r="A148" s="17"/>
      <c r="B148" s="17"/>
      <c r="C148" s="23"/>
      <c r="D148" s="27" t="str">
        <f>IF(Tableau11[[#This Row],[REFERENCE]]="","",SUMPRODUCT((T_saisi[[#This Row],[REFERENCE]]=$A148)*(T_saisi[[#This Row],[SENS]]="Entrée")*T_saisi[[#This Row],[TOTAL]]))</f>
        <v/>
      </c>
      <c r="E148" s="29" t="str">
        <f>IF(Tableau11[[#This Row],[REFERENCE]]="","",SUMPRODUCT((T_saisi[[#This Row],[REFERENCE]]=$A148)*(T_saisi[[#This Row],[SENS]]="Sortie")*T_saisi[[#This Row],[TOTAL]]))</f>
        <v/>
      </c>
      <c r="F148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49" spans="1:6" x14ac:dyDescent="0.25">
      <c r="A149" s="17"/>
      <c r="B149" s="17"/>
      <c r="C149" s="23"/>
      <c r="D149" s="27" t="str">
        <f>IF(Tableau11[[#This Row],[REFERENCE]]="","",SUMPRODUCT((T_saisi[[#This Row],[REFERENCE]]=$A149)*(T_saisi[[#This Row],[SENS]]="Entrée")*T_saisi[[#This Row],[TOTAL]]))</f>
        <v/>
      </c>
      <c r="E149" s="29" t="str">
        <f>IF(Tableau11[[#This Row],[REFERENCE]]="","",SUMPRODUCT((T_saisi[[#This Row],[REFERENCE]]=$A149)*(T_saisi[[#This Row],[SENS]]="Sortie")*T_saisi[[#This Row],[TOTAL]]))</f>
        <v/>
      </c>
      <c r="F149" s="30" t="str">
        <f>IF(Tableau11[[#This Row],[REFERENCE]]="","",(Tableau11[[#This Row],[INVENTAIRE        1er Janvier]]+Tableau11[[#This Row],[QTT           ENTRANTE]])-Tableau11[[#This Row],[QTT                  SORTANTE]])</f>
        <v/>
      </c>
    </row>
    <row r="150" spans="1:6" x14ac:dyDescent="0.25">
      <c r="A150" s="17"/>
      <c r="B150" s="17"/>
      <c r="C150" s="23"/>
      <c r="D150" s="27" t="str">
        <f>IF(Tableau11[[#This Row],[REFERENCE]]="","",SUMPRODUCT((T_saisi[[#This Row],[REFERENCE]]=$A150)*(T_saisi[[#This Row],[SENS]]="Entrée")*T_saisi[[#This Row],[TOTAL]]))</f>
        <v/>
      </c>
      <c r="E150" s="29" t="str">
        <f>IF(Tableau11[[#This Row],[REFERENCE]]="","",SUMPRODUCT((T_saisi[[#This Row],[REFERENCE]]=$A150)*(T_saisi[[#This Row],[SENS]]="Sortie")*T_saisi[[#This Row],[TOTAL]]))</f>
        <v/>
      </c>
      <c r="F150" s="30" t="str">
        <f>IF(Tableau11[[#This Row],[REFERENCE]]="","",(Tableau11[[#This Row],[INVENTAIRE        1er Janvier]]+Tableau11[[#This Row],[QTT           ENTRANTE]])-Tableau11[[#This Row],[QTT                  SORTANTE]])</f>
        <v/>
      </c>
    </row>
  </sheetData>
  <mergeCells count="1">
    <mergeCell ref="A2:D2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762DEE-C669-481F-ABB9-13AF9A7D7B7B}">
  <sheetPr codeName="Feuil5"/>
  <dimension ref="A1:F198"/>
  <sheetViews>
    <sheetView tabSelected="1" zoomScale="90" zoomScaleNormal="90" workbookViewId="0">
      <selection activeCell="C23" sqref="C22:C23"/>
    </sheetView>
  </sheetViews>
  <sheetFormatPr baseColWidth="10" defaultColWidth="11.5703125" defaultRowHeight="15" x14ac:dyDescent="0.25"/>
  <cols>
    <col min="1" max="1" width="14.7109375" style="2" customWidth="1"/>
    <col min="2" max="2" width="55.7109375" style="3" customWidth="1"/>
    <col min="3" max="3" width="11.5703125" style="3"/>
    <col min="4" max="4" width="15.5703125" style="3" customWidth="1"/>
    <col min="5" max="5" width="15.7109375" style="3" customWidth="1"/>
    <col min="6" max="6" width="20.7109375" style="3" customWidth="1"/>
    <col min="7" max="16384" width="11.5703125" style="3"/>
  </cols>
  <sheetData>
    <row r="1" spans="1:6" ht="30" customHeight="1" x14ac:dyDescent="0.25">
      <c r="A1" s="5" t="s">
        <v>152</v>
      </c>
      <c r="B1" s="35" t="s">
        <v>121</v>
      </c>
    </row>
    <row r="2" spans="1:6" ht="19.899999999999999" customHeight="1" x14ac:dyDescent="0.25">
      <c r="A2" s="5" t="s">
        <v>153</v>
      </c>
      <c r="B2" s="34" t="s">
        <v>136</v>
      </c>
    </row>
    <row r="3" spans="1:6" ht="4.9000000000000004" customHeight="1" x14ac:dyDescent="0.25"/>
    <row r="4" spans="1:6" s="2" customFormat="1" ht="34.9" customHeight="1" x14ac:dyDescent="0.25">
      <c r="A4" s="14" t="s">
        <v>47</v>
      </c>
      <c r="B4" s="14" t="s">
        <v>48</v>
      </c>
      <c r="C4" s="14" t="s">
        <v>154</v>
      </c>
      <c r="D4" s="14" t="s">
        <v>198</v>
      </c>
      <c r="E4" s="14" t="s">
        <v>199</v>
      </c>
      <c r="F4" s="14" t="s">
        <v>200</v>
      </c>
    </row>
    <row r="5" spans="1:6" x14ac:dyDescent="0.25">
      <c r="A5" s="2">
        <v>97328</v>
      </c>
      <c r="B5" s="2" t="str">
        <f>IF(A5="","",VLOOKUP(T_billard[[#This Row],[REFERENCE]],T_biblio[],2,))</f>
        <v>Alccol ménager - bidon 1L</v>
      </c>
      <c r="D5" s="33" cm="1">
        <f t="array" ref="D5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5" s="37" cm="1">
        <f t="array" ref="E5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5" s="36">
        <f>(T_billard[[#This Row],[QTT_0]]+T_billard[[#This Row],[QTT_ENTRANT]])-T_billard[[#This Row],[QTT_SORTANT]]</f>
        <v>0</v>
      </c>
    </row>
    <row r="6" spans="1:6" x14ac:dyDescent="0.25">
      <c r="A6" s="2" t="s">
        <v>4</v>
      </c>
      <c r="B6" s="2" t="str">
        <f>IF(A6="","",VLOOKUP(T_billard[[#This Row],[REFERENCE]],T_biblio[],2,))</f>
        <v>Bactimains - cartouche</v>
      </c>
      <c r="D6" s="33" cm="1">
        <f t="array" ref="D6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20</v>
      </c>
      <c r="E6" s="37" cm="1">
        <f t="array" ref="E6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6" s="36">
        <f>(T_billard[[#This Row],[QTT_0]]+T_billard[[#This Row],[QTT_ENTRANT]])-T_billard[[#This Row],[QTT_SORTANT]]</f>
        <v>20</v>
      </c>
    </row>
    <row r="7" spans="1:6" x14ac:dyDescent="0.25">
      <c r="A7" s="2" t="s">
        <v>6</v>
      </c>
      <c r="B7" s="2" t="str">
        <f>IF(A7="","",VLOOKUP(T_billard[[#This Row],[REFERENCE]],T_biblio[],2,))</f>
        <v>Bactimains DSF bidon 1L</v>
      </c>
      <c r="D7" s="33" cm="1">
        <f t="array" ref="D7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7" s="37" cm="1">
        <f t="array" ref="E7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7" s="36">
        <f>(T_billard[[#This Row],[QTT_0]]+T_billard[[#This Row],[QTT_ENTRANT]])-T_billard[[#This Row],[QTT_SORTANT]]</f>
        <v>0</v>
      </c>
    </row>
    <row r="8" spans="1:6" x14ac:dyDescent="0.25">
      <c r="A8" s="2" t="s">
        <v>5</v>
      </c>
      <c r="B8" s="2" t="str">
        <f>IF(A8="","",VLOOKUP(T_billard[[#This Row],[REFERENCE]],T_biblio[],2,))</f>
        <v>Bactimains DSF bidon 5L</v>
      </c>
      <c r="D8" s="33" cm="1">
        <f t="array" ref="D8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8" s="37" cm="1">
        <f t="array" ref="E8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8" s="36">
        <f>(T_billard[[#This Row],[QTT_0]]+T_billard[[#This Row],[QTT_ENTRANT]])-T_billard[[#This Row],[QTT_SORTANT]]</f>
        <v>0</v>
      </c>
    </row>
    <row r="9" spans="1:6" x14ac:dyDescent="0.25">
      <c r="A9" s="2" t="s">
        <v>7</v>
      </c>
      <c r="B9" s="2" t="str">
        <f>IF(A9="","",VLOOKUP(T_billard[[#This Row],[REFERENCE]],T_biblio[],2,))</f>
        <v>Boite de gants vynil - 7 ou M (par 100)</v>
      </c>
      <c r="D9" s="33" cm="1">
        <f t="array" ref="D9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9" s="37" cm="1">
        <f t="array" ref="E9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9" s="36">
        <f>(T_billard[[#This Row],[QTT_0]]+T_billard[[#This Row],[QTT_ENTRANT]])-T_billard[[#This Row],[QTT_SORTANT]]</f>
        <v>0</v>
      </c>
    </row>
    <row r="10" spans="1:6" x14ac:dyDescent="0.25">
      <c r="A10" s="2" t="s">
        <v>8</v>
      </c>
      <c r="B10" s="2" t="str">
        <f>IF(A10="","",VLOOKUP(T_billard[[#This Row],[REFERENCE]],T_biblio[],2,))</f>
        <v>Boite de gants vynil - 8 ou L (par 100)</v>
      </c>
      <c r="D10" s="33" cm="1">
        <f t="array" ref="D10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10" s="37" cm="1">
        <f t="array" ref="E10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10" s="36">
        <f>(T_billard[[#This Row],[QTT_0]]+T_billard[[#This Row],[QTT_ENTRANT]])-T_billard[[#This Row],[QTT_SORTANT]]</f>
        <v>0</v>
      </c>
    </row>
    <row r="11" spans="1:6" x14ac:dyDescent="0.25">
      <c r="A11" s="2" t="s">
        <v>9</v>
      </c>
      <c r="B11" s="2" t="str">
        <f>IF(A11="","",VLOOKUP(T_billard[[#This Row],[REFERENCE]],T_biblio[],2,))</f>
        <v>Boite de gants vynil - 9 ou XL (par 100)</v>
      </c>
      <c r="D11" s="33" cm="1">
        <f t="array" ref="D11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11" s="37" cm="1">
        <f t="array" ref="E11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11" s="36">
        <f>(T_billard[[#This Row],[QTT_0]]+T_billard[[#This Row],[QTT_ENTRANT]])-T_billard[[#This Row],[QTT_SORTANT]]</f>
        <v>0</v>
      </c>
    </row>
    <row r="12" spans="1:6" x14ac:dyDescent="0.25">
      <c r="A12" s="2" t="s">
        <v>13</v>
      </c>
      <c r="B12" s="2" t="str">
        <f>IF(A12="","",VLOOKUP(T_billard[[#This Row],[REFERENCE]],T_biblio[],2,))</f>
        <v>Bombe désodorisante pêche - Spay</v>
      </c>
      <c r="D12" s="33" cm="1">
        <f t="array" ref="D12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12" s="37" cm="1">
        <f t="array" ref="E12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12" s="36">
        <f>(T_billard[[#This Row],[QTT_0]]+T_billard[[#This Row],[QTT_ENTRANT]])-T_billard[[#This Row],[QTT_SORTANT]]</f>
        <v>0</v>
      </c>
    </row>
    <row r="13" spans="1:6" x14ac:dyDescent="0.25">
      <c r="A13" s="2" t="s">
        <v>20</v>
      </c>
      <c r="B13" s="2" t="str">
        <f>IF(A13="","",VLOOKUP(T_billard[[#This Row],[REFERENCE]],T_biblio[],2,))</f>
        <v xml:space="preserve">Cire encaustique - bidon 500ml </v>
      </c>
      <c r="D13" s="33" cm="1">
        <f t="array" ref="D13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13" s="37" cm="1">
        <f t="array" ref="E13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13" s="36">
        <f>(T_billard[[#This Row],[QTT_0]]+T_billard[[#This Row],[QTT_ENTRANT]])-T_billard[[#This Row],[QTT_SORTANT]]</f>
        <v>0</v>
      </c>
    </row>
    <row r="14" spans="1:6" x14ac:dyDescent="0.25">
      <c r="A14" s="2" t="s">
        <v>18</v>
      </c>
      <c r="B14" s="2" t="str">
        <f>IF(A14="","",VLOOKUP(T_billard[[#This Row],[REFERENCE]],T_biblio[],2,))</f>
        <v>Crème à récurer - bidon 1L</v>
      </c>
      <c r="D14" s="33" cm="1">
        <f t="array" ref="D14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14" s="37" cm="1">
        <f t="array" ref="E14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14" s="36">
        <f>(T_billard[[#This Row],[QTT_0]]+T_billard[[#This Row],[QTT_ENTRANT]])-T_billard[[#This Row],[QTT_SORTANT]]</f>
        <v>0</v>
      </c>
    </row>
    <row r="15" spans="1:6" x14ac:dyDescent="0.25">
      <c r="A15" s="2">
        <v>668</v>
      </c>
      <c r="B15" s="2" t="str">
        <f>IF(A15="","",VLOOKUP(T_billard[[#This Row],[REFERENCE]],T_biblio[],2,))</f>
        <v>Déboucheur soude - bidon 1L</v>
      </c>
      <c r="D15" s="33" cm="1">
        <f t="array" ref="D15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15" s="37" cm="1">
        <f t="array" ref="E15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15" s="36">
        <f>(T_billard[[#This Row],[QTT_0]]+T_billard[[#This Row],[QTT_ENTRANT]])-T_billard[[#This Row],[QTT_SORTANT]]</f>
        <v>0</v>
      </c>
    </row>
    <row r="16" spans="1:6" x14ac:dyDescent="0.25">
      <c r="A16" s="2">
        <v>1337</v>
      </c>
      <c r="B16" s="2" t="str">
        <f>IF(A16="","",VLOOKUP(T_billard[[#This Row],[REFERENCE]],T_biblio[],2,))</f>
        <v>Décapant four - aérosol 600 ml</v>
      </c>
      <c r="D16" s="33" cm="1">
        <f t="array" ref="D16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16" s="37" cm="1">
        <f t="array" ref="E16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16" s="36">
        <f>(T_billard[[#This Row],[QTT_0]]+T_billard[[#This Row],[QTT_ENTRANT]])-T_billard[[#This Row],[QTT_SORTANT]]</f>
        <v>0</v>
      </c>
    </row>
    <row r="17" spans="1:6" x14ac:dyDescent="0.25">
      <c r="A17" s="2" t="s">
        <v>14</v>
      </c>
      <c r="B17" s="2" t="str">
        <f>IF(A17="","",VLOOKUP(T_billard[[#This Row],[REFERENCE]],T_biblio[],2,))</f>
        <v>Désodorisant surpuissant pêche - Spay</v>
      </c>
      <c r="D17" s="33" cm="1">
        <f t="array" ref="D17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17" s="37" cm="1">
        <f t="array" ref="E17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17" s="36">
        <f>(T_billard[[#This Row],[QTT_0]]+T_billard[[#This Row],[QTT_ENTRANT]])-T_billard[[#This Row],[QTT_SORTANT]]</f>
        <v>0</v>
      </c>
    </row>
    <row r="18" spans="1:6" x14ac:dyDescent="0.25">
      <c r="A18" s="2" t="s">
        <v>21</v>
      </c>
      <c r="B18" s="2" t="str">
        <f>IF(A18="","",VLOOKUP(T_billard[[#This Row],[REFERENCE]],T_biblio[],2,))</f>
        <v>Destructeur odeur siphon - bidon 1L</v>
      </c>
      <c r="D18" s="33" cm="1">
        <f t="array" ref="D18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18" s="37" cm="1">
        <f t="array" ref="E18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18" s="36">
        <f>(T_billard[[#This Row],[QTT_0]]+T_billard[[#This Row],[QTT_ENTRANT]])-T_billard[[#This Row],[QTT_SORTANT]]</f>
        <v>0</v>
      </c>
    </row>
    <row r="19" spans="1:6" x14ac:dyDescent="0.25">
      <c r="A19" s="2" t="s">
        <v>2</v>
      </c>
      <c r="B19" s="2" t="str">
        <f>IF(A19="","",VLOOKUP(T_billard[[#This Row],[REFERENCE]],T_biblio[],2,))</f>
        <v>Essuie-main plat recyclé - feuilles</v>
      </c>
      <c r="D19" s="33" cm="1">
        <f t="array" ref="D19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19" s="37" cm="1">
        <f t="array" ref="E19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19" s="36">
        <f>(T_billard[[#This Row],[QTT_0]]+T_billard[[#This Row],[QTT_ENTRANT]])-T_billard[[#This Row],[QTT_SORTANT]]</f>
        <v>0</v>
      </c>
    </row>
    <row r="20" spans="1:6" x14ac:dyDescent="0.25">
      <c r="A20" s="2">
        <v>2657</v>
      </c>
      <c r="B20" s="2" t="str">
        <f>IF(A20="","",VLOOKUP(T_billard[[#This Row],[REFERENCE]],T_biblio[],2,))</f>
        <v>Essuie-mains bobine - rouleaux</v>
      </c>
      <c r="D20" s="33" cm="1">
        <f t="array" ref="D20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20" s="37" cm="1">
        <f t="array" ref="E20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20" s="36">
        <f>(T_billard[[#This Row],[QTT_0]]+T_billard[[#This Row],[QTT_ENTRANT]])-T_billard[[#This Row],[QTT_SORTANT]]</f>
        <v>0</v>
      </c>
    </row>
    <row r="21" spans="1:6" x14ac:dyDescent="0.25">
      <c r="A21" s="2">
        <v>410343</v>
      </c>
      <c r="B21" s="2" t="str">
        <f>IF(A21="","",VLOOKUP(T_billard[[#This Row],[REFERENCE]],T_biblio[],2,))</f>
        <v>Essuie-tout bobine centrale</v>
      </c>
      <c r="D21" s="33" cm="1">
        <f t="array" ref="D21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21" s="37" cm="1">
        <f t="array" ref="E21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21" s="36">
        <f>(T_billard[[#This Row],[QTT_0]]+T_billard[[#This Row],[QTT_ENTRANT]])-T_billard[[#This Row],[QTT_SORTANT]]</f>
        <v>0</v>
      </c>
    </row>
    <row r="22" spans="1:6" x14ac:dyDescent="0.25">
      <c r="A22" s="2" t="s">
        <v>10</v>
      </c>
      <c r="B22" s="2" t="str">
        <f>IF(A22="","",VLOOKUP(T_billard[[#This Row],[REFERENCE]],T_biblio[],2,))</f>
        <v>Gant ménage type MAPA - 7 (par 10)</v>
      </c>
      <c r="D22" s="33" cm="1">
        <f t="array" ref="D22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22" s="37" cm="1">
        <f t="array" ref="E22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22" s="36">
        <f>(T_billard[[#This Row],[QTT_0]]+T_billard[[#This Row],[QTT_ENTRANT]])-T_billard[[#This Row],[QTT_SORTANT]]</f>
        <v>0</v>
      </c>
    </row>
    <row r="23" spans="1:6" x14ac:dyDescent="0.25">
      <c r="A23" s="2" t="s">
        <v>11</v>
      </c>
      <c r="B23" s="2" t="str">
        <f>IF(A23="","",VLOOKUP(T_billard[[#This Row],[REFERENCE]],T_biblio[],2,))</f>
        <v>Gant ménage type MAPA - 8 (par 10)</v>
      </c>
      <c r="D23" s="33" cm="1">
        <f t="array" ref="D23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23" s="37" cm="1">
        <f t="array" ref="E23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23" s="36">
        <f>(T_billard[[#This Row],[QTT_0]]+T_billard[[#This Row],[QTT_ENTRANT]])-T_billard[[#This Row],[QTT_SORTANT]]</f>
        <v>0</v>
      </c>
    </row>
    <row r="24" spans="1:6" x14ac:dyDescent="0.25">
      <c r="A24" s="2" t="s">
        <v>12</v>
      </c>
      <c r="B24" s="2" t="str">
        <f>IF(A24="","",VLOOKUP(T_billard[[#This Row],[REFERENCE]],T_biblio[],2,))</f>
        <v>Gant ménage type MAPA - 9 (par 10)</v>
      </c>
      <c r="D24" s="33" cm="1">
        <f t="array" ref="D24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24" s="37" cm="1">
        <f t="array" ref="E24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24" s="36">
        <f>(T_billard[[#This Row],[QTT_0]]+T_billard[[#This Row],[QTT_ENTRANT]])-T_billard[[#This Row],[QTT_SORTANT]]</f>
        <v>0</v>
      </c>
    </row>
    <row r="25" spans="1:6" x14ac:dyDescent="0.25">
      <c r="A25" s="2" t="s">
        <v>13</v>
      </c>
      <c r="B25" s="2" t="str">
        <f>IF(A25="","",VLOOKUP(T_billard[[#This Row],[REFERENCE]],T_biblio[],2,))</f>
        <v>Bombe désodorisante pêche - Spay</v>
      </c>
      <c r="D25" s="33" cm="1">
        <f t="array" ref="D25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25" s="37" cm="1">
        <f t="array" ref="E25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25" s="36">
        <f>(T_billard[[#This Row],[QTT_0]]+T_billard[[#This Row],[QTT_ENTRANT]])-T_billard[[#This Row],[QTT_SORTANT]]</f>
        <v>0</v>
      </c>
    </row>
    <row r="26" spans="1:6" x14ac:dyDescent="0.25">
      <c r="A26" s="2" t="s">
        <v>13</v>
      </c>
      <c r="B26" s="2" t="str">
        <f>IF(A26="","",VLOOKUP(T_billard[[#This Row],[REFERENCE]],T_biblio[],2,))</f>
        <v>Bombe désodorisante pêche - Spay</v>
      </c>
      <c r="D26" s="33" cm="1">
        <f t="array" ref="D26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26" s="37" cm="1">
        <f t="array" ref="E26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26" s="36">
        <f>(T_billard[[#This Row],[QTT_0]]+T_billard[[#This Row],[QTT_ENTRANT]])-T_billard[[#This Row],[QTT_SORTANT]]</f>
        <v>0</v>
      </c>
    </row>
    <row r="27" spans="1:6" x14ac:dyDescent="0.25">
      <c r="A27" s="2" t="s">
        <v>13</v>
      </c>
      <c r="B27" s="2" t="str">
        <f>IF(A27="","",VLOOKUP(T_billard[[#This Row],[REFERENCE]],T_biblio[],2,))</f>
        <v>Bombe désodorisante pêche - Spay</v>
      </c>
      <c r="D27" s="33" cm="1">
        <f t="array" ref="D27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27" s="37" cm="1">
        <f t="array" ref="E27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27" s="36">
        <f>(T_billard[[#This Row],[QTT_0]]+T_billard[[#This Row],[QTT_ENTRANT]])-T_billard[[#This Row],[QTT_SORTANT]]</f>
        <v>0</v>
      </c>
    </row>
    <row r="28" spans="1:6" x14ac:dyDescent="0.25">
      <c r="A28" s="2" t="s">
        <v>13</v>
      </c>
      <c r="B28" s="2" t="str">
        <f>IF(A28="","",VLOOKUP(T_billard[[#This Row],[REFERENCE]],T_biblio[],2,))</f>
        <v>Bombe désodorisante pêche - Spay</v>
      </c>
      <c r="D28" s="33" cm="1">
        <f t="array" ref="D28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28" s="37" cm="1">
        <f t="array" ref="E28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28" s="36">
        <f>(T_billard[[#This Row],[QTT_0]]+T_billard[[#This Row],[QTT_ENTRANT]])-T_billard[[#This Row],[QTT_SORTANT]]</f>
        <v>0</v>
      </c>
    </row>
    <row r="29" spans="1:6" x14ac:dyDescent="0.25">
      <c r="A29" s="2">
        <v>705</v>
      </c>
      <c r="B29" s="2" t="str">
        <f>IF(A29="","",VLOOKUP(T_billard[[#This Row],[REFERENCE]],T_biblio[],2,))</f>
        <v>Liquide vaisselle - bidon 1L</v>
      </c>
      <c r="D29" s="33" cm="1">
        <f t="array" ref="D29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29" s="37" cm="1">
        <f t="array" ref="E29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29" s="36">
        <f>(T_billard[[#This Row],[QTT_0]]+T_billard[[#This Row],[QTT_ENTRANT]])-T_billard[[#This Row],[QTT_SORTANT]]</f>
        <v>0</v>
      </c>
    </row>
    <row r="30" spans="1:6" x14ac:dyDescent="0.25">
      <c r="A30" s="2">
        <v>1123</v>
      </c>
      <c r="B30" s="2" t="str">
        <f>IF(A30="","",VLOOKUP(T_billard[[#This Row],[REFERENCE]],T_biblio[],2,))</f>
        <v>Nettoyant autolaveuse bidon 5L</v>
      </c>
      <c r="D30" s="33" cm="1">
        <f t="array" ref="D30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30" s="37" cm="1">
        <f t="array" ref="E30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30" s="36">
        <f>(T_billard[[#This Row],[QTT_0]]+T_billard[[#This Row],[QTT_ENTRANT]])-T_billard[[#This Row],[QTT_SORTANT]]</f>
        <v>0</v>
      </c>
    </row>
    <row r="31" spans="1:6" x14ac:dyDescent="0.25">
      <c r="A31" s="2" t="s">
        <v>19</v>
      </c>
      <c r="B31" s="2" t="str">
        <f>IF(A31="","",VLOOKUP(T_billard[[#This Row],[REFERENCE]],T_biblio[],2,))</f>
        <v>Nettoyant mousse moquette - aérosol</v>
      </c>
      <c r="D31" s="33" cm="1">
        <f t="array" ref="D31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31" s="37" cm="1">
        <f t="array" ref="E31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31" s="36">
        <f>(T_billard[[#This Row],[QTT_0]]+T_billard[[#This Row],[QTT_ENTRANT]])-T_billard[[#This Row],[QTT_SORTANT]]</f>
        <v>0</v>
      </c>
    </row>
    <row r="32" spans="1:6" x14ac:dyDescent="0.25">
      <c r="A32" s="2">
        <v>661</v>
      </c>
      <c r="B32" s="2" t="str">
        <f>IF(A32="","",VLOOKUP(T_billard[[#This Row],[REFERENCE]],T_biblio[],2,))</f>
        <v>Nettoyant vitres - bidon 5L</v>
      </c>
      <c r="D32" s="33" cm="1">
        <f t="array" ref="D32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32" s="37" cm="1">
        <f t="array" ref="E32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32" s="36">
        <f>(T_billard[[#This Row],[QTT_0]]+T_billard[[#This Row],[QTT_ENTRANT]])-T_billard[[#This Row],[QTT_SORTANT]]</f>
        <v>0</v>
      </c>
    </row>
    <row r="33" spans="1:6" x14ac:dyDescent="0.25">
      <c r="A33" s="2">
        <v>662</v>
      </c>
      <c r="B33" s="2" t="str">
        <f>IF(A33="","",VLOOKUP(T_billard[[#This Row],[REFERENCE]],T_biblio[],2,))</f>
        <v>Nettoyant vitres - spay 650ml</v>
      </c>
      <c r="D33" s="33" cm="1">
        <f t="array" ref="D33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33" s="37" cm="1">
        <f t="array" ref="E33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33" s="36">
        <f>(T_billard[[#This Row],[QTT_0]]+T_billard[[#This Row],[QTT_ENTRANT]])-T_billard[[#This Row],[QTT_SORTANT]]</f>
        <v>0</v>
      </c>
    </row>
    <row r="34" spans="1:6" x14ac:dyDescent="0.25">
      <c r="A34" s="2">
        <v>10100360</v>
      </c>
      <c r="B34" s="2" t="str">
        <f>IF(A34="","",VLOOKUP(T_billard[[#This Row],[REFERENCE]],T_biblio[],2,))</f>
        <v>Oraclean booster - Spay 750 ml</v>
      </c>
      <c r="D34" s="33" cm="1">
        <f t="array" ref="D34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34" s="37" cm="1">
        <f t="array" ref="E34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34" s="36">
        <f>(T_billard[[#This Row],[QTT_0]]+T_billard[[#This Row],[QTT_ENTRANT]])-T_billard[[#This Row],[QTT_SORTANT]]</f>
        <v>0</v>
      </c>
    </row>
    <row r="35" spans="1:6" x14ac:dyDescent="0.25">
      <c r="A35" s="2">
        <v>14150020</v>
      </c>
      <c r="B35" s="2" t="str">
        <f>IF(A35="","",VLOOKUP(T_billard[[#This Row],[REFERENCE]],T_biblio[],2,))</f>
        <v>ORAFLOR PROTECT Bidon 5L</v>
      </c>
      <c r="D35" s="33" cm="1">
        <f t="array" ref="D35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35" s="37" cm="1">
        <f t="array" ref="E35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35" s="36">
        <f>(T_billard[[#This Row],[QTT_0]]+T_billard[[#This Row],[QTT_ENTRANT]])-T_billard[[#This Row],[QTT_SORTANT]]</f>
        <v>0</v>
      </c>
    </row>
    <row r="36" spans="1:6" x14ac:dyDescent="0.25">
      <c r="A36" s="2">
        <v>252</v>
      </c>
      <c r="B36" s="2" t="str">
        <f>IF(A36="","",VLOOKUP(T_billard[[#This Row],[REFERENCE]],T_biblio[],2,))</f>
        <v>Papier toilette - rouleaux MAXI JUMBO</v>
      </c>
      <c r="D36" s="33" cm="1">
        <f t="array" ref="D36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36" s="37" cm="1">
        <f t="array" ref="E36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36" s="36">
        <f>(T_billard[[#This Row],[QTT_0]]+T_billard[[#This Row],[QTT_ENTRANT]])-T_billard[[#This Row],[QTT_SORTANT]]</f>
        <v>0</v>
      </c>
    </row>
    <row r="37" spans="1:6" x14ac:dyDescent="0.25">
      <c r="A37" s="2" t="s">
        <v>1</v>
      </c>
      <c r="B37" s="2" t="str">
        <f>IF(A37="","",VLOOKUP(T_billard[[#This Row],[REFERENCE]],T_biblio[],2,))</f>
        <v>Papier toilette - rouleaux MINI JUMBO</v>
      </c>
      <c r="D37" s="33" cm="1">
        <f t="array" ref="D37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37" s="37" cm="1">
        <f t="array" ref="E37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37" s="36">
        <f>(T_billard[[#This Row],[QTT_0]]+T_billard[[#This Row],[QTT_ENTRANT]])-T_billard[[#This Row],[QTT_SORTANT]]</f>
        <v>0</v>
      </c>
    </row>
    <row r="38" spans="1:6" x14ac:dyDescent="0.25">
      <c r="A38" s="2" t="s">
        <v>0</v>
      </c>
      <c r="B38" s="2" t="str">
        <f>IF(A38="","",VLOOKUP(T_billard[[#This Row],[REFERENCE]],T_biblio[],2,))</f>
        <v>Papier toilette - rouleaux standard</v>
      </c>
      <c r="D38" s="33" cm="1">
        <f t="array" ref="D38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38" s="37" cm="1">
        <f t="array" ref="E38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38" s="36">
        <f>(T_billard[[#This Row],[QTT_0]]+T_billard[[#This Row],[QTT_ENTRANT]])-T_billard[[#This Row],[QTT_SORTANT]]</f>
        <v>0</v>
      </c>
    </row>
    <row r="39" spans="1:6" x14ac:dyDescent="0.25">
      <c r="A39" s="2">
        <v>126261</v>
      </c>
      <c r="B39" s="2" t="str">
        <f>IF(A39="","",VLOOKUP(T_billard[[#This Row],[REFERENCE]],T_biblio[],2,))</f>
        <v>Papier toilette plat - feuilles</v>
      </c>
      <c r="D39" s="33" cm="1">
        <f t="array" ref="D39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39" s="37" cm="1">
        <f t="array" ref="E39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39" s="36">
        <f>(T_billard[[#This Row],[QTT_0]]+T_billard[[#This Row],[QTT_ENTRANT]])-T_billard[[#This Row],[QTT_SORTANT]]</f>
        <v>0</v>
      </c>
    </row>
    <row r="40" spans="1:6" x14ac:dyDescent="0.25">
      <c r="A40" s="2" t="s">
        <v>15</v>
      </c>
      <c r="B40" s="2" t="str">
        <f>IF(A40="","",VLOOKUP(T_billard[[#This Row],[REFERENCE]],T_biblio[],2,))</f>
        <v>Pastille javel effervescentes 1KG (conditionnement ?)</v>
      </c>
      <c r="D40" s="33" cm="1">
        <f t="array" ref="D40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40" s="37" cm="1">
        <f t="array" ref="E40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40" s="36">
        <f>(T_billard[[#This Row],[QTT_0]]+T_billard[[#This Row],[QTT_ENTRANT]])-T_billard[[#This Row],[QTT_SORTANT]]</f>
        <v>0</v>
      </c>
    </row>
    <row r="41" spans="1:6" x14ac:dyDescent="0.25">
      <c r="A41" s="2">
        <v>533</v>
      </c>
      <c r="B41" s="2" t="str">
        <f>IF(A41="","",VLOOKUP(T_billard[[#This Row],[REFERENCE]],T_biblio[],2,))</f>
        <v>Sacs poubelle 130L - rouleau</v>
      </c>
      <c r="D41" s="33" cm="1">
        <f t="array" ref="D41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41" s="37" cm="1">
        <f t="array" ref="E41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41" s="36">
        <f>(T_billard[[#This Row],[QTT_0]]+T_billard[[#This Row],[QTT_ENTRANT]])-T_billard[[#This Row],[QTT_SORTANT]]</f>
        <v>0</v>
      </c>
    </row>
    <row r="42" spans="1:6" x14ac:dyDescent="0.25">
      <c r="A42" s="2">
        <v>5616</v>
      </c>
      <c r="B42" s="2" t="str">
        <f>IF(A42="","",VLOOKUP(T_billard[[#This Row],[REFERENCE]],T_biblio[],2,))</f>
        <v>Sacs poubelles 100L - rouleau</v>
      </c>
      <c r="D42" s="33" cm="1">
        <f t="array" ref="D42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42" s="37" cm="1">
        <f t="array" ref="E42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42" s="36">
        <f>(T_billard[[#This Row],[QTT_0]]+T_billard[[#This Row],[QTT_ENTRANT]])-T_billard[[#This Row],[QTT_SORTANT]]</f>
        <v>0</v>
      </c>
    </row>
    <row r="43" spans="1:6" x14ac:dyDescent="0.25">
      <c r="A43" s="2">
        <v>532</v>
      </c>
      <c r="B43" s="2" t="str">
        <f>IF(A43="","",VLOOKUP(T_billard[[#This Row],[REFERENCE]],T_biblio[],2,))</f>
        <v>Sacs poubelles 110L - rouleau</v>
      </c>
      <c r="D43" s="33" cm="1">
        <f t="array" ref="D43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43" s="37" cm="1">
        <f t="array" ref="E43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43" s="36">
        <f>(T_billard[[#This Row],[QTT_0]]+T_billard[[#This Row],[QTT_ENTRANT]])-T_billard[[#This Row],[QTT_SORTANT]]</f>
        <v>0</v>
      </c>
    </row>
    <row r="44" spans="1:6" x14ac:dyDescent="0.25">
      <c r="A44" s="2">
        <v>553</v>
      </c>
      <c r="B44" s="2" t="str">
        <f>IF(A44="","",VLOOKUP(T_billard[[#This Row],[REFERENCE]],T_biblio[],2,))</f>
        <v>Sacs poubelles 20L - rouleau</v>
      </c>
      <c r="D44" s="33" cm="1">
        <f t="array" ref="D44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44" s="37" cm="1">
        <f t="array" ref="E44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44" s="36">
        <f>(T_billard[[#This Row],[QTT_0]]+T_billard[[#This Row],[QTT_ENTRANT]])-T_billard[[#This Row],[QTT_SORTANT]]</f>
        <v>0</v>
      </c>
    </row>
    <row r="45" spans="1:6" x14ac:dyDescent="0.25">
      <c r="A45" s="2">
        <v>5540</v>
      </c>
      <c r="B45" s="2" t="str">
        <f>IF(A45="","",VLOOKUP(T_billard[[#This Row],[REFERENCE]],T_biblio[],2,))</f>
        <v>Sacs poubelles 50L - rouleau</v>
      </c>
      <c r="D45" s="33" cm="1">
        <f t="array" ref="D45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45" s="37" cm="1">
        <f t="array" ref="E45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45" s="36">
        <f>(T_billard[[#This Row],[QTT_0]]+T_billard[[#This Row],[QTT_ENTRANT]])-T_billard[[#This Row],[QTT_SORTANT]]</f>
        <v>0</v>
      </c>
    </row>
    <row r="46" spans="1:6" x14ac:dyDescent="0.25">
      <c r="A46" s="2">
        <v>550</v>
      </c>
      <c r="B46" s="2" t="str">
        <f>IF(A46="","",VLOOKUP(T_billard[[#This Row],[REFERENCE]],T_biblio[],2,))</f>
        <v xml:space="preserve">Sacs poubelles 5L - rouleau </v>
      </c>
      <c r="D46" s="33" cm="1">
        <f t="array" ref="D46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46" s="37" cm="1">
        <f t="array" ref="E46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46" s="36">
        <f>(T_billard[[#This Row],[QTT_0]]+T_billard[[#This Row],[QTT_ENTRANT]])-T_billard[[#This Row],[QTT_SORTANT]]</f>
        <v>0</v>
      </c>
    </row>
    <row r="47" spans="1:6" x14ac:dyDescent="0.25">
      <c r="A47" s="2" t="s">
        <v>16</v>
      </c>
      <c r="B47" s="2" t="str">
        <f>IF(A47="","",VLOOKUP(T_billard[[#This Row],[REFERENCE]],T_biblio[],2,))</f>
        <v>SANICID 100 - bidon 5L</v>
      </c>
      <c r="D47" s="33" cm="1">
        <f t="array" ref="D47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47" s="37" cm="1">
        <f t="array" ref="E47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47" s="36">
        <f>(T_billard[[#This Row],[QTT_0]]+T_billard[[#This Row],[QTT_ENTRANT]])-T_billard[[#This Row],[QTT_SORTANT]]</f>
        <v>0</v>
      </c>
    </row>
    <row r="48" spans="1:6" x14ac:dyDescent="0.25">
      <c r="A48" s="2" t="s">
        <v>17</v>
      </c>
      <c r="B48" s="2" t="str">
        <f>IF(A48="","",VLOOKUP(T_billard[[#This Row],[REFERENCE]],T_biblio[],2,))</f>
        <v>SANICID 100 - spay 750ml</v>
      </c>
      <c r="D48" s="33" cm="1">
        <f t="array" ref="D48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48" s="37" cm="1">
        <f t="array" ref="E48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48" s="36">
        <f>(T_billard[[#This Row],[QTT_0]]+T_billard[[#This Row],[QTT_ENTRANT]])-T_billard[[#This Row],[QTT_SORTANT]]</f>
        <v>0</v>
      </c>
    </row>
    <row r="49" spans="1:6" x14ac:dyDescent="0.25">
      <c r="A49" s="2" t="s">
        <v>3</v>
      </c>
      <c r="B49" s="2" t="str">
        <f>IF(A49="","",VLOOKUP(T_billard[[#This Row],[REFERENCE]],T_biblio[],2,))</f>
        <v>Savon atelier - bidon 5L</v>
      </c>
      <c r="D49" s="33" cm="1">
        <f t="array" ref="D49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49" s="37" cm="1">
        <f t="array" ref="E49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49" s="36">
        <f>(T_billard[[#This Row],[QTT_0]]+T_billard[[#This Row],[QTT_ENTRANT]])-T_billard[[#This Row],[QTT_SORTANT]]</f>
        <v>0</v>
      </c>
    </row>
    <row r="50" spans="1:6" x14ac:dyDescent="0.25">
      <c r="A50" s="2">
        <v>38200060</v>
      </c>
      <c r="B50" s="2" t="str">
        <f>IF(A50="","",VLOOKUP(T_billard[[#This Row],[REFERENCE]],T_biblio[],2,))</f>
        <v>Tablette anti-calcaire machine à laver - bidon 3Kg (nb de tablette ?)</v>
      </c>
      <c r="D50" s="33" cm="1">
        <f t="array" ref="D50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50" s="37" cm="1">
        <f t="array" ref="E50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50" s="36">
        <f>(T_billard[[#This Row],[QTT_0]]+T_billard[[#This Row],[QTT_ENTRANT]])-T_billard[[#This Row],[QTT_SORTANT]]</f>
        <v>0</v>
      </c>
    </row>
    <row r="51" spans="1:6" x14ac:dyDescent="0.25">
      <c r="A51" s="2" t="s">
        <v>22</v>
      </c>
      <c r="B51" s="2" t="str">
        <f>IF(A51="","",VLOOKUP(T_billard[[#This Row],[REFERENCE]],T_biblio[],2,))</f>
        <v>Vinaigre blanc - bidon 1,5L</v>
      </c>
      <c r="D51" s="33" cm="1">
        <f t="array" ref="D51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51" s="37" cm="1">
        <f t="array" ref="E51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51" s="36">
        <f>(T_billard[[#This Row],[QTT_0]]+T_billard[[#This Row],[QTT_ENTRANT]])-T_billard[[#This Row],[QTT_SORTANT]]</f>
        <v>0</v>
      </c>
    </row>
    <row r="52" spans="1:6" x14ac:dyDescent="0.25">
      <c r="A52" s="2">
        <v>663</v>
      </c>
      <c r="B52" s="2" t="str">
        <f>IF(A52="","",VLOOKUP(T_billard[[#This Row],[REFERENCE]],T_biblio[],2,))</f>
        <v xml:space="preserve">WC mousse (conditionnement ?) </v>
      </c>
      <c r="D52" s="33" cm="1">
        <f t="array" ref="D52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52" s="37" cm="1">
        <f t="array" ref="E52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52" s="36">
        <f>(T_billard[[#This Row],[QTT_0]]+T_billard[[#This Row],[QTT_ENTRANT]])-T_billard[[#This Row],[QTT_SORTANT]]</f>
        <v>0</v>
      </c>
    </row>
    <row r="53" spans="1:6" x14ac:dyDescent="0.25">
      <c r="A53" s="2" t="s">
        <v>35</v>
      </c>
      <c r="B53" s="2" t="str">
        <f>IF(A53="","",VLOOKUP(T_billard[[#This Row],[REFERENCE]],T_biblio[],2,))</f>
        <v>Accroche balai - 6 crochets</v>
      </c>
      <c r="D53" s="33" cm="1">
        <f t="array" ref="D53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53" s="37" cm="1">
        <f t="array" ref="E53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53" s="36">
        <f>(T_billard[[#This Row],[QTT_0]]+T_billard[[#This Row],[QTT_ENTRANT]])-T_billard[[#This Row],[QTT_SORTANT]]</f>
        <v>0</v>
      </c>
    </row>
    <row r="54" spans="1:6" x14ac:dyDescent="0.25">
      <c r="A54" s="2">
        <v>800303</v>
      </c>
      <c r="B54" s="2" t="str">
        <f>IF(A54="","",VLOOKUP(T_billard[[#This Row],[REFERENCE]],T_biblio[],2,))</f>
        <v>Balai fibre crin 40cm</v>
      </c>
      <c r="D54" s="33" cm="1">
        <f t="array" ref="D54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54" s="37" cm="1">
        <f t="array" ref="E54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54" s="36">
        <f>(T_billard[[#This Row],[QTT_0]]+T_billard[[#This Row],[QTT_ENTRANT]])-T_billard[[#This Row],[QTT_SORTANT]]</f>
        <v>0</v>
      </c>
    </row>
    <row r="55" spans="1:6" x14ac:dyDescent="0.25">
      <c r="A55" s="2">
        <v>515916</v>
      </c>
      <c r="B55" s="2" t="str">
        <f>IF(A55="","",VLOOKUP(T_billard[[#This Row],[REFERENCE]],T_biblio[],2,))</f>
        <v>Balai fibre soie 30cm</v>
      </c>
      <c r="D55" s="33" cm="1">
        <f t="array" ref="D55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55" s="37" cm="1">
        <f t="array" ref="E55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55" s="36">
        <f>(T_billard[[#This Row],[QTT_0]]+T_billard[[#This Row],[QTT_ENTRANT]])-T_billard[[#This Row],[QTT_SORTANT]]</f>
        <v>0</v>
      </c>
    </row>
    <row r="56" spans="1:6" x14ac:dyDescent="0.25">
      <c r="A56" s="2">
        <v>34200070</v>
      </c>
      <c r="B56" s="2" t="str">
        <f>IF(A56="","",VLOOKUP(T_billard[[#This Row],[REFERENCE]],T_biblio[],2,))</f>
        <v>Chariot double compartiment avec presse</v>
      </c>
      <c r="D56" s="33" cm="1">
        <f t="array" ref="D56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56" s="37" cm="1">
        <f t="array" ref="E56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56" s="36">
        <f>(T_billard[[#This Row],[QTT_0]]+T_billard[[#This Row],[QTT_ENTRANT]])-T_billard[[#This Row],[QTT_SORTANT]]</f>
        <v>0</v>
      </c>
    </row>
    <row r="57" spans="1:6" x14ac:dyDescent="0.25">
      <c r="A57" s="2">
        <v>1054</v>
      </c>
      <c r="B57" s="2" t="str">
        <f>IF(A57="","",VLOOKUP(T_billard[[#This Row],[REFERENCE]],T_biblio[],2,))</f>
        <v>Combiné WC plastique</v>
      </c>
      <c r="D57" s="33" cm="1">
        <f t="array" ref="D57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57" s="37" cm="1">
        <f t="array" ref="E57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57" s="36">
        <f>(T_billard[[#This Row],[QTT_0]]+T_billard[[#This Row],[QTT_ENTRANT]])-T_billard[[#This Row],[QTT_SORTANT]]</f>
        <v>0</v>
      </c>
    </row>
    <row r="58" spans="1:6" x14ac:dyDescent="0.25">
      <c r="A58" s="2">
        <v>1562</v>
      </c>
      <c r="B58" s="2" t="str">
        <f>IF(A58="","",VLOOKUP(T_billard[[#This Row],[REFERENCE]],T_biblio[],2,))</f>
        <v>Corps vaporisateur</v>
      </c>
      <c r="D58" s="33" cm="1">
        <f t="array" ref="D58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58" s="37" cm="1">
        <f t="array" ref="E58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58" s="36">
        <f>(T_billard[[#This Row],[QTT_0]]+T_billard[[#This Row],[QTT_ENTRANT]])-T_billard[[#This Row],[QTT_SORTANT]]</f>
        <v>0</v>
      </c>
    </row>
    <row r="59" spans="1:6" x14ac:dyDescent="0.25">
      <c r="A59" s="2" t="s">
        <v>23</v>
      </c>
      <c r="B59" s="2" t="str">
        <f>IF(A59="","",VLOOKUP(T_billard[[#This Row],[REFERENCE]],T_biblio[],2,))</f>
        <v>Ensemble pelle basculante</v>
      </c>
      <c r="D59" s="33" cm="1">
        <f t="array" ref="D59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59" s="37" cm="1">
        <f t="array" ref="E59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59" s="36">
        <f>(T_billard[[#This Row],[QTT_0]]+T_billard[[#This Row],[QTT_ENTRANT]])-T_billard[[#This Row],[QTT_SORTANT]]</f>
        <v>0</v>
      </c>
    </row>
    <row r="60" spans="1:6" x14ac:dyDescent="0.25">
      <c r="A60" s="2">
        <v>755</v>
      </c>
      <c r="B60" s="2" t="str">
        <f>IF(A60="","",VLOOKUP(T_billard[[#This Row],[REFERENCE]],T_biblio[],2,))</f>
        <v>Eponge avec grattoir vert - paquet de 10</v>
      </c>
      <c r="D60" s="33" cm="1">
        <f t="array" ref="D60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60" s="37" cm="1">
        <f t="array" ref="E60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60" s="36">
        <f>(T_billard[[#This Row],[QTT_0]]+T_billard[[#This Row],[QTT_ENTRANT]])-T_billard[[#This Row],[QTT_SORTANT]]</f>
        <v>0</v>
      </c>
    </row>
    <row r="61" spans="1:6" x14ac:dyDescent="0.25">
      <c r="A61" s="2">
        <v>3747</v>
      </c>
      <c r="B61" s="2" t="str">
        <f>IF(A61="","",VLOOKUP(T_billard[[#This Row],[REFERENCE]],T_biblio[],2,))</f>
        <v>Eponge gros travaux chantier - paquet de 5</v>
      </c>
      <c r="D61" s="33" cm="1">
        <f t="array" ref="D61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61" s="37" cm="1">
        <f t="array" ref="E61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61" s="36">
        <f>(T_billard[[#This Row],[QTT_0]]+T_billard[[#This Row],[QTT_ENTRANT]])-T_billard[[#This Row],[QTT_SORTANT]]</f>
        <v>0</v>
      </c>
    </row>
    <row r="62" spans="1:6" x14ac:dyDescent="0.25">
      <c r="A62" s="2">
        <v>760</v>
      </c>
      <c r="B62" s="2" t="str">
        <f>IF(A62="","",VLOOKUP(T_billard[[#This Row],[REFERENCE]],T_biblio[],2,))</f>
        <v>Eponge spirale inox - paquet de 10</v>
      </c>
      <c r="D62" s="33" cm="1">
        <f t="array" ref="D62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62" s="37" cm="1">
        <f t="array" ref="E62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62" s="36">
        <f>(T_billard[[#This Row],[QTT_0]]+T_billard[[#This Row],[QTT_ENTRANT]])-T_billard[[#This Row],[QTT_SORTANT]]</f>
        <v>0</v>
      </c>
    </row>
    <row r="63" spans="1:6" x14ac:dyDescent="0.25">
      <c r="A63" s="2">
        <v>2534</v>
      </c>
      <c r="B63" s="2" t="str">
        <f>IF(A63="","",VLOOKUP(T_billard[[#This Row],[REFERENCE]],T_biblio[],2,))</f>
        <v>Fixe balai chariot</v>
      </c>
      <c r="D63" s="33" cm="1">
        <f t="array" ref="D63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63" s="37" cm="1">
        <f t="array" ref="E63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63" s="36">
        <f>(T_billard[[#This Row],[QTT_0]]+T_billard[[#This Row],[QTT_ENTRANT]])-T_billard[[#This Row],[QTT_SORTANT]]</f>
        <v>0</v>
      </c>
    </row>
    <row r="64" spans="1:6" x14ac:dyDescent="0.25">
      <c r="A64" s="2">
        <v>1987</v>
      </c>
      <c r="B64" s="2" t="str">
        <f>IF(A64="","",VLOOKUP(T_billard[[#This Row],[REFERENCE]],T_biblio[],2,))</f>
        <v>Franche coton poche ou languette 40cm</v>
      </c>
      <c r="D64" s="33" cm="1">
        <f t="array" ref="D64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64" s="37" cm="1">
        <f t="array" ref="E64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64" s="36">
        <f>(T_billard[[#This Row],[QTT_0]]+T_billard[[#This Row],[QTT_ENTRANT]])-T_billard[[#This Row],[QTT_SORTANT]]</f>
        <v>0</v>
      </c>
    </row>
    <row r="65" spans="1:6" x14ac:dyDescent="0.25">
      <c r="A65" s="2" t="s">
        <v>25</v>
      </c>
      <c r="B65" s="2" t="str">
        <f>IF(A65="","",VLOOKUP(T_billard[[#This Row],[REFERENCE]],T_biblio[],2,))</f>
        <v>Franche microfibres molletonnées à languette 43cm</v>
      </c>
      <c r="D65" s="33" cm="1">
        <f t="array" ref="D65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65" s="37" cm="1">
        <f t="array" ref="E65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65" s="36">
        <f>(T_billard[[#This Row],[QTT_0]]+T_billard[[#This Row],[QTT_ENTRANT]])-T_billard[[#This Row],[QTT_SORTANT]]</f>
        <v>0</v>
      </c>
    </row>
    <row r="66" spans="1:6" x14ac:dyDescent="0.25">
      <c r="A66" s="2">
        <v>2032</v>
      </c>
      <c r="B66" s="2" t="str">
        <f>IF(A66="","",VLOOKUP(T_billard[[#This Row],[REFERENCE]],T_biblio[],2,))</f>
        <v>Frange dépoussiérante velcro 60cm</v>
      </c>
      <c r="D66" s="33" cm="1">
        <f t="array" ref="D66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66" s="37" cm="1">
        <f t="array" ref="E66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66" s="36">
        <f>(T_billard[[#This Row],[QTT_0]]+T_billard[[#This Row],[QTT_ENTRANT]])-T_billard[[#This Row],[QTT_SORTANT]]</f>
        <v>0</v>
      </c>
    </row>
    <row r="67" spans="1:6" x14ac:dyDescent="0.25">
      <c r="A67" s="2">
        <v>209405</v>
      </c>
      <c r="B67" s="2" t="str">
        <f>IF(A67="","",VLOOKUP(T_billard[[#This Row],[REFERENCE]],T_biblio[],2,))</f>
        <v>Frange Faubert 350g</v>
      </c>
      <c r="D67" s="33" cm="1">
        <f t="array" ref="D67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67" s="37" cm="1">
        <f t="array" ref="E67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67" s="36">
        <f>(T_billard[[#This Row],[QTT_0]]+T_billard[[#This Row],[QTT_ENTRANT]])-T_billard[[#This Row],[QTT_SORTANT]]</f>
        <v>0</v>
      </c>
    </row>
    <row r="68" spans="1:6" x14ac:dyDescent="0.25">
      <c r="A68" s="2" t="s">
        <v>27</v>
      </c>
      <c r="B68" s="2" t="str">
        <f>IF(A68="","",VLOOKUP(T_billard[[#This Row],[REFERENCE]],T_biblio[],2,))</f>
        <v>Frange microfibres 60cm</v>
      </c>
      <c r="D68" s="33" cm="1">
        <f t="array" ref="D68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68" s="37" cm="1">
        <f t="array" ref="E68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68" s="36">
        <f>(T_billard[[#This Row],[QTT_0]]+T_billard[[#This Row],[QTT_ENTRANT]])-T_billard[[#This Row],[QTT_SORTANT]]</f>
        <v>0</v>
      </c>
    </row>
    <row r="69" spans="1:6" x14ac:dyDescent="0.25">
      <c r="A69" s="2">
        <v>2027</v>
      </c>
      <c r="B69" s="2" t="str">
        <f>IF(A69="","",VLOOKUP(T_billard[[#This Row],[REFERENCE]],T_biblio[],2,))</f>
        <v>Frange microfibres à scratch 48cm (unité)</v>
      </c>
      <c r="D69" s="33" cm="1">
        <f t="array" ref="D69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69" s="37" cm="1">
        <f t="array" ref="E69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69" s="36">
        <f>(T_billard[[#This Row],[QTT_0]]+T_billard[[#This Row],[QTT_ENTRANT]])-T_billard[[#This Row],[QTT_SORTANT]]</f>
        <v>0</v>
      </c>
    </row>
    <row r="70" spans="1:6" x14ac:dyDescent="0.25">
      <c r="A70" s="2">
        <v>2025</v>
      </c>
      <c r="B70" s="2" t="str">
        <f>IF(A70="","",VLOOKUP(T_billard[[#This Row],[REFERENCE]],T_biblio[],2,))</f>
        <v>Frange microfibres ultra fine poche ou languette 40cm</v>
      </c>
      <c r="D70" s="33" cm="1">
        <f t="array" ref="D70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70" s="37" cm="1">
        <f t="array" ref="E70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70" s="36">
        <f>(T_billard[[#This Row],[QTT_0]]+T_billard[[#This Row],[QTT_ENTRANT]])-T_billard[[#This Row],[QTT_SORTANT]]</f>
        <v>0</v>
      </c>
    </row>
    <row r="71" spans="1:6" x14ac:dyDescent="0.25">
      <c r="A71" s="2">
        <v>2026</v>
      </c>
      <c r="B71" s="2" t="str">
        <f>IF(A71="","",VLOOKUP(T_billard[[#This Row],[REFERENCE]],T_biblio[],2,))</f>
        <v>Frange microfibres velcro 40cm dépoussièrante</v>
      </c>
      <c r="D71" s="33" cm="1">
        <f t="array" ref="D71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71" s="37" cm="1">
        <f t="array" ref="E71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71" s="36">
        <f>(T_billard[[#This Row],[QTT_0]]+T_billard[[#This Row],[QTT_ENTRANT]])-T_billard[[#This Row],[QTT_SORTANT]]</f>
        <v>0</v>
      </c>
    </row>
    <row r="72" spans="1:6" x14ac:dyDescent="0.25">
      <c r="A72" s="2">
        <v>524314</v>
      </c>
      <c r="B72" s="2" t="str">
        <f>IF(A72="","",VLOOKUP(T_billard[[#This Row],[REFERENCE]],T_biblio[],2,))</f>
        <v>Lave-pont 23cm</v>
      </c>
      <c r="D72" s="33" cm="1">
        <f t="array" ref="D72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72" s="37" cm="1">
        <f t="array" ref="E72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72" s="36">
        <f>(T_billard[[#This Row],[QTT_0]]+T_billard[[#This Row],[QTT_ENTRANT]])-T_billard[[#This Row],[QTT_SORTANT]]</f>
        <v>0</v>
      </c>
    </row>
    <row r="73" spans="1:6" x14ac:dyDescent="0.25">
      <c r="A73" s="2" t="s">
        <v>29</v>
      </c>
      <c r="B73" s="2" t="str">
        <f>IF(A73="","",VLOOKUP(T_billard[[#This Row],[REFERENCE]],T_biblio[],2,))</f>
        <v>Lavette microfibres bleue - paquet de 5</v>
      </c>
      <c r="D73" s="33" cm="1">
        <f t="array" ref="D73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73" s="37" cm="1">
        <f t="array" ref="E73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73" s="36">
        <f>(T_billard[[#This Row],[QTT_0]]+T_billard[[#This Row],[QTT_ENTRANT]])-T_billard[[#This Row],[QTT_SORTANT]]</f>
        <v>0</v>
      </c>
    </row>
    <row r="74" spans="1:6" x14ac:dyDescent="0.25">
      <c r="A74" s="2" t="s">
        <v>30</v>
      </c>
      <c r="B74" s="2" t="str">
        <f>IF(A74="","",VLOOKUP(T_billard[[#This Row],[REFERENCE]],T_biblio[],2,))</f>
        <v>Lavette microfibres jaune - paquet de 5</v>
      </c>
      <c r="D74" s="33" cm="1">
        <f t="array" ref="D74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74" s="37" cm="1">
        <f t="array" ref="E74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74" s="36">
        <f>(T_billard[[#This Row],[QTT_0]]+T_billard[[#This Row],[QTT_ENTRANT]])-T_billard[[#This Row],[QTT_SORTANT]]</f>
        <v>0</v>
      </c>
    </row>
    <row r="75" spans="1:6" x14ac:dyDescent="0.25">
      <c r="A75" s="2" t="s">
        <v>31</v>
      </c>
      <c r="B75" s="2" t="str">
        <f>IF(A75="","",VLOOKUP(T_billard[[#This Row],[REFERENCE]],T_biblio[],2,))</f>
        <v>Lavette microfibres rose - paquet de 5</v>
      </c>
      <c r="D75" s="33" cm="1">
        <f t="array" ref="D75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75" s="37" cm="1">
        <f t="array" ref="E75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75" s="36">
        <f>(T_billard[[#This Row],[QTT_0]]+T_billard[[#This Row],[QTT_ENTRANT]])-T_billard[[#This Row],[QTT_SORTANT]]</f>
        <v>0</v>
      </c>
    </row>
    <row r="76" spans="1:6" x14ac:dyDescent="0.25">
      <c r="A76" s="2" t="s">
        <v>32</v>
      </c>
      <c r="B76" s="2" t="str">
        <f>IF(A76="","",VLOOKUP(T_billard[[#This Row],[REFERENCE]],T_biblio[],2,))</f>
        <v>Lavette microfibres verte - paquet de 5</v>
      </c>
      <c r="D76" s="33" cm="1">
        <f t="array" ref="D76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76" s="37" cm="1">
        <f t="array" ref="E76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76" s="36">
        <f>(T_billard[[#This Row],[QTT_0]]+T_billard[[#This Row],[QTT_ENTRANT]])-T_billard[[#This Row],[QTT_SORTANT]]</f>
        <v>0</v>
      </c>
    </row>
    <row r="77" spans="1:6" x14ac:dyDescent="0.25">
      <c r="A77" s="2">
        <v>1935</v>
      </c>
      <c r="B77" s="2" t="str">
        <f>IF(A77="","",VLOOKUP(T_billard[[#This Row],[REFERENCE]],T_biblio[],2,))</f>
        <v>Manche alu télescopique</v>
      </c>
      <c r="D77" s="33" cm="1">
        <f t="array" ref="D77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77" s="37" cm="1">
        <f t="array" ref="E77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77" s="36">
        <f>(T_billard[[#This Row],[QTT_0]]+T_billard[[#This Row],[QTT_ENTRANT]])-T_billard[[#This Row],[QTT_SORTANT]]</f>
        <v>0</v>
      </c>
    </row>
    <row r="78" spans="1:6" x14ac:dyDescent="0.25">
      <c r="A78" s="2" t="s">
        <v>24</v>
      </c>
      <c r="B78" s="2" t="str">
        <f>IF(A78="","",VLOOKUP(T_billard[[#This Row],[REFERENCE]],T_biblio[],2,))</f>
        <v>Manche alu vis</v>
      </c>
      <c r="D78" s="33" cm="1">
        <f t="array" ref="D78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78" s="37" cm="1">
        <f t="array" ref="E78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78" s="36">
        <f>(T_billard[[#This Row],[QTT_0]]+T_billard[[#This Row],[QTT_ENTRANT]])-T_billard[[#This Row],[QTT_SORTANT]]</f>
        <v>0</v>
      </c>
    </row>
    <row r="79" spans="1:6" x14ac:dyDescent="0.25">
      <c r="A79" s="2">
        <v>1059</v>
      </c>
      <c r="B79" s="2" t="str">
        <f>IF(A79="","",VLOOKUP(T_billard[[#This Row],[REFERENCE]],T_biblio[],2,))</f>
        <v>Pelle</v>
      </c>
      <c r="D79" s="33" cm="1">
        <f t="array" ref="D79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79" s="37" cm="1">
        <f t="array" ref="E79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79" s="36">
        <f>(T_billard[[#This Row],[QTT_0]]+T_billard[[#This Row],[QTT_ENTRANT]])-T_billard[[#This Row],[QTT_SORTANT]]</f>
        <v>0</v>
      </c>
    </row>
    <row r="80" spans="1:6" x14ac:dyDescent="0.25">
      <c r="A80" s="2">
        <v>1201</v>
      </c>
      <c r="B80" s="2" t="str">
        <f>IF(A80="","",VLOOKUP(T_billard[[#This Row],[REFERENCE]],T_biblio[],2,))</f>
        <v>Pince plastique pour frange Faubert</v>
      </c>
      <c r="D80" s="33" cm="1">
        <f t="array" ref="D80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80" s="37" cm="1">
        <f t="array" ref="E80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80" s="36">
        <f>(T_billard[[#This Row],[QTT_0]]+T_billard[[#This Row],[QTT_ENTRANT]])-T_billard[[#This Row],[QTT_SORTANT]]</f>
        <v>0</v>
      </c>
    </row>
    <row r="81" spans="1:6" x14ac:dyDescent="0.25">
      <c r="A81" s="2">
        <v>238001</v>
      </c>
      <c r="B81" s="2" t="str">
        <f>IF(A81="","",VLOOKUP(T_billard[[#This Row],[REFERENCE]],T_biblio[],2,))</f>
        <v>Plumeau antistatique télescopique</v>
      </c>
      <c r="D81" s="33" cm="1">
        <f t="array" ref="D81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81" s="37" cm="1">
        <f t="array" ref="E81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81" s="36">
        <f>(T_billard[[#This Row],[QTT_0]]+T_billard[[#This Row],[QTT_ENTRANT]])-T_billard[[#This Row],[QTT_SORTANT]]</f>
        <v>0</v>
      </c>
    </row>
    <row r="82" spans="1:6" x14ac:dyDescent="0.25">
      <c r="A82" s="2">
        <v>161000</v>
      </c>
      <c r="B82" s="2" t="str">
        <f>IF(A82="","",VLOOKUP(T_billard[[#This Row],[REFERENCE]],T_biblio[],2,))</f>
        <v>Pompe doseuse pour bidon 5L</v>
      </c>
      <c r="D82" s="33" cm="1">
        <f t="array" ref="D82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82" s="37" cm="1">
        <f t="array" ref="E82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82" s="36">
        <f>(T_billard[[#This Row],[QTT_0]]+T_billard[[#This Row],[QTT_ENTRANT]])-T_billard[[#This Row],[QTT_SORTANT]]</f>
        <v>0</v>
      </c>
    </row>
    <row r="83" spans="1:6" x14ac:dyDescent="0.25">
      <c r="A83" s="2" t="s">
        <v>36</v>
      </c>
      <c r="B83" s="2" t="str">
        <f>IF(A83="","",VLOOKUP(T_billard[[#This Row],[REFERENCE]],T_biblio[],2,))</f>
        <v>Presse avec levier</v>
      </c>
      <c r="D83" s="33" cm="1">
        <f t="array" ref="D83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83" s="37" cm="1">
        <f t="array" ref="E83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83" s="36">
        <f>(T_billard[[#This Row],[QTT_0]]+T_billard[[#This Row],[QTT_ENTRANT]])-T_billard[[#This Row],[QTT_SORTANT]]</f>
        <v>0</v>
      </c>
    </row>
    <row r="84" spans="1:6" x14ac:dyDescent="0.25">
      <c r="A84" s="2">
        <v>759</v>
      </c>
      <c r="B84" s="2" t="str">
        <f>IF(A84="","",VLOOKUP(T_billard[[#This Row],[REFERENCE]],T_biblio[],2,))</f>
        <v>Rouleau abrasif vert</v>
      </c>
      <c r="D84" s="33" cm="1">
        <f t="array" ref="D84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84" s="37" cm="1">
        <f t="array" ref="E84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84" s="36">
        <f>(T_billard[[#This Row],[QTT_0]]+T_billard[[#This Row],[QTT_ENTRANT]])-T_billard[[#This Row],[QTT_SORTANT]]</f>
        <v>0</v>
      </c>
    </row>
    <row r="85" spans="1:6" x14ac:dyDescent="0.25">
      <c r="A85" s="2" t="s">
        <v>33</v>
      </c>
      <c r="B85" s="2" t="str">
        <f>IF(A85="","",VLOOKUP(T_billard[[#This Row],[REFERENCE]],T_biblio[],2,))</f>
        <v>Sacs aspirateur - paquet de 10</v>
      </c>
      <c r="D85" s="33" cm="1">
        <f t="array" ref="D85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85" s="37" cm="1">
        <f t="array" ref="E85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85" s="36">
        <f>(T_billard[[#This Row],[QTT_0]]+T_billard[[#This Row],[QTT_ENTRANT]])-T_billard[[#This Row],[QTT_SORTANT]]</f>
        <v>0</v>
      </c>
    </row>
    <row r="86" spans="1:6" x14ac:dyDescent="0.25">
      <c r="A86" s="2" t="s">
        <v>34</v>
      </c>
      <c r="B86" s="2" t="str">
        <f>IF(A86="","",VLOOKUP(T_billard[[#This Row],[REFERENCE]],T_biblio[],2,))</f>
        <v>Sacs aspirateur dorsal - paquet de 10</v>
      </c>
      <c r="D86" s="33" cm="1">
        <f t="array" ref="D86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86" s="37" cm="1">
        <f t="array" ref="E86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86" s="36">
        <f>(T_billard[[#This Row],[QTT_0]]+T_billard[[#This Row],[QTT_ENTRANT]])-T_billard[[#This Row],[QTT_SORTANT]]</f>
        <v>0</v>
      </c>
    </row>
    <row r="87" spans="1:6" x14ac:dyDescent="0.25">
      <c r="A87" s="2">
        <v>2539</v>
      </c>
      <c r="B87" s="2" t="str">
        <f>IF(A87="","",VLOOKUP(T_billard[[#This Row],[REFERENCE]],T_biblio[],2,))</f>
        <v>Seau 25L carré</v>
      </c>
      <c r="D87" s="33" cm="1">
        <f t="array" ref="D87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87" s="37" cm="1">
        <f t="array" ref="E87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87" s="36">
        <f>(T_billard[[#This Row],[QTT_0]]+T_billard[[#This Row],[QTT_ENTRANT]])-T_billard[[#This Row],[QTT_SORTANT]]</f>
        <v>0</v>
      </c>
    </row>
    <row r="88" spans="1:6" x14ac:dyDescent="0.25">
      <c r="A88" s="2">
        <v>771</v>
      </c>
      <c r="B88" s="2" t="str">
        <f>IF(A88="","",VLOOKUP(T_billard[[#This Row],[REFERENCE]],T_biblio[],2,))</f>
        <v>Serpillère gaufrée</v>
      </c>
      <c r="D88" s="33" cm="1">
        <f t="array" ref="D88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88" s="37" cm="1">
        <f t="array" ref="E88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88" s="36">
        <f>(T_billard[[#This Row],[QTT_0]]+T_billard[[#This Row],[QTT_ENTRANT]])-T_billard[[#This Row],[QTT_SORTANT]]</f>
        <v>0</v>
      </c>
    </row>
    <row r="89" spans="1:6" x14ac:dyDescent="0.25">
      <c r="A89" s="2">
        <v>1992</v>
      </c>
      <c r="B89" s="2" t="str">
        <f>IF(A89="","",VLOOKUP(T_billard[[#This Row],[REFERENCE]],T_biblio[],2,))</f>
        <v>Support frange aimant pliable poche et languette 40cm</v>
      </c>
      <c r="D89" s="33" cm="1">
        <f t="array" ref="D89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89" s="37" cm="1">
        <f t="array" ref="E89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89" s="36">
        <f>(T_billard[[#This Row],[QTT_0]]+T_billard[[#This Row],[QTT_ENTRANT]])-T_billard[[#This Row],[QTT_SORTANT]]</f>
        <v>0</v>
      </c>
    </row>
    <row r="90" spans="1:6" x14ac:dyDescent="0.25">
      <c r="A90" s="2">
        <v>2559</v>
      </c>
      <c r="B90" s="2" t="str">
        <f>IF(A90="","",VLOOKUP(T_billard[[#This Row],[REFERENCE]],T_biblio[],2,))</f>
        <v>Support frange velcro 40cm</v>
      </c>
      <c r="D90" s="33" cm="1">
        <f t="array" ref="D90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90" s="37" cm="1">
        <f t="array" ref="E90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90" s="36">
        <f>(T_billard[[#This Row],[QTT_0]]+T_billard[[#This Row],[QTT_ENTRANT]])-T_billard[[#This Row],[QTT_SORTANT]]</f>
        <v>0</v>
      </c>
    </row>
    <row r="91" spans="1:6" x14ac:dyDescent="0.25">
      <c r="A91" s="2" t="s">
        <v>28</v>
      </c>
      <c r="B91" s="2" t="str">
        <f>IF(A91="","",VLOOKUP(T_billard[[#This Row],[REFERENCE]],T_biblio[],2,))</f>
        <v>Support frange velcro 60cm</v>
      </c>
      <c r="D91" s="33" cm="1">
        <f t="array" ref="D91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91" s="37" cm="1">
        <f t="array" ref="E91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91" s="36">
        <f>(T_billard[[#This Row],[QTT_0]]+T_billard[[#This Row],[QTT_ENTRANT]])-T_billard[[#This Row],[QTT_SORTANT]]</f>
        <v>0</v>
      </c>
    </row>
    <row r="92" spans="1:6" x14ac:dyDescent="0.25">
      <c r="A92" s="2">
        <v>1920</v>
      </c>
      <c r="B92" s="2" t="str">
        <f>IF(A92="","",VLOOKUP(T_billard[[#This Row],[REFERENCE]],T_biblio[],2,))</f>
        <v>Tête de loup avec manche télescopique</v>
      </c>
      <c r="D92" s="33" cm="1">
        <f t="array" ref="D92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92" s="37" cm="1">
        <f t="array" ref="E92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92" s="36">
        <f>(T_billard[[#This Row],[QTT_0]]+T_billard[[#This Row],[QTT_ENTRANT]])-T_billard[[#This Row],[QTT_SORTANT]]</f>
        <v>0</v>
      </c>
    </row>
    <row r="93" spans="1:6" x14ac:dyDescent="0.25">
      <c r="A93" s="2">
        <v>1000</v>
      </c>
      <c r="B93" s="2" t="str">
        <f>IF(A93="","",VLOOKUP(T_billard[[#This Row],[REFERENCE]],T_biblio[],2,))</f>
        <v>Tête vapo bleue</v>
      </c>
      <c r="D93" s="33" cm="1">
        <f t="array" ref="D93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93" s="37" cm="1">
        <f t="array" ref="E93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93" s="36">
        <f>(T_billard[[#This Row],[QTT_0]]+T_billard[[#This Row],[QTT_ENTRANT]])-T_billard[[#This Row],[QTT_SORTANT]]</f>
        <v>0</v>
      </c>
    </row>
    <row r="94" spans="1:6" x14ac:dyDescent="0.25">
      <c r="A94" s="2">
        <v>1005</v>
      </c>
      <c r="B94" s="2" t="str">
        <f>IF(A94="","",VLOOKUP(T_billard[[#This Row],[REFERENCE]],T_biblio[],2,))</f>
        <v>Tête vapo rouge</v>
      </c>
      <c r="D94" s="33" cm="1">
        <f t="array" ref="D94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94" s="37" cm="1">
        <f t="array" ref="E94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94" s="36">
        <f>(T_billard[[#This Row],[QTT_0]]+T_billard[[#This Row],[QTT_ENTRANT]])-T_billard[[#This Row],[QTT_SORTANT]]</f>
        <v>0</v>
      </c>
    </row>
    <row r="95" spans="1:6" x14ac:dyDescent="0.25">
      <c r="A95" s="2" t="s">
        <v>37</v>
      </c>
      <c r="B95" s="2" t="str">
        <f>IF(A95="","",VLOOKUP(T_billard[[#This Row],[REFERENCE]],T_biblio[],2,))</f>
        <v>Torchons à vaisselle coton</v>
      </c>
      <c r="D95" s="33" cm="1">
        <f t="array" ref="D95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>0</v>
      </c>
      <c r="E95" s="37" cm="1">
        <f t="array" ref="E95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>0</v>
      </c>
      <c r="F95" s="36">
        <f>(T_billard[[#This Row],[QTT_0]]+T_billard[[#This Row],[QTT_ENTRANT]])-T_billard[[#This Row],[QTT_SORTANT]]</f>
        <v>0</v>
      </c>
    </row>
    <row r="96" spans="1:6" x14ac:dyDescent="0.25">
      <c r="B96" s="2" t="str">
        <f>IF(A96="","",VLOOKUP(T_billard[[#This Row],[REFERENCE]],T_biblio[],2,))</f>
        <v/>
      </c>
      <c r="D96" s="33" t="str" cm="1">
        <f t="array" ref="D96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96" s="37" t="str" cm="1">
        <f t="array" ref="E96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96" s="36" t="e">
        <f>(T_billard[[#This Row],[QTT_0]]+T_billard[[#This Row],[QTT_ENTRANT]])-T_billard[[#This Row],[QTT_SORTANT]]</f>
        <v>#VALUE!</v>
      </c>
    </row>
    <row r="97" spans="2:6" x14ac:dyDescent="0.25">
      <c r="B97" s="2" t="str">
        <f>IF(A97="","",VLOOKUP(T_billard[[#This Row],[REFERENCE]],T_biblio[],2,))</f>
        <v/>
      </c>
      <c r="D97" s="33" t="str" cm="1">
        <f t="array" ref="D97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97" s="37" t="str" cm="1">
        <f t="array" ref="E97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97" s="36" t="e">
        <f>(T_billard[[#This Row],[QTT_0]]+T_billard[[#This Row],[QTT_ENTRANT]])-T_billard[[#This Row],[QTT_SORTANT]]</f>
        <v>#VALUE!</v>
      </c>
    </row>
    <row r="98" spans="2:6" x14ac:dyDescent="0.25">
      <c r="B98" s="2" t="str">
        <f>IF(A98="","",VLOOKUP(T_billard[[#This Row],[REFERENCE]],T_biblio[],2,))</f>
        <v/>
      </c>
      <c r="D98" s="33" t="str" cm="1">
        <f t="array" ref="D98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98" s="37" t="str" cm="1">
        <f t="array" ref="E98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98" s="36" t="e">
        <f>(T_billard[[#This Row],[QTT_0]]+T_billard[[#This Row],[QTT_ENTRANT]])-T_billard[[#This Row],[QTT_SORTANT]]</f>
        <v>#VALUE!</v>
      </c>
    </row>
    <row r="99" spans="2:6" x14ac:dyDescent="0.25">
      <c r="B99" s="2" t="str">
        <f>IF(A99="","",VLOOKUP(T_billard[[#This Row],[REFERENCE]],T_biblio[],2,))</f>
        <v/>
      </c>
      <c r="D99" s="33" t="str" cm="1">
        <f t="array" ref="D99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99" s="37" t="str" cm="1">
        <f t="array" ref="E99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99" s="36" t="e">
        <f>(T_billard[[#This Row],[QTT_0]]+T_billard[[#This Row],[QTT_ENTRANT]])-T_billard[[#This Row],[QTT_SORTANT]]</f>
        <v>#VALUE!</v>
      </c>
    </row>
    <row r="100" spans="2:6" x14ac:dyDescent="0.25">
      <c r="B100" s="2" t="str">
        <f>IF(A100="","",VLOOKUP(T_billard[[#This Row],[REFERENCE]],T_biblio[],2,))</f>
        <v/>
      </c>
      <c r="D100" s="33" t="str" cm="1">
        <f t="array" ref="D100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00" s="37" t="str" cm="1">
        <f t="array" ref="E100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00" s="36" t="e">
        <f>(T_billard[[#This Row],[QTT_0]]+T_billard[[#This Row],[QTT_ENTRANT]])-T_billard[[#This Row],[QTT_SORTANT]]</f>
        <v>#VALUE!</v>
      </c>
    </row>
    <row r="101" spans="2:6" x14ac:dyDescent="0.25">
      <c r="B101" s="2" t="str">
        <f>IF(A101="","",VLOOKUP(T_billard[[#This Row],[REFERENCE]],T_biblio[],2,))</f>
        <v/>
      </c>
      <c r="D101" s="33" t="str" cm="1">
        <f t="array" ref="D101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01" s="37" t="str" cm="1">
        <f t="array" ref="E101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01" s="36" t="e">
        <f>(T_billard[[#This Row],[QTT_0]]+T_billard[[#This Row],[QTT_ENTRANT]])-T_billard[[#This Row],[QTT_SORTANT]]</f>
        <v>#VALUE!</v>
      </c>
    </row>
    <row r="102" spans="2:6" x14ac:dyDescent="0.25">
      <c r="B102" s="2" t="str">
        <f>IF(A102="","",VLOOKUP(T_billard[[#This Row],[REFERENCE]],T_biblio[],2,))</f>
        <v/>
      </c>
      <c r="D102" s="33" t="str" cm="1">
        <f t="array" ref="D102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02" s="37" t="str" cm="1">
        <f t="array" ref="E102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02" s="36" t="e">
        <f>(T_billard[[#This Row],[QTT_0]]+T_billard[[#This Row],[QTT_ENTRANT]])-T_billard[[#This Row],[QTT_SORTANT]]</f>
        <v>#VALUE!</v>
      </c>
    </row>
    <row r="103" spans="2:6" x14ac:dyDescent="0.25">
      <c r="B103" s="2" t="str">
        <f>IF(A103="","",VLOOKUP(T_billard[[#This Row],[REFERENCE]],T_biblio[],2,))</f>
        <v/>
      </c>
      <c r="D103" s="33" t="str" cm="1">
        <f t="array" ref="D103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03" s="37" t="str" cm="1">
        <f t="array" ref="E103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03" s="36" t="e">
        <f>(T_billard[[#This Row],[QTT_0]]+T_billard[[#This Row],[QTT_ENTRANT]])-T_billard[[#This Row],[QTT_SORTANT]]</f>
        <v>#VALUE!</v>
      </c>
    </row>
    <row r="104" spans="2:6" x14ac:dyDescent="0.25">
      <c r="B104" s="2" t="str">
        <f>IF(A104="","",VLOOKUP(T_billard[[#This Row],[REFERENCE]],T_biblio[],2,))</f>
        <v/>
      </c>
      <c r="D104" s="33" t="str" cm="1">
        <f t="array" ref="D104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04" s="37" t="str" cm="1">
        <f t="array" ref="E104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04" s="36" t="e">
        <f>(T_billard[[#This Row],[QTT_0]]+T_billard[[#This Row],[QTT_ENTRANT]])-T_billard[[#This Row],[QTT_SORTANT]]</f>
        <v>#VALUE!</v>
      </c>
    </row>
    <row r="105" spans="2:6" x14ac:dyDescent="0.25">
      <c r="B105" s="2" t="str">
        <f>IF(A105="","",VLOOKUP(T_billard[[#This Row],[REFERENCE]],T_biblio[],2,))</f>
        <v/>
      </c>
      <c r="D105" s="33" t="str" cm="1">
        <f t="array" ref="D105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05" s="37" t="str" cm="1">
        <f t="array" ref="E105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05" s="36" t="e">
        <f>(T_billard[[#This Row],[QTT_0]]+T_billard[[#This Row],[QTT_ENTRANT]])-T_billard[[#This Row],[QTT_SORTANT]]</f>
        <v>#VALUE!</v>
      </c>
    </row>
    <row r="106" spans="2:6" x14ac:dyDescent="0.25">
      <c r="B106" s="2" t="str">
        <f>IF(A106="","",VLOOKUP(T_billard[[#This Row],[REFERENCE]],T_biblio[],2,))</f>
        <v/>
      </c>
      <c r="D106" s="33" t="str" cm="1">
        <f t="array" ref="D106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06" s="37" t="str" cm="1">
        <f t="array" ref="E106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06" s="36" t="e">
        <f>(T_billard[[#This Row],[QTT_0]]+T_billard[[#This Row],[QTT_ENTRANT]])-T_billard[[#This Row],[QTT_SORTANT]]</f>
        <v>#VALUE!</v>
      </c>
    </row>
    <row r="107" spans="2:6" x14ac:dyDescent="0.25">
      <c r="B107" s="2" t="str">
        <f>IF(A107="","",VLOOKUP(T_billard[[#This Row],[REFERENCE]],T_biblio[],2,))</f>
        <v/>
      </c>
      <c r="D107" s="33" t="str" cm="1">
        <f t="array" ref="D107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07" s="37" t="str" cm="1">
        <f t="array" ref="E107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07" s="36" t="e">
        <f>(T_billard[[#This Row],[QTT_0]]+T_billard[[#This Row],[QTT_ENTRANT]])-T_billard[[#This Row],[QTT_SORTANT]]</f>
        <v>#VALUE!</v>
      </c>
    </row>
    <row r="108" spans="2:6" x14ac:dyDescent="0.25">
      <c r="B108" s="2" t="str">
        <f>IF(A108="","",VLOOKUP(T_billard[[#This Row],[REFERENCE]],T_biblio[],2,))</f>
        <v/>
      </c>
      <c r="D108" s="33" t="str" cm="1">
        <f t="array" ref="D108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08" s="37" t="str" cm="1">
        <f t="array" ref="E108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08" s="36" t="e">
        <f>(T_billard[[#This Row],[QTT_0]]+T_billard[[#This Row],[QTT_ENTRANT]])-T_billard[[#This Row],[QTT_SORTANT]]</f>
        <v>#VALUE!</v>
      </c>
    </row>
    <row r="109" spans="2:6" x14ac:dyDescent="0.25">
      <c r="B109" s="2" t="str">
        <f>IF(A109="","",VLOOKUP(T_billard[[#This Row],[REFERENCE]],T_biblio[],2,))</f>
        <v/>
      </c>
      <c r="D109" s="33" t="str" cm="1">
        <f t="array" ref="D109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09" s="37" t="str" cm="1">
        <f t="array" ref="E109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09" s="36" t="e">
        <f>(T_billard[[#This Row],[QTT_0]]+T_billard[[#This Row],[QTT_ENTRANT]])-T_billard[[#This Row],[QTT_SORTANT]]</f>
        <v>#VALUE!</v>
      </c>
    </row>
    <row r="110" spans="2:6" x14ac:dyDescent="0.25">
      <c r="B110" s="2" t="str">
        <f>IF(A110="","",VLOOKUP(T_billard[[#This Row],[REFERENCE]],T_biblio[],2,))</f>
        <v/>
      </c>
      <c r="D110" s="33" t="str" cm="1">
        <f t="array" ref="D110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10" s="37" t="str" cm="1">
        <f t="array" ref="E110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10" s="36" t="e">
        <f>(T_billard[[#This Row],[QTT_0]]+T_billard[[#This Row],[QTT_ENTRANT]])-T_billard[[#This Row],[QTT_SORTANT]]</f>
        <v>#VALUE!</v>
      </c>
    </row>
    <row r="111" spans="2:6" x14ac:dyDescent="0.25">
      <c r="B111" s="2" t="str">
        <f>IF(A111="","",VLOOKUP(T_billard[[#This Row],[REFERENCE]],T_biblio[],2,))</f>
        <v/>
      </c>
      <c r="D111" s="33" t="str" cm="1">
        <f t="array" ref="D111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11" s="37" t="str" cm="1">
        <f t="array" ref="E111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11" s="36" t="e">
        <f>(T_billard[[#This Row],[QTT_0]]+T_billard[[#This Row],[QTT_ENTRANT]])-T_billard[[#This Row],[QTT_SORTANT]]</f>
        <v>#VALUE!</v>
      </c>
    </row>
    <row r="112" spans="2:6" x14ac:dyDescent="0.25">
      <c r="B112" s="2" t="str">
        <f>IF(A112="","",VLOOKUP(T_billard[[#This Row],[REFERENCE]],T_biblio[],2,))</f>
        <v/>
      </c>
      <c r="D112" s="33" t="str" cm="1">
        <f t="array" ref="D112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12" s="37" t="str" cm="1">
        <f t="array" ref="E112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12" s="36" t="e">
        <f>(T_billard[[#This Row],[QTT_0]]+T_billard[[#This Row],[QTT_ENTRANT]])-T_billard[[#This Row],[QTT_SORTANT]]</f>
        <v>#VALUE!</v>
      </c>
    </row>
    <row r="113" spans="2:6" x14ac:dyDescent="0.25">
      <c r="B113" s="2" t="str">
        <f>IF(A113="","",VLOOKUP(T_billard[[#This Row],[REFERENCE]],T_biblio[],2,))</f>
        <v/>
      </c>
      <c r="D113" s="33" t="str" cm="1">
        <f t="array" ref="D113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13" s="37" t="str" cm="1">
        <f t="array" ref="E113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13" s="36" t="e">
        <f>(T_billard[[#This Row],[QTT_0]]+T_billard[[#This Row],[QTT_ENTRANT]])-T_billard[[#This Row],[QTT_SORTANT]]</f>
        <v>#VALUE!</v>
      </c>
    </row>
    <row r="114" spans="2:6" x14ac:dyDescent="0.25">
      <c r="B114" s="2" t="str">
        <f>IF(A114="","",VLOOKUP(T_billard[[#This Row],[REFERENCE]],T_biblio[],2,))</f>
        <v/>
      </c>
      <c r="D114" s="33" t="str" cm="1">
        <f t="array" ref="D114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14" s="37" t="str" cm="1">
        <f t="array" ref="E114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14" s="36" t="e">
        <f>(T_billard[[#This Row],[QTT_0]]+T_billard[[#This Row],[QTT_ENTRANT]])-T_billard[[#This Row],[QTT_SORTANT]]</f>
        <v>#VALUE!</v>
      </c>
    </row>
    <row r="115" spans="2:6" x14ac:dyDescent="0.25">
      <c r="B115" s="2" t="str">
        <f>IF(A115="","",VLOOKUP(T_billard[[#This Row],[REFERENCE]],T_biblio[],2,))</f>
        <v/>
      </c>
      <c r="D115" s="33" t="str" cm="1">
        <f t="array" ref="D115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15" s="37" t="str" cm="1">
        <f t="array" ref="E115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15" s="36" t="e">
        <f>(T_billard[[#This Row],[QTT_0]]+T_billard[[#This Row],[QTT_ENTRANT]])-T_billard[[#This Row],[QTT_SORTANT]]</f>
        <v>#VALUE!</v>
      </c>
    </row>
    <row r="116" spans="2:6" x14ac:dyDescent="0.25">
      <c r="B116" s="2" t="str">
        <f>IF(A116="","",VLOOKUP(T_billard[[#This Row],[REFERENCE]],T_biblio[],2,))</f>
        <v/>
      </c>
      <c r="D116" s="33" t="str" cm="1">
        <f t="array" ref="D116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16" s="37" t="str" cm="1">
        <f t="array" ref="E116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16" s="36" t="e">
        <f>(T_billard[[#This Row],[QTT_0]]+T_billard[[#This Row],[QTT_ENTRANT]])-T_billard[[#This Row],[QTT_SORTANT]]</f>
        <v>#VALUE!</v>
      </c>
    </row>
    <row r="117" spans="2:6" x14ac:dyDescent="0.25">
      <c r="B117" s="2" t="str">
        <f>IF(A117="","",VLOOKUP(T_billard[[#This Row],[REFERENCE]],T_biblio[],2,))</f>
        <v/>
      </c>
      <c r="D117" s="33" t="str" cm="1">
        <f t="array" ref="D117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17" s="37" t="str" cm="1">
        <f t="array" ref="E117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17" s="36" t="e">
        <f>(T_billard[[#This Row],[QTT_0]]+T_billard[[#This Row],[QTT_ENTRANT]])-T_billard[[#This Row],[QTT_SORTANT]]</f>
        <v>#VALUE!</v>
      </c>
    </row>
    <row r="118" spans="2:6" x14ac:dyDescent="0.25">
      <c r="B118" s="2" t="str">
        <f>IF(A118="","",VLOOKUP(T_billard[[#This Row],[REFERENCE]],T_biblio[],2,))</f>
        <v/>
      </c>
      <c r="D118" s="33" t="str" cm="1">
        <f t="array" ref="D118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18" s="37" t="str" cm="1">
        <f t="array" ref="E118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18" s="36" t="e">
        <f>(T_billard[[#This Row],[QTT_0]]+T_billard[[#This Row],[QTT_ENTRANT]])-T_billard[[#This Row],[QTT_SORTANT]]</f>
        <v>#VALUE!</v>
      </c>
    </row>
    <row r="119" spans="2:6" x14ac:dyDescent="0.25">
      <c r="B119" s="2" t="str">
        <f>IF(A119="","",VLOOKUP(T_billard[[#This Row],[REFERENCE]],T_biblio[],2,))</f>
        <v/>
      </c>
      <c r="D119" s="33" t="str" cm="1">
        <f t="array" ref="D119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19" s="37" t="str" cm="1">
        <f t="array" ref="E119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19" s="36" t="e">
        <f>(T_billard[[#This Row],[QTT_0]]+T_billard[[#This Row],[QTT_ENTRANT]])-T_billard[[#This Row],[QTT_SORTANT]]</f>
        <v>#VALUE!</v>
      </c>
    </row>
    <row r="120" spans="2:6" x14ac:dyDescent="0.25">
      <c r="B120" s="2" t="str">
        <f>IF(A120="","",VLOOKUP(T_billard[[#This Row],[REFERENCE]],T_biblio[],2,))</f>
        <v/>
      </c>
      <c r="D120" s="33" t="str" cm="1">
        <f t="array" ref="D120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20" s="37" t="str" cm="1">
        <f t="array" ref="E120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20" s="36" t="e">
        <f>(T_billard[[#This Row],[QTT_0]]+T_billard[[#This Row],[QTT_ENTRANT]])-T_billard[[#This Row],[QTT_SORTANT]]</f>
        <v>#VALUE!</v>
      </c>
    </row>
    <row r="121" spans="2:6" x14ac:dyDescent="0.25">
      <c r="B121" s="2" t="str">
        <f>IF(A121="","",VLOOKUP(T_billard[[#This Row],[REFERENCE]],T_biblio[],2,))</f>
        <v/>
      </c>
      <c r="D121" s="33" t="str" cm="1">
        <f t="array" ref="D121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21" s="37" t="str" cm="1">
        <f t="array" ref="E121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21" s="36" t="e">
        <f>(T_billard[[#This Row],[QTT_0]]+T_billard[[#This Row],[QTT_ENTRANT]])-T_billard[[#This Row],[QTT_SORTANT]]</f>
        <v>#VALUE!</v>
      </c>
    </row>
    <row r="122" spans="2:6" x14ac:dyDescent="0.25">
      <c r="B122" s="2" t="str">
        <f>IF(A122="","",VLOOKUP(T_billard[[#This Row],[REFERENCE]],T_biblio[],2,))</f>
        <v/>
      </c>
      <c r="D122" s="33" t="str" cm="1">
        <f t="array" ref="D122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22" s="37" t="str" cm="1">
        <f t="array" ref="E122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22" s="36" t="e">
        <f>(T_billard[[#This Row],[QTT_0]]+T_billard[[#This Row],[QTT_ENTRANT]])-T_billard[[#This Row],[QTT_SORTANT]]</f>
        <v>#VALUE!</v>
      </c>
    </row>
    <row r="123" spans="2:6" x14ac:dyDescent="0.25">
      <c r="B123" s="2" t="str">
        <f>IF(A123="","",VLOOKUP(T_billard[[#This Row],[REFERENCE]],T_biblio[],2,))</f>
        <v/>
      </c>
      <c r="D123" s="33" t="str" cm="1">
        <f t="array" ref="D123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23" s="37" t="str" cm="1">
        <f t="array" ref="E123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23" s="36" t="e">
        <f>(T_billard[[#This Row],[QTT_0]]+T_billard[[#This Row],[QTT_ENTRANT]])-T_billard[[#This Row],[QTT_SORTANT]]</f>
        <v>#VALUE!</v>
      </c>
    </row>
    <row r="124" spans="2:6" x14ac:dyDescent="0.25">
      <c r="B124" s="2" t="str">
        <f>IF(A124="","",VLOOKUP(T_billard[[#This Row],[REFERENCE]],T_biblio[],2,))</f>
        <v/>
      </c>
      <c r="D124" s="33" t="str" cm="1">
        <f t="array" ref="D124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24" s="37" t="str" cm="1">
        <f t="array" ref="E124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24" s="36" t="e">
        <f>(T_billard[[#This Row],[QTT_0]]+T_billard[[#This Row],[QTT_ENTRANT]])-T_billard[[#This Row],[QTT_SORTANT]]</f>
        <v>#VALUE!</v>
      </c>
    </row>
    <row r="125" spans="2:6" x14ac:dyDescent="0.25">
      <c r="B125" s="2" t="str">
        <f>IF(A125="","",VLOOKUP(T_billard[[#This Row],[REFERENCE]],T_biblio[],2,))</f>
        <v/>
      </c>
      <c r="D125" s="33" t="str" cm="1">
        <f t="array" ref="D125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25" s="37" t="str" cm="1">
        <f t="array" ref="E125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25" s="36" t="e">
        <f>(T_billard[[#This Row],[QTT_0]]+T_billard[[#This Row],[QTT_ENTRANT]])-T_billard[[#This Row],[QTT_SORTANT]]</f>
        <v>#VALUE!</v>
      </c>
    </row>
    <row r="126" spans="2:6" x14ac:dyDescent="0.25">
      <c r="B126" s="2" t="str">
        <f>IF(A126="","",VLOOKUP(T_billard[[#This Row],[REFERENCE]],T_biblio[],2,))</f>
        <v/>
      </c>
      <c r="D126" s="33" t="str" cm="1">
        <f t="array" ref="D126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26" s="37" t="str" cm="1">
        <f t="array" ref="E126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26" s="36" t="e">
        <f>(T_billard[[#This Row],[QTT_0]]+T_billard[[#This Row],[QTT_ENTRANT]])-T_billard[[#This Row],[QTT_SORTANT]]</f>
        <v>#VALUE!</v>
      </c>
    </row>
    <row r="127" spans="2:6" x14ac:dyDescent="0.25">
      <c r="B127" s="2" t="str">
        <f>IF(A127="","",VLOOKUP(T_billard[[#This Row],[REFERENCE]],T_biblio[],2,))</f>
        <v/>
      </c>
      <c r="D127" s="33" t="str" cm="1">
        <f t="array" ref="D127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27" s="37" t="str" cm="1">
        <f t="array" ref="E127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27" s="36" t="e">
        <f>(T_billard[[#This Row],[QTT_0]]+T_billard[[#This Row],[QTT_ENTRANT]])-T_billard[[#This Row],[QTT_SORTANT]]</f>
        <v>#VALUE!</v>
      </c>
    </row>
    <row r="128" spans="2:6" x14ac:dyDescent="0.25">
      <c r="B128" s="2" t="str">
        <f>IF(A128="","",VLOOKUP(T_billard[[#This Row],[REFERENCE]],T_biblio[],2,))</f>
        <v/>
      </c>
      <c r="D128" s="33" t="str" cm="1">
        <f t="array" ref="D128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28" s="37" t="str" cm="1">
        <f t="array" ref="E128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28" s="36" t="e">
        <f>(T_billard[[#This Row],[QTT_0]]+T_billard[[#This Row],[QTT_ENTRANT]])-T_billard[[#This Row],[QTT_SORTANT]]</f>
        <v>#VALUE!</v>
      </c>
    </row>
    <row r="129" spans="2:6" x14ac:dyDescent="0.25">
      <c r="B129" s="2" t="str">
        <f>IF(A129="","",VLOOKUP(T_billard[[#This Row],[REFERENCE]],T_biblio[],2,))</f>
        <v/>
      </c>
      <c r="D129" s="33" t="str" cm="1">
        <f t="array" ref="D129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29" s="37" t="str" cm="1">
        <f t="array" ref="E129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29" s="36" t="e">
        <f>(T_billard[[#This Row],[QTT_0]]+T_billard[[#This Row],[QTT_ENTRANT]])-T_billard[[#This Row],[QTT_SORTANT]]</f>
        <v>#VALUE!</v>
      </c>
    </row>
    <row r="130" spans="2:6" x14ac:dyDescent="0.25">
      <c r="B130" s="2" t="str">
        <f>IF(A130="","",VLOOKUP(T_billard[[#This Row],[REFERENCE]],T_biblio[],2,))</f>
        <v/>
      </c>
      <c r="D130" s="33" t="str" cm="1">
        <f t="array" ref="D130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30" s="37" t="str" cm="1">
        <f t="array" ref="E130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30" s="36" t="e">
        <f>(T_billard[[#This Row],[QTT_0]]+T_billard[[#This Row],[QTT_ENTRANT]])-T_billard[[#This Row],[QTT_SORTANT]]</f>
        <v>#VALUE!</v>
      </c>
    </row>
    <row r="131" spans="2:6" x14ac:dyDescent="0.25">
      <c r="B131" s="2" t="str">
        <f>IF(A131="","",VLOOKUP(T_billard[[#This Row],[REFERENCE]],T_biblio[],2,))</f>
        <v/>
      </c>
      <c r="D131" s="33" t="str" cm="1">
        <f t="array" ref="D131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31" s="37" t="str" cm="1">
        <f t="array" ref="E131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31" s="36" t="e">
        <f>(T_billard[[#This Row],[QTT_0]]+T_billard[[#This Row],[QTT_ENTRANT]])-T_billard[[#This Row],[QTT_SORTANT]]</f>
        <v>#VALUE!</v>
      </c>
    </row>
    <row r="132" spans="2:6" x14ac:dyDescent="0.25">
      <c r="B132" s="2" t="str">
        <f>IF(A132="","",VLOOKUP(T_billard[[#This Row],[REFERENCE]],T_biblio[],2,))</f>
        <v/>
      </c>
      <c r="D132" s="33" t="str" cm="1">
        <f t="array" ref="D132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32" s="37" t="str" cm="1">
        <f t="array" ref="E132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32" s="36" t="e">
        <f>(T_billard[[#This Row],[QTT_0]]+T_billard[[#This Row],[QTT_ENTRANT]])-T_billard[[#This Row],[QTT_SORTANT]]</f>
        <v>#VALUE!</v>
      </c>
    </row>
    <row r="133" spans="2:6" x14ac:dyDescent="0.25">
      <c r="B133" s="2" t="str">
        <f>IF(A133="","",VLOOKUP(T_billard[[#This Row],[REFERENCE]],T_biblio[],2,))</f>
        <v/>
      </c>
      <c r="D133" s="33" t="str" cm="1">
        <f t="array" ref="D133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33" s="37" t="str" cm="1">
        <f t="array" ref="E133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33" s="36" t="e">
        <f>(T_billard[[#This Row],[QTT_0]]+T_billard[[#This Row],[QTT_ENTRANT]])-T_billard[[#This Row],[QTT_SORTANT]]</f>
        <v>#VALUE!</v>
      </c>
    </row>
    <row r="134" spans="2:6" x14ac:dyDescent="0.25">
      <c r="B134" s="2" t="str">
        <f>IF(A134="","",VLOOKUP(T_billard[[#This Row],[REFERENCE]],T_biblio[],2,))</f>
        <v/>
      </c>
      <c r="D134" s="33" t="str" cm="1">
        <f t="array" ref="D134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34" s="37" t="str" cm="1">
        <f t="array" ref="E134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34" s="36" t="e">
        <f>(T_billard[[#This Row],[QTT_0]]+T_billard[[#This Row],[QTT_ENTRANT]])-T_billard[[#This Row],[QTT_SORTANT]]</f>
        <v>#VALUE!</v>
      </c>
    </row>
    <row r="135" spans="2:6" x14ac:dyDescent="0.25">
      <c r="B135" s="2" t="str">
        <f>IF(A135="","",VLOOKUP(T_billard[[#This Row],[REFERENCE]],T_biblio[],2,))</f>
        <v/>
      </c>
      <c r="D135" s="33" t="str" cm="1">
        <f t="array" ref="D135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35" s="37" t="str" cm="1">
        <f t="array" ref="E135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35" s="36" t="e">
        <f>(T_billard[[#This Row],[QTT_0]]+T_billard[[#This Row],[QTT_ENTRANT]])-T_billard[[#This Row],[QTT_SORTANT]]</f>
        <v>#VALUE!</v>
      </c>
    </row>
    <row r="136" spans="2:6" x14ac:dyDescent="0.25">
      <c r="B136" s="2" t="str">
        <f>IF(A136="","",VLOOKUP(T_billard[[#This Row],[REFERENCE]],T_biblio[],2,))</f>
        <v/>
      </c>
      <c r="D136" s="33" t="str" cm="1">
        <f t="array" ref="D136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36" s="37" t="str" cm="1">
        <f t="array" ref="E136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36" s="36" t="e">
        <f>(T_billard[[#This Row],[QTT_0]]+T_billard[[#This Row],[QTT_ENTRANT]])-T_billard[[#This Row],[QTT_SORTANT]]</f>
        <v>#VALUE!</v>
      </c>
    </row>
    <row r="137" spans="2:6" x14ac:dyDescent="0.25">
      <c r="B137" s="2" t="str">
        <f>IF(A137="","",VLOOKUP(T_billard[[#This Row],[REFERENCE]],T_biblio[],2,))</f>
        <v/>
      </c>
      <c r="D137" s="33" t="str" cm="1">
        <f t="array" ref="D137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37" s="37" t="str" cm="1">
        <f t="array" ref="E137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37" s="36" t="e">
        <f>(T_billard[[#This Row],[QTT_0]]+T_billard[[#This Row],[QTT_ENTRANT]])-T_billard[[#This Row],[QTT_SORTANT]]</f>
        <v>#VALUE!</v>
      </c>
    </row>
    <row r="138" spans="2:6" x14ac:dyDescent="0.25">
      <c r="B138" s="2" t="str">
        <f>IF(A138="","",VLOOKUP(T_billard[[#This Row],[REFERENCE]],T_biblio[],2,))</f>
        <v/>
      </c>
      <c r="D138" s="33" t="str" cm="1">
        <f t="array" ref="D138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38" s="37" t="str" cm="1">
        <f t="array" ref="E138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38" s="36" t="e">
        <f>(T_billard[[#This Row],[QTT_0]]+T_billard[[#This Row],[QTT_ENTRANT]])-T_billard[[#This Row],[QTT_SORTANT]]</f>
        <v>#VALUE!</v>
      </c>
    </row>
    <row r="139" spans="2:6" x14ac:dyDescent="0.25">
      <c r="B139" s="2" t="str">
        <f>IF(A139="","",VLOOKUP(T_billard[[#This Row],[REFERENCE]],T_biblio[],2,))</f>
        <v/>
      </c>
      <c r="D139" s="33" t="str" cm="1">
        <f t="array" ref="D139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39" s="37" t="str" cm="1">
        <f t="array" ref="E139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39" s="36" t="e">
        <f>(T_billard[[#This Row],[QTT_0]]+T_billard[[#This Row],[QTT_ENTRANT]])-T_billard[[#This Row],[QTT_SORTANT]]</f>
        <v>#VALUE!</v>
      </c>
    </row>
    <row r="140" spans="2:6" x14ac:dyDescent="0.25">
      <c r="B140" s="2" t="str">
        <f>IF(A140="","",VLOOKUP(T_billard[[#This Row],[REFERENCE]],T_biblio[],2,))</f>
        <v/>
      </c>
      <c r="D140" s="33" t="str" cm="1">
        <f t="array" ref="D140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40" s="37" t="str" cm="1">
        <f t="array" ref="E140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40" s="36" t="e">
        <f>(T_billard[[#This Row],[QTT_0]]+T_billard[[#This Row],[QTT_ENTRANT]])-T_billard[[#This Row],[QTT_SORTANT]]</f>
        <v>#VALUE!</v>
      </c>
    </row>
    <row r="141" spans="2:6" x14ac:dyDescent="0.25">
      <c r="B141" s="2" t="str">
        <f>IF(A141="","",VLOOKUP(T_billard[[#This Row],[REFERENCE]],T_biblio[],2,))</f>
        <v/>
      </c>
      <c r="D141" s="33" t="str" cm="1">
        <f t="array" ref="D141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41" s="37" t="str" cm="1">
        <f t="array" ref="E141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41" s="36" t="e">
        <f>(T_billard[[#This Row],[QTT_0]]+T_billard[[#This Row],[QTT_ENTRANT]])-T_billard[[#This Row],[QTT_SORTANT]]</f>
        <v>#VALUE!</v>
      </c>
    </row>
    <row r="142" spans="2:6" x14ac:dyDescent="0.25">
      <c r="B142" s="2" t="str">
        <f>IF(A142="","",VLOOKUP(T_billard[[#This Row],[REFERENCE]],T_biblio[],2,))</f>
        <v/>
      </c>
      <c r="D142" s="33" t="str" cm="1">
        <f t="array" ref="D142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42" s="37" t="str" cm="1">
        <f t="array" ref="E142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42" s="36" t="e">
        <f>(T_billard[[#This Row],[QTT_0]]+T_billard[[#This Row],[QTT_ENTRANT]])-T_billard[[#This Row],[QTT_SORTANT]]</f>
        <v>#VALUE!</v>
      </c>
    </row>
    <row r="143" spans="2:6" x14ac:dyDescent="0.25">
      <c r="B143" s="2" t="str">
        <f>IF(A143="","",VLOOKUP(T_billard[[#This Row],[REFERENCE]],T_biblio[],2,))</f>
        <v/>
      </c>
      <c r="D143" s="33" t="str" cm="1">
        <f t="array" ref="D143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43" s="37" t="str" cm="1">
        <f t="array" ref="E143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43" s="36" t="e">
        <f>(T_billard[[#This Row],[QTT_0]]+T_billard[[#This Row],[QTT_ENTRANT]])-T_billard[[#This Row],[QTT_SORTANT]]</f>
        <v>#VALUE!</v>
      </c>
    </row>
    <row r="144" spans="2:6" x14ac:dyDescent="0.25">
      <c r="B144" s="2" t="str">
        <f>IF(A144="","",VLOOKUP(T_billard[[#This Row],[REFERENCE]],T_biblio[],2,))</f>
        <v/>
      </c>
      <c r="D144" s="33" t="str" cm="1">
        <f t="array" ref="D144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44" s="37" t="str" cm="1">
        <f t="array" ref="E144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44" s="36" t="e">
        <f>(T_billard[[#This Row],[QTT_0]]+T_billard[[#This Row],[QTT_ENTRANT]])-T_billard[[#This Row],[QTT_SORTANT]]</f>
        <v>#VALUE!</v>
      </c>
    </row>
    <row r="145" spans="2:6" x14ac:dyDescent="0.25">
      <c r="B145" s="2" t="str">
        <f>IF(A145="","",VLOOKUP(T_billard[[#This Row],[REFERENCE]],T_biblio[],2,))</f>
        <v/>
      </c>
      <c r="D145" s="33" t="str" cm="1">
        <f t="array" ref="D145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45" s="37" t="str" cm="1">
        <f t="array" ref="E145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45" s="36" t="e">
        <f>(T_billard[[#This Row],[QTT_0]]+T_billard[[#This Row],[QTT_ENTRANT]])-T_billard[[#This Row],[QTT_SORTANT]]</f>
        <v>#VALUE!</v>
      </c>
    </row>
    <row r="146" spans="2:6" x14ac:dyDescent="0.25">
      <c r="B146" s="2" t="str">
        <f>IF(A146="","",VLOOKUP(T_billard[[#This Row],[REFERENCE]],T_biblio[],2,))</f>
        <v/>
      </c>
      <c r="D146" s="33" t="str" cm="1">
        <f t="array" ref="D146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46" s="37" t="str" cm="1">
        <f t="array" ref="E146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46" s="36" t="e">
        <f>(T_billard[[#This Row],[QTT_0]]+T_billard[[#This Row],[QTT_ENTRANT]])-T_billard[[#This Row],[QTT_SORTANT]]</f>
        <v>#VALUE!</v>
      </c>
    </row>
    <row r="147" spans="2:6" x14ac:dyDescent="0.25">
      <c r="B147" s="2" t="str">
        <f>IF(A147="","",VLOOKUP(T_billard[[#This Row],[REFERENCE]],T_biblio[],2,))</f>
        <v/>
      </c>
      <c r="D147" s="33" t="str" cm="1">
        <f t="array" ref="D147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47" s="37" t="str" cm="1">
        <f t="array" ref="E147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47" s="36" t="e">
        <f>(T_billard[[#This Row],[QTT_0]]+T_billard[[#This Row],[QTT_ENTRANT]])-T_billard[[#This Row],[QTT_SORTANT]]</f>
        <v>#VALUE!</v>
      </c>
    </row>
    <row r="148" spans="2:6" x14ac:dyDescent="0.25">
      <c r="B148" s="2" t="str">
        <f>IF(A148="","",VLOOKUP(T_billard[[#This Row],[REFERENCE]],T_biblio[],2,))</f>
        <v/>
      </c>
      <c r="D148" s="33" t="str" cm="1">
        <f t="array" ref="D148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48" s="37" t="str" cm="1">
        <f t="array" ref="E148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48" s="36" t="e">
        <f>(T_billard[[#This Row],[QTT_0]]+T_billard[[#This Row],[QTT_ENTRANT]])-T_billard[[#This Row],[QTT_SORTANT]]</f>
        <v>#VALUE!</v>
      </c>
    </row>
    <row r="149" spans="2:6" x14ac:dyDescent="0.25">
      <c r="B149" s="2" t="str">
        <f>IF(A149="","",VLOOKUP(T_billard[[#This Row],[REFERENCE]],T_biblio[],2,))</f>
        <v/>
      </c>
      <c r="D149" s="33" t="str" cm="1">
        <f t="array" ref="D149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49" s="37" t="str" cm="1">
        <f t="array" ref="E149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49" s="36" t="e">
        <f>(T_billard[[#This Row],[QTT_0]]+T_billard[[#This Row],[QTT_ENTRANT]])-T_billard[[#This Row],[QTT_SORTANT]]</f>
        <v>#VALUE!</v>
      </c>
    </row>
    <row r="150" spans="2:6" x14ac:dyDescent="0.25">
      <c r="B150" s="2" t="str">
        <f>IF(A150="","",VLOOKUP(T_billard[[#This Row],[REFERENCE]],T_biblio[],2,))</f>
        <v/>
      </c>
      <c r="D150" s="33" t="str" cm="1">
        <f t="array" ref="D150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50" s="37" t="str" cm="1">
        <f t="array" ref="E150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50" s="36" t="e">
        <f>(T_billard[[#This Row],[QTT_0]]+T_billard[[#This Row],[QTT_ENTRANT]])-T_billard[[#This Row],[QTT_SORTANT]]</f>
        <v>#VALUE!</v>
      </c>
    </row>
    <row r="151" spans="2:6" x14ac:dyDescent="0.25">
      <c r="B151" s="2" t="str">
        <f>IF(A151="","",VLOOKUP(T_billard[[#This Row],[REFERENCE]],T_biblio[],2,))</f>
        <v/>
      </c>
      <c r="D151" s="33" t="str" cm="1">
        <f t="array" ref="D151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51" s="37" t="str" cm="1">
        <f t="array" ref="E151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51" s="36" t="e">
        <f>(T_billard[[#This Row],[QTT_0]]+T_billard[[#This Row],[QTT_ENTRANT]])-T_billard[[#This Row],[QTT_SORTANT]]</f>
        <v>#VALUE!</v>
      </c>
    </row>
    <row r="152" spans="2:6" x14ac:dyDescent="0.25">
      <c r="B152" s="2" t="str">
        <f>IF(A152="","",VLOOKUP(T_billard[[#This Row],[REFERENCE]],T_biblio[],2,))</f>
        <v/>
      </c>
      <c r="D152" s="33" t="str" cm="1">
        <f t="array" ref="D152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52" s="37" t="str" cm="1">
        <f t="array" ref="E152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52" s="36" t="e">
        <f>(T_billard[[#This Row],[QTT_0]]+T_billard[[#This Row],[QTT_ENTRANT]])-T_billard[[#This Row],[QTT_SORTANT]]</f>
        <v>#VALUE!</v>
      </c>
    </row>
    <row r="153" spans="2:6" x14ac:dyDescent="0.25">
      <c r="B153" s="2" t="str">
        <f>IF(A153="","",VLOOKUP(T_billard[[#This Row],[REFERENCE]],T_biblio[],2,))</f>
        <v/>
      </c>
      <c r="D153" s="33" t="str" cm="1">
        <f t="array" ref="D153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53" s="37" t="str" cm="1">
        <f t="array" ref="E153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53" s="36" t="e">
        <f>(T_billard[[#This Row],[QTT_0]]+T_billard[[#This Row],[QTT_ENTRANT]])-T_billard[[#This Row],[QTT_SORTANT]]</f>
        <v>#VALUE!</v>
      </c>
    </row>
    <row r="154" spans="2:6" x14ac:dyDescent="0.25">
      <c r="B154" s="2" t="str">
        <f>IF(A154="","",VLOOKUP(T_billard[[#This Row],[REFERENCE]],T_biblio[],2,))</f>
        <v/>
      </c>
      <c r="D154" s="33" t="str" cm="1">
        <f t="array" ref="D154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54" s="37" t="str" cm="1">
        <f t="array" ref="E154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54" s="36" t="e">
        <f>(T_billard[[#This Row],[QTT_0]]+T_billard[[#This Row],[QTT_ENTRANT]])-T_billard[[#This Row],[QTT_SORTANT]]</f>
        <v>#VALUE!</v>
      </c>
    </row>
    <row r="155" spans="2:6" x14ac:dyDescent="0.25">
      <c r="B155" s="2" t="str">
        <f>IF(A155="","",VLOOKUP(T_billard[[#This Row],[REFERENCE]],T_biblio[],2,))</f>
        <v/>
      </c>
      <c r="D155" s="33" t="str" cm="1">
        <f t="array" ref="D155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55" s="37" t="str" cm="1">
        <f t="array" ref="E155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55" s="36" t="e">
        <f>(T_billard[[#This Row],[QTT_0]]+T_billard[[#This Row],[QTT_ENTRANT]])-T_billard[[#This Row],[QTT_SORTANT]]</f>
        <v>#VALUE!</v>
      </c>
    </row>
    <row r="156" spans="2:6" x14ac:dyDescent="0.25">
      <c r="B156" s="2" t="str">
        <f>IF(A156="","",VLOOKUP(T_billard[[#This Row],[REFERENCE]],T_biblio[],2,))</f>
        <v/>
      </c>
      <c r="D156" s="33" t="str" cm="1">
        <f t="array" ref="D156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56" s="37" t="str" cm="1">
        <f t="array" ref="E156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56" s="36" t="e">
        <f>(T_billard[[#This Row],[QTT_0]]+T_billard[[#This Row],[QTT_ENTRANT]])-T_billard[[#This Row],[QTT_SORTANT]]</f>
        <v>#VALUE!</v>
      </c>
    </row>
    <row r="157" spans="2:6" x14ac:dyDescent="0.25">
      <c r="B157" s="2" t="str">
        <f>IF(A157="","",VLOOKUP(T_billard[[#This Row],[REFERENCE]],T_biblio[],2,))</f>
        <v/>
      </c>
      <c r="D157" s="33" t="str" cm="1">
        <f t="array" ref="D157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57" s="37" t="str" cm="1">
        <f t="array" ref="E157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57" s="36" t="e">
        <f>(T_billard[[#This Row],[QTT_0]]+T_billard[[#This Row],[QTT_ENTRANT]])-T_billard[[#This Row],[QTT_SORTANT]]</f>
        <v>#VALUE!</v>
      </c>
    </row>
    <row r="158" spans="2:6" x14ac:dyDescent="0.25">
      <c r="B158" s="2" t="str">
        <f>IF(A158="","",VLOOKUP(T_billard[[#This Row],[REFERENCE]],T_biblio[],2,))</f>
        <v/>
      </c>
      <c r="D158" s="33" t="str" cm="1">
        <f t="array" ref="D158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58" s="37" t="str" cm="1">
        <f t="array" ref="E158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58" s="36" t="e">
        <f>(T_billard[[#This Row],[QTT_0]]+T_billard[[#This Row],[QTT_ENTRANT]])-T_billard[[#This Row],[QTT_SORTANT]]</f>
        <v>#VALUE!</v>
      </c>
    </row>
    <row r="159" spans="2:6" x14ac:dyDescent="0.25">
      <c r="B159" s="2" t="str">
        <f>IF(A159="","",VLOOKUP(T_billard[[#This Row],[REFERENCE]],T_biblio[],2,))</f>
        <v/>
      </c>
      <c r="D159" s="33" t="str" cm="1">
        <f t="array" ref="D159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59" s="37" t="str" cm="1">
        <f t="array" ref="E159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59" s="36" t="e">
        <f>(T_billard[[#This Row],[QTT_0]]+T_billard[[#This Row],[QTT_ENTRANT]])-T_billard[[#This Row],[QTT_SORTANT]]</f>
        <v>#VALUE!</v>
      </c>
    </row>
    <row r="160" spans="2:6" x14ac:dyDescent="0.25">
      <c r="B160" s="2" t="str">
        <f>IF(A160="","",VLOOKUP(T_billard[[#This Row],[REFERENCE]],T_biblio[],2,))</f>
        <v/>
      </c>
      <c r="D160" s="33" t="str" cm="1">
        <f t="array" ref="D160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60" s="37" t="str" cm="1">
        <f t="array" ref="E160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60" s="36" t="e">
        <f>(T_billard[[#This Row],[QTT_0]]+T_billard[[#This Row],[QTT_ENTRANT]])-T_billard[[#This Row],[QTT_SORTANT]]</f>
        <v>#VALUE!</v>
      </c>
    </row>
    <row r="161" spans="2:6" x14ac:dyDescent="0.25">
      <c r="B161" s="2" t="str">
        <f>IF(A161="","",VLOOKUP(T_billard[[#This Row],[REFERENCE]],T_biblio[],2,))</f>
        <v/>
      </c>
      <c r="D161" s="33" t="str" cm="1">
        <f t="array" ref="D161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61" s="37" t="str" cm="1">
        <f t="array" ref="E161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61" s="36" t="e">
        <f>(T_billard[[#This Row],[QTT_0]]+T_billard[[#This Row],[QTT_ENTRANT]])-T_billard[[#This Row],[QTT_SORTANT]]</f>
        <v>#VALUE!</v>
      </c>
    </row>
    <row r="162" spans="2:6" x14ac:dyDescent="0.25">
      <c r="B162" s="2" t="str">
        <f>IF(A162="","",VLOOKUP(T_billard[[#This Row],[REFERENCE]],T_biblio[],2,))</f>
        <v/>
      </c>
      <c r="D162" s="33" t="str" cm="1">
        <f t="array" ref="D162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62" s="37" t="str" cm="1">
        <f t="array" ref="E162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62" s="36" t="e">
        <f>(T_billard[[#This Row],[QTT_0]]+T_billard[[#This Row],[QTT_ENTRANT]])-T_billard[[#This Row],[QTT_SORTANT]]</f>
        <v>#VALUE!</v>
      </c>
    </row>
    <row r="163" spans="2:6" x14ac:dyDescent="0.25">
      <c r="B163" s="2" t="str">
        <f>IF(A163="","",VLOOKUP(T_billard[[#This Row],[REFERENCE]],T_biblio[],2,))</f>
        <v/>
      </c>
      <c r="D163" s="33" t="str" cm="1">
        <f t="array" ref="D163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63" s="37" t="str" cm="1">
        <f t="array" ref="E163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63" s="36" t="e">
        <f>(T_billard[[#This Row],[QTT_0]]+T_billard[[#This Row],[QTT_ENTRANT]])-T_billard[[#This Row],[QTT_SORTANT]]</f>
        <v>#VALUE!</v>
      </c>
    </row>
    <row r="164" spans="2:6" x14ac:dyDescent="0.25">
      <c r="B164" s="2" t="str">
        <f>IF(A164="","",VLOOKUP(T_billard[[#This Row],[REFERENCE]],T_biblio[],2,))</f>
        <v/>
      </c>
      <c r="D164" s="33" t="str" cm="1">
        <f t="array" ref="D164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64" s="37" t="str" cm="1">
        <f t="array" ref="E164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64" s="36" t="e">
        <f>(T_billard[[#This Row],[QTT_0]]+T_billard[[#This Row],[QTT_ENTRANT]])-T_billard[[#This Row],[QTT_SORTANT]]</f>
        <v>#VALUE!</v>
      </c>
    </row>
    <row r="165" spans="2:6" x14ac:dyDescent="0.25">
      <c r="B165" s="2" t="str">
        <f>IF(A165="","",VLOOKUP(T_billard[[#This Row],[REFERENCE]],T_biblio[],2,))</f>
        <v/>
      </c>
      <c r="D165" s="33" t="str" cm="1">
        <f t="array" ref="D165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65" s="37" t="str" cm="1">
        <f t="array" ref="E165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65" s="36" t="e">
        <f>(T_billard[[#This Row],[QTT_0]]+T_billard[[#This Row],[QTT_ENTRANT]])-T_billard[[#This Row],[QTT_SORTANT]]</f>
        <v>#VALUE!</v>
      </c>
    </row>
    <row r="166" spans="2:6" x14ac:dyDescent="0.25">
      <c r="B166" s="2" t="str">
        <f>IF(A166="","",VLOOKUP(T_billard[[#This Row],[REFERENCE]],T_biblio[],2,))</f>
        <v/>
      </c>
      <c r="D166" s="33" t="str" cm="1">
        <f t="array" ref="D166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66" s="37" t="str" cm="1">
        <f t="array" ref="E166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66" s="36" t="e">
        <f>(T_billard[[#This Row],[QTT_0]]+T_billard[[#This Row],[QTT_ENTRANT]])-T_billard[[#This Row],[QTT_SORTANT]]</f>
        <v>#VALUE!</v>
      </c>
    </row>
    <row r="167" spans="2:6" x14ac:dyDescent="0.25">
      <c r="B167" s="2" t="str">
        <f>IF(A167="","",VLOOKUP(T_billard[[#This Row],[REFERENCE]],T_biblio[],2,))</f>
        <v/>
      </c>
      <c r="D167" s="33" t="str" cm="1">
        <f t="array" ref="D167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67" s="37" t="str" cm="1">
        <f t="array" ref="E167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67" s="36" t="e">
        <f>(T_billard[[#This Row],[QTT_0]]+T_billard[[#This Row],[QTT_ENTRANT]])-T_billard[[#This Row],[QTT_SORTANT]]</f>
        <v>#VALUE!</v>
      </c>
    </row>
    <row r="168" spans="2:6" x14ac:dyDescent="0.25">
      <c r="B168" s="2" t="str">
        <f>IF(A168="","",VLOOKUP(T_billard[[#This Row],[REFERENCE]],T_biblio[],2,))</f>
        <v/>
      </c>
      <c r="D168" s="33" t="str" cm="1">
        <f t="array" ref="D168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68" s="37" t="str" cm="1">
        <f t="array" ref="E168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68" s="36" t="e">
        <f>(T_billard[[#This Row],[QTT_0]]+T_billard[[#This Row],[QTT_ENTRANT]])-T_billard[[#This Row],[QTT_SORTANT]]</f>
        <v>#VALUE!</v>
      </c>
    </row>
    <row r="169" spans="2:6" x14ac:dyDescent="0.25">
      <c r="B169" s="2" t="str">
        <f>IF(A169="","",VLOOKUP(T_billard[[#This Row],[REFERENCE]],T_biblio[],2,))</f>
        <v/>
      </c>
      <c r="D169" s="33" t="str" cm="1">
        <f t="array" ref="D169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69" s="37" t="str" cm="1">
        <f t="array" ref="E169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69" s="36" t="e">
        <f>(T_billard[[#This Row],[QTT_0]]+T_billard[[#This Row],[QTT_ENTRANT]])-T_billard[[#This Row],[QTT_SORTANT]]</f>
        <v>#VALUE!</v>
      </c>
    </row>
    <row r="170" spans="2:6" x14ac:dyDescent="0.25">
      <c r="B170" s="2" t="str">
        <f>IF(A170="","",VLOOKUP(T_billard[[#This Row],[REFERENCE]],T_biblio[],2,))</f>
        <v/>
      </c>
      <c r="D170" s="33" t="str" cm="1">
        <f t="array" ref="D170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70" s="37" t="str" cm="1">
        <f t="array" ref="E170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70" s="36" t="e">
        <f>(T_billard[[#This Row],[QTT_0]]+T_billard[[#This Row],[QTT_ENTRANT]])-T_billard[[#This Row],[QTT_SORTANT]]</f>
        <v>#VALUE!</v>
      </c>
    </row>
    <row r="171" spans="2:6" x14ac:dyDescent="0.25">
      <c r="B171" s="2" t="str">
        <f>IF(A171="","",VLOOKUP(T_billard[[#This Row],[REFERENCE]],T_biblio[],2,))</f>
        <v/>
      </c>
      <c r="D171" s="33" t="str" cm="1">
        <f t="array" ref="D171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71" s="37" t="str" cm="1">
        <f t="array" ref="E171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71" s="36" t="e">
        <f>(T_billard[[#This Row],[QTT_0]]+T_billard[[#This Row],[QTT_ENTRANT]])-T_billard[[#This Row],[QTT_SORTANT]]</f>
        <v>#VALUE!</v>
      </c>
    </row>
    <row r="172" spans="2:6" x14ac:dyDescent="0.25">
      <c r="B172" s="2" t="str">
        <f>IF(A172="","",VLOOKUP(T_billard[[#This Row],[REFERENCE]],T_biblio[],2,))</f>
        <v/>
      </c>
      <c r="D172" s="33" t="str" cm="1">
        <f t="array" ref="D172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72" s="37" t="str" cm="1">
        <f t="array" ref="E172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72" s="36" t="e">
        <f>(T_billard[[#This Row],[QTT_0]]+T_billard[[#This Row],[QTT_ENTRANT]])-T_billard[[#This Row],[QTT_SORTANT]]</f>
        <v>#VALUE!</v>
      </c>
    </row>
    <row r="173" spans="2:6" x14ac:dyDescent="0.25">
      <c r="B173" s="2" t="str">
        <f>IF(A173="","",VLOOKUP(T_billard[[#This Row],[REFERENCE]],T_biblio[],2,))</f>
        <v/>
      </c>
      <c r="D173" s="33" t="str" cm="1">
        <f t="array" ref="D173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73" s="37" t="str" cm="1">
        <f t="array" ref="E173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73" s="36" t="e">
        <f>(T_billard[[#This Row],[QTT_0]]+T_billard[[#This Row],[QTT_ENTRANT]])-T_billard[[#This Row],[QTT_SORTANT]]</f>
        <v>#VALUE!</v>
      </c>
    </row>
    <row r="174" spans="2:6" x14ac:dyDescent="0.25">
      <c r="B174" s="2" t="str">
        <f>IF(A174="","",VLOOKUP(T_billard[[#This Row],[REFERENCE]],T_biblio[],2,))</f>
        <v/>
      </c>
      <c r="D174" s="33" t="str" cm="1">
        <f t="array" ref="D174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74" s="37" t="str" cm="1">
        <f t="array" ref="E174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74" s="36" t="e">
        <f>(T_billard[[#This Row],[QTT_0]]+T_billard[[#This Row],[QTT_ENTRANT]])-T_billard[[#This Row],[QTT_SORTANT]]</f>
        <v>#VALUE!</v>
      </c>
    </row>
    <row r="175" spans="2:6" x14ac:dyDescent="0.25">
      <c r="B175" s="2" t="str">
        <f>IF(A175="","",VLOOKUP(T_billard[[#This Row],[REFERENCE]],T_biblio[],2,))</f>
        <v/>
      </c>
      <c r="D175" s="33" t="str" cm="1">
        <f t="array" ref="D175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75" s="37" t="str" cm="1">
        <f t="array" ref="E175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75" s="36" t="e">
        <f>(T_billard[[#This Row],[QTT_0]]+T_billard[[#This Row],[QTT_ENTRANT]])-T_billard[[#This Row],[QTT_SORTANT]]</f>
        <v>#VALUE!</v>
      </c>
    </row>
    <row r="176" spans="2:6" x14ac:dyDescent="0.25">
      <c r="B176" s="2" t="str">
        <f>IF(A176="","",VLOOKUP(T_billard[[#This Row],[REFERENCE]],T_biblio[],2,))</f>
        <v/>
      </c>
      <c r="D176" s="33" t="str" cm="1">
        <f t="array" ref="D176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76" s="37" t="str" cm="1">
        <f t="array" ref="E176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76" s="36" t="e">
        <f>(T_billard[[#This Row],[QTT_0]]+T_billard[[#This Row],[QTT_ENTRANT]])-T_billard[[#This Row],[QTT_SORTANT]]</f>
        <v>#VALUE!</v>
      </c>
    </row>
    <row r="177" spans="2:6" x14ac:dyDescent="0.25">
      <c r="B177" s="2" t="str">
        <f>IF(A177="","",VLOOKUP(T_billard[[#This Row],[REFERENCE]],T_biblio[],2,))</f>
        <v/>
      </c>
      <c r="D177" s="33" t="str" cm="1">
        <f t="array" ref="D177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77" s="37" t="str" cm="1">
        <f t="array" ref="E177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77" s="36" t="e">
        <f>(T_billard[[#This Row],[QTT_0]]+T_billard[[#This Row],[QTT_ENTRANT]])-T_billard[[#This Row],[QTT_SORTANT]]</f>
        <v>#VALUE!</v>
      </c>
    </row>
    <row r="178" spans="2:6" x14ac:dyDescent="0.25">
      <c r="B178" s="2" t="str">
        <f>IF(A178="","",VLOOKUP(T_billard[[#This Row],[REFERENCE]],T_biblio[],2,))</f>
        <v/>
      </c>
      <c r="D178" s="33" t="str" cm="1">
        <f t="array" ref="D178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78" s="37" t="str" cm="1">
        <f t="array" ref="E178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78" s="36" t="e">
        <f>(T_billard[[#This Row],[QTT_0]]+T_billard[[#This Row],[QTT_ENTRANT]])-T_billard[[#This Row],[QTT_SORTANT]]</f>
        <v>#VALUE!</v>
      </c>
    </row>
    <row r="179" spans="2:6" x14ac:dyDescent="0.25">
      <c r="B179" s="2" t="str">
        <f>IF(A179="","",VLOOKUP(T_billard[[#This Row],[REFERENCE]],T_biblio[],2,))</f>
        <v/>
      </c>
      <c r="D179" s="33" t="str" cm="1">
        <f t="array" ref="D179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79" s="37" t="str" cm="1">
        <f t="array" ref="E179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79" s="36" t="e">
        <f>(T_billard[[#This Row],[QTT_0]]+T_billard[[#This Row],[QTT_ENTRANT]])-T_billard[[#This Row],[QTT_SORTANT]]</f>
        <v>#VALUE!</v>
      </c>
    </row>
    <row r="180" spans="2:6" x14ac:dyDescent="0.25">
      <c r="B180" s="2" t="str">
        <f>IF(A180="","",VLOOKUP(T_billard[[#This Row],[REFERENCE]],T_biblio[],2,))</f>
        <v/>
      </c>
      <c r="D180" s="33" t="str" cm="1">
        <f t="array" ref="D180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80" s="37" t="str" cm="1">
        <f t="array" ref="E180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80" s="36" t="e">
        <f>(T_billard[[#This Row],[QTT_0]]+T_billard[[#This Row],[QTT_ENTRANT]])-T_billard[[#This Row],[QTT_SORTANT]]</f>
        <v>#VALUE!</v>
      </c>
    </row>
    <row r="181" spans="2:6" x14ac:dyDescent="0.25">
      <c r="B181" s="2" t="str">
        <f>IF(A181="","",VLOOKUP(T_billard[[#This Row],[REFERENCE]],T_biblio[],2,))</f>
        <v/>
      </c>
      <c r="D181" s="33" t="str" cm="1">
        <f t="array" ref="D181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81" s="37" t="str" cm="1">
        <f t="array" ref="E181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81" s="36" t="e">
        <f>(T_billard[[#This Row],[QTT_0]]+T_billard[[#This Row],[QTT_ENTRANT]])-T_billard[[#This Row],[QTT_SORTANT]]</f>
        <v>#VALUE!</v>
      </c>
    </row>
    <row r="182" spans="2:6" x14ac:dyDescent="0.25">
      <c r="B182" s="2" t="str">
        <f>IF(A182="","",VLOOKUP(T_billard[[#This Row],[REFERENCE]],T_biblio[],2,))</f>
        <v/>
      </c>
      <c r="D182" s="33" t="str" cm="1">
        <f t="array" ref="D182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82" s="37" t="str" cm="1">
        <f t="array" ref="E182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82" s="36" t="e">
        <f>(T_billard[[#This Row],[QTT_0]]+T_billard[[#This Row],[QTT_ENTRANT]])-T_billard[[#This Row],[QTT_SORTANT]]</f>
        <v>#VALUE!</v>
      </c>
    </row>
    <row r="183" spans="2:6" x14ac:dyDescent="0.25">
      <c r="B183" s="2" t="str">
        <f>IF(A183="","",VLOOKUP(T_billard[[#This Row],[REFERENCE]],T_biblio[],2,))</f>
        <v/>
      </c>
      <c r="D183" s="33" t="str" cm="1">
        <f t="array" ref="D183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83" s="37" t="str" cm="1">
        <f t="array" ref="E183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83" s="36" t="e">
        <f>(T_billard[[#This Row],[QTT_0]]+T_billard[[#This Row],[QTT_ENTRANT]])-T_billard[[#This Row],[QTT_SORTANT]]</f>
        <v>#VALUE!</v>
      </c>
    </row>
    <row r="184" spans="2:6" x14ac:dyDescent="0.25">
      <c r="B184" s="2" t="str">
        <f>IF(A184="","",VLOOKUP(T_billard[[#This Row],[REFERENCE]],T_biblio[],2,))</f>
        <v/>
      </c>
      <c r="D184" s="33" t="str" cm="1">
        <f t="array" ref="D184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84" s="37" t="str" cm="1">
        <f t="array" ref="E184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84" s="36" t="e">
        <f>(T_billard[[#This Row],[QTT_0]]+T_billard[[#This Row],[QTT_ENTRANT]])-T_billard[[#This Row],[QTT_SORTANT]]</f>
        <v>#VALUE!</v>
      </c>
    </row>
    <row r="185" spans="2:6" x14ac:dyDescent="0.25">
      <c r="B185" s="2" t="str">
        <f>IF(A185="","",VLOOKUP(T_billard[[#This Row],[REFERENCE]],T_biblio[],2,))</f>
        <v/>
      </c>
      <c r="D185" s="33" t="str" cm="1">
        <f t="array" ref="D185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85" s="37" t="str" cm="1">
        <f t="array" ref="E185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85" s="36" t="e">
        <f>(T_billard[[#This Row],[QTT_0]]+T_billard[[#This Row],[QTT_ENTRANT]])-T_billard[[#This Row],[QTT_SORTANT]]</f>
        <v>#VALUE!</v>
      </c>
    </row>
    <row r="186" spans="2:6" x14ac:dyDescent="0.25">
      <c r="B186" s="2" t="str">
        <f>IF(A186="","",VLOOKUP(T_billard[[#This Row],[REFERENCE]],T_biblio[],2,))</f>
        <v/>
      </c>
      <c r="D186" s="33" t="str" cm="1">
        <f t="array" ref="D186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86" s="37" t="str" cm="1">
        <f t="array" ref="E186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86" s="36" t="e">
        <f>(T_billard[[#This Row],[QTT_0]]+T_billard[[#This Row],[QTT_ENTRANT]])-T_billard[[#This Row],[QTT_SORTANT]]</f>
        <v>#VALUE!</v>
      </c>
    </row>
    <row r="187" spans="2:6" x14ac:dyDescent="0.25">
      <c r="B187" s="2" t="str">
        <f>IF(A187="","",VLOOKUP(T_billard[[#This Row],[REFERENCE]],T_biblio[],2,))</f>
        <v/>
      </c>
      <c r="D187" s="33" t="str" cm="1">
        <f t="array" ref="D187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87" s="37" t="str" cm="1">
        <f t="array" ref="E187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87" s="36" t="e">
        <f>(T_billard[[#This Row],[QTT_0]]+T_billard[[#This Row],[QTT_ENTRANT]])-T_billard[[#This Row],[QTT_SORTANT]]</f>
        <v>#VALUE!</v>
      </c>
    </row>
    <row r="188" spans="2:6" x14ac:dyDescent="0.25">
      <c r="B188" s="2" t="str">
        <f>IF(A188="","",VLOOKUP(T_billard[[#This Row],[REFERENCE]],T_biblio[],2,))</f>
        <v/>
      </c>
      <c r="D188" s="33" t="str" cm="1">
        <f t="array" ref="D188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88" s="37" t="str" cm="1">
        <f t="array" ref="E188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88" s="36" t="e">
        <f>(T_billard[[#This Row],[QTT_0]]+T_billard[[#This Row],[QTT_ENTRANT]])-T_billard[[#This Row],[QTT_SORTANT]]</f>
        <v>#VALUE!</v>
      </c>
    </row>
    <row r="189" spans="2:6" x14ac:dyDescent="0.25">
      <c r="B189" s="2" t="str">
        <f>IF(A189="","",VLOOKUP(T_billard[[#This Row],[REFERENCE]],T_biblio[],2,))</f>
        <v/>
      </c>
      <c r="D189" s="33" t="str" cm="1">
        <f t="array" ref="D189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89" s="37" t="str" cm="1">
        <f t="array" ref="E189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89" s="36" t="e">
        <f>(T_billard[[#This Row],[QTT_0]]+T_billard[[#This Row],[QTT_ENTRANT]])-T_billard[[#This Row],[QTT_SORTANT]]</f>
        <v>#VALUE!</v>
      </c>
    </row>
    <row r="190" spans="2:6" x14ac:dyDescent="0.25">
      <c r="B190" s="2" t="str">
        <f>IF(A190="","",VLOOKUP(T_billard[[#This Row],[REFERENCE]],T_biblio[],2,))</f>
        <v/>
      </c>
      <c r="D190" s="33" t="str" cm="1">
        <f t="array" ref="D190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90" s="37" t="str" cm="1">
        <f t="array" ref="E190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90" s="36" t="e">
        <f>(T_billard[[#This Row],[QTT_0]]+T_billard[[#This Row],[QTT_ENTRANT]])-T_billard[[#This Row],[QTT_SORTANT]]</f>
        <v>#VALUE!</v>
      </c>
    </row>
    <row r="191" spans="2:6" x14ac:dyDescent="0.25">
      <c r="B191" s="2" t="str">
        <f>IF(A191="","",VLOOKUP(T_billard[[#This Row],[REFERENCE]],T_biblio[],2,))</f>
        <v/>
      </c>
      <c r="D191" s="33" t="str" cm="1">
        <f t="array" ref="D191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91" s="37" t="str" cm="1">
        <f t="array" ref="E191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91" s="36" t="e">
        <f>(T_billard[[#This Row],[QTT_0]]+T_billard[[#This Row],[QTT_ENTRANT]])-T_billard[[#This Row],[QTT_SORTANT]]</f>
        <v>#VALUE!</v>
      </c>
    </row>
    <row r="192" spans="2:6" x14ac:dyDescent="0.25">
      <c r="B192" s="2" t="str">
        <f>IF(A192="","",VLOOKUP(T_billard[[#This Row],[REFERENCE]],T_biblio[],2,))</f>
        <v/>
      </c>
      <c r="D192" s="33" t="str" cm="1">
        <f t="array" ref="D192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92" s="37" t="str" cm="1">
        <f t="array" ref="E192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92" s="36" t="e">
        <f>(T_billard[[#This Row],[QTT_0]]+T_billard[[#This Row],[QTT_ENTRANT]])-T_billard[[#This Row],[QTT_SORTANT]]</f>
        <v>#VALUE!</v>
      </c>
    </row>
    <row r="193" spans="2:6" x14ac:dyDescent="0.25">
      <c r="B193" s="2" t="str">
        <f>IF(A193="","",VLOOKUP(T_billard[[#This Row],[REFERENCE]],T_biblio[],2,))</f>
        <v/>
      </c>
      <c r="D193" s="33" t="str" cm="1">
        <f t="array" ref="D193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93" s="37" t="str" cm="1">
        <f t="array" ref="E193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93" s="36" t="e">
        <f>(T_billard[[#This Row],[QTT_0]]+T_billard[[#This Row],[QTT_ENTRANT]])-T_billard[[#This Row],[QTT_SORTANT]]</f>
        <v>#VALUE!</v>
      </c>
    </row>
    <row r="194" spans="2:6" x14ac:dyDescent="0.25">
      <c r="B194" s="2" t="str">
        <f>IF(A194="","",VLOOKUP(T_billard[[#This Row],[REFERENCE]],T_biblio[],2,))</f>
        <v/>
      </c>
      <c r="D194" s="33" t="str" cm="1">
        <f t="array" ref="D194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94" s="37" t="str" cm="1">
        <f t="array" ref="E194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94" s="36" t="e">
        <f>(T_billard[[#This Row],[QTT_0]]+T_billard[[#This Row],[QTT_ENTRANT]])-T_billard[[#This Row],[QTT_SORTANT]]</f>
        <v>#VALUE!</v>
      </c>
    </row>
    <row r="195" spans="2:6" x14ac:dyDescent="0.25">
      <c r="B195" s="2" t="str">
        <f>IF(A195="","",VLOOKUP(T_billard[[#This Row],[REFERENCE]],T_biblio[],2,))</f>
        <v/>
      </c>
      <c r="D195" s="33" t="str" cm="1">
        <f t="array" ref="D195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95" s="37" t="str" cm="1">
        <f t="array" ref="E195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95" s="36" t="e">
        <f>(T_billard[[#This Row],[QTT_0]]+T_billard[[#This Row],[QTT_ENTRANT]])-T_billard[[#This Row],[QTT_SORTANT]]</f>
        <v>#VALUE!</v>
      </c>
    </row>
    <row r="196" spans="2:6" x14ac:dyDescent="0.25">
      <c r="B196" s="2" t="str">
        <f>IF(A196="","",VLOOKUP(T_billard[[#This Row],[REFERENCE]],T_biblio[],2,))</f>
        <v/>
      </c>
      <c r="D196" s="33" t="str" cm="1">
        <f t="array" ref="D196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96" s="37" t="str" cm="1">
        <f t="array" ref="E196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96" s="36" t="e">
        <f>(T_billard[[#This Row],[QTT_0]]+T_billard[[#This Row],[QTT_ENTRANT]])-T_billard[[#This Row],[QTT_SORTANT]]</f>
        <v>#VALUE!</v>
      </c>
    </row>
    <row r="197" spans="2:6" x14ac:dyDescent="0.25">
      <c r="B197" s="2" t="str">
        <f>IF(A197="","",VLOOKUP(T_billard[[#This Row],[REFERENCE]],T_biblio[],2,))</f>
        <v/>
      </c>
      <c r="D197" s="33" t="str" cm="1">
        <f t="array" ref="D197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97" s="37" t="str" cm="1">
        <f t="array" ref="E197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97" s="36" t="e">
        <f>(T_billard[[#This Row],[QTT_0]]+T_billard[[#This Row],[QTT_ENTRANT]])-T_billard[[#This Row],[QTT_SORTANT]]</f>
        <v>#VALUE!</v>
      </c>
    </row>
    <row r="198" spans="2:6" x14ac:dyDescent="0.25">
      <c r="B198" s="2" t="str">
        <f>IF(A198="","",VLOOKUP(T_billard[[#This Row],[REFERENCE]],T_biblio[],2,))</f>
        <v/>
      </c>
      <c r="D198" s="33" t="str" cm="1">
        <f t="array" ref="D198">IF(T_billard[[#This Row],[REFERENCE]]="","",IF($B$2="",SUMPRODUCT(((T_saisi[REFERENCE]=T_billard[[#This Row],[REFERENCE]])*(T_saisi[SENS]="Entrée")*(T_saisi[TOTAL]))),SUMPRODUCT(((T_saisi[REFERENCE]=T_billard[[#This Row],[REFERENCE]])*(T_saisi[SENS]="Entrée")*(T_saisi[MOIS]=$B$2)*(T_saisi[TOTAL])))))</f>
        <v/>
      </c>
      <c r="E198" s="37" t="str" cm="1">
        <f t="array" ref="E198">IF(T_billard[[#This Row],[REFERENCE]]="","",IF($B$2="",SUMPRODUCT((T_saisi[REFERENCE]=T_billard[[#This Row],[REFERENCE]])*(T_saisi[SENS]="Sortie")*T_saisi[TOTAL]),SUMPRODUCT((T_saisi[REFERENCE]=T_billard[[#This Row],[REFERENCE]])*(T_saisi[SENS]="Sortie")*(T_saisi[MOIS]=$B$2)*T_saisi[TOTAL])))</f>
        <v/>
      </c>
      <c r="F198" s="36" t="e">
        <f>(T_billard[[#This Row],[QTT_0]]+T_billard[[#This Row],[QTT_ENTRANT]])-T_billard[[#This Row],[QTT_SORTANT]]</f>
        <v>#VALUE!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F03B94D-2D5A-4850-89DB-72DE2399DC85}">
          <x14:formula1>
            <xm:f>TECH!$I$2:$I$33</xm:f>
          </x14:formula1>
          <xm:sqref>B1</xm:sqref>
        </x14:dataValidation>
        <x14:dataValidation type="list" allowBlank="1" showInputMessage="1" showErrorMessage="1" xr:uid="{53966B76-8343-4D2F-901C-D3BAE16FD827}">
          <x14:formula1>
            <xm:f>TECH!$K$2:$K$13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TECH</vt:lpstr>
      <vt:lpstr>BIBLIO</vt:lpstr>
      <vt:lpstr>SAISI</vt:lpstr>
      <vt:lpstr>STOCK</vt:lpstr>
      <vt:lpstr>Billard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BOUGON</dc:creator>
  <cp:lastModifiedBy>François ROUZE</cp:lastModifiedBy>
  <dcterms:created xsi:type="dcterms:W3CDTF">2025-06-16T14:06:24Z</dcterms:created>
  <dcterms:modified xsi:type="dcterms:W3CDTF">2025-06-19T09:11:49Z</dcterms:modified>
</cp:coreProperties>
</file>