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D2C1CA0-FFFC-48CF-A8B4-9D91C08149D9}" xr6:coauthVersionLast="47" xr6:coauthVersionMax="47" xr10:uidLastSave="{00000000-0000-0000-0000-000000000000}"/>
  <bookViews>
    <workbookView xWindow="-120" yWindow="-120" windowWidth="29040" windowHeight="15840" xr2:uid="{A2B46F88-F5CB-4C1F-B98F-B98456948E82}"/>
  </bookViews>
  <sheets>
    <sheet name="Feuille mensuelle prestation " sheetId="2" r:id="rId1"/>
    <sheet name="Feuil1" sheetId="3" r:id="rId2"/>
  </sheets>
  <definedNames>
    <definedName name="De">'Feuille mensuelle prestation '!$T$2</definedName>
    <definedName name="Fi">'Feuille mensuelle prestation '!$U$2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2" l="1"/>
  <c r="H14" i="2"/>
  <c r="E5" i="2"/>
  <c r="E6" i="2"/>
  <c r="E7" i="2"/>
  <c r="E8" i="2"/>
  <c r="C5" i="2"/>
  <c r="C6" i="2"/>
  <c r="C7" i="2"/>
  <c r="D7" i="2" s="1"/>
  <c r="C8" i="2"/>
  <c r="A1" i="3"/>
  <c r="D5" i="2" l="1"/>
  <c r="D8" i="2"/>
  <c r="D6" i="2"/>
</calcChain>
</file>

<file path=xl/sharedStrings.xml><?xml version="1.0" encoding="utf-8"?>
<sst xmlns="http://schemas.openxmlformats.org/spreadsheetml/2006/main" count="12" uniqueCount="12">
  <si>
    <t>DTG BEBUT</t>
  </si>
  <si>
    <t>DTG FIN</t>
  </si>
  <si>
    <t xml:space="preserve">        GRADE ET NOMS                          N° Mat: </t>
  </si>
  <si>
    <t>Schef de Sv</t>
  </si>
  <si>
    <t xml:space="preserve">TOTAL HEURES </t>
  </si>
  <si>
    <t>OM</t>
  </si>
  <si>
    <t xml:space="preserve">     Heures de compensations  + OM</t>
  </si>
  <si>
    <t>Nb heures travaillées</t>
  </si>
  <si>
    <t>Total heures de nuit
(de 22h à 6h)</t>
  </si>
  <si>
    <t>Total heures de jour
(de 6h à 22h)</t>
  </si>
  <si>
    <t>Heure de nuit en T et U1</t>
  </si>
  <si>
    <t>HEURES NUIT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</si>
</sst>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]hh:mm;@" x16r2:formatCode16="[$-en-BE,1]hh:mm;@"/>
    <numFmt numFmtId="165" formatCode="[$]dd/mm/yyyy;@" x16r2:formatCode16="[$-en-BE,1]dd/mm/yyyy;@"/>
    <numFmt numFmtId="166" formatCode="[h]:mm:ss\ "/>
    <numFmt numFmtId="168" formatCode="[$-F400]h:mm:ss\ AM/PM"/>
    <numFmt numFmtId="177" formatCode="hh:mm;;\-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20" fontId="0" fillId="0" borderId="0" xfId="0" applyNumberFormat="1"/>
    <xf numFmtId="164" fontId="0" fillId="0" borderId="5" xfId="0" applyNumberFormat="1" applyFont="1" applyBorder="1" applyAlignment="1">
      <alignment horizontal="center" vertical="center"/>
    </xf>
    <xf numFmtId="46" fontId="1" fillId="3" borderId="2" xfId="0" applyNumberFormat="1" applyFont="1" applyFill="1" applyBorder="1" applyAlignment="1">
      <alignment horizontal="center" vertical="center" wrapText="1"/>
    </xf>
    <xf numFmtId="46" fontId="2" fillId="4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2" fillId="5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 wrapText="1"/>
    </xf>
    <xf numFmtId="164" fontId="0" fillId="0" borderId="0" xfId="0" applyNumberFormat="1"/>
    <xf numFmtId="0" fontId="2" fillId="4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0" xfId="0" applyNumberFormat="1"/>
    <xf numFmtId="164" fontId="0" fillId="0" borderId="5" xfId="0" applyNumberFormat="1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165" fontId="0" fillId="0" borderId="0" xfId="0" applyNumberFormat="1" applyFont="1" applyFill="1" applyBorder="1" applyAlignment="1"/>
    <xf numFmtId="164" fontId="0" fillId="0" borderId="0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46" fontId="0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166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/>
    <xf numFmtId="168" fontId="0" fillId="0" borderId="0" xfId="0" applyNumberFormat="1" applyFont="1" applyFill="1" applyBorder="1"/>
    <xf numFmtId="168" fontId="0" fillId="0" borderId="0" xfId="0" quotePrefix="1" applyNumberFormat="1" applyAlignment="1">
      <alignment vertical="center" wrapText="1"/>
    </xf>
    <xf numFmtId="164" fontId="0" fillId="0" borderId="1" xfId="0" applyNumberFormat="1" applyFont="1" applyBorder="1" applyAlignment="1">
      <alignment horizontal="center" vertical="center"/>
    </xf>
    <xf numFmtId="20" fontId="0" fillId="0" borderId="0" xfId="0" quotePrefix="1" applyNumberFormat="1"/>
    <xf numFmtId="164" fontId="0" fillId="0" borderId="9" xfId="0" applyNumberFormat="1" applyFont="1" applyFill="1" applyBorder="1" applyAlignment="1">
      <alignment horizontal="center" vertical="center"/>
    </xf>
    <xf numFmtId="164" fontId="0" fillId="0" borderId="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177" fontId="0" fillId="0" borderId="0" xfId="0" applyNumberFormat="1" applyBorder="1" applyAlignment="1">
      <alignment horizontal="center"/>
    </xf>
    <xf numFmtId="177" fontId="0" fillId="0" borderId="0" xfId="0" quotePrefix="1" applyNumberFormat="1" applyBorder="1" applyAlignment="1">
      <alignment horizontal="center"/>
    </xf>
    <xf numFmtId="177" fontId="0" fillId="0" borderId="9" xfId="0" applyNumberFormat="1" applyFont="1" applyFill="1" applyBorder="1" applyAlignment="1">
      <alignment horizontal="center"/>
    </xf>
    <xf numFmtId="177" fontId="0" fillId="0" borderId="7" xfId="0" applyNumberFormat="1" applyFont="1" applyFill="1" applyBorder="1" applyAlignment="1">
      <alignment horizontal="center"/>
    </xf>
    <xf numFmtId="177" fontId="0" fillId="0" borderId="8" xfId="0" applyNumberFormat="1" applyFont="1" applyFill="1" applyBorder="1" applyAlignment="1">
      <alignment horizontal="center"/>
    </xf>
    <xf numFmtId="177" fontId="0" fillId="0" borderId="4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20" fontId="4" fillId="3" borderId="0" xfId="0" applyNumberFormat="1" applyFont="1" applyFill="1"/>
  </cellXfs>
  <cellStyles count="1">
    <cellStyle name="Normal" xfId="0" builtinId="0"/>
  </cellStyles>
  <dxfs count="9">
    <dxf>
      <numFmt numFmtId="177" formatCode="hh:mm;;\-"/>
      <fill>
        <patternFill patternType="none">
          <bgColor auto="1"/>
        </patternFill>
      </fill>
    </dxf>
    <dxf>
      <numFmt numFmtId="177" formatCode="hh:mm;;\-"/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77" formatCode="hh:mm;;\-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]hh:mm;@" x16r2:formatCode16="[$-en-BE,1]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[$]hh:mm;@" x16r2:formatCode16="[$-en-BE,1]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 outline="0">
        <left style="thin">
          <color indexed="64"/>
        </left>
        <right style="thin">
          <color theme="4" tint="0.39997558519241921"/>
        </righ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A54242A-F3AD-462E-94BF-66C6F037228E}" name="Tableau2" displayName="Tableau2" ref="A4:F8" totalsRowShown="0" headerRowDxfId="6" dataDxfId="5" tableBorderDxfId="8">
  <tableColumns count="6">
    <tableColumn id="1" xr3:uid="{C29AD96D-1AC0-483C-9290-CBE9BC56ED08}" name="DTG BEBUT" dataDxfId="3"/>
    <tableColumn id="3" xr3:uid="{56F109AD-2B6E-4E6C-AC39-ABF4D263360A}" name="DTG FIN" dataDxfId="4"/>
    <tableColumn id="16" xr3:uid="{08BBDE83-43CB-4EBB-8DEB-DC1EEE74461D}" name="Nb heures travaillées" dataDxfId="2">
      <calculatedColumnFormula>MOD(Tableau2[[#This Row],[DTG FIN]]-Tableau2[[#This Row],[DTG BEBUT]],1)</calculatedColumnFormula>
    </tableColumn>
    <tableColumn id="5" xr3:uid="{BA28AEA8-1977-4505-A5CE-AD77549D61F3}" name="Total heures de jour_x000a_(de 6h à 22h)" dataDxfId="0">
      <calculatedColumnFormula>Tableau2[[#This Row],[Nb heures travaillées]]-Tableau2[[#This Row],[Total heures de nuit
(de 22h à 6h)]]</calculatedColumnFormula>
    </tableColumn>
    <tableColumn id="6" xr3:uid="{791F2F73-0649-4259-A793-1BFA392AEBC2}" name="Total heures de nuit_x000a_(de 22h à 6h)" dataDxfId="1">
      <calculatedColumnFormula>IF(AND(Tableau2[[#This Row],[DTG BEBUT]]&gt;=Tableau2[[#This Row],[DTG FIN]],Tableau2[[#This Row],[DTG BEBUT]]&lt;=De,Tableau2[[#This Row],[DTG BEBUT]]&lt;&gt;0,Tableau2[[#This Row],[DTG FIN]]&lt;&gt;0),MOD(Fi-De,1)-IF(Tableau2[[#This Row],[DTG FIN]]&lt;=Fi,Fi-B5)+IF(Tableau2[[#This Row],[DTG BEBUT]]&lt;=Fi,Fi-Tableau2[[#This Row],[DTG BEBUT]]),IF(AND(Tableau2[[#This Row],[DTG BEBUT]]&gt;=Tableau2[[#This Row],[DTG FIN]],Tableau2[[#This Row],[DTG BEBUT]]&gt;De,Tableau2[[#This Row],[DTG BEBUT]]&lt;&gt;0,Tableau2[[#This Row],[DTG FIN]]&lt;&gt;0),MOD(Fi-De,1)-(Tableau2[[#This Row],[DTG BEBUT]]-De)+IF(Tableau2[[#This Row],[DTG FIN]]&gt;=De,Tableau2[[#This Row],[DTG FIN]]-De)-IF(Tableau2[[#This Row],[DTG FIN]]&lt;Fi,Fi-Tableau2[[#This Row],[DTG FIN]]),IF(AND(Tableau2[[#This Row],[DTG BEBUT]]&lt;Tableau2[[#This Row],[DTG FIN]],ISNUMBER(Tableau2[[#This Row],[DTG BEBUT]]),Tableau2[[#This Row],[DTG FIN]]&lt;&gt;0),IF(AND(Tableau2[[#This Row],[DTG BEBUT]]&lt;=Fi,Tableau2[[#This Row],[DTG FIN]]&lt;=Fi),Tableau2[[#This Row],[DTG FIN]]-Tableau2[[#This Row],[DTG BEBUT]])+IF(AND(Tableau2[[#This Row],[DTG BEBUT]]&lt;=Fi,Tableau2[[#This Row],[DTG FIN]]&gt;Fi),Fi-Tableau2[[#This Row],[DTG BEBUT]])+IF(Tableau2[[#This Row],[DTG FIN]]&gt;=De,Tableau2[[#This Row],[DTG FIN]]-Tableau2[[#This Row],[DTG BEBUT]]-IF(Tableau2[[#This Row],[DTG BEBUT]]&lt;=De,De-Tableau2[[#This Row],[DTG BEBUT]])),0)))</calculatedColumnFormula>
    </tableColumn>
    <tableColumn id="11" xr3:uid="{FFC05CF2-2D03-495E-BF96-003F12F82F6F}" name="Schef de Sv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7D790-44F8-467E-A2B6-42DC98FCEB8C}">
  <sheetPr codeName="Feuil1"/>
  <dimension ref="A1:U14"/>
  <sheetViews>
    <sheetView showZeros="0" tabSelected="1" zoomScale="85" zoomScaleNormal="85" workbookViewId="0">
      <selection activeCell="H11" sqref="H11"/>
    </sheetView>
  </sheetViews>
  <sheetFormatPr baseColWidth="10" defaultColWidth="9.140625" defaultRowHeight="15" x14ac:dyDescent="0.25"/>
  <cols>
    <col min="1" max="1" width="13.140625" customWidth="1"/>
    <col min="2" max="2" width="10.7109375" customWidth="1"/>
    <col min="3" max="3" width="12" customWidth="1"/>
    <col min="4" max="4" width="14.28515625" customWidth="1"/>
    <col min="5" max="5" width="15.5703125" customWidth="1"/>
    <col min="6" max="6" width="18.28515625" customWidth="1"/>
    <col min="7" max="8" width="10.7109375" customWidth="1"/>
    <col min="9" max="9" width="17.140625" customWidth="1"/>
    <col min="10" max="10" width="11.42578125" customWidth="1"/>
    <col min="11" max="11" width="12.7109375" customWidth="1"/>
    <col min="12" max="12" width="10.7109375" customWidth="1"/>
    <col min="13" max="14" width="12.28515625" customWidth="1"/>
    <col min="15" max="15" width="5.28515625" customWidth="1"/>
    <col min="16" max="16" width="11.7109375" bestFit="1" customWidth="1"/>
    <col min="19" max="19" width="11.7109375" customWidth="1"/>
    <col min="20" max="21" width="0" hidden="1" customWidth="1"/>
    <col min="22" max="22" width="12.28515625" customWidth="1"/>
  </cols>
  <sheetData>
    <row r="1" spans="1:21" ht="14.45" customHeight="1" x14ac:dyDescent="0.25">
      <c r="A1" s="11" t="s">
        <v>2</v>
      </c>
      <c r="B1" s="11"/>
      <c r="C1" s="11"/>
      <c r="D1" s="11" t="s">
        <v>6</v>
      </c>
      <c r="E1" s="11"/>
      <c r="F1" s="11"/>
      <c r="G1" s="11"/>
      <c r="H1" s="11"/>
      <c r="I1" s="11"/>
      <c r="J1" s="11"/>
    </row>
    <row r="2" spans="1:21" x14ac:dyDescent="0.25">
      <c r="A2" s="11"/>
      <c r="B2" s="11"/>
      <c r="C2" s="11"/>
      <c r="D2" s="11"/>
      <c r="E2" s="11"/>
      <c r="F2" s="11"/>
      <c r="G2" s="11"/>
      <c r="H2" s="11"/>
      <c r="I2" s="11"/>
      <c r="J2" s="11"/>
      <c r="P2" t="s">
        <v>10</v>
      </c>
      <c r="R2" s="14"/>
      <c r="T2" s="41">
        <v>0.91666666666666663</v>
      </c>
      <c r="U2" s="41">
        <v>0.25</v>
      </c>
    </row>
    <row r="3" spans="1:21" x14ac:dyDescent="0.25">
      <c r="F3" s="1"/>
      <c r="R3" s="14"/>
    </row>
    <row r="4" spans="1:21" ht="45" x14ac:dyDescent="0.25">
      <c r="A4" s="38" t="s">
        <v>0</v>
      </c>
      <c r="B4" s="39" t="s">
        <v>1</v>
      </c>
      <c r="C4" s="31" t="s">
        <v>7</v>
      </c>
      <c r="D4" s="31" t="s">
        <v>9</v>
      </c>
      <c r="E4" s="31" t="s">
        <v>8</v>
      </c>
      <c r="F4" s="40" t="s">
        <v>3</v>
      </c>
      <c r="G4" s="1"/>
      <c r="M4" s="14"/>
    </row>
    <row r="5" spans="1:21" x14ac:dyDescent="0.25">
      <c r="A5" s="15">
        <v>0.20833333333333334</v>
      </c>
      <c r="B5" s="15">
        <v>0.91666666666666663</v>
      </c>
      <c r="C5" s="32">
        <f>MOD(Tableau2[[#This Row],[DTG FIN]]-Tableau2[[#This Row],[DTG BEBUT]],1)</f>
        <v>0.70833333333333326</v>
      </c>
      <c r="D5" s="32">
        <f>Tableau2[[#This Row],[Nb heures travaillées]]-Tableau2[[#This Row],[Total heures de nuit
(de 22h à 6h)]]</f>
        <v>0.66666666666666663</v>
      </c>
      <c r="E5" s="33">
        <f>IF(AND(Tableau2[[#This Row],[DTG BEBUT]]&gt;=Tableau2[[#This Row],[DTG FIN]],Tableau2[[#This Row],[DTG BEBUT]]&lt;=De,Tableau2[[#This Row],[DTG BEBUT]]&lt;&gt;0,Tableau2[[#This Row],[DTG FIN]]&lt;&gt;0),MOD(Fi-De,1)-IF(Tableau2[[#This Row],[DTG FIN]]&lt;=Fi,Fi-B5)+IF(Tableau2[[#This Row],[DTG BEBUT]]&lt;=Fi,Fi-Tableau2[[#This Row],[DTG BEBUT]]),IF(AND(Tableau2[[#This Row],[DTG BEBUT]]&gt;=Tableau2[[#This Row],[DTG FIN]],Tableau2[[#This Row],[DTG BEBUT]]&gt;De,Tableau2[[#This Row],[DTG BEBUT]]&lt;&gt;0,Tableau2[[#This Row],[DTG FIN]]&lt;&gt;0),MOD(Fi-De,1)-(Tableau2[[#This Row],[DTG BEBUT]]-De)+IF(Tableau2[[#This Row],[DTG FIN]]&gt;=De,Tableau2[[#This Row],[DTG FIN]]-De)-IF(Tableau2[[#This Row],[DTG FIN]]&lt;Fi,Fi-Tableau2[[#This Row],[DTG FIN]]),IF(AND(Tableau2[[#This Row],[DTG BEBUT]]&lt;Tableau2[[#This Row],[DTG FIN]],ISNUMBER(Tableau2[[#This Row],[DTG BEBUT]]),Tableau2[[#This Row],[DTG FIN]]&lt;&gt;0),IF(AND(Tableau2[[#This Row],[DTG BEBUT]]&lt;=Fi,Tableau2[[#This Row],[DTG FIN]]&lt;=Fi),Tableau2[[#This Row],[DTG FIN]]-Tableau2[[#This Row],[DTG BEBUT]])+IF(AND(Tableau2[[#This Row],[DTG BEBUT]]&lt;=Fi,Tableau2[[#This Row],[DTG FIN]]&gt;Fi),Fi-Tableau2[[#This Row],[DTG BEBUT]])+IF(Tableau2[[#This Row],[DTG FIN]]&gt;=De,Tableau2[[#This Row],[DTG FIN]]-Tableau2[[#This Row],[DTG BEBUT]]-IF(Tableau2[[#This Row],[DTG BEBUT]]&lt;=De,De-Tableau2[[#This Row],[DTG BEBUT]])),0)))</f>
        <v>4.1666666666666657E-2</v>
      </c>
      <c r="F5" s="16"/>
      <c r="I5" s="8"/>
    </row>
    <row r="6" spans="1:21" ht="12.6" customHeight="1" x14ac:dyDescent="0.25">
      <c r="A6" s="15">
        <v>0.3125</v>
      </c>
      <c r="B6" s="15">
        <v>4.1666666666666664E-2</v>
      </c>
      <c r="C6" s="29">
        <f>MOD(Tableau2[[#This Row],[DTG FIN]]-Tableau2[[#This Row],[DTG BEBUT]],1)</f>
        <v>0.72916666666666674</v>
      </c>
      <c r="D6" s="36">
        <f>Tableau2[[#This Row],[Nb heures travaillées]]-Tableau2[[#This Row],[Total heures de nuit
(de 22h à 6h)]]</f>
        <v>0.60416666666666674</v>
      </c>
      <c r="E6" s="34">
        <f>IF(AND(Tableau2[[#This Row],[DTG BEBUT]]&gt;=Tableau2[[#This Row],[DTG FIN]],Tableau2[[#This Row],[DTG BEBUT]]&lt;=De,Tableau2[[#This Row],[DTG BEBUT]]&lt;&gt;0,Tableau2[[#This Row],[DTG FIN]]&lt;&gt;0),MOD(Fi-De,1)-IF(Tableau2[[#This Row],[DTG FIN]]&lt;=Fi,Fi-B6)+IF(Tableau2[[#This Row],[DTG BEBUT]]&lt;=Fi,Fi-Tableau2[[#This Row],[DTG BEBUT]]),IF(AND(Tableau2[[#This Row],[DTG BEBUT]]&gt;=Tableau2[[#This Row],[DTG FIN]],Tableau2[[#This Row],[DTG BEBUT]]&gt;De,Tableau2[[#This Row],[DTG BEBUT]]&lt;&gt;0,Tableau2[[#This Row],[DTG FIN]]&lt;&gt;0),MOD(Fi-De,1)-(Tableau2[[#This Row],[DTG BEBUT]]-De)+IF(Tableau2[[#This Row],[DTG FIN]]&gt;=De,Tableau2[[#This Row],[DTG FIN]]-De)-IF(Tableau2[[#This Row],[DTG FIN]]&lt;Fi,Fi-Tableau2[[#This Row],[DTG FIN]]),IF(AND(Tableau2[[#This Row],[DTG BEBUT]]&lt;Tableau2[[#This Row],[DTG FIN]],ISNUMBER(Tableau2[[#This Row],[DTG BEBUT]]),Tableau2[[#This Row],[DTG FIN]]&lt;&gt;0),IF(AND(Tableau2[[#This Row],[DTG BEBUT]]&lt;=Fi,Tableau2[[#This Row],[DTG FIN]]&lt;=Fi),Tableau2[[#This Row],[DTG FIN]]-Tableau2[[#This Row],[DTG BEBUT]])+IF(AND(Tableau2[[#This Row],[DTG BEBUT]]&lt;=Fi,Tableau2[[#This Row],[DTG FIN]]&gt;Fi),Fi-Tableau2[[#This Row],[DTG BEBUT]])+IF(Tableau2[[#This Row],[DTG FIN]]&gt;=De,Tableau2[[#This Row],[DTG FIN]]-Tableau2[[#This Row],[DTG BEBUT]]-IF(Tableau2[[#This Row],[DTG BEBUT]]&lt;=De,De-Tableau2[[#This Row],[DTG BEBUT]])),0)))</f>
        <v>0.12500000000000003</v>
      </c>
      <c r="F6" s="16"/>
      <c r="G6" s="7"/>
      <c r="H6" s="7"/>
      <c r="I6" s="7"/>
      <c r="J6" s="7"/>
      <c r="K6" s="7"/>
    </row>
    <row r="7" spans="1:21" x14ac:dyDescent="0.25">
      <c r="A7" s="15">
        <v>6.9444444444444447E-4</v>
      </c>
      <c r="B7" s="15">
        <v>6.25E-2</v>
      </c>
      <c r="C7" s="29">
        <f>MOD(Tableau2[[#This Row],[DTG FIN]]-Tableau2[[#This Row],[DTG BEBUT]],1)</f>
        <v>6.1805555555555558E-2</v>
      </c>
      <c r="D7" s="36">
        <f>Tableau2[[#This Row],[Nb heures travaillées]]-Tableau2[[#This Row],[Total heures de nuit
(de 22h à 6h)]]</f>
        <v>0</v>
      </c>
      <c r="E7" s="34">
        <f>IF(AND(Tableau2[[#This Row],[DTG BEBUT]]&gt;=Tableau2[[#This Row],[DTG FIN]],Tableau2[[#This Row],[DTG BEBUT]]&lt;=De,Tableau2[[#This Row],[DTG BEBUT]]&lt;&gt;0,Tableau2[[#This Row],[DTG FIN]]&lt;&gt;0),MOD(Fi-De,1)-IF(Tableau2[[#This Row],[DTG FIN]]&lt;=Fi,Fi-B7)+IF(Tableau2[[#This Row],[DTG BEBUT]]&lt;=Fi,Fi-Tableau2[[#This Row],[DTG BEBUT]]),IF(AND(Tableau2[[#This Row],[DTG BEBUT]]&gt;=Tableau2[[#This Row],[DTG FIN]],Tableau2[[#This Row],[DTG BEBUT]]&gt;De,Tableau2[[#This Row],[DTG BEBUT]]&lt;&gt;0,Tableau2[[#This Row],[DTG FIN]]&lt;&gt;0),MOD(Fi-De,1)-(Tableau2[[#This Row],[DTG BEBUT]]-De)+IF(Tableau2[[#This Row],[DTG FIN]]&gt;=De,Tableau2[[#This Row],[DTG FIN]]-De)-IF(Tableau2[[#This Row],[DTG FIN]]&lt;Fi,Fi-Tableau2[[#This Row],[DTG FIN]]),IF(AND(Tableau2[[#This Row],[DTG BEBUT]]&lt;Tableau2[[#This Row],[DTG FIN]],ISNUMBER(Tableau2[[#This Row],[DTG BEBUT]]),Tableau2[[#This Row],[DTG FIN]]&lt;&gt;0),IF(AND(Tableau2[[#This Row],[DTG BEBUT]]&lt;=Fi,Tableau2[[#This Row],[DTG FIN]]&lt;=Fi),Tableau2[[#This Row],[DTG FIN]]-Tableau2[[#This Row],[DTG BEBUT]])+IF(AND(Tableau2[[#This Row],[DTG BEBUT]]&lt;=Fi,Tableau2[[#This Row],[DTG FIN]]&gt;Fi),Fi-Tableau2[[#This Row],[DTG BEBUT]])+IF(Tableau2[[#This Row],[DTG FIN]]&gt;=De,Tableau2[[#This Row],[DTG FIN]]-Tableau2[[#This Row],[DTG BEBUT]]-IF(Tableau2[[#This Row],[DTG BEBUT]]&lt;=De,De-Tableau2[[#This Row],[DTG BEBUT]])),0)))</f>
        <v>6.1805555555555558E-2</v>
      </c>
      <c r="F7" s="16"/>
      <c r="G7" s="7"/>
      <c r="H7" s="7"/>
      <c r="I7" s="7"/>
      <c r="J7" s="7"/>
      <c r="K7" s="7"/>
    </row>
    <row r="8" spans="1:21" x14ac:dyDescent="0.25">
      <c r="A8" s="15">
        <v>0.91666666666666663</v>
      </c>
      <c r="B8" s="15">
        <v>0.16666666666666666</v>
      </c>
      <c r="C8" s="30">
        <f>MOD(Tableau2[[#This Row],[DTG FIN]]-Tableau2[[#This Row],[DTG BEBUT]],1)</f>
        <v>0.25</v>
      </c>
      <c r="D8" s="37">
        <f>Tableau2[[#This Row],[Nb heures travaillées]]-Tableau2[[#This Row],[Total heures de nuit
(de 22h à 6h)]]</f>
        <v>0</v>
      </c>
      <c r="E8" s="35">
        <f>IF(AND(Tableau2[[#This Row],[DTG BEBUT]]&gt;=Tableau2[[#This Row],[DTG FIN]],Tableau2[[#This Row],[DTG BEBUT]]&lt;=De,Tableau2[[#This Row],[DTG BEBUT]]&lt;&gt;0,Tableau2[[#This Row],[DTG FIN]]&lt;&gt;0),MOD(Fi-De,1)-IF(Tableau2[[#This Row],[DTG FIN]]&lt;=Fi,Fi-B8)+IF(Tableau2[[#This Row],[DTG BEBUT]]&lt;=Fi,Fi-Tableau2[[#This Row],[DTG BEBUT]]),IF(AND(Tableau2[[#This Row],[DTG BEBUT]]&gt;=Tableau2[[#This Row],[DTG FIN]],Tableau2[[#This Row],[DTG BEBUT]]&gt;De,Tableau2[[#This Row],[DTG BEBUT]]&lt;&gt;0,Tableau2[[#This Row],[DTG FIN]]&lt;&gt;0),MOD(Fi-De,1)-(Tableau2[[#This Row],[DTG BEBUT]]-De)+IF(Tableau2[[#This Row],[DTG FIN]]&gt;=De,Tableau2[[#This Row],[DTG FIN]]-De)-IF(Tableau2[[#This Row],[DTG FIN]]&lt;Fi,Fi-Tableau2[[#This Row],[DTG FIN]]),IF(AND(Tableau2[[#This Row],[DTG BEBUT]]&lt;Tableau2[[#This Row],[DTG FIN]],ISNUMBER(Tableau2[[#This Row],[DTG BEBUT]]),Tableau2[[#This Row],[DTG FIN]]&lt;&gt;0),IF(AND(Tableau2[[#This Row],[DTG BEBUT]]&lt;=Fi,Tableau2[[#This Row],[DTG FIN]]&lt;=Fi),Tableau2[[#This Row],[DTG FIN]]-Tableau2[[#This Row],[DTG BEBUT]])+IF(AND(Tableau2[[#This Row],[DTG BEBUT]]&lt;=Fi,Tableau2[[#This Row],[DTG FIN]]&gt;Fi),Fi-Tableau2[[#This Row],[DTG BEBUT]])+IF(Tableau2[[#This Row],[DTG FIN]]&gt;=De,Tableau2[[#This Row],[DTG FIN]]-Tableau2[[#This Row],[DTG BEBUT]]-IF(Tableau2[[#This Row],[DTG BEBUT]]&lt;=De,De-Tableau2[[#This Row],[DTG BEBUT]])),0)))</f>
        <v>0.25</v>
      </c>
      <c r="F8" s="17"/>
      <c r="G8" s="7"/>
      <c r="H8" s="7"/>
      <c r="I8" s="7"/>
      <c r="J8" s="7"/>
      <c r="K8" s="7"/>
    </row>
    <row r="9" spans="1:21" ht="15.75" thickBot="1" x14ac:dyDescent="0.3">
      <c r="A9" s="18"/>
      <c r="B9" s="19"/>
      <c r="C9" s="18"/>
      <c r="D9" s="19"/>
      <c r="E9" s="20"/>
      <c r="F9" s="20"/>
      <c r="G9" s="20"/>
      <c r="H9" s="21"/>
      <c r="I9" s="22"/>
      <c r="J9" s="23"/>
      <c r="K9" s="20"/>
      <c r="L9" s="20"/>
      <c r="M9" s="24"/>
      <c r="N9" s="25"/>
      <c r="O9" s="7"/>
      <c r="P9" s="26"/>
      <c r="Q9" s="7"/>
      <c r="R9" s="7"/>
      <c r="S9" s="7"/>
    </row>
    <row r="10" spans="1:21" ht="15.75" thickBot="1" x14ac:dyDescent="0.3">
      <c r="F10" s="12" t="s">
        <v>11</v>
      </c>
      <c r="G10" s="13"/>
      <c r="H10" s="3">
        <f>SUM(Tableau2[Total heures de nuit
(de 22h à 6h)])</f>
        <v>0.47847222222222224</v>
      </c>
    </row>
    <row r="12" spans="1:21" x14ac:dyDescent="0.25">
      <c r="F12" s="9" t="s">
        <v>5</v>
      </c>
      <c r="G12" s="9"/>
      <c r="H12" s="4"/>
    </row>
    <row r="13" spans="1:21" x14ac:dyDescent="0.25">
      <c r="H13" s="5"/>
    </row>
    <row r="14" spans="1:21" x14ac:dyDescent="0.25">
      <c r="F14" s="10" t="s">
        <v>4</v>
      </c>
      <c r="G14" s="10"/>
      <c r="H14" s="6">
        <f>SUM(Tableau2[Nb heures travaillées])</f>
        <v>1.7493055555555554</v>
      </c>
    </row>
  </sheetData>
  <mergeCells count="5">
    <mergeCell ref="F10:G10"/>
    <mergeCell ref="A1:C2"/>
    <mergeCell ref="D1:J2"/>
    <mergeCell ref="F12:G12"/>
    <mergeCell ref="F14:G14"/>
  </mergeCells>
  <phoneticPr fontId="3" type="noConversion"/>
  <pageMargins left="0.23622047244094491" right="0.23622047244094491" top="0.35433070866141736" bottom="0" header="0.31496062992125984" footer="0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6334B-46B0-4323-A471-81F885C23322}">
  <sheetPr codeName="Feuil2"/>
  <dimension ref="A1:U5"/>
  <sheetViews>
    <sheetView workbookViewId="0">
      <selection activeCell="D10" sqref="D10"/>
    </sheetView>
  </sheetViews>
  <sheetFormatPr baseColWidth="10" defaultRowHeight="15" x14ac:dyDescent="0.25"/>
  <sheetData>
    <row r="1" spans="1:21" x14ac:dyDescent="0.25">
      <c r="A1" s="28">
        <f>IF(AND(A5&gt;B5,A5&gt;=$T$2),MOD(B5-A5,1),IF(OR(A5&gt;B5,B5&gt;=$T$2),MOD(B5-$T$2,1),IF(B5&lt;=$U$2,MOD(B5-A5,1),IF(A5&lt;=$U$2,MOD($U$2-A5,1),0))))</f>
        <v>0</v>
      </c>
    </row>
    <row r="2" spans="1:21" x14ac:dyDescent="0.25">
      <c r="T2" s="1">
        <v>0.91666666666666663</v>
      </c>
      <c r="U2" s="1">
        <v>0.25</v>
      </c>
    </row>
    <row r="5" spans="1:21" x14ac:dyDescent="0.25">
      <c r="A5" s="27">
        <v>0.20833333333333334</v>
      </c>
      <c r="B5" s="2">
        <v>0.91666666666666663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mensuelle prestation </vt:lpstr>
      <vt:lpstr>Feuil1</vt:lpstr>
      <vt:lpstr>De</vt:lpstr>
      <vt:lpstr>Fi</vt:lpstr>
    </vt:vector>
  </TitlesOfParts>
  <Company>CDN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Huynen Christian</dc:creator>
  <cp:lastModifiedBy>François ROUZE</cp:lastModifiedBy>
  <cp:lastPrinted>2025-04-04T07:45:27Z</cp:lastPrinted>
  <dcterms:created xsi:type="dcterms:W3CDTF">2024-09-27T09:28:37Z</dcterms:created>
  <dcterms:modified xsi:type="dcterms:W3CDTF">2025-04-11T09:52:03Z</dcterms:modified>
</cp:coreProperties>
</file>