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tiff" ContentType="image/tif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02D91E5-35A6-4B57-AB64-06B25A6EB7D4}" xr6:coauthVersionLast="36" xr6:coauthVersionMax="36" xr10:uidLastSave="{00000000-0000-0000-0000-000000000000}"/>
  <bookViews>
    <workbookView xWindow="0" yWindow="0" windowWidth="17256" windowHeight="5628" activeTab="1" xr2:uid="{BFE2CA28-5E45-4CFB-9B3F-46CE27F1C90D}"/>
  </bookViews>
  <sheets>
    <sheet name="Clients" sheetId="1" r:id="rId1"/>
    <sheet name="Consultations" sheetId="2" r:id="rId2"/>
    <sheet name="Facture" sheetId="6" r:id="rId3"/>
    <sheet name="Devis" sheetId="5" r:id="rId4"/>
    <sheet name="Grille tarifaire" sheetId="3" r:id="rId5"/>
    <sheet name="Ne pas toucher" sheetId="4" r:id="rId6"/>
  </sheets>
  <externalReferences>
    <externalReference r:id="rId7"/>
  </externalReferences>
  <definedNames>
    <definedName name="_xlnm._FilterDatabase" localSheetId="4" hidden="1">'Grille tarifaire'!$A$1:$F$74</definedName>
    <definedName name="_xleta.COUNT" hidden="1" xlm="1">#NAME?</definedName>
    <definedName name="_xleta.COUNTA" hidden="1" xlm="1">#NAME?</definedName>
    <definedName name="_xleta.COUNTBLANK" hidden="1" xlm="1">#NAME?</definedName>
    <definedName name="_xleta.IF" hidden="1" xlm="1">#NAME?</definedName>
    <definedName name="_xleta.INDIRECT" hidden="1" xlm="1">#NAME?</definedName>
    <definedName name="_xleta.ISBLANK" hidden="1" xlm="1">#NAME?</definedName>
    <definedName name="_xleta.N" hidden="1" xlm="1">#NAME?</definedName>
    <definedName name="_xleta.NOT" hidden="1" xlm="1">#NAME?</definedName>
    <definedName name="_xleta.OR" hidden="1" xlm="1">#NAME?</definedName>
    <definedName name="_xleta.T" hidden="1" xlm="1">#NAME?</definedName>
    <definedName name="_xleta.VLOOKUP" hidden="1" xlm="1">#NAME?</definedName>
    <definedName name="Aquapure">'Ne pas toucher'!$C$15:$C$16</definedName>
    <definedName name="Détatouage">'Ne pas toucher'!$B$15:$B$17</definedName>
    <definedName name="Epilation">'Ne pas toucher'!$A$15:$A$16</definedName>
    <definedName name="l_aqua">T_Aqua[Motif]</definedName>
    <definedName name="l_det">T_Det[Motif]</definedName>
    <definedName name="l_epilF">T_EpilF[Motif]</definedName>
    <definedName name="l_epilH">T_EpilH[Motif]</definedName>
    <definedName name="l_pbm">T_PBM[Motif]</definedName>
    <definedName name="l_soins">T_soins[Soins]</definedName>
    <definedName name="PBM">'Ne pas toucher'!$D$15</definedName>
    <definedName name="RECHERCHE_SIGN" localSheetId="3">INDIRECT(Devis!$B$38)</definedName>
    <definedName name="RECHERCHE_SIGN">INDIRECT([1]Facture!$C$36)</definedName>
    <definedName name="RECHERCHE_SIGNATURE">INDIRECT([1]Retrocessions!C1048555)</definedName>
    <definedName name="_xlnm.Print_Area" localSheetId="3">Devis!$A$1:$F$46</definedName>
    <definedName name="_xlnm.Print_Area" localSheetId="2">Facture!$A$1:$F$44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/>
  <c r="H3" i="2"/>
  <c r="H4" i="2"/>
  <c r="E38" i="5"/>
  <c r="G22" i="5"/>
  <c r="G23" i="5"/>
  <c r="G24" i="5"/>
  <c r="G25" i="5"/>
  <c r="D27" i="5" s="1"/>
  <c r="D28" i="5" s="1"/>
  <c r="G21" i="5"/>
  <c r="B36" i="6"/>
  <c r="C36" i="6" s="1"/>
  <c r="C34" i="6"/>
  <c r="E31" i="6"/>
  <c r="D31" i="6"/>
  <c r="E21" i="6"/>
  <c r="D21" i="6"/>
  <c r="B3" i="6"/>
  <c r="B1" i="6"/>
  <c r="C38" i="5"/>
  <c r="A38" i="5"/>
  <c r="B38" i="5" s="1"/>
  <c r="D10" i="5"/>
  <c r="B3" i="5"/>
  <c r="B2" i="5"/>
  <c r="B1" i="5"/>
  <c r="B2" i="6" l="1"/>
  <c r="D32" i="5"/>
  <c r="D33" i="5" s="1"/>
  <c r="A2" i="1" l="1"/>
</calcChain>
</file>

<file path=xl/sharedStrings.xml><?xml version="1.0" encoding="utf-8"?>
<sst xmlns="http://schemas.openxmlformats.org/spreadsheetml/2006/main" count="362" uniqueCount="276">
  <si>
    <t>Nom</t>
  </si>
  <si>
    <t>Prenom</t>
  </si>
  <si>
    <t>Adresse</t>
  </si>
  <si>
    <t>Ville</t>
  </si>
  <si>
    <t>cp</t>
  </si>
  <si>
    <t>tel</t>
  </si>
  <si>
    <t>mail</t>
  </si>
  <si>
    <t>Ref</t>
  </si>
  <si>
    <t>né(e) le</t>
  </si>
  <si>
    <t>Date</t>
  </si>
  <si>
    <t>Motif</t>
  </si>
  <si>
    <t>Saisir Code</t>
  </si>
  <si>
    <t>Séance HT</t>
  </si>
  <si>
    <t>Séance TTC</t>
  </si>
  <si>
    <t>Forfait 5 séances HT</t>
  </si>
  <si>
    <t>Forfait 5 séances TTC</t>
  </si>
  <si>
    <t>Première consultation</t>
  </si>
  <si>
    <t>CS</t>
  </si>
  <si>
    <t>Epilation femme - Lèvres</t>
  </si>
  <si>
    <t>Epil F Lèvres</t>
  </si>
  <si>
    <t>Epilation femme - Menton</t>
  </si>
  <si>
    <t>Epil F Menton</t>
  </si>
  <si>
    <t>Epilation femme - Cou</t>
  </si>
  <si>
    <t>Epil F Cou</t>
  </si>
  <si>
    <t>Epilation femme - Ovale Visage</t>
  </si>
  <si>
    <t>Epil F Ovale visage</t>
  </si>
  <si>
    <t>Epilation femme - Nuque</t>
  </si>
  <si>
    <t>Epil F Nuque</t>
  </si>
  <si>
    <t>Epilation femme - Aisselles</t>
  </si>
  <si>
    <t>Epil F Aisselles</t>
  </si>
  <si>
    <t>Epilation femme - Av Bras</t>
  </si>
  <si>
    <t>Epil F Av Bras</t>
  </si>
  <si>
    <t>Epilation femme - Bras</t>
  </si>
  <si>
    <t>Epil F Bras</t>
  </si>
  <si>
    <t>Epilation femme - Epaules</t>
  </si>
  <si>
    <t>Epil F Epaules</t>
  </si>
  <si>
    <t>Epilation femme - Mains</t>
  </si>
  <si>
    <t>Epil F Mains</t>
  </si>
  <si>
    <t>Epilation femme - Poitrine</t>
  </si>
  <si>
    <t>Epil F Poitrine</t>
  </si>
  <si>
    <t>Epilation femme - Ventre</t>
  </si>
  <si>
    <t>Epil F Ventre</t>
  </si>
  <si>
    <t>Epilation femme - Ligne médiane</t>
  </si>
  <si>
    <t>Epil F Ligne Mediane</t>
  </si>
  <si>
    <t>Epilation femme - Aréoles</t>
  </si>
  <si>
    <t>Epil F Aréole</t>
  </si>
  <si>
    <t>Epilation femme - Bas du Dos</t>
  </si>
  <si>
    <t>Epil F Bas du Dos</t>
  </si>
  <si>
    <t>Epilation femme - Haut Dos</t>
  </si>
  <si>
    <t>Epil F Haut du Dos</t>
  </si>
  <si>
    <t>Epilation femme - Dos complet</t>
  </si>
  <si>
    <t>Epil  Fdos Complet</t>
  </si>
  <si>
    <t>Epilation femme - SIF</t>
  </si>
  <si>
    <t>Epil F SIF</t>
  </si>
  <si>
    <t>Epilation femme - Classique</t>
  </si>
  <si>
    <t>Epil F Maillot Classique</t>
  </si>
  <si>
    <t>Epilation femme - Echancré</t>
  </si>
  <si>
    <t>Epil F Maillot Echancré</t>
  </si>
  <si>
    <t>Epilation femme - Brésilien</t>
  </si>
  <si>
    <t>Epil F Maillot Brésilien</t>
  </si>
  <si>
    <t>Epilation femme - Intégral</t>
  </si>
  <si>
    <t>Epil F Maillot Intégral</t>
  </si>
  <si>
    <t>Epilation femme - Fesses</t>
  </si>
  <si>
    <t>Epil F Fesses</t>
  </si>
  <si>
    <t>Epilation femme - Pieds</t>
  </si>
  <si>
    <t>Epil F Pieds</t>
  </si>
  <si>
    <t>Epilation femme - Demi jambes</t>
  </si>
  <si>
    <t>Epil F Demi Jambes</t>
  </si>
  <si>
    <t>Epilation femme - Entières jambes</t>
  </si>
  <si>
    <t>Epil F Jambes Entières</t>
  </si>
  <si>
    <t>Epilation femme - Cuisses</t>
  </si>
  <si>
    <t>Epil F Cuisses</t>
  </si>
  <si>
    <t>-----</t>
  </si>
  <si>
    <t>Epilation homme - Lèvres</t>
  </si>
  <si>
    <t>Epil H Lèvres</t>
  </si>
  <si>
    <t>Epilation homme - Menton</t>
  </si>
  <si>
    <t>Epil H Menton</t>
  </si>
  <si>
    <t>Epilation homme - Cou</t>
  </si>
  <si>
    <t>Epil H Cou</t>
  </si>
  <si>
    <t>Epilation homme - Ovale Visage</t>
  </si>
  <si>
    <t>Epil H Ovale visage</t>
  </si>
  <si>
    <t>Epilation homme - Nuque</t>
  </si>
  <si>
    <t>Epil H Nuque</t>
  </si>
  <si>
    <t>Epilation homme - Aisselles</t>
  </si>
  <si>
    <t>Epil H Aisselles</t>
  </si>
  <si>
    <t>Epilation homme - Av Bras</t>
  </si>
  <si>
    <t>Epil H Av Bras</t>
  </si>
  <si>
    <t>Epilation homme - Bras</t>
  </si>
  <si>
    <t>Epil H Bras</t>
  </si>
  <si>
    <t>Epilation homme - Epaules</t>
  </si>
  <si>
    <t>Epil H Epaules</t>
  </si>
  <si>
    <t>Epilation homme - Mains</t>
  </si>
  <si>
    <t>Epil H Mains</t>
  </si>
  <si>
    <t>Epilation homme - Torse</t>
  </si>
  <si>
    <t>Epil H Torse</t>
  </si>
  <si>
    <t>Epilation homme - Ventre</t>
  </si>
  <si>
    <t>Epil H Ventre</t>
  </si>
  <si>
    <t>Epilation homme - Bas du Dos</t>
  </si>
  <si>
    <t>Epil H Bas du Dos</t>
  </si>
  <si>
    <t>Epilation homme - Haut Dos</t>
  </si>
  <si>
    <t>Epil H Haut du Dos</t>
  </si>
  <si>
    <t>Epilation homme - Dos complet</t>
  </si>
  <si>
    <t>Epil H Dos Complet</t>
  </si>
  <si>
    <t>Epilation homme - SIF</t>
  </si>
  <si>
    <t>Epil H SIF</t>
  </si>
  <si>
    <t>Epilation homme - Classique</t>
  </si>
  <si>
    <t>Epil H Maillot Clasique</t>
  </si>
  <si>
    <t>Epilation homme - Echancré</t>
  </si>
  <si>
    <t>Epil H Maillot Echancré</t>
  </si>
  <si>
    <t>Epilation homme - Brésilien</t>
  </si>
  <si>
    <t>Epil H Maillot Brésilien</t>
  </si>
  <si>
    <t>Epilation homme - Intégral</t>
  </si>
  <si>
    <t>Epil H Maillot Intégral</t>
  </si>
  <si>
    <t>Epilation homme - Fesses</t>
  </si>
  <si>
    <t>Epil H Fesses</t>
  </si>
  <si>
    <t>Epilation homme - Pieds</t>
  </si>
  <si>
    <t>Epil H Pieds</t>
  </si>
  <si>
    <t>Epilation homme - Demi jambes</t>
  </si>
  <si>
    <t>Epil H Demi Jambes</t>
  </si>
  <si>
    <t>Epilation homme - Entières jambes</t>
  </si>
  <si>
    <t>Epil H Jambes Entières</t>
  </si>
  <si>
    <t>Epilation homme - Cuisses</t>
  </si>
  <si>
    <t>Epil H Cuisses</t>
  </si>
  <si>
    <t>Detatouage - XS</t>
  </si>
  <si>
    <t>Detatouage XS</t>
  </si>
  <si>
    <t>Detatouage - S</t>
  </si>
  <si>
    <t>Detatouage S</t>
  </si>
  <si>
    <t>Detatouage - M</t>
  </si>
  <si>
    <t>Detatouage M</t>
  </si>
  <si>
    <t>Detatouage - L</t>
  </si>
  <si>
    <t>Detatouage L</t>
  </si>
  <si>
    <t>Detatouage - XL</t>
  </si>
  <si>
    <t>Detatouage XL</t>
  </si>
  <si>
    <t>Detatouage - XXL</t>
  </si>
  <si>
    <t>Detatouage XXL</t>
  </si>
  <si>
    <t>Aquapure - Ado</t>
  </si>
  <si>
    <t>AquaPure Ado</t>
  </si>
  <si>
    <t>Aquapure - Soin Visage + cou</t>
  </si>
  <si>
    <t>AquaPure soin Vis+Cou</t>
  </si>
  <si>
    <t>Aquapure - Cure Visage + cou</t>
  </si>
  <si>
    <t>AquaP cure</t>
  </si>
  <si>
    <t>Photobiomodulation</t>
  </si>
  <si>
    <t>PBM</t>
  </si>
  <si>
    <t>Epilation_Femme</t>
  </si>
  <si>
    <t>Anaïs</t>
  </si>
  <si>
    <t>F</t>
  </si>
  <si>
    <t>Christian</t>
  </si>
  <si>
    <t>CB</t>
  </si>
  <si>
    <t>Epilation_Homme</t>
  </si>
  <si>
    <t>H</t>
  </si>
  <si>
    <t>Détatouage</t>
  </si>
  <si>
    <t>Chèque</t>
  </si>
  <si>
    <t>Matthieu</t>
  </si>
  <si>
    <t>Aquapure</t>
  </si>
  <si>
    <t>Espèces</t>
  </si>
  <si>
    <t>Paypal</t>
  </si>
  <si>
    <t>PhotoBioModulation</t>
  </si>
  <si>
    <t>FARRAJ</t>
  </si>
  <si>
    <t>DUBOIS</t>
  </si>
  <si>
    <t>PRAT</t>
  </si>
  <si>
    <t>paiement</t>
  </si>
  <si>
    <t>Soins</t>
  </si>
  <si>
    <t>Sexe</t>
  </si>
  <si>
    <t>Reduc</t>
  </si>
  <si>
    <t>Motif consultation</t>
  </si>
  <si>
    <t>Montant Consultation</t>
  </si>
  <si>
    <t>Réduction</t>
  </si>
  <si>
    <t>Total prix consultation</t>
  </si>
  <si>
    <t>Paramètrage MEDIOSTAR / NANOSTAR</t>
  </si>
  <si>
    <t>Intervenant</t>
  </si>
  <si>
    <t>Moyen de paiement</t>
  </si>
  <si>
    <t>Facture</t>
  </si>
  <si>
    <t>VAZELLE</t>
  </si>
  <si>
    <t>Clarisse</t>
  </si>
  <si>
    <t>RATIN</t>
  </si>
  <si>
    <t>Elodie</t>
  </si>
  <si>
    <t>MALLEVILLE</t>
  </si>
  <si>
    <t>David</t>
  </si>
  <si>
    <t>ID</t>
  </si>
  <si>
    <t>Double clic pour formulaire</t>
  </si>
  <si>
    <t>Remarques</t>
  </si>
  <si>
    <t>Essai</t>
  </si>
  <si>
    <t>François</t>
  </si>
  <si>
    <t>adresse1</t>
  </si>
  <si>
    <t>ville1</t>
  </si>
  <si>
    <t>mail@free.fr</t>
  </si>
  <si>
    <t>EF-5309-004</t>
  </si>
  <si>
    <t>MD-9002-003</t>
  </si>
  <si>
    <t>adresse malville</t>
  </si>
  <si>
    <t>sa ville</t>
  </si>
  <si>
    <t>0111111111</t>
  </si>
  <si>
    <t>mail@gmail.com</t>
  </si>
  <si>
    <t>10/02/1990</t>
  </si>
  <si>
    <t>essai</t>
  </si>
  <si>
    <t>RE-0008-002</t>
  </si>
  <si>
    <t>adresse Ratin</t>
  </si>
  <si>
    <t/>
  </si>
  <si>
    <t>12/08/2000</t>
  </si>
  <si>
    <t>0202020202</t>
  </si>
  <si>
    <t>Ceci est un essai._x000D_
A vous de juger</t>
  </si>
  <si>
    <t>Heure</t>
  </si>
  <si>
    <t>jour</t>
  </si>
  <si>
    <t>mois</t>
  </si>
  <si>
    <t>année</t>
  </si>
  <si>
    <t>10:30</t>
  </si>
  <si>
    <t>07:00</t>
  </si>
  <si>
    <t>07:30</t>
  </si>
  <si>
    <t>08:00</t>
  </si>
  <si>
    <t>08:30</t>
  </si>
  <si>
    <t>09:00</t>
  </si>
  <si>
    <t>09:30</t>
  </si>
  <si>
    <t>10:00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</si>
  <si>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</si>
  <si>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</si>
  <si>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</si>
  <si>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</si>
  <si>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</si>
  <si>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</si>
  <si>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</si>
  <si>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</si>
  <si>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</si>
  <si>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</si>
  <si>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</si>
  <si>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</si>
  <si>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</si>
  <si>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</si>
  <si>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</si>
  <si>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</si>
  <si>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</si>
  <si>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</si>
  <si>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</si>
  <si>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</si>
  <si>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</si>
  <si>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5%</t>
  </si>
  <si>
    <t>10%</t>
  </si>
  <si>
    <t>15%</t>
  </si>
  <si>
    <t>20%</t>
  </si>
  <si>
    <t>30%</t>
  </si>
  <si>
    <t>40%</t>
  </si>
  <si>
    <t>50%</t>
  </si>
  <si>
    <t>SIREN :</t>
  </si>
  <si>
    <t xml:space="preserve">Code APE : </t>
  </si>
  <si>
    <t>N°TVA Intracomm :</t>
  </si>
  <si>
    <t xml:space="preserve">Siège social : </t>
  </si>
  <si>
    <t>5 rue Joachim du Bellay</t>
  </si>
  <si>
    <t>31100 Toulouse</t>
  </si>
  <si>
    <t>06,51,23,04,05</t>
  </si>
  <si>
    <t>centre.esthetique.ponet@gmail.com</t>
  </si>
  <si>
    <t>DEVIS</t>
  </si>
  <si>
    <t xml:space="preserve">Edité le </t>
  </si>
  <si>
    <t>(valable 1 mois)</t>
  </si>
  <si>
    <t>Client (NOM-Prénom) :</t>
  </si>
  <si>
    <t xml:space="preserve">VAZELLE </t>
  </si>
  <si>
    <t>Référence client :</t>
  </si>
  <si>
    <t>VC-0410-001</t>
  </si>
  <si>
    <t>Soin choisi :</t>
  </si>
  <si>
    <t>Soin complémentaire :</t>
  </si>
  <si>
    <t>Forfait/Séance choisi(e) :</t>
  </si>
  <si>
    <t xml:space="preserve"> </t>
  </si>
  <si>
    <t>Montant :</t>
  </si>
  <si>
    <t>TTC</t>
  </si>
  <si>
    <t>HT (TVA 20%)</t>
  </si>
  <si>
    <t xml:space="preserve">Réduction : </t>
  </si>
  <si>
    <t>Montant Total :</t>
  </si>
  <si>
    <t>SIGNATURE</t>
  </si>
  <si>
    <t>Faire précéder de la mention "Bon pour accord"</t>
  </si>
  <si>
    <t>FACTURE</t>
  </si>
  <si>
    <t>Montant Consultation :</t>
  </si>
  <si>
    <t>Nombre de Séances :</t>
  </si>
  <si>
    <t>/////</t>
  </si>
  <si>
    <t>Montant Forfait/Séance :</t>
  </si>
  <si>
    <t xml:space="preserve">Facture réglée  à Toulouse, le </t>
  </si>
  <si>
    <t>par</t>
  </si>
  <si>
    <t>2024-001</t>
  </si>
  <si>
    <t>2024-002</t>
  </si>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</sst>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000"/>
    <numFmt numFmtId="165" formatCode="&quot;€&quot;#,##0.00_);[Red]\(&quot;€&quot;#,##0.00\)"/>
    <numFmt numFmtId="166" formatCode="#,##0.00\ _€"/>
    <numFmt numFmtId="167" formatCode="#,##0.00\ &quot;€&quot;"/>
    <numFmt numFmtId="168" formatCode="[$-40C]d\ mmmm\ yyyy;@"/>
    <numFmt numFmtId="169" formatCode="&quot;€&quot;#,##0.00_);\(&quot;€&quot;#,##0.00\)"/>
  </numFmts>
  <fonts count="14" x14ac:knownFonts="1">
    <font>
      <sz val="12"/>
      <color theme="1"/>
      <name val="Arial"/>
      <family val="2"/>
    </font>
    <font>
      <b/>
      <sz val="12"/>
      <color theme="0"/>
      <name val="Arial"/>
      <family val="2"/>
    </font>
    <font>
      <u/>
      <sz val="12"/>
      <color theme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i/>
      <sz val="8"/>
      <color theme="1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b/>
      <u/>
      <sz val="16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u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6" fillId="0" borderId="0" applyNumberFormat="0" applyFill="0" applyBorder="0" applyAlignment="0" applyProtection="0"/>
  </cellStyleXfs>
  <cellXfs count="122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3" fillId="2" borderId="0" xfId="2" applyFill="1" applyAlignment="1">
      <alignment horizontal="center"/>
    </xf>
    <xf numFmtId="0" fontId="3" fillId="2" borderId="0" xfId="2" applyFill="1" applyAlignment="1">
      <alignment horizontal="left"/>
    </xf>
    <xf numFmtId="0" fontId="3" fillId="0" borderId="0" xfId="2"/>
    <xf numFmtId="0" fontId="3" fillId="3" borderId="0" xfId="2" applyFill="1"/>
    <xf numFmtId="0" fontId="3" fillId="3" borderId="0" xfId="2" applyFill="1" applyAlignment="1">
      <alignment horizontal="center" vertical="center"/>
    </xf>
    <xf numFmtId="165" fontId="3" fillId="3" borderId="0" xfId="2" applyNumberFormat="1" applyFill="1" applyAlignment="1">
      <alignment horizontal="center"/>
    </xf>
    <xf numFmtId="165" fontId="3" fillId="3" borderId="0" xfId="2" applyNumberFormat="1" applyFont="1" applyFill="1" applyAlignment="1">
      <alignment horizontal="center"/>
    </xf>
    <xf numFmtId="0" fontId="3" fillId="4" borderId="0" xfId="2" applyFont="1" applyFill="1"/>
    <xf numFmtId="0" fontId="3" fillId="4" borderId="0" xfId="2" applyFont="1" applyFill="1" applyAlignment="1">
      <alignment horizontal="center" vertical="center"/>
    </xf>
    <xf numFmtId="165" fontId="3" fillId="4" borderId="0" xfId="2" applyNumberFormat="1" applyFill="1" applyAlignment="1">
      <alignment horizontal="center"/>
    </xf>
    <xf numFmtId="0" fontId="3" fillId="3" borderId="0" xfId="2" applyFont="1" applyFill="1" applyAlignment="1">
      <alignment horizontal="center" vertical="center"/>
    </xf>
    <xf numFmtId="0" fontId="3" fillId="4" borderId="0" xfId="2" applyFill="1"/>
    <xf numFmtId="0" fontId="3" fillId="4" borderId="0" xfId="2" applyFill="1" applyAlignment="1">
      <alignment horizontal="center" vertical="center"/>
    </xf>
    <xf numFmtId="0" fontId="3" fillId="2" borderId="0" xfId="2" quotePrefix="1" applyFont="1" applyFill="1" applyAlignment="1">
      <alignment horizontal="center"/>
    </xf>
    <xf numFmtId="0" fontId="3" fillId="0" borderId="0" xfId="2" applyAlignment="1">
      <alignment horizontal="center" vertical="center"/>
    </xf>
    <xf numFmtId="165" fontId="3" fillId="0" borderId="0" xfId="2" applyNumberFormat="1" applyAlignment="1">
      <alignment horizontal="center"/>
    </xf>
    <xf numFmtId="0" fontId="3" fillId="0" borderId="0" xfId="2" applyAlignment="1">
      <alignment horizontal="center"/>
    </xf>
    <xf numFmtId="0" fontId="3" fillId="0" borderId="0" xfId="2" applyFont="1"/>
    <xf numFmtId="0" fontId="3" fillId="0" borderId="0" xfId="2" applyFont="1" applyAlignment="1">
      <alignment horizontal="center"/>
    </xf>
    <xf numFmtId="0" fontId="3" fillId="0" borderId="1" xfId="2" applyNumberFormat="1" applyFont="1" applyBorder="1" applyAlignment="1"/>
    <xf numFmtId="0" fontId="4" fillId="0" borderId="0" xfId="2" applyFont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66" fontId="1" fillId="0" borderId="2" xfId="0" applyNumberFormat="1" applyFont="1" applyFill="1" applyBorder="1" applyAlignment="1">
      <alignment horizontal="center" vertical="center" wrapText="1"/>
    </xf>
    <xf numFmtId="166" fontId="1" fillId="0" borderId="3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0" fillId="0" borderId="0" xfId="0" quotePrefix="1"/>
    <xf numFmtId="0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/>
    <xf numFmtId="0" fontId="0" fillId="0" borderId="0" xfId="0" applyAlignment="1">
      <alignment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20" fontId="5" fillId="0" borderId="0" xfId="0" applyNumberFormat="1" applyFon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0" fontId="0" fillId="0" borderId="0" xfId="0" quotePrefix="1" applyNumberFormat="1"/>
    <xf numFmtId="9" fontId="3" fillId="0" borderId="0" xfId="2" quotePrefix="1" applyNumberFormat="1" applyAlignment="1">
      <alignment horizontal="center"/>
    </xf>
    <xf numFmtId="167" fontId="1" fillId="0" borderId="2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20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3" fillId="0" borderId="0" xfId="3" applyAlignment="1">
      <alignment vertical="center"/>
    </xf>
    <xf numFmtId="0" fontId="3" fillId="0" borderId="0" xfId="3" applyAlignment="1">
      <alignment horizontal="center" vertical="center"/>
    </xf>
    <xf numFmtId="0" fontId="3" fillId="0" borderId="0" xfId="3" applyAlignment="1">
      <alignment horizontal="left" vertical="center"/>
    </xf>
    <xf numFmtId="14" fontId="4" fillId="0" borderId="0" xfId="3" applyNumberFormat="1" applyFont="1" applyAlignment="1">
      <alignment horizontal="left" vertical="center"/>
    </xf>
    <xf numFmtId="0" fontId="6" fillId="0" borderId="0" xfId="4" applyAlignment="1">
      <alignment vertical="center"/>
    </xf>
    <xf numFmtId="0" fontId="8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3" fillId="0" borderId="0" xfId="3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3" fillId="0" borderId="0" xfId="3" applyAlignment="1">
      <alignment horizontal="right" vertical="center"/>
    </xf>
    <xf numFmtId="168" fontId="3" fillId="0" borderId="0" xfId="3" applyNumberFormat="1" applyAlignment="1">
      <alignment horizontal="left" vertical="center"/>
    </xf>
    <xf numFmtId="14" fontId="3" fillId="0" borderId="0" xfId="3" applyNumberFormat="1" applyAlignment="1">
      <alignment horizontal="left" vertical="center"/>
    </xf>
    <xf numFmtId="0" fontId="11" fillId="0" borderId="0" xfId="3" applyFont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9" fillId="0" borderId="0" xfId="3" applyFont="1" applyAlignment="1">
      <alignment horizontal="left" vertical="center"/>
    </xf>
    <xf numFmtId="0" fontId="11" fillId="0" borderId="0" xfId="3" applyFont="1" applyAlignment="1">
      <alignment vertical="center"/>
    </xf>
    <xf numFmtId="0" fontId="11" fillId="0" borderId="0" xfId="3" applyFont="1" applyAlignment="1">
      <alignment horizontal="center" vertical="center"/>
    </xf>
    <xf numFmtId="0" fontId="11" fillId="0" borderId="0" xfId="3" applyFont="1" applyAlignment="1">
      <alignment horizontal="center" vertical="center"/>
    </xf>
    <xf numFmtId="167" fontId="11" fillId="0" borderId="0" xfId="3" applyNumberFormat="1" applyFont="1" applyAlignment="1">
      <alignment horizontal="center" vertical="center"/>
    </xf>
    <xf numFmtId="167" fontId="12" fillId="0" borderId="0" xfId="3" applyNumberFormat="1" applyFont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2" fillId="0" borderId="0" xfId="3" applyFont="1" applyAlignment="1">
      <alignment vertical="center"/>
    </xf>
    <xf numFmtId="0" fontId="11" fillId="0" borderId="0" xfId="3" applyFont="1" applyAlignment="1">
      <alignment horizontal="right" vertical="center"/>
    </xf>
    <xf numFmtId="9" fontId="11" fillId="0" borderId="0" xfId="3" applyNumberFormat="1" applyFont="1" applyAlignment="1">
      <alignment horizontal="center" vertical="center"/>
    </xf>
    <xf numFmtId="167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1" fillId="0" borderId="0" xfId="3" applyFont="1" applyAlignment="1">
      <alignment horizontal="left" vertical="center"/>
    </xf>
    <xf numFmtId="14" fontId="9" fillId="0" borderId="0" xfId="3" applyNumberFormat="1" applyFont="1" applyAlignment="1">
      <alignment vertical="center"/>
    </xf>
    <xf numFmtId="0" fontId="9" fillId="0" borderId="0" xfId="3" applyFont="1" applyAlignment="1">
      <alignment horizontal="center" vertical="center"/>
    </xf>
    <xf numFmtId="14" fontId="9" fillId="0" borderId="0" xfId="3" applyNumberFormat="1" applyFont="1" applyAlignment="1">
      <alignment horizontal="left" vertical="center"/>
    </xf>
    <xf numFmtId="14" fontId="9" fillId="0" borderId="0" xfId="3" applyNumberFormat="1" applyFont="1" applyAlignment="1">
      <alignment horizontal="left" vertical="center"/>
    </xf>
    <xf numFmtId="14" fontId="11" fillId="0" borderId="0" xfId="3" applyNumberFormat="1" applyFont="1" applyAlignment="1">
      <alignment horizontal="right" vertical="center"/>
    </xf>
    <xf numFmtId="0" fontId="11" fillId="0" borderId="0" xfId="3" applyFont="1" applyAlignment="1">
      <alignment horizontal="left" vertical="center"/>
    </xf>
    <xf numFmtId="0" fontId="3" fillId="0" borderId="0" xfId="3" applyAlignment="1">
      <alignment horizontal="center" vertical="top" wrapText="1"/>
    </xf>
    <xf numFmtId="0" fontId="3" fillId="0" borderId="0" xfId="3"/>
    <xf numFmtId="0" fontId="3" fillId="0" borderId="0" xfId="2" applyFont="1" applyAlignment="1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left" vertical="center"/>
    </xf>
    <xf numFmtId="14" fontId="4" fillId="0" borderId="0" xfId="2" applyNumberFormat="1" applyFont="1" applyAlignment="1">
      <alignment horizontal="left" vertical="center"/>
    </xf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3" fillId="0" borderId="0" xfId="2" applyFont="1" applyAlignment="1">
      <alignment horizontal="center" vertical="center"/>
    </xf>
    <xf numFmtId="0" fontId="3" fillId="0" borderId="0" xfId="2" applyFont="1" applyAlignment="1">
      <alignment horizontal="right" vertical="center"/>
    </xf>
    <xf numFmtId="14" fontId="3" fillId="0" borderId="0" xfId="2" applyNumberFormat="1" applyAlignment="1">
      <alignment horizontal="center" vertical="center"/>
    </xf>
    <xf numFmtId="0" fontId="11" fillId="0" borderId="0" xfId="2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left" vertic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169" fontId="11" fillId="0" borderId="0" xfId="2" applyNumberFormat="1" applyFont="1" applyAlignment="1">
      <alignment vertical="center"/>
    </xf>
    <xf numFmtId="167" fontId="11" fillId="0" borderId="0" xfId="2" applyNumberFormat="1" applyFont="1" applyAlignment="1">
      <alignment horizontal="center" vertical="center"/>
    </xf>
    <xf numFmtId="169" fontId="11" fillId="0" borderId="0" xfId="2" applyNumberFormat="1" applyFont="1" applyAlignment="1">
      <alignment horizontal="left" vertical="center"/>
    </xf>
    <xf numFmtId="0" fontId="12" fillId="0" borderId="0" xfId="2" applyFont="1" applyAlignment="1">
      <alignment vertical="center"/>
    </xf>
    <xf numFmtId="167" fontId="12" fillId="0" borderId="0" xfId="3" applyNumberFormat="1" applyFont="1" applyAlignment="1">
      <alignment vertical="center"/>
    </xf>
    <xf numFmtId="167" fontId="12" fillId="0" borderId="0" xfId="3" applyNumberFormat="1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169" fontId="11" fillId="0" borderId="0" xfId="2" applyNumberFormat="1" applyFont="1" applyAlignment="1">
      <alignment horizontal="center" vertical="center"/>
    </xf>
    <xf numFmtId="0" fontId="11" fillId="0" borderId="0" xfId="2" applyFont="1" applyAlignment="1">
      <alignment horizontal="left" vertical="center"/>
    </xf>
    <xf numFmtId="14" fontId="9" fillId="0" borderId="0" xfId="2" applyNumberFormat="1" applyFont="1" applyAlignment="1">
      <alignment vertical="center"/>
    </xf>
    <xf numFmtId="0" fontId="9" fillId="0" borderId="0" xfId="2" applyFont="1" applyAlignment="1">
      <alignment horizontal="center" vertical="center"/>
    </xf>
    <xf numFmtId="14" fontId="9" fillId="0" borderId="0" xfId="2" applyNumberFormat="1" applyFont="1" applyAlignment="1">
      <alignment horizontal="left" vertical="center"/>
    </xf>
    <xf numFmtId="14" fontId="11" fillId="0" borderId="0" xfId="2" applyNumberFormat="1" applyFont="1" applyAlignment="1">
      <alignment horizontal="right" vertical="center"/>
    </xf>
    <xf numFmtId="167" fontId="11" fillId="0" borderId="0" xfId="3" applyNumberFormat="1" applyFont="1" applyAlignment="1">
      <alignment horizontal="left" vertical="center"/>
    </xf>
    <xf numFmtId="0" fontId="4" fillId="0" borderId="0" xfId="2" applyFont="1" applyFill="1" applyAlignment="1">
      <alignment horizontal="center"/>
    </xf>
    <xf numFmtId="9" fontId="1" fillId="0" borderId="2" xfId="0" applyNumberFormat="1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/>
    </xf>
  </cellXfs>
  <cellStyles count="5">
    <cellStyle name="Lien hypertexte" xfId="1" builtinId="8"/>
    <cellStyle name="Lien hypertexte 2" xfId="4" xr:uid="{898E1FBE-DD04-47F0-BDBD-208B587B8843}"/>
    <cellStyle name="Normal" xfId="0" builtinId="0"/>
    <cellStyle name="Normal 2" xfId="2" xr:uid="{5A5693A5-8D90-4E1E-B4E0-70ECEBF41D13}"/>
    <cellStyle name="Normal 3" xfId="3" xr:uid="{F87C1821-A000-4B1D-9041-58A504440BFE}"/>
  </cellStyles>
  <dxfs count="82"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numFmt numFmtId="167" formatCode="#,##0.00\ &quot;€&quot;"/>
      <alignment horizontal="center" textRotation="0" indent="0" justifyLastLine="0" shrinkToFit="0" readingOrder="0"/>
    </dxf>
    <dxf>
      <numFmt numFmtId="13" formatCode="0%"/>
      <alignment horizontal="center" textRotation="0" indent="0" justifyLastLine="0" shrinkToFit="0" readingOrder="0"/>
    </dxf>
    <dxf>
      <numFmt numFmtId="167" formatCode="#,##0.00\ &quot;€&quot;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5" formatCode="hh:mm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numFmt numFmtId="165" formatCode="&quot;€&quot;#,##0.00_);[Red]\(&quot;€&quot;#,##0.00\)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numFmt numFmtId="19" formatCode="dd/mm/yyyy"/>
    </dxf>
    <dxf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64" formatCode="0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304801</xdr:colOff>
      <xdr:row>0</xdr:row>
      <xdr:rowOff>0</xdr:rowOff>
    </xdr:from>
    <xdr:to>
      <xdr:col>5</xdr:col>
      <xdr:colOff>781051</xdr:colOff>
      <xdr:row>7</xdr:row>
      <xdr:rowOff>27324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DD755EA-DC97-462D-B09F-CC35CEDFE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1" y="0"/>
          <a:ext cx="1268730" cy="12312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335280</xdr:colOff>
          <xdr:row>2</xdr:row>
          <xdr:rowOff>7620</xdr:rowOff>
        </xdr:from>
        <xdr:to>
          <xdr:col>12</xdr:col>
          <xdr:colOff>60960</xdr:colOff>
          <xdr:row>5</xdr:row>
          <xdr:rowOff>91440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45387A10-7C0F-4548-9A3D-32F2860BBB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304801</xdr:colOff>
      <xdr:row>0</xdr:row>
      <xdr:rowOff>0</xdr:rowOff>
    </xdr:from>
    <xdr:to>
      <xdr:col>5</xdr:col>
      <xdr:colOff>781051</xdr:colOff>
      <xdr:row>7</xdr:row>
      <xdr:rowOff>27324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52EB921-59BC-4525-AE0C-2C5D81FCD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2961" y="0"/>
          <a:ext cx="1261110" cy="12312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251460</xdr:colOff>
          <xdr:row>5</xdr:row>
          <xdr:rowOff>7620</xdr:rowOff>
        </xdr:from>
        <xdr:to>
          <xdr:col>10</xdr:col>
          <xdr:colOff>723900</xdr:colOff>
          <xdr:row>8</xdr:row>
          <xdr:rowOff>106680</xdr:rowOff>
        </xdr:to>
        <xdr:sp macro="" textlink="">
          <xdr:nvSpPr>
            <xdr:cNvPr id="5121" name="CommandButton3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4BCBC8BB-2A61-4D97-A8D4-3D83F02E5D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-client-2024-11-19/fichier-client-2024-11-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clients"/>
      <sheetName val="Consultation"/>
      <sheetName val="Devis"/>
      <sheetName val="Achat Forfait Epilation"/>
      <sheetName val="Paiement x3"/>
      <sheetName val="Paramètres MEDIOSTAR"/>
      <sheetName val="Facture Multipaiement"/>
      <sheetName val="Facture"/>
      <sheetName val="Achat Séance"/>
      <sheetName val="Suivi Forfait Epilation"/>
      <sheetName val="Retrocessions"/>
      <sheetName val="Grille tarifaire"/>
      <sheetName val="Grille tarifaire devis"/>
      <sheetName val="Ne pas touch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6">
          <cell r="C36" t="str">
            <v>PRAT</v>
          </cell>
        </row>
      </sheetData>
      <sheetData sheetId="8" refreshError="1"/>
      <sheetData sheetId="9" refreshError="1"/>
      <sheetData sheetId="10"/>
      <sheetData sheetId="11" refreshError="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6AEFC3-548C-4170-8E63-B03A99CEB558}" name="T_Client" displayName="T_Client" ref="A1:L5" totalsRowShown="0" headerRowDxfId="81" dataDxfId="80">
  <tableColumns count="12">
    <tableColumn id="1" xr3:uid="{F38AEC7C-401F-4F18-B5ED-20B06C3BE012}" name="Ref" dataDxfId="79">
      <calculatedColumnFormula>IF(T_Client[[#This Row],[Nom]]="","",LEFT(T_Client[[#This Row],[Nom]],1) &amp; LEFT(T_Client[[#This Row],[Prenom]],1))&amp;"-" &amp;TEXT(T_Client[[#This Row],[né(e) le]],"aamm")&amp;"-"&amp;TEXT(ROW()-1,"000")</calculatedColumnFormula>
    </tableColumn>
    <tableColumn id="2" xr3:uid="{EB65C8D4-10D0-4C4C-BD3D-4184DD80105F}" name="Nom" dataDxfId="78"/>
    <tableColumn id="3" xr3:uid="{2EBBDAFC-A9FA-476A-BB2E-E827B04F2ED6}" name="Prenom" dataDxfId="77"/>
    <tableColumn id="10" xr3:uid="{49D62848-E0B2-41E9-A1C1-40F198C61E93}" name="Sexe" dataDxfId="76"/>
    <tableColumn id="4" xr3:uid="{443A2E45-3C7A-40C3-B111-AD6FFDD7302F}" name="Adresse" dataDxfId="75"/>
    <tableColumn id="5" xr3:uid="{37ECC486-B6BE-429C-94D0-C2421AD00740}" name="Ville" dataDxfId="74"/>
    <tableColumn id="6" xr3:uid="{2F2241C2-A370-4E8E-B538-F6BA698B1F6F}" name="cp" dataDxfId="73"/>
    <tableColumn id="7" xr3:uid="{47C4B83A-1261-4E82-855C-05AC291D0B1A}" name="tel" dataDxfId="72"/>
    <tableColumn id="8" xr3:uid="{A8625251-49AD-49C5-9469-50965B9DEA44}" name="mail" dataDxfId="71"/>
    <tableColumn id="9" xr3:uid="{A7F5D90F-0DED-40B0-9B35-DCE0B460369D}" name="né(e) le" dataDxfId="70"/>
    <tableColumn id="11" xr3:uid="{B05B8079-EC4A-409D-9495-3F062D8C27B7}" name="ID" dataDxfId="69">
      <calculatedColumnFormula>MAX(T_Client[ID])+1</calculatedColumnFormula>
    </tableColumn>
    <tableColumn id="12" xr3:uid="{2EDCF698-C458-4A0C-8BDD-44C76B0A7F67}" name="Remarques" dataDxfId="6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6BD507-2A1C-4CE0-B514-9D67C6336532}" name="T_RV" displayName="T_RV" ref="A1:L4" totalsRowShown="0" headerRowDxfId="67">
  <tableColumns count="12">
    <tableColumn id="1" xr3:uid="{9EF3B6D6-9BD8-4757-A528-9AA69B8F6ADD}" name="Date" dataDxfId="66"/>
    <tableColumn id="2" xr3:uid="{0313A725-5485-46BB-A27F-215BFB77182A}" name="Heure" dataDxfId="13"/>
    <tableColumn id="3" xr3:uid="{14855969-71AE-41A5-866B-27015D781757}" name="Nom"/>
    <tableColumn id="4" xr3:uid="{5BF5EC08-0EA5-4936-B34E-51FCCB868F82}" name="Prenom"/>
    <tableColumn id="6" xr3:uid="{8C98ABDD-6C0C-4350-A582-1F14467488FE}" name="Motif consultation"/>
    <tableColumn id="7" xr3:uid="{8EFAA724-474C-4AA8-8350-DEA442382FC4}" name="Montant Consultation" dataDxfId="12"/>
    <tableColumn id="9" xr3:uid="{F1C07845-BE76-4878-B704-7362D7CF7169}" name="Réduction" dataDxfId="11"/>
    <tableColumn id="10" xr3:uid="{A4769452-04CA-4922-97FE-AE3EC00A8FC4}" name="Total prix consultation" dataDxfId="10">
      <calculatedColumnFormula>IF(T_RV[[#This Row],[Réduction]]="",T_RV[[#This Row],[Montant Consultation]],T_RV[[#This Row],[Montant Consultation]]-T_RV[[#This Row],[Montant Consultation]]*T_RV[[#This Row],[Réduction]])</calculatedColumnFormula>
    </tableColumn>
    <tableColumn id="11" xr3:uid="{6B4B266E-CDE8-41DC-9058-61E2440979A7}" name="Paramètrage MEDIOSTAR / NANOSTAR"/>
    <tableColumn id="12" xr3:uid="{9A82C95B-A8F6-4364-8D2B-3DE39AB6A150}" name="Intervenant"/>
    <tableColumn id="13" xr3:uid="{6EBF6F33-0681-42C9-B5DB-E785D205896C}" name="Moyen de paiement"/>
    <tableColumn id="14" xr3:uid="{892C4C9A-D8E5-4838-8A44-5403C9CF7EED}" name="Factu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9BDE39C-2B05-4F63-B684-BD1941FA2FA9}" name="T_EpilF" displayName="T_EpilF" ref="A1:F30" totalsRowShown="0" headerRowDxfId="65" dataDxfId="64">
  <autoFilter ref="A1:F30" xr:uid="{6FC4144F-F2D4-4AB8-85A1-F43FCAEFBADA}"/>
  <tableColumns count="6">
    <tableColumn id="1" xr3:uid="{2D03E11D-808F-471C-B283-F566E4DD348D}" name="Motif" dataDxfId="63"/>
    <tableColumn id="2" xr3:uid="{F984B6E4-A3DD-47A6-AC88-6CAF8AD7DBBD}" name="Saisir Code" dataDxfId="62"/>
    <tableColumn id="3" xr3:uid="{6032EE19-80CF-4213-AA3C-B63E1D2F72BF}" name="Séance HT" dataDxfId="61"/>
    <tableColumn id="4" xr3:uid="{4554C51D-F40C-4AFB-ADEB-BCEA7B58C4E9}" name="Séance TTC" dataDxfId="60"/>
    <tableColumn id="5" xr3:uid="{69D24B0C-F916-4F57-98FE-546C0CD5FDE8}" name="Forfait 5 séances HT" dataDxfId="59"/>
    <tableColumn id="6" xr3:uid="{6CB17FA9-57C8-4B61-B5AF-9B34B439074F}" name="Forfait 5 séances TTC" dataDxfId="5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5761F0A-636D-4043-B205-8E5DBFEFE1B8}" name="T_EpilH" displayName="T_EpilH" ref="A31:F57" totalsRowShown="0" headerRowDxfId="57" dataDxfId="56">
  <autoFilter ref="A31:F57" xr:uid="{28251E6E-B892-439C-8D15-82B2F1754F82}"/>
  <tableColumns count="6">
    <tableColumn id="1" xr3:uid="{2F9BD733-4A85-45F9-A61E-F053C178DE36}" name="Motif" dataDxfId="55"/>
    <tableColumn id="2" xr3:uid="{68D6E37A-B0AD-47B8-9192-9C0AEF56B00C}" name="-----" dataDxfId="54"/>
    <tableColumn id="3" xr3:uid="{F576B65D-AFCF-4043-B6F2-E4E7305B58A6}" name="Séance HT" dataDxfId="53"/>
    <tableColumn id="4" xr3:uid="{55EB664F-92DD-4FC1-A5F2-61CA3D912D98}" name="Séance TTC" dataDxfId="52"/>
    <tableColumn id="5" xr3:uid="{416053FB-3154-4502-B9CF-8CCC977DCD35}" name="Forfait 5 séances HT" dataDxfId="51"/>
    <tableColumn id="6" xr3:uid="{CC4C7C9C-59CF-45A3-ABB2-A894DA08B565}" name="Forfait 5 séances TTC" dataDxfId="5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A2FCE6-40DF-4DA8-9683-EC87A4DF3C43}" name="T_Det" displayName="T_Det" ref="A58:F65" totalsRowShown="0" headerRowDxfId="49" dataDxfId="48">
  <autoFilter ref="A58:F65" xr:uid="{3EE7035E-F66C-487F-B9BF-147657A30548}"/>
  <tableColumns count="6">
    <tableColumn id="1" xr3:uid="{28C0B887-6374-4E48-85B8-366593E9BDB6}" name="Motif" dataDxfId="47"/>
    <tableColumn id="2" xr3:uid="{FE1864C2-73A4-4651-B2B7-A6E548973D0E}" name="Saisir Code" dataDxfId="46"/>
    <tableColumn id="3" xr3:uid="{34340A96-D4BB-4012-A9D9-396659D65BC3}" name="Séance HT" dataDxfId="45"/>
    <tableColumn id="4" xr3:uid="{01CA53D3-DD51-4207-A4CB-D8F98FD89455}" name="Séance TTC" dataDxfId="44"/>
    <tableColumn id="5" xr3:uid="{24FF4829-6B76-45BD-8067-6ADABF017107}" name="Forfait 5 séances HT" dataDxfId="43"/>
    <tableColumn id="6" xr3:uid="{BFDFD996-E8C6-4710-8F18-84BD15EC7BA9}" name="Forfait 5 séances TTC" dataDxfId="4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F382B0-8286-4DBA-A04A-EDFC54F2BBE1}" name="T_Aqua" displayName="T_Aqua" ref="A66:F70" totalsRowShown="0" headerRowDxfId="41">
  <autoFilter ref="A66:F70" xr:uid="{7FD48FA5-5388-43C2-AF0C-D968DB9A9755}"/>
  <tableColumns count="6">
    <tableColumn id="1" xr3:uid="{3B270F95-BA16-4628-A331-BF8CA32C8243}" name="Motif"/>
    <tableColumn id="2" xr3:uid="{56CD1FF1-F0CC-4911-AA48-3983B338F6F0}" name="Saisir Code"/>
    <tableColumn id="3" xr3:uid="{591E818B-87D9-4287-B42F-983DAA56E815}" name="Séance HT"/>
    <tableColumn id="4" xr3:uid="{EEFAF300-C147-4B71-AE27-CF44F9367C1E}" name="Séance TTC"/>
    <tableColumn id="5" xr3:uid="{AD1F344F-CCCC-4405-AC2D-A453882AA21B}" name="Forfait 5 séances HT"/>
    <tableColumn id="6" xr3:uid="{DFBE300C-AFE8-4F83-BF0B-CC4E95A6D0A0}" name="Forfait 5 séances TTC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6B24143-55F1-4835-9846-44375227232B}" name="T_PBM" displayName="T_PBM" ref="A71:F73" totalsRowShown="0" headerRowDxfId="40" dataDxfId="39">
  <autoFilter ref="A71:F73" xr:uid="{AECBE32E-01E0-4430-9C4C-07B95623E39C}"/>
  <tableColumns count="6">
    <tableColumn id="1" xr3:uid="{E62B9C08-353F-4BCB-A361-2A228045378B}" name="Motif"/>
    <tableColumn id="2" xr3:uid="{5DB67C71-87FB-4FF8-A24D-F162312703BF}" name="Saisir Code" dataDxfId="38"/>
    <tableColumn id="3" xr3:uid="{A7041D83-41F9-4BFB-9D97-54C534B62E38}" name="Séance HT" dataDxfId="37"/>
    <tableColumn id="4" xr3:uid="{4069D54E-170B-4BA1-B425-270F9123DFC7}" name="Séance TTC" dataDxfId="36"/>
    <tableColumn id="5" xr3:uid="{E7788355-B7E3-46A8-90E4-4850323745F9}" name="Forfait 5 séances HT" dataDxfId="35"/>
    <tableColumn id="6" xr3:uid="{4306A3B2-71C3-45B3-9B2F-BCE6E853875D}" name="Forfait 5 séances TTC" dataDxfId="3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3173DA0-F9B7-46BB-BB98-011E0D78D743}" name="T_reduc" displayName="T_reduc" ref="B1:B8" totalsRowShown="0" headerRowDxfId="33" dataDxfId="32" headerRowCellStyle="Normal 2" dataCellStyle="Normal 2">
  <tableColumns count="1">
    <tableColumn id="1" xr3:uid="{E6AC30F8-3320-4ACC-A10C-60FFA461E47E}" name="Reduc" dataDxfId="31" dataCellStyle="Normal 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C88FC69-FEB8-47C3-8DB6-35727C76C45A}" name="T_sexe" displayName="T_sexe" ref="C1:C3" totalsRowShown="0" headerRowDxfId="30" dataDxfId="29" headerRowCellStyle="Normal 2" dataCellStyle="Normal 2">
  <tableColumns count="1">
    <tableColumn id="1" xr3:uid="{B0A2C0C8-F545-4932-A558-6BB1663482B4}" name="Sexe" dataDxfId="28" dataCellStyle="Normal 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DC0379D-EAB1-4380-8F87-989CECEE7A46}" name="T_inter" displayName="T_inter" ref="E1:G4" totalsRowShown="0" headerRowDxfId="27" dataDxfId="26" headerRowCellStyle="Normal 2" dataCellStyle="Normal 2">
  <tableColumns count="3">
    <tableColumn id="1" xr3:uid="{A4D736E2-5251-4B20-9BBA-8264622FE561}" name="Prenom" dataDxfId="25" dataCellStyle="Normal 2"/>
    <tableColumn id="2" xr3:uid="{7F0874BE-2232-4EC6-B218-CA960825FC32}" name="Nom" dataDxfId="9" dataCellStyle="Normal 2"/>
    <tableColumn id="3" xr3:uid="{8B61C5E6-03BD-4A95-99F5-240987A7B330}" name="N° facture" dataDxfId="8" dataCellStyle="Normal 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638B257-D9B5-444C-9BDC-72FC62F3BEA0}" name="T_paiement" displayName="T_paiement" ref="H1:H5" totalsRowShown="0" headerRowDxfId="24" dataDxfId="23" headerRowCellStyle="Normal 2" dataCellStyle="Normal 2">
  <tableColumns count="1">
    <tableColumn id="1" xr3:uid="{3D463DDB-7541-433D-8580-F0146A27D217}" name="paiement" dataDxfId="22" dataCellStyle="Normal 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48B8246-4E9D-4347-B285-2CE86C369879}" name="T_soins" displayName="T_soins" ref="I1:I6" totalsRowShown="0" headerRowDxfId="21" dataDxfId="20" headerRowCellStyle="Normal 2" dataCellStyle="Normal 2">
  <tableColumns count="1">
    <tableColumn id="1" xr3:uid="{D900D475-1FC4-4E5D-82FA-8CA786DBFE93}" name="Soins" dataDxfId="19" dataCellStyle="Normal 2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0909B68-C195-4D4F-A45E-C3FC4063D3CE}" name="T_heure" displayName="T_heure" ref="K1:K30" totalsRowShown="0" headerRowDxfId="18">
  <tableColumns count="1">
    <tableColumn id="1" xr3:uid="{B7303398-196D-46E9-88B5-ABA25F3B462C}" name="Heure" dataDxfId="17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A4BE760-B2FA-496D-9375-46CEF83FAD15}" name="T_jour" displayName="T_jour" ref="L1:L32" totalsRowShown="0" headerRowDxfId="16">
  <tableColumns count="1">
    <tableColumn id="1" xr3:uid="{7239E03C-499F-46D6-8FD6-BC78C5DEE53E}" name="jour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1D6D989F-9EB9-420D-B342-8FAA08D41361}" name="T_mois" displayName="T_mois" ref="M1:M13" totalsRowShown="0" headerRowDxfId="15">
  <tableColumns count="1">
    <tableColumn id="1" xr3:uid="{B829327F-FD51-4C1C-8CB2-42F06F5B21FB}" name="mois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37D9C11-9AF5-4892-833C-AB691ED25A1F}" name="T_an" displayName="T_an" ref="N1:N8" totalsRowShown="0" headerRowDxfId="14">
  <tableColumns count="1">
    <tableColumn id="1" xr3:uid="{BD64995D-0284-4905-A176-AE9DFA8D8E98}" name="a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centre.esthetique.ponet@gmail.com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centre.esthetique.ponet@gmail.com" TargetMode="External"/><Relationship Id="rId6" Type="http://schemas.openxmlformats.org/officeDocument/2006/relationships/image" Target="../media/image3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4.xml"/><Relationship Id="rId3" Type="http://schemas.openxmlformats.org/officeDocument/2006/relationships/table" Target="../tables/table9.xml"/><Relationship Id="rId7" Type="http://schemas.openxmlformats.org/officeDocument/2006/relationships/table" Target="../tables/table13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10" Type="http://schemas.openxmlformats.org/officeDocument/2006/relationships/table" Target="../tables/table16.xml"/><Relationship Id="rId4" Type="http://schemas.openxmlformats.org/officeDocument/2006/relationships/table" Target="../tables/table10.xml"/><Relationship Id="rId9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D35EB-D8AA-40B8-AE1A-4A762FB5D31C}">
  <sheetPr codeName="Feuil1"/>
  <dimension ref="A1:L16"/>
  <sheetViews>
    <sheetView workbookViewId="0">
      <selection activeCell="A7" sqref="A7"/>
    </sheetView>
  </sheetViews>
  <sheetFormatPr baseColWidth="10" defaultRowHeight="15" x14ac:dyDescent="0.25"/>
  <cols>
    <col min="4" max="4" width="7.90625" customWidth="1"/>
    <col min="5" max="5" width="20.90625" customWidth="1"/>
    <col min="6" max="6" width="14.7265625" customWidth="1"/>
    <col min="7" max="7" width="10.90625" style="1"/>
    <col min="9" max="9" width="14.7265625" customWidth="1"/>
    <col min="10" max="10" width="10.90625" style="2"/>
    <col min="11" max="11" width="0" style="3" hidden="1" customWidth="1"/>
    <col min="12" max="12" width="35.1796875" customWidth="1"/>
  </cols>
  <sheetData>
    <row r="1" spans="1:12" x14ac:dyDescent="0.25">
      <c r="A1" s="3" t="s">
        <v>7</v>
      </c>
      <c r="B1" s="3" t="s">
        <v>0</v>
      </c>
      <c r="C1" s="3" t="s">
        <v>1</v>
      </c>
      <c r="D1" s="3" t="s">
        <v>162</v>
      </c>
      <c r="E1" s="3" t="s">
        <v>2</v>
      </c>
      <c r="F1" s="3" t="s">
        <v>3</v>
      </c>
      <c r="G1" s="4" t="s">
        <v>4</v>
      </c>
      <c r="H1" s="3" t="s">
        <v>5</v>
      </c>
      <c r="I1" s="3" t="s">
        <v>6</v>
      </c>
      <c r="J1" s="5" t="s">
        <v>8</v>
      </c>
      <c r="K1" s="3" t="s">
        <v>178</v>
      </c>
      <c r="L1" s="3" t="s">
        <v>180</v>
      </c>
    </row>
    <row r="2" spans="1:12" s="36" customFormat="1" x14ac:dyDescent="0.25">
      <c r="A2" s="38" t="str">
        <f>IF(T_Client[[#This Row],[Nom]]="","",LEFT(T_Client[[#This Row],[Nom]],1) &amp; LEFT(T_Client[[#This Row],[Prenom]],1))&amp;"-" &amp;TEXT(T_Client[[#This Row],[né(e) le]],"aamm")&amp;"-"&amp;TEXT(ROW()-1,"000")</f>
        <v>VC-0410-001</v>
      </c>
      <c r="B2" s="39" t="s">
        <v>172</v>
      </c>
      <c r="C2" s="40" t="s">
        <v>173</v>
      </c>
      <c r="D2" s="41" t="s">
        <v>145</v>
      </c>
      <c r="E2" s="40"/>
      <c r="F2" s="41"/>
      <c r="G2" s="42"/>
      <c r="H2" s="41"/>
      <c r="I2" s="43"/>
      <c r="J2" s="41">
        <v>38263</v>
      </c>
      <c r="K2" s="44">
        <v>1</v>
      </c>
      <c r="L2" s="39"/>
    </row>
    <row r="3" spans="1:12" s="36" customFormat="1" x14ac:dyDescent="0.25">
      <c r="A3" s="38" t="s">
        <v>194</v>
      </c>
      <c r="B3" s="39" t="s">
        <v>174</v>
      </c>
      <c r="C3" s="40" t="s">
        <v>175</v>
      </c>
      <c r="D3" s="41" t="s">
        <v>145</v>
      </c>
      <c r="E3" s="40" t="s">
        <v>195</v>
      </c>
      <c r="F3" s="41" t="s">
        <v>196</v>
      </c>
      <c r="G3" s="45"/>
      <c r="H3" s="41" t="s">
        <v>196</v>
      </c>
      <c r="I3" s="43" t="s">
        <v>196</v>
      </c>
      <c r="J3" s="41" t="s">
        <v>197</v>
      </c>
      <c r="K3" s="46">
        <v>2</v>
      </c>
      <c r="L3" s="39" t="s">
        <v>196</v>
      </c>
    </row>
    <row r="4" spans="1:12" s="36" customFormat="1" x14ac:dyDescent="0.25">
      <c r="A4" s="38" t="s">
        <v>187</v>
      </c>
      <c r="B4" s="39" t="s">
        <v>176</v>
      </c>
      <c r="C4" s="40" t="s">
        <v>177</v>
      </c>
      <c r="D4" s="41" t="s">
        <v>149</v>
      </c>
      <c r="E4" s="40" t="s">
        <v>188</v>
      </c>
      <c r="F4" s="41" t="s">
        <v>189</v>
      </c>
      <c r="G4" s="45">
        <v>1111</v>
      </c>
      <c r="H4" s="41" t="s">
        <v>190</v>
      </c>
      <c r="I4" s="43" t="s">
        <v>191</v>
      </c>
      <c r="J4" s="41" t="s">
        <v>192</v>
      </c>
      <c r="K4" s="46">
        <v>3</v>
      </c>
      <c r="L4" s="39" t="s">
        <v>193</v>
      </c>
    </row>
    <row r="5" spans="1:12" s="34" customFormat="1" ht="26.4" x14ac:dyDescent="0.25">
      <c r="A5" s="38" t="s">
        <v>186</v>
      </c>
      <c r="B5" s="39" t="s">
        <v>181</v>
      </c>
      <c r="C5" s="40" t="s">
        <v>182</v>
      </c>
      <c r="D5" s="41" t="s">
        <v>149</v>
      </c>
      <c r="E5" s="40" t="s">
        <v>183</v>
      </c>
      <c r="F5" s="41" t="s">
        <v>184</v>
      </c>
      <c r="G5" s="45">
        <v>38510</v>
      </c>
      <c r="H5" s="41" t="s">
        <v>198</v>
      </c>
      <c r="I5" s="43" t="s">
        <v>185</v>
      </c>
      <c r="J5" s="41">
        <v>19614</v>
      </c>
      <c r="K5" s="33">
        <v>4</v>
      </c>
      <c r="L5" s="37" t="s">
        <v>199</v>
      </c>
    </row>
    <row r="13" spans="1:12" x14ac:dyDescent="0.25">
      <c r="E13" s="35" t="s">
        <v>179</v>
      </c>
    </row>
    <row r="16" spans="1:12" x14ac:dyDescent="0.25">
      <c r="C16" s="32"/>
    </row>
  </sheetData>
  <conditionalFormatting sqref="I2:J2 A2:D2 A3:A4">
    <cfRule type="expression" dxfId="7" priority="9">
      <formula>IF($V2="3",TRUE)</formula>
    </cfRule>
    <cfRule type="expression" dxfId="6" priority="10">
      <formula>IF($S2="Oui",TRUE)</formula>
    </cfRule>
  </conditionalFormatting>
  <conditionalFormatting sqref="G2">
    <cfRule type="expression" dxfId="5" priority="7">
      <formula>IF($V2="3",TRUE)</formula>
    </cfRule>
    <cfRule type="expression" dxfId="4" priority="8">
      <formula>IF($S2="Oui",TRUE)</formula>
    </cfRule>
  </conditionalFormatting>
  <conditionalFormatting sqref="H2">
    <cfRule type="expression" dxfId="3" priority="3">
      <formula>IF($V2="3",TRUE)</formula>
    </cfRule>
    <cfRule type="expression" dxfId="2" priority="4">
      <formula>IF($S2="Oui",TRUE)</formula>
    </cfRule>
  </conditionalFormatting>
  <conditionalFormatting sqref="B3:D4 G3:J4">
    <cfRule type="expression" dxfId="1" priority="13">
      <formula>IF($V4="3",TRUE)</formula>
    </cfRule>
    <cfRule type="expression" dxfId="0" priority="14">
      <formula>IF($S4="Oui",TRUE)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0C2B6-9754-4198-AA5D-DB29FD9838DD}">
  <sheetPr codeName="Feuil2"/>
  <dimension ref="A1:R4"/>
  <sheetViews>
    <sheetView tabSelected="1" workbookViewId="0">
      <selection activeCell="E3" sqref="E3"/>
    </sheetView>
  </sheetViews>
  <sheetFormatPr baseColWidth="10" defaultRowHeight="15" x14ac:dyDescent="0.25"/>
  <cols>
    <col min="1" max="1" width="10.90625" style="2"/>
    <col min="2" max="2" width="10.90625" style="3"/>
    <col min="3" max="3" width="15.54296875" customWidth="1"/>
    <col min="4" max="4" width="15.08984375" customWidth="1"/>
    <col min="5" max="5" width="25.26953125" customWidth="1"/>
    <col min="6" max="6" width="12.90625" style="52" customWidth="1"/>
    <col min="7" max="7" width="14.90625" style="53" customWidth="1"/>
    <col min="8" max="8" width="14.7265625" style="3" customWidth="1"/>
    <col min="9" max="9" width="12.1796875" style="50" customWidth="1"/>
    <col min="10" max="10" width="12.7265625" style="31" customWidth="1"/>
    <col min="11" max="11" width="10.54296875" customWidth="1"/>
  </cols>
  <sheetData>
    <row r="1" spans="1:18" s="27" customFormat="1" ht="46.8" x14ac:dyDescent="0.25">
      <c r="A1" s="28" t="s">
        <v>9</v>
      </c>
      <c r="B1" s="29" t="s">
        <v>200</v>
      </c>
      <c r="C1" s="28" t="s">
        <v>0</v>
      </c>
      <c r="D1" s="27" t="s">
        <v>1</v>
      </c>
      <c r="E1" s="28" t="s">
        <v>164</v>
      </c>
      <c r="F1" s="49" t="s">
        <v>165</v>
      </c>
      <c r="G1" s="120" t="s">
        <v>166</v>
      </c>
      <c r="H1" s="49" t="s">
        <v>167</v>
      </c>
      <c r="I1" s="30" t="s">
        <v>168</v>
      </c>
      <c r="J1" s="28" t="s">
        <v>169</v>
      </c>
      <c r="K1" s="28" t="s">
        <v>170</v>
      </c>
      <c r="L1" s="28" t="s">
        <v>171</v>
      </c>
      <c r="R1" s="27">
        <v>2</v>
      </c>
    </row>
    <row r="2" spans="1:18" x14ac:dyDescent="0.25">
      <c r="A2" s="2">
        <v>45620</v>
      </c>
      <c r="B2" s="51">
        <v>0.35416666666666669</v>
      </c>
      <c r="C2" t="s">
        <v>174</v>
      </c>
      <c r="D2" t="s">
        <v>175</v>
      </c>
      <c r="E2" t="s">
        <v>28</v>
      </c>
      <c r="F2" s="52">
        <v>40</v>
      </c>
      <c r="G2" s="53" t="s">
        <v>234</v>
      </c>
      <c r="H2" s="52">
        <f>IF(T_RV[[#This Row],[Réduction]]="",T_RV[[#This Row],[Montant Consultation]],T_RV[[#This Row],[Montant Consultation]]-T_RV[[#This Row],[Montant Consultation]]*T_RV[[#This Row],[Réduction]])</f>
        <v>36</v>
      </c>
      <c r="I2" t="s">
        <v>196</v>
      </c>
      <c r="J2" t="s">
        <v>144</v>
      </c>
      <c r="K2" t="s">
        <v>147</v>
      </c>
      <c r="L2" t="s">
        <v>273</v>
      </c>
    </row>
    <row r="3" spans="1:18" x14ac:dyDescent="0.25">
      <c r="A3" s="2">
        <v>45620</v>
      </c>
      <c r="B3" s="51">
        <v>0.33333333333333331</v>
      </c>
      <c r="C3" t="s">
        <v>176</v>
      </c>
      <c r="D3" t="s">
        <v>177</v>
      </c>
      <c r="E3" t="s">
        <v>83</v>
      </c>
      <c r="F3" s="52">
        <v>50</v>
      </c>
      <c r="G3" s="53" t="s">
        <v>233</v>
      </c>
      <c r="H3" s="52">
        <f>IF(T_RV[[#This Row],[Réduction]]="",T_RV[[#This Row],[Montant Consultation]],T_RV[[#This Row],[Montant Consultation]]-T_RV[[#This Row],[Montant Consultation]]*T_RV[[#This Row],[Réduction]])</f>
        <v>47.5</v>
      </c>
      <c r="I3" s="31" t="s">
        <v>196</v>
      </c>
      <c r="J3" t="s">
        <v>146</v>
      </c>
      <c r="K3" t="s">
        <v>154</v>
      </c>
      <c r="L3" t="s">
        <v>273</v>
      </c>
    </row>
    <row r="4" spans="1:18" x14ac:dyDescent="0.25">
      <c r="A4" s="2">
        <v>45620</v>
      </c>
      <c r="B4" s="51">
        <v>0.41666666666666669</v>
      </c>
      <c r="C4" t="s">
        <v>172</v>
      </c>
      <c r="D4" t="s">
        <v>173</v>
      </c>
      <c r="E4" t="s">
        <v>141</v>
      </c>
      <c r="F4" s="52">
        <v>60</v>
      </c>
      <c r="G4" s="53" t="s">
        <v>235</v>
      </c>
      <c r="H4" s="52">
        <f>IF(T_RV[[#This Row],[Réduction]]="",T_RV[[#This Row],[Montant Consultation]],T_RV[[#This Row],[Montant Consultation]]-T_RV[[#This Row],[Montant Consultation]]*T_RV[[#This Row],[Réduction]])</f>
        <v>51</v>
      </c>
      <c r="I4" s="50" t="s">
        <v>193</v>
      </c>
      <c r="J4" s="31" t="s">
        <v>144</v>
      </c>
      <c r="K4" t="s">
        <v>155</v>
      </c>
      <c r="L4" t="s">
        <v>274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120C3-B642-4B90-8578-F403E84398C2}">
  <sheetPr codeName="Feuil10">
    <tabColor rgb="FFFFFF00"/>
  </sheetPr>
  <dimension ref="A1:H39"/>
  <sheetViews>
    <sheetView workbookViewId="0">
      <selection activeCell="E14" sqref="E14:F14"/>
    </sheetView>
  </sheetViews>
  <sheetFormatPr baseColWidth="10" defaultRowHeight="13.2" x14ac:dyDescent="0.25"/>
  <cols>
    <col min="1" max="1" width="14.1796875" style="8" customWidth="1"/>
    <col min="2" max="2" width="13.453125" style="8" customWidth="1"/>
    <col min="3" max="3" width="10.6328125" style="8" customWidth="1"/>
    <col min="4" max="5" width="10.90625" style="8"/>
    <col min="6" max="6" width="9.90625" style="8" customWidth="1"/>
    <col min="7" max="7" width="10.1796875" style="8" customWidth="1"/>
    <col min="8" max="11" width="10.90625" style="8"/>
    <col min="12" max="12" width="18.7265625" style="8" customWidth="1"/>
    <col min="13" max="16384" width="10.90625" style="8"/>
  </cols>
  <sheetData>
    <row r="1" spans="1:8" s="91" customFormat="1" x14ac:dyDescent="0.25">
      <c r="A1" s="89" t="s">
        <v>240</v>
      </c>
      <c r="B1" s="90" t="str">
        <f>IF(B36="Anaïs","884175209",IF(B36="Christian","402793293",IF(B36="Matthieu","791315443"," ")))</f>
        <v>791315443</v>
      </c>
      <c r="C1" s="90"/>
    </row>
    <row r="2" spans="1:8" s="91" customFormat="1" x14ac:dyDescent="0.25">
      <c r="A2" s="89" t="s">
        <v>241</v>
      </c>
      <c r="B2" s="92" t="str">
        <f>IF(B36="Anaïs","86.90D",IF(B36="Christian","86.90D",IF(B36="Matthieu","86.90D"," ")))</f>
        <v>86.90D</v>
      </c>
      <c r="C2" s="90"/>
      <c r="D2" s="89"/>
    </row>
    <row r="3" spans="1:8" s="91" customFormat="1" x14ac:dyDescent="0.25">
      <c r="A3" s="89" t="s">
        <v>242</v>
      </c>
      <c r="B3" s="92" t="str">
        <f>IF(B36="Anaïs","FR14884175209",IF(B36="Christian","FR63402793293",IF(B36="Matthieu","FR60791315443"," ")))</f>
        <v>FR60791315443</v>
      </c>
      <c r="C3" s="90"/>
      <c r="D3" s="89"/>
      <c r="F3" s="89"/>
      <c r="G3" s="93"/>
      <c r="H3" s="94" t="s">
        <v>152</v>
      </c>
    </row>
    <row r="4" spans="1:8" s="91" customFormat="1" x14ac:dyDescent="0.25">
      <c r="A4" s="89" t="s">
        <v>243</v>
      </c>
      <c r="B4" s="92" t="s">
        <v>244</v>
      </c>
      <c r="C4" s="90"/>
    </row>
    <row r="5" spans="1:8" s="91" customFormat="1" x14ac:dyDescent="0.25">
      <c r="B5" s="92" t="s">
        <v>245</v>
      </c>
      <c r="C5" s="90"/>
    </row>
    <row r="6" spans="1:8" s="91" customFormat="1" x14ac:dyDescent="0.25">
      <c r="B6" s="92" t="s">
        <v>246</v>
      </c>
      <c r="C6" s="90"/>
    </row>
    <row r="7" spans="1:8" s="91" customFormat="1" ht="15.6" x14ac:dyDescent="0.25">
      <c r="B7" s="58" t="s">
        <v>247</v>
      </c>
      <c r="E7" s="95"/>
      <c r="F7" s="95"/>
      <c r="G7" s="96"/>
      <c r="H7" s="96"/>
    </row>
    <row r="8" spans="1:8" s="91" customFormat="1" x14ac:dyDescent="0.25"/>
    <row r="9" spans="1:8" s="91" customFormat="1" ht="17.399999999999999" x14ac:dyDescent="0.25">
      <c r="C9" s="97" t="s">
        <v>266</v>
      </c>
      <c r="D9" s="97"/>
      <c r="E9" s="95"/>
      <c r="F9" s="95"/>
    </row>
    <row r="10" spans="1:8" s="91" customFormat="1" x14ac:dyDescent="0.25">
      <c r="D10" s="98"/>
      <c r="E10" s="99"/>
      <c r="F10" s="99"/>
    </row>
    <row r="11" spans="1:8" s="91" customFormat="1" ht="15.6" x14ac:dyDescent="0.25">
      <c r="D11" s="95"/>
      <c r="E11" s="95"/>
      <c r="F11" s="95"/>
    </row>
    <row r="12" spans="1:8" s="91" customFormat="1" x14ac:dyDescent="0.25"/>
    <row r="13" spans="1:8" s="91" customFormat="1" x14ac:dyDescent="0.25"/>
    <row r="14" spans="1:8" s="103" customFormat="1" ht="15.6" x14ac:dyDescent="0.25">
      <c r="A14" s="100" t="s">
        <v>251</v>
      </c>
      <c r="B14" s="100"/>
      <c r="C14" s="101" t="s">
        <v>172</v>
      </c>
      <c r="D14" s="101"/>
      <c r="E14" s="102" t="s">
        <v>173</v>
      </c>
      <c r="F14" s="102"/>
      <c r="G14" s="96"/>
    </row>
    <row r="15" spans="1:8" s="103" customFormat="1" ht="15" x14ac:dyDescent="0.25"/>
    <row r="16" spans="1:8" s="103" customFormat="1" ht="15" x14ac:dyDescent="0.25">
      <c r="A16" s="100" t="s">
        <v>253</v>
      </c>
      <c r="B16" s="100"/>
      <c r="C16" s="104" t="s">
        <v>254</v>
      </c>
      <c r="D16" s="104"/>
      <c r="E16" s="104"/>
    </row>
    <row r="17" spans="1:5" s="103" customFormat="1" ht="15" x14ac:dyDescent="0.25"/>
    <row r="18" spans="1:5" s="103" customFormat="1" ht="15" x14ac:dyDescent="0.25">
      <c r="A18" s="100"/>
      <c r="B18" s="100"/>
      <c r="C18" s="104"/>
      <c r="D18" s="104"/>
      <c r="E18" s="104"/>
    </row>
    <row r="19" spans="1:5" s="103" customFormat="1" ht="15" x14ac:dyDescent="0.25"/>
    <row r="20" spans="1:5" s="103" customFormat="1" ht="15" x14ac:dyDescent="0.25">
      <c r="A20" s="100" t="s">
        <v>267</v>
      </c>
      <c r="B20" s="100"/>
      <c r="C20" s="105"/>
      <c r="D20" s="106">
        <v>60</v>
      </c>
      <c r="E20" s="107" t="s">
        <v>260</v>
      </c>
    </row>
    <row r="21" spans="1:5" s="108" customFormat="1" ht="13.5" customHeight="1" x14ac:dyDescent="0.25">
      <c r="C21" s="109"/>
      <c r="D21" s="110">
        <f>IF(E20="TTC",D20/1.2," ")</f>
        <v>50</v>
      </c>
      <c r="E21" s="75" t="str">
        <f>IF(E20="TTC","HT (TVA 20%)"," ")</f>
        <v>HT (TVA 20%)</v>
      </c>
    </row>
    <row r="22" spans="1:5" s="103" customFormat="1" ht="15" x14ac:dyDescent="0.25"/>
    <row r="23" spans="1:5" s="103" customFormat="1" ht="15" x14ac:dyDescent="0.25">
      <c r="A23" s="100" t="s">
        <v>257</v>
      </c>
      <c r="B23" s="100"/>
      <c r="C23" s="104" t="s">
        <v>141</v>
      </c>
      <c r="D23" s="104"/>
      <c r="E23" s="104"/>
    </row>
    <row r="24" spans="1:5" s="103" customFormat="1" ht="15" x14ac:dyDescent="0.25">
      <c r="C24" s="104" t="s">
        <v>258</v>
      </c>
      <c r="D24" s="104"/>
      <c r="E24" s="104"/>
    </row>
    <row r="25" spans="1:5" s="103" customFormat="1" ht="15" x14ac:dyDescent="0.25">
      <c r="C25" s="104" t="s">
        <v>258</v>
      </c>
      <c r="D25" s="104"/>
      <c r="E25" s="104"/>
    </row>
    <row r="26" spans="1:5" s="103" customFormat="1" ht="15" x14ac:dyDescent="0.25">
      <c r="C26" s="104" t="s">
        <v>258</v>
      </c>
      <c r="D26" s="104"/>
      <c r="E26" s="104"/>
    </row>
    <row r="27" spans="1:5" s="103" customFormat="1" ht="15" x14ac:dyDescent="0.25"/>
    <row r="28" spans="1:5" s="103" customFormat="1" ht="15" x14ac:dyDescent="0.25">
      <c r="A28" s="100" t="s">
        <v>268</v>
      </c>
      <c r="B28" s="100"/>
      <c r="D28" s="111" t="s">
        <v>269</v>
      </c>
      <c r="E28" s="111"/>
    </row>
    <row r="29" spans="1:5" s="103" customFormat="1" ht="15" x14ac:dyDescent="0.25"/>
    <row r="30" spans="1:5" s="103" customFormat="1" ht="15" x14ac:dyDescent="0.25">
      <c r="A30" s="100" t="s">
        <v>270</v>
      </c>
      <c r="B30" s="100"/>
      <c r="D30" s="112" t="s">
        <v>269</v>
      </c>
      <c r="E30" s="103" t="s">
        <v>258</v>
      </c>
    </row>
    <row r="31" spans="1:5" s="108" customFormat="1" ht="13.5" customHeight="1" x14ac:dyDescent="0.25">
      <c r="D31" s="108" t="str">
        <f>IF(E30="TTC",D30/1.2," ")</f>
        <v xml:space="preserve"> </v>
      </c>
      <c r="E31" s="108" t="str">
        <f>IF(E30="TTC","HT (TVA 20%)"," ")</f>
        <v xml:space="preserve"> </v>
      </c>
    </row>
    <row r="32" spans="1:5" s="103" customFormat="1" ht="15" x14ac:dyDescent="0.25">
      <c r="B32" s="113"/>
      <c r="C32" s="113"/>
    </row>
    <row r="33" spans="1:6" s="103" customFormat="1" ht="30" customHeight="1" x14ac:dyDescent="0.25"/>
    <row r="34" spans="1:6" s="103" customFormat="1" ht="15.6" x14ac:dyDescent="0.25">
      <c r="A34" s="96" t="s">
        <v>271</v>
      </c>
      <c r="B34" s="96"/>
      <c r="C34" s="114">
        <f ca="1">TODAY()</f>
        <v>45620</v>
      </c>
      <c r="D34" s="115" t="s">
        <v>272</v>
      </c>
      <c r="E34" s="116"/>
      <c r="F34" s="116"/>
    </row>
    <row r="35" spans="1:6" s="91" customFormat="1" ht="48.75" customHeight="1" x14ac:dyDescent="0.25"/>
    <row r="36" spans="1:6" s="103" customFormat="1" ht="15" x14ac:dyDescent="0.25">
      <c r="B36" s="117" t="str">
        <f>H3</f>
        <v>Matthieu</v>
      </c>
      <c r="C36" s="113" t="str">
        <f>IF(B36="Anaïs","DUBOIS",IF(B36="Christian","FARRAJ",IF(B36="Matthieu","PRAT","")))</f>
        <v>PRAT</v>
      </c>
      <c r="D36" s="113"/>
    </row>
    <row r="37" spans="1:6" s="91" customFormat="1" ht="75" customHeight="1" x14ac:dyDescent="0.25">
      <c r="B37" s="90"/>
      <c r="C37" s="90"/>
      <c r="D37" s="90"/>
    </row>
    <row r="38" spans="1:6" s="91" customFormat="1" x14ac:dyDescent="0.25"/>
    <row r="39" spans="1:6" s="91" customFormat="1" x14ac:dyDescent="0.25"/>
  </sheetData>
  <mergeCells count="27">
    <mergeCell ref="C36:D36"/>
    <mergeCell ref="B37:D37"/>
    <mergeCell ref="C25:E25"/>
    <mergeCell ref="C26:E26"/>
    <mergeCell ref="A28:B28"/>
    <mergeCell ref="A30:B30"/>
    <mergeCell ref="B32:C32"/>
    <mergeCell ref="E34:F34"/>
    <mergeCell ref="A18:B18"/>
    <mergeCell ref="C18:E18"/>
    <mergeCell ref="A20:B20"/>
    <mergeCell ref="A23:B23"/>
    <mergeCell ref="C23:E23"/>
    <mergeCell ref="C24:E24"/>
    <mergeCell ref="C9:D9"/>
    <mergeCell ref="E10:F10"/>
    <mergeCell ref="A14:B14"/>
    <mergeCell ref="C14:D14"/>
    <mergeCell ref="E14:F14"/>
    <mergeCell ref="A16:B16"/>
    <mergeCell ref="C16:E16"/>
    <mergeCell ref="B1:C1"/>
    <mergeCell ref="B2:C2"/>
    <mergeCell ref="B3:C3"/>
    <mergeCell ref="B4:C4"/>
    <mergeCell ref="B5:C5"/>
    <mergeCell ref="B6:C6"/>
  </mergeCells>
  <hyperlinks>
    <hyperlink ref="B7" r:id="rId1" xr:uid="{1064EE95-109A-48FD-9C03-E6BA98C1CB80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6145" r:id="rId5" name="CommandButton1">
          <controlPr defaultSize="0" print="0" autoLine="0" r:id="rId6">
            <anchor moveWithCells="1">
              <from>
                <xdr:col>10</xdr:col>
                <xdr:colOff>335280</xdr:colOff>
                <xdr:row>2</xdr:row>
                <xdr:rowOff>7620</xdr:rowOff>
              </from>
              <to>
                <xdr:col>11</xdr:col>
                <xdr:colOff>1508760</xdr:colOff>
                <xdr:row>5</xdr:row>
                <xdr:rowOff>91440</xdr:rowOff>
              </to>
            </anchor>
          </controlPr>
        </control>
      </mc:Choice>
      <mc:Fallback>
        <control shapeId="6145" r:id="rId5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7739B-85D5-4B5C-9A7F-DDEF42E247A3}">
  <sheetPr codeName="Feuil14">
    <tabColor theme="5"/>
  </sheetPr>
  <dimension ref="A1:H43"/>
  <sheetViews>
    <sheetView workbookViewId="0">
      <selection activeCell="E16" sqref="E16:F16"/>
    </sheetView>
  </sheetViews>
  <sheetFormatPr baseColWidth="10" defaultColWidth="9.36328125" defaultRowHeight="13.2" x14ac:dyDescent="0.25"/>
  <cols>
    <col min="1" max="1" width="14.1796875" style="88" customWidth="1"/>
    <col min="2" max="2" width="13.453125" style="88" customWidth="1"/>
    <col min="3" max="3" width="10.6328125" style="88" customWidth="1"/>
    <col min="4" max="4" width="13.36328125" style="88" customWidth="1"/>
    <col min="5" max="5" width="9.36328125" style="88"/>
    <col min="6" max="6" width="9.90625" style="88" customWidth="1"/>
    <col min="7" max="7" width="10.1796875" style="88" customWidth="1"/>
    <col min="8" max="11" width="9.36328125" style="88"/>
    <col min="12" max="12" width="18.7265625" style="88" customWidth="1"/>
    <col min="13" max="16384" width="9.36328125" style="88"/>
  </cols>
  <sheetData>
    <row r="1" spans="1:8" s="54" customFormat="1" x14ac:dyDescent="0.25">
      <c r="A1" s="54" t="s">
        <v>240</v>
      </c>
      <c r="B1" s="55" t="str">
        <f>IF(A38="Anaïs","884175209",IF(A38="Christian","402793293",IF(A38="Matthieu","791315443"," ")))</f>
        <v>791315443</v>
      </c>
      <c r="C1" s="55"/>
    </row>
    <row r="2" spans="1:8" s="54" customFormat="1" x14ac:dyDescent="0.25">
      <c r="A2" s="54" t="s">
        <v>241</v>
      </c>
      <c r="B2" s="55" t="str">
        <f>IF(A38="Anaïs","86.90D",IF(A38="Christian","86.90D",IF(A38="Matthieu","86.90D"," ")))</f>
        <v>86.90D</v>
      </c>
      <c r="C2" s="55"/>
    </row>
    <row r="3" spans="1:8" s="54" customFormat="1" x14ac:dyDescent="0.25">
      <c r="A3" s="54" t="s">
        <v>242</v>
      </c>
      <c r="B3" s="55" t="str">
        <f>IF(A38="Anaïs","FR14884175209",IF(A38="Christian","FR63402793293",IF(A38="Matthieu","FR60791315443"," ")))</f>
        <v>FR60791315443</v>
      </c>
      <c r="C3" s="55"/>
      <c r="G3" s="56"/>
      <c r="H3" s="57" t="s">
        <v>152</v>
      </c>
    </row>
    <row r="4" spans="1:8" s="54" customFormat="1" x14ac:dyDescent="0.25">
      <c r="A4" s="54" t="s">
        <v>243</v>
      </c>
      <c r="B4" s="55" t="s">
        <v>244</v>
      </c>
      <c r="C4" s="55"/>
    </row>
    <row r="5" spans="1:8" s="54" customFormat="1" x14ac:dyDescent="0.25">
      <c r="B5" s="55" t="s">
        <v>245</v>
      </c>
      <c r="C5" s="55"/>
    </row>
    <row r="6" spans="1:8" s="54" customFormat="1" x14ac:dyDescent="0.25">
      <c r="B6" s="55" t="s">
        <v>246</v>
      </c>
      <c r="C6" s="55"/>
    </row>
    <row r="7" spans="1:8" s="54" customFormat="1" ht="15.6" x14ac:dyDescent="0.25">
      <c r="B7" s="58" t="s">
        <v>247</v>
      </c>
      <c r="E7" s="59"/>
      <c r="F7" s="59"/>
      <c r="G7" s="60"/>
      <c r="H7" s="60"/>
    </row>
    <row r="8" spans="1:8" s="54" customFormat="1" x14ac:dyDescent="0.25"/>
    <row r="9" spans="1:8" s="54" customFormat="1" ht="28.5" customHeight="1" x14ac:dyDescent="0.25">
      <c r="B9" s="61"/>
      <c r="C9" s="62" t="s">
        <v>248</v>
      </c>
      <c r="D9" s="62"/>
      <c r="E9" s="59"/>
      <c r="F9" s="59"/>
    </row>
    <row r="10" spans="1:8" s="54" customFormat="1" x14ac:dyDescent="0.25">
      <c r="C10" s="63" t="s">
        <v>249</v>
      </c>
      <c r="D10" s="64">
        <f ca="1">TODAY()</f>
        <v>45620</v>
      </c>
      <c r="E10" s="65" t="s">
        <v>250</v>
      </c>
      <c r="F10" s="65"/>
    </row>
    <row r="11" spans="1:8" s="54" customFormat="1" ht="15.6" x14ac:dyDescent="0.25">
      <c r="D11" s="59"/>
      <c r="E11" s="59"/>
      <c r="F11" s="59"/>
    </row>
    <row r="12" spans="1:8" s="54" customFormat="1" x14ac:dyDescent="0.25"/>
    <row r="13" spans="1:8" s="54" customFormat="1" x14ac:dyDescent="0.25"/>
    <row r="14" spans="1:8" s="69" customFormat="1" ht="15.6" x14ac:dyDescent="0.25">
      <c r="G14" s="60"/>
    </row>
    <row r="15" spans="1:8" s="69" customFormat="1" ht="15" x14ac:dyDescent="0.25"/>
    <row r="16" spans="1:8" s="69" customFormat="1" ht="15.6" x14ac:dyDescent="0.25">
      <c r="A16" s="66" t="s">
        <v>251</v>
      </c>
      <c r="B16" s="66"/>
      <c r="C16" s="67" t="s">
        <v>252</v>
      </c>
      <c r="D16" s="67"/>
      <c r="E16" s="68" t="s">
        <v>173</v>
      </c>
      <c r="F16" s="68"/>
    </row>
    <row r="17" spans="1:7" s="69" customFormat="1" ht="15" x14ac:dyDescent="0.25"/>
    <row r="18" spans="1:7" s="69" customFormat="1" ht="15" x14ac:dyDescent="0.25">
      <c r="A18" s="66" t="s">
        <v>255</v>
      </c>
      <c r="B18" s="66"/>
      <c r="D18" s="70" t="s">
        <v>143</v>
      </c>
      <c r="E18" s="70"/>
    </row>
    <row r="19" spans="1:7" s="69" customFormat="1" ht="15" x14ac:dyDescent="0.25">
      <c r="A19" s="66" t="s">
        <v>256</v>
      </c>
      <c r="B19" s="66"/>
      <c r="D19" s="70"/>
      <c r="E19" s="70"/>
    </row>
    <row r="20" spans="1:7" s="69" customFormat="1" ht="15" x14ac:dyDescent="0.25"/>
    <row r="21" spans="1:7" s="69" customFormat="1" ht="15" x14ac:dyDescent="0.25">
      <c r="A21" s="66" t="s">
        <v>257</v>
      </c>
      <c r="B21" s="66"/>
      <c r="C21" s="70" t="s">
        <v>77</v>
      </c>
      <c r="D21" s="70"/>
      <c r="E21" s="70"/>
      <c r="F21" s="70"/>
      <c r="G21" s="118">
        <f>IFERROR(IF(C21="","",INDEX('Grille tarifaire'!A2:F73,MATCH(Devis!C21,'Grille tarifaire'!A2:A72,0),4)),"")</f>
        <v>50</v>
      </c>
    </row>
    <row r="22" spans="1:7" s="69" customFormat="1" ht="15" x14ac:dyDescent="0.25">
      <c r="C22" s="70" t="s">
        <v>75</v>
      </c>
      <c r="D22" s="70"/>
      <c r="E22" s="70"/>
      <c r="F22" s="70"/>
      <c r="G22" s="118">
        <f>IFERROR(IF(C22="","",INDEX('Grille tarifaire'!A3:F74,MATCH(Devis!C22,'Grille tarifaire'!A3:A73,0),4)),"")</f>
        <v>30</v>
      </c>
    </row>
    <row r="23" spans="1:7" s="69" customFormat="1" ht="15" x14ac:dyDescent="0.25">
      <c r="C23" s="70" t="s">
        <v>81</v>
      </c>
      <c r="D23" s="70"/>
      <c r="E23" s="70"/>
      <c r="F23" s="70"/>
      <c r="G23" s="118">
        <f>IFERROR(IF(C23="","",INDEX('Grille tarifaire'!A4:F75,MATCH(Devis!C23,'Grille tarifaire'!A4:A74,0),4)),"")</f>
        <v>50</v>
      </c>
    </row>
    <row r="24" spans="1:7" s="69" customFormat="1" ht="15" x14ac:dyDescent="0.25">
      <c r="C24" s="70" t="s">
        <v>258</v>
      </c>
      <c r="D24" s="70"/>
      <c r="E24" s="70"/>
      <c r="F24" s="70"/>
      <c r="G24" s="69" t="str">
        <f>IFERROR(IF(C24="","",INDEX('Grille tarifaire'!A5:F76,MATCH(Devis!C24,'Grille tarifaire'!A5:A75,0),4)),"")</f>
        <v/>
      </c>
    </row>
    <row r="25" spans="1:7" s="69" customFormat="1" ht="15" x14ac:dyDescent="0.25">
      <c r="C25" s="70"/>
      <c r="D25" s="70"/>
      <c r="E25" s="70"/>
      <c r="F25" s="70"/>
      <c r="G25" s="69" t="str">
        <f>IFERROR(IF(C25="","",INDEX('Grille tarifaire'!A6:F77,MATCH(Devis!C25,'Grille tarifaire'!A6:A76,0),4)),"")</f>
        <v/>
      </c>
    </row>
    <row r="26" spans="1:7" s="69" customFormat="1" ht="15" x14ac:dyDescent="0.25">
      <c r="C26" s="71"/>
      <c r="D26" s="71"/>
    </row>
    <row r="27" spans="1:7" s="69" customFormat="1" ht="15" x14ac:dyDescent="0.25">
      <c r="A27" s="66" t="s">
        <v>259</v>
      </c>
      <c r="B27" s="66"/>
      <c r="D27" s="72">
        <f>SUM(G21:G25)</f>
        <v>130</v>
      </c>
      <c r="E27" s="72"/>
      <c r="F27" s="69" t="s">
        <v>260</v>
      </c>
    </row>
    <row r="28" spans="1:7" s="69" customFormat="1" ht="13.5" customHeight="1" x14ac:dyDescent="0.25">
      <c r="A28" s="66"/>
      <c r="B28" s="66"/>
      <c r="D28" s="73">
        <f>D27/1.2</f>
        <v>108.33333333333334</v>
      </c>
      <c r="E28" s="74"/>
      <c r="F28" s="75" t="s">
        <v>261</v>
      </c>
    </row>
    <row r="29" spans="1:7" s="69" customFormat="1" ht="15" x14ac:dyDescent="0.25">
      <c r="A29" s="76"/>
      <c r="B29" s="76"/>
      <c r="D29" s="71"/>
      <c r="E29" s="71"/>
    </row>
    <row r="30" spans="1:7" s="69" customFormat="1" ht="15" x14ac:dyDescent="0.25">
      <c r="A30" s="66" t="s">
        <v>262</v>
      </c>
      <c r="B30" s="66"/>
      <c r="D30" s="77">
        <v>0.1</v>
      </c>
      <c r="E30" s="77"/>
    </row>
    <row r="31" spans="1:7" s="69" customFormat="1" ht="15" x14ac:dyDescent="0.25">
      <c r="A31" s="66"/>
      <c r="B31" s="66"/>
      <c r="D31" s="71"/>
    </row>
    <row r="32" spans="1:7" s="69" customFormat="1" ht="15.6" x14ac:dyDescent="0.25">
      <c r="A32" s="66" t="s">
        <v>263</v>
      </c>
      <c r="B32" s="66"/>
      <c r="D32" s="78">
        <f>D27-D27*D30</f>
        <v>117</v>
      </c>
      <c r="E32" s="79"/>
      <c r="F32" s="69" t="s">
        <v>260</v>
      </c>
    </row>
    <row r="33" spans="1:6" s="69" customFormat="1" ht="13.5" customHeight="1" x14ac:dyDescent="0.25">
      <c r="A33" s="66"/>
      <c r="B33" s="66"/>
      <c r="D33" s="73">
        <f>D32/1.2</f>
        <v>97.5</v>
      </c>
      <c r="E33" s="74"/>
      <c r="F33" s="75" t="s">
        <v>261</v>
      </c>
    </row>
    <row r="34" spans="1:6" s="69" customFormat="1" ht="15" x14ac:dyDescent="0.25">
      <c r="B34" s="80"/>
      <c r="C34" s="80"/>
    </row>
    <row r="35" spans="1:6" s="69" customFormat="1" ht="15.6" x14ac:dyDescent="0.25">
      <c r="A35" s="60"/>
      <c r="B35" s="60"/>
      <c r="C35" s="81"/>
      <c r="D35" s="82"/>
      <c r="E35" s="83"/>
      <c r="F35" s="83"/>
    </row>
    <row r="36" spans="1:6" s="69" customFormat="1" ht="15.6" x14ac:dyDescent="0.25">
      <c r="A36" s="60"/>
      <c r="B36" s="60"/>
      <c r="C36" s="81"/>
      <c r="D36" s="82"/>
      <c r="E36" s="84"/>
      <c r="F36" s="84"/>
    </row>
    <row r="37" spans="1:6" s="54" customFormat="1" ht="18.75" customHeight="1" x14ac:dyDescent="0.25"/>
    <row r="38" spans="1:6" s="69" customFormat="1" ht="15" x14ac:dyDescent="0.25">
      <c r="A38" s="85" t="str">
        <f>H3</f>
        <v>Matthieu</v>
      </c>
      <c r="B38" s="69" t="str">
        <f>IF(A38="Anaïs","DUBOIS",IF(A38="Christian","FARRAJ",IF(A38="Matthieu","PRAT","")))</f>
        <v>PRAT</v>
      </c>
      <c r="C38" s="66" t="str">
        <f>C16</f>
        <v xml:space="preserve">VAZELLE </v>
      </c>
      <c r="D38" s="66"/>
      <c r="E38" s="80" t="str">
        <f>E16</f>
        <v>Clarisse</v>
      </c>
      <c r="F38" s="80"/>
    </row>
    <row r="39" spans="1:6" s="69" customFormat="1" ht="15" x14ac:dyDescent="0.25">
      <c r="A39" s="55"/>
      <c r="B39" s="55"/>
      <c r="C39" s="76"/>
      <c r="D39" s="55" t="s">
        <v>264</v>
      </c>
      <c r="E39" s="55"/>
      <c r="F39" s="86"/>
    </row>
    <row r="40" spans="1:6" s="54" customFormat="1" ht="75" customHeight="1" x14ac:dyDescent="0.25">
      <c r="A40" s="55"/>
      <c r="B40" s="55"/>
      <c r="C40" s="87" t="s">
        <v>265</v>
      </c>
      <c r="D40" s="87"/>
      <c r="E40" s="87"/>
      <c r="F40" s="87"/>
    </row>
    <row r="41" spans="1:6" s="54" customFormat="1" x14ac:dyDescent="0.25">
      <c r="A41" s="55"/>
      <c r="B41" s="55"/>
      <c r="C41" s="87"/>
      <c r="D41" s="87"/>
      <c r="E41" s="87"/>
      <c r="F41" s="87"/>
    </row>
    <row r="42" spans="1:6" s="54" customFormat="1" x14ac:dyDescent="0.25">
      <c r="C42" s="87"/>
      <c r="D42" s="87"/>
      <c r="E42" s="87"/>
      <c r="F42" s="87"/>
    </row>
    <row r="43" spans="1:6" x14ac:dyDescent="0.25">
      <c r="C43" s="87"/>
      <c r="D43" s="87"/>
      <c r="E43" s="87"/>
      <c r="F43" s="87"/>
    </row>
  </sheetData>
  <mergeCells count="39">
    <mergeCell ref="A39:B41"/>
    <mergeCell ref="D39:E39"/>
    <mergeCell ref="C40:F43"/>
    <mergeCell ref="C25:F25"/>
    <mergeCell ref="A33:B33"/>
    <mergeCell ref="D33:E33"/>
    <mergeCell ref="B34:C34"/>
    <mergeCell ref="E35:F35"/>
    <mergeCell ref="C38:D38"/>
    <mergeCell ref="E38:F38"/>
    <mergeCell ref="A28:B28"/>
    <mergeCell ref="D28:E28"/>
    <mergeCell ref="A30:B30"/>
    <mergeCell ref="D30:E30"/>
    <mergeCell ref="A31:B31"/>
    <mergeCell ref="A32:B32"/>
    <mergeCell ref="D32:E32"/>
    <mergeCell ref="C22:F22"/>
    <mergeCell ref="C23:F23"/>
    <mergeCell ref="C24:F24"/>
    <mergeCell ref="A27:B27"/>
    <mergeCell ref="D27:E27"/>
    <mergeCell ref="A18:B18"/>
    <mergeCell ref="D18:E18"/>
    <mergeCell ref="A19:B19"/>
    <mergeCell ref="D19:E19"/>
    <mergeCell ref="A21:B21"/>
    <mergeCell ref="C21:F21"/>
    <mergeCell ref="C9:D9"/>
    <mergeCell ref="E10:F10"/>
    <mergeCell ref="A16:B16"/>
    <mergeCell ref="C16:D16"/>
    <mergeCell ref="E16:F16"/>
    <mergeCell ref="B1:C1"/>
    <mergeCell ref="B2:C2"/>
    <mergeCell ref="B3:C3"/>
    <mergeCell ref="B4:C4"/>
    <mergeCell ref="B5:C5"/>
    <mergeCell ref="B6:C6"/>
  </mergeCells>
  <dataValidations count="4">
    <dataValidation type="list" allowBlank="1" showInputMessage="1" showErrorMessage="1" sqref="D30:E30" xr:uid="{F41E707B-9E12-4039-A910-20ED6851EAD8}">
      <formula1>INDIRECT("T_reduc[Reduc]")</formula1>
    </dataValidation>
    <dataValidation type="list" allowBlank="1" showInputMessage="1" showErrorMessage="1" sqref="D18:E18" xr:uid="{1FFBA602-996F-4B8A-905B-711670C8412F}">
      <formula1>INDIRECT("T_soins[Soins]")</formula1>
    </dataValidation>
    <dataValidation type="list" allowBlank="1" showInputMessage="1" showErrorMessage="1" sqref="C26:D26" xr:uid="{5514D133-0316-4B99-BF0F-4684E924C8C1}">
      <formula1>INDIRECT(C20)</formula1>
    </dataValidation>
    <dataValidation type="list" allowBlank="1" showInputMessage="1" showErrorMessage="1" sqref="C21:F25" xr:uid="{F579BC31-C598-443D-BB93-9B5BE04B83B4}">
      <formula1>l_epilF</formula1>
    </dataValidation>
  </dataValidations>
  <hyperlinks>
    <hyperlink ref="B7" r:id="rId1" xr:uid="{BFD00F3A-77FA-41FC-A478-31455FB031BA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5121" r:id="rId5" name="CommandButton3">
          <controlPr defaultSize="0" autoLine="0" r:id="rId6">
            <anchor moveWithCells="1">
              <from>
                <xdr:col>8</xdr:col>
                <xdr:colOff>251460</xdr:colOff>
                <xdr:row>5</xdr:row>
                <xdr:rowOff>7620</xdr:rowOff>
              </from>
              <to>
                <xdr:col>10</xdr:col>
                <xdr:colOff>723900</xdr:colOff>
                <xdr:row>8</xdr:row>
                <xdr:rowOff>106680</xdr:rowOff>
              </to>
            </anchor>
          </controlPr>
        </control>
      </mc:Choice>
      <mc:Fallback>
        <control shapeId="5121" r:id="rId5" name="Command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4843E36-5BAB-4016-94C8-6D56528CB844}">
          <x14:formula1>
            <xm:f>'C:\Users\franc\Downloads\fichier-client-2024-11-19\[fichier-client-2024-11-19.xlsm]Ne pas toucher'!#REF!</xm:f>
          </x14:formula1>
          <xm:sqref>D19:E19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6CCF3-1277-40EF-A981-0E40DF88F77B}">
  <sheetPr codeName="Feuil4">
    <tabColor theme="3"/>
  </sheetPr>
  <dimension ref="A1:F73"/>
  <sheetViews>
    <sheetView workbookViewId="0">
      <selection activeCell="D75" sqref="D75"/>
    </sheetView>
  </sheetViews>
  <sheetFormatPr baseColWidth="10" defaultRowHeight="13.2" x14ac:dyDescent="0.25"/>
  <cols>
    <col min="1" max="1" width="29" style="8" customWidth="1"/>
    <col min="2" max="2" width="17.26953125" style="8" customWidth="1"/>
    <col min="3" max="3" width="11.7265625" style="22" customWidth="1"/>
    <col min="4" max="4" width="12.26953125" style="22" customWidth="1"/>
    <col min="5" max="5" width="18.26953125" style="22" customWidth="1"/>
    <col min="6" max="6" width="18.7265625" style="22" customWidth="1"/>
    <col min="7" max="16384" width="10.90625" style="8"/>
  </cols>
  <sheetData>
    <row r="1" spans="1:6" x14ac:dyDescent="0.25">
      <c r="A1" s="6" t="s">
        <v>10</v>
      </c>
      <c r="B1" s="6" t="s">
        <v>11</v>
      </c>
      <c r="C1" s="7" t="s">
        <v>12</v>
      </c>
      <c r="D1" s="7" t="s">
        <v>13</v>
      </c>
      <c r="E1" s="7" t="s">
        <v>14</v>
      </c>
      <c r="F1" s="7" t="s">
        <v>15</v>
      </c>
    </row>
    <row r="2" spans="1:6" s="9" customFormat="1" x14ac:dyDescent="0.25">
      <c r="A2" s="9" t="s">
        <v>16</v>
      </c>
      <c r="B2" s="10" t="s">
        <v>17</v>
      </c>
      <c r="C2" s="11">
        <v>25</v>
      </c>
      <c r="D2" s="11">
        <v>30</v>
      </c>
      <c r="E2" s="12">
        <v>25</v>
      </c>
      <c r="F2" s="11">
        <v>30</v>
      </c>
    </row>
    <row r="3" spans="1:6" x14ac:dyDescent="0.25">
      <c r="A3" s="13" t="s">
        <v>18</v>
      </c>
      <c r="B3" s="14" t="s">
        <v>19</v>
      </c>
      <c r="C3" s="15">
        <v>25</v>
      </c>
      <c r="D3" s="15">
        <v>30</v>
      </c>
      <c r="E3" s="15">
        <v>100</v>
      </c>
      <c r="F3" s="15">
        <v>120</v>
      </c>
    </row>
    <row r="4" spans="1:6" s="9" customFormat="1" x14ac:dyDescent="0.25">
      <c r="A4" s="9" t="s">
        <v>20</v>
      </c>
      <c r="B4" s="16" t="s">
        <v>21</v>
      </c>
      <c r="C4" s="11">
        <v>25</v>
      </c>
      <c r="D4" s="11">
        <v>30</v>
      </c>
      <c r="E4" s="11">
        <v>100</v>
      </c>
      <c r="F4" s="11">
        <v>120</v>
      </c>
    </row>
    <row r="5" spans="1:6" x14ac:dyDescent="0.25">
      <c r="A5" s="17" t="s">
        <v>22</v>
      </c>
      <c r="B5" s="14" t="s">
        <v>23</v>
      </c>
      <c r="C5" s="15">
        <v>25</v>
      </c>
      <c r="D5" s="15">
        <v>30</v>
      </c>
      <c r="E5" s="15">
        <v>100</v>
      </c>
      <c r="F5" s="15">
        <v>120</v>
      </c>
    </row>
    <row r="6" spans="1:6" s="9" customFormat="1" x14ac:dyDescent="0.25">
      <c r="A6" s="9" t="s">
        <v>24</v>
      </c>
      <c r="B6" s="16" t="s">
        <v>25</v>
      </c>
      <c r="C6" s="11">
        <v>33.33</v>
      </c>
      <c r="D6" s="11">
        <v>40</v>
      </c>
      <c r="E6" s="11">
        <v>133.33000000000001</v>
      </c>
      <c r="F6" s="11">
        <v>160</v>
      </c>
    </row>
    <row r="7" spans="1:6" x14ac:dyDescent="0.25">
      <c r="A7" s="17" t="s">
        <v>26</v>
      </c>
      <c r="B7" s="14" t="s">
        <v>27</v>
      </c>
      <c r="C7" s="15">
        <v>33.33</v>
      </c>
      <c r="D7" s="15">
        <v>40</v>
      </c>
      <c r="E7" s="15">
        <v>133.33000000000001</v>
      </c>
      <c r="F7" s="15">
        <v>160</v>
      </c>
    </row>
    <row r="8" spans="1:6" s="9" customFormat="1" x14ac:dyDescent="0.25">
      <c r="A8" s="9" t="s">
        <v>28</v>
      </c>
      <c r="B8" s="10" t="s">
        <v>29</v>
      </c>
      <c r="C8" s="11">
        <v>33.33</v>
      </c>
      <c r="D8" s="11">
        <v>40</v>
      </c>
      <c r="E8" s="11">
        <v>133.33000000000001</v>
      </c>
      <c r="F8" s="11">
        <v>160</v>
      </c>
    </row>
    <row r="9" spans="1:6" x14ac:dyDescent="0.25">
      <c r="A9" s="17" t="s">
        <v>30</v>
      </c>
      <c r="B9" s="18" t="s">
        <v>31</v>
      </c>
      <c r="C9" s="15">
        <v>58.33</v>
      </c>
      <c r="D9" s="15">
        <v>70</v>
      </c>
      <c r="E9" s="15">
        <v>233.33</v>
      </c>
      <c r="F9" s="15">
        <v>280</v>
      </c>
    </row>
    <row r="10" spans="1:6" s="9" customFormat="1" x14ac:dyDescent="0.25">
      <c r="A10" s="9" t="s">
        <v>32</v>
      </c>
      <c r="B10" s="10" t="s">
        <v>33</v>
      </c>
      <c r="C10" s="11">
        <v>50</v>
      </c>
      <c r="D10" s="11">
        <v>60</v>
      </c>
      <c r="E10" s="11">
        <v>200</v>
      </c>
      <c r="F10" s="11">
        <v>240</v>
      </c>
    </row>
    <row r="11" spans="1:6" x14ac:dyDescent="0.25">
      <c r="A11" s="17" t="s">
        <v>34</v>
      </c>
      <c r="B11" s="18" t="s">
        <v>35</v>
      </c>
      <c r="C11" s="15">
        <v>41.67</v>
      </c>
      <c r="D11" s="15">
        <v>50</v>
      </c>
      <c r="E11" s="15">
        <v>166.67</v>
      </c>
      <c r="F11" s="15">
        <v>200</v>
      </c>
    </row>
    <row r="12" spans="1:6" s="9" customFormat="1" x14ac:dyDescent="0.25">
      <c r="A12" s="9" t="s">
        <v>36</v>
      </c>
      <c r="B12" s="10" t="s">
        <v>37</v>
      </c>
      <c r="C12" s="11">
        <v>16.670000000000002</v>
      </c>
      <c r="D12" s="11">
        <v>20</v>
      </c>
      <c r="E12" s="11">
        <v>66.67</v>
      </c>
      <c r="F12" s="11">
        <v>80</v>
      </c>
    </row>
    <row r="13" spans="1:6" x14ac:dyDescent="0.25">
      <c r="A13" s="17" t="s">
        <v>38</v>
      </c>
      <c r="B13" s="18" t="s">
        <v>39</v>
      </c>
      <c r="C13" s="15">
        <v>25</v>
      </c>
      <c r="D13" s="15">
        <v>30</v>
      </c>
      <c r="E13" s="15">
        <v>100</v>
      </c>
      <c r="F13" s="15">
        <v>120</v>
      </c>
    </row>
    <row r="14" spans="1:6" s="9" customFormat="1" x14ac:dyDescent="0.25">
      <c r="A14" s="9" t="s">
        <v>40</v>
      </c>
      <c r="B14" s="10" t="s">
        <v>41</v>
      </c>
      <c r="C14" s="11">
        <v>50</v>
      </c>
      <c r="D14" s="11">
        <v>60</v>
      </c>
      <c r="E14" s="11">
        <v>200</v>
      </c>
      <c r="F14" s="11">
        <v>240</v>
      </c>
    </row>
    <row r="15" spans="1:6" x14ac:dyDescent="0.25">
      <c r="A15" s="17" t="s">
        <v>42</v>
      </c>
      <c r="B15" s="18" t="s">
        <v>43</v>
      </c>
      <c r="C15" s="15">
        <v>25</v>
      </c>
      <c r="D15" s="15">
        <v>30</v>
      </c>
      <c r="E15" s="15">
        <v>100</v>
      </c>
      <c r="F15" s="15">
        <v>120</v>
      </c>
    </row>
    <row r="16" spans="1:6" s="9" customFormat="1" x14ac:dyDescent="0.25">
      <c r="A16" s="9" t="s">
        <v>44</v>
      </c>
      <c r="B16" s="10" t="s">
        <v>45</v>
      </c>
      <c r="C16" s="11">
        <v>16.670000000000002</v>
      </c>
      <c r="D16" s="11">
        <v>20</v>
      </c>
      <c r="E16" s="11">
        <v>66.67</v>
      </c>
      <c r="F16" s="11">
        <v>80</v>
      </c>
    </row>
    <row r="17" spans="1:6" x14ac:dyDescent="0.25">
      <c r="A17" s="17" t="s">
        <v>46</v>
      </c>
      <c r="B17" s="18" t="s">
        <v>47</v>
      </c>
      <c r="C17" s="15">
        <v>58.33</v>
      </c>
      <c r="D17" s="15">
        <v>70</v>
      </c>
      <c r="E17" s="15">
        <v>233.33</v>
      </c>
      <c r="F17" s="15">
        <v>280</v>
      </c>
    </row>
    <row r="18" spans="1:6" s="9" customFormat="1" x14ac:dyDescent="0.25">
      <c r="A18" s="9" t="s">
        <v>48</v>
      </c>
      <c r="B18" s="10" t="s">
        <v>49</v>
      </c>
      <c r="C18" s="11">
        <v>58.33</v>
      </c>
      <c r="D18" s="11">
        <v>70</v>
      </c>
      <c r="E18" s="11">
        <v>233.33</v>
      </c>
      <c r="F18" s="11">
        <v>280</v>
      </c>
    </row>
    <row r="19" spans="1:6" x14ac:dyDescent="0.25">
      <c r="A19" s="17" t="s">
        <v>50</v>
      </c>
      <c r="B19" s="18" t="s">
        <v>51</v>
      </c>
      <c r="C19" s="15">
        <v>100</v>
      </c>
      <c r="D19" s="15">
        <v>120</v>
      </c>
      <c r="E19" s="15">
        <v>400</v>
      </c>
      <c r="F19" s="15">
        <v>480</v>
      </c>
    </row>
    <row r="20" spans="1:6" s="9" customFormat="1" x14ac:dyDescent="0.25">
      <c r="A20" s="9" t="s">
        <v>52</v>
      </c>
      <c r="B20" s="10" t="s">
        <v>53</v>
      </c>
      <c r="C20" s="11">
        <v>25</v>
      </c>
      <c r="D20" s="11">
        <v>30</v>
      </c>
      <c r="E20" s="11">
        <v>100</v>
      </c>
      <c r="F20" s="11">
        <v>120</v>
      </c>
    </row>
    <row r="21" spans="1:6" x14ac:dyDescent="0.25">
      <c r="A21" s="17" t="s">
        <v>54</v>
      </c>
      <c r="B21" s="18" t="s">
        <v>55</v>
      </c>
      <c r="C21" s="15">
        <v>33.33</v>
      </c>
      <c r="D21" s="15">
        <v>40</v>
      </c>
      <c r="E21" s="15">
        <v>133.33000000000001</v>
      </c>
      <c r="F21" s="15">
        <v>160</v>
      </c>
    </row>
    <row r="22" spans="1:6" s="9" customFormat="1" x14ac:dyDescent="0.25">
      <c r="A22" s="9" t="s">
        <v>56</v>
      </c>
      <c r="B22" s="10" t="s">
        <v>57</v>
      </c>
      <c r="C22" s="11">
        <v>41.67</v>
      </c>
      <c r="D22" s="11">
        <v>50</v>
      </c>
      <c r="E22" s="11">
        <v>166.67</v>
      </c>
      <c r="F22" s="11">
        <v>200</v>
      </c>
    </row>
    <row r="23" spans="1:6" x14ac:dyDescent="0.25">
      <c r="A23" s="17" t="s">
        <v>58</v>
      </c>
      <c r="B23" s="18" t="s">
        <v>59</v>
      </c>
      <c r="C23" s="15">
        <v>50</v>
      </c>
      <c r="D23" s="15">
        <v>60</v>
      </c>
      <c r="E23" s="15">
        <v>200</v>
      </c>
      <c r="F23" s="15">
        <v>240</v>
      </c>
    </row>
    <row r="24" spans="1:6" s="9" customFormat="1" x14ac:dyDescent="0.25">
      <c r="A24" s="9" t="s">
        <v>60</v>
      </c>
      <c r="B24" s="10" t="s">
        <v>61</v>
      </c>
      <c r="C24" s="11">
        <v>58.33</v>
      </c>
      <c r="D24" s="11">
        <v>70</v>
      </c>
      <c r="E24" s="11">
        <v>233.33</v>
      </c>
      <c r="F24" s="11">
        <v>280</v>
      </c>
    </row>
    <row r="25" spans="1:6" x14ac:dyDescent="0.25">
      <c r="A25" s="17" t="s">
        <v>62</v>
      </c>
      <c r="B25" s="18" t="s">
        <v>63</v>
      </c>
      <c r="C25" s="15">
        <v>50</v>
      </c>
      <c r="D25" s="15">
        <v>60</v>
      </c>
      <c r="E25" s="15">
        <v>200</v>
      </c>
      <c r="F25" s="15">
        <v>240</v>
      </c>
    </row>
    <row r="26" spans="1:6" s="9" customFormat="1" x14ac:dyDescent="0.25">
      <c r="A26" s="9" t="s">
        <v>64</v>
      </c>
      <c r="B26" s="10" t="s">
        <v>65</v>
      </c>
      <c r="C26" s="11">
        <v>25</v>
      </c>
      <c r="D26" s="11">
        <v>30</v>
      </c>
      <c r="E26" s="11">
        <v>100</v>
      </c>
      <c r="F26" s="11">
        <v>120</v>
      </c>
    </row>
    <row r="27" spans="1:6" x14ac:dyDescent="0.25">
      <c r="A27" s="17" t="s">
        <v>66</v>
      </c>
      <c r="B27" s="18" t="s">
        <v>67</v>
      </c>
      <c r="C27" s="15">
        <v>83.33</v>
      </c>
      <c r="D27" s="15">
        <v>100</v>
      </c>
      <c r="E27" s="15">
        <v>333.33</v>
      </c>
      <c r="F27" s="15">
        <v>400</v>
      </c>
    </row>
    <row r="28" spans="1:6" s="9" customFormat="1" x14ac:dyDescent="0.25">
      <c r="A28" s="9" t="s">
        <v>68</v>
      </c>
      <c r="B28" s="10" t="s">
        <v>69</v>
      </c>
      <c r="C28" s="11">
        <v>166.67</v>
      </c>
      <c r="D28" s="11">
        <v>200</v>
      </c>
      <c r="E28" s="11">
        <v>666.67</v>
      </c>
      <c r="F28" s="11">
        <v>800</v>
      </c>
    </row>
    <row r="29" spans="1:6" x14ac:dyDescent="0.25">
      <c r="A29" s="17" t="s">
        <v>70</v>
      </c>
      <c r="B29" s="18" t="s">
        <v>71</v>
      </c>
      <c r="C29" s="15">
        <v>100</v>
      </c>
      <c r="D29" s="15">
        <v>120</v>
      </c>
      <c r="E29" s="15">
        <v>400</v>
      </c>
      <c r="F29" s="15">
        <v>480</v>
      </c>
    </row>
    <row r="30" spans="1:6" s="9" customFormat="1" x14ac:dyDescent="0.25">
      <c r="B30" s="10"/>
      <c r="C30" s="11"/>
      <c r="D30" s="11">
        <v>0</v>
      </c>
      <c r="E30" s="11"/>
      <c r="F30" s="11"/>
    </row>
    <row r="31" spans="1:6" x14ac:dyDescent="0.25">
      <c r="A31" s="6" t="s">
        <v>10</v>
      </c>
      <c r="B31" s="19" t="s">
        <v>72</v>
      </c>
      <c r="C31" s="7" t="s">
        <v>12</v>
      </c>
      <c r="D31" s="7" t="s">
        <v>13</v>
      </c>
      <c r="E31" s="7" t="s">
        <v>14</v>
      </c>
      <c r="F31" s="7" t="s">
        <v>15</v>
      </c>
    </row>
    <row r="32" spans="1:6" s="9" customFormat="1" x14ac:dyDescent="0.25">
      <c r="A32" s="17" t="s">
        <v>73</v>
      </c>
      <c r="B32" s="18" t="s">
        <v>74</v>
      </c>
      <c r="C32" s="15">
        <v>25</v>
      </c>
      <c r="D32" s="15">
        <v>30</v>
      </c>
      <c r="E32" s="15">
        <v>100</v>
      </c>
      <c r="F32" s="15">
        <v>120</v>
      </c>
    </row>
    <row r="33" spans="1:6" x14ac:dyDescent="0.25">
      <c r="A33" s="9" t="s">
        <v>75</v>
      </c>
      <c r="B33" s="16" t="s">
        <v>76</v>
      </c>
      <c r="C33" s="11">
        <v>25</v>
      </c>
      <c r="D33" s="11">
        <v>30</v>
      </c>
      <c r="E33" s="11">
        <v>100</v>
      </c>
      <c r="F33" s="11">
        <v>120</v>
      </c>
    </row>
    <row r="34" spans="1:6" s="9" customFormat="1" x14ac:dyDescent="0.25">
      <c r="A34" s="17" t="s">
        <v>77</v>
      </c>
      <c r="B34" s="14" t="s">
        <v>78</v>
      </c>
      <c r="C34" s="15">
        <v>41.67</v>
      </c>
      <c r="D34" s="15">
        <v>50</v>
      </c>
      <c r="E34" s="15">
        <v>166.67</v>
      </c>
      <c r="F34" s="15">
        <v>200</v>
      </c>
    </row>
    <row r="35" spans="1:6" x14ac:dyDescent="0.25">
      <c r="A35" s="9" t="s">
        <v>79</v>
      </c>
      <c r="B35" s="16" t="s">
        <v>80</v>
      </c>
      <c r="C35" s="11">
        <v>66.67</v>
      </c>
      <c r="D35" s="11">
        <v>80</v>
      </c>
      <c r="E35" s="11">
        <v>266.67</v>
      </c>
      <c r="F35" s="11">
        <v>320</v>
      </c>
    </row>
    <row r="36" spans="1:6" s="9" customFormat="1" x14ac:dyDescent="0.25">
      <c r="A36" s="17" t="s">
        <v>81</v>
      </c>
      <c r="B36" s="14" t="s">
        <v>82</v>
      </c>
      <c r="C36" s="15">
        <v>41.67</v>
      </c>
      <c r="D36" s="15">
        <v>50</v>
      </c>
      <c r="E36" s="15">
        <v>166.67</v>
      </c>
      <c r="F36" s="15">
        <v>200</v>
      </c>
    </row>
    <row r="37" spans="1:6" x14ac:dyDescent="0.25">
      <c r="A37" s="9" t="s">
        <v>83</v>
      </c>
      <c r="B37" s="10" t="s">
        <v>84</v>
      </c>
      <c r="C37" s="11">
        <v>41.67</v>
      </c>
      <c r="D37" s="11">
        <v>50</v>
      </c>
      <c r="E37" s="11">
        <v>166.67</v>
      </c>
      <c r="F37" s="11">
        <v>200</v>
      </c>
    </row>
    <row r="38" spans="1:6" s="9" customFormat="1" x14ac:dyDescent="0.25">
      <c r="A38" s="17" t="s">
        <v>85</v>
      </c>
      <c r="B38" s="18" t="s">
        <v>86</v>
      </c>
      <c r="C38" s="15">
        <v>83.33</v>
      </c>
      <c r="D38" s="15">
        <v>100</v>
      </c>
      <c r="E38" s="15">
        <v>333.33</v>
      </c>
      <c r="F38" s="15">
        <v>400</v>
      </c>
    </row>
    <row r="39" spans="1:6" x14ac:dyDescent="0.25">
      <c r="A39" s="9" t="s">
        <v>87</v>
      </c>
      <c r="B39" s="10" t="s">
        <v>88</v>
      </c>
      <c r="C39" s="11">
        <v>66.67</v>
      </c>
      <c r="D39" s="11">
        <v>80</v>
      </c>
      <c r="E39" s="11">
        <v>266.67</v>
      </c>
      <c r="F39" s="11">
        <v>320</v>
      </c>
    </row>
    <row r="40" spans="1:6" s="9" customFormat="1" x14ac:dyDescent="0.25">
      <c r="A40" s="17" t="s">
        <v>89</v>
      </c>
      <c r="B40" s="18" t="s">
        <v>90</v>
      </c>
      <c r="C40" s="15">
        <v>50</v>
      </c>
      <c r="D40" s="15">
        <v>60</v>
      </c>
      <c r="E40" s="15">
        <v>200</v>
      </c>
      <c r="F40" s="15">
        <v>240</v>
      </c>
    </row>
    <row r="41" spans="1:6" x14ac:dyDescent="0.25">
      <c r="A41" s="9" t="s">
        <v>91</v>
      </c>
      <c r="B41" s="10" t="s">
        <v>92</v>
      </c>
      <c r="C41" s="11">
        <v>33.33</v>
      </c>
      <c r="D41" s="11">
        <v>40</v>
      </c>
      <c r="E41" s="11">
        <v>133.33000000000001</v>
      </c>
      <c r="F41" s="11">
        <v>160</v>
      </c>
    </row>
    <row r="42" spans="1:6" s="9" customFormat="1" x14ac:dyDescent="0.25">
      <c r="A42" s="17" t="s">
        <v>93</v>
      </c>
      <c r="B42" s="18" t="s">
        <v>94</v>
      </c>
      <c r="C42" s="15">
        <v>100</v>
      </c>
      <c r="D42" s="15">
        <v>120</v>
      </c>
      <c r="E42" s="15">
        <v>400</v>
      </c>
      <c r="F42" s="15">
        <v>480</v>
      </c>
    </row>
    <row r="43" spans="1:6" x14ac:dyDescent="0.25">
      <c r="A43" s="9" t="s">
        <v>95</v>
      </c>
      <c r="B43" s="10" t="s">
        <v>96</v>
      </c>
      <c r="C43" s="11">
        <v>100</v>
      </c>
      <c r="D43" s="11">
        <v>120</v>
      </c>
      <c r="E43" s="11">
        <v>400</v>
      </c>
      <c r="F43" s="11">
        <v>480</v>
      </c>
    </row>
    <row r="44" spans="1:6" s="9" customFormat="1" x14ac:dyDescent="0.25">
      <c r="A44" s="17" t="s">
        <v>97</v>
      </c>
      <c r="B44" s="18" t="s">
        <v>98</v>
      </c>
      <c r="C44" s="15">
        <v>75</v>
      </c>
      <c r="D44" s="15">
        <v>90</v>
      </c>
      <c r="E44" s="15">
        <v>300</v>
      </c>
      <c r="F44" s="15">
        <v>360</v>
      </c>
    </row>
    <row r="45" spans="1:6" x14ac:dyDescent="0.25">
      <c r="A45" s="9" t="s">
        <v>99</v>
      </c>
      <c r="B45" s="10" t="s">
        <v>100</v>
      </c>
      <c r="C45" s="11">
        <v>91.67</v>
      </c>
      <c r="D45" s="11">
        <v>110</v>
      </c>
      <c r="E45" s="11">
        <v>366.67</v>
      </c>
      <c r="F45" s="11">
        <v>440</v>
      </c>
    </row>
    <row r="46" spans="1:6" s="9" customFormat="1" x14ac:dyDescent="0.25">
      <c r="A46" s="17" t="s">
        <v>101</v>
      </c>
      <c r="B46" s="18" t="s">
        <v>102</v>
      </c>
      <c r="C46" s="15">
        <v>150</v>
      </c>
      <c r="D46" s="15">
        <v>180</v>
      </c>
      <c r="E46" s="15">
        <v>600</v>
      </c>
      <c r="F46" s="15">
        <v>720</v>
      </c>
    </row>
    <row r="47" spans="1:6" x14ac:dyDescent="0.25">
      <c r="A47" s="9" t="s">
        <v>103</v>
      </c>
      <c r="B47" s="10" t="s">
        <v>104</v>
      </c>
      <c r="C47" s="11">
        <v>33.33</v>
      </c>
      <c r="D47" s="11">
        <v>40</v>
      </c>
      <c r="E47" s="11">
        <v>133.33000000000001</v>
      </c>
      <c r="F47" s="11">
        <v>160</v>
      </c>
    </row>
    <row r="48" spans="1:6" s="9" customFormat="1" x14ac:dyDescent="0.25">
      <c r="A48" s="17" t="s">
        <v>105</v>
      </c>
      <c r="B48" s="18" t="s">
        <v>106</v>
      </c>
      <c r="C48" s="15">
        <v>50</v>
      </c>
      <c r="D48" s="15">
        <v>60</v>
      </c>
      <c r="E48" s="15">
        <v>200</v>
      </c>
      <c r="F48" s="15">
        <v>240</v>
      </c>
    </row>
    <row r="49" spans="1:6" x14ac:dyDescent="0.25">
      <c r="A49" s="9" t="s">
        <v>107</v>
      </c>
      <c r="B49" s="10" t="s">
        <v>108</v>
      </c>
      <c r="C49" s="11">
        <v>66.67</v>
      </c>
      <c r="D49" s="11">
        <v>80</v>
      </c>
      <c r="E49" s="11">
        <v>266.67</v>
      </c>
      <c r="F49" s="11">
        <v>320</v>
      </c>
    </row>
    <row r="50" spans="1:6" s="9" customFormat="1" x14ac:dyDescent="0.25">
      <c r="A50" s="17" t="s">
        <v>109</v>
      </c>
      <c r="B50" s="18" t="s">
        <v>110</v>
      </c>
      <c r="C50" s="15">
        <v>83.33</v>
      </c>
      <c r="D50" s="15">
        <v>100</v>
      </c>
      <c r="E50" s="15">
        <v>333.33</v>
      </c>
      <c r="F50" s="15">
        <v>400</v>
      </c>
    </row>
    <row r="51" spans="1:6" x14ac:dyDescent="0.25">
      <c r="A51" s="9" t="s">
        <v>111</v>
      </c>
      <c r="B51" s="10" t="s">
        <v>112</v>
      </c>
      <c r="C51" s="11">
        <v>100</v>
      </c>
      <c r="D51" s="11">
        <v>120</v>
      </c>
      <c r="E51" s="11">
        <v>400</v>
      </c>
      <c r="F51" s="11">
        <v>480</v>
      </c>
    </row>
    <row r="52" spans="1:6" s="9" customFormat="1" x14ac:dyDescent="0.25">
      <c r="A52" s="17" t="s">
        <v>113</v>
      </c>
      <c r="B52" s="18" t="s">
        <v>114</v>
      </c>
      <c r="C52" s="15">
        <v>83.33</v>
      </c>
      <c r="D52" s="15">
        <v>100</v>
      </c>
      <c r="E52" s="15">
        <v>333.33</v>
      </c>
      <c r="F52" s="15">
        <v>400</v>
      </c>
    </row>
    <row r="53" spans="1:6" x14ac:dyDescent="0.25">
      <c r="A53" s="9" t="s">
        <v>115</v>
      </c>
      <c r="B53" s="10" t="s">
        <v>116</v>
      </c>
      <c r="C53" s="11">
        <v>33.33</v>
      </c>
      <c r="D53" s="11">
        <v>40</v>
      </c>
      <c r="E53" s="11">
        <v>133.33000000000001</v>
      </c>
      <c r="F53" s="11">
        <v>160</v>
      </c>
    </row>
    <row r="54" spans="1:6" s="9" customFormat="1" x14ac:dyDescent="0.25">
      <c r="A54" s="17" t="s">
        <v>117</v>
      </c>
      <c r="B54" s="18" t="s">
        <v>118</v>
      </c>
      <c r="C54" s="15">
        <v>125</v>
      </c>
      <c r="D54" s="15">
        <v>150</v>
      </c>
      <c r="E54" s="15">
        <v>500</v>
      </c>
      <c r="F54" s="15">
        <v>600</v>
      </c>
    </row>
    <row r="55" spans="1:6" x14ac:dyDescent="0.25">
      <c r="A55" s="9" t="s">
        <v>119</v>
      </c>
      <c r="B55" s="10" t="s">
        <v>120</v>
      </c>
      <c r="C55" s="11">
        <v>258.33</v>
      </c>
      <c r="D55" s="11">
        <v>310</v>
      </c>
      <c r="E55" s="11">
        <v>1033.33</v>
      </c>
      <c r="F55" s="11">
        <v>1240</v>
      </c>
    </row>
    <row r="56" spans="1:6" s="9" customFormat="1" x14ac:dyDescent="0.25">
      <c r="A56" s="17" t="s">
        <v>121</v>
      </c>
      <c r="B56" s="18" t="s">
        <v>122</v>
      </c>
      <c r="C56" s="15">
        <v>150</v>
      </c>
      <c r="D56" s="15">
        <v>180</v>
      </c>
      <c r="E56" s="15">
        <v>600</v>
      </c>
      <c r="F56" s="15">
        <v>720</v>
      </c>
    </row>
    <row r="57" spans="1:6" s="9" customFormat="1" x14ac:dyDescent="0.25">
      <c r="B57" s="10"/>
      <c r="C57" s="11"/>
      <c r="D57" s="11">
        <v>0</v>
      </c>
      <c r="E57" s="11"/>
      <c r="F57" s="11"/>
    </row>
    <row r="58" spans="1:6" x14ac:dyDescent="0.25">
      <c r="A58" s="6" t="s">
        <v>10</v>
      </c>
      <c r="B58" s="6" t="s">
        <v>11</v>
      </c>
      <c r="C58" s="7" t="s">
        <v>12</v>
      </c>
      <c r="D58" s="7" t="s">
        <v>13</v>
      </c>
      <c r="E58" s="7" t="s">
        <v>14</v>
      </c>
      <c r="F58" s="7" t="s">
        <v>15</v>
      </c>
    </row>
    <row r="59" spans="1:6" x14ac:dyDescent="0.25">
      <c r="A59" s="9" t="s">
        <v>123</v>
      </c>
      <c r="B59" s="10" t="s">
        <v>124</v>
      </c>
      <c r="C59" s="11">
        <v>50</v>
      </c>
      <c r="D59" s="11">
        <v>60</v>
      </c>
      <c r="E59" s="11">
        <v>0</v>
      </c>
      <c r="F59" s="11">
        <v>0</v>
      </c>
    </row>
    <row r="60" spans="1:6" x14ac:dyDescent="0.25">
      <c r="A60" s="17" t="s">
        <v>125</v>
      </c>
      <c r="B60" s="18" t="s">
        <v>126</v>
      </c>
      <c r="C60" s="15">
        <v>83.332999999999998</v>
      </c>
      <c r="D60" s="15">
        <v>100</v>
      </c>
      <c r="E60" s="15">
        <v>0</v>
      </c>
      <c r="F60" s="15">
        <v>0</v>
      </c>
    </row>
    <row r="61" spans="1:6" x14ac:dyDescent="0.25">
      <c r="A61" s="9" t="s">
        <v>127</v>
      </c>
      <c r="B61" s="10" t="s">
        <v>128</v>
      </c>
      <c r="C61" s="11">
        <v>125</v>
      </c>
      <c r="D61" s="11">
        <v>150</v>
      </c>
      <c r="E61" s="11">
        <v>0</v>
      </c>
      <c r="F61" s="11">
        <v>0</v>
      </c>
    </row>
    <row r="62" spans="1:6" x14ac:dyDescent="0.25">
      <c r="A62" s="17" t="s">
        <v>129</v>
      </c>
      <c r="B62" s="18" t="s">
        <v>130</v>
      </c>
      <c r="C62" s="15">
        <v>166.67</v>
      </c>
      <c r="D62" s="15">
        <v>200</v>
      </c>
      <c r="E62" s="15">
        <v>0</v>
      </c>
      <c r="F62" s="15">
        <v>0</v>
      </c>
    </row>
    <row r="63" spans="1:6" x14ac:dyDescent="0.25">
      <c r="A63" s="9" t="s">
        <v>131</v>
      </c>
      <c r="B63" s="10" t="s">
        <v>132</v>
      </c>
      <c r="C63" s="11">
        <v>200</v>
      </c>
      <c r="D63" s="11">
        <v>240</v>
      </c>
      <c r="E63" s="11">
        <v>0</v>
      </c>
      <c r="F63" s="11">
        <v>0</v>
      </c>
    </row>
    <row r="64" spans="1:6" x14ac:dyDescent="0.25">
      <c r="A64" s="17" t="s">
        <v>133</v>
      </c>
      <c r="B64" s="18" t="s">
        <v>134</v>
      </c>
      <c r="C64" s="15">
        <v>250</v>
      </c>
      <c r="D64" s="15">
        <v>300</v>
      </c>
      <c r="E64" s="15">
        <v>0</v>
      </c>
      <c r="F64" s="15">
        <v>0</v>
      </c>
    </row>
    <row r="65" spans="1:6" s="9" customFormat="1" x14ac:dyDescent="0.25">
      <c r="B65" s="10"/>
      <c r="C65" s="11"/>
      <c r="D65" s="11">
        <v>0</v>
      </c>
      <c r="E65" s="11"/>
      <c r="F65" s="11"/>
    </row>
    <row r="66" spans="1:6" x14ac:dyDescent="0.25">
      <c r="A66" s="6" t="s">
        <v>10</v>
      </c>
      <c r="B66" s="6" t="s">
        <v>11</v>
      </c>
      <c r="C66" s="7" t="s">
        <v>12</v>
      </c>
      <c r="D66" s="7" t="s">
        <v>13</v>
      </c>
      <c r="E66" s="7" t="s">
        <v>14</v>
      </c>
      <c r="F66" s="7" t="s">
        <v>15</v>
      </c>
    </row>
    <row r="67" spans="1:6" x14ac:dyDescent="0.25">
      <c r="A67" s="13" t="s">
        <v>135</v>
      </c>
      <c r="B67" s="14" t="s">
        <v>136</v>
      </c>
      <c r="C67" s="15">
        <v>58.33</v>
      </c>
      <c r="D67" s="15">
        <v>70</v>
      </c>
      <c r="E67" s="15">
        <v>0</v>
      </c>
      <c r="F67" s="15">
        <v>0</v>
      </c>
    </row>
    <row r="68" spans="1:6" x14ac:dyDescent="0.25">
      <c r="A68" s="8" t="s">
        <v>137</v>
      </c>
      <c r="B68" s="20" t="s">
        <v>138</v>
      </c>
      <c r="C68" s="21">
        <v>116.67</v>
      </c>
      <c r="D68" s="21">
        <v>140</v>
      </c>
      <c r="E68" s="21">
        <v>0</v>
      </c>
      <c r="F68" s="21">
        <v>0</v>
      </c>
    </row>
    <row r="69" spans="1:6" x14ac:dyDescent="0.25">
      <c r="A69" s="17" t="s">
        <v>139</v>
      </c>
      <c r="B69" s="18" t="s">
        <v>140</v>
      </c>
      <c r="C69" s="15">
        <v>416.67</v>
      </c>
      <c r="D69" s="15">
        <v>500</v>
      </c>
      <c r="E69" s="15">
        <v>0</v>
      </c>
      <c r="F69" s="15">
        <v>0</v>
      </c>
    </row>
    <row r="70" spans="1:6" s="9" customFormat="1" x14ac:dyDescent="0.25">
      <c r="B70" s="10"/>
      <c r="C70" s="11"/>
      <c r="D70" s="11">
        <v>0</v>
      </c>
      <c r="E70" s="11"/>
      <c r="F70" s="11"/>
    </row>
    <row r="71" spans="1:6" x14ac:dyDescent="0.25">
      <c r="A71" s="6" t="s">
        <v>10</v>
      </c>
      <c r="B71" s="6" t="s">
        <v>11</v>
      </c>
      <c r="C71" s="7" t="s">
        <v>12</v>
      </c>
      <c r="D71" s="7" t="s">
        <v>13</v>
      </c>
      <c r="E71" s="7" t="s">
        <v>14</v>
      </c>
      <c r="F71" s="7" t="s">
        <v>15</v>
      </c>
    </row>
    <row r="72" spans="1:6" x14ac:dyDescent="0.25">
      <c r="A72" s="8" t="s">
        <v>141</v>
      </c>
      <c r="B72" s="20" t="s">
        <v>142</v>
      </c>
      <c r="C72" s="21">
        <v>50</v>
      </c>
      <c r="D72" s="21">
        <v>60</v>
      </c>
      <c r="E72" s="21">
        <v>0</v>
      </c>
    </row>
    <row r="73" spans="1:6" x14ac:dyDescent="0.25">
      <c r="B73" s="20"/>
      <c r="C73" s="21"/>
      <c r="D73" s="21">
        <v>0</v>
      </c>
      <c r="E73" s="21"/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E0753-D70C-414F-95F9-FC3D0A28DE5F}">
  <sheetPr codeName="Feuil5">
    <tabColor theme="0" tint="-0.34998626667073579"/>
  </sheetPr>
  <dimension ref="A1:O45"/>
  <sheetViews>
    <sheetView workbookViewId="0">
      <selection activeCell="D25" sqref="D25"/>
    </sheetView>
  </sheetViews>
  <sheetFormatPr baseColWidth="10" defaultRowHeight="13.2" x14ac:dyDescent="0.25"/>
  <cols>
    <col min="1" max="3" width="10.90625" style="22"/>
    <col min="4" max="4" width="12.54296875" style="8" customWidth="1"/>
    <col min="5" max="5" width="10.90625" style="8"/>
    <col min="6" max="6" width="9.36328125" style="8" customWidth="1"/>
    <col min="7" max="7" width="10.90625" style="22"/>
    <col min="8" max="8" width="10.90625" style="8"/>
    <col min="9" max="9" width="14.81640625" style="8" customWidth="1"/>
    <col min="10" max="10" width="10.90625" style="8"/>
    <col min="11" max="11" width="6.6328125" style="8" customWidth="1"/>
    <col min="12" max="12" width="4.81640625" style="8" customWidth="1"/>
    <col min="13" max="14" width="5.1796875" style="8" customWidth="1"/>
    <col min="15" max="16384" width="10.90625" style="8"/>
  </cols>
  <sheetData>
    <row r="1" spans="1:15" ht="15" x14ac:dyDescent="0.25">
      <c r="B1" s="26" t="s">
        <v>163</v>
      </c>
      <c r="C1" s="26" t="s">
        <v>162</v>
      </c>
      <c r="D1" s="25"/>
      <c r="E1" s="26" t="s">
        <v>1</v>
      </c>
      <c r="F1" s="26" t="s">
        <v>0</v>
      </c>
      <c r="G1" s="119" t="s">
        <v>275</v>
      </c>
      <c r="H1" s="26" t="s">
        <v>160</v>
      </c>
      <c r="I1" s="26" t="s">
        <v>161</v>
      </c>
      <c r="K1" s="3" t="s">
        <v>200</v>
      </c>
      <c r="L1" s="3" t="s">
        <v>201</v>
      </c>
      <c r="M1" s="3" t="s">
        <v>202</v>
      </c>
      <c r="N1" s="3" t="s">
        <v>203</v>
      </c>
      <c r="O1"/>
    </row>
    <row r="2" spans="1:15" ht="15" x14ac:dyDescent="0.25">
      <c r="A2" s="24"/>
      <c r="B2" s="48" t="s">
        <v>233</v>
      </c>
      <c r="C2" s="24" t="s">
        <v>145</v>
      </c>
      <c r="D2" s="25"/>
      <c r="E2" s="23" t="s">
        <v>146</v>
      </c>
      <c r="F2" s="23" t="s">
        <v>157</v>
      </c>
      <c r="G2" s="121">
        <v>2</v>
      </c>
      <c r="H2" s="23" t="s">
        <v>147</v>
      </c>
      <c r="I2" s="23" t="s">
        <v>143</v>
      </c>
      <c r="K2" s="47" t="s">
        <v>205</v>
      </c>
      <c r="L2">
        <v>1</v>
      </c>
      <c r="M2">
        <v>1</v>
      </c>
      <c r="N2">
        <v>2024</v>
      </c>
      <c r="O2"/>
    </row>
    <row r="3" spans="1:15" ht="15" x14ac:dyDescent="0.25">
      <c r="A3" s="24"/>
      <c r="B3" s="48" t="s">
        <v>234</v>
      </c>
      <c r="C3" s="24" t="s">
        <v>149</v>
      </c>
      <c r="D3" s="25"/>
      <c r="E3" s="23" t="s">
        <v>144</v>
      </c>
      <c r="F3" s="23" t="s">
        <v>158</v>
      </c>
      <c r="G3" s="121">
        <v>2</v>
      </c>
      <c r="H3" s="23" t="s">
        <v>151</v>
      </c>
      <c r="I3" s="23" t="s">
        <v>148</v>
      </c>
      <c r="K3" s="47" t="s">
        <v>206</v>
      </c>
      <c r="L3">
        <v>2</v>
      </c>
      <c r="M3">
        <v>2</v>
      </c>
      <c r="N3">
        <v>2025</v>
      </c>
      <c r="O3"/>
    </row>
    <row r="4" spans="1:15" ht="15" x14ac:dyDescent="0.25">
      <c r="A4" s="24"/>
      <c r="B4" s="48" t="s">
        <v>235</v>
      </c>
      <c r="D4" s="23"/>
      <c r="E4" s="23" t="s">
        <v>152</v>
      </c>
      <c r="F4" s="23" t="s">
        <v>159</v>
      </c>
      <c r="G4" s="121">
        <v>0</v>
      </c>
      <c r="H4" s="23" t="s">
        <v>154</v>
      </c>
      <c r="I4" s="23" t="s">
        <v>150</v>
      </c>
      <c r="K4" s="47" t="s">
        <v>207</v>
      </c>
      <c r="L4">
        <v>3</v>
      </c>
      <c r="M4">
        <v>3</v>
      </c>
      <c r="N4">
        <v>2026</v>
      </c>
      <c r="O4"/>
    </row>
    <row r="5" spans="1:15" ht="15" x14ac:dyDescent="0.25">
      <c r="B5" s="48" t="s">
        <v>236</v>
      </c>
      <c r="D5" s="23"/>
      <c r="H5" s="23" t="s">
        <v>155</v>
      </c>
      <c r="I5" s="23" t="s">
        <v>153</v>
      </c>
      <c r="K5" s="47" t="s">
        <v>208</v>
      </c>
      <c r="L5">
        <v>4</v>
      </c>
      <c r="M5">
        <v>4</v>
      </c>
      <c r="N5">
        <v>2027</v>
      </c>
      <c r="O5"/>
    </row>
    <row r="6" spans="1:15" ht="15" x14ac:dyDescent="0.25">
      <c r="B6" s="48" t="s">
        <v>237</v>
      </c>
      <c r="I6" s="23" t="s">
        <v>156</v>
      </c>
      <c r="K6" s="47" t="s">
        <v>209</v>
      </c>
      <c r="L6">
        <v>5</v>
      </c>
      <c r="M6">
        <v>5</v>
      </c>
      <c r="N6">
        <v>2028</v>
      </c>
      <c r="O6"/>
    </row>
    <row r="7" spans="1:15" ht="15" x14ac:dyDescent="0.25">
      <c r="B7" s="48" t="s">
        <v>238</v>
      </c>
      <c r="K7" s="47" t="s">
        <v>210</v>
      </c>
      <c r="L7">
        <v>6</v>
      </c>
      <c r="M7">
        <v>6</v>
      </c>
      <c r="N7">
        <v>2029</v>
      </c>
      <c r="O7"/>
    </row>
    <row r="8" spans="1:15" ht="15" x14ac:dyDescent="0.25">
      <c r="B8" s="48" t="s">
        <v>239</v>
      </c>
      <c r="K8" s="47" t="s">
        <v>211</v>
      </c>
      <c r="L8">
        <v>7</v>
      </c>
      <c r="M8">
        <v>7</v>
      </c>
      <c r="N8">
        <v>2030</v>
      </c>
      <c r="O8"/>
    </row>
    <row r="9" spans="1:15" ht="15" x14ac:dyDescent="0.25">
      <c r="F9" s="20"/>
      <c r="K9" s="47" t="s">
        <v>204</v>
      </c>
      <c r="L9">
        <v>8</v>
      </c>
      <c r="M9">
        <v>8</v>
      </c>
      <c r="N9"/>
      <c r="O9"/>
    </row>
    <row r="10" spans="1:15" ht="15" x14ac:dyDescent="0.25">
      <c r="F10" s="20"/>
      <c r="K10" s="47" t="s">
        <v>212</v>
      </c>
      <c r="L10">
        <v>9</v>
      </c>
      <c r="M10">
        <v>9</v>
      </c>
      <c r="N10"/>
      <c r="O10"/>
    </row>
    <row r="11" spans="1:15" ht="15" x14ac:dyDescent="0.25">
      <c r="F11" s="20"/>
      <c r="K11" s="47" t="s">
        <v>213</v>
      </c>
      <c r="L11">
        <v>10</v>
      </c>
      <c r="M11">
        <v>10</v>
      </c>
      <c r="N11"/>
      <c r="O11"/>
    </row>
    <row r="12" spans="1:15" ht="15" x14ac:dyDescent="0.25">
      <c r="K12" s="47" t="s">
        <v>214</v>
      </c>
      <c r="L12">
        <v>11</v>
      </c>
      <c r="M12">
        <v>11</v>
      </c>
      <c r="N12"/>
      <c r="O12"/>
    </row>
    <row r="13" spans="1:15" ht="15" x14ac:dyDescent="0.25">
      <c r="K13" s="47" t="s">
        <v>215</v>
      </c>
      <c r="L13">
        <v>12</v>
      </c>
      <c r="M13">
        <v>12</v>
      </c>
      <c r="N13"/>
      <c r="O13"/>
    </row>
    <row r="14" spans="1:15" ht="15" x14ac:dyDescent="0.25">
      <c r="D14" s="22"/>
      <c r="K14" s="47" t="s">
        <v>216</v>
      </c>
      <c r="L14">
        <v>13</v>
      </c>
      <c r="M14"/>
      <c r="N14"/>
      <c r="O14"/>
    </row>
    <row r="15" spans="1:15" ht="15" x14ac:dyDescent="0.25">
      <c r="D15" s="22"/>
      <c r="K15" s="47" t="s">
        <v>217</v>
      </c>
      <c r="L15">
        <v>14</v>
      </c>
      <c r="M15"/>
      <c r="N15"/>
      <c r="O15"/>
    </row>
    <row r="16" spans="1:15" ht="15" x14ac:dyDescent="0.25">
      <c r="K16" s="47" t="s">
        <v>218</v>
      </c>
      <c r="L16">
        <v>15</v>
      </c>
      <c r="M16"/>
      <c r="N16"/>
      <c r="O16"/>
    </row>
    <row r="17" spans="11:15" ht="15" x14ac:dyDescent="0.25">
      <c r="K17" s="47" t="s">
        <v>219</v>
      </c>
      <c r="L17">
        <v>16</v>
      </c>
      <c r="M17"/>
      <c r="N17"/>
      <c r="O17"/>
    </row>
    <row r="18" spans="11:15" ht="15" x14ac:dyDescent="0.25">
      <c r="K18" s="47" t="s">
        <v>220</v>
      </c>
      <c r="L18">
        <v>17</v>
      </c>
      <c r="M18"/>
      <c r="N18"/>
      <c r="O18"/>
    </row>
    <row r="19" spans="11:15" ht="15" x14ac:dyDescent="0.25">
      <c r="K19" s="47" t="s">
        <v>221</v>
      </c>
      <c r="L19">
        <v>18</v>
      </c>
      <c r="M19"/>
      <c r="N19"/>
      <c r="O19"/>
    </row>
    <row r="20" spans="11:15" ht="15" x14ac:dyDescent="0.25">
      <c r="K20" s="47" t="s">
        <v>222</v>
      </c>
      <c r="L20">
        <v>19</v>
      </c>
      <c r="M20"/>
      <c r="N20"/>
      <c r="O20"/>
    </row>
    <row r="21" spans="11:15" ht="15" x14ac:dyDescent="0.25">
      <c r="K21" s="47" t="s">
        <v>223</v>
      </c>
      <c r="L21">
        <v>20</v>
      </c>
      <c r="M21"/>
      <c r="N21"/>
      <c r="O21"/>
    </row>
    <row r="22" spans="11:15" ht="15" x14ac:dyDescent="0.25">
      <c r="K22" s="47" t="s">
        <v>224</v>
      </c>
      <c r="L22">
        <v>21</v>
      </c>
      <c r="M22"/>
      <c r="N22"/>
      <c r="O22"/>
    </row>
    <row r="23" spans="11:15" ht="15" x14ac:dyDescent="0.25">
      <c r="K23" s="47" t="s">
        <v>225</v>
      </c>
      <c r="L23">
        <v>22</v>
      </c>
      <c r="M23"/>
      <c r="N23"/>
      <c r="O23"/>
    </row>
    <row r="24" spans="11:15" ht="15" x14ac:dyDescent="0.25">
      <c r="K24" s="47" t="s">
        <v>226</v>
      </c>
      <c r="L24">
        <v>23</v>
      </c>
      <c r="M24"/>
      <c r="N24"/>
      <c r="O24"/>
    </row>
    <row r="25" spans="11:15" ht="15" x14ac:dyDescent="0.25">
      <c r="K25" s="47" t="s">
        <v>227</v>
      </c>
      <c r="L25">
        <v>24</v>
      </c>
      <c r="M25"/>
      <c r="N25"/>
      <c r="O25"/>
    </row>
    <row r="26" spans="11:15" ht="15" x14ac:dyDescent="0.25">
      <c r="K26" s="47" t="s">
        <v>228</v>
      </c>
      <c r="L26">
        <v>25</v>
      </c>
      <c r="M26"/>
      <c r="N26"/>
      <c r="O26"/>
    </row>
    <row r="27" spans="11:15" ht="15" x14ac:dyDescent="0.25">
      <c r="K27" s="47" t="s">
        <v>229</v>
      </c>
      <c r="L27">
        <v>26</v>
      </c>
      <c r="M27"/>
      <c r="N27"/>
      <c r="O27"/>
    </row>
    <row r="28" spans="11:15" ht="15" x14ac:dyDescent="0.25">
      <c r="K28" s="47" t="s">
        <v>230</v>
      </c>
      <c r="L28">
        <v>27</v>
      </c>
      <c r="M28"/>
      <c r="N28"/>
      <c r="O28"/>
    </row>
    <row r="29" spans="11:15" ht="15" x14ac:dyDescent="0.25">
      <c r="K29" s="47" t="s">
        <v>231</v>
      </c>
      <c r="L29">
        <v>28</v>
      </c>
      <c r="M29"/>
      <c r="N29"/>
      <c r="O29"/>
    </row>
    <row r="30" spans="11:15" ht="15" x14ac:dyDescent="0.25">
      <c r="K30" s="47" t="s">
        <v>232</v>
      </c>
      <c r="L30">
        <v>29</v>
      </c>
      <c r="M30"/>
      <c r="N30"/>
      <c r="O30"/>
    </row>
    <row r="31" spans="11:15" ht="15" x14ac:dyDescent="0.25">
      <c r="K31"/>
      <c r="L31">
        <v>30</v>
      </c>
      <c r="M31"/>
      <c r="N31"/>
      <c r="O31"/>
    </row>
    <row r="32" spans="11:15" ht="15" x14ac:dyDescent="0.25">
      <c r="K32"/>
      <c r="L32">
        <v>31</v>
      </c>
      <c r="M32"/>
      <c r="N32"/>
      <c r="O32"/>
    </row>
    <row r="33" spans="11:15" ht="15" x14ac:dyDescent="0.25">
      <c r="K33"/>
      <c r="L33"/>
      <c r="M33"/>
      <c r="N33"/>
      <c r="O33"/>
    </row>
    <row r="34" spans="11:15" ht="15" x14ac:dyDescent="0.25">
      <c r="K34"/>
      <c r="L34"/>
      <c r="M34"/>
      <c r="N34"/>
      <c r="O34"/>
    </row>
    <row r="35" spans="11:15" ht="15" x14ac:dyDescent="0.25">
      <c r="K35"/>
      <c r="L35"/>
      <c r="M35"/>
      <c r="N35"/>
      <c r="O35"/>
    </row>
    <row r="36" spans="11:15" ht="15" x14ac:dyDescent="0.25">
      <c r="K36"/>
      <c r="L36"/>
      <c r="M36"/>
      <c r="N36"/>
      <c r="O36"/>
    </row>
    <row r="37" spans="11:15" ht="15" x14ac:dyDescent="0.25">
      <c r="K37"/>
      <c r="L37"/>
      <c r="M37"/>
      <c r="N37"/>
      <c r="O37"/>
    </row>
    <row r="38" spans="11:15" ht="15" x14ac:dyDescent="0.25">
      <c r="K38"/>
      <c r="L38"/>
      <c r="M38"/>
      <c r="N38"/>
      <c r="O38"/>
    </row>
    <row r="39" spans="11:15" ht="15" x14ac:dyDescent="0.25">
      <c r="K39"/>
      <c r="L39"/>
      <c r="M39"/>
      <c r="N39"/>
      <c r="O39"/>
    </row>
    <row r="40" spans="11:15" ht="15" x14ac:dyDescent="0.25">
      <c r="K40"/>
      <c r="L40"/>
      <c r="M40"/>
      <c r="N40"/>
      <c r="O40"/>
    </row>
    <row r="41" spans="11:15" ht="15" x14ac:dyDescent="0.25">
      <c r="K41"/>
      <c r="L41"/>
      <c r="M41"/>
      <c r="N41"/>
      <c r="O41"/>
    </row>
    <row r="42" spans="11:15" ht="15" x14ac:dyDescent="0.25">
      <c r="K42"/>
      <c r="L42"/>
      <c r="M42"/>
      <c r="N42"/>
      <c r="O42"/>
    </row>
    <row r="43" spans="11:15" ht="15" x14ac:dyDescent="0.25">
      <c r="K43"/>
      <c r="L43"/>
      <c r="M43"/>
      <c r="N43"/>
      <c r="O43"/>
    </row>
    <row r="44" spans="11:15" ht="15" x14ac:dyDescent="0.25">
      <c r="K44"/>
      <c r="L44"/>
      <c r="M44"/>
      <c r="N44"/>
      <c r="O44"/>
    </row>
    <row r="45" spans="11:15" ht="15" x14ac:dyDescent="0.25">
      <c r="K45"/>
      <c r="L45"/>
      <c r="M45"/>
      <c r="N45"/>
      <c r="O45"/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Clients</vt:lpstr>
      <vt:lpstr>Consultations</vt:lpstr>
      <vt:lpstr>Facture</vt:lpstr>
      <vt:lpstr>Devis</vt:lpstr>
      <vt:lpstr>Grille tarifaire</vt:lpstr>
      <vt:lpstr>Ne pas toucher</vt:lpstr>
      <vt:lpstr>Aquapure</vt:lpstr>
      <vt:lpstr>Détatouage</vt:lpstr>
      <vt:lpstr>Epilation</vt:lpstr>
      <vt:lpstr>l_aqua</vt:lpstr>
      <vt:lpstr>l_det</vt:lpstr>
      <vt:lpstr>l_epilF</vt:lpstr>
      <vt:lpstr>l_epilH</vt:lpstr>
      <vt:lpstr>l_pbm</vt:lpstr>
      <vt:lpstr>l_soins</vt:lpstr>
      <vt:lpstr>PBM</vt:lpstr>
      <vt:lpstr>Devis!Zone_d_impression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cp:lastPrinted>2024-11-24T09:39:03Z</cp:lastPrinted>
  <dcterms:created xsi:type="dcterms:W3CDTF">2024-11-23T08:25:26Z</dcterms:created>
  <dcterms:modified xsi:type="dcterms:W3CDTF">2024-11-24T10:51:52Z</dcterms:modified>
</cp:coreProperties>
</file>