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/>
  <mc:AlternateContent xmlns:mc="http://schemas.openxmlformats.org/markup-compatibility/2006">
    <mc:Choice Requires="x15">
      <x15ac:absPath xmlns:x15ac="http://schemas.microsoft.com/office/spreadsheetml/2010/11/ac" url="C:\Users\franc\Downloads\pieces-det-program-admin\"/>
    </mc:Choice>
  </mc:AlternateContent>
  <xr:revisionPtr revIDLastSave="0" documentId="13_ncr:1_{255AB5F3-C958-4030-9AB4-B73D24DEA7D3}" xr6:coauthVersionLast="36" xr6:coauthVersionMax="47" xr10:uidLastSave="{00000000-0000-0000-0000-000000000000}"/>
  <bookViews>
    <workbookView xWindow="-120" yWindow="-120" windowWidth="20736" windowHeight="11040" xr2:uid="{00000000-000D-0000-FFFF-FFFF00000000}"/>
  </bookViews>
  <sheets>
    <sheet name="Mouvement stock Program" sheetId="1" r:id="rId1"/>
    <sheet name="Liste des Pièces Prog" sheetId="4" r:id="rId2"/>
    <sheet name="Liste des Part. &amp; Frs" sheetId="5" r:id="rId3"/>
    <sheet name="Mouvement Stock Admin." sheetId="6" r:id="rId4"/>
    <sheet name="Liste Pièces Admin." sheetId="7" r:id="rId5"/>
  </sheets>
  <definedNames>
    <definedName name="_xlnm._FilterDatabase" localSheetId="1" hidden="1">'Liste des Pièces Prog'!$A$4:$F$974</definedName>
    <definedName name="L_piece_adm">T_piece_adm[Ref.]</definedName>
    <definedName name="L_piece_prog">T_piece_prog[Ref.]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" i="1" l="1"/>
  <c r="A7" i="1" s="1"/>
  <c r="G6" i="1"/>
  <c r="G7" i="1"/>
  <c r="C6" i="1"/>
  <c r="C7" i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I603" i="4"/>
  <c r="J603" i="4"/>
  <c r="K603" i="4" s="1"/>
  <c r="N603" i="4" s="1"/>
  <c r="O603" i="4" s="1"/>
  <c r="I6" i="4"/>
  <c r="J6" i="4"/>
  <c r="I776" i="4"/>
  <c r="J776" i="4"/>
  <c r="K776" i="4" s="1"/>
  <c r="I18" i="4"/>
  <c r="J18" i="4"/>
  <c r="K18" i="4" s="1"/>
  <c r="I28" i="4"/>
  <c r="J28" i="4"/>
  <c r="K28" i="4" s="1"/>
  <c r="N28" i="4" s="1"/>
  <c r="O28" i="4" s="1"/>
  <c r="I244" i="4"/>
  <c r="J244" i="4"/>
  <c r="I936" i="4"/>
  <c r="J936" i="4"/>
  <c r="K936" i="4" s="1"/>
  <c r="I877" i="4"/>
  <c r="J877" i="4"/>
  <c r="K877" i="4" s="1"/>
  <c r="I579" i="4"/>
  <c r="J579" i="4"/>
  <c r="K579" i="4" s="1"/>
  <c r="N579" i="4" s="1"/>
  <c r="O579" i="4" s="1"/>
  <c r="I730" i="4"/>
  <c r="J730" i="4"/>
  <c r="I322" i="4"/>
  <c r="J322" i="4"/>
  <c r="K322" i="4" s="1"/>
  <c r="I218" i="4"/>
  <c r="J218" i="4"/>
  <c r="K218" i="4" s="1"/>
  <c r="I338" i="4"/>
  <c r="J338" i="4"/>
  <c r="K338" i="4" s="1"/>
  <c r="N338" i="4" s="1"/>
  <c r="O338" i="4" s="1"/>
  <c r="I242" i="4"/>
  <c r="J242" i="4"/>
  <c r="I938" i="4"/>
  <c r="J938" i="4"/>
  <c r="K938" i="4" s="1"/>
  <c r="I156" i="4"/>
  <c r="J156" i="4"/>
  <c r="K156" i="4" s="1"/>
  <c r="I163" i="4"/>
  <c r="J163" i="4"/>
  <c r="K163" i="4" s="1"/>
  <c r="N163" i="4" s="1"/>
  <c r="O163" i="4" s="1"/>
  <c r="I624" i="4"/>
  <c r="J624" i="4"/>
  <c r="I705" i="4"/>
  <c r="J705" i="4"/>
  <c r="K705" i="4" s="1"/>
  <c r="I859" i="4"/>
  <c r="J859" i="4"/>
  <c r="K859" i="4" s="1"/>
  <c r="I226" i="4"/>
  <c r="J226" i="4"/>
  <c r="K226" i="4" s="1"/>
  <c r="N226" i="4" s="1"/>
  <c r="O226" i="4" s="1"/>
  <c r="I229" i="4"/>
  <c r="J229" i="4"/>
  <c r="I463" i="4"/>
  <c r="J463" i="4"/>
  <c r="K463" i="4" s="1"/>
  <c r="I125" i="4"/>
  <c r="J125" i="4"/>
  <c r="K125" i="4" s="1"/>
  <c r="I217" i="4"/>
  <c r="J217" i="4"/>
  <c r="K217" i="4" s="1"/>
  <c r="N217" i="4" s="1"/>
  <c r="O217" i="4" s="1"/>
  <c r="I731" i="4"/>
  <c r="J731" i="4"/>
  <c r="I659" i="4"/>
  <c r="J659" i="4"/>
  <c r="K659" i="4" s="1"/>
  <c r="I346" i="4"/>
  <c r="J346" i="4"/>
  <c r="K346" i="4" s="1"/>
  <c r="I747" i="4"/>
  <c r="J747" i="4"/>
  <c r="K747" i="4" s="1"/>
  <c r="N747" i="4" s="1"/>
  <c r="O747" i="4" s="1"/>
  <c r="I577" i="4"/>
  <c r="J577" i="4"/>
  <c r="I245" i="4"/>
  <c r="J245" i="4"/>
  <c r="K245" i="4" s="1"/>
  <c r="I179" i="4"/>
  <c r="J179" i="4"/>
  <c r="K179" i="4" s="1"/>
  <c r="I170" i="4"/>
  <c r="J170" i="4"/>
  <c r="K170" i="4" s="1"/>
  <c r="N170" i="4" s="1"/>
  <c r="O170" i="4" s="1"/>
  <c r="I79" i="4"/>
  <c r="J79" i="4"/>
  <c r="I230" i="4"/>
  <c r="J230" i="4"/>
  <c r="K230" i="4" s="1"/>
  <c r="I157" i="4"/>
  <c r="J157" i="4"/>
  <c r="K157" i="4" s="1"/>
  <c r="I525" i="4"/>
  <c r="J525" i="4"/>
  <c r="K525" i="4" s="1"/>
  <c r="N525" i="4" s="1"/>
  <c r="O525" i="4" s="1"/>
  <c r="I404" i="4"/>
  <c r="J404" i="4"/>
  <c r="I477" i="4"/>
  <c r="J477" i="4"/>
  <c r="K477" i="4" s="1"/>
  <c r="I956" i="4"/>
  <c r="J956" i="4"/>
  <c r="K956" i="4" s="1"/>
  <c r="I957" i="4"/>
  <c r="J957" i="4"/>
  <c r="K957" i="4" s="1"/>
  <c r="N957" i="4" s="1"/>
  <c r="O957" i="4" s="1"/>
  <c r="I958" i="4"/>
  <c r="J958" i="4"/>
  <c r="I641" i="4"/>
  <c r="J641" i="4"/>
  <c r="K641" i="4" s="1"/>
  <c r="I464" i="4"/>
  <c r="J464" i="4"/>
  <c r="K464" i="4" s="1"/>
  <c r="I437" i="4"/>
  <c r="J437" i="4"/>
  <c r="K437" i="4" s="1"/>
  <c r="N437" i="4" s="1"/>
  <c r="O437" i="4" s="1"/>
  <c r="I413" i="4"/>
  <c r="J413" i="4"/>
  <c r="I367" i="4"/>
  <c r="J367" i="4"/>
  <c r="K367" i="4" s="1"/>
  <c r="I221" i="4"/>
  <c r="J221" i="4"/>
  <c r="K221" i="4" s="1"/>
  <c r="I78" i="4"/>
  <c r="J78" i="4"/>
  <c r="K78" i="4" s="1"/>
  <c r="N78" i="4" s="1"/>
  <c r="O78" i="4" s="1"/>
  <c r="I939" i="4"/>
  <c r="J939" i="4"/>
  <c r="I323" i="4"/>
  <c r="J323" i="4"/>
  <c r="K323" i="4" s="1"/>
  <c r="I765" i="4"/>
  <c r="J765" i="4"/>
  <c r="K765" i="4" s="1"/>
  <c r="I301" i="4"/>
  <c r="J301" i="4"/>
  <c r="K301" i="4" s="1"/>
  <c r="N301" i="4" s="1"/>
  <c r="O301" i="4" s="1"/>
  <c r="I573" i="4"/>
  <c r="J573" i="4"/>
  <c r="I357" i="4"/>
  <c r="J357" i="4"/>
  <c r="K357" i="4" s="1"/>
  <c r="I377" i="4"/>
  <c r="J377" i="4"/>
  <c r="K377" i="4" s="1"/>
  <c r="I374" i="4"/>
  <c r="J374" i="4"/>
  <c r="K374" i="4" s="1"/>
  <c r="N374" i="4" s="1"/>
  <c r="O374" i="4" s="1"/>
  <c r="I284" i="4"/>
  <c r="J284" i="4"/>
  <c r="I205" i="4"/>
  <c r="J205" i="4"/>
  <c r="K205" i="4" s="1"/>
  <c r="I559" i="4"/>
  <c r="J559" i="4"/>
  <c r="K559" i="4" s="1"/>
  <c r="I945" i="4"/>
  <c r="J945" i="4"/>
  <c r="K945" i="4" s="1"/>
  <c r="N945" i="4" s="1"/>
  <c r="O945" i="4" s="1"/>
  <c r="I925" i="4"/>
  <c r="J925" i="4"/>
  <c r="I946" i="4"/>
  <c r="J946" i="4"/>
  <c r="K946" i="4" s="1"/>
  <c r="I235" i="4"/>
  <c r="J235" i="4"/>
  <c r="K235" i="4" s="1"/>
  <c r="I637" i="4"/>
  <c r="J637" i="4"/>
  <c r="K637" i="4" s="1"/>
  <c r="N637" i="4" s="1"/>
  <c r="O637" i="4" s="1"/>
  <c r="I560" i="4"/>
  <c r="J560" i="4"/>
  <c r="I190" i="4"/>
  <c r="J190" i="4"/>
  <c r="K190" i="4" s="1"/>
  <c r="I654" i="4"/>
  <c r="J654" i="4"/>
  <c r="K654" i="4" s="1"/>
  <c r="I587" i="4"/>
  <c r="J587" i="4"/>
  <c r="K587" i="4" s="1"/>
  <c r="N587" i="4" s="1"/>
  <c r="O587" i="4" s="1"/>
  <c r="I757" i="4"/>
  <c r="J757" i="4"/>
  <c r="I529" i="4"/>
  <c r="J529" i="4"/>
  <c r="K529" i="4" s="1"/>
  <c r="I114" i="4"/>
  <c r="J114" i="4"/>
  <c r="K114" i="4" s="1"/>
  <c r="I246" i="4"/>
  <c r="J246" i="4"/>
  <c r="K246" i="4" s="1"/>
  <c r="N246" i="4" s="1"/>
  <c r="O246" i="4" s="1"/>
  <c r="I425" i="4"/>
  <c r="J425" i="4"/>
  <c r="I729" i="4"/>
  <c r="J729" i="4"/>
  <c r="K729" i="4" s="1"/>
  <c r="I126" i="4"/>
  <c r="J126" i="4"/>
  <c r="K126" i="4" s="1"/>
  <c r="I655" i="4"/>
  <c r="J655" i="4"/>
  <c r="K655" i="4" s="1"/>
  <c r="N655" i="4" s="1"/>
  <c r="O655" i="4" s="1"/>
  <c r="I618" i="4"/>
  <c r="J618" i="4"/>
  <c r="I184" i="4"/>
  <c r="J184" i="4"/>
  <c r="K184" i="4" s="1"/>
  <c r="I613" i="4"/>
  <c r="J613" i="4"/>
  <c r="K613" i="4" s="1"/>
  <c r="I243" i="4"/>
  <c r="J243" i="4"/>
  <c r="K243" i="4" s="1"/>
  <c r="N243" i="4" s="1"/>
  <c r="O243" i="4" s="1"/>
  <c r="I927" i="4"/>
  <c r="J927" i="4"/>
  <c r="I629" i="4"/>
  <c r="J629" i="4"/>
  <c r="K629" i="4" s="1"/>
  <c r="I358" i="4"/>
  <c r="J358" i="4"/>
  <c r="K358" i="4" s="1"/>
  <c r="I381" i="4"/>
  <c r="J381" i="4"/>
  <c r="K381" i="4" s="1"/>
  <c r="N381" i="4" s="1"/>
  <c r="O381" i="4" s="1"/>
  <c r="I774" i="4"/>
  <c r="J774" i="4"/>
  <c r="I84" i="4"/>
  <c r="J84" i="4"/>
  <c r="K84" i="4" s="1"/>
  <c r="I85" i="4"/>
  <c r="J85" i="4"/>
  <c r="K85" i="4" s="1"/>
  <c r="I586" i="4"/>
  <c r="J586" i="4"/>
  <c r="K586" i="4" s="1"/>
  <c r="N586" i="4" s="1"/>
  <c r="O586" i="4" s="1"/>
  <c r="I134" i="4"/>
  <c r="J134" i="4"/>
  <c r="I760" i="4"/>
  <c r="J760" i="4"/>
  <c r="K760" i="4" s="1"/>
  <c r="I104" i="4"/>
  <c r="J104" i="4"/>
  <c r="K104" i="4" s="1"/>
  <c r="I371" i="4"/>
  <c r="J371" i="4"/>
  <c r="K371" i="4" s="1"/>
  <c r="N371" i="4" s="1"/>
  <c r="O371" i="4" s="1"/>
  <c r="I320" i="4"/>
  <c r="J320" i="4"/>
  <c r="I761" i="4"/>
  <c r="J761" i="4"/>
  <c r="K761" i="4" s="1"/>
  <c r="I524" i="4"/>
  <c r="J524" i="4"/>
  <c r="K524" i="4" s="1"/>
  <c r="I526" i="4"/>
  <c r="J526" i="4"/>
  <c r="K526" i="4" s="1"/>
  <c r="N526" i="4" s="1"/>
  <c r="O526" i="4" s="1"/>
  <c r="I868" i="4"/>
  <c r="J868" i="4"/>
  <c r="I416" i="4"/>
  <c r="J416" i="4"/>
  <c r="K416" i="4" s="1"/>
  <c r="N416" i="4" s="1"/>
  <c r="O416" i="4" s="1"/>
  <c r="I884" i="4"/>
  <c r="J884" i="4"/>
  <c r="K884" i="4" s="1"/>
  <c r="I19" i="4"/>
  <c r="J19" i="4"/>
  <c r="K19" i="4" s="1"/>
  <c r="N19" i="4" s="1"/>
  <c r="O19" i="4" s="1"/>
  <c r="I29" i="4"/>
  <c r="J29" i="4"/>
  <c r="I30" i="4"/>
  <c r="J30" i="4"/>
  <c r="K30" i="4" s="1"/>
  <c r="N30" i="4" s="1"/>
  <c r="O30" i="4" s="1"/>
  <c r="I310" i="4"/>
  <c r="J310" i="4"/>
  <c r="K310" i="4" s="1"/>
  <c r="I311" i="4"/>
  <c r="J311" i="4"/>
  <c r="K311" i="4" s="1"/>
  <c r="N311" i="4" s="1"/>
  <c r="O311" i="4" s="1"/>
  <c r="I775" i="4"/>
  <c r="J775" i="4"/>
  <c r="I183" i="4"/>
  <c r="J183" i="4"/>
  <c r="K183" i="4" s="1"/>
  <c r="N183" i="4" s="1"/>
  <c r="O183" i="4" s="1"/>
  <c r="I482" i="4"/>
  <c r="J482" i="4"/>
  <c r="K482" i="4" s="1"/>
  <c r="I815" i="4"/>
  <c r="J815" i="4"/>
  <c r="K815" i="4" s="1"/>
  <c r="N815" i="4" s="1"/>
  <c r="O815" i="4" s="1"/>
  <c r="I321" i="4"/>
  <c r="J321" i="4"/>
  <c r="I783" i="4"/>
  <c r="J783" i="4"/>
  <c r="K783" i="4" s="1"/>
  <c r="N783" i="4" s="1"/>
  <c r="O783" i="4" s="1"/>
  <c r="I10" i="4"/>
  <c r="J10" i="4"/>
  <c r="K10" i="4" s="1"/>
  <c r="I719" i="4"/>
  <c r="J719" i="4"/>
  <c r="K719" i="4" s="1"/>
  <c r="N719" i="4" s="1"/>
  <c r="O719" i="4" s="1"/>
  <c r="I787" i="4"/>
  <c r="J787" i="4"/>
  <c r="I296" i="4"/>
  <c r="J296" i="4"/>
  <c r="K296" i="4" s="1"/>
  <c r="N296" i="4" s="1"/>
  <c r="O296" i="4" s="1"/>
  <c r="I132" i="4"/>
  <c r="J132" i="4"/>
  <c r="K132" i="4" s="1"/>
  <c r="I582" i="4"/>
  <c r="J582" i="4"/>
  <c r="K582" i="4" s="1"/>
  <c r="N582" i="4" s="1"/>
  <c r="O582" i="4" s="1"/>
  <c r="I106" i="4"/>
  <c r="J106" i="4"/>
  <c r="I378" i="4"/>
  <c r="J378" i="4"/>
  <c r="K378" i="4" s="1"/>
  <c r="N378" i="4" s="1"/>
  <c r="O378" i="4" s="1"/>
  <c r="I642" i="4"/>
  <c r="J642" i="4"/>
  <c r="K642" i="4" s="1"/>
  <c r="I324" i="4"/>
  <c r="J324" i="4"/>
  <c r="K324" i="4" s="1"/>
  <c r="N324" i="4" s="1"/>
  <c r="O324" i="4" s="1"/>
  <c r="I563" i="4"/>
  <c r="J563" i="4"/>
  <c r="I220" i="4"/>
  <c r="J220" i="4"/>
  <c r="K220" i="4" s="1"/>
  <c r="N220" i="4" s="1"/>
  <c r="O220" i="4" s="1"/>
  <c r="I827" i="4"/>
  <c r="J827" i="4"/>
  <c r="K827" i="4" s="1"/>
  <c r="I110" i="4"/>
  <c r="J110" i="4"/>
  <c r="K110" i="4" s="1"/>
  <c r="N110" i="4" s="1"/>
  <c r="O110" i="4" s="1"/>
  <c r="I479" i="4"/>
  <c r="J479" i="4"/>
  <c r="I380" i="4"/>
  <c r="J380" i="4"/>
  <c r="K380" i="4" s="1"/>
  <c r="N380" i="4" s="1"/>
  <c r="O380" i="4" s="1"/>
  <c r="I485" i="4"/>
  <c r="J485" i="4"/>
  <c r="K485" i="4" s="1"/>
  <c r="I478" i="4"/>
  <c r="J478" i="4"/>
  <c r="K478" i="4" s="1"/>
  <c r="N478" i="4" s="1"/>
  <c r="O478" i="4" s="1"/>
  <c r="I924" i="4"/>
  <c r="J924" i="4"/>
  <c r="I527" i="4"/>
  <c r="J527" i="4"/>
  <c r="K527" i="4" s="1"/>
  <c r="N527" i="4" s="1"/>
  <c r="O527" i="4" s="1"/>
  <c r="I528" i="4"/>
  <c r="J528" i="4"/>
  <c r="K528" i="4" s="1"/>
  <c r="I459" i="4"/>
  <c r="J459" i="4"/>
  <c r="K459" i="4" s="1"/>
  <c r="N459" i="4" s="1"/>
  <c r="O459" i="4" s="1"/>
  <c r="I438" i="4"/>
  <c r="J438" i="4"/>
  <c r="I470" i="4"/>
  <c r="J470" i="4"/>
  <c r="K470" i="4" s="1"/>
  <c r="N470" i="4" s="1"/>
  <c r="O470" i="4" s="1"/>
  <c r="I365" i="4"/>
  <c r="J365" i="4"/>
  <c r="K365" i="4" s="1"/>
  <c r="I336" i="4"/>
  <c r="J336" i="4"/>
  <c r="K336" i="4" s="1"/>
  <c r="N336" i="4" s="1"/>
  <c r="O336" i="4" s="1"/>
  <c r="I712" i="4"/>
  <c r="J712" i="4"/>
  <c r="I410" i="4"/>
  <c r="J410" i="4"/>
  <c r="K410" i="4" s="1"/>
  <c r="N410" i="4" s="1"/>
  <c r="O410" i="4" s="1"/>
  <c r="I699" i="4"/>
  <c r="J699" i="4"/>
  <c r="K699" i="4" s="1"/>
  <c r="I818" i="4"/>
  <c r="J818" i="4"/>
  <c r="K818" i="4" s="1"/>
  <c r="N818" i="4" s="1"/>
  <c r="O818" i="4" s="1"/>
  <c r="I566" i="4"/>
  <c r="J566" i="4"/>
  <c r="I117" i="4"/>
  <c r="J117" i="4"/>
  <c r="K117" i="4" s="1"/>
  <c r="N117" i="4" s="1"/>
  <c r="O117" i="4" s="1"/>
  <c r="I426" i="4"/>
  <c r="J426" i="4"/>
  <c r="K426" i="4" s="1"/>
  <c r="I570" i="4"/>
  <c r="J570" i="4"/>
  <c r="K570" i="4" s="1"/>
  <c r="N570" i="4" s="1"/>
  <c r="O570" i="4" s="1"/>
  <c r="I109" i="4"/>
  <c r="J109" i="4"/>
  <c r="I569" i="4"/>
  <c r="J569" i="4"/>
  <c r="K569" i="4" s="1"/>
  <c r="N569" i="4" s="1"/>
  <c r="O569" i="4" s="1"/>
  <c r="I660" i="4"/>
  <c r="J660" i="4"/>
  <c r="K660" i="4" s="1"/>
  <c r="I465" i="4"/>
  <c r="J465" i="4"/>
  <c r="K465" i="4" s="1"/>
  <c r="N465" i="4" s="1"/>
  <c r="O465" i="4" s="1"/>
  <c r="I417" i="4"/>
  <c r="J417" i="4"/>
  <c r="I247" i="4"/>
  <c r="J247" i="4"/>
  <c r="K247" i="4" s="1"/>
  <c r="N247" i="4" s="1"/>
  <c r="O247" i="4" s="1"/>
  <c r="I721" i="4"/>
  <c r="J721" i="4"/>
  <c r="K721" i="4" s="1"/>
  <c r="I536" i="4"/>
  <c r="J536" i="4"/>
  <c r="K536" i="4" s="1"/>
  <c r="N536" i="4" s="1"/>
  <c r="O536" i="4" s="1"/>
  <c r="I272" i="4"/>
  <c r="J272" i="4"/>
  <c r="I839" i="4"/>
  <c r="J839" i="4"/>
  <c r="K839" i="4" s="1"/>
  <c r="N839" i="4" s="1"/>
  <c r="O839" i="4" s="1"/>
  <c r="I814" i="4"/>
  <c r="J814" i="4"/>
  <c r="K814" i="4" s="1"/>
  <c r="I687" i="4"/>
  <c r="J687" i="4"/>
  <c r="K687" i="4" s="1"/>
  <c r="N687" i="4" s="1"/>
  <c r="O687" i="4" s="1"/>
  <c r="I93" i="4"/>
  <c r="J93" i="4"/>
  <c r="I339" i="4"/>
  <c r="J339" i="4"/>
  <c r="K339" i="4" s="1"/>
  <c r="N339" i="4" s="1"/>
  <c r="O339" i="4" s="1"/>
  <c r="I276" i="4"/>
  <c r="J276" i="4"/>
  <c r="K276" i="4" s="1"/>
  <c r="I708" i="4"/>
  <c r="J708" i="4"/>
  <c r="K708" i="4" s="1"/>
  <c r="N708" i="4" s="1"/>
  <c r="O708" i="4" s="1"/>
  <c r="I742" i="4"/>
  <c r="J742" i="4"/>
  <c r="I537" i="4"/>
  <c r="J537" i="4"/>
  <c r="K537" i="4" s="1"/>
  <c r="N537" i="4" s="1"/>
  <c r="O537" i="4" s="1"/>
  <c r="I661" i="4"/>
  <c r="J661" i="4"/>
  <c r="K661" i="4" s="1"/>
  <c r="I306" i="4"/>
  <c r="J306" i="4"/>
  <c r="I575" i="4"/>
  <c r="J575" i="4"/>
  <c r="K575" i="4" s="1"/>
  <c r="I947" i="4"/>
  <c r="J947" i="4"/>
  <c r="I236" i="4"/>
  <c r="J236" i="4"/>
  <c r="K236" i="4" s="1"/>
  <c r="I951" i="4"/>
  <c r="J951" i="4"/>
  <c r="I81" i="4"/>
  <c r="J81" i="4"/>
  <c r="K81" i="4" s="1"/>
  <c r="I766" i="4"/>
  <c r="J766" i="4"/>
  <c r="I954" i="4"/>
  <c r="J954" i="4"/>
  <c r="K954" i="4" s="1"/>
  <c r="I840" i="4"/>
  <c r="J840" i="4"/>
  <c r="I94" i="4"/>
  <c r="J94" i="4"/>
  <c r="K94" i="4" s="1"/>
  <c r="I762" i="4"/>
  <c r="J762" i="4"/>
  <c r="I95" i="4"/>
  <c r="J95" i="4"/>
  <c r="K95" i="4" s="1"/>
  <c r="I96" i="4"/>
  <c r="J96" i="4"/>
  <c r="I307" i="4"/>
  <c r="J307" i="4"/>
  <c r="K307" i="4" s="1"/>
  <c r="I891" i="4"/>
  <c r="J891" i="4"/>
  <c r="I890" i="4"/>
  <c r="J890" i="4"/>
  <c r="K890" i="4" s="1"/>
  <c r="I39" i="4"/>
  <c r="J39" i="4"/>
  <c r="I483" i="4"/>
  <c r="J483" i="4"/>
  <c r="K483" i="4" s="1"/>
  <c r="I628" i="4"/>
  <c r="J628" i="4"/>
  <c r="I750" i="4"/>
  <c r="J750" i="4"/>
  <c r="K750" i="4" s="1"/>
  <c r="I196" i="4"/>
  <c r="J196" i="4"/>
  <c r="I181" i="4"/>
  <c r="J181" i="4"/>
  <c r="K181" i="4" s="1"/>
  <c r="I37" i="4"/>
  <c r="J37" i="4"/>
  <c r="I455" i="4"/>
  <c r="J455" i="4"/>
  <c r="K455" i="4" s="1"/>
  <c r="I439" i="4"/>
  <c r="J439" i="4"/>
  <c r="I538" i="4"/>
  <c r="J538" i="4"/>
  <c r="K538" i="4" s="1"/>
  <c r="I759" i="4"/>
  <c r="J759" i="4"/>
  <c r="I63" i="4"/>
  <c r="J63" i="4"/>
  <c r="K63" i="4" s="1"/>
  <c r="I379" i="4"/>
  <c r="J379" i="4"/>
  <c r="I219" i="4"/>
  <c r="J219" i="4"/>
  <c r="K219" i="4" s="1"/>
  <c r="I64" i="4"/>
  <c r="J64" i="4"/>
  <c r="I293" i="4"/>
  <c r="J293" i="4"/>
  <c r="K293" i="4" s="1"/>
  <c r="I11" i="4"/>
  <c r="J11" i="4"/>
  <c r="I926" i="4"/>
  <c r="J926" i="4"/>
  <c r="K926" i="4" s="1"/>
  <c r="I863" i="4"/>
  <c r="J863" i="4"/>
  <c r="I789" i="4"/>
  <c r="J789" i="4"/>
  <c r="K789" i="4" s="1"/>
  <c r="I968" i="4"/>
  <c r="J968" i="4"/>
  <c r="I969" i="4"/>
  <c r="J969" i="4"/>
  <c r="K969" i="4" s="1"/>
  <c r="I970" i="4"/>
  <c r="J970" i="4"/>
  <c r="I971" i="4"/>
  <c r="J971" i="4"/>
  <c r="K971" i="4" s="1"/>
  <c r="I5" i="4"/>
  <c r="J5" i="4"/>
  <c r="I867" i="4"/>
  <c r="J867" i="4"/>
  <c r="K867" i="4" s="1"/>
  <c r="I948" i="4"/>
  <c r="J948" i="4"/>
  <c r="I858" i="4"/>
  <c r="J858" i="4"/>
  <c r="K858" i="4" s="1"/>
  <c r="I135" i="4"/>
  <c r="J135" i="4"/>
  <c r="I496" i="4"/>
  <c r="J496" i="4"/>
  <c r="K496" i="4" s="1"/>
  <c r="I895" i="4"/>
  <c r="J895" i="4"/>
  <c r="I810" i="4"/>
  <c r="J810" i="4"/>
  <c r="K810" i="4" s="1"/>
  <c r="I811" i="4"/>
  <c r="J811" i="4"/>
  <c r="I812" i="4"/>
  <c r="J812" i="4"/>
  <c r="K812" i="4" s="1"/>
  <c r="I392" i="4"/>
  <c r="J392" i="4"/>
  <c r="I896" i="4"/>
  <c r="J896" i="4"/>
  <c r="K896" i="4" s="1"/>
  <c r="I794" i="4"/>
  <c r="J794" i="4"/>
  <c r="I793" i="4"/>
  <c r="J793" i="4"/>
  <c r="K793" i="4" s="1"/>
  <c r="I935" i="4"/>
  <c r="J935" i="4"/>
  <c r="I903" i="4"/>
  <c r="J903" i="4"/>
  <c r="K903" i="4" s="1"/>
  <c r="I140" i="4"/>
  <c r="J140" i="4"/>
  <c r="I857" i="4"/>
  <c r="J857" i="4"/>
  <c r="K857" i="4" s="1"/>
  <c r="I147" i="4"/>
  <c r="J147" i="4"/>
  <c r="I148" i="4"/>
  <c r="J148" i="4"/>
  <c r="K148" i="4" s="1"/>
  <c r="I492" i="4"/>
  <c r="J492" i="4"/>
  <c r="I107" i="4"/>
  <c r="J107" i="4"/>
  <c r="K107" i="4" s="1"/>
  <c r="I142" i="4"/>
  <c r="J142" i="4"/>
  <c r="I944" i="4"/>
  <c r="J944" i="4"/>
  <c r="K944" i="4" s="1"/>
  <c r="I967" i="4"/>
  <c r="J967" i="4"/>
  <c r="I966" i="4"/>
  <c r="J966" i="4"/>
  <c r="K966" i="4" s="1"/>
  <c r="I900" i="4"/>
  <c r="J900" i="4"/>
  <c r="I498" i="4"/>
  <c r="J498" i="4"/>
  <c r="K498" i="4" s="1"/>
  <c r="I813" i="4"/>
  <c r="J813" i="4"/>
  <c r="I574" i="4"/>
  <c r="J574" i="4"/>
  <c r="K574" i="4" s="1"/>
  <c r="I972" i="4"/>
  <c r="J972" i="4"/>
  <c r="I691" i="4"/>
  <c r="J691" i="4"/>
  <c r="K691" i="4" s="1"/>
  <c r="I802" i="4"/>
  <c r="J802" i="4"/>
  <c r="I42" i="4"/>
  <c r="J42" i="4"/>
  <c r="K42" i="4" s="1"/>
  <c r="I580" i="4"/>
  <c r="J580" i="4"/>
  <c r="I771" i="4"/>
  <c r="J771" i="4"/>
  <c r="I194" i="4"/>
  <c r="J194" i="4"/>
  <c r="I394" i="4"/>
  <c r="J394" i="4"/>
  <c r="I704" i="4"/>
  <c r="J704" i="4"/>
  <c r="K704" i="4" s="1"/>
  <c r="N704" i="4" s="1"/>
  <c r="O704" i="4" s="1"/>
  <c r="I695" i="4"/>
  <c r="J695" i="4"/>
  <c r="I167" i="4"/>
  <c r="J167" i="4"/>
  <c r="I809" i="4"/>
  <c r="J809" i="4"/>
  <c r="I440" i="4"/>
  <c r="J440" i="4"/>
  <c r="I441" i="4"/>
  <c r="J441" i="4"/>
  <c r="I283" i="4"/>
  <c r="J283" i="4"/>
  <c r="I405" i="4"/>
  <c r="J405" i="4"/>
  <c r="I399" i="4"/>
  <c r="J399" i="4"/>
  <c r="I360" i="4"/>
  <c r="J360" i="4"/>
  <c r="I271" i="4"/>
  <c r="J271" i="4"/>
  <c r="I105" i="4"/>
  <c r="J105" i="4"/>
  <c r="I786" i="4"/>
  <c r="J786" i="4"/>
  <c r="K786" i="4" s="1"/>
  <c r="N786" i="4" s="1"/>
  <c r="O786" i="4" s="1"/>
  <c r="I539" i="4"/>
  <c r="J539" i="4"/>
  <c r="I471" i="4"/>
  <c r="J471" i="4"/>
  <c r="I475" i="4"/>
  <c r="J475" i="4"/>
  <c r="I778" i="4"/>
  <c r="J778" i="4"/>
  <c r="I267" i="4"/>
  <c r="J267" i="4"/>
  <c r="I494" i="4"/>
  <c r="J494" i="4"/>
  <c r="I657" i="4"/>
  <c r="J657" i="4"/>
  <c r="I472" i="4"/>
  <c r="J472" i="4"/>
  <c r="K472" i="4" s="1"/>
  <c r="N472" i="4" s="1"/>
  <c r="O472" i="4" s="1"/>
  <c r="I248" i="4"/>
  <c r="J248" i="4"/>
  <c r="I458" i="4"/>
  <c r="J458" i="4"/>
  <c r="I788" i="4"/>
  <c r="J788" i="4"/>
  <c r="I473" i="4"/>
  <c r="J473" i="4"/>
  <c r="I20" i="4"/>
  <c r="J20" i="4"/>
  <c r="I767" i="4"/>
  <c r="J767" i="4"/>
  <c r="I111" i="4"/>
  <c r="J111" i="4"/>
  <c r="I875" i="4"/>
  <c r="J875" i="4"/>
  <c r="K875" i="4" s="1"/>
  <c r="N875" i="4" s="1"/>
  <c r="O875" i="4" s="1"/>
  <c r="I874" i="4"/>
  <c r="J874" i="4"/>
  <c r="I838" i="4"/>
  <c r="J838" i="4"/>
  <c r="I113" i="4"/>
  <c r="J113" i="4"/>
  <c r="I112" i="4"/>
  <c r="J112" i="4"/>
  <c r="I17" i="4"/>
  <c r="J17" i="4"/>
  <c r="I333" i="4"/>
  <c r="J333" i="4"/>
  <c r="I237" i="4"/>
  <c r="J237" i="4"/>
  <c r="I824" i="4"/>
  <c r="J824" i="4"/>
  <c r="K824" i="4" s="1"/>
  <c r="N824" i="4" s="1"/>
  <c r="O824" i="4" s="1"/>
  <c r="I332" i="4"/>
  <c r="J332" i="4"/>
  <c r="I331" i="4"/>
  <c r="J331" i="4"/>
  <c r="I231" i="4"/>
  <c r="J231" i="4"/>
  <c r="I627" i="4"/>
  <c r="J627" i="4"/>
  <c r="I937" i="4"/>
  <c r="J937" i="4"/>
  <c r="I164" i="4"/>
  <c r="J164" i="4"/>
  <c r="I8" i="4"/>
  <c r="J8" i="4"/>
  <c r="I15" i="4"/>
  <c r="J15" i="4"/>
  <c r="K15" i="4" s="1"/>
  <c r="N15" i="4" s="1"/>
  <c r="O15" i="4" s="1"/>
  <c r="I7" i="4"/>
  <c r="J7" i="4"/>
  <c r="I942" i="4"/>
  <c r="J942" i="4"/>
  <c r="I727" i="4"/>
  <c r="J727" i="4"/>
  <c r="I651" i="4"/>
  <c r="J651" i="4"/>
  <c r="I393" i="4"/>
  <c r="J393" i="4"/>
  <c r="I499" i="4"/>
  <c r="J499" i="4"/>
  <c r="I500" i="4"/>
  <c r="J500" i="4"/>
  <c r="I501" i="4"/>
  <c r="J501" i="4"/>
  <c r="K501" i="4" s="1"/>
  <c r="N501" i="4" s="1"/>
  <c r="O501" i="4" s="1"/>
  <c r="I502" i="4"/>
  <c r="J502" i="4"/>
  <c r="I503" i="4"/>
  <c r="J503" i="4"/>
  <c r="I504" i="4"/>
  <c r="J504" i="4"/>
  <c r="I897" i="4"/>
  <c r="J897" i="4"/>
  <c r="I973" i="4"/>
  <c r="J973" i="4"/>
  <c r="I207" i="4"/>
  <c r="J207" i="4"/>
  <c r="I193" i="4"/>
  <c r="J193" i="4"/>
  <c r="I792" i="4"/>
  <c r="J792" i="4"/>
  <c r="K792" i="4" s="1"/>
  <c r="N792" i="4" s="1"/>
  <c r="O792" i="4" s="1"/>
  <c r="I136" i="4"/>
  <c r="J136" i="4"/>
  <c r="I556" i="4"/>
  <c r="J556" i="4"/>
  <c r="I557" i="4"/>
  <c r="J557" i="4"/>
  <c r="I609" i="4"/>
  <c r="J609" i="4"/>
  <c r="I143" i="4"/>
  <c r="J143" i="4"/>
  <c r="I137" i="4"/>
  <c r="J137" i="4"/>
  <c r="I949" i="4"/>
  <c r="J949" i="4"/>
  <c r="I950" i="4"/>
  <c r="J950" i="4"/>
  <c r="K950" i="4" s="1"/>
  <c r="N950" i="4" s="1"/>
  <c r="O950" i="4" s="1"/>
  <c r="I396" i="4"/>
  <c r="J396" i="4"/>
  <c r="I974" i="4"/>
  <c r="J974" i="4"/>
  <c r="I558" i="4"/>
  <c r="J558" i="4"/>
  <c r="I386" i="4"/>
  <c r="J386" i="4"/>
  <c r="I9" i="4"/>
  <c r="J9" i="4"/>
  <c r="I898" i="4"/>
  <c r="J898" i="4"/>
  <c r="I825" i="4"/>
  <c r="J825" i="4"/>
  <c r="I904" i="4"/>
  <c r="J904" i="4"/>
  <c r="K904" i="4" s="1"/>
  <c r="N904" i="4" s="1"/>
  <c r="O904" i="4" s="1"/>
  <c r="I576" i="4"/>
  <c r="J576" i="4"/>
  <c r="I238" i="4"/>
  <c r="J238" i="4"/>
  <c r="I608" i="4"/>
  <c r="J608" i="4"/>
  <c r="I931" i="4"/>
  <c r="J931" i="4"/>
  <c r="I138" i="4"/>
  <c r="J138" i="4"/>
  <c r="I139" i="4"/>
  <c r="J139" i="4"/>
  <c r="I650" i="4"/>
  <c r="J650" i="4"/>
  <c r="I484" i="4"/>
  <c r="J484" i="4"/>
  <c r="K484" i="4" s="1"/>
  <c r="N484" i="4" s="1"/>
  <c r="O484" i="4" s="1"/>
  <c r="I676" i="4"/>
  <c r="J676" i="4"/>
  <c r="I419" i="4"/>
  <c r="J419" i="4"/>
  <c r="I540" i="4"/>
  <c r="J540" i="4"/>
  <c r="I662" i="4"/>
  <c r="J662" i="4"/>
  <c r="I713" i="4"/>
  <c r="J713" i="4"/>
  <c r="I423" i="4"/>
  <c r="J423" i="4"/>
  <c r="I663" i="4"/>
  <c r="J663" i="4"/>
  <c r="I486" i="4"/>
  <c r="J486" i="4"/>
  <c r="K486" i="4" s="1"/>
  <c r="N486" i="4" s="1"/>
  <c r="O486" i="4" s="1"/>
  <c r="I442" i="4"/>
  <c r="J442" i="4"/>
  <c r="I443" i="4"/>
  <c r="J443" i="4"/>
  <c r="I444" i="4"/>
  <c r="J444" i="4"/>
  <c r="I797" i="4"/>
  <c r="J797" i="4"/>
  <c r="I249" i="4"/>
  <c r="J249" i="4"/>
  <c r="I594" i="4"/>
  <c r="J594" i="4"/>
  <c r="I82" i="4"/>
  <c r="J82" i="4"/>
  <c r="I355" i="4"/>
  <c r="J355" i="4"/>
  <c r="K355" i="4" s="1"/>
  <c r="I83" i="4"/>
  <c r="J83" i="4"/>
  <c r="I932" i="4"/>
  <c r="J932" i="4"/>
  <c r="I414" i="4"/>
  <c r="J414" i="4"/>
  <c r="I803" i="4"/>
  <c r="J803" i="4"/>
  <c r="I828" i="4"/>
  <c r="J828" i="4"/>
  <c r="I806" i="4"/>
  <c r="J806" i="4"/>
  <c r="I240" i="4"/>
  <c r="J240" i="4"/>
  <c r="I158" i="4"/>
  <c r="J158" i="4"/>
  <c r="K158" i="4" s="1"/>
  <c r="I801" i="4"/>
  <c r="J801" i="4"/>
  <c r="I372" i="4"/>
  <c r="J372" i="4"/>
  <c r="I808" i="4"/>
  <c r="J808" i="4"/>
  <c r="I952" i="4"/>
  <c r="J952" i="4"/>
  <c r="I233" i="4"/>
  <c r="J233" i="4"/>
  <c r="I913" i="4"/>
  <c r="J913" i="4"/>
  <c r="I878" i="4"/>
  <c r="J878" i="4"/>
  <c r="I690" i="4"/>
  <c r="J690" i="4"/>
  <c r="K690" i="4" s="1"/>
  <c r="I656" i="4"/>
  <c r="J656" i="4"/>
  <c r="I92" i="4"/>
  <c r="J92" i="4"/>
  <c r="I623" i="4"/>
  <c r="J623" i="4"/>
  <c r="I607" i="4"/>
  <c r="J607" i="4"/>
  <c r="I606" i="4"/>
  <c r="J606" i="4"/>
  <c r="I614" i="4"/>
  <c r="J614" i="4"/>
  <c r="I250" i="4"/>
  <c r="J250" i="4"/>
  <c r="I770" i="4"/>
  <c r="J770" i="4"/>
  <c r="K770" i="4" s="1"/>
  <c r="I848" i="4"/>
  <c r="J848" i="4"/>
  <c r="I285" i="4"/>
  <c r="J285" i="4"/>
  <c r="I541" i="4"/>
  <c r="J541" i="4"/>
  <c r="I549" i="4"/>
  <c r="J549" i="4"/>
  <c r="I922" i="4"/>
  <c r="J922" i="4"/>
  <c r="I151" i="4"/>
  <c r="J151" i="4"/>
  <c r="I353" i="4"/>
  <c r="J353" i="4"/>
  <c r="I726" i="4"/>
  <c r="J726" i="4"/>
  <c r="K726" i="4" s="1"/>
  <c r="I542" i="4"/>
  <c r="J542" i="4"/>
  <c r="I176" i="4"/>
  <c r="J176" i="4"/>
  <c r="I873" i="4"/>
  <c r="J873" i="4"/>
  <c r="I871" i="4"/>
  <c r="J871" i="4"/>
  <c r="I872" i="4"/>
  <c r="J872" i="4"/>
  <c r="I882" i="4"/>
  <c r="J882" i="4"/>
  <c r="I744" i="4"/>
  <c r="J744" i="4"/>
  <c r="I597" i="4"/>
  <c r="J597" i="4"/>
  <c r="K597" i="4" s="1"/>
  <c r="I27" i="4"/>
  <c r="J27" i="4"/>
  <c r="I309" i="4"/>
  <c r="J309" i="4"/>
  <c r="I177" i="4"/>
  <c r="J177" i="4"/>
  <c r="I698" i="4"/>
  <c r="J698" i="4"/>
  <c r="I294" i="4"/>
  <c r="J294" i="4"/>
  <c r="I31" i="4"/>
  <c r="J31" i="4"/>
  <c r="I640" i="4"/>
  <c r="J640" i="4"/>
  <c r="I120" i="4"/>
  <c r="J120" i="4"/>
  <c r="K120" i="4" s="1"/>
  <c r="I412" i="4"/>
  <c r="J412" i="4"/>
  <c r="I689" i="4"/>
  <c r="J689" i="4"/>
  <c r="I222" i="4"/>
  <c r="J222" i="4"/>
  <c r="I626" i="4"/>
  <c r="J626" i="4"/>
  <c r="I962" i="4"/>
  <c r="J962" i="4"/>
  <c r="I189" i="4"/>
  <c r="J189" i="4"/>
  <c r="I509" i="4"/>
  <c r="J509" i="4"/>
  <c r="I466" i="4"/>
  <c r="J466" i="4"/>
  <c r="K466" i="4" s="1"/>
  <c r="I510" i="4"/>
  <c r="J510" i="4"/>
  <c r="I928" i="4"/>
  <c r="J928" i="4"/>
  <c r="I361" i="4"/>
  <c r="J361" i="4"/>
  <c r="I345" i="4"/>
  <c r="J345" i="4"/>
  <c r="I273" i="4"/>
  <c r="J273" i="4"/>
  <c r="I354" i="4"/>
  <c r="J354" i="4"/>
  <c r="I295" i="4"/>
  <c r="J295" i="4"/>
  <c r="I511" i="4"/>
  <c r="J511" i="4"/>
  <c r="I363" i="4"/>
  <c r="J363" i="4"/>
  <c r="I364" i="4"/>
  <c r="J364" i="4"/>
  <c r="I175" i="4"/>
  <c r="J175" i="4"/>
  <c r="I866" i="4"/>
  <c r="J866" i="4"/>
  <c r="I389" i="4"/>
  <c r="J389" i="4"/>
  <c r="I305" i="4"/>
  <c r="J305" i="4"/>
  <c r="I337" i="4"/>
  <c r="J337" i="4"/>
  <c r="I467" i="4"/>
  <c r="J467" i="4"/>
  <c r="I965" i="4"/>
  <c r="J965" i="4"/>
  <c r="I119" i="4"/>
  <c r="J119" i="4"/>
  <c r="I894" i="4"/>
  <c r="J894" i="4"/>
  <c r="I561" i="4"/>
  <c r="J561" i="4"/>
  <c r="I916" i="4"/>
  <c r="J916" i="4"/>
  <c r="I917" i="4"/>
  <c r="J917" i="4"/>
  <c r="I723" i="4"/>
  <c r="J723" i="4"/>
  <c r="I468" i="4"/>
  <c r="J468" i="4"/>
  <c r="I853" i="4"/>
  <c r="J853" i="4"/>
  <c r="I251" i="4"/>
  <c r="J251" i="4"/>
  <c r="I174" i="4"/>
  <c r="J174" i="4"/>
  <c r="I914" i="4"/>
  <c r="J914" i="4"/>
  <c r="I268" i="4"/>
  <c r="J268" i="4"/>
  <c r="I351" i="4"/>
  <c r="J351" i="4"/>
  <c r="I435" i="4"/>
  <c r="J435" i="4"/>
  <c r="I264" i="4"/>
  <c r="J264" i="4"/>
  <c r="I66" i="4"/>
  <c r="J66" i="4"/>
  <c r="I630" i="4"/>
  <c r="J630" i="4"/>
  <c r="I631" i="4"/>
  <c r="J631" i="4"/>
  <c r="I902" i="4"/>
  <c r="J902" i="4"/>
  <c r="I49" i="4"/>
  <c r="J49" i="4"/>
  <c r="I47" i="4"/>
  <c r="J47" i="4"/>
  <c r="I915" i="4"/>
  <c r="J915" i="4"/>
  <c r="I173" i="4"/>
  <c r="J173" i="4"/>
  <c r="I420" i="4"/>
  <c r="J420" i="4"/>
  <c r="I658" i="4"/>
  <c r="J658" i="4"/>
  <c r="I959" i="4"/>
  <c r="J959" i="4"/>
  <c r="I308" i="4"/>
  <c r="J308" i="4"/>
  <c r="I512" i="4"/>
  <c r="J512" i="4"/>
  <c r="I161" i="4"/>
  <c r="J161" i="4"/>
  <c r="I568" i="4"/>
  <c r="J568" i="4"/>
  <c r="I830" i="4"/>
  <c r="J830" i="4"/>
  <c r="I864" i="4"/>
  <c r="J864" i="4"/>
  <c r="I865" i="4"/>
  <c r="J865" i="4"/>
  <c r="I279" i="4"/>
  <c r="J279" i="4"/>
  <c r="I941" i="4"/>
  <c r="J941" i="4"/>
  <c r="I940" i="4"/>
  <c r="J940" i="4"/>
  <c r="I854" i="4"/>
  <c r="J854" i="4"/>
  <c r="I252" i="4"/>
  <c r="J252" i="4"/>
  <c r="I21" i="4"/>
  <c r="J21" i="4"/>
  <c r="I551" i="4"/>
  <c r="J551" i="4"/>
  <c r="I696" i="4"/>
  <c r="J696" i="4"/>
  <c r="I595" i="4"/>
  <c r="J595" i="4"/>
  <c r="I215" i="4"/>
  <c r="J215" i="4"/>
  <c r="I681" i="4"/>
  <c r="J681" i="4"/>
  <c r="I281" i="4"/>
  <c r="J281" i="4"/>
  <c r="I460" i="4"/>
  <c r="J460" i="4"/>
  <c r="I675" i="4"/>
  <c r="J675" i="4"/>
  <c r="I688" i="4"/>
  <c r="J688" i="4"/>
  <c r="I686" i="4"/>
  <c r="J686" i="4"/>
  <c r="I165" i="4"/>
  <c r="J165" i="4"/>
  <c r="I856" i="4"/>
  <c r="J856" i="4"/>
  <c r="I121" i="4"/>
  <c r="J121" i="4"/>
  <c r="I168" i="4"/>
  <c r="J168" i="4"/>
  <c r="I234" i="4"/>
  <c r="J234" i="4"/>
  <c r="I58" i="4"/>
  <c r="J58" i="4"/>
  <c r="I507" i="4"/>
  <c r="J507" i="4"/>
  <c r="I649" i="4"/>
  <c r="J649" i="4"/>
  <c r="I286" i="4"/>
  <c r="J286" i="4"/>
  <c r="I480" i="4"/>
  <c r="J480" i="4"/>
  <c r="I664" i="4"/>
  <c r="J664" i="4"/>
  <c r="I427" i="4"/>
  <c r="J427" i="4"/>
  <c r="I870" i="4"/>
  <c r="J870" i="4"/>
  <c r="I433" i="4"/>
  <c r="J433" i="4"/>
  <c r="I434" i="4"/>
  <c r="J434" i="4"/>
  <c r="I185" i="4"/>
  <c r="J185" i="4"/>
  <c r="I172" i="4"/>
  <c r="J172" i="4"/>
  <c r="I933" i="4"/>
  <c r="J933" i="4"/>
  <c r="I275" i="4"/>
  <c r="J275" i="4"/>
  <c r="I588" i="4"/>
  <c r="J588" i="4"/>
  <c r="I860" i="4"/>
  <c r="J860" i="4"/>
  <c r="I692" i="4"/>
  <c r="J692" i="4"/>
  <c r="I213" i="4"/>
  <c r="J213" i="4"/>
  <c r="I211" i="4"/>
  <c r="J211" i="4"/>
  <c r="I768" i="4"/>
  <c r="J768" i="4"/>
  <c r="I584" i="4"/>
  <c r="J584" i="4"/>
  <c r="I589" i="4"/>
  <c r="J589" i="4"/>
  <c r="I129" i="4"/>
  <c r="J129" i="4"/>
  <c r="I162" i="4"/>
  <c r="J162" i="4"/>
  <c r="I845" i="4"/>
  <c r="J845" i="4"/>
  <c r="I610" i="4"/>
  <c r="J610" i="4"/>
  <c r="I48" i="4"/>
  <c r="J48" i="4"/>
  <c r="I777" i="4"/>
  <c r="J777" i="4"/>
  <c r="I697" i="4"/>
  <c r="J697" i="4"/>
  <c r="I555" i="4"/>
  <c r="J555" i="4"/>
  <c r="I74" i="4"/>
  <c r="J74" i="4"/>
  <c r="I368" i="4"/>
  <c r="J368" i="4"/>
  <c r="I191" i="4"/>
  <c r="J191" i="4"/>
  <c r="I665" i="4"/>
  <c r="J665" i="4"/>
  <c r="I445" i="4"/>
  <c r="J445" i="4"/>
  <c r="I844" i="4"/>
  <c r="J844" i="4"/>
  <c r="I97" i="4"/>
  <c r="J97" i="4"/>
  <c r="I266" i="4"/>
  <c r="J266" i="4"/>
  <c r="I682" i="4"/>
  <c r="J682" i="4"/>
  <c r="I732" i="4"/>
  <c r="J732" i="4"/>
  <c r="I115" i="4"/>
  <c r="J115" i="4"/>
  <c r="I943" i="4"/>
  <c r="J943" i="4"/>
  <c r="I934" i="4"/>
  <c r="J934" i="4"/>
  <c r="I703" i="4"/>
  <c r="J703" i="4"/>
  <c r="I390" i="4"/>
  <c r="J390" i="4"/>
  <c r="I571" i="4"/>
  <c r="J571" i="4"/>
  <c r="I953" i="4"/>
  <c r="J953" i="4"/>
  <c r="K953" i="4" s="1"/>
  <c r="I227" i="4"/>
  <c r="J227" i="4"/>
  <c r="I32" i="4"/>
  <c r="J32" i="4"/>
  <c r="I22" i="4"/>
  <c r="J22" i="4"/>
  <c r="I769" i="4"/>
  <c r="J769" i="4"/>
  <c r="K769" i="4" s="1"/>
  <c r="I77" i="4"/>
  <c r="J77" i="4"/>
  <c r="I625" i="4"/>
  <c r="J625" i="4"/>
  <c r="I415" i="4"/>
  <c r="J415" i="4"/>
  <c r="I446" i="4"/>
  <c r="J446" i="4"/>
  <c r="K446" i="4" s="1"/>
  <c r="I679" i="4"/>
  <c r="J679" i="4"/>
  <c r="I680" i="4"/>
  <c r="J680" i="4"/>
  <c r="I855" i="4"/>
  <c r="J855" i="4"/>
  <c r="I733" i="4"/>
  <c r="J733" i="4"/>
  <c r="K733" i="4" s="1"/>
  <c r="I253" i="4"/>
  <c r="J253" i="4"/>
  <c r="I481" i="4"/>
  <c r="J481" i="4"/>
  <c r="I666" i="4"/>
  <c r="J666" i="4"/>
  <c r="I910" i="4"/>
  <c r="J910" i="4"/>
  <c r="K910" i="4" s="1"/>
  <c r="I280" i="4"/>
  <c r="J280" i="4"/>
  <c r="I911" i="4"/>
  <c r="J911" i="4"/>
  <c r="I912" i="4"/>
  <c r="J912" i="4"/>
  <c r="I206" i="4"/>
  <c r="J206" i="4"/>
  <c r="K206" i="4" s="1"/>
  <c r="I816" i="4"/>
  <c r="J816" i="4"/>
  <c r="I124" i="4"/>
  <c r="J124" i="4"/>
  <c r="I773" i="4"/>
  <c r="J773" i="4"/>
  <c r="I615" i="4"/>
  <c r="J615" i="4"/>
  <c r="K615" i="4" s="1"/>
  <c r="I616" i="4"/>
  <c r="J616" i="4"/>
  <c r="I798" i="4"/>
  <c r="J798" i="4"/>
  <c r="I754" i="4"/>
  <c r="J754" i="4"/>
  <c r="I905" i="4"/>
  <c r="J905" i="4"/>
  <c r="K905" i="4" s="1"/>
  <c r="I634" i="4"/>
  <c r="J634" i="4"/>
  <c r="I901" i="4"/>
  <c r="J901" i="4"/>
  <c r="I600" i="4"/>
  <c r="J600" i="4"/>
  <c r="I154" i="4"/>
  <c r="J154" i="4"/>
  <c r="K154" i="4" s="1"/>
  <c r="I598" i="4"/>
  <c r="J598" i="4"/>
  <c r="I127" i="4"/>
  <c r="J127" i="4"/>
  <c r="I166" i="4"/>
  <c r="J166" i="4"/>
  <c r="I899" i="4"/>
  <c r="J899" i="4"/>
  <c r="K899" i="4" s="1"/>
  <c r="I722" i="4"/>
  <c r="J722" i="4"/>
  <c r="I128" i="4"/>
  <c r="J128" i="4"/>
  <c r="I180" i="4"/>
  <c r="J180" i="4"/>
  <c r="I585" i="4"/>
  <c r="J585" i="4"/>
  <c r="K585" i="4" s="1"/>
  <c r="I203" i="4"/>
  <c r="J203" i="4"/>
  <c r="I341" i="4"/>
  <c r="J341" i="4"/>
  <c r="I153" i="4"/>
  <c r="J153" i="4"/>
  <c r="I909" i="4"/>
  <c r="J909" i="4"/>
  <c r="K909" i="4" s="1"/>
  <c r="I178" i="4"/>
  <c r="J178" i="4"/>
  <c r="I155" i="4"/>
  <c r="J155" i="4"/>
  <c r="I262" i="4"/>
  <c r="J262" i="4"/>
  <c r="I98" i="4"/>
  <c r="J98" i="4"/>
  <c r="K98" i="4" s="1"/>
  <c r="I99" i="4"/>
  <c r="J99" i="4"/>
  <c r="I100" i="4"/>
  <c r="J100" i="4"/>
  <c r="I101" i="4"/>
  <c r="J101" i="4"/>
  <c r="I102" i="4"/>
  <c r="J102" i="4"/>
  <c r="K102" i="4" s="1"/>
  <c r="I103" i="4"/>
  <c r="J103" i="4"/>
  <c r="I739" i="4"/>
  <c r="J739" i="4"/>
  <c r="I567" i="4"/>
  <c r="J567" i="4"/>
  <c r="I636" i="4"/>
  <c r="J636" i="4"/>
  <c r="K636" i="4" s="1"/>
  <c r="I554" i="4"/>
  <c r="J554" i="4"/>
  <c r="I216" i="4"/>
  <c r="J216" i="4"/>
  <c r="I418" i="4"/>
  <c r="J418" i="4"/>
  <c r="I192" i="4"/>
  <c r="J192" i="4"/>
  <c r="K192" i="4" s="1"/>
  <c r="I16" i="4"/>
  <c r="J16" i="4"/>
  <c r="I436" i="4"/>
  <c r="J436" i="4"/>
  <c r="I224" i="4"/>
  <c r="J224" i="4"/>
  <c r="I424" i="4"/>
  <c r="J424" i="4"/>
  <c r="K424" i="4" s="1"/>
  <c r="I495" i="4"/>
  <c r="J495" i="4"/>
  <c r="I817" i="4"/>
  <c r="J817" i="4"/>
  <c r="I461" i="4"/>
  <c r="J461" i="4"/>
  <c r="I581" i="4"/>
  <c r="J581" i="4"/>
  <c r="K581" i="4" s="1"/>
  <c r="I12" i="4"/>
  <c r="J12" i="4"/>
  <c r="I462" i="4"/>
  <c r="J462" i="4"/>
  <c r="I785" i="4"/>
  <c r="J785" i="4"/>
  <c r="I80" i="4"/>
  <c r="J80" i="4"/>
  <c r="K80" i="4" s="1"/>
  <c r="I513" i="4"/>
  <c r="J513" i="4"/>
  <c r="I543" i="4"/>
  <c r="J543" i="4"/>
  <c r="I375" i="4"/>
  <c r="J375" i="4"/>
  <c r="I648" i="4"/>
  <c r="J648" i="4"/>
  <c r="K648" i="4" s="1"/>
  <c r="I288" i="4"/>
  <c r="J288" i="4"/>
  <c r="I289" i="4"/>
  <c r="J289" i="4"/>
  <c r="I287" i="4"/>
  <c r="J287" i="4"/>
  <c r="I122" i="4"/>
  <c r="J122" i="4"/>
  <c r="K122" i="4" s="1"/>
  <c r="I590" i="4"/>
  <c r="J590" i="4"/>
  <c r="I195" i="4"/>
  <c r="J195" i="4"/>
  <c r="I955" i="4"/>
  <c r="J955" i="4"/>
  <c r="I706" i="4"/>
  <c r="J706" i="4"/>
  <c r="K706" i="4" s="1"/>
  <c r="I743" i="4"/>
  <c r="J743" i="4"/>
  <c r="I861" i="4"/>
  <c r="J861" i="4"/>
  <c r="I755" i="4"/>
  <c r="J755" i="4"/>
  <c r="I278" i="4"/>
  <c r="J278" i="4"/>
  <c r="K278" i="4" s="1"/>
  <c r="I826" i="4"/>
  <c r="J826" i="4"/>
  <c r="I376" i="4"/>
  <c r="J376" i="4"/>
  <c r="I223" i="4"/>
  <c r="J223" i="4"/>
  <c r="I645" i="4"/>
  <c r="J645" i="4"/>
  <c r="K645" i="4" s="1"/>
  <c r="I182" i="4"/>
  <c r="J182" i="4"/>
  <c r="I646" i="4"/>
  <c r="J646" i="4"/>
  <c r="I782" i="4"/>
  <c r="J782" i="4"/>
  <c r="I43" i="4"/>
  <c r="J43" i="4"/>
  <c r="K43" i="4" s="1"/>
  <c r="I677" i="4"/>
  <c r="J677" i="4"/>
  <c r="I282" i="4"/>
  <c r="J282" i="4"/>
  <c r="I841" i="4"/>
  <c r="J841" i="4"/>
  <c r="I362" i="4"/>
  <c r="J362" i="4"/>
  <c r="K362" i="4" s="1"/>
  <c r="I831" i="4"/>
  <c r="J831" i="4"/>
  <c r="I685" i="4"/>
  <c r="J685" i="4"/>
  <c r="I312" i="4"/>
  <c r="J312" i="4"/>
  <c r="I398" i="4"/>
  <c r="J398" i="4"/>
  <c r="K398" i="4" s="1"/>
  <c r="I44" i="4"/>
  <c r="J44" i="4"/>
  <c r="I693" i="4"/>
  <c r="J693" i="4"/>
  <c r="I622" i="4"/>
  <c r="J622" i="4"/>
  <c r="I61" i="4"/>
  <c r="J61" i="4"/>
  <c r="K61" i="4" s="1"/>
  <c r="I514" i="4"/>
  <c r="J514" i="4"/>
  <c r="I784" i="4"/>
  <c r="J784" i="4"/>
  <c r="I131" i="4"/>
  <c r="J131" i="4"/>
  <c r="I751" i="4"/>
  <c r="J751" i="4"/>
  <c r="K751" i="4" s="1"/>
  <c r="I150" i="4"/>
  <c r="J150" i="4"/>
  <c r="I678" i="4"/>
  <c r="J678" i="4"/>
  <c r="I352" i="4"/>
  <c r="J352" i="4"/>
  <c r="I819" i="4"/>
  <c r="J819" i="4"/>
  <c r="K819" i="4" s="1"/>
  <c r="I325" i="4"/>
  <c r="J325" i="4"/>
  <c r="I13" i="4"/>
  <c r="J13" i="4"/>
  <c r="I852" i="4"/>
  <c r="J852" i="4"/>
  <c r="I241" i="4"/>
  <c r="J241" i="4"/>
  <c r="K241" i="4" s="1"/>
  <c r="I86" i="4"/>
  <c r="J86" i="4"/>
  <c r="I291" i="4"/>
  <c r="J291" i="4"/>
  <c r="I292" i="4"/>
  <c r="J292" i="4"/>
  <c r="I254" i="4"/>
  <c r="J254" i="4"/>
  <c r="K254" i="4" s="1"/>
  <c r="I317" i="4"/>
  <c r="J317" i="4"/>
  <c r="I643" i="4"/>
  <c r="J643" i="4"/>
  <c r="I583" i="4"/>
  <c r="J583" i="4"/>
  <c r="I515" i="4"/>
  <c r="J515" i="4"/>
  <c r="K515" i="4" s="1"/>
  <c r="I75" i="4"/>
  <c r="J75" i="4"/>
  <c r="I601" i="4"/>
  <c r="J601" i="4"/>
  <c r="I604" i="4"/>
  <c r="J604" i="4"/>
  <c r="I605" i="4"/>
  <c r="J605" i="4"/>
  <c r="K605" i="4" s="1"/>
  <c r="I602" i="4"/>
  <c r="J602" i="4"/>
  <c r="I56" i="4"/>
  <c r="J56" i="4"/>
  <c r="I255" i="4"/>
  <c r="J255" i="4"/>
  <c r="I256" i="4"/>
  <c r="J256" i="4"/>
  <c r="K256" i="4" s="1"/>
  <c r="I257" i="4"/>
  <c r="J257" i="4"/>
  <c r="I447" i="4"/>
  <c r="J447" i="4"/>
  <c r="I516" i="4"/>
  <c r="J516" i="4"/>
  <c r="I517" i="4"/>
  <c r="J517" i="4"/>
  <c r="K517" i="4" s="1"/>
  <c r="I299" i="4"/>
  <c r="J299" i="4"/>
  <c r="I199" i="4"/>
  <c r="J199" i="4"/>
  <c r="I963" i="4"/>
  <c r="J963" i="4"/>
  <c r="I961" i="4"/>
  <c r="J961" i="4"/>
  <c r="I820" i="4"/>
  <c r="J820" i="4"/>
  <c r="K820" i="4" s="1"/>
  <c r="I822" i="4"/>
  <c r="J822" i="4"/>
  <c r="I406" i="4"/>
  <c r="J406" i="4"/>
  <c r="I385" i="4"/>
  <c r="J385" i="4"/>
  <c r="K385" i="4" s="1"/>
  <c r="I62" i="4"/>
  <c r="J62" i="4"/>
  <c r="I709" i="4"/>
  <c r="J709" i="4"/>
  <c r="I327" i="4"/>
  <c r="J327" i="4"/>
  <c r="I202" i="4"/>
  <c r="J202" i="4"/>
  <c r="I929" i="4"/>
  <c r="J929" i="4"/>
  <c r="K929" i="4" s="1"/>
  <c r="I800" i="4"/>
  <c r="J800" i="4"/>
  <c r="I644" i="4"/>
  <c r="J644" i="4"/>
  <c r="I799" i="4"/>
  <c r="J799" i="4"/>
  <c r="I772" i="4"/>
  <c r="J772" i="4"/>
  <c r="I373" i="4"/>
  <c r="J373" i="4"/>
  <c r="I508" i="4"/>
  <c r="J508" i="4"/>
  <c r="I169" i="4"/>
  <c r="J169" i="4"/>
  <c r="I487" i="4"/>
  <c r="J487" i="4"/>
  <c r="K487" i="4" s="1"/>
  <c r="I493" i="4"/>
  <c r="J493" i="4"/>
  <c r="I488" i="4"/>
  <c r="J488" i="4"/>
  <c r="I489" i="4"/>
  <c r="J489" i="4"/>
  <c r="K489" i="4" s="1"/>
  <c r="I490" i="4"/>
  <c r="J490" i="4"/>
  <c r="I491" i="4"/>
  <c r="J491" i="4"/>
  <c r="I795" i="4"/>
  <c r="J795" i="4"/>
  <c r="I796" i="4"/>
  <c r="J796" i="4"/>
  <c r="I344" i="4"/>
  <c r="J344" i="4"/>
  <c r="K344" i="4" s="1"/>
  <c r="I200" i="4"/>
  <c r="J200" i="4"/>
  <c r="I68" i="4"/>
  <c r="J68" i="4"/>
  <c r="I347" i="4"/>
  <c r="J347" i="4"/>
  <c r="I758" i="4"/>
  <c r="J758" i="4"/>
  <c r="I518" i="4"/>
  <c r="J518" i="4"/>
  <c r="I87" i="4"/>
  <c r="J87" i="4"/>
  <c r="I318" i="4"/>
  <c r="J318" i="4"/>
  <c r="I298" i="4"/>
  <c r="J298" i="4"/>
  <c r="K298" i="4" s="1"/>
  <c r="I159" i="4"/>
  <c r="J159" i="4"/>
  <c r="I239" i="4"/>
  <c r="J239" i="4"/>
  <c r="I297" i="4"/>
  <c r="J297" i="4"/>
  <c r="K297" i="4" s="1"/>
  <c r="I302" i="4"/>
  <c r="J302" i="4"/>
  <c r="I314" i="4"/>
  <c r="J314" i="4"/>
  <c r="I303" i="4"/>
  <c r="J303" i="4"/>
  <c r="I880" i="4"/>
  <c r="J880" i="4"/>
  <c r="I53" i="4"/>
  <c r="J53" i="4"/>
  <c r="K53" i="4" s="1"/>
  <c r="I879" i="4"/>
  <c r="J879" i="4"/>
  <c r="I348" i="4"/>
  <c r="J348" i="4"/>
  <c r="I714" i="4"/>
  <c r="J714" i="4"/>
  <c r="I328" i="4"/>
  <c r="J328" i="4"/>
  <c r="I391" i="4"/>
  <c r="J391" i="4"/>
  <c r="I349" i="4"/>
  <c r="J349" i="4"/>
  <c r="I23" i="4"/>
  <c r="J23" i="4"/>
  <c r="I448" i="4"/>
  <c r="J448" i="4"/>
  <c r="K448" i="4" s="1"/>
  <c r="I45" i="4"/>
  <c r="J45" i="4"/>
  <c r="I876" i="4"/>
  <c r="J876" i="4"/>
  <c r="I33" i="4"/>
  <c r="J33" i="4"/>
  <c r="I263" i="4"/>
  <c r="J263" i="4"/>
  <c r="I274" i="4"/>
  <c r="J274" i="4"/>
  <c r="I54" i="4"/>
  <c r="J54" i="4"/>
  <c r="I51" i="4"/>
  <c r="J51" i="4"/>
  <c r="I805" i="4"/>
  <c r="J805" i="4"/>
  <c r="K805" i="4" s="1"/>
  <c r="I52" i="4"/>
  <c r="J52" i="4"/>
  <c r="I46" i="4"/>
  <c r="J46" i="4"/>
  <c r="I59" i="4"/>
  <c r="J59" i="4"/>
  <c r="I50" i="4"/>
  <c r="J50" i="4"/>
  <c r="I55" i="4"/>
  <c r="J55" i="4"/>
  <c r="I552" i="4"/>
  <c r="J552" i="4"/>
  <c r="I366" i="4"/>
  <c r="J366" i="4"/>
  <c r="I258" i="4"/>
  <c r="J258" i="4"/>
  <c r="I667" i="4"/>
  <c r="J667" i="4"/>
  <c r="I668" i="4"/>
  <c r="J668" i="4"/>
  <c r="I669" i="4"/>
  <c r="J669" i="4"/>
  <c r="I198" i="4"/>
  <c r="J198" i="4"/>
  <c r="I829" i="4"/>
  <c r="J829" i="4"/>
  <c r="I887" i="4"/>
  <c r="J887" i="4"/>
  <c r="I888" i="4"/>
  <c r="J888" i="4"/>
  <c r="I889" i="4"/>
  <c r="J889" i="4"/>
  <c r="I883" i="4"/>
  <c r="J883" i="4"/>
  <c r="I145" i="4"/>
  <c r="J145" i="4"/>
  <c r="I849" i="4"/>
  <c r="J849" i="4"/>
  <c r="I850" i="4"/>
  <c r="J850" i="4"/>
  <c r="I851" i="4"/>
  <c r="J851" i="4"/>
  <c r="I842" i="4"/>
  <c r="J842" i="4"/>
  <c r="I846" i="4"/>
  <c r="J846" i="4"/>
  <c r="I76" i="4"/>
  <c r="J76" i="4"/>
  <c r="I67" i="4"/>
  <c r="J67" i="4"/>
  <c r="I70" i="4"/>
  <c r="J70" i="4"/>
  <c r="I69" i="4"/>
  <c r="J69" i="4"/>
  <c r="I72" i="4"/>
  <c r="J72" i="4"/>
  <c r="I73" i="4"/>
  <c r="J73" i="4"/>
  <c r="I964" i="4"/>
  <c r="J964" i="4"/>
  <c r="I530" i="4"/>
  <c r="J530" i="4"/>
  <c r="I387" i="4"/>
  <c r="J387" i="4"/>
  <c r="I388" i="4"/>
  <c r="J388" i="4"/>
  <c r="I779" i="4"/>
  <c r="J779" i="4"/>
  <c r="K779" i="4" s="1"/>
  <c r="I780" i="4"/>
  <c r="J780" i="4"/>
  <c r="I534" i="4"/>
  <c r="J534" i="4"/>
  <c r="I652" i="4"/>
  <c r="J652" i="4"/>
  <c r="I821" i="4"/>
  <c r="J821" i="4"/>
  <c r="I823" i="4"/>
  <c r="J823" i="4"/>
  <c r="I653" i="4"/>
  <c r="J653" i="4"/>
  <c r="I476" i="4"/>
  <c r="J476" i="4"/>
  <c r="I619" i="4"/>
  <c r="J619" i="4"/>
  <c r="I620" i="4"/>
  <c r="J620" i="4"/>
  <c r="I621" i="4"/>
  <c r="J621" i="4"/>
  <c r="I90" i="4"/>
  <c r="J90" i="4"/>
  <c r="I89" i="4"/>
  <c r="J89" i="4"/>
  <c r="I88" i="4"/>
  <c r="J88" i="4"/>
  <c r="I225" i="4"/>
  <c r="J225" i="4"/>
  <c r="I400" i="4"/>
  <c r="J400" i="4"/>
  <c r="I397" i="4"/>
  <c r="J397" i="4"/>
  <c r="I401" i="4"/>
  <c r="J401" i="4"/>
  <c r="I403" i="4"/>
  <c r="J403" i="4"/>
  <c r="I407" i="4"/>
  <c r="J407" i="4"/>
  <c r="I408" i="4"/>
  <c r="J408" i="4"/>
  <c r="I700" i="4"/>
  <c r="J700" i="4"/>
  <c r="I701" i="4"/>
  <c r="J701" i="4"/>
  <c r="I702" i="4"/>
  <c r="J702" i="4"/>
  <c r="I369" i="4"/>
  <c r="J369" i="4"/>
  <c r="I370" i="4"/>
  <c r="J370" i="4"/>
  <c r="I960" i="4"/>
  <c r="J960" i="4"/>
  <c r="I683" i="4"/>
  <c r="J683" i="4"/>
  <c r="I684" i="4"/>
  <c r="J684" i="4"/>
  <c r="I833" i="4"/>
  <c r="J833" i="4"/>
  <c r="I885" i="4"/>
  <c r="J885" i="4"/>
  <c r="I146" i="4"/>
  <c r="J146" i="4"/>
  <c r="I144" i="4"/>
  <c r="J144" i="4"/>
  <c r="I869" i="4"/>
  <c r="J869" i="4"/>
  <c r="I886" i="4"/>
  <c r="J886" i="4"/>
  <c r="I892" i="4"/>
  <c r="J892" i="4"/>
  <c r="I24" i="4"/>
  <c r="J24" i="4"/>
  <c r="I25" i="4"/>
  <c r="J25" i="4"/>
  <c r="I26" i="4"/>
  <c r="J26" i="4"/>
  <c r="I34" i="4"/>
  <c r="J34" i="4"/>
  <c r="I35" i="4"/>
  <c r="J35" i="4"/>
  <c r="I36" i="4"/>
  <c r="J36" i="4"/>
  <c r="I836" i="4"/>
  <c r="J836" i="4"/>
  <c r="I881" i="4"/>
  <c r="J881" i="4"/>
  <c r="I893" i="4"/>
  <c r="J893" i="4"/>
  <c r="I382" i="4"/>
  <c r="J382" i="4"/>
  <c r="I384" i="4"/>
  <c r="J384" i="4"/>
  <c r="I319" i="4"/>
  <c r="J319" i="4"/>
  <c r="I313" i="4"/>
  <c r="J313" i="4"/>
  <c r="I160" i="4"/>
  <c r="J160" i="4"/>
  <c r="I41" i="4"/>
  <c r="J41" i="4"/>
  <c r="I40" i="4"/>
  <c r="J40" i="4"/>
  <c r="I834" i="4"/>
  <c r="J834" i="4"/>
  <c r="I835" i="4"/>
  <c r="J835" i="4"/>
  <c r="I832" i="4"/>
  <c r="J832" i="4"/>
  <c r="I763" i="4"/>
  <c r="J763" i="4"/>
  <c r="I843" i="4"/>
  <c r="J843" i="4"/>
  <c r="I639" i="4"/>
  <c r="J639" i="4"/>
  <c r="I343" i="4"/>
  <c r="J343" i="4"/>
  <c r="I638" i="4"/>
  <c r="J638" i="4"/>
  <c r="I531" i="4"/>
  <c r="J531" i="4"/>
  <c r="I535" i="4"/>
  <c r="J535" i="4"/>
  <c r="I532" i="4"/>
  <c r="J532" i="4"/>
  <c r="I65" i="4"/>
  <c r="J65" i="4"/>
  <c r="I505" i="4"/>
  <c r="J505" i="4"/>
  <c r="K505" i="4" s="1"/>
  <c r="I506" i="4"/>
  <c r="J506" i="4"/>
  <c r="I837" i="4"/>
  <c r="J837" i="4"/>
  <c r="I596" i="4"/>
  <c r="J596" i="4"/>
  <c r="I923" i="4"/>
  <c r="J923" i="4"/>
  <c r="I599" i="4"/>
  <c r="J599" i="4"/>
  <c r="I919" i="4"/>
  <c r="J919" i="4"/>
  <c r="I918" i="4"/>
  <c r="J918" i="4"/>
  <c r="I921" i="4"/>
  <c r="J921" i="4"/>
  <c r="I920" i="4"/>
  <c r="J920" i="4"/>
  <c r="I116" i="4"/>
  <c r="J116" i="4"/>
  <c r="I342" i="4"/>
  <c r="J342" i="4"/>
  <c r="I350" i="4"/>
  <c r="J350" i="4"/>
  <c r="I149" i="4"/>
  <c r="J149" i="4"/>
  <c r="I152" i="4"/>
  <c r="J152" i="4"/>
  <c r="I724" i="4"/>
  <c r="J724" i="4"/>
  <c r="I725" i="4"/>
  <c r="J725" i="4"/>
  <c r="I756" i="4"/>
  <c r="J756" i="4"/>
  <c r="I326" i="4"/>
  <c r="J326" i="4"/>
  <c r="I14" i="4"/>
  <c r="J14" i="4"/>
  <c r="I544" i="4"/>
  <c r="J544" i="4"/>
  <c r="I421" i="4"/>
  <c r="J421" i="4"/>
  <c r="I545" i="4"/>
  <c r="J545" i="4"/>
  <c r="I753" i="4"/>
  <c r="J753" i="4"/>
  <c r="I764" i="4"/>
  <c r="J764" i="4"/>
  <c r="I930" i="4"/>
  <c r="J930" i="4"/>
  <c r="I497" i="4"/>
  <c r="J497" i="4"/>
  <c r="I130" i="4"/>
  <c r="J130" i="4"/>
  <c r="I452" i="4"/>
  <c r="J452" i="4"/>
  <c r="I449" i="4"/>
  <c r="J449" i="4"/>
  <c r="I453" i="4"/>
  <c r="J453" i="4"/>
  <c r="I456" i="4"/>
  <c r="J456" i="4"/>
  <c r="I450" i="4"/>
  <c r="J450" i="4"/>
  <c r="I454" i="4"/>
  <c r="J454" i="4"/>
  <c r="I907" i="4"/>
  <c r="J907" i="4"/>
  <c r="I791" i="4"/>
  <c r="J791" i="4"/>
  <c r="I752" i="4"/>
  <c r="J752" i="4"/>
  <c r="I670" i="4"/>
  <c r="J670" i="4"/>
  <c r="I269" i="4"/>
  <c r="J269" i="4"/>
  <c r="I270" i="4"/>
  <c r="J270" i="4"/>
  <c r="I707" i="4"/>
  <c r="J707" i="4"/>
  <c r="I781" i="4"/>
  <c r="J781" i="4"/>
  <c r="I108" i="4"/>
  <c r="J108" i="4"/>
  <c r="I277" i="4"/>
  <c r="J277" i="4"/>
  <c r="I862" i="4"/>
  <c r="J862" i="4"/>
  <c r="I906" i="4"/>
  <c r="J906" i="4"/>
  <c r="I908" i="4"/>
  <c r="J908" i="4"/>
  <c r="I210" i="4"/>
  <c r="J210" i="4"/>
  <c r="I591" i="4"/>
  <c r="J591" i="4"/>
  <c r="I395" i="4"/>
  <c r="J395" i="4"/>
  <c r="I519" i="4"/>
  <c r="J519" i="4"/>
  <c r="I520" i="4"/>
  <c r="J520" i="4"/>
  <c r="I521" i="4"/>
  <c r="J521" i="4"/>
  <c r="I612" i="4"/>
  <c r="J612" i="4"/>
  <c r="I315" i="4"/>
  <c r="J315" i="4"/>
  <c r="I715" i="4"/>
  <c r="J715" i="4"/>
  <c r="I718" i="4"/>
  <c r="J718" i="4"/>
  <c r="I710" i="4"/>
  <c r="J710" i="4"/>
  <c r="I720" i="4"/>
  <c r="J720" i="4"/>
  <c r="I716" i="4"/>
  <c r="J716" i="4"/>
  <c r="I533" i="4"/>
  <c r="J533" i="4"/>
  <c r="I290" i="4"/>
  <c r="J290" i="4"/>
  <c r="I671" i="4"/>
  <c r="J671" i="4"/>
  <c r="I740" i="4"/>
  <c r="J740" i="4"/>
  <c r="I411" i="4"/>
  <c r="J411" i="4"/>
  <c r="I745" i="4"/>
  <c r="J745" i="4"/>
  <c r="I592" i="4"/>
  <c r="J592" i="4"/>
  <c r="I300" i="4"/>
  <c r="J300" i="4"/>
  <c r="I204" i="4"/>
  <c r="J204" i="4"/>
  <c r="I790" i="4"/>
  <c r="J790" i="4"/>
  <c r="I208" i="4"/>
  <c r="J208" i="4"/>
  <c r="I209" i="4"/>
  <c r="J209" i="4"/>
  <c r="I578" i="4"/>
  <c r="J578" i="4"/>
  <c r="I546" i="4"/>
  <c r="J546" i="4"/>
  <c r="I746" i="4"/>
  <c r="J746" i="4"/>
  <c r="I38" i="4"/>
  <c r="J38" i="4"/>
  <c r="I734" i="4"/>
  <c r="J734" i="4"/>
  <c r="I188" i="4"/>
  <c r="J188" i="4"/>
  <c r="K188" i="4" s="1"/>
  <c r="I187" i="4"/>
  <c r="J187" i="4"/>
  <c r="I738" i="4"/>
  <c r="J738" i="4"/>
  <c r="I735" i="4"/>
  <c r="J735" i="4"/>
  <c r="I736" i="4"/>
  <c r="J736" i="4"/>
  <c r="I737" i="4"/>
  <c r="J737" i="4"/>
  <c r="I694" i="4"/>
  <c r="J694" i="4"/>
  <c r="I214" i="4"/>
  <c r="J214" i="4"/>
  <c r="I133" i="4"/>
  <c r="J133" i="4"/>
  <c r="I359" i="4"/>
  <c r="J359" i="4"/>
  <c r="I212" i="4"/>
  <c r="J212" i="4"/>
  <c r="I340" i="4"/>
  <c r="J340" i="4"/>
  <c r="I259" i="4"/>
  <c r="J259" i="4"/>
  <c r="I171" i="4"/>
  <c r="J171" i="4"/>
  <c r="I329" i="4"/>
  <c r="J329" i="4"/>
  <c r="I330" i="4"/>
  <c r="J330" i="4"/>
  <c r="I118" i="4"/>
  <c r="J118" i="4"/>
  <c r="I335" i="4"/>
  <c r="J335" i="4"/>
  <c r="I334" i="4"/>
  <c r="J334" i="4"/>
  <c r="I197" i="4"/>
  <c r="J197" i="4"/>
  <c r="I356" i="4"/>
  <c r="J356" i="4"/>
  <c r="I672" i="4"/>
  <c r="J672" i="4"/>
  <c r="I547" i="4"/>
  <c r="J547" i="4"/>
  <c r="I428" i="4"/>
  <c r="J428" i="4"/>
  <c r="I429" i="4"/>
  <c r="J429" i="4"/>
  <c r="K429" i="4" s="1"/>
  <c r="I430" i="4"/>
  <c r="J430" i="4"/>
  <c r="I431" i="4"/>
  <c r="J431" i="4"/>
  <c r="I804" i="4"/>
  <c r="J804" i="4"/>
  <c r="I422" i="4"/>
  <c r="J422" i="4"/>
  <c r="I232" i="4"/>
  <c r="J232" i="4"/>
  <c r="I228" i="4"/>
  <c r="J228" i="4"/>
  <c r="I807" i="4"/>
  <c r="J807" i="4"/>
  <c r="I91" i="4"/>
  <c r="J91" i="4"/>
  <c r="I457" i="4"/>
  <c r="J457" i="4"/>
  <c r="I474" i="4"/>
  <c r="J474" i="4"/>
  <c r="I432" i="4"/>
  <c r="J432" i="4"/>
  <c r="I383" i="4"/>
  <c r="J383" i="4"/>
  <c r="I717" i="4"/>
  <c r="J717" i="4"/>
  <c r="I548" i="4"/>
  <c r="J548" i="4"/>
  <c r="I673" i="4"/>
  <c r="J673" i="4"/>
  <c r="I741" i="4"/>
  <c r="J741" i="4"/>
  <c r="I749" i="4"/>
  <c r="J749" i="4"/>
  <c r="I748" i="4"/>
  <c r="J748" i="4"/>
  <c r="I593" i="4"/>
  <c r="J593" i="4"/>
  <c r="I316" i="4"/>
  <c r="J316" i="4"/>
  <c r="I60" i="4"/>
  <c r="J60" i="4"/>
  <c r="I522" i="4"/>
  <c r="J522" i="4"/>
  <c r="I633" i="4"/>
  <c r="J633" i="4"/>
  <c r="I647" i="4"/>
  <c r="J647" i="4"/>
  <c r="I562" i="4"/>
  <c r="J562" i="4"/>
  <c r="I201" i="4"/>
  <c r="J201" i="4"/>
  <c r="I141" i="4"/>
  <c r="J141" i="4"/>
  <c r="I632" i="4"/>
  <c r="J632" i="4"/>
  <c r="I186" i="4"/>
  <c r="J186" i="4"/>
  <c r="I728" i="4"/>
  <c r="J728" i="4"/>
  <c r="I617" i="4"/>
  <c r="J617" i="4"/>
  <c r="I123" i="4"/>
  <c r="J123" i="4"/>
  <c r="I611" i="4"/>
  <c r="J611" i="4"/>
  <c r="I304" i="4"/>
  <c r="J304" i="4"/>
  <c r="I265" i="4"/>
  <c r="J265" i="4"/>
  <c r="I260" i="4"/>
  <c r="J260" i="4"/>
  <c r="I409" i="4"/>
  <c r="J409" i="4"/>
  <c r="I523" i="4"/>
  <c r="J523" i="4"/>
  <c r="I711" i="4"/>
  <c r="J711" i="4"/>
  <c r="I564" i="4"/>
  <c r="J564" i="4"/>
  <c r="I635" i="4"/>
  <c r="J635" i="4"/>
  <c r="I565" i="4"/>
  <c r="J565" i="4"/>
  <c r="I402" i="4"/>
  <c r="J402" i="4"/>
  <c r="I674" i="4"/>
  <c r="J674" i="4"/>
  <c r="I469" i="4"/>
  <c r="J469" i="4"/>
  <c r="I572" i="4"/>
  <c r="J572" i="4"/>
  <c r="I57" i="4"/>
  <c r="J57" i="4"/>
  <c r="I847" i="4"/>
  <c r="J847" i="4"/>
  <c r="I71" i="4"/>
  <c r="J71" i="4"/>
  <c r="I261" i="4"/>
  <c r="J261" i="4"/>
  <c r="I550" i="4"/>
  <c r="J550" i="4"/>
  <c r="I451" i="4"/>
  <c r="J451" i="4"/>
  <c r="K33" i="4"/>
  <c r="J553" i="4"/>
  <c r="I553" i="4"/>
  <c r="K6" i="4"/>
  <c r="K244" i="4"/>
  <c r="K730" i="4"/>
  <c r="K242" i="4"/>
  <c r="K624" i="4"/>
  <c r="K229" i="4"/>
  <c r="K731" i="4"/>
  <c r="K577" i="4"/>
  <c r="K79" i="4"/>
  <c r="K404" i="4"/>
  <c r="K958" i="4"/>
  <c r="K413" i="4"/>
  <c r="K939" i="4"/>
  <c r="K573" i="4"/>
  <c r="K284" i="4"/>
  <c r="K925" i="4"/>
  <c r="K560" i="4"/>
  <c r="K757" i="4"/>
  <c r="K425" i="4"/>
  <c r="K618" i="4"/>
  <c r="K927" i="4"/>
  <c r="K774" i="4"/>
  <c r="K134" i="4"/>
  <c r="K320" i="4"/>
  <c r="K868" i="4"/>
  <c r="K29" i="4"/>
  <c r="K775" i="4"/>
  <c r="K321" i="4"/>
  <c r="K787" i="4"/>
  <c r="K106" i="4"/>
  <c r="K563" i="4"/>
  <c r="K479" i="4"/>
  <c r="K924" i="4"/>
  <c r="K438" i="4"/>
  <c r="K712" i="4"/>
  <c r="K566" i="4"/>
  <c r="K109" i="4"/>
  <c r="K417" i="4"/>
  <c r="K272" i="4"/>
  <c r="K93" i="4"/>
  <c r="K742" i="4"/>
  <c r="K306" i="4"/>
  <c r="N306" i="4" s="1"/>
  <c r="O306" i="4" s="1"/>
  <c r="K947" i="4"/>
  <c r="N947" i="4" s="1"/>
  <c r="O947" i="4" s="1"/>
  <c r="K951" i="4"/>
  <c r="N951" i="4" s="1"/>
  <c r="O951" i="4" s="1"/>
  <c r="K766" i="4"/>
  <c r="N766" i="4" s="1"/>
  <c r="O766" i="4" s="1"/>
  <c r="K840" i="4"/>
  <c r="N840" i="4" s="1"/>
  <c r="O840" i="4" s="1"/>
  <c r="K762" i="4"/>
  <c r="N762" i="4" s="1"/>
  <c r="O762" i="4" s="1"/>
  <c r="K96" i="4"/>
  <c r="N96" i="4" s="1"/>
  <c r="O96" i="4" s="1"/>
  <c r="K891" i="4"/>
  <c r="N891" i="4" s="1"/>
  <c r="O891" i="4" s="1"/>
  <c r="K39" i="4"/>
  <c r="N39" i="4" s="1"/>
  <c r="O39" i="4" s="1"/>
  <c r="K628" i="4"/>
  <c r="N628" i="4" s="1"/>
  <c r="O628" i="4" s="1"/>
  <c r="K196" i="4"/>
  <c r="N196" i="4" s="1"/>
  <c r="O196" i="4" s="1"/>
  <c r="K37" i="4"/>
  <c r="N37" i="4" s="1"/>
  <c r="O37" i="4" s="1"/>
  <c r="K439" i="4"/>
  <c r="N439" i="4" s="1"/>
  <c r="O439" i="4" s="1"/>
  <c r="K759" i="4"/>
  <c r="N759" i="4" s="1"/>
  <c r="O759" i="4" s="1"/>
  <c r="K379" i="4"/>
  <c r="N379" i="4" s="1"/>
  <c r="O379" i="4" s="1"/>
  <c r="K64" i="4"/>
  <c r="N64" i="4" s="1"/>
  <c r="O64" i="4" s="1"/>
  <c r="K11" i="4"/>
  <c r="N11" i="4" s="1"/>
  <c r="O11" i="4" s="1"/>
  <c r="K863" i="4"/>
  <c r="N863" i="4" s="1"/>
  <c r="O863" i="4" s="1"/>
  <c r="K968" i="4"/>
  <c r="N968" i="4" s="1"/>
  <c r="O968" i="4" s="1"/>
  <c r="K970" i="4"/>
  <c r="N970" i="4" s="1"/>
  <c r="O970" i="4" s="1"/>
  <c r="K5" i="4"/>
  <c r="N5" i="4" s="1"/>
  <c r="O5" i="4" s="1"/>
  <c r="K948" i="4"/>
  <c r="N948" i="4" s="1"/>
  <c r="O948" i="4" s="1"/>
  <c r="K135" i="4"/>
  <c r="N135" i="4" s="1"/>
  <c r="O135" i="4" s="1"/>
  <c r="K895" i="4"/>
  <c r="N895" i="4" s="1"/>
  <c r="O895" i="4" s="1"/>
  <c r="K811" i="4"/>
  <c r="N811" i="4" s="1"/>
  <c r="O811" i="4" s="1"/>
  <c r="K392" i="4"/>
  <c r="N392" i="4" s="1"/>
  <c r="O392" i="4" s="1"/>
  <c r="K794" i="4"/>
  <c r="N794" i="4" s="1"/>
  <c r="O794" i="4" s="1"/>
  <c r="K935" i="4"/>
  <c r="N935" i="4" s="1"/>
  <c r="O935" i="4" s="1"/>
  <c r="K140" i="4"/>
  <c r="N140" i="4" s="1"/>
  <c r="O140" i="4" s="1"/>
  <c r="K147" i="4"/>
  <c r="N147" i="4" s="1"/>
  <c r="O147" i="4" s="1"/>
  <c r="K492" i="4"/>
  <c r="N492" i="4" s="1"/>
  <c r="O492" i="4" s="1"/>
  <c r="K142" i="4"/>
  <c r="N142" i="4" s="1"/>
  <c r="O142" i="4" s="1"/>
  <c r="K967" i="4"/>
  <c r="N967" i="4" s="1"/>
  <c r="O967" i="4" s="1"/>
  <c r="K900" i="4"/>
  <c r="N900" i="4" s="1"/>
  <c r="O900" i="4" s="1"/>
  <c r="K813" i="4"/>
  <c r="N813" i="4" s="1"/>
  <c r="O813" i="4" s="1"/>
  <c r="K972" i="4"/>
  <c r="N972" i="4" s="1"/>
  <c r="O972" i="4" s="1"/>
  <c r="K802" i="4"/>
  <c r="N802" i="4" s="1"/>
  <c r="O802" i="4" s="1"/>
  <c r="K580" i="4"/>
  <c r="N580" i="4" s="1"/>
  <c r="O580" i="4" s="1"/>
  <c r="K399" i="4"/>
  <c r="N399" i="4" s="1"/>
  <c r="O399" i="4" s="1"/>
  <c r="K778" i="4"/>
  <c r="N778" i="4" s="1"/>
  <c r="O778" i="4" s="1"/>
  <c r="K473" i="4"/>
  <c r="N473" i="4" s="1"/>
  <c r="O473" i="4" s="1"/>
  <c r="K112" i="4"/>
  <c r="N112" i="4" s="1"/>
  <c r="O112" i="4" s="1"/>
  <c r="K627" i="4"/>
  <c r="N627" i="4" s="1"/>
  <c r="O627" i="4" s="1"/>
  <c r="K651" i="4"/>
  <c r="N651" i="4" s="1"/>
  <c r="O651" i="4" s="1"/>
  <c r="K897" i="4"/>
  <c r="N897" i="4" s="1"/>
  <c r="O897" i="4" s="1"/>
  <c r="K609" i="4"/>
  <c r="N609" i="4" s="1"/>
  <c r="O609" i="4" s="1"/>
  <c r="K386" i="4"/>
  <c r="N386" i="4" s="1"/>
  <c r="O386" i="4" s="1"/>
  <c r="K931" i="4"/>
  <c r="N931" i="4" s="1"/>
  <c r="O931" i="4" s="1"/>
  <c r="K662" i="4"/>
  <c r="N662" i="4" s="1"/>
  <c r="O662" i="4" s="1"/>
  <c r="K797" i="4"/>
  <c r="K803" i="4"/>
  <c r="K952" i="4"/>
  <c r="K607" i="4"/>
  <c r="K549" i="4"/>
  <c r="K871" i="4"/>
  <c r="K698" i="4"/>
  <c r="K626" i="4"/>
  <c r="K345" i="4"/>
  <c r="K866" i="4"/>
  <c r="K561" i="4"/>
  <c r="K914" i="4"/>
  <c r="K902" i="4"/>
  <c r="K308" i="4"/>
  <c r="K941" i="4"/>
  <c r="K215" i="4"/>
  <c r="K856" i="4"/>
  <c r="K480" i="4"/>
  <c r="K933" i="4"/>
  <c r="K584" i="4"/>
  <c r="K697" i="4"/>
  <c r="K97" i="4"/>
  <c r="K115" i="4"/>
  <c r="K390" i="4"/>
  <c r="K32" i="4"/>
  <c r="K625" i="4"/>
  <c r="K680" i="4"/>
  <c r="K481" i="4"/>
  <c r="K911" i="4"/>
  <c r="K124" i="4"/>
  <c r="K798" i="4"/>
  <c r="K901" i="4"/>
  <c r="K127" i="4"/>
  <c r="K128" i="4"/>
  <c r="K341" i="4"/>
  <c r="K155" i="4"/>
  <c r="K100" i="4"/>
  <c r="K739" i="4"/>
  <c r="K216" i="4"/>
  <c r="K436" i="4"/>
  <c r="K817" i="4"/>
  <c r="K462" i="4"/>
  <c r="K543" i="4"/>
  <c r="K289" i="4"/>
  <c r="K195" i="4"/>
  <c r="K861" i="4"/>
  <c r="K376" i="4"/>
  <c r="K646" i="4"/>
  <c r="K282" i="4"/>
  <c r="K685" i="4"/>
  <c r="K693" i="4"/>
  <c r="K784" i="4"/>
  <c r="K678" i="4"/>
  <c r="K13" i="4"/>
  <c r="K291" i="4"/>
  <c r="K643" i="4"/>
  <c r="K601" i="4"/>
  <c r="K56" i="4"/>
  <c r="K447" i="4"/>
  <c r="K199" i="4"/>
  <c r="K62" i="4"/>
  <c r="K772" i="4"/>
  <c r="K490" i="4"/>
  <c r="K758" i="4"/>
  <c r="K302" i="4"/>
  <c r="K328" i="4"/>
  <c r="K263" i="4"/>
  <c r="K668" i="4"/>
  <c r="K144" i="4"/>
  <c r="K450" i="4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133" i="7"/>
  <c r="I134" i="7"/>
  <c r="I135" i="7"/>
  <c r="I136" i="7"/>
  <c r="I137" i="7"/>
  <c r="I138" i="7"/>
  <c r="I139" i="7"/>
  <c r="I140" i="7"/>
  <c r="I141" i="7"/>
  <c r="I142" i="7"/>
  <c r="I143" i="7"/>
  <c r="I144" i="7"/>
  <c r="I145" i="7"/>
  <c r="I146" i="7"/>
  <c r="I147" i="7"/>
  <c r="I148" i="7"/>
  <c r="I149" i="7"/>
  <c r="I150" i="7"/>
  <c r="I151" i="7"/>
  <c r="I152" i="7"/>
  <c r="I153" i="7"/>
  <c r="I154" i="7"/>
  <c r="I155" i="7"/>
  <c r="I156" i="7"/>
  <c r="I157" i="7"/>
  <c r="I158" i="7"/>
  <c r="I159" i="7"/>
  <c r="I160" i="7"/>
  <c r="I161" i="7"/>
  <c r="I162" i="7"/>
  <c r="I163" i="7"/>
  <c r="I164" i="7"/>
  <c r="I165" i="7"/>
  <c r="I166" i="7"/>
  <c r="I167" i="7"/>
  <c r="I168" i="7"/>
  <c r="I169" i="7"/>
  <c r="I170" i="7"/>
  <c r="I171" i="7"/>
  <c r="I172" i="7"/>
  <c r="I173" i="7"/>
  <c r="I174" i="7"/>
  <c r="I175" i="7"/>
  <c r="I176" i="7"/>
  <c r="I177" i="7"/>
  <c r="I178" i="7"/>
  <c r="I179" i="7"/>
  <c r="I180" i="7"/>
  <c r="I181" i="7"/>
  <c r="I182" i="7"/>
  <c r="I183" i="7"/>
  <c r="I184" i="7"/>
  <c r="I185" i="7"/>
  <c r="I186" i="7"/>
  <c r="I187" i="7"/>
  <c r="I188" i="7"/>
  <c r="I189" i="7"/>
  <c r="I190" i="7"/>
  <c r="I191" i="7"/>
  <c r="I192" i="7"/>
  <c r="I193" i="7"/>
  <c r="I194" i="7"/>
  <c r="I195" i="7"/>
  <c r="I196" i="7"/>
  <c r="I197" i="7"/>
  <c r="I198" i="7"/>
  <c r="I199" i="7"/>
  <c r="I200" i="7"/>
  <c r="I201" i="7"/>
  <c r="I202" i="7"/>
  <c r="I203" i="7"/>
  <c r="I204" i="7"/>
  <c r="I205" i="7"/>
  <c r="I206" i="7"/>
  <c r="I207" i="7"/>
  <c r="I208" i="7"/>
  <c r="I209" i="7"/>
  <c r="I210" i="7"/>
  <c r="I211" i="7"/>
  <c r="I212" i="7"/>
  <c r="I213" i="7"/>
  <c r="I214" i="7"/>
  <c r="I215" i="7"/>
  <c r="I216" i="7"/>
  <c r="I217" i="7"/>
  <c r="I218" i="7"/>
  <c r="I219" i="7"/>
  <c r="I220" i="7"/>
  <c r="I221" i="7"/>
  <c r="I222" i="7"/>
  <c r="I223" i="7"/>
  <c r="I224" i="7"/>
  <c r="I225" i="7"/>
  <c r="I226" i="7"/>
  <c r="I227" i="7"/>
  <c r="I228" i="7"/>
  <c r="I229" i="7"/>
  <c r="I230" i="7"/>
  <c r="I231" i="7"/>
  <c r="I232" i="7"/>
  <c r="I233" i="7"/>
  <c r="I234" i="7"/>
  <c r="I235" i="7"/>
  <c r="I236" i="7"/>
  <c r="I237" i="7"/>
  <c r="I238" i="7"/>
  <c r="I239" i="7"/>
  <c r="I240" i="7"/>
  <c r="I241" i="7"/>
  <c r="I242" i="7"/>
  <c r="I243" i="7"/>
  <c r="I244" i="7"/>
  <c r="I245" i="7"/>
  <c r="I246" i="7"/>
  <c r="I247" i="7"/>
  <c r="I248" i="7"/>
  <c r="I249" i="7"/>
  <c r="I250" i="7"/>
  <c r="I251" i="7"/>
  <c r="I252" i="7"/>
  <c r="I253" i="7"/>
  <c r="I254" i="7"/>
  <c r="I255" i="7"/>
  <c r="I256" i="7"/>
  <c r="I257" i="7"/>
  <c r="I258" i="7"/>
  <c r="I259" i="7"/>
  <c r="I260" i="7"/>
  <c r="I261" i="7"/>
  <c r="I262" i="7"/>
  <c r="I263" i="7"/>
  <c r="I264" i="7"/>
  <c r="I265" i="7"/>
  <c r="I266" i="7"/>
  <c r="I267" i="7"/>
  <c r="I268" i="7"/>
  <c r="I269" i="7"/>
  <c r="I270" i="7"/>
  <c r="I271" i="7"/>
  <c r="I272" i="7"/>
  <c r="I273" i="7"/>
  <c r="I274" i="7"/>
  <c r="I275" i="7"/>
  <c r="I276" i="7"/>
  <c r="I277" i="7"/>
  <c r="I278" i="7"/>
  <c r="I279" i="7"/>
  <c r="I280" i="7"/>
  <c r="I281" i="7"/>
  <c r="I282" i="7"/>
  <c r="I283" i="7"/>
  <c r="I284" i="7"/>
  <c r="I285" i="7"/>
  <c r="I286" i="7"/>
  <c r="I287" i="7"/>
  <c r="I288" i="7"/>
  <c r="I289" i="7"/>
  <c r="I290" i="7"/>
  <c r="I291" i="7"/>
  <c r="I292" i="7"/>
  <c r="I293" i="7"/>
  <c r="I294" i="7"/>
  <c r="I295" i="7"/>
  <c r="I296" i="7"/>
  <c r="I297" i="7"/>
  <c r="I298" i="7"/>
  <c r="I299" i="7"/>
  <c r="I300" i="7"/>
  <c r="I301" i="7"/>
  <c r="I302" i="7"/>
  <c r="I303" i="7"/>
  <c r="I304" i="7"/>
  <c r="I305" i="7"/>
  <c r="I306" i="7"/>
  <c r="I307" i="7"/>
  <c r="I308" i="7"/>
  <c r="I309" i="7"/>
  <c r="I310" i="7"/>
  <c r="I311" i="7"/>
  <c r="I312" i="7"/>
  <c r="I313" i="7"/>
  <c r="I314" i="7"/>
  <c r="I315" i="7"/>
  <c r="I316" i="7"/>
  <c r="I317" i="7"/>
  <c r="I318" i="7"/>
  <c r="I319" i="7"/>
  <c r="I320" i="7"/>
  <c r="I321" i="7"/>
  <c r="I322" i="7"/>
  <c r="I323" i="7"/>
  <c r="I324" i="7"/>
  <c r="I325" i="7"/>
  <c r="I326" i="7"/>
  <c r="I327" i="7"/>
  <c r="I328" i="7"/>
  <c r="I329" i="7"/>
  <c r="I330" i="7"/>
  <c r="I331" i="7"/>
  <c r="I332" i="7"/>
  <c r="I333" i="7"/>
  <c r="I334" i="7"/>
  <c r="I335" i="7"/>
  <c r="I336" i="7"/>
  <c r="I337" i="7"/>
  <c r="I338" i="7"/>
  <c r="I339" i="7"/>
  <c r="I340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J113" i="7"/>
  <c r="J114" i="7"/>
  <c r="J115" i="7"/>
  <c r="J116" i="7"/>
  <c r="J117" i="7"/>
  <c r="J118" i="7"/>
  <c r="J119" i="7"/>
  <c r="J120" i="7"/>
  <c r="J121" i="7"/>
  <c r="J122" i="7"/>
  <c r="J123" i="7"/>
  <c r="J124" i="7"/>
  <c r="J125" i="7"/>
  <c r="J126" i="7"/>
  <c r="J127" i="7"/>
  <c r="J128" i="7"/>
  <c r="J129" i="7"/>
  <c r="J130" i="7"/>
  <c r="J131" i="7"/>
  <c r="J132" i="7"/>
  <c r="J133" i="7"/>
  <c r="J134" i="7"/>
  <c r="J135" i="7"/>
  <c r="J136" i="7"/>
  <c r="J137" i="7"/>
  <c r="J138" i="7"/>
  <c r="J139" i="7"/>
  <c r="J140" i="7"/>
  <c r="J141" i="7"/>
  <c r="J142" i="7"/>
  <c r="J143" i="7"/>
  <c r="J144" i="7"/>
  <c r="J145" i="7"/>
  <c r="J146" i="7"/>
  <c r="J147" i="7"/>
  <c r="J148" i="7"/>
  <c r="J149" i="7"/>
  <c r="J150" i="7"/>
  <c r="J151" i="7"/>
  <c r="J152" i="7"/>
  <c r="J153" i="7"/>
  <c r="J154" i="7"/>
  <c r="J155" i="7"/>
  <c r="J156" i="7"/>
  <c r="J157" i="7"/>
  <c r="J158" i="7"/>
  <c r="J159" i="7"/>
  <c r="J160" i="7"/>
  <c r="J161" i="7"/>
  <c r="J162" i="7"/>
  <c r="J163" i="7"/>
  <c r="J164" i="7"/>
  <c r="J165" i="7"/>
  <c r="J166" i="7"/>
  <c r="J167" i="7"/>
  <c r="J168" i="7"/>
  <c r="J169" i="7"/>
  <c r="J170" i="7"/>
  <c r="J171" i="7"/>
  <c r="J172" i="7"/>
  <c r="J173" i="7"/>
  <c r="J174" i="7"/>
  <c r="J175" i="7"/>
  <c r="J176" i="7"/>
  <c r="J177" i="7"/>
  <c r="J178" i="7"/>
  <c r="J179" i="7"/>
  <c r="J180" i="7"/>
  <c r="J181" i="7"/>
  <c r="J182" i="7"/>
  <c r="J183" i="7"/>
  <c r="J184" i="7"/>
  <c r="J185" i="7"/>
  <c r="J186" i="7"/>
  <c r="J187" i="7"/>
  <c r="J188" i="7"/>
  <c r="J189" i="7"/>
  <c r="J190" i="7"/>
  <c r="J191" i="7"/>
  <c r="J192" i="7"/>
  <c r="J193" i="7"/>
  <c r="J194" i="7"/>
  <c r="J195" i="7"/>
  <c r="J196" i="7"/>
  <c r="J197" i="7"/>
  <c r="J198" i="7"/>
  <c r="J199" i="7"/>
  <c r="J200" i="7"/>
  <c r="J201" i="7"/>
  <c r="J202" i="7"/>
  <c r="J203" i="7"/>
  <c r="J204" i="7"/>
  <c r="J205" i="7"/>
  <c r="J206" i="7"/>
  <c r="J207" i="7"/>
  <c r="J208" i="7"/>
  <c r="J209" i="7"/>
  <c r="J210" i="7"/>
  <c r="J211" i="7"/>
  <c r="J212" i="7"/>
  <c r="J213" i="7"/>
  <c r="J214" i="7"/>
  <c r="J215" i="7"/>
  <c r="J216" i="7"/>
  <c r="J217" i="7"/>
  <c r="J218" i="7"/>
  <c r="J219" i="7"/>
  <c r="J220" i="7"/>
  <c r="J221" i="7"/>
  <c r="J222" i="7"/>
  <c r="J223" i="7"/>
  <c r="J224" i="7"/>
  <c r="J225" i="7"/>
  <c r="J226" i="7"/>
  <c r="J227" i="7"/>
  <c r="J228" i="7"/>
  <c r="J229" i="7"/>
  <c r="J230" i="7"/>
  <c r="J231" i="7"/>
  <c r="J232" i="7"/>
  <c r="J233" i="7"/>
  <c r="J234" i="7"/>
  <c r="J235" i="7"/>
  <c r="J236" i="7"/>
  <c r="J237" i="7"/>
  <c r="J238" i="7"/>
  <c r="J239" i="7"/>
  <c r="J240" i="7"/>
  <c r="J241" i="7"/>
  <c r="J242" i="7"/>
  <c r="J243" i="7"/>
  <c r="J244" i="7"/>
  <c r="J245" i="7"/>
  <c r="J246" i="7"/>
  <c r="J247" i="7"/>
  <c r="J248" i="7"/>
  <c r="J249" i="7"/>
  <c r="J250" i="7"/>
  <c r="J251" i="7"/>
  <c r="J252" i="7"/>
  <c r="J253" i="7"/>
  <c r="J254" i="7"/>
  <c r="J255" i="7"/>
  <c r="J256" i="7"/>
  <c r="J257" i="7"/>
  <c r="J258" i="7"/>
  <c r="J259" i="7"/>
  <c r="J260" i="7"/>
  <c r="J261" i="7"/>
  <c r="J262" i="7"/>
  <c r="J263" i="7"/>
  <c r="J264" i="7"/>
  <c r="J265" i="7"/>
  <c r="J266" i="7"/>
  <c r="J267" i="7"/>
  <c r="J268" i="7"/>
  <c r="J269" i="7"/>
  <c r="J270" i="7"/>
  <c r="J271" i="7"/>
  <c r="J272" i="7"/>
  <c r="J273" i="7"/>
  <c r="J274" i="7"/>
  <c r="J275" i="7"/>
  <c r="J276" i="7"/>
  <c r="J277" i="7"/>
  <c r="J278" i="7"/>
  <c r="J279" i="7"/>
  <c r="J280" i="7"/>
  <c r="J281" i="7"/>
  <c r="J282" i="7"/>
  <c r="J283" i="7"/>
  <c r="J284" i="7"/>
  <c r="J285" i="7"/>
  <c r="J286" i="7"/>
  <c r="J287" i="7"/>
  <c r="J288" i="7"/>
  <c r="J289" i="7"/>
  <c r="J290" i="7"/>
  <c r="J291" i="7"/>
  <c r="J292" i="7"/>
  <c r="J293" i="7"/>
  <c r="J294" i="7"/>
  <c r="J295" i="7"/>
  <c r="J296" i="7"/>
  <c r="J297" i="7"/>
  <c r="J298" i="7"/>
  <c r="J299" i="7"/>
  <c r="J300" i="7"/>
  <c r="J301" i="7"/>
  <c r="J302" i="7"/>
  <c r="J303" i="7"/>
  <c r="J304" i="7"/>
  <c r="J305" i="7"/>
  <c r="J306" i="7"/>
  <c r="J307" i="7"/>
  <c r="J308" i="7"/>
  <c r="J309" i="7"/>
  <c r="J310" i="7"/>
  <c r="J311" i="7"/>
  <c r="J312" i="7"/>
  <c r="J313" i="7"/>
  <c r="J314" i="7"/>
  <c r="J315" i="7"/>
  <c r="J316" i="7"/>
  <c r="J317" i="7"/>
  <c r="J318" i="7"/>
  <c r="J319" i="7"/>
  <c r="J320" i="7"/>
  <c r="J321" i="7"/>
  <c r="J322" i="7"/>
  <c r="J323" i="7"/>
  <c r="J324" i="7"/>
  <c r="J325" i="7"/>
  <c r="J326" i="7"/>
  <c r="J327" i="7"/>
  <c r="J328" i="7"/>
  <c r="J329" i="7"/>
  <c r="J330" i="7"/>
  <c r="J331" i="7"/>
  <c r="J332" i="7"/>
  <c r="J333" i="7"/>
  <c r="J334" i="7"/>
  <c r="J335" i="7"/>
  <c r="J336" i="7"/>
  <c r="J337" i="7"/>
  <c r="J338" i="7"/>
  <c r="J339" i="7"/>
  <c r="J340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74" i="7"/>
  <c r="K175" i="7"/>
  <c r="K176" i="7"/>
  <c r="K177" i="7"/>
  <c r="K178" i="7"/>
  <c r="K179" i="7"/>
  <c r="K180" i="7"/>
  <c r="K181" i="7"/>
  <c r="K182" i="7"/>
  <c r="K183" i="7"/>
  <c r="K184" i="7"/>
  <c r="K185" i="7"/>
  <c r="K186" i="7"/>
  <c r="K187" i="7"/>
  <c r="K188" i="7"/>
  <c r="K189" i="7"/>
  <c r="K190" i="7"/>
  <c r="K191" i="7"/>
  <c r="K192" i="7"/>
  <c r="K193" i="7"/>
  <c r="K194" i="7"/>
  <c r="K195" i="7"/>
  <c r="K196" i="7"/>
  <c r="K197" i="7"/>
  <c r="K198" i="7"/>
  <c r="K199" i="7"/>
  <c r="K200" i="7"/>
  <c r="K201" i="7"/>
  <c r="K202" i="7"/>
  <c r="K203" i="7"/>
  <c r="K204" i="7"/>
  <c r="K205" i="7"/>
  <c r="K206" i="7"/>
  <c r="K207" i="7"/>
  <c r="K208" i="7"/>
  <c r="K209" i="7"/>
  <c r="K210" i="7"/>
  <c r="K211" i="7"/>
  <c r="K212" i="7"/>
  <c r="K213" i="7"/>
  <c r="K214" i="7"/>
  <c r="K215" i="7"/>
  <c r="K216" i="7"/>
  <c r="K217" i="7"/>
  <c r="K218" i="7"/>
  <c r="K219" i="7"/>
  <c r="K220" i="7"/>
  <c r="K221" i="7"/>
  <c r="K222" i="7"/>
  <c r="K223" i="7"/>
  <c r="K224" i="7"/>
  <c r="K225" i="7"/>
  <c r="K226" i="7"/>
  <c r="K227" i="7"/>
  <c r="K228" i="7"/>
  <c r="K229" i="7"/>
  <c r="K230" i="7"/>
  <c r="K231" i="7"/>
  <c r="K232" i="7"/>
  <c r="K233" i="7"/>
  <c r="K234" i="7"/>
  <c r="K235" i="7"/>
  <c r="K236" i="7"/>
  <c r="K237" i="7"/>
  <c r="K238" i="7"/>
  <c r="K239" i="7"/>
  <c r="K240" i="7"/>
  <c r="K241" i="7"/>
  <c r="K242" i="7"/>
  <c r="K243" i="7"/>
  <c r="K244" i="7"/>
  <c r="K245" i="7"/>
  <c r="K246" i="7"/>
  <c r="K247" i="7"/>
  <c r="K248" i="7"/>
  <c r="K249" i="7"/>
  <c r="K250" i="7"/>
  <c r="K251" i="7"/>
  <c r="K252" i="7"/>
  <c r="K253" i="7"/>
  <c r="K254" i="7"/>
  <c r="K255" i="7"/>
  <c r="K256" i="7"/>
  <c r="K257" i="7"/>
  <c r="K258" i="7"/>
  <c r="K259" i="7"/>
  <c r="K260" i="7"/>
  <c r="K261" i="7"/>
  <c r="K262" i="7"/>
  <c r="K263" i="7"/>
  <c r="K264" i="7"/>
  <c r="K265" i="7"/>
  <c r="K266" i="7"/>
  <c r="K267" i="7"/>
  <c r="K268" i="7"/>
  <c r="K269" i="7"/>
  <c r="K270" i="7"/>
  <c r="K271" i="7"/>
  <c r="K272" i="7"/>
  <c r="K273" i="7"/>
  <c r="K274" i="7"/>
  <c r="K275" i="7"/>
  <c r="K276" i="7"/>
  <c r="K277" i="7"/>
  <c r="K278" i="7"/>
  <c r="K279" i="7"/>
  <c r="K280" i="7"/>
  <c r="K281" i="7"/>
  <c r="K282" i="7"/>
  <c r="K283" i="7"/>
  <c r="K284" i="7"/>
  <c r="K285" i="7"/>
  <c r="K286" i="7"/>
  <c r="K287" i="7"/>
  <c r="K288" i="7"/>
  <c r="K289" i="7"/>
  <c r="K290" i="7"/>
  <c r="K291" i="7"/>
  <c r="K292" i="7"/>
  <c r="K293" i="7"/>
  <c r="K294" i="7"/>
  <c r="K295" i="7"/>
  <c r="K296" i="7"/>
  <c r="K297" i="7"/>
  <c r="K298" i="7"/>
  <c r="K299" i="7"/>
  <c r="K300" i="7"/>
  <c r="K301" i="7"/>
  <c r="K302" i="7"/>
  <c r="K303" i="7"/>
  <c r="K304" i="7"/>
  <c r="K305" i="7"/>
  <c r="K306" i="7"/>
  <c r="K307" i="7"/>
  <c r="K308" i="7"/>
  <c r="K309" i="7"/>
  <c r="K310" i="7"/>
  <c r="K311" i="7"/>
  <c r="K312" i="7"/>
  <c r="K313" i="7"/>
  <c r="K314" i="7"/>
  <c r="K315" i="7"/>
  <c r="K316" i="7"/>
  <c r="K317" i="7"/>
  <c r="K318" i="7"/>
  <c r="K319" i="7"/>
  <c r="K320" i="7"/>
  <c r="K321" i="7"/>
  <c r="K322" i="7"/>
  <c r="K323" i="7"/>
  <c r="K324" i="7"/>
  <c r="K325" i="7"/>
  <c r="K326" i="7"/>
  <c r="K327" i="7"/>
  <c r="K328" i="7"/>
  <c r="K329" i="7"/>
  <c r="K330" i="7"/>
  <c r="K331" i="7"/>
  <c r="K332" i="7"/>
  <c r="K333" i="7"/>
  <c r="K334" i="7"/>
  <c r="K335" i="7"/>
  <c r="K336" i="7"/>
  <c r="K337" i="7"/>
  <c r="K338" i="7"/>
  <c r="K339" i="7"/>
  <c r="K340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125" i="7"/>
  <c r="N126" i="7"/>
  <c r="N127" i="7"/>
  <c r="N128" i="7"/>
  <c r="N129" i="7"/>
  <c r="N130" i="7"/>
  <c r="N131" i="7"/>
  <c r="N132" i="7"/>
  <c r="N133" i="7"/>
  <c r="N134" i="7"/>
  <c r="N135" i="7"/>
  <c r="N136" i="7"/>
  <c r="N137" i="7"/>
  <c r="N138" i="7"/>
  <c r="N139" i="7"/>
  <c r="N140" i="7"/>
  <c r="N141" i="7"/>
  <c r="N142" i="7"/>
  <c r="N143" i="7"/>
  <c r="N144" i="7"/>
  <c r="N145" i="7"/>
  <c r="N146" i="7"/>
  <c r="N147" i="7"/>
  <c r="N148" i="7"/>
  <c r="N149" i="7"/>
  <c r="N150" i="7"/>
  <c r="N151" i="7"/>
  <c r="N152" i="7"/>
  <c r="N153" i="7"/>
  <c r="N154" i="7"/>
  <c r="N155" i="7"/>
  <c r="N156" i="7"/>
  <c r="N157" i="7"/>
  <c r="N158" i="7"/>
  <c r="N159" i="7"/>
  <c r="N160" i="7"/>
  <c r="N161" i="7"/>
  <c r="N162" i="7"/>
  <c r="N163" i="7"/>
  <c r="N164" i="7"/>
  <c r="N165" i="7"/>
  <c r="N166" i="7"/>
  <c r="N167" i="7"/>
  <c r="N168" i="7"/>
  <c r="N169" i="7"/>
  <c r="N170" i="7"/>
  <c r="N171" i="7"/>
  <c r="N172" i="7"/>
  <c r="N173" i="7"/>
  <c r="N174" i="7"/>
  <c r="N175" i="7"/>
  <c r="N176" i="7"/>
  <c r="N177" i="7"/>
  <c r="N178" i="7"/>
  <c r="N179" i="7"/>
  <c r="N180" i="7"/>
  <c r="N181" i="7"/>
  <c r="N182" i="7"/>
  <c r="N183" i="7"/>
  <c r="N184" i="7"/>
  <c r="N185" i="7"/>
  <c r="N186" i="7"/>
  <c r="N187" i="7"/>
  <c r="N188" i="7"/>
  <c r="N189" i="7"/>
  <c r="N190" i="7"/>
  <c r="N191" i="7"/>
  <c r="N192" i="7"/>
  <c r="N193" i="7"/>
  <c r="N194" i="7"/>
  <c r="N195" i="7"/>
  <c r="N196" i="7"/>
  <c r="N197" i="7"/>
  <c r="N198" i="7"/>
  <c r="N199" i="7"/>
  <c r="N200" i="7"/>
  <c r="N201" i="7"/>
  <c r="N202" i="7"/>
  <c r="N203" i="7"/>
  <c r="N204" i="7"/>
  <c r="N205" i="7"/>
  <c r="N206" i="7"/>
  <c r="N207" i="7"/>
  <c r="N208" i="7"/>
  <c r="N209" i="7"/>
  <c r="N210" i="7"/>
  <c r="N211" i="7"/>
  <c r="N212" i="7"/>
  <c r="N213" i="7"/>
  <c r="N214" i="7"/>
  <c r="N215" i="7"/>
  <c r="N216" i="7"/>
  <c r="N217" i="7"/>
  <c r="N218" i="7"/>
  <c r="N219" i="7"/>
  <c r="N220" i="7"/>
  <c r="N221" i="7"/>
  <c r="N222" i="7"/>
  <c r="N223" i="7"/>
  <c r="N224" i="7"/>
  <c r="N225" i="7"/>
  <c r="N226" i="7"/>
  <c r="N227" i="7"/>
  <c r="N228" i="7"/>
  <c r="N229" i="7"/>
  <c r="N230" i="7"/>
  <c r="N231" i="7"/>
  <c r="N232" i="7"/>
  <c r="N233" i="7"/>
  <c r="N234" i="7"/>
  <c r="N235" i="7"/>
  <c r="N236" i="7"/>
  <c r="N237" i="7"/>
  <c r="N238" i="7"/>
  <c r="N239" i="7"/>
  <c r="N240" i="7"/>
  <c r="N241" i="7"/>
  <c r="N242" i="7"/>
  <c r="N243" i="7"/>
  <c r="N244" i="7"/>
  <c r="N245" i="7"/>
  <c r="N246" i="7"/>
  <c r="N247" i="7"/>
  <c r="N248" i="7"/>
  <c r="N249" i="7"/>
  <c r="N250" i="7"/>
  <c r="N251" i="7"/>
  <c r="N252" i="7"/>
  <c r="N253" i="7"/>
  <c r="N254" i="7"/>
  <c r="N255" i="7"/>
  <c r="N256" i="7"/>
  <c r="N257" i="7"/>
  <c r="N258" i="7"/>
  <c r="N259" i="7"/>
  <c r="N260" i="7"/>
  <c r="N261" i="7"/>
  <c r="N262" i="7"/>
  <c r="N263" i="7"/>
  <c r="N264" i="7"/>
  <c r="N265" i="7"/>
  <c r="N266" i="7"/>
  <c r="N267" i="7"/>
  <c r="N268" i="7"/>
  <c r="N269" i="7"/>
  <c r="N270" i="7"/>
  <c r="N271" i="7"/>
  <c r="N272" i="7"/>
  <c r="N273" i="7"/>
  <c r="N274" i="7"/>
  <c r="N275" i="7"/>
  <c r="N276" i="7"/>
  <c r="N277" i="7"/>
  <c r="N278" i="7"/>
  <c r="N279" i="7"/>
  <c r="N280" i="7"/>
  <c r="N281" i="7"/>
  <c r="N282" i="7"/>
  <c r="N283" i="7"/>
  <c r="N284" i="7"/>
  <c r="N285" i="7"/>
  <c r="N286" i="7"/>
  <c r="N287" i="7"/>
  <c r="N288" i="7"/>
  <c r="N289" i="7"/>
  <c r="N290" i="7"/>
  <c r="N291" i="7"/>
  <c r="N292" i="7"/>
  <c r="N293" i="7"/>
  <c r="N294" i="7"/>
  <c r="N295" i="7"/>
  <c r="N296" i="7"/>
  <c r="N297" i="7"/>
  <c r="N298" i="7"/>
  <c r="N299" i="7"/>
  <c r="N300" i="7"/>
  <c r="N301" i="7"/>
  <c r="N302" i="7"/>
  <c r="N303" i="7"/>
  <c r="N304" i="7"/>
  <c r="N305" i="7"/>
  <c r="N306" i="7"/>
  <c r="N307" i="7"/>
  <c r="N308" i="7"/>
  <c r="N309" i="7"/>
  <c r="N310" i="7"/>
  <c r="N311" i="7"/>
  <c r="N312" i="7"/>
  <c r="N313" i="7"/>
  <c r="N314" i="7"/>
  <c r="N315" i="7"/>
  <c r="N316" i="7"/>
  <c r="N317" i="7"/>
  <c r="N318" i="7"/>
  <c r="N319" i="7"/>
  <c r="N320" i="7"/>
  <c r="N321" i="7"/>
  <c r="N322" i="7"/>
  <c r="N323" i="7"/>
  <c r="N324" i="7"/>
  <c r="N325" i="7"/>
  <c r="N326" i="7"/>
  <c r="N327" i="7"/>
  <c r="N328" i="7"/>
  <c r="N329" i="7"/>
  <c r="N330" i="7"/>
  <c r="N331" i="7"/>
  <c r="N332" i="7"/>
  <c r="N333" i="7"/>
  <c r="N334" i="7"/>
  <c r="N335" i="7"/>
  <c r="N336" i="7"/>
  <c r="N337" i="7"/>
  <c r="N338" i="7"/>
  <c r="N339" i="7"/>
  <c r="N340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O113" i="7"/>
  <c r="O114" i="7"/>
  <c r="O115" i="7"/>
  <c r="O116" i="7"/>
  <c r="O117" i="7"/>
  <c r="O118" i="7"/>
  <c r="O119" i="7"/>
  <c r="O120" i="7"/>
  <c r="O121" i="7"/>
  <c r="O122" i="7"/>
  <c r="O123" i="7"/>
  <c r="O124" i="7"/>
  <c r="O125" i="7"/>
  <c r="O126" i="7"/>
  <c r="O127" i="7"/>
  <c r="O128" i="7"/>
  <c r="O129" i="7"/>
  <c r="O130" i="7"/>
  <c r="O131" i="7"/>
  <c r="O132" i="7"/>
  <c r="O133" i="7"/>
  <c r="O134" i="7"/>
  <c r="O135" i="7"/>
  <c r="O136" i="7"/>
  <c r="O137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2" i="7"/>
  <c r="O163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60" i="7"/>
  <c r="O261" i="7"/>
  <c r="O262" i="7"/>
  <c r="O263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K934" i="4" l="1"/>
  <c r="K682" i="4"/>
  <c r="K191" i="4"/>
  <c r="K845" i="4"/>
  <c r="K692" i="4"/>
  <c r="K433" i="4"/>
  <c r="K58" i="4"/>
  <c r="K675" i="4"/>
  <c r="K21" i="4"/>
  <c r="K830" i="4"/>
  <c r="K173" i="4"/>
  <c r="K264" i="4"/>
  <c r="K468" i="4"/>
  <c r="K467" i="4"/>
  <c r="K511" i="4"/>
  <c r="K411" i="4"/>
  <c r="K847" i="4"/>
  <c r="N847" i="4" s="1"/>
  <c r="O847" i="4" s="1"/>
  <c r="K123" i="4"/>
  <c r="L123" i="4" s="1"/>
  <c r="K647" i="4"/>
  <c r="N647" i="4" s="1"/>
  <c r="O647" i="4" s="1"/>
  <c r="K741" i="4"/>
  <c r="K91" i="4"/>
  <c r="L91" i="4" s="1"/>
  <c r="K118" i="4"/>
  <c r="K133" i="4"/>
  <c r="N133" i="4" s="1"/>
  <c r="O133" i="4" s="1"/>
  <c r="K591" i="4"/>
  <c r="K725" i="4"/>
  <c r="N725" i="4" s="1"/>
  <c r="O725" i="4" s="1"/>
  <c r="K313" i="4"/>
  <c r="K397" i="4"/>
  <c r="N397" i="4" s="1"/>
  <c r="O397" i="4" s="1"/>
  <c r="K619" i="4"/>
  <c r="K70" i="4"/>
  <c r="L70" i="4" s="1"/>
  <c r="K145" i="4"/>
  <c r="K887" i="4"/>
  <c r="L887" i="4" s="1"/>
  <c r="K552" i="4"/>
  <c r="L552" i="4" s="1"/>
  <c r="K46" i="4"/>
  <c r="N46" i="4" s="1"/>
  <c r="O46" i="4" s="1"/>
  <c r="K52" i="4"/>
  <c r="K51" i="4"/>
  <c r="L51" i="4" s="1"/>
  <c r="K54" i="4"/>
  <c r="K274" i="4"/>
  <c r="N274" i="4" s="1"/>
  <c r="O274" i="4" s="1"/>
  <c r="K876" i="4"/>
  <c r="K45" i="4"/>
  <c r="N45" i="4" s="1"/>
  <c r="O45" i="4" s="1"/>
  <c r="K23" i="4"/>
  <c r="K349" i="4"/>
  <c r="N349" i="4" s="1"/>
  <c r="O349" i="4" s="1"/>
  <c r="K391" i="4"/>
  <c r="K714" i="4"/>
  <c r="L714" i="4" s="1"/>
  <c r="K348" i="4"/>
  <c r="K879" i="4"/>
  <c r="N879" i="4" s="1"/>
  <c r="O879" i="4" s="1"/>
  <c r="K880" i="4"/>
  <c r="K303" i="4"/>
  <c r="N303" i="4" s="1"/>
  <c r="O303" i="4" s="1"/>
  <c r="K314" i="4"/>
  <c r="K239" i="4"/>
  <c r="N239" i="4" s="1"/>
  <c r="O239" i="4" s="1"/>
  <c r="K159" i="4"/>
  <c r="K318" i="4"/>
  <c r="L318" i="4" s="1"/>
  <c r="K87" i="4"/>
  <c r="K518" i="4"/>
  <c r="N518" i="4" s="1"/>
  <c r="O518" i="4" s="1"/>
  <c r="K347" i="4"/>
  <c r="K68" i="4"/>
  <c r="N68" i="4" s="1"/>
  <c r="O68" i="4" s="1"/>
  <c r="K200" i="4"/>
  <c r="K796" i="4"/>
  <c r="L796" i="4" s="1"/>
  <c r="K795" i="4"/>
  <c r="K491" i="4"/>
  <c r="N491" i="4" s="1"/>
  <c r="O491" i="4" s="1"/>
  <c r="K488" i="4"/>
  <c r="K493" i="4"/>
  <c r="N493" i="4" s="1"/>
  <c r="O493" i="4" s="1"/>
  <c r="K169" i="4"/>
  <c r="K508" i="4"/>
  <c r="N508" i="4" s="1"/>
  <c r="O508" i="4" s="1"/>
  <c r="K373" i="4"/>
  <c r="K799" i="4"/>
  <c r="L799" i="4" s="1"/>
  <c r="K644" i="4"/>
  <c r="K800" i="4"/>
  <c r="N800" i="4" s="1"/>
  <c r="O800" i="4" s="1"/>
  <c r="K202" i="4"/>
  <c r="K327" i="4"/>
  <c r="N327" i="4" s="1"/>
  <c r="O327" i="4" s="1"/>
  <c r="K709" i="4"/>
  <c r="K406" i="4"/>
  <c r="N406" i="4" s="1"/>
  <c r="O406" i="4" s="1"/>
  <c r="K822" i="4"/>
  <c r="K961" i="4"/>
  <c r="L961" i="4" s="1"/>
  <c r="K963" i="4"/>
  <c r="K299" i="4"/>
  <c r="N299" i="4" s="1"/>
  <c r="O299" i="4" s="1"/>
  <c r="K516" i="4"/>
  <c r="K257" i="4"/>
  <c r="N257" i="4" s="1"/>
  <c r="O257" i="4" s="1"/>
  <c r="K255" i="4"/>
  <c r="K602" i="4"/>
  <c r="N602" i="4" s="1"/>
  <c r="O602" i="4" s="1"/>
  <c r="K604" i="4"/>
  <c r="K75" i="4"/>
  <c r="N75" i="4" s="1"/>
  <c r="O75" i="4" s="1"/>
  <c r="K583" i="4"/>
  <c r="K317" i="4"/>
  <c r="N317" i="4" s="1"/>
  <c r="O317" i="4" s="1"/>
  <c r="K292" i="4"/>
  <c r="K86" i="4"/>
  <c r="N86" i="4" s="1"/>
  <c r="O86" i="4" s="1"/>
  <c r="K852" i="4"/>
  <c r="K325" i="4"/>
  <c r="N325" i="4" s="1"/>
  <c r="O325" i="4" s="1"/>
  <c r="K352" i="4"/>
  <c r="K150" i="4"/>
  <c r="N150" i="4" s="1"/>
  <c r="O150" i="4" s="1"/>
  <c r="K131" i="4"/>
  <c r="K514" i="4"/>
  <c r="N514" i="4" s="1"/>
  <c r="O514" i="4" s="1"/>
  <c r="K622" i="4"/>
  <c r="K44" i="4"/>
  <c r="N44" i="4" s="1"/>
  <c r="O44" i="4" s="1"/>
  <c r="K312" i="4"/>
  <c r="K831" i="4"/>
  <c r="N831" i="4" s="1"/>
  <c r="O831" i="4" s="1"/>
  <c r="K841" i="4"/>
  <c r="K677" i="4"/>
  <c r="N677" i="4" s="1"/>
  <c r="O677" i="4" s="1"/>
  <c r="K782" i="4"/>
  <c r="K182" i="4"/>
  <c r="N182" i="4" s="1"/>
  <c r="O182" i="4" s="1"/>
  <c r="K223" i="4"/>
  <c r="K826" i="4"/>
  <c r="N826" i="4" s="1"/>
  <c r="O826" i="4" s="1"/>
  <c r="K755" i="4"/>
  <c r="K743" i="4"/>
  <c r="N743" i="4" s="1"/>
  <c r="O743" i="4" s="1"/>
  <c r="K955" i="4"/>
  <c r="K590" i="4"/>
  <c r="N590" i="4" s="1"/>
  <c r="O590" i="4" s="1"/>
  <c r="K287" i="4"/>
  <c r="K288" i="4"/>
  <c r="N288" i="4" s="1"/>
  <c r="O288" i="4" s="1"/>
  <c r="K375" i="4"/>
  <c r="K513" i="4"/>
  <c r="N513" i="4" s="1"/>
  <c r="O513" i="4" s="1"/>
  <c r="K785" i="4"/>
  <c r="K12" i="4"/>
  <c r="N12" i="4" s="1"/>
  <c r="O12" i="4" s="1"/>
  <c r="K461" i="4"/>
  <c r="K495" i="4"/>
  <c r="N495" i="4" s="1"/>
  <c r="O495" i="4" s="1"/>
  <c r="K224" i="4"/>
  <c r="K16" i="4"/>
  <c r="N16" i="4" s="1"/>
  <c r="O16" i="4" s="1"/>
  <c r="K418" i="4"/>
  <c r="K554" i="4"/>
  <c r="N554" i="4" s="1"/>
  <c r="O554" i="4" s="1"/>
  <c r="K567" i="4"/>
  <c r="K103" i="4"/>
  <c r="N103" i="4" s="1"/>
  <c r="O103" i="4" s="1"/>
  <c r="K101" i="4"/>
  <c r="K99" i="4"/>
  <c r="N99" i="4" s="1"/>
  <c r="O99" i="4" s="1"/>
  <c r="K262" i="4"/>
  <c r="K178" i="4"/>
  <c r="N178" i="4" s="1"/>
  <c r="O178" i="4" s="1"/>
  <c r="K153" i="4"/>
  <c r="K203" i="4"/>
  <c r="N203" i="4" s="1"/>
  <c r="O203" i="4" s="1"/>
  <c r="K180" i="4"/>
  <c r="K722" i="4"/>
  <c r="N722" i="4" s="1"/>
  <c r="O722" i="4" s="1"/>
  <c r="K166" i="4"/>
  <c r="K598" i="4"/>
  <c r="N598" i="4" s="1"/>
  <c r="O598" i="4" s="1"/>
  <c r="K600" i="4"/>
  <c r="K634" i="4"/>
  <c r="N634" i="4" s="1"/>
  <c r="O634" i="4" s="1"/>
  <c r="K754" i="4"/>
  <c r="K616" i="4"/>
  <c r="N616" i="4" s="1"/>
  <c r="O616" i="4" s="1"/>
  <c r="K773" i="4"/>
  <c r="K816" i="4"/>
  <c r="N816" i="4" s="1"/>
  <c r="O816" i="4" s="1"/>
  <c r="K912" i="4"/>
  <c r="K280" i="4"/>
  <c r="N280" i="4" s="1"/>
  <c r="O280" i="4" s="1"/>
  <c r="K666" i="4"/>
  <c r="K253" i="4"/>
  <c r="N253" i="4" s="1"/>
  <c r="O253" i="4" s="1"/>
  <c r="K855" i="4"/>
  <c r="K679" i="4"/>
  <c r="N679" i="4" s="1"/>
  <c r="O679" i="4" s="1"/>
  <c r="K415" i="4"/>
  <c r="K77" i="4"/>
  <c r="N77" i="4" s="1"/>
  <c r="O77" i="4" s="1"/>
  <c r="K22" i="4"/>
  <c r="K227" i="4"/>
  <c r="N227" i="4" s="1"/>
  <c r="O227" i="4" s="1"/>
  <c r="K571" i="4"/>
  <c r="K703" i="4"/>
  <c r="N703" i="4" s="1"/>
  <c r="O703" i="4" s="1"/>
  <c r="K943" i="4"/>
  <c r="K732" i="4"/>
  <c r="N732" i="4" s="1"/>
  <c r="O732" i="4" s="1"/>
  <c r="K266" i="4"/>
  <c r="K844" i="4"/>
  <c r="N844" i="4" s="1"/>
  <c r="O844" i="4" s="1"/>
  <c r="K445" i="4"/>
  <c r="K665" i="4"/>
  <c r="N665" i="4" s="1"/>
  <c r="O665" i="4" s="1"/>
  <c r="K368" i="4"/>
  <c r="K74" i="4"/>
  <c r="N74" i="4" s="1"/>
  <c r="O74" i="4" s="1"/>
  <c r="K555" i="4"/>
  <c r="K777" i="4"/>
  <c r="N777" i="4" s="1"/>
  <c r="O777" i="4" s="1"/>
  <c r="K48" i="4"/>
  <c r="K610" i="4"/>
  <c r="N610" i="4" s="1"/>
  <c r="O610" i="4" s="1"/>
  <c r="K162" i="4"/>
  <c r="K129" i="4"/>
  <c r="N129" i="4" s="1"/>
  <c r="O129" i="4" s="1"/>
  <c r="K589" i="4"/>
  <c r="K768" i="4"/>
  <c r="N768" i="4" s="1"/>
  <c r="O768" i="4" s="1"/>
  <c r="K211" i="4"/>
  <c r="K213" i="4"/>
  <c r="N213" i="4" s="1"/>
  <c r="O213" i="4" s="1"/>
  <c r="K860" i="4"/>
  <c r="K588" i="4"/>
  <c r="N588" i="4" s="1"/>
  <c r="O588" i="4" s="1"/>
  <c r="K275" i="4"/>
  <c r="K172" i="4"/>
  <c r="N172" i="4" s="1"/>
  <c r="O172" i="4" s="1"/>
  <c r="K185" i="4"/>
  <c r="K434" i="4"/>
  <c r="N434" i="4" s="1"/>
  <c r="O434" i="4" s="1"/>
  <c r="K870" i="4"/>
  <c r="K427" i="4"/>
  <c r="N427" i="4" s="1"/>
  <c r="O427" i="4" s="1"/>
  <c r="K664" i="4"/>
  <c r="K286" i="4"/>
  <c r="N286" i="4" s="1"/>
  <c r="O286" i="4" s="1"/>
  <c r="K649" i="4"/>
  <c r="K507" i="4"/>
  <c r="N507" i="4" s="1"/>
  <c r="O507" i="4" s="1"/>
  <c r="K234" i="4"/>
  <c r="K168" i="4"/>
  <c r="N168" i="4" s="1"/>
  <c r="O168" i="4" s="1"/>
  <c r="K121" i="4"/>
  <c r="K165" i="4"/>
  <c r="N165" i="4" s="1"/>
  <c r="O165" i="4" s="1"/>
  <c r="K686" i="4"/>
  <c r="K688" i="4"/>
  <c r="N688" i="4" s="1"/>
  <c r="O688" i="4" s="1"/>
  <c r="K460" i="4"/>
  <c r="K281" i="4"/>
  <c r="N281" i="4" s="1"/>
  <c r="O281" i="4" s="1"/>
  <c r="K681" i="4"/>
  <c r="K595" i="4"/>
  <c r="N595" i="4" s="1"/>
  <c r="O595" i="4" s="1"/>
  <c r="K696" i="4"/>
  <c r="K551" i="4"/>
  <c r="N551" i="4" s="1"/>
  <c r="O551" i="4" s="1"/>
  <c r="K252" i="4"/>
  <c r="K854" i="4"/>
  <c r="N854" i="4" s="1"/>
  <c r="O854" i="4" s="1"/>
  <c r="K940" i="4"/>
  <c r="K279" i="4"/>
  <c r="N279" i="4" s="1"/>
  <c r="O279" i="4" s="1"/>
  <c r="K865" i="4"/>
  <c r="K864" i="4"/>
  <c r="N864" i="4" s="1"/>
  <c r="O864" i="4" s="1"/>
  <c r="K568" i="4"/>
  <c r="K161" i="4"/>
  <c r="N161" i="4" s="1"/>
  <c r="O161" i="4" s="1"/>
  <c r="K512" i="4"/>
  <c r="K959" i="4"/>
  <c r="N959" i="4" s="1"/>
  <c r="O959" i="4" s="1"/>
  <c r="K658" i="4"/>
  <c r="K420" i="4"/>
  <c r="N420" i="4" s="1"/>
  <c r="O420" i="4" s="1"/>
  <c r="K915" i="4"/>
  <c r="K47" i="4"/>
  <c r="N47" i="4" s="1"/>
  <c r="O47" i="4" s="1"/>
  <c r="K49" i="4"/>
  <c r="K631" i="4"/>
  <c r="N631" i="4" s="1"/>
  <c r="O631" i="4" s="1"/>
  <c r="K630" i="4"/>
  <c r="K66" i="4"/>
  <c r="N66" i="4" s="1"/>
  <c r="O66" i="4" s="1"/>
  <c r="K435" i="4"/>
  <c r="K351" i="4"/>
  <c r="N351" i="4" s="1"/>
  <c r="O351" i="4" s="1"/>
  <c r="K268" i="4"/>
  <c r="K174" i="4"/>
  <c r="N174" i="4" s="1"/>
  <c r="O174" i="4" s="1"/>
  <c r="K251" i="4"/>
  <c r="K853" i="4"/>
  <c r="N853" i="4" s="1"/>
  <c r="O853" i="4" s="1"/>
  <c r="K723" i="4"/>
  <c r="K917" i="4"/>
  <c r="N917" i="4" s="1"/>
  <c r="O917" i="4" s="1"/>
  <c r="K916" i="4"/>
  <c r="K894" i="4"/>
  <c r="N894" i="4" s="1"/>
  <c r="O894" i="4" s="1"/>
  <c r="K119" i="4"/>
  <c r="K965" i="4"/>
  <c r="N965" i="4" s="1"/>
  <c r="O965" i="4" s="1"/>
  <c r="K337" i="4"/>
  <c r="K305" i="4"/>
  <c r="N305" i="4" s="1"/>
  <c r="O305" i="4" s="1"/>
  <c r="K389" i="4"/>
  <c r="K175" i="4"/>
  <c r="N175" i="4" s="1"/>
  <c r="O175" i="4" s="1"/>
  <c r="K364" i="4"/>
  <c r="K363" i="4"/>
  <c r="N363" i="4" s="1"/>
  <c r="O363" i="4" s="1"/>
  <c r="K295" i="4"/>
  <c r="K354" i="4"/>
  <c r="N354" i="4" s="1"/>
  <c r="O354" i="4" s="1"/>
  <c r="K273" i="4"/>
  <c r="K361" i="4"/>
  <c r="N361" i="4" s="1"/>
  <c r="O361" i="4" s="1"/>
  <c r="K928" i="4"/>
  <c r="K510" i="4"/>
  <c r="N510" i="4" s="1"/>
  <c r="O510" i="4" s="1"/>
  <c r="K509" i="4"/>
  <c r="K189" i="4"/>
  <c r="N189" i="4" s="1"/>
  <c r="O189" i="4" s="1"/>
  <c r="K962" i="4"/>
  <c r="K222" i="4"/>
  <c r="N222" i="4" s="1"/>
  <c r="O222" i="4" s="1"/>
  <c r="K689" i="4"/>
  <c r="K412" i="4"/>
  <c r="N412" i="4" s="1"/>
  <c r="O412" i="4" s="1"/>
  <c r="K640" i="4"/>
  <c r="K31" i="4"/>
  <c r="N31" i="4" s="1"/>
  <c r="O31" i="4" s="1"/>
  <c r="K294" i="4"/>
  <c r="K177" i="4"/>
  <c r="N177" i="4" s="1"/>
  <c r="O177" i="4" s="1"/>
  <c r="K309" i="4"/>
  <c r="K27" i="4"/>
  <c r="L27" i="4" s="1"/>
  <c r="K744" i="4"/>
  <c r="K882" i="4"/>
  <c r="N882" i="4" s="1"/>
  <c r="O882" i="4" s="1"/>
  <c r="K872" i="4"/>
  <c r="K873" i="4"/>
  <c r="N873" i="4" s="1"/>
  <c r="O873" i="4" s="1"/>
  <c r="K176" i="4"/>
  <c r="K542" i="4"/>
  <c r="L542" i="4" s="1"/>
  <c r="K353" i="4"/>
  <c r="K151" i="4"/>
  <c r="N151" i="4" s="1"/>
  <c r="O151" i="4" s="1"/>
  <c r="K922" i="4"/>
  <c r="K541" i="4"/>
  <c r="N541" i="4" s="1"/>
  <c r="O541" i="4" s="1"/>
  <c r="K285" i="4"/>
  <c r="K848" i="4"/>
  <c r="L848" i="4" s="1"/>
  <c r="K250" i="4"/>
  <c r="K614" i="4"/>
  <c r="N614" i="4" s="1"/>
  <c r="O614" i="4" s="1"/>
  <c r="K606" i="4"/>
  <c r="K623" i="4"/>
  <c r="L623" i="4" s="1"/>
  <c r="K92" i="4"/>
  <c r="K656" i="4"/>
  <c r="L656" i="4" s="1"/>
  <c r="K878" i="4"/>
  <c r="K913" i="4"/>
  <c r="N913" i="4" s="1"/>
  <c r="O913" i="4" s="1"/>
  <c r="K233" i="4"/>
  <c r="K808" i="4"/>
  <c r="L808" i="4" s="1"/>
  <c r="K372" i="4"/>
  <c r="K801" i="4"/>
  <c r="L801" i="4" s="1"/>
  <c r="K240" i="4"/>
  <c r="K806" i="4"/>
  <c r="N806" i="4" s="1"/>
  <c r="O806" i="4" s="1"/>
  <c r="K828" i="4"/>
  <c r="K414" i="4"/>
  <c r="L414" i="4" s="1"/>
  <c r="K932" i="4"/>
  <c r="K83" i="4"/>
  <c r="L83" i="4" s="1"/>
  <c r="K82" i="4"/>
  <c r="K594" i="4"/>
  <c r="N594" i="4" s="1"/>
  <c r="O594" i="4" s="1"/>
  <c r="K249" i="4"/>
  <c r="K444" i="4"/>
  <c r="L444" i="4" s="1"/>
  <c r="K443" i="4"/>
  <c r="K442" i="4"/>
  <c r="L442" i="4" s="1"/>
  <c r="K663" i="4"/>
  <c r="K423" i="4"/>
  <c r="N423" i="4" s="1"/>
  <c r="O423" i="4" s="1"/>
  <c r="K713" i="4"/>
  <c r="K540" i="4"/>
  <c r="N540" i="4" s="1"/>
  <c r="O540" i="4" s="1"/>
  <c r="K419" i="4"/>
  <c r="N419" i="4" s="1"/>
  <c r="O419" i="4" s="1"/>
  <c r="K676" i="4"/>
  <c r="L676" i="4" s="1"/>
  <c r="K650" i="4"/>
  <c r="K139" i="4"/>
  <c r="N139" i="4" s="1"/>
  <c r="O139" i="4" s="1"/>
  <c r="K138" i="4"/>
  <c r="K608" i="4"/>
  <c r="L608" i="4" s="1"/>
  <c r="K238" i="4"/>
  <c r="N238" i="4" s="1"/>
  <c r="O238" i="4" s="1"/>
  <c r="K576" i="4"/>
  <c r="L576" i="4" s="1"/>
  <c r="K825" i="4"/>
  <c r="K898" i="4"/>
  <c r="N898" i="4" s="1"/>
  <c r="O898" i="4" s="1"/>
  <c r="K9" i="4"/>
  <c r="K558" i="4"/>
  <c r="L558" i="4" s="1"/>
  <c r="K974" i="4"/>
  <c r="N974" i="4" s="1"/>
  <c r="O974" i="4" s="1"/>
  <c r="K396" i="4"/>
  <c r="L396" i="4" s="1"/>
  <c r="K949" i="4"/>
  <c r="K137" i="4"/>
  <c r="N137" i="4" s="1"/>
  <c r="O137" i="4" s="1"/>
  <c r="K143" i="4"/>
  <c r="K557" i="4"/>
  <c r="L557" i="4" s="1"/>
  <c r="K556" i="4"/>
  <c r="N556" i="4" s="1"/>
  <c r="O556" i="4" s="1"/>
  <c r="K136" i="4"/>
  <c r="L136" i="4" s="1"/>
  <c r="K193" i="4"/>
  <c r="K207" i="4"/>
  <c r="N207" i="4" s="1"/>
  <c r="O207" i="4" s="1"/>
  <c r="K973" i="4"/>
  <c r="K504" i="4"/>
  <c r="L504" i="4" s="1"/>
  <c r="K503" i="4"/>
  <c r="N503" i="4" s="1"/>
  <c r="O503" i="4" s="1"/>
  <c r="K502" i="4"/>
  <c r="L502" i="4" s="1"/>
  <c r="K500" i="4"/>
  <c r="K499" i="4"/>
  <c r="N499" i="4" s="1"/>
  <c r="O499" i="4" s="1"/>
  <c r="K393" i="4"/>
  <c r="K727" i="4"/>
  <c r="L727" i="4" s="1"/>
  <c r="K942" i="4"/>
  <c r="N942" i="4" s="1"/>
  <c r="O942" i="4" s="1"/>
  <c r="K7" i="4"/>
  <c r="L7" i="4" s="1"/>
  <c r="K8" i="4"/>
  <c r="K164" i="4"/>
  <c r="N164" i="4" s="1"/>
  <c r="O164" i="4" s="1"/>
  <c r="K937" i="4"/>
  <c r="K231" i="4"/>
  <c r="L231" i="4" s="1"/>
  <c r="K331" i="4"/>
  <c r="N331" i="4" s="1"/>
  <c r="O331" i="4" s="1"/>
  <c r="K332" i="4"/>
  <c r="L332" i="4" s="1"/>
  <c r="K237" i="4"/>
  <c r="K333" i="4"/>
  <c r="N333" i="4" s="1"/>
  <c r="O333" i="4" s="1"/>
  <c r="K17" i="4"/>
  <c r="K113" i="4"/>
  <c r="L113" i="4" s="1"/>
  <c r="K838" i="4"/>
  <c r="N838" i="4" s="1"/>
  <c r="O838" i="4" s="1"/>
  <c r="K874" i="4"/>
  <c r="L874" i="4" s="1"/>
  <c r="K111" i="4"/>
  <c r="K767" i="4"/>
  <c r="N767" i="4" s="1"/>
  <c r="O767" i="4" s="1"/>
  <c r="K20" i="4"/>
  <c r="K788" i="4"/>
  <c r="L788" i="4" s="1"/>
  <c r="K458" i="4"/>
  <c r="N458" i="4" s="1"/>
  <c r="O458" i="4" s="1"/>
  <c r="K248" i="4"/>
  <c r="L248" i="4" s="1"/>
  <c r="K657" i="4"/>
  <c r="K494" i="4"/>
  <c r="N494" i="4" s="1"/>
  <c r="O494" i="4" s="1"/>
  <c r="K267" i="4"/>
  <c r="K475" i="4"/>
  <c r="L475" i="4" s="1"/>
  <c r="K471" i="4"/>
  <c r="N471" i="4" s="1"/>
  <c r="O471" i="4" s="1"/>
  <c r="K539" i="4"/>
  <c r="L539" i="4" s="1"/>
  <c r="K105" i="4"/>
  <c r="K271" i="4"/>
  <c r="N271" i="4" s="1"/>
  <c r="O271" i="4" s="1"/>
  <c r="K360" i="4"/>
  <c r="K405" i="4"/>
  <c r="L405" i="4" s="1"/>
  <c r="K283" i="4"/>
  <c r="N283" i="4" s="1"/>
  <c r="O283" i="4" s="1"/>
  <c r="K441" i="4"/>
  <c r="L441" i="4" s="1"/>
  <c r="K440" i="4"/>
  <c r="N440" i="4" s="1"/>
  <c r="O440" i="4" s="1"/>
  <c r="K809" i="4"/>
  <c r="L809" i="4" s="1"/>
  <c r="K167" i="4"/>
  <c r="N167" i="4" s="1"/>
  <c r="O167" i="4" s="1"/>
  <c r="K695" i="4"/>
  <c r="L695" i="4" s="1"/>
  <c r="K394" i="4"/>
  <c r="K194" i="4"/>
  <c r="N194" i="4" s="1"/>
  <c r="O194" i="4" s="1"/>
  <c r="K771" i="4"/>
  <c r="L647" i="4"/>
  <c r="L619" i="4"/>
  <c r="N619" i="4"/>
  <c r="O619" i="4" s="1"/>
  <c r="K564" i="4"/>
  <c r="L564" i="4" s="1"/>
  <c r="L741" i="4"/>
  <c r="N741" i="4"/>
  <c r="O741" i="4" s="1"/>
  <c r="L725" i="4"/>
  <c r="L876" i="4"/>
  <c r="N876" i="4"/>
  <c r="O876" i="4" s="1"/>
  <c r="L348" i="4"/>
  <c r="N348" i="4"/>
  <c r="O348" i="4" s="1"/>
  <c r="L68" i="4"/>
  <c r="L488" i="4"/>
  <c r="N488" i="4"/>
  <c r="O488" i="4" s="1"/>
  <c r="L644" i="4"/>
  <c r="N644" i="4"/>
  <c r="O644" i="4" s="1"/>
  <c r="L602" i="4"/>
  <c r="L325" i="4"/>
  <c r="L831" i="4"/>
  <c r="L782" i="4"/>
  <c r="N782" i="4"/>
  <c r="O782" i="4" s="1"/>
  <c r="L223" i="4"/>
  <c r="N223" i="4"/>
  <c r="O223" i="4" s="1"/>
  <c r="L755" i="4"/>
  <c r="N755" i="4"/>
  <c r="O755" i="4" s="1"/>
  <c r="L955" i="4"/>
  <c r="N955" i="4"/>
  <c r="O955" i="4" s="1"/>
  <c r="L287" i="4"/>
  <c r="N287" i="4"/>
  <c r="O287" i="4" s="1"/>
  <c r="L375" i="4"/>
  <c r="N375" i="4"/>
  <c r="O375" i="4" s="1"/>
  <c r="L785" i="4"/>
  <c r="N785" i="4"/>
  <c r="O785" i="4" s="1"/>
  <c r="L461" i="4"/>
  <c r="N461" i="4"/>
  <c r="O461" i="4" s="1"/>
  <c r="L224" i="4"/>
  <c r="N224" i="4"/>
  <c r="O224" i="4" s="1"/>
  <c r="L418" i="4"/>
  <c r="N418" i="4"/>
  <c r="O418" i="4" s="1"/>
  <c r="L567" i="4"/>
  <c r="N567" i="4"/>
  <c r="O567" i="4" s="1"/>
  <c r="L101" i="4"/>
  <c r="N101" i="4"/>
  <c r="O101" i="4" s="1"/>
  <c r="L262" i="4"/>
  <c r="N262" i="4"/>
  <c r="O262" i="4" s="1"/>
  <c r="L153" i="4"/>
  <c r="N153" i="4"/>
  <c r="O153" i="4" s="1"/>
  <c r="L180" i="4"/>
  <c r="N180" i="4"/>
  <c r="O180" i="4" s="1"/>
  <c r="L616" i="4"/>
  <c r="L679" i="4"/>
  <c r="L943" i="4"/>
  <c r="N943" i="4"/>
  <c r="O943" i="4" s="1"/>
  <c r="L266" i="4"/>
  <c r="N266" i="4"/>
  <c r="O266" i="4" s="1"/>
  <c r="L555" i="4"/>
  <c r="N555" i="4"/>
  <c r="O555" i="4" s="1"/>
  <c r="L610" i="4"/>
  <c r="L589" i="4"/>
  <c r="N589" i="4"/>
  <c r="O589" i="4" s="1"/>
  <c r="L275" i="4"/>
  <c r="N275" i="4"/>
  <c r="O275" i="4" s="1"/>
  <c r="L234" i="4"/>
  <c r="N234" i="4"/>
  <c r="O234" i="4" s="1"/>
  <c r="L165" i="4"/>
  <c r="L460" i="4"/>
  <c r="N460" i="4"/>
  <c r="O460" i="4" s="1"/>
  <c r="L252" i="4"/>
  <c r="N252" i="4"/>
  <c r="O252" i="4" s="1"/>
  <c r="L568" i="4"/>
  <c r="N568" i="4"/>
  <c r="O568" i="4" s="1"/>
  <c r="L915" i="4"/>
  <c r="N915" i="4"/>
  <c r="O915" i="4" s="1"/>
  <c r="L631" i="4"/>
  <c r="L435" i="4"/>
  <c r="N435" i="4"/>
  <c r="O435" i="4" s="1"/>
  <c r="L723" i="4"/>
  <c r="N723" i="4"/>
  <c r="O723" i="4" s="1"/>
  <c r="L337" i="4"/>
  <c r="N337" i="4"/>
  <c r="O337" i="4" s="1"/>
  <c r="L273" i="4"/>
  <c r="N273" i="4"/>
  <c r="O273" i="4" s="1"/>
  <c r="L510" i="4"/>
  <c r="L962" i="4"/>
  <c r="N962" i="4"/>
  <c r="O962" i="4" s="1"/>
  <c r="L744" i="4"/>
  <c r="N744" i="4"/>
  <c r="O744" i="4" s="1"/>
  <c r="L353" i="4"/>
  <c r="N353" i="4"/>
  <c r="O353" i="4" s="1"/>
  <c r="L429" i="4"/>
  <c r="N429" i="4"/>
  <c r="O429" i="4" s="1"/>
  <c r="L411" i="4"/>
  <c r="N411" i="4"/>
  <c r="O411" i="4" s="1"/>
  <c r="L450" i="4"/>
  <c r="N450" i="4"/>
  <c r="O450" i="4" s="1"/>
  <c r="L505" i="4"/>
  <c r="N505" i="4"/>
  <c r="O505" i="4" s="1"/>
  <c r="L144" i="4"/>
  <c r="N144" i="4"/>
  <c r="O144" i="4" s="1"/>
  <c r="L779" i="4"/>
  <c r="N779" i="4"/>
  <c r="O779" i="4" s="1"/>
  <c r="L668" i="4"/>
  <c r="N668" i="4"/>
  <c r="O668" i="4" s="1"/>
  <c r="L805" i="4"/>
  <c r="N805" i="4"/>
  <c r="O805" i="4" s="1"/>
  <c r="L263" i="4"/>
  <c r="N263" i="4"/>
  <c r="O263" i="4" s="1"/>
  <c r="L448" i="4"/>
  <c r="N448" i="4"/>
  <c r="O448" i="4" s="1"/>
  <c r="L328" i="4"/>
  <c r="N328" i="4"/>
  <c r="O328" i="4" s="1"/>
  <c r="L53" i="4"/>
  <c r="N53" i="4"/>
  <c r="O53" i="4" s="1"/>
  <c r="L302" i="4"/>
  <c r="N302" i="4"/>
  <c r="O302" i="4" s="1"/>
  <c r="L298" i="4"/>
  <c r="N298" i="4"/>
  <c r="O298" i="4" s="1"/>
  <c r="L758" i="4"/>
  <c r="N758" i="4"/>
  <c r="O758" i="4" s="1"/>
  <c r="L344" i="4"/>
  <c r="N344" i="4"/>
  <c r="O344" i="4" s="1"/>
  <c r="L490" i="4"/>
  <c r="N490" i="4"/>
  <c r="O490" i="4" s="1"/>
  <c r="L487" i="4"/>
  <c r="N487" i="4"/>
  <c r="O487" i="4" s="1"/>
  <c r="L772" i="4"/>
  <c r="N772" i="4"/>
  <c r="O772" i="4" s="1"/>
  <c r="L929" i="4"/>
  <c r="N929" i="4"/>
  <c r="O929" i="4" s="1"/>
  <c r="L62" i="4"/>
  <c r="N62" i="4"/>
  <c r="O62" i="4" s="1"/>
  <c r="L820" i="4"/>
  <c r="N820" i="4"/>
  <c r="O820" i="4" s="1"/>
  <c r="L199" i="4"/>
  <c r="N199" i="4"/>
  <c r="O199" i="4" s="1"/>
  <c r="L517" i="4"/>
  <c r="N517" i="4"/>
  <c r="O517" i="4" s="1"/>
  <c r="L447" i="4"/>
  <c r="N447" i="4"/>
  <c r="O447" i="4" s="1"/>
  <c r="L256" i="4"/>
  <c r="N256" i="4"/>
  <c r="O256" i="4" s="1"/>
  <c r="L56" i="4"/>
  <c r="N56" i="4"/>
  <c r="O56" i="4" s="1"/>
  <c r="L605" i="4"/>
  <c r="N605" i="4"/>
  <c r="O605" i="4" s="1"/>
  <c r="L601" i="4"/>
  <c r="N601" i="4"/>
  <c r="O601" i="4" s="1"/>
  <c r="L515" i="4"/>
  <c r="N515" i="4"/>
  <c r="O515" i="4" s="1"/>
  <c r="L643" i="4"/>
  <c r="N643" i="4"/>
  <c r="O643" i="4" s="1"/>
  <c r="L254" i="4"/>
  <c r="N254" i="4"/>
  <c r="O254" i="4" s="1"/>
  <c r="L291" i="4"/>
  <c r="N291" i="4"/>
  <c r="O291" i="4" s="1"/>
  <c r="L241" i="4"/>
  <c r="N241" i="4"/>
  <c r="O241" i="4" s="1"/>
  <c r="L13" i="4"/>
  <c r="N13" i="4"/>
  <c r="O13" i="4" s="1"/>
  <c r="L819" i="4"/>
  <c r="N819" i="4"/>
  <c r="O819" i="4" s="1"/>
  <c r="L678" i="4"/>
  <c r="N678" i="4"/>
  <c r="O678" i="4" s="1"/>
  <c r="L751" i="4"/>
  <c r="N751" i="4"/>
  <c r="O751" i="4" s="1"/>
  <c r="L784" i="4"/>
  <c r="N784" i="4"/>
  <c r="O784" i="4" s="1"/>
  <c r="L61" i="4"/>
  <c r="N61" i="4"/>
  <c r="O61" i="4" s="1"/>
  <c r="L693" i="4"/>
  <c r="N693" i="4"/>
  <c r="O693" i="4" s="1"/>
  <c r="L398" i="4"/>
  <c r="N398" i="4"/>
  <c r="O398" i="4" s="1"/>
  <c r="L685" i="4"/>
  <c r="N685" i="4"/>
  <c r="O685" i="4" s="1"/>
  <c r="L362" i="4"/>
  <c r="N362" i="4"/>
  <c r="O362" i="4" s="1"/>
  <c r="L282" i="4"/>
  <c r="N282" i="4"/>
  <c r="O282" i="4" s="1"/>
  <c r="L43" i="4"/>
  <c r="N43" i="4"/>
  <c r="O43" i="4" s="1"/>
  <c r="L646" i="4"/>
  <c r="N646" i="4"/>
  <c r="O646" i="4" s="1"/>
  <c r="L645" i="4"/>
  <c r="N645" i="4"/>
  <c r="O645" i="4" s="1"/>
  <c r="L376" i="4"/>
  <c r="N376" i="4"/>
  <c r="O376" i="4" s="1"/>
  <c r="L278" i="4"/>
  <c r="N278" i="4"/>
  <c r="O278" i="4" s="1"/>
  <c r="L861" i="4"/>
  <c r="N861" i="4"/>
  <c r="O861" i="4" s="1"/>
  <c r="L706" i="4"/>
  <c r="N706" i="4"/>
  <c r="O706" i="4" s="1"/>
  <c r="L195" i="4"/>
  <c r="N195" i="4"/>
  <c r="O195" i="4" s="1"/>
  <c r="L122" i="4"/>
  <c r="N122" i="4"/>
  <c r="O122" i="4" s="1"/>
  <c r="L289" i="4"/>
  <c r="N289" i="4"/>
  <c r="O289" i="4" s="1"/>
  <c r="L648" i="4"/>
  <c r="N648" i="4"/>
  <c r="O648" i="4" s="1"/>
  <c r="L543" i="4"/>
  <c r="N543" i="4"/>
  <c r="O543" i="4" s="1"/>
  <c r="L80" i="4"/>
  <c r="N80" i="4"/>
  <c r="O80" i="4" s="1"/>
  <c r="L462" i="4"/>
  <c r="N462" i="4"/>
  <c r="O462" i="4" s="1"/>
  <c r="L581" i="4"/>
  <c r="N581" i="4"/>
  <c r="O581" i="4" s="1"/>
  <c r="L817" i="4"/>
  <c r="N817" i="4"/>
  <c r="O817" i="4" s="1"/>
  <c r="L424" i="4"/>
  <c r="N424" i="4"/>
  <c r="O424" i="4" s="1"/>
  <c r="L436" i="4"/>
  <c r="N436" i="4"/>
  <c r="O436" i="4" s="1"/>
  <c r="L192" i="4"/>
  <c r="N192" i="4"/>
  <c r="O192" i="4" s="1"/>
  <c r="L216" i="4"/>
  <c r="N216" i="4"/>
  <c r="O216" i="4" s="1"/>
  <c r="L591" i="4"/>
  <c r="N591" i="4"/>
  <c r="O591" i="4" s="1"/>
  <c r="L313" i="4"/>
  <c r="N313" i="4"/>
  <c r="O313" i="4" s="1"/>
  <c r="L145" i="4"/>
  <c r="N145" i="4"/>
  <c r="O145" i="4" s="1"/>
  <c r="L54" i="4"/>
  <c r="N54" i="4"/>
  <c r="O54" i="4" s="1"/>
  <c r="L303" i="4"/>
  <c r="L87" i="4"/>
  <c r="N87" i="4"/>
  <c r="O87" i="4" s="1"/>
  <c r="L795" i="4"/>
  <c r="N795" i="4"/>
  <c r="O795" i="4" s="1"/>
  <c r="L963" i="4"/>
  <c r="N963" i="4"/>
  <c r="O963" i="4" s="1"/>
  <c r="L516" i="4"/>
  <c r="N516" i="4"/>
  <c r="O516" i="4" s="1"/>
  <c r="L255" i="4"/>
  <c r="N255" i="4"/>
  <c r="O255" i="4" s="1"/>
  <c r="L604" i="4"/>
  <c r="N604" i="4"/>
  <c r="O604" i="4" s="1"/>
  <c r="L583" i="4"/>
  <c r="N583" i="4"/>
  <c r="O583" i="4" s="1"/>
  <c r="L292" i="4"/>
  <c r="N292" i="4"/>
  <c r="O292" i="4" s="1"/>
  <c r="L852" i="4"/>
  <c r="N852" i="4"/>
  <c r="O852" i="4" s="1"/>
  <c r="L352" i="4"/>
  <c r="N352" i="4"/>
  <c r="O352" i="4" s="1"/>
  <c r="L131" i="4"/>
  <c r="N131" i="4"/>
  <c r="O131" i="4" s="1"/>
  <c r="L622" i="4"/>
  <c r="N622" i="4"/>
  <c r="O622" i="4" s="1"/>
  <c r="L312" i="4"/>
  <c r="N312" i="4"/>
  <c r="O312" i="4" s="1"/>
  <c r="L841" i="4"/>
  <c r="N841" i="4"/>
  <c r="O841" i="4" s="1"/>
  <c r="L826" i="4"/>
  <c r="L513" i="4"/>
  <c r="L554" i="4"/>
  <c r="L203" i="4"/>
  <c r="L166" i="4"/>
  <c r="N166" i="4"/>
  <c r="O166" i="4" s="1"/>
  <c r="L600" i="4"/>
  <c r="N600" i="4"/>
  <c r="O600" i="4" s="1"/>
  <c r="L754" i="4"/>
  <c r="N754" i="4"/>
  <c r="O754" i="4" s="1"/>
  <c r="L773" i="4"/>
  <c r="N773" i="4"/>
  <c r="O773" i="4" s="1"/>
  <c r="L912" i="4"/>
  <c r="N912" i="4"/>
  <c r="O912" i="4" s="1"/>
  <c r="L666" i="4"/>
  <c r="N666" i="4"/>
  <c r="O666" i="4" s="1"/>
  <c r="L855" i="4"/>
  <c r="N855" i="4"/>
  <c r="O855" i="4" s="1"/>
  <c r="L415" i="4"/>
  <c r="N415" i="4"/>
  <c r="O415" i="4" s="1"/>
  <c r="L22" i="4"/>
  <c r="N22" i="4"/>
  <c r="O22" i="4" s="1"/>
  <c r="L571" i="4"/>
  <c r="N571" i="4"/>
  <c r="O571" i="4" s="1"/>
  <c r="L844" i="4"/>
  <c r="L368" i="4"/>
  <c r="N368" i="4"/>
  <c r="O368" i="4" s="1"/>
  <c r="L162" i="4"/>
  <c r="N162" i="4"/>
  <c r="O162" i="4" s="1"/>
  <c r="L860" i="4"/>
  <c r="N860" i="4"/>
  <c r="O860" i="4" s="1"/>
  <c r="L870" i="4"/>
  <c r="N870" i="4"/>
  <c r="O870" i="4" s="1"/>
  <c r="L664" i="4"/>
  <c r="N664" i="4"/>
  <c r="O664" i="4" s="1"/>
  <c r="L507" i="4"/>
  <c r="L121" i="4"/>
  <c r="N121" i="4"/>
  <c r="O121" i="4" s="1"/>
  <c r="L681" i="4"/>
  <c r="N681" i="4"/>
  <c r="O681" i="4" s="1"/>
  <c r="L940" i="4"/>
  <c r="N940" i="4"/>
  <c r="O940" i="4" s="1"/>
  <c r="L512" i="4"/>
  <c r="N512" i="4"/>
  <c r="O512" i="4" s="1"/>
  <c r="L420" i="4"/>
  <c r="L49" i="4"/>
  <c r="N49" i="4"/>
  <c r="O49" i="4" s="1"/>
  <c r="L268" i="4"/>
  <c r="N268" i="4"/>
  <c r="O268" i="4" s="1"/>
  <c r="L916" i="4"/>
  <c r="N916" i="4"/>
  <c r="O916" i="4" s="1"/>
  <c r="L389" i="4"/>
  <c r="N389" i="4"/>
  <c r="O389" i="4" s="1"/>
  <c r="L175" i="4"/>
  <c r="L295" i="4"/>
  <c r="N295" i="4"/>
  <c r="O295" i="4" s="1"/>
  <c r="L509" i="4"/>
  <c r="N509" i="4"/>
  <c r="O509" i="4" s="1"/>
  <c r="L640" i="4"/>
  <c r="N640" i="4"/>
  <c r="O640" i="4" s="1"/>
  <c r="L294" i="4"/>
  <c r="N294" i="4"/>
  <c r="O294" i="4" s="1"/>
  <c r="N27" i="4"/>
  <c r="O27" i="4" s="1"/>
  <c r="L872" i="4"/>
  <c r="N872" i="4"/>
  <c r="O872" i="4" s="1"/>
  <c r="L922" i="4"/>
  <c r="N922" i="4"/>
  <c r="O922" i="4" s="1"/>
  <c r="N848" i="4"/>
  <c r="O848" i="4" s="1"/>
  <c r="L250" i="4"/>
  <c r="N250" i="4"/>
  <c r="O250" i="4" s="1"/>
  <c r="L606" i="4"/>
  <c r="N606" i="4"/>
  <c r="O606" i="4" s="1"/>
  <c r="N656" i="4"/>
  <c r="O656" i="4" s="1"/>
  <c r="L878" i="4"/>
  <c r="N878" i="4"/>
  <c r="O878" i="4" s="1"/>
  <c r="L233" i="4"/>
  <c r="N233" i="4"/>
  <c r="O233" i="4" s="1"/>
  <c r="N801" i="4"/>
  <c r="O801" i="4" s="1"/>
  <c r="L240" i="4"/>
  <c r="N240" i="4"/>
  <c r="O240" i="4" s="1"/>
  <c r="L828" i="4"/>
  <c r="N828" i="4"/>
  <c r="O828" i="4" s="1"/>
  <c r="N83" i="4"/>
  <c r="O83" i="4" s="1"/>
  <c r="L82" i="4"/>
  <c r="N82" i="4"/>
  <c r="O82" i="4" s="1"/>
  <c r="L249" i="4"/>
  <c r="N249" i="4"/>
  <c r="O249" i="4" s="1"/>
  <c r="N442" i="4"/>
  <c r="O442" i="4" s="1"/>
  <c r="L663" i="4"/>
  <c r="N663" i="4"/>
  <c r="O663" i="4" s="1"/>
  <c r="L713" i="4"/>
  <c r="N713" i="4"/>
  <c r="O713" i="4" s="1"/>
  <c r="L650" i="4"/>
  <c r="N650" i="4"/>
  <c r="O650" i="4" s="1"/>
  <c r="L138" i="4"/>
  <c r="N138" i="4"/>
  <c r="O138" i="4" s="1"/>
  <c r="N608" i="4"/>
  <c r="O608" i="4" s="1"/>
  <c r="L825" i="4"/>
  <c r="N825" i="4"/>
  <c r="O825" i="4" s="1"/>
  <c r="L9" i="4"/>
  <c r="N9" i="4"/>
  <c r="O9" i="4" s="1"/>
  <c r="N558" i="4"/>
  <c r="O558" i="4" s="1"/>
  <c r="L949" i="4"/>
  <c r="N949" i="4"/>
  <c r="O949" i="4" s="1"/>
  <c r="L143" i="4"/>
  <c r="N143" i="4"/>
  <c r="O143" i="4" s="1"/>
  <c r="N557" i="4"/>
  <c r="O557" i="4" s="1"/>
  <c r="L193" i="4"/>
  <c r="N193" i="4"/>
  <c r="O193" i="4" s="1"/>
  <c r="L973" i="4"/>
  <c r="N973" i="4"/>
  <c r="O973" i="4" s="1"/>
  <c r="N504" i="4"/>
  <c r="O504" i="4" s="1"/>
  <c r="L500" i="4"/>
  <c r="N500" i="4"/>
  <c r="O500" i="4" s="1"/>
  <c r="L393" i="4"/>
  <c r="N393" i="4"/>
  <c r="O393" i="4" s="1"/>
  <c r="N727" i="4"/>
  <c r="O727" i="4" s="1"/>
  <c r="L8" i="4"/>
  <c r="N8" i="4"/>
  <c r="O8" i="4" s="1"/>
  <c r="L937" i="4"/>
  <c r="N937" i="4"/>
  <c r="O937" i="4" s="1"/>
  <c r="N231" i="4"/>
  <c r="O231" i="4" s="1"/>
  <c r="L237" i="4"/>
  <c r="N237" i="4"/>
  <c r="O237" i="4" s="1"/>
  <c r="L17" i="4"/>
  <c r="N17" i="4"/>
  <c r="O17" i="4" s="1"/>
  <c r="N113" i="4"/>
  <c r="O113" i="4" s="1"/>
  <c r="L111" i="4"/>
  <c r="N111" i="4"/>
  <c r="O111" i="4" s="1"/>
  <c r="L20" i="4"/>
  <c r="N20" i="4"/>
  <c r="O20" i="4" s="1"/>
  <c r="N788" i="4"/>
  <c r="O788" i="4" s="1"/>
  <c r="L657" i="4"/>
  <c r="N657" i="4"/>
  <c r="O657" i="4" s="1"/>
  <c r="L267" i="4"/>
  <c r="N267" i="4"/>
  <c r="O267" i="4" s="1"/>
  <c r="N475" i="4"/>
  <c r="O475" i="4" s="1"/>
  <c r="L105" i="4"/>
  <c r="N105" i="4"/>
  <c r="O105" i="4" s="1"/>
  <c r="L360" i="4"/>
  <c r="N360" i="4"/>
  <c r="O360" i="4" s="1"/>
  <c r="N405" i="4"/>
  <c r="O405" i="4" s="1"/>
  <c r="N809" i="4"/>
  <c r="O809" i="4" s="1"/>
  <c r="L394" i="4"/>
  <c r="N394" i="4"/>
  <c r="O394" i="4" s="1"/>
  <c r="L771" i="4"/>
  <c r="N771" i="4"/>
  <c r="O771" i="4" s="1"/>
  <c r="L42" i="4"/>
  <c r="N42" i="4"/>
  <c r="O42" i="4" s="1"/>
  <c r="L691" i="4"/>
  <c r="N691" i="4"/>
  <c r="O691" i="4" s="1"/>
  <c r="L574" i="4"/>
  <c r="N574" i="4"/>
  <c r="O574" i="4" s="1"/>
  <c r="L498" i="4"/>
  <c r="N498" i="4"/>
  <c r="O498" i="4" s="1"/>
  <c r="L966" i="4"/>
  <c r="N966" i="4"/>
  <c r="O966" i="4" s="1"/>
  <c r="L944" i="4"/>
  <c r="N944" i="4"/>
  <c r="O944" i="4" s="1"/>
  <c r="L107" i="4"/>
  <c r="N107" i="4"/>
  <c r="O107" i="4" s="1"/>
  <c r="L148" i="4"/>
  <c r="N148" i="4"/>
  <c r="O148" i="4" s="1"/>
  <c r="L857" i="4"/>
  <c r="N857" i="4"/>
  <c r="O857" i="4" s="1"/>
  <c r="L903" i="4"/>
  <c r="N903" i="4"/>
  <c r="O903" i="4" s="1"/>
  <c r="L793" i="4"/>
  <c r="N793" i="4"/>
  <c r="O793" i="4" s="1"/>
  <c r="L896" i="4"/>
  <c r="N896" i="4"/>
  <c r="O896" i="4" s="1"/>
  <c r="L812" i="4"/>
  <c r="N812" i="4"/>
  <c r="O812" i="4" s="1"/>
  <c r="L810" i="4"/>
  <c r="N810" i="4"/>
  <c r="O810" i="4" s="1"/>
  <c r="L496" i="4"/>
  <c r="N496" i="4"/>
  <c r="O496" i="4" s="1"/>
  <c r="L858" i="4"/>
  <c r="N858" i="4"/>
  <c r="O858" i="4" s="1"/>
  <c r="L867" i="4"/>
  <c r="N867" i="4"/>
  <c r="O867" i="4" s="1"/>
  <c r="L971" i="4"/>
  <c r="N971" i="4"/>
  <c r="O971" i="4" s="1"/>
  <c r="L969" i="4"/>
  <c r="N969" i="4"/>
  <c r="O969" i="4" s="1"/>
  <c r="L789" i="4"/>
  <c r="N789" i="4"/>
  <c r="O789" i="4" s="1"/>
  <c r="L926" i="4"/>
  <c r="N926" i="4"/>
  <c r="O926" i="4" s="1"/>
  <c r="L293" i="4"/>
  <c r="N293" i="4"/>
  <c r="O293" i="4" s="1"/>
  <c r="L219" i="4"/>
  <c r="N219" i="4"/>
  <c r="O219" i="4" s="1"/>
  <c r="L63" i="4"/>
  <c r="N63" i="4"/>
  <c r="O63" i="4" s="1"/>
  <c r="L538" i="4"/>
  <c r="N538" i="4"/>
  <c r="O538" i="4" s="1"/>
  <c r="L455" i="4"/>
  <c r="N455" i="4"/>
  <c r="O455" i="4" s="1"/>
  <c r="L181" i="4"/>
  <c r="N181" i="4"/>
  <c r="O181" i="4" s="1"/>
  <c r="L750" i="4"/>
  <c r="N750" i="4"/>
  <c r="O750" i="4" s="1"/>
  <c r="L483" i="4"/>
  <c r="N483" i="4"/>
  <c r="O483" i="4" s="1"/>
  <c r="L890" i="4"/>
  <c r="N890" i="4"/>
  <c r="O890" i="4" s="1"/>
  <c r="L307" i="4"/>
  <c r="N307" i="4"/>
  <c r="O307" i="4" s="1"/>
  <c r="L95" i="4"/>
  <c r="N95" i="4"/>
  <c r="O95" i="4" s="1"/>
  <c r="L94" i="4"/>
  <c r="N94" i="4"/>
  <c r="O94" i="4" s="1"/>
  <c r="L954" i="4"/>
  <c r="N954" i="4"/>
  <c r="O954" i="4" s="1"/>
  <c r="L81" i="4"/>
  <c r="N81" i="4"/>
  <c r="O81" i="4" s="1"/>
  <c r="L236" i="4"/>
  <c r="N236" i="4"/>
  <c r="O236" i="4" s="1"/>
  <c r="L575" i="4"/>
  <c r="N575" i="4"/>
  <c r="O575" i="4" s="1"/>
  <c r="L661" i="4"/>
  <c r="N661" i="4"/>
  <c r="O661" i="4" s="1"/>
  <c r="L742" i="4"/>
  <c r="N742" i="4"/>
  <c r="O742" i="4" s="1"/>
  <c r="L276" i="4"/>
  <c r="N276" i="4"/>
  <c r="O276" i="4" s="1"/>
  <c r="L93" i="4"/>
  <c r="N93" i="4"/>
  <c r="O93" i="4" s="1"/>
  <c r="L814" i="4"/>
  <c r="N814" i="4"/>
  <c r="O814" i="4" s="1"/>
  <c r="L272" i="4"/>
  <c r="N272" i="4"/>
  <c r="O272" i="4" s="1"/>
  <c r="L721" i="4"/>
  <c r="N721" i="4"/>
  <c r="O721" i="4" s="1"/>
  <c r="L417" i="4"/>
  <c r="N417" i="4"/>
  <c r="O417" i="4" s="1"/>
  <c r="L660" i="4"/>
  <c r="N660" i="4"/>
  <c r="O660" i="4" s="1"/>
  <c r="L109" i="4"/>
  <c r="N109" i="4"/>
  <c r="O109" i="4" s="1"/>
  <c r="L426" i="4"/>
  <c r="N426" i="4"/>
  <c r="O426" i="4" s="1"/>
  <c r="L566" i="4"/>
  <c r="N566" i="4"/>
  <c r="O566" i="4" s="1"/>
  <c r="L699" i="4"/>
  <c r="N699" i="4"/>
  <c r="O699" i="4" s="1"/>
  <c r="L712" i="4"/>
  <c r="N712" i="4"/>
  <c r="O712" i="4" s="1"/>
  <c r="L365" i="4"/>
  <c r="N365" i="4"/>
  <c r="O365" i="4" s="1"/>
  <c r="L438" i="4"/>
  <c r="N438" i="4"/>
  <c r="O438" i="4" s="1"/>
  <c r="L528" i="4"/>
  <c r="N528" i="4"/>
  <c r="O528" i="4" s="1"/>
  <c r="L924" i="4"/>
  <c r="N924" i="4"/>
  <c r="O924" i="4" s="1"/>
  <c r="L485" i="4"/>
  <c r="N485" i="4"/>
  <c r="O485" i="4" s="1"/>
  <c r="L479" i="4"/>
  <c r="N479" i="4"/>
  <c r="O479" i="4" s="1"/>
  <c r="L827" i="4"/>
  <c r="N827" i="4"/>
  <c r="O827" i="4" s="1"/>
  <c r="L563" i="4"/>
  <c r="N563" i="4"/>
  <c r="O563" i="4" s="1"/>
  <c r="L642" i="4"/>
  <c r="N642" i="4"/>
  <c r="O642" i="4" s="1"/>
  <c r="L106" i="4"/>
  <c r="N106" i="4"/>
  <c r="O106" i="4" s="1"/>
  <c r="L132" i="4"/>
  <c r="N132" i="4"/>
  <c r="O132" i="4" s="1"/>
  <c r="L787" i="4"/>
  <c r="N787" i="4"/>
  <c r="O787" i="4" s="1"/>
  <c r="L10" i="4"/>
  <c r="N10" i="4"/>
  <c r="O10" i="4" s="1"/>
  <c r="L321" i="4"/>
  <c r="N321" i="4"/>
  <c r="O321" i="4" s="1"/>
  <c r="L482" i="4"/>
  <c r="N482" i="4"/>
  <c r="O482" i="4" s="1"/>
  <c r="L775" i="4"/>
  <c r="N775" i="4"/>
  <c r="O775" i="4" s="1"/>
  <c r="L310" i="4"/>
  <c r="N310" i="4"/>
  <c r="O310" i="4" s="1"/>
  <c r="L29" i="4"/>
  <c r="N29" i="4"/>
  <c r="O29" i="4" s="1"/>
  <c r="L884" i="4"/>
  <c r="N884" i="4"/>
  <c r="O884" i="4" s="1"/>
  <c r="L868" i="4"/>
  <c r="N868" i="4"/>
  <c r="O868" i="4" s="1"/>
  <c r="L524" i="4"/>
  <c r="N524" i="4"/>
  <c r="O524" i="4" s="1"/>
  <c r="L320" i="4"/>
  <c r="N320" i="4"/>
  <c r="O320" i="4" s="1"/>
  <c r="L104" i="4"/>
  <c r="N104" i="4"/>
  <c r="O104" i="4" s="1"/>
  <c r="L134" i="4"/>
  <c r="N134" i="4"/>
  <c r="O134" i="4" s="1"/>
  <c r="L85" i="4"/>
  <c r="N85" i="4"/>
  <c r="O85" i="4" s="1"/>
  <c r="L774" i="4"/>
  <c r="N774" i="4"/>
  <c r="O774" i="4" s="1"/>
  <c r="L358" i="4"/>
  <c r="N358" i="4"/>
  <c r="O358" i="4" s="1"/>
  <c r="L927" i="4"/>
  <c r="N927" i="4"/>
  <c r="O927" i="4" s="1"/>
  <c r="L613" i="4"/>
  <c r="N613" i="4"/>
  <c r="O613" i="4" s="1"/>
  <c r="L618" i="4"/>
  <c r="N618" i="4"/>
  <c r="O618" i="4" s="1"/>
  <c r="L126" i="4"/>
  <c r="N126" i="4"/>
  <c r="O126" i="4" s="1"/>
  <c r="L425" i="4"/>
  <c r="N425" i="4"/>
  <c r="O425" i="4" s="1"/>
  <c r="L114" i="4"/>
  <c r="N114" i="4"/>
  <c r="O114" i="4" s="1"/>
  <c r="L757" i="4"/>
  <c r="N757" i="4"/>
  <c r="O757" i="4" s="1"/>
  <c r="L654" i="4"/>
  <c r="N654" i="4"/>
  <c r="O654" i="4" s="1"/>
  <c r="L560" i="4"/>
  <c r="N560" i="4"/>
  <c r="O560" i="4" s="1"/>
  <c r="L235" i="4"/>
  <c r="N235" i="4"/>
  <c r="O235" i="4" s="1"/>
  <c r="L925" i="4"/>
  <c r="N925" i="4"/>
  <c r="O925" i="4" s="1"/>
  <c r="L559" i="4"/>
  <c r="N559" i="4"/>
  <c r="O559" i="4" s="1"/>
  <c r="L284" i="4"/>
  <c r="N284" i="4"/>
  <c r="O284" i="4" s="1"/>
  <c r="L377" i="4"/>
  <c r="N377" i="4"/>
  <c r="O377" i="4" s="1"/>
  <c r="L573" i="4"/>
  <c r="N573" i="4"/>
  <c r="O573" i="4" s="1"/>
  <c r="L765" i="4"/>
  <c r="N765" i="4"/>
  <c r="O765" i="4" s="1"/>
  <c r="L939" i="4"/>
  <c r="N939" i="4"/>
  <c r="O939" i="4" s="1"/>
  <c r="L221" i="4"/>
  <c r="N221" i="4"/>
  <c r="O221" i="4" s="1"/>
  <c r="L413" i="4"/>
  <c r="N413" i="4"/>
  <c r="O413" i="4" s="1"/>
  <c r="L464" i="4"/>
  <c r="N464" i="4"/>
  <c r="O464" i="4" s="1"/>
  <c r="L958" i="4"/>
  <c r="N958" i="4"/>
  <c r="O958" i="4" s="1"/>
  <c r="L956" i="4"/>
  <c r="N956" i="4"/>
  <c r="O956" i="4" s="1"/>
  <c r="L404" i="4"/>
  <c r="N404" i="4"/>
  <c r="O404" i="4" s="1"/>
  <c r="L157" i="4"/>
  <c r="N157" i="4"/>
  <c r="O157" i="4" s="1"/>
  <c r="L79" i="4"/>
  <c r="N79" i="4"/>
  <c r="O79" i="4" s="1"/>
  <c r="L179" i="4"/>
  <c r="N179" i="4"/>
  <c r="O179" i="4" s="1"/>
  <c r="L577" i="4"/>
  <c r="N577" i="4"/>
  <c r="O577" i="4" s="1"/>
  <c r="L346" i="4"/>
  <c r="N346" i="4"/>
  <c r="O346" i="4" s="1"/>
  <c r="L731" i="4"/>
  <c r="N731" i="4"/>
  <c r="O731" i="4" s="1"/>
  <c r="L125" i="4"/>
  <c r="N125" i="4"/>
  <c r="O125" i="4" s="1"/>
  <c r="L229" i="4"/>
  <c r="N229" i="4"/>
  <c r="O229" i="4" s="1"/>
  <c r="L859" i="4"/>
  <c r="N859" i="4"/>
  <c r="O859" i="4" s="1"/>
  <c r="L624" i="4"/>
  <c r="N624" i="4"/>
  <c r="O624" i="4" s="1"/>
  <c r="L156" i="4"/>
  <c r="N156" i="4"/>
  <c r="O156" i="4" s="1"/>
  <c r="L242" i="4"/>
  <c r="N242" i="4"/>
  <c r="O242" i="4" s="1"/>
  <c r="L218" i="4"/>
  <c r="N218" i="4"/>
  <c r="O218" i="4" s="1"/>
  <c r="L730" i="4"/>
  <c r="N730" i="4"/>
  <c r="O730" i="4" s="1"/>
  <c r="L877" i="4"/>
  <c r="N877" i="4"/>
  <c r="O877" i="4" s="1"/>
  <c r="L244" i="4"/>
  <c r="N244" i="4"/>
  <c r="O244" i="4" s="1"/>
  <c r="L18" i="4"/>
  <c r="N18" i="4"/>
  <c r="O18" i="4" s="1"/>
  <c r="L6" i="4"/>
  <c r="N6" i="4"/>
  <c r="O6" i="4" s="1"/>
  <c r="N91" i="4"/>
  <c r="O91" i="4" s="1"/>
  <c r="L188" i="4"/>
  <c r="N188" i="4"/>
  <c r="O188" i="4" s="1"/>
  <c r="L33" i="4"/>
  <c r="N33" i="4"/>
  <c r="O33" i="4" s="1"/>
  <c r="L23" i="4"/>
  <c r="N23" i="4"/>
  <c r="O23" i="4" s="1"/>
  <c r="N714" i="4"/>
  <c r="O714" i="4" s="1"/>
  <c r="L880" i="4"/>
  <c r="N880" i="4"/>
  <c r="O880" i="4" s="1"/>
  <c r="L297" i="4"/>
  <c r="N297" i="4"/>
  <c r="O297" i="4" s="1"/>
  <c r="L347" i="4"/>
  <c r="N347" i="4"/>
  <c r="O347" i="4" s="1"/>
  <c r="N796" i="4"/>
  <c r="O796" i="4" s="1"/>
  <c r="L489" i="4"/>
  <c r="N489" i="4"/>
  <c r="O489" i="4" s="1"/>
  <c r="L169" i="4"/>
  <c r="N169" i="4"/>
  <c r="O169" i="4" s="1"/>
  <c r="L202" i="4"/>
  <c r="N202" i="4"/>
  <c r="O202" i="4" s="1"/>
  <c r="L385" i="4"/>
  <c r="N385" i="4"/>
  <c r="O385" i="4" s="1"/>
  <c r="N961" i="4"/>
  <c r="O961" i="4" s="1"/>
  <c r="N123" i="4"/>
  <c r="O123" i="4" s="1"/>
  <c r="N70" i="4"/>
  <c r="O70" i="4" s="1"/>
  <c r="N552" i="4"/>
  <c r="O552" i="4" s="1"/>
  <c r="L636" i="4"/>
  <c r="N636" i="4"/>
  <c r="O636" i="4" s="1"/>
  <c r="L739" i="4"/>
  <c r="N739" i="4"/>
  <c r="O739" i="4" s="1"/>
  <c r="L102" i="4"/>
  <c r="N102" i="4"/>
  <c r="O102" i="4" s="1"/>
  <c r="L100" i="4"/>
  <c r="N100" i="4"/>
  <c r="O100" i="4" s="1"/>
  <c r="L98" i="4"/>
  <c r="N98" i="4"/>
  <c r="O98" i="4" s="1"/>
  <c r="L155" i="4"/>
  <c r="N155" i="4"/>
  <c r="O155" i="4" s="1"/>
  <c r="L909" i="4"/>
  <c r="N909" i="4"/>
  <c r="O909" i="4" s="1"/>
  <c r="L341" i="4"/>
  <c r="N341" i="4"/>
  <c r="O341" i="4" s="1"/>
  <c r="L585" i="4"/>
  <c r="N585" i="4"/>
  <c r="O585" i="4" s="1"/>
  <c r="L128" i="4"/>
  <c r="N128" i="4"/>
  <c r="O128" i="4" s="1"/>
  <c r="L899" i="4"/>
  <c r="N899" i="4"/>
  <c r="O899" i="4" s="1"/>
  <c r="L127" i="4"/>
  <c r="N127" i="4"/>
  <c r="O127" i="4" s="1"/>
  <c r="L154" i="4"/>
  <c r="N154" i="4"/>
  <c r="O154" i="4" s="1"/>
  <c r="L901" i="4"/>
  <c r="N901" i="4"/>
  <c r="O901" i="4" s="1"/>
  <c r="L905" i="4"/>
  <c r="N905" i="4"/>
  <c r="O905" i="4" s="1"/>
  <c r="L798" i="4"/>
  <c r="N798" i="4"/>
  <c r="O798" i="4" s="1"/>
  <c r="L615" i="4"/>
  <c r="N615" i="4"/>
  <c r="O615" i="4" s="1"/>
  <c r="L124" i="4"/>
  <c r="N124" i="4"/>
  <c r="O124" i="4" s="1"/>
  <c r="L206" i="4"/>
  <c r="N206" i="4"/>
  <c r="O206" i="4" s="1"/>
  <c r="L911" i="4"/>
  <c r="N911" i="4"/>
  <c r="O911" i="4" s="1"/>
  <c r="L910" i="4"/>
  <c r="N910" i="4"/>
  <c r="O910" i="4" s="1"/>
  <c r="L481" i="4"/>
  <c r="N481" i="4"/>
  <c r="O481" i="4" s="1"/>
  <c r="L733" i="4"/>
  <c r="N733" i="4"/>
  <c r="O733" i="4" s="1"/>
  <c r="L680" i="4"/>
  <c r="N680" i="4"/>
  <c r="O680" i="4" s="1"/>
  <c r="L446" i="4"/>
  <c r="N446" i="4"/>
  <c r="O446" i="4" s="1"/>
  <c r="L625" i="4"/>
  <c r="N625" i="4"/>
  <c r="O625" i="4" s="1"/>
  <c r="L769" i="4"/>
  <c r="N769" i="4"/>
  <c r="O769" i="4" s="1"/>
  <c r="L32" i="4"/>
  <c r="N32" i="4"/>
  <c r="O32" i="4" s="1"/>
  <c r="L953" i="4"/>
  <c r="N953" i="4"/>
  <c r="O953" i="4" s="1"/>
  <c r="L390" i="4"/>
  <c r="N390" i="4"/>
  <c r="O390" i="4" s="1"/>
  <c r="L934" i="4"/>
  <c r="N934" i="4"/>
  <c r="O934" i="4" s="1"/>
  <c r="L115" i="4"/>
  <c r="N115" i="4"/>
  <c r="O115" i="4" s="1"/>
  <c r="L682" i="4"/>
  <c r="N682" i="4"/>
  <c r="O682" i="4" s="1"/>
  <c r="L97" i="4"/>
  <c r="N97" i="4"/>
  <c r="O97" i="4" s="1"/>
  <c r="L445" i="4"/>
  <c r="N445" i="4"/>
  <c r="O445" i="4" s="1"/>
  <c r="L191" i="4"/>
  <c r="N191" i="4"/>
  <c r="O191" i="4" s="1"/>
  <c r="L74" i="4"/>
  <c r="L697" i="4"/>
  <c r="N697" i="4"/>
  <c r="O697" i="4" s="1"/>
  <c r="L48" i="4"/>
  <c r="N48" i="4"/>
  <c r="O48" i="4" s="1"/>
  <c r="L845" i="4"/>
  <c r="N845" i="4"/>
  <c r="O845" i="4" s="1"/>
  <c r="L584" i="4"/>
  <c r="N584" i="4"/>
  <c r="O584" i="4" s="1"/>
  <c r="L211" i="4"/>
  <c r="N211" i="4"/>
  <c r="O211" i="4" s="1"/>
  <c r="L692" i="4"/>
  <c r="N692" i="4"/>
  <c r="O692" i="4" s="1"/>
  <c r="L588" i="4"/>
  <c r="L933" i="4"/>
  <c r="N933" i="4"/>
  <c r="O933" i="4" s="1"/>
  <c r="L185" i="4"/>
  <c r="N185" i="4"/>
  <c r="O185" i="4" s="1"/>
  <c r="L433" i="4"/>
  <c r="N433" i="4"/>
  <c r="O433" i="4" s="1"/>
  <c r="L480" i="4"/>
  <c r="N480" i="4"/>
  <c r="O480" i="4" s="1"/>
  <c r="L649" i="4"/>
  <c r="N649" i="4"/>
  <c r="O649" i="4" s="1"/>
  <c r="L58" i="4"/>
  <c r="N58" i="4"/>
  <c r="O58" i="4" s="1"/>
  <c r="L168" i="4"/>
  <c r="L856" i="4"/>
  <c r="N856" i="4"/>
  <c r="O856" i="4" s="1"/>
  <c r="L686" i="4"/>
  <c r="N686" i="4"/>
  <c r="O686" i="4" s="1"/>
  <c r="L675" i="4"/>
  <c r="N675" i="4"/>
  <c r="O675" i="4" s="1"/>
  <c r="L215" i="4"/>
  <c r="N215" i="4"/>
  <c r="O215" i="4" s="1"/>
  <c r="L696" i="4"/>
  <c r="N696" i="4"/>
  <c r="O696" i="4" s="1"/>
  <c r="L21" i="4"/>
  <c r="N21" i="4"/>
  <c r="O21" i="4" s="1"/>
  <c r="L854" i="4"/>
  <c r="L941" i="4"/>
  <c r="N941" i="4"/>
  <c r="O941" i="4" s="1"/>
  <c r="L865" i="4"/>
  <c r="N865" i="4"/>
  <c r="O865" i="4" s="1"/>
  <c r="L830" i="4"/>
  <c r="N830" i="4"/>
  <c r="O830" i="4" s="1"/>
  <c r="L308" i="4"/>
  <c r="N308" i="4"/>
  <c r="O308" i="4" s="1"/>
  <c r="L658" i="4"/>
  <c r="N658" i="4"/>
  <c r="O658" i="4" s="1"/>
  <c r="L173" i="4"/>
  <c r="N173" i="4"/>
  <c r="O173" i="4" s="1"/>
  <c r="L47" i="4"/>
  <c r="L902" i="4"/>
  <c r="N902" i="4"/>
  <c r="O902" i="4" s="1"/>
  <c r="L630" i="4"/>
  <c r="N630" i="4"/>
  <c r="O630" i="4" s="1"/>
  <c r="L264" i="4"/>
  <c r="N264" i="4"/>
  <c r="O264" i="4" s="1"/>
  <c r="L914" i="4"/>
  <c r="N914" i="4"/>
  <c r="O914" i="4" s="1"/>
  <c r="L251" i="4"/>
  <c r="N251" i="4"/>
  <c r="O251" i="4" s="1"/>
  <c r="L468" i="4"/>
  <c r="N468" i="4"/>
  <c r="O468" i="4" s="1"/>
  <c r="L917" i="4"/>
  <c r="L561" i="4"/>
  <c r="N561" i="4"/>
  <c r="O561" i="4" s="1"/>
  <c r="L119" i="4"/>
  <c r="N119" i="4"/>
  <c r="O119" i="4" s="1"/>
  <c r="L467" i="4"/>
  <c r="N467" i="4"/>
  <c r="O467" i="4" s="1"/>
  <c r="L866" i="4"/>
  <c r="N866" i="4"/>
  <c r="O866" i="4" s="1"/>
  <c r="L364" i="4"/>
  <c r="N364" i="4"/>
  <c r="O364" i="4" s="1"/>
  <c r="L511" i="4"/>
  <c r="N511" i="4"/>
  <c r="O511" i="4" s="1"/>
  <c r="L354" i="4"/>
  <c r="L345" i="4"/>
  <c r="N345" i="4"/>
  <c r="O345" i="4" s="1"/>
  <c r="L928" i="4"/>
  <c r="N928" i="4"/>
  <c r="O928" i="4" s="1"/>
  <c r="L466" i="4"/>
  <c r="N466" i="4"/>
  <c r="O466" i="4" s="1"/>
  <c r="L626" i="4"/>
  <c r="N626" i="4"/>
  <c r="O626" i="4" s="1"/>
  <c r="L689" i="4"/>
  <c r="N689" i="4"/>
  <c r="O689" i="4" s="1"/>
  <c r="L120" i="4"/>
  <c r="N120" i="4"/>
  <c r="O120" i="4" s="1"/>
  <c r="L31" i="4"/>
  <c r="L698" i="4"/>
  <c r="N698" i="4"/>
  <c r="O698" i="4" s="1"/>
  <c r="L309" i="4"/>
  <c r="N309" i="4"/>
  <c r="O309" i="4" s="1"/>
  <c r="L597" i="4"/>
  <c r="N597" i="4"/>
  <c r="O597" i="4" s="1"/>
  <c r="L871" i="4"/>
  <c r="N871" i="4"/>
  <c r="O871" i="4" s="1"/>
  <c r="L176" i="4"/>
  <c r="N176" i="4"/>
  <c r="O176" i="4" s="1"/>
  <c r="L726" i="4"/>
  <c r="N726" i="4"/>
  <c r="O726" i="4" s="1"/>
  <c r="L151" i="4"/>
  <c r="L549" i="4"/>
  <c r="N549" i="4"/>
  <c r="O549" i="4" s="1"/>
  <c r="L285" i="4"/>
  <c r="N285" i="4"/>
  <c r="O285" i="4" s="1"/>
  <c r="L770" i="4"/>
  <c r="N770" i="4"/>
  <c r="O770" i="4" s="1"/>
  <c r="L607" i="4"/>
  <c r="N607" i="4"/>
  <c r="O607" i="4" s="1"/>
  <c r="L92" i="4"/>
  <c r="N92" i="4"/>
  <c r="O92" i="4" s="1"/>
  <c r="L690" i="4"/>
  <c r="N690" i="4"/>
  <c r="O690" i="4" s="1"/>
  <c r="L913" i="4"/>
  <c r="L952" i="4"/>
  <c r="N952" i="4"/>
  <c r="O952" i="4" s="1"/>
  <c r="L372" i="4"/>
  <c r="N372" i="4"/>
  <c r="O372" i="4" s="1"/>
  <c r="L158" i="4"/>
  <c r="N158" i="4"/>
  <c r="O158" i="4" s="1"/>
  <c r="L803" i="4"/>
  <c r="N803" i="4"/>
  <c r="O803" i="4" s="1"/>
  <c r="L932" i="4"/>
  <c r="N932" i="4"/>
  <c r="O932" i="4" s="1"/>
  <c r="L355" i="4"/>
  <c r="N355" i="4"/>
  <c r="O355" i="4" s="1"/>
  <c r="L594" i="4"/>
  <c r="L797" i="4"/>
  <c r="N797" i="4"/>
  <c r="O797" i="4" s="1"/>
  <c r="L443" i="4"/>
  <c r="N443" i="4"/>
  <c r="O443" i="4" s="1"/>
  <c r="L761" i="4"/>
  <c r="N761" i="4"/>
  <c r="O761" i="4" s="1"/>
  <c r="L760" i="4"/>
  <c r="N760" i="4"/>
  <c r="O760" i="4" s="1"/>
  <c r="L84" i="4"/>
  <c r="N84" i="4"/>
  <c r="O84" i="4" s="1"/>
  <c r="L629" i="4"/>
  <c r="N629" i="4"/>
  <c r="O629" i="4" s="1"/>
  <c r="L184" i="4"/>
  <c r="N184" i="4"/>
  <c r="O184" i="4" s="1"/>
  <c r="L729" i="4"/>
  <c r="N729" i="4"/>
  <c r="O729" i="4" s="1"/>
  <c r="L529" i="4"/>
  <c r="N529" i="4"/>
  <c r="O529" i="4" s="1"/>
  <c r="L190" i="4"/>
  <c r="N190" i="4"/>
  <c r="O190" i="4" s="1"/>
  <c r="L946" i="4"/>
  <c r="N946" i="4"/>
  <c r="O946" i="4" s="1"/>
  <c r="L205" i="4"/>
  <c r="N205" i="4"/>
  <c r="O205" i="4" s="1"/>
  <c r="L357" i="4"/>
  <c r="N357" i="4"/>
  <c r="O357" i="4" s="1"/>
  <c r="L323" i="4"/>
  <c r="N323" i="4"/>
  <c r="O323" i="4" s="1"/>
  <c r="L367" i="4"/>
  <c r="N367" i="4"/>
  <c r="O367" i="4" s="1"/>
  <c r="L641" i="4"/>
  <c r="N641" i="4"/>
  <c r="O641" i="4" s="1"/>
  <c r="L477" i="4"/>
  <c r="N477" i="4"/>
  <c r="O477" i="4" s="1"/>
  <c r="L230" i="4"/>
  <c r="N230" i="4"/>
  <c r="O230" i="4" s="1"/>
  <c r="L245" i="4"/>
  <c r="N245" i="4"/>
  <c r="O245" i="4" s="1"/>
  <c r="L659" i="4"/>
  <c r="N659" i="4"/>
  <c r="O659" i="4" s="1"/>
  <c r="L463" i="4"/>
  <c r="N463" i="4"/>
  <c r="O463" i="4" s="1"/>
  <c r="L705" i="4"/>
  <c r="N705" i="4"/>
  <c r="O705" i="4" s="1"/>
  <c r="L938" i="4"/>
  <c r="N938" i="4"/>
  <c r="O938" i="4" s="1"/>
  <c r="L322" i="4"/>
  <c r="N322" i="4"/>
  <c r="O322" i="4" s="1"/>
  <c r="L936" i="4"/>
  <c r="N936" i="4"/>
  <c r="O936" i="4" s="1"/>
  <c r="L776" i="4"/>
  <c r="N776" i="4"/>
  <c r="O776" i="4" s="1"/>
  <c r="L118" i="4"/>
  <c r="N118" i="4"/>
  <c r="O118" i="4" s="1"/>
  <c r="L52" i="4"/>
  <c r="N52" i="4"/>
  <c r="O52" i="4" s="1"/>
  <c r="L45" i="4"/>
  <c r="L391" i="4"/>
  <c r="N391" i="4"/>
  <c r="O391" i="4" s="1"/>
  <c r="L314" i="4"/>
  <c r="N314" i="4"/>
  <c r="O314" i="4" s="1"/>
  <c r="L159" i="4"/>
  <c r="N159" i="4"/>
  <c r="O159" i="4" s="1"/>
  <c r="L518" i="4"/>
  <c r="L200" i="4"/>
  <c r="N200" i="4"/>
  <c r="O200" i="4" s="1"/>
  <c r="L493" i="4"/>
  <c r="L373" i="4"/>
  <c r="N373" i="4"/>
  <c r="O373" i="4" s="1"/>
  <c r="L709" i="4"/>
  <c r="N709" i="4"/>
  <c r="O709" i="4" s="1"/>
  <c r="L822" i="4"/>
  <c r="N822" i="4"/>
  <c r="O822" i="4" s="1"/>
  <c r="L704" i="4"/>
  <c r="L142" i="4"/>
  <c r="L895" i="4"/>
  <c r="L64" i="4"/>
  <c r="L399" i="4"/>
  <c r="L972" i="4"/>
  <c r="L935" i="4"/>
  <c r="L970" i="4"/>
  <c r="L37" i="4"/>
  <c r="K553" i="4"/>
  <c r="L553" i="4" s="1"/>
  <c r="L486" i="4"/>
  <c r="L662" i="4"/>
  <c r="L931" i="4"/>
  <c r="L386" i="4"/>
  <c r="L609" i="4"/>
  <c r="L897" i="4"/>
  <c r="L651" i="4"/>
  <c r="L627" i="4"/>
  <c r="L112" i="4"/>
  <c r="L473" i="4"/>
  <c r="L778" i="4"/>
  <c r="L419" i="4"/>
  <c r="L238" i="4"/>
  <c r="L974" i="4"/>
  <c r="L556" i="4"/>
  <c r="L503" i="4"/>
  <c r="L942" i="4"/>
  <c r="L331" i="4"/>
  <c r="L838" i="4"/>
  <c r="L458" i="4"/>
  <c r="L471" i="4"/>
  <c r="L283" i="4"/>
  <c r="L167" i="4"/>
  <c r="L802" i="4"/>
  <c r="L813" i="4"/>
  <c r="L967" i="4"/>
  <c r="L492" i="4"/>
  <c r="L140" i="4"/>
  <c r="L794" i="4"/>
  <c r="L811" i="4"/>
  <c r="L135" i="4"/>
  <c r="L5" i="4"/>
  <c r="L968" i="4"/>
  <c r="L11" i="4"/>
  <c r="L379" i="4"/>
  <c r="L439" i="4"/>
  <c r="L196" i="4"/>
  <c r="L628" i="4"/>
  <c r="L39" i="4"/>
  <c r="L891" i="4"/>
  <c r="L96" i="4"/>
  <c r="L762" i="4"/>
  <c r="L840" i="4"/>
  <c r="L766" i="4"/>
  <c r="L951" i="4"/>
  <c r="L947" i="4"/>
  <c r="L306" i="4"/>
  <c r="L537" i="4"/>
  <c r="L708" i="4"/>
  <c r="L339" i="4"/>
  <c r="L687" i="4"/>
  <c r="L839" i="4"/>
  <c r="L536" i="4"/>
  <c r="L247" i="4"/>
  <c r="L465" i="4"/>
  <c r="L569" i="4"/>
  <c r="L570" i="4"/>
  <c r="L117" i="4"/>
  <c r="L818" i="4"/>
  <c r="L410" i="4"/>
  <c r="L336" i="4"/>
  <c r="L470" i="4"/>
  <c r="L459" i="4"/>
  <c r="L527" i="4"/>
  <c r="L478" i="4"/>
  <c r="L380" i="4"/>
  <c r="L110" i="4"/>
  <c r="L220" i="4"/>
  <c r="L324" i="4"/>
  <c r="L378" i="4"/>
  <c r="L582" i="4"/>
  <c r="L296" i="4"/>
  <c r="L719" i="4"/>
  <c r="L783" i="4"/>
  <c r="L815" i="4"/>
  <c r="L183" i="4"/>
  <c r="L311" i="4"/>
  <c r="L30" i="4"/>
  <c r="L19" i="4"/>
  <c r="L416" i="4"/>
  <c r="L526" i="4"/>
  <c r="L371" i="4"/>
  <c r="L586" i="4"/>
  <c r="L381" i="4"/>
  <c r="L243" i="4"/>
  <c r="L655" i="4"/>
  <c r="L246" i="4"/>
  <c r="L587" i="4"/>
  <c r="L637" i="4"/>
  <c r="L945" i="4"/>
  <c r="L374" i="4"/>
  <c r="L301" i="4"/>
  <c r="L78" i="4"/>
  <c r="L437" i="4"/>
  <c r="L957" i="4"/>
  <c r="L525" i="4"/>
  <c r="L170" i="4"/>
  <c r="L747" i="4"/>
  <c r="L217" i="4"/>
  <c r="L226" i="4"/>
  <c r="L163" i="4"/>
  <c r="L484" i="4"/>
  <c r="L904" i="4"/>
  <c r="L950" i="4"/>
  <c r="L792" i="4"/>
  <c r="L501" i="4"/>
  <c r="L15" i="4"/>
  <c r="L824" i="4"/>
  <c r="L875" i="4"/>
  <c r="L472" i="4"/>
  <c r="L786" i="4"/>
  <c r="L440" i="4"/>
  <c r="L580" i="4"/>
  <c r="L900" i="4"/>
  <c r="L147" i="4"/>
  <c r="L392" i="4"/>
  <c r="L948" i="4"/>
  <c r="L863" i="4"/>
  <c r="L759" i="4"/>
  <c r="L338" i="4"/>
  <c r="L579" i="4"/>
  <c r="L28" i="4"/>
  <c r="L603" i="4"/>
  <c r="N553" i="4"/>
  <c r="O553" i="4" s="1"/>
  <c r="K451" i="4"/>
  <c r="K550" i="4"/>
  <c r="K261" i="4"/>
  <c r="K71" i="4"/>
  <c r="K57" i="4"/>
  <c r="K572" i="4"/>
  <c r="K469" i="4"/>
  <c r="K674" i="4"/>
  <c r="K402" i="4"/>
  <c r="K565" i="4"/>
  <c r="K635" i="4"/>
  <c r="K711" i="4"/>
  <c r="K523" i="4"/>
  <c r="K409" i="4"/>
  <c r="K260" i="4"/>
  <c r="K265" i="4"/>
  <c r="K304" i="4"/>
  <c r="K611" i="4"/>
  <c r="K617" i="4"/>
  <c r="K728" i="4"/>
  <c r="K186" i="4"/>
  <c r="K632" i="4"/>
  <c r="K141" i="4"/>
  <c r="K201" i="4"/>
  <c r="K562" i="4"/>
  <c r="K633" i="4"/>
  <c r="K522" i="4"/>
  <c r="K60" i="4"/>
  <c r="K316" i="4"/>
  <c r="K593" i="4"/>
  <c r="K748" i="4"/>
  <c r="K749" i="4"/>
  <c r="K673" i="4"/>
  <c r="K548" i="4"/>
  <c r="K717" i="4"/>
  <c r="K383" i="4"/>
  <c r="K432" i="4"/>
  <c r="K474" i="4"/>
  <c r="K457" i="4"/>
  <c r="K807" i="4"/>
  <c r="K228" i="4"/>
  <c r="K232" i="4"/>
  <c r="K422" i="4"/>
  <c r="K804" i="4"/>
  <c r="K431" i="4"/>
  <c r="K430" i="4"/>
  <c r="K428" i="4"/>
  <c r="K547" i="4"/>
  <c r="K672" i="4"/>
  <c r="K356" i="4"/>
  <c r="K197" i="4"/>
  <c r="K334" i="4"/>
  <c r="K335" i="4"/>
  <c r="K330" i="4"/>
  <c r="K329" i="4"/>
  <c r="K171" i="4"/>
  <c r="K259" i="4"/>
  <c r="K340" i="4"/>
  <c r="K212" i="4"/>
  <c r="K359" i="4"/>
  <c r="K214" i="4"/>
  <c r="K694" i="4"/>
  <c r="K737" i="4"/>
  <c r="K736" i="4"/>
  <c r="K735" i="4"/>
  <c r="K738" i="4"/>
  <c r="K187" i="4"/>
  <c r="K734" i="4"/>
  <c r="K38" i="4"/>
  <c r="K746" i="4"/>
  <c r="K546" i="4"/>
  <c r="K578" i="4"/>
  <c r="K209" i="4"/>
  <c r="K208" i="4"/>
  <c r="K790" i="4"/>
  <c r="K204" i="4"/>
  <c r="K300" i="4"/>
  <c r="K592" i="4"/>
  <c r="K745" i="4"/>
  <c r="K740" i="4"/>
  <c r="K671" i="4"/>
  <c r="K290" i="4"/>
  <c r="K533" i="4"/>
  <c r="K716" i="4"/>
  <c r="K720" i="4"/>
  <c r="K710" i="4"/>
  <c r="K718" i="4"/>
  <c r="K715" i="4"/>
  <c r="K315" i="4"/>
  <c r="K612" i="4"/>
  <c r="K521" i="4"/>
  <c r="K520" i="4"/>
  <c r="K519" i="4"/>
  <c r="K395" i="4"/>
  <c r="K210" i="4"/>
  <c r="K908" i="4"/>
  <c r="K906" i="4"/>
  <c r="K862" i="4"/>
  <c r="K277" i="4"/>
  <c r="K108" i="4"/>
  <c r="K781" i="4"/>
  <c r="K707" i="4"/>
  <c r="K270" i="4"/>
  <c r="K269" i="4"/>
  <c r="K670" i="4"/>
  <c r="K752" i="4"/>
  <c r="K791" i="4"/>
  <c r="K907" i="4"/>
  <c r="K454" i="4"/>
  <c r="K456" i="4"/>
  <c r="K453" i="4"/>
  <c r="K449" i="4"/>
  <c r="K452" i="4"/>
  <c r="K130" i="4"/>
  <c r="K497" i="4"/>
  <c r="K930" i="4"/>
  <c r="K764" i="4"/>
  <c r="K753" i="4"/>
  <c r="K545" i="4"/>
  <c r="K421" i="4"/>
  <c r="K544" i="4"/>
  <c r="K14" i="4"/>
  <c r="K326" i="4"/>
  <c r="K756" i="4"/>
  <c r="K724" i="4"/>
  <c r="K152" i="4"/>
  <c r="K149" i="4"/>
  <c r="K350" i="4"/>
  <c r="K342" i="4"/>
  <c r="K116" i="4"/>
  <c r="K920" i="4"/>
  <c r="K921" i="4"/>
  <c r="K918" i="4"/>
  <c r="K919" i="4"/>
  <c r="K599" i="4"/>
  <c r="K923" i="4"/>
  <c r="K596" i="4"/>
  <c r="K837" i="4"/>
  <c r="K506" i="4"/>
  <c r="K65" i="4"/>
  <c r="K532" i="4"/>
  <c r="K535" i="4"/>
  <c r="K531" i="4"/>
  <c r="K638" i="4"/>
  <c r="K343" i="4"/>
  <c r="K639" i="4"/>
  <c r="K843" i="4"/>
  <c r="K763" i="4"/>
  <c r="K832" i="4"/>
  <c r="K835" i="4"/>
  <c r="K834" i="4"/>
  <c r="K40" i="4"/>
  <c r="K41" i="4"/>
  <c r="K160" i="4"/>
  <c r="K319" i="4"/>
  <c r="K384" i="4"/>
  <c r="K382" i="4"/>
  <c r="K893" i="4"/>
  <c r="K881" i="4"/>
  <c r="K836" i="4"/>
  <c r="K36" i="4"/>
  <c r="K35" i="4"/>
  <c r="K34" i="4"/>
  <c r="K26" i="4"/>
  <c r="K25" i="4"/>
  <c r="K24" i="4"/>
  <c r="K892" i="4"/>
  <c r="K886" i="4"/>
  <c r="K869" i="4"/>
  <c r="K146" i="4"/>
  <c r="K885" i="4"/>
  <c r="K833" i="4"/>
  <c r="K684" i="4"/>
  <c r="K683" i="4"/>
  <c r="K960" i="4"/>
  <c r="K370" i="4"/>
  <c r="K369" i="4"/>
  <c r="K702" i="4"/>
  <c r="K701" i="4"/>
  <c r="K700" i="4"/>
  <c r="K408" i="4"/>
  <c r="K407" i="4"/>
  <c r="K403" i="4"/>
  <c r="K401" i="4"/>
  <c r="K400" i="4"/>
  <c r="K225" i="4"/>
  <c r="K88" i="4"/>
  <c r="K89" i="4"/>
  <c r="K90" i="4"/>
  <c r="K621" i="4"/>
  <c r="K620" i="4"/>
  <c r="K476" i="4"/>
  <c r="K653" i="4"/>
  <c r="K823" i="4"/>
  <c r="K821" i="4"/>
  <c r="K652" i="4"/>
  <c r="K534" i="4"/>
  <c r="K780" i="4"/>
  <c r="K388" i="4"/>
  <c r="K387" i="4"/>
  <c r="K530" i="4"/>
  <c r="K964" i="4"/>
  <c r="K73" i="4"/>
  <c r="K72" i="4"/>
  <c r="K69" i="4"/>
  <c r="K67" i="4"/>
  <c r="K76" i="4"/>
  <c r="K846" i="4"/>
  <c r="K842" i="4"/>
  <c r="K851" i="4"/>
  <c r="K850" i="4"/>
  <c r="K849" i="4"/>
  <c r="K883" i="4"/>
  <c r="K889" i="4"/>
  <c r="K888" i="4"/>
  <c r="K829" i="4"/>
  <c r="K198" i="4"/>
  <c r="K669" i="4"/>
  <c r="K667" i="4"/>
  <c r="K258" i="4"/>
  <c r="K366" i="4"/>
  <c r="K55" i="4"/>
  <c r="K50" i="4"/>
  <c r="K59" i="4"/>
  <c r="L541" i="4" l="1"/>
  <c r="L194" i="4"/>
  <c r="L800" i="4"/>
  <c r="L491" i="4"/>
  <c r="L879" i="4"/>
  <c r="L274" i="4"/>
  <c r="L806" i="4"/>
  <c r="L614" i="4"/>
  <c r="L882" i="4"/>
  <c r="L189" i="4"/>
  <c r="L305" i="4"/>
  <c r="L351" i="4"/>
  <c r="L161" i="4"/>
  <c r="L281" i="4"/>
  <c r="L427" i="4"/>
  <c r="L129" i="4"/>
  <c r="N799" i="4"/>
  <c r="O799" i="4" s="1"/>
  <c r="N318" i="4"/>
  <c r="O318" i="4" s="1"/>
  <c r="N51" i="4"/>
  <c r="O51" i="4" s="1"/>
  <c r="N695" i="4"/>
  <c r="O695" i="4" s="1"/>
  <c r="N441" i="4"/>
  <c r="O441" i="4" s="1"/>
  <c r="N539" i="4"/>
  <c r="O539" i="4" s="1"/>
  <c r="N248" i="4"/>
  <c r="O248" i="4" s="1"/>
  <c r="N874" i="4"/>
  <c r="O874" i="4" s="1"/>
  <c r="N332" i="4"/>
  <c r="O332" i="4" s="1"/>
  <c r="N7" i="4"/>
  <c r="O7" i="4" s="1"/>
  <c r="N502" i="4"/>
  <c r="O502" i="4" s="1"/>
  <c r="N136" i="4"/>
  <c r="O136" i="4" s="1"/>
  <c r="N396" i="4"/>
  <c r="O396" i="4" s="1"/>
  <c r="N576" i="4"/>
  <c r="O576" i="4" s="1"/>
  <c r="N676" i="4"/>
  <c r="O676" i="4" s="1"/>
  <c r="N444" i="4"/>
  <c r="O444" i="4" s="1"/>
  <c r="N414" i="4"/>
  <c r="O414" i="4" s="1"/>
  <c r="N808" i="4"/>
  <c r="O808" i="4" s="1"/>
  <c r="N623" i="4"/>
  <c r="O623" i="4" s="1"/>
  <c r="N542" i="4"/>
  <c r="O542" i="4" s="1"/>
  <c r="L222" i="4"/>
  <c r="L853" i="4"/>
  <c r="L551" i="4"/>
  <c r="L768" i="4"/>
  <c r="L703" i="4"/>
  <c r="L99" i="4"/>
  <c r="L495" i="4"/>
  <c r="L590" i="4"/>
  <c r="L327" i="4"/>
  <c r="L847" i="4"/>
  <c r="L177" i="4"/>
  <c r="L894" i="4"/>
  <c r="L279" i="4"/>
  <c r="L434" i="4"/>
  <c r="L227" i="4"/>
  <c r="L280" i="4"/>
  <c r="L598" i="4"/>
  <c r="L514" i="4"/>
  <c r="L317" i="4"/>
  <c r="L299" i="4"/>
  <c r="L46" i="4"/>
  <c r="L271" i="4"/>
  <c r="L494" i="4"/>
  <c r="L767" i="4"/>
  <c r="L333" i="4"/>
  <c r="L164" i="4"/>
  <c r="L499" i="4"/>
  <c r="L207" i="4"/>
  <c r="L137" i="4"/>
  <c r="L898" i="4"/>
  <c r="L139" i="4"/>
  <c r="L423" i="4"/>
  <c r="L361" i="4"/>
  <c r="L965" i="4"/>
  <c r="L66" i="4"/>
  <c r="L864" i="4"/>
  <c r="L688" i="4"/>
  <c r="L172" i="4"/>
  <c r="L777" i="4"/>
  <c r="L732" i="4"/>
  <c r="L722" i="4"/>
  <c r="L178" i="4"/>
  <c r="L103" i="4"/>
  <c r="L16" i="4"/>
  <c r="L12" i="4"/>
  <c r="L288" i="4"/>
  <c r="L743" i="4"/>
  <c r="L182" i="4"/>
  <c r="L508" i="4"/>
  <c r="L349" i="4"/>
  <c r="L540" i="4"/>
  <c r="L873" i="4"/>
  <c r="L412" i="4"/>
  <c r="L363" i="4"/>
  <c r="L174" i="4"/>
  <c r="L959" i="4"/>
  <c r="L595" i="4"/>
  <c r="L286" i="4"/>
  <c r="L213" i="4"/>
  <c r="L665" i="4"/>
  <c r="L77" i="4"/>
  <c r="L253" i="4"/>
  <c r="L816" i="4"/>
  <c r="L634" i="4"/>
  <c r="L677" i="4"/>
  <c r="L44" i="4"/>
  <c r="L150" i="4"/>
  <c r="L86" i="4"/>
  <c r="L75" i="4"/>
  <c r="L257" i="4"/>
  <c r="L406" i="4"/>
  <c r="L239" i="4"/>
  <c r="L397" i="4"/>
  <c r="L133" i="4"/>
  <c r="N887" i="4"/>
  <c r="O887" i="4" s="1"/>
  <c r="N564" i="4"/>
  <c r="O564" i="4" s="1"/>
  <c r="L59" i="4"/>
  <c r="N59" i="4"/>
  <c r="O59" i="4" s="1"/>
  <c r="L258" i="4"/>
  <c r="N258" i="4"/>
  <c r="O258" i="4" s="1"/>
  <c r="L829" i="4"/>
  <c r="N829" i="4"/>
  <c r="O829" i="4" s="1"/>
  <c r="L849" i="4"/>
  <c r="N849" i="4"/>
  <c r="O849" i="4" s="1"/>
  <c r="L846" i="4"/>
  <c r="N846" i="4"/>
  <c r="O846" i="4" s="1"/>
  <c r="L72" i="4"/>
  <c r="N72" i="4"/>
  <c r="O72" i="4" s="1"/>
  <c r="L387" i="4"/>
  <c r="N387" i="4"/>
  <c r="O387" i="4" s="1"/>
  <c r="L652" i="4"/>
  <c r="N652" i="4"/>
  <c r="O652" i="4" s="1"/>
  <c r="L476" i="4"/>
  <c r="N476" i="4"/>
  <c r="O476" i="4" s="1"/>
  <c r="L89" i="4"/>
  <c r="N89" i="4"/>
  <c r="O89" i="4" s="1"/>
  <c r="L407" i="4"/>
  <c r="N407" i="4"/>
  <c r="O407" i="4" s="1"/>
  <c r="L702" i="4"/>
  <c r="N702" i="4"/>
  <c r="O702" i="4" s="1"/>
  <c r="L683" i="4"/>
  <c r="N683" i="4"/>
  <c r="O683" i="4" s="1"/>
  <c r="L146" i="4"/>
  <c r="N146" i="4"/>
  <c r="O146" i="4" s="1"/>
  <c r="L24" i="4"/>
  <c r="N24" i="4"/>
  <c r="O24" i="4" s="1"/>
  <c r="L35" i="4"/>
  <c r="N35" i="4"/>
  <c r="O35" i="4" s="1"/>
  <c r="L893" i="4"/>
  <c r="N893" i="4"/>
  <c r="O893" i="4" s="1"/>
  <c r="L160" i="4"/>
  <c r="N160" i="4"/>
  <c r="O160" i="4" s="1"/>
  <c r="L835" i="4"/>
  <c r="N835" i="4"/>
  <c r="O835" i="4" s="1"/>
  <c r="L638" i="4"/>
  <c r="N638" i="4"/>
  <c r="O638" i="4" s="1"/>
  <c r="L65" i="4"/>
  <c r="N65" i="4"/>
  <c r="O65" i="4" s="1"/>
  <c r="L923" i="4"/>
  <c r="N923" i="4"/>
  <c r="O923" i="4" s="1"/>
  <c r="L921" i="4"/>
  <c r="N921" i="4"/>
  <c r="O921" i="4" s="1"/>
  <c r="L350" i="4"/>
  <c r="N350" i="4"/>
  <c r="O350" i="4" s="1"/>
  <c r="L756" i="4"/>
  <c r="N756" i="4"/>
  <c r="O756" i="4" s="1"/>
  <c r="L421" i="4"/>
  <c r="N421" i="4"/>
  <c r="O421" i="4" s="1"/>
  <c r="L130" i="4"/>
  <c r="N130" i="4"/>
  <c r="O130" i="4" s="1"/>
  <c r="L456" i="4"/>
  <c r="N456" i="4"/>
  <c r="O456" i="4" s="1"/>
  <c r="L752" i="4"/>
  <c r="N752" i="4"/>
  <c r="O752" i="4" s="1"/>
  <c r="L707" i="4"/>
  <c r="N707" i="4"/>
  <c r="O707" i="4" s="1"/>
  <c r="L862" i="4"/>
  <c r="N862" i="4"/>
  <c r="O862" i="4" s="1"/>
  <c r="L395" i="4"/>
  <c r="N395" i="4"/>
  <c r="O395" i="4" s="1"/>
  <c r="L612" i="4"/>
  <c r="N612" i="4"/>
  <c r="O612" i="4" s="1"/>
  <c r="L710" i="4"/>
  <c r="N710" i="4"/>
  <c r="O710" i="4" s="1"/>
  <c r="L290" i="4"/>
  <c r="N290" i="4"/>
  <c r="O290" i="4" s="1"/>
  <c r="L592" i="4"/>
  <c r="N592" i="4"/>
  <c r="O592" i="4" s="1"/>
  <c r="L208" i="4"/>
  <c r="N208" i="4"/>
  <c r="O208" i="4" s="1"/>
  <c r="L734" i="4"/>
  <c r="N734" i="4"/>
  <c r="O734" i="4" s="1"/>
  <c r="L736" i="4"/>
  <c r="N736" i="4"/>
  <c r="O736" i="4" s="1"/>
  <c r="L359" i="4"/>
  <c r="N359" i="4"/>
  <c r="O359" i="4" s="1"/>
  <c r="L171" i="4"/>
  <c r="N171" i="4"/>
  <c r="O171" i="4" s="1"/>
  <c r="L334" i="4"/>
  <c r="N334" i="4"/>
  <c r="O334" i="4" s="1"/>
  <c r="L547" i="4"/>
  <c r="N547" i="4"/>
  <c r="O547" i="4" s="1"/>
  <c r="L804" i="4"/>
  <c r="N804" i="4"/>
  <c r="O804" i="4" s="1"/>
  <c r="L807" i="4"/>
  <c r="N807" i="4"/>
  <c r="O807" i="4" s="1"/>
  <c r="L383" i="4"/>
  <c r="N383" i="4"/>
  <c r="O383" i="4" s="1"/>
  <c r="L749" i="4"/>
  <c r="N749" i="4"/>
  <c r="O749" i="4" s="1"/>
  <c r="L60" i="4"/>
  <c r="N60" i="4"/>
  <c r="O60" i="4" s="1"/>
  <c r="L201" i="4"/>
  <c r="N201" i="4"/>
  <c r="O201" i="4" s="1"/>
  <c r="L728" i="4"/>
  <c r="N728" i="4"/>
  <c r="O728" i="4" s="1"/>
  <c r="L265" i="4"/>
  <c r="N265" i="4"/>
  <c r="O265" i="4" s="1"/>
  <c r="L711" i="4"/>
  <c r="N711" i="4"/>
  <c r="O711" i="4" s="1"/>
  <c r="L674" i="4"/>
  <c r="N674" i="4"/>
  <c r="O674" i="4" s="1"/>
  <c r="L550" i="4"/>
  <c r="N550" i="4"/>
  <c r="O550" i="4" s="1"/>
  <c r="L55" i="4"/>
  <c r="N55" i="4"/>
  <c r="O55" i="4" s="1"/>
  <c r="L669" i="4"/>
  <c r="N669" i="4"/>
  <c r="O669" i="4" s="1"/>
  <c r="L889" i="4"/>
  <c r="N889" i="4"/>
  <c r="O889" i="4" s="1"/>
  <c r="L851" i="4"/>
  <c r="N851" i="4"/>
  <c r="O851" i="4" s="1"/>
  <c r="L67" i="4"/>
  <c r="N67" i="4"/>
  <c r="O67" i="4" s="1"/>
  <c r="L964" i="4"/>
  <c r="N964" i="4"/>
  <c r="O964" i="4" s="1"/>
  <c r="L780" i="4"/>
  <c r="N780" i="4"/>
  <c r="O780" i="4" s="1"/>
  <c r="L823" i="4"/>
  <c r="N823" i="4"/>
  <c r="O823" i="4" s="1"/>
  <c r="L621" i="4"/>
  <c r="N621" i="4"/>
  <c r="O621" i="4" s="1"/>
  <c r="L225" i="4"/>
  <c r="N225" i="4"/>
  <c r="O225" i="4" s="1"/>
  <c r="L401" i="4"/>
  <c r="N401" i="4"/>
  <c r="O401" i="4" s="1"/>
  <c r="L700" i="4"/>
  <c r="N700" i="4"/>
  <c r="O700" i="4" s="1"/>
  <c r="L370" i="4"/>
  <c r="N370" i="4"/>
  <c r="O370" i="4" s="1"/>
  <c r="L833" i="4"/>
  <c r="N833" i="4"/>
  <c r="O833" i="4" s="1"/>
  <c r="L886" i="4"/>
  <c r="N886" i="4"/>
  <c r="O886" i="4" s="1"/>
  <c r="L26" i="4"/>
  <c r="N26" i="4"/>
  <c r="O26" i="4" s="1"/>
  <c r="L836" i="4"/>
  <c r="N836" i="4"/>
  <c r="O836" i="4" s="1"/>
  <c r="L384" i="4"/>
  <c r="N384" i="4"/>
  <c r="O384" i="4" s="1"/>
  <c r="L40" i="4"/>
  <c r="N40" i="4"/>
  <c r="O40" i="4" s="1"/>
  <c r="L763" i="4"/>
  <c r="N763" i="4"/>
  <c r="O763" i="4" s="1"/>
  <c r="L639" i="4"/>
  <c r="N639" i="4"/>
  <c r="O639" i="4" s="1"/>
  <c r="L535" i="4"/>
  <c r="N535" i="4"/>
  <c r="O535" i="4" s="1"/>
  <c r="L837" i="4"/>
  <c r="N837" i="4"/>
  <c r="O837" i="4" s="1"/>
  <c r="L919" i="4"/>
  <c r="N919" i="4"/>
  <c r="O919" i="4" s="1"/>
  <c r="L116" i="4"/>
  <c r="N116" i="4"/>
  <c r="O116" i="4" s="1"/>
  <c r="L152" i="4"/>
  <c r="N152" i="4"/>
  <c r="O152" i="4" s="1"/>
  <c r="L14" i="4"/>
  <c r="N14" i="4"/>
  <c r="O14" i="4" s="1"/>
  <c r="L753" i="4"/>
  <c r="N753" i="4"/>
  <c r="O753" i="4" s="1"/>
  <c r="L930" i="4"/>
  <c r="N930" i="4"/>
  <c r="O930" i="4" s="1"/>
  <c r="L449" i="4"/>
  <c r="N449" i="4"/>
  <c r="O449" i="4" s="1"/>
  <c r="L907" i="4"/>
  <c r="N907" i="4"/>
  <c r="O907" i="4" s="1"/>
  <c r="L269" i="4"/>
  <c r="N269" i="4"/>
  <c r="O269" i="4" s="1"/>
  <c r="L108" i="4"/>
  <c r="N108" i="4"/>
  <c r="O108" i="4" s="1"/>
  <c r="L908" i="4"/>
  <c r="N908" i="4"/>
  <c r="O908" i="4" s="1"/>
  <c r="L520" i="4"/>
  <c r="N520" i="4"/>
  <c r="O520" i="4" s="1"/>
  <c r="L715" i="4"/>
  <c r="N715" i="4"/>
  <c r="O715" i="4" s="1"/>
  <c r="L716" i="4"/>
  <c r="N716" i="4"/>
  <c r="O716" i="4" s="1"/>
  <c r="L740" i="4"/>
  <c r="N740" i="4"/>
  <c r="O740" i="4" s="1"/>
  <c r="L204" i="4"/>
  <c r="N204" i="4"/>
  <c r="O204" i="4" s="1"/>
  <c r="L578" i="4"/>
  <c r="N578" i="4"/>
  <c r="O578" i="4" s="1"/>
  <c r="L746" i="4"/>
  <c r="N746" i="4"/>
  <c r="O746" i="4" s="1"/>
  <c r="L738" i="4"/>
  <c r="N738" i="4"/>
  <c r="O738" i="4" s="1"/>
  <c r="L694" i="4"/>
  <c r="N694" i="4"/>
  <c r="O694" i="4" s="1"/>
  <c r="L340" i="4"/>
  <c r="N340" i="4"/>
  <c r="O340" i="4" s="1"/>
  <c r="L330" i="4"/>
  <c r="N330" i="4"/>
  <c r="O330" i="4" s="1"/>
  <c r="L356" i="4"/>
  <c r="N356" i="4"/>
  <c r="O356" i="4" s="1"/>
  <c r="L430" i="4"/>
  <c r="N430" i="4"/>
  <c r="O430" i="4" s="1"/>
  <c r="L232" i="4"/>
  <c r="N232" i="4"/>
  <c r="O232" i="4" s="1"/>
  <c r="L474" i="4"/>
  <c r="N474" i="4"/>
  <c r="O474" i="4" s="1"/>
  <c r="L548" i="4"/>
  <c r="N548" i="4"/>
  <c r="O548" i="4" s="1"/>
  <c r="L593" i="4"/>
  <c r="N593" i="4"/>
  <c r="O593" i="4" s="1"/>
  <c r="L633" i="4"/>
  <c r="N633" i="4"/>
  <c r="O633" i="4" s="1"/>
  <c r="L632" i="4"/>
  <c r="N632" i="4"/>
  <c r="O632" i="4" s="1"/>
  <c r="L611" i="4"/>
  <c r="N611" i="4"/>
  <c r="O611" i="4" s="1"/>
  <c r="L409" i="4"/>
  <c r="N409" i="4"/>
  <c r="O409" i="4" s="1"/>
  <c r="L565" i="4"/>
  <c r="N565" i="4"/>
  <c r="O565" i="4" s="1"/>
  <c r="L572" i="4"/>
  <c r="N572" i="4"/>
  <c r="O572" i="4" s="1"/>
  <c r="L71" i="4"/>
  <c r="N71" i="4"/>
  <c r="O71" i="4" s="1"/>
  <c r="L50" i="4"/>
  <c r="N50" i="4"/>
  <c r="O50" i="4" s="1"/>
  <c r="L366" i="4"/>
  <c r="N366" i="4"/>
  <c r="O366" i="4" s="1"/>
  <c r="L667" i="4"/>
  <c r="N667" i="4"/>
  <c r="O667" i="4" s="1"/>
  <c r="L198" i="4"/>
  <c r="N198" i="4"/>
  <c r="O198" i="4" s="1"/>
  <c r="L888" i="4"/>
  <c r="N888" i="4"/>
  <c r="O888" i="4" s="1"/>
  <c r="L883" i="4"/>
  <c r="N883" i="4"/>
  <c r="O883" i="4" s="1"/>
  <c r="L850" i="4"/>
  <c r="N850" i="4"/>
  <c r="O850" i="4" s="1"/>
  <c r="L842" i="4"/>
  <c r="N842" i="4"/>
  <c r="O842" i="4" s="1"/>
  <c r="L76" i="4"/>
  <c r="N76" i="4"/>
  <c r="O76" i="4" s="1"/>
  <c r="L69" i="4"/>
  <c r="N69" i="4"/>
  <c r="O69" i="4" s="1"/>
  <c r="L73" i="4"/>
  <c r="N73" i="4"/>
  <c r="O73" i="4" s="1"/>
  <c r="L530" i="4"/>
  <c r="N530" i="4"/>
  <c r="O530" i="4" s="1"/>
  <c r="L388" i="4"/>
  <c r="N388" i="4"/>
  <c r="O388" i="4" s="1"/>
  <c r="L534" i="4"/>
  <c r="N534" i="4"/>
  <c r="O534" i="4" s="1"/>
  <c r="L821" i="4"/>
  <c r="N821" i="4"/>
  <c r="O821" i="4" s="1"/>
  <c r="L653" i="4"/>
  <c r="N653" i="4"/>
  <c r="O653" i="4" s="1"/>
  <c r="L620" i="4"/>
  <c r="N620" i="4"/>
  <c r="O620" i="4" s="1"/>
  <c r="L90" i="4"/>
  <c r="N90" i="4"/>
  <c r="O90" i="4" s="1"/>
  <c r="L88" i="4"/>
  <c r="N88" i="4"/>
  <c r="O88" i="4" s="1"/>
  <c r="L400" i="4"/>
  <c r="N400" i="4"/>
  <c r="O400" i="4" s="1"/>
  <c r="L403" i="4"/>
  <c r="N403" i="4"/>
  <c r="O403" i="4" s="1"/>
  <c r="L408" i="4"/>
  <c r="N408" i="4"/>
  <c r="O408" i="4" s="1"/>
  <c r="L701" i="4"/>
  <c r="N701" i="4"/>
  <c r="O701" i="4" s="1"/>
  <c r="L369" i="4"/>
  <c r="N369" i="4"/>
  <c r="O369" i="4" s="1"/>
  <c r="L960" i="4"/>
  <c r="N960" i="4"/>
  <c r="O960" i="4" s="1"/>
  <c r="L684" i="4"/>
  <c r="N684" i="4"/>
  <c r="O684" i="4" s="1"/>
  <c r="L885" i="4"/>
  <c r="N885" i="4"/>
  <c r="O885" i="4" s="1"/>
  <c r="L869" i="4"/>
  <c r="N869" i="4"/>
  <c r="O869" i="4" s="1"/>
  <c r="L892" i="4"/>
  <c r="N892" i="4"/>
  <c r="O892" i="4" s="1"/>
  <c r="L25" i="4"/>
  <c r="N25" i="4"/>
  <c r="O25" i="4" s="1"/>
  <c r="L34" i="4"/>
  <c r="N34" i="4"/>
  <c r="O34" i="4" s="1"/>
  <c r="L36" i="4"/>
  <c r="N36" i="4"/>
  <c r="O36" i="4" s="1"/>
  <c r="L881" i="4"/>
  <c r="N881" i="4"/>
  <c r="O881" i="4" s="1"/>
  <c r="L382" i="4"/>
  <c r="N382" i="4"/>
  <c r="O382" i="4" s="1"/>
  <c r="L319" i="4"/>
  <c r="N319" i="4"/>
  <c r="O319" i="4" s="1"/>
  <c r="L41" i="4"/>
  <c r="N41" i="4"/>
  <c r="O41" i="4" s="1"/>
  <c r="L834" i="4"/>
  <c r="N834" i="4"/>
  <c r="O834" i="4" s="1"/>
  <c r="L832" i="4"/>
  <c r="N832" i="4"/>
  <c r="O832" i="4" s="1"/>
  <c r="L843" i="4"/>
  <c r="N843" i="4"/>
  <c r="O843" i="4" s="1"/>
  <c r="L343" i="4"/>
  <c r="N343" i="4"/>
  <c r="O343" i="4" s="1"/>
  <c r="L531" i="4"/>
  <c r="N531" i="4"/>
  <c r="O531" i="4" s="1"/>
  <c r="L532" i="4"/>
  <c r="N532" i="4"/>
  <c r="O532" i="4" s="1"/>
  <c r="L506" i="4"/>
  <c r="N506" i="4"/>
  <c r="O506" i="4" s="1"/>
  <c r="L596" i="4"/>
  <c r="N596" i="4"/>
  <c r="O596" i="4" s="1"/>
  <c r="L599" i="4"/>
  <c r="N599" i="4"/>
  <c r="O599" i="4" s="1"/>
  <c r="L918" i="4"/>
  <c r="N918" i="4"/>
  <c r="O918" i="4" s="1"/>
  <c r="L920" i="4"/>
  <c r="N920" i="4"/>
  <c r="O920" i="4" s="1"/>
  <c r="L342" i="4"/>
  <c r="N342" i="4"/>
  <c r="O342" i="4" s="1"/>
  <c r="L149" i="4"/>
  <c r="N149" i="4"/>
  <c r="O149" i="4" s="1"/>
  <c r="L724" i="4"/>
  <c r="N724" i="4"/>
  <c r="O724" i="4" s="1"/>
  <c r="L326" i="4"/>
  <c r="N326" i="4"/>
  <c r="O326" i="4" s="1"/>
  <c r="L544" i="4"/>
  <c r="N544" i="4"/>
  <c r="O544" i="4" s="1"/>
  <c r="L545" i="4"/>
  <c r="N545" i="4"/>
  <c r="O545" i="4" s="1"/>
  <c r="L764" i="4"/>
  <c r="N764" i="4"/>
  <c r="O764" i="4" s="1"/>
  <c r="L497" i="4"/>
  <c r="N497" i="4"/>
  <c r="O497" i="4" s="1"/>
  <c r="L452" i="4"/>
  <c r="N452" i="4"/>
  <c r="O452" i="4" s="1"/>
  <c r="L453" i="4"/>
  <c r="N453" i="4"/>
  <c r="O453" i="4" s="1"/>
  <c r="L454" i="4"/>
  <c r="N454" i="4"/>
  <c r="O454" i="4" s="1"/>
  <c r="L791" i="4"/>
  <c r="N791" i="4"/>
  <c r="O791" i="4" s="1"/>
  <c r="L670" i="4"/>
  <c r="N670" i="4"/>
  <c r="O670" i="4" s="1"/>
  <c r="L270" i="4"/>
  <c r="N270" i="4"/>
  <c r="O270" i="4" s="1"/>
  <c r="L781" i="4"/>
  <c r="N781" i="4"/>
  <c r="O781" i="4" s="1"/>
  <c r="L277" i="4"/>
  <c r="N277" i="4"/>
  <c r="O277" i="4" s="1"/>
  <c r="L906" i="4"/>
  <c r="N906" i="4"/>
  <c r="O906" i="4" s="1"/>
  <c r="L210" i="4"/>
  <c r="N210" i="4"/>
  <c r="O210" i="4" s="1"/>
  <c r="L519" i="4"/>
  <c r="N519" i="4"/>
  <c r="O519" i="4" s="1"/>
  <c r="L521" i="4"/>
  <c r="N521" i="4"/>
  <c r="O521" i="4" s="1"/>
  <c r="L315" i="4"/>
  <c r="N315" i="4"/>
  <c r="O315" i="4" s="1"/>
  <c r="L718" i="4"/>
  <c r="N718" i="4"/>
  <c r="O718" i="4" s="1"/>
  <c r="L720" i="4"/>
  <c r="N720" i="4"/>
  <c r="O720" i="4" s="1"/>
  <c r="L533" i="4"/>
  <c r="N533" i="4"/>
  <c r="O533" i="4" s="1"/>
  <c r="L671" i="4"/>
  <c r="N671" i="4"/>
  <c r="O671" i="4" s="1"/>
  <c r="L745" i="4"/>
  <c r="N745" i="4"/>
  <c r="O745" i="4" s="1"/>
  <c r="L300" i="4"/>
  <c r="N300" i="4"/>
  <c r="O300" i="4" s="1"/>
  <c r="L790" i="4"/>
  <c r="N790" i="4"/>
  <c r="O790" i="4" s="1"/>
  <c r="L209" i="4"/>
  <c r="N209" i="4"/>
  <c r="O209" i="4" s="1"/>
  <c r="L546" i="4"/>
  <c r="N546" i="4"/>
  <c r="O546" i="4" s="1"/>
  <c r="L38" i="4"/>
  <c r="N38" i="4"/>
  <c r="O38" i="4" s="1"/>
  <c r="L187" i="4"/>
  <c r="N187" i="4"/>
  <c r="O187" i="4" s="1"/>
  <c r="L735" i="4"/>
  <c r="N735" i="4"/>
  <c r="O735" i="4" s="1"/>
  <c r="L737" i="4"/>
  <c r="N737" i="4"/>
  <c r="O737" i="4" s="1"/>
  <c r="L214" i="4"/>
  <c r="N214" i="4"/>
  <c r="O214" i="4" s="1"/>
  <c r="L212" i="4"/>
  <c r="N212" i="4"/>
  <c r="O212" i="4" s="1"/>
  <c r="L259" i="4"/>
  <c r="N259" i="4"/>
  <c r="O259" i="4" s="1"/>
  <c r="L329" i="4"/>
  <c r="N329" i="4"/>
  <c r="O329" i="4" s="1"/>
  <c r="L335" i="4"/>
  <c r="N335" i="4"/>
  <c r="O335" i="4" s="1"/>
  <c r="L197" i="4"/>
  <c r="N197" i="4"/>
  <c r="O197" i="4" s="1"/>
  <c r="L672" i="4"/>
  <c r="N672" i="4"/>
  <c r="O672" i="4" s="1"/>
  <c r="L428" i="4"/>
  <c r="N428" i="4"/>
  <c r="O428" i="4" s="1"/>
  <c r="L431" i="4"/>
  <c r="N431" i="4"/>
  <c r="O431" i="4" s="1"/>
  <c r="L422" i="4"/>
  <c r="N422" i="4"/>
  <c r="O422" i="4" s="1"/>
  <c r="L228" i="4"/>
  <c r="N228" i="4"/>
  <c r="O228" i="4" s="1"/>
  <c r="L457" i="4"/>
  <c r="N457" i="4"/>
  <c r="O457" i="4" s="1"/>
  <c r="L432" i="4"/>
  <c r="N432" i="4"/>
  <c r="O432" i="4" s="1"/>
  <c r="L717" i="4"/>
  <c r="N717" i="4"/>
  <c r="O717" i="4" s="1"/>
  <c r="L673" i="4"/>
  <c r="N673" i="4"/>
  <c r="O673" i="4" s="1"/>
  <c r="L748" i="4"/>
  <c r="N748" i="4"/>
  <c r="O748" i="4" s="1"/>
  <c r="L316" i="4"/>
  <c r="N316" i="4"/>
  <c r="O316" i="4" s="1"/>
  <c r="L522" i="4"/>
  <c r="N522" i="4"/>
  <c r="O522" i="4" s="1"/>
  <c r="L562" i="4"/>
  <c r="N562" i="4"/>
  <c r="O562" i="4" s="1"/>
  <c r="L141" i="4"/>
  <c r="N141" i="4"/>
  <c r="O141" i="4" s="1"/>
  <c r="L186" i="4"/>
  <c r="N186" i="4"/>
  <c r="O186" i="4" s="1"/>
  <c r="L617" i="4"/>
  <c r="N617" i="4"/>
  <c r="O617" i="4" s="1"/>
  <c r="L304" i="4"/>
  <c r="N304" i="4"/>
  <c r="O304" i="4" s="1"/>
  <c r="L260" i="4"/>
  <c r="N260" i="4"/>
  <c r="O260" i="4" s="1"/>
  <c r="L523" i="4"/>
  <c r="N523" i="4"/>
  <c r="O523" i="4" s="1"/>
  <c r="L635" i="4"/>
  <c r="N635" i="4"/>
  <c r="O635" i="4" s="1"/>
  <c r="L402" i="4"/>
  <c r="N402" i="4"/>
  <c r="O402" i="4" s="1"/>
  <c r="L469" i="4"/>
  <c r="N469" i="4"/>
  <c r="O469" i="4" s="1"/>
  <c r="L57" i="4"/>
  <c r="N57" i="4"/>
  <c r="O57" i="4" s="1"/>
  <c r="L261" i="4"/>
  <c r="N261" i="4"/>
  <c r="O261" i="4" s="1"/>
  <c r="L451" i="4"/>
  <c r="N451" i="4"/>
  <c r="O451" i="4" s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</calcChain>
</file>

<file path=xl/sharedStrings.xml><?xml version="1.0" encoding="utf-8"?>
<sst xmlns="http://schemas.openxmlformats.org/spreadsheetml/2006/main" count="5244" uniqueCount="1844">
  <si>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</si>
  <si>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</si>
  <si>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</si>
  <si>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</si>
  <si>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</si>
  <si>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</si>
  <si>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</si>
  <si>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</si>
  <si>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Navigation</t>
  </si>
  <si>
    <t>N°</t>
  </si>
  <si>
    <t>BATTERIE</t>
  </si>
  <si>
    <t>12V-120AH</t>
  </si>
  <si>
    <t>BAT</t>
  </si>
  <si>
    <t>12V-150AH</t>
  </si>
  <si>
    <t>12V-100AH</t>
  </si>
  <si>
    <t>12V-7AM</t>
  </si>
  <si>
    <t>12V-90AH</t>
  </si>
  <si>
    <t>ARRETE HUILE MOYEU</t>
  </si>
  <si>
    <t>1103-1333</t>
  </si>
  <si>
    <t>FILTRE A AIR</t>
  </si>
  <si>
    <t>COURROIE ALTERNATEUR</t>
  </si>
  <si>
    <t>12.5X1375LA A52</t>
  </si>
  <si>
    <t>GARNITURE DE FREIN</t>
  </si>
  <si>
    <t>POUSSOIR DEMARREUR</t>
  </si>
  <si>
    <t>24 V</t>
  </si>
  <si>
    <t>AMPOULE</t>
  </si>
  <si>
    <t>AMPOULE DE PHARE - AV</t>
  </si>
  <si>
    <t>AMPOULE PHARE H4</t>
  </si>
  <si>
    <t>24V 60/55W</t>
  </si>
  <si>
    <t>PETIT ROULEMENT MOYEU</t>
  </si>
  <si>
    <t>ROULEMENT</t>
  </si>
  <si>
    <t>ARRÊTE HUILE</t>
  </si>
  <si>
    <t>PONT AVANT</t>
  </si>
  <si>
    <t>AMORTISSEUR AV</t>
  </si>
  <si>
    <t>JOINT SPY</t>
  </si>
  <si>
    <t>JANTE</t>
  </si>
  <si>
    <t>ROULEMENT VILEBREQUIN</t>
  </si>
  <si>
    <t>9001/16949</t>
  </si>
  <si>
    <t>POUMON DE FERIN A MAIN</t>
  </si>
  <si>
    <t>A 000 431 86 06</t>
  </si>
  <si>
    <t>MAITRE CYLINDRE-EMB</t>
  </si>
  <si>
    <t>CERVEAU DE FREIN</t>
  </si>
  <si>
    <t>BALAIS ESSUIE GLACE</t>
  </si>
  <si>
    <t>VILEBREQUIN</t>
  </si>
  <si>
    <t>A 002 205 70 06</t>
  </si>
  <si>
    <t>CYLINDRE RECEPTEUR</t>
  </si>
  <si>
    <t>A 002 295 07 06</t>
  </si>
  <si>
    <t>MAITRE CYLINDRE- FREIN</t>
  </si>
  <si>
    <t>RETROVISEUR</t>
  </si>
  <si>
    <t>PLATEAU D'EMBRAYAGE</t>
  </si>
  <si>
    <t>ALTERNATEUR</t>
  </si>
  <si>
    <t>DISQUE D'EMBRAYAGE</t>
  </si>
  <si>
    <t>A 009 227 7892</t>
  </si>
  <si>
    <t>CYLINDRE DE ROUE</t>
  </si>
  <si>
    <t>COMPTEUR ET CABLE COMPLET</t>
  </si>
  <si>
    <t>ELEMENT POMPE INJECTEUR</t>
  </si>
  <si>
    <t>RIVET</t>
  </si>
  <si>
    <t>PISTON</t>
  </si>
  <si>
    <t>A 352 030 88 19</t>
  </si>
  <si>
    <t>COUSSINET DE BIELLE STD</t>
  </si>
  <si>
    <t>POCHETTE DE JOINT</t>
  </si>
  <si>
    <t>CHEMISE PISTON</t>
  </si>
  <si>
    <t>JOINT DE CULASSE</t>
  </si>
  <si>
    <t>TURBO COMPRESSEUR</t>
  </si>
  <si>
    <t>A 366 090 299</t>
  </si>
  <si>
    <t>POMPE À HUILE</t>
  </si>
  <si>
    <t>SEGMENT</t>
  </si>
  <si>
    <t>A 376 030 0424</t>
  </si>
  <si>
    <t>A 380 320 1093</t>
  </si>
  <si>
    <t>POIGNÉE PORTE COMPLET</t>
  </si>
  <si>
    <t>BOITE DE VITESSE</t>
  </si>
  <si>
    <t>BOUCHON DE RESERVOIR</t>
  </si>
  <si>
    <t>A 385 410 00 31</t>
  </si>
  <si>
    <t>CROISILLON</t>
  </si>
  <si>
    <t>CROISILLON - AV</t>
  </si>
  <si>
    <t>A 385 410 02 31</t>
  </si>
  <si>
    <t>A 437 333 03 12</t>
  </si>
  <si>
    <t>MANO DE CARBOTAGE</t>
  </si>
  <si>
    <t>A 463 037 00 50</t>
  </si>
  <si>
    <t>A 501 760 01 59</t>
  </si>
  <si>
    <t>BOULON CENTRAL</t>
  </si>
  <si>
    <t>A 617 324 15 71</t>
  </si>
  <si>
    <t>PEDAL ACCELERATEUR</t>
  </si>
  <si>
    <t>A 624 300 03 04</t>
  </si>
  <si>
    <t>KLAXONS</t>
  </si>
  <si>
    <t>A 638 542 00 20</t>
  </si>
  <si>
    <t>PONT ARRIERE COMPLET</t>
  </si>
  <si>
    <t>AMORTISSEUR CABINE</t>
  </si>
  <si>
    <t>A 943 801 319</t>
  </si>
  <si>
    <t>CROISION ARRIER</t>
  </si>
  <si>
    <t>A 973 410 01 51</t>
  </si>
  <si>
    <t>DÉMARREUR</t>
  </si>
  <si>
    <t>B 61523</t>
  </si>
  <si>
    <t>ELEMENT NEZ INJECTEUR</t>
  </si>
  <si>
    <t>DLL A 50 51 87</t>
  </si>
  <si>
    <t>FILTRE A HUILE</t>
  </si>
  <si>
    <t>E500HD129</t>
  </si>
  <si>
    <t>E 500KP02D36</t>
  </si>
  <si>
    <t>COUSSINET DE PALIER</t>
  </si>
  <si>
    <t>COSSE BATTERIE</t>
  </si>
  <si>
    <t>N 072 332 20132</t>
  </si>
  <si>
    <t>NH12110</t>
  </si>
  <si>
    <t>NSV001</t>
  </si>
  <si>
    <t>T 20234</t>
  </si>
  <si>
    <t>T 20263</t>
  </si>
  <si>
    <t>F 410403</t>
  </si>
  <si>
    <t>COURROIE DE DIRECTION</t>
  </si>
  <si>
    <t>V13X975</t>
  </si>
  <si>
    <t>PARE BRISE</t>
  </si>
  <si>
    <t>SL 2002011062</t>
  </si>
  <si>
    <t>C-50</t>
  </si>
  <si>
    <t>DIV</t>
  </si>
  <si>
    <t>R134 A</t>
  </si>
  <si>
    <t>COLLE SILICONE</t>
  </si>
  <si>
    <t>COLLE JOINT</t>
  </si>
  <si>
    <t>RTV85G</t>
  </si>
  <si>
    <t>COLLE EPOXY</t>
  </si>
  <si>
    <t>ES-507</t>
  </si>
  <si>
    <t>DISQUE A COUPER</t>
  </si>
  <si>
    <t>DOMINO</t>
  </si>
  <si>
    <t>ELE</t>
  </si>
  <si>
    <t>1M20</t>
  </si>
  <si>
    <t>100X100</t>
  </si>
  <si>
    <t>R12V</t>
  </si>
  <si>
    <t>RELAIS CLIGNOTANT</t>
  </si>
  <si>
    <t>24V250</t>
  </si>
  <si>
    <t>DISJONCTEUR</t>
  </si>
  <si>
    <t>16 AM</t>
  </si>
  <si>
    <t>10A</t>
  </si>
  <si>
    <t>RF220V</t>
  </si>
  <si>
    <t>RT220V</t>
  </si>
  <si>
    <t>32 AM</t>
  </si>
  <si>
    <t>CABLE SOUPLE</t>
  </si>
  <si>
    <t>CABLE ELECTRIQUE</t>
  </si>
  <si>
    <t>PROJECTEUR</t>
  </si>
  <si>
    <t>CABLE DE COMMANDE</t>
  </si>
  <si>
    <t>50 MM</t>
  </si>
  <si>
    <t>5891/20</t>
  </si>
  <si>
    <t>ATTACHE</t>
  </si>
  <si>
    <t>DE12</t>
  </si>
  <si>
    <t>CH-12</t>
  </si>
  <si>
    <t>ROB-R</t>
  </si>
  <si>
    <t>COLC</t>
  </si>
  <si>
    <t>CONTACTEUR ABB 250A</t>
  </si>
  <si>
    <t>250 A</t>
  </si>
  <si>
    <t>COFFRET</t>
  </si>
  <si>
    <t>GEN</t>
  </si>
  <si>
    <t>FILTER A GASOIL</t>
  </si>
  <si>
    <t>FF 5052</t>
  </si>
  <si>
    <t>CONTACTEUR</t>
  </si>
  <si>
    <t>B 45</t>
  </si>
  <si>
    <t>CHARGEUR BATTERIE</t>
  </si>
  <si>
    <t>MD620563</t>
  </si>
  <si>
    <t>172505012SB</t>
  </si>
  <si>
    <t>233-5182</t>
  </si>
  <si>
    <t>5543095-2651025</t>
  </si>
  <si>
    <t>FILTER A HUILE</t>
  </si>
  <si>
    <t>2674A421</t>
  </si>
  <si>
    <t>4181A026</t>
  </si>
  <si>
    <t>7W-2326</t>
  </si>
  <si>
    <t>FILTRE A GAZOIL</t>
  </si>
  <si>
    <t>441-5111</t>
  </si>
  <si>
    <t>4N-8771</t>
  </si>
  <si>
    <t>61000070005 H</t>
  </si>
  <si>
    <t>CONTACTEUR ABB</t>
  </si>
  <si>
    <t>HOUR METER</t>
  </si>
  <si>
    <t>AC 220-24V50HZ</t>
  </si>
  <si>
    <t>AF 25156</t>
  </si>
  <si>
    <t>AF 26085</t>
  </si>
  <si>
    <t>AF 26086</t>
  </si>
  <si>
    <t>FS19732</t>
  </si>
  <si>
    <t>LF 16011</t>
  </si>
  <si>
    <t>DSE5110</t>
  </si>
  <si>
    <t>03600A1-A2</t>
  </si>
  <si>
    <t>HYDRA</t>
  </si>
  <si>
    <t>VENTILATEUR</t>
  </si>
  <si>
    <t>INJECTEUR</t>
  </si>
  <si>
    <t>BAGUE DE VILEBREQUIN</t>
  </si>
  <si>
    <t>CYLINDRE</t>
  </si>
  <si>
    <t>VERIN SUPERIEUR</t>
  </si>
  <si>
    <t>RNLT</t>
  </si>
  <si>
    <t>COUSSINET</t>
  </si>
  <si>
    <t>FILTRE A AIR PRIMAIRE</t>
  </si>
  <si>
    <t>BIELLETTE</t>
  </si>
  <si>
    <t>FILTRE CLIMATISEUR</t>
  </si>
  <si>
    <t>O-RING KIT</t>
  </si>
  <si>
    <t>VALVE EXTENSION</t>
  </si>
  <si>
    <t>FLANGE SCREW</t>
  </si>
  <si>
    <t>FUSE</t>
  </si>
  <si>
    <t>RUBBER BUSHING</t>
  </si>
  <si>
    <t>WHEEL STUD</t>
  </si>
  <si>
    <t>BOWL</t>
  </si>
  <si>
    <t>BUSHING</t>
  </si>
  <si>
    <t>RELAY</t>
  </si>
  <si>
    <t>WHEEL NUT</t>
  </si>
  <si>
    <t>ALTERNATOR</t>
  </si>
  <si>
    <t>SPEED MONITOR</t>
  </si>
  <si>
    <t>BRAKE DRUM</t>
  </si>
  <si>
    <t>FUEL PUMP</t>
  </si>
  <si>
    <t>STEERING PUMP</t>
  </si>
  <si>
    <t>TEMPERATURE SENSOR</t>
  </si>
  <si>
    <t>BRAKE LINING KIT</t>
  </si>
  <si>
    <t>THERMOSTAT</t>
  </si>
  <si>
    <t>FAN</t>
  </si>
  <si>
    <t>KIT</t>
  </si>
  <si>
    <t>INSECT SCREEN</t>
  </si>
  <si>
    <t>AIR COMPRESSOR</t>
  </si>
  <si>
    <t>SENSOR</t>
  </si>
  <si>
    <t>FAN HUB</t>
  </si>
  <si>
    <t>REAR VIEW MIRROR</t>
  </si>
  <si>
    <t>RADIATOR</t>
  </si>
  <si>
    <t>WIPER MOTOR</t>
  </si>
  <si>
    <t>CONDENSER</t>
  </si>
  <si>
    <t>VENTILATION FILTER</t>
  </si>
  <si>
    <t>IDLER PULLEY KIT</t>
  </si>
  <si>
    <t>SERVICE KIT</t>
  </si>
  <si>
    <t>STARTER MOTOR</t>
  </si>
  <si>
    <t>COOLANT PUMP</t>
  </si>
  <si>
    <t>ACCUMULATOR</t>
  </si>
  <si>
    <t>MIRROR</t>
  </si>
  <si>
    <t>BULB KIT</t>
  </si>
  <si>
    <t>A 4765302</t>
  </si>
  <si>
    <t>A 4875401</t>
  </si>
  <si>
    <t>SILLENT BLOC</t>
  </si>
  <si>
    <t>K10223A85</t>
  </si>
  <si>
    <t>HUILE MOTEUR</t>
  </si>
  <si>
    <t>LUB</t>
  </si>
  <si>
    <t>HUILE DE TRANSMISSION</t>
  </si>
  <si>
    <t>85W140</t>
  </si>
  <si>
    <t>HUILE DE DIRECTION</t>
  </si>
  <si>
    <t>HUILE DE FREIN</t>
  </si>
  <si>
    <t>LIQUIDE DE FREIN</t>
  </si>
  <si>
    <t>HBF 4</t>
  </si>
  <si>
    <t>HI-PERF 2T 500</t>
  </si>
  <si>
    <t>HUILE HYDRAULIQUE</t>
  </si>
  <si>
    <t>AZOLLA ZS 68</t>
  </si>
  <si>
    <t>GRAISSE</t>
  </si>
  <si>
    <t>NL GIN 3</t>
  </si>
  <si>
    <t>HUILE DE BOITE VITESSE</t>
  </si>
  <si>
    <t>HUILE A 2TEMPS</t>
  </si>
  <si>
    <t>POCHETITE DE JOINT</t>
  </si>
  <si>
    <t>04111-30659</t>
  </si>
  <si>
    <t>TOY</t>
  </si>
  <si>
    <t>04152-37010</t>
  </si>
  <si>
    <t>04371-36050</t>
  </si>
  <si>
    <t>04371-60070</t>
  </si>
  <si>
    <t>04371-60210</t>
  </si>
  <si>
    <t>CROISION KIT</t>
  </si>
  <si>
    <t>04412-60200</t>
  </si>
  <si>
    <t>04434-60050</t>
  </si>
  <si>
    <t>GASKET KIT</t>
  </si>
  <si>
    <t>04434-60090</t>
  </si>
  <si>
    <t>PLAQUETTE DE FREIN</t>
  </si>
  <si>
    <t>PLAQUETTE DE FREIN AV</t>
  </si>
  <si>
    <t>04465-26421</t>
  </si>
  <si>
    <t>PLAQUETTE AVANT</t>
  </si>
  <si>
    <t>04465-60190</t>
  </si>
  <si>
    <t>04465-60250</t>
  </si>
  <si>
    <t>04465-60320</t>
  </si>
  <si>
    <t>04465-60340</t>
  </si>
  <si>
    <t>04465-60370</t>
  </si>
  <si>
    <t>04466-60030</t>
  </si>
  <si>
    <t>04466-60080</t>
  </si>
  <si>
    <t>CUP KIT, CYLINDER</t>
  </si>
  <si>
    <t>04474-35100</t>
  </si>
  <si>
    <t>CYLINDER RECEPTEUR</t>
  </si>
  <si>
    <t>04474-60100</t>
  </si>
  <si>
    <t>CUP KIT, ETRIER</t>
  </si>
  <si>
    <t>04478-60090</t>
  </si>
  <si>
    <t>CYLINDRE KIT, ÉTRIER</t>
  </si>
  <si>
    <t>04479-60070</t>
  </si>
  <si>
    <t>04493-26220</t>
  </si>
  <si>
    <t>CYLINDER KIT</t>
  </si>
  <si>
    <t>04493-60300</t>
  </si>
  <si>
    <t>04494-36300</t>
  </si>
  <si>
    <t>04495-36320</t>
  </si>
  <si>
    <t>04495-26240</t>
  </si>
  <si>
    <t>04494-36320</t>
  </si>
  <si>
    <t>04495-60070</t>
  </si>
  <si>
    <t>04495-60080</t>
  </si>
  <si>
    <t>04905-36140</t>
  </si>
  <si>
    <t>04906-35130</t>
  </si>
  <si>
    <t>FISIBLE</t>
  </si>
  <si>
    <t>10AM</t>
  </si>
  <si>
    <t>1115-30032-A0</t>
  </si>
  <si>
    <t>GASKET</t>
  </si>
  <si>
    <t>12157-10010</t>
  </si>
  <si>
    <t>SUPPORT MOTEUR</t>
  </si>
  <si>
    <t>12361-17091</t>
  </si>
  <si>
    <t>SUPPORT BV</t>
  </si>
  <si>
    <t>12371-17080</t>
  </si>
  <si>
    <t>13011-30160</t>
  </si>
  <si>
    <t>COUSSINET DE BIELLE</t>
  </si>
  <si>
    <t>13042-3003002</t>
  </si>
  <si>
    <t>BIELLE</t>
  </si>
  <si>
    <t>13201-3002</t>
  </si>
  <si>
    <t>POULIE TENDEUR</t>
  </si>
  <si>
    <t>13505-17020</t>
  </si>
  <si>
    <t>PISTON DE TENSION</t>
  </si>
  <si>
    <t>13540-17011</t>
  </si>
  <si>
    <t>COURROIE DE DISTRIBUTION</t>
  </si>
  <si>
    <t>13568-17030</t>
  </si>
  <si>
    <t>13568-19195</t>
  </si>
  <si>
    <t>13568-39016</t>
  </si>
  <si>
    <t>13568-59106</t>
  </si>
  <si>
    <t>15600-41010</t>
  </si>
  <si>
    <t>POMPE Á EAU</t>
  </si>
  <si>
    <t>16100-19235</t>
  </si>
  <si>
    <t>RADIATEUR</t>
  </si>
  <si>
    <t>16400-17400</t>
  </si>
  <si>
    <t>16604-76010</t>
  </si>
  <si>
    <t>SUPPORT ÉCHAPPEMENT</t>
  </si>
  <si>
    <t>17567-17020</t>
  </si>
  <si>
    <t>TETE EPURATEUR D'AIR</t>
  </si>
  <si>
    <t>17730-60010</t>
  </si>
  <si>
    <t>FILTRE Á AIR</t>
  </si>
  <si>
    <t>17801-0C010</t>
  </si>
  <si>
    <t>17801-30070</t>
  </si>
  <si>
    <t>17801-30080</t>
  </si>
  <si>
    <t>17801-61030</t>
  </si>
  <si>
    <t>17801-68020</t>
  </si>
  <si>
    <t>17801-75010</t>
  </si>
  <si>
    <t>BOUGIE DE PRECHUFFAGE</t>
  </si>
  <si>
    <t>19850-30010</t>
  </si>
  <si>
    <t>22140-17810</t>
  </si>
  <si>
    <t>ELECTROVANE</t>
  </si>
  <si>
    <t>22390-6A511</t>
  </si>
  <si>
    <t>POMPE DR TRANSFERT</t>
  </si>
  <si>
    <t>22505-54010</t>
  </si>
  <si>
    <t>22544-64740</t>
  </si>
  <si>
    <t>23221-75020</t>
  </si>
  <si>
    <t>POMPE A GASOIL</t>
  </si>
  <si>
    <t>23221-75021</t>
  </si>
  <si>
    <t>23300-OL111</t>
  </si>
  <si>
    <t>23380-17431</t>
  </si>
  <si>
    <t>FUEL FILTER</t>
  </si>
  <si>
    <t>23380-30301</t>
  </si>
  <si>
    <t>23390-0L041</t>
  </si>
  <si>
    <t>23390-OL070</t>
  </si>
  <si>
    <t>23390-51070</t>
  </si>
  <si>
    <t>23390-64480</t>
  </si>
  <si>
    <t>23390-YZZA3</t>
  </si>
  <si>
    <t>25AM</t>
  </si>
  <si>
    <t>27060-17210</t>
  </si>
  <si>
    <t>PORTE CHARBON</t>
  </si>
  <si>
    <t>27370-75060</t>
  </si>
  <si>
    <t>POULIE ALTERNATEUR</t>
  </si>
  <si>
    <t>27415-30010</t>
  </si>
  <si>
    <t>REGULATEUR</t>
  </si>
  <si>
    <t>27700-50030</t>
  </si>
  <si>
    <t>28100-17070</t>
  </si>
  <si>
    <t>DEMARREUR</t>
  </si>
  <si>
    <t>FIMER ASSY, PREHEATIING</t>
  </si>
  <si>
    <t>28520-17300</t>
  </si>
  <si>
    <t>POMPE À VIDE</t>
  </si>
  <si>
    <t>29300-17010</t>
  </si>
  <si>
    <t>PLATEAU D’EMBRAYAGE</t>
  </si>
  <si>
    <t>31210-36160</t>
  </si>
  <si>
    <t>31210-60350</t>
  </si>
  <si>
    <t>BUTTÉ D’EMBRAYAGE</t>
  </si>
  <si>
    <t>31230-60200</t>
  </si>
  <si>
    <t>BUTEE D'EMBRAYAGE</t>
  </si>
  <si>
    <t>31230-60201</t>
  </si>
  <si>
    <t>BUTEE</t>
  </si>
  <si>
    <t>31230-60270</t>
  </si>
  <si>
    <t>31250-60222</t>
  </si>
  <si>
    <t>DISQUE D EMBRAYAGE</t>
  </si>
  <si>
    <t>31250-60382</t>
  </si>
  <si>
    <t>31250-60383</t>
  </si>
  <si>
    <t>31250-60432</t>
  </si>
  <si>
    <t>33036-6A410</t>
  </si>
  <si>
    <t>33037-60040</t>
  </si>
  <si>
    <t>33037-60050</t>
  </si>
  <si>
    <t>HUB TRANSMISSION CLUTCH</t>
  </si>
  <si>
    <t>33362-60031</t>
  </si>
  <si>
    <t>SLEEVE TRANSMISSION HUB</t>
  </si>
  <si>
    <t>33364-60070</t>
  </si>
  <si>
    <t>33368-35070</t>
  </si>
  <si>
    <t>33368-35080</t>
  </si>
  <si>
    <t>33368-35090</t>
  </si>
  <si>
    <t>33368-36050</t>
  </si>
  <si>
    <t>42181-60120</t>
  </si>
  <si>
    <t>DISQUE DE FREIN ARRIERE</t>
  </si>
  <si>
    <t>42412-60311</t>
  </si>
  <si>
    <t>42420-69045</t>
  </si>
  <si>
    <t>TAMBOUR</t>
  </si>
  <si>
    <t>42431-60250</t>
  </si>
  <si>
    <t>42431-60260</t>
  </si>
  <si>
    <t>42431-60311</t>
  </si>
  <si>
    <t>JOINT DEMI-ARRÊT</t>
  </si>
  <si>
    <t>42443-55020</t>
  </si>
  <si>
    <t>43212-60250</t>
  </si>
  <si>
    <t>ROTULE DE SUSPENSION</t>
  </si>
  <si>
    <t>43330-29565</t>
  </si>
  <si>
    <t>FUSÉE COMPLET</t>
  </si>
  <si>
    <t>43401-60080</t>
  </si>
  <si>
    <t>FUSÉE</t>
  </si>
  <si>
    <t>43401-60090</t>
  </si>
  <si>
    <t>ARBRE - AV</t>
  </si>
  <si>
    <t>43405-60120</t>
  </si>
  <si>
    <t>43422-60070</t>
  </si>
  <si>
    <t>GASKET, FUSÉE</t>
  </si>
  <si>
    <t>43435-60020</t>
  </si>
  <si>
    <t>43436-60011</t>
  </si>
  <si>
    <t>LOCK</t>
  </si>
  <si>
    <t>43509-60051</t>
  </si>
  <si>
    <t>DISQUE DE FREIN AV</t>
  </si>
  <si>
    <t>43512-60141</t>
  </si>
  <si>
    <t>43512-60220</t>
  </si>
  <si>
    <t>43521-60011</t>
  </si>
  <si>
    <t>43521-60020</t>
  </si>
  <si>
    <t>LOCK COMPLET</t>
  </si>
  <si>
    <t>43530-60130</t>
  </si>
  <si>
    <t>ROULEMENT AVANT</t>
  </si>
  <si>
    <t>43560-26010</t>
  </si>
  <si>
    <t>POMPE DE DIRECTION</t>
  </si>
  <si>
    <t>44320-26290</t>
  </si>
  <si>
    <t>45044-69145</t>
  </si>
  <si>
    <t>45045-69075</t>
  </si>
  <si>
    <t>45046-29456</t>
  </si>
  <si>
    <t>AMORTISSEUR DIRECT</t>
  </si>
  <si>
    <t>45700-69155</t>
  </si>
  <si>
    <t>45700-69175</t>
  </si>
  <si>
    <t>46410-26500</t>
  </si>
  <si>
    <t>CABLE DE FREIN A MAIN</t>
  </si>
  <si>
    <t>46410-60840</t>
  </si>
  <si>
    <t>46550-35250</t>
  </si>
  <si>
    <t>46550-60070</t>
  </si>
  <si>
    <t>REGLAGE DE FREIN</t>
  </si>
  <si>
    <t>47061-60030</t>
  </si>
  <si>
    <t>47062-60020</t>
  </si>
  <si>
    <t>47201-60831</t>
  </si>
  <si>
    <t>CYLINDRE ÉMETTEUR, FREIN</t>
  </si>
  <si>
    <t>47207-26020</t>
  </si>
  <si>
    <t>47550-26140</t>
  </si>
  <si>
    <t>47550-60120</t>
  </si>
  <si>
    <t>47730-34030</t>
  </si>
  <si>
    <t>ETRIER RH</t>
  </si>
  <si>
    <t>47730-60120</t>
  </si>
  <si>
    <t>47750-34030</t>
  </si>
  <si>
    <t>ETRIER LH</t>
  </si>
  <si>
    <t>47750-60120</t>
  </si>
  <si>
    <t>47750-60160</t>
  </si>
  <si>
    <t>SILLENT BLOC, SUSPENSION</t>
  </si>
  <si>
    <t>48061-26050</t>
  </si>
  <si>
    <t>48061-60010</t>
  </si>
  <si>
    <t>48061-60050</t>
  </si>
  <si>
    <t>48310-60111</t>
  </si>
  <si>
    <t>48331-26140</t>
  </si>
  <si>
    <t>48510-69475</t>
  </si>
  <si>
    <t>48510-80871</t>
  </si>
  <si>
    <t>48511-69495</t>
  </si>
  <si>
    <t>AMORTISSEUR AVANT</t>
  </si>
  <si>
    <t>48511-69505</t>
  </si>
  <si>
    <t>48511-69645</t>
  </si>
  <si>
    <t>48511-69665</t>
  </si>
  <si>
    <t>48511-80101</t>
  </si>
  <si>
    <t>48530-80818</t>
  </si>
  <si>
    <t>AMORTISSEUR ARRIÈRE</t>
  </si>
  <si>
    <t>48531-69625</t>
  </si>
  <si>
    <t>48531-69635</t>
  </si>
  <si>
    <t>48531-69645</t>
  </si>
  <si>
    <t>AMORTISSEUR ARRIERE</t>
  </si>
  <si>
    <t>48531-69855</t>
  </si>
  <si>
    <t>48531-80725</t>
  </si>
  <si>
    <t>48531-80807</t>
  </si>
  <si>
    <t>48536-60010</t>
  </si>
  <si>
    <t>SILENT BLOC BRAS SUPERIEUR</t>
  </si>
  <si>
    <t>48632-60040</t>
  </si>
  <si>
    <t>SILENT BLOC BRAS INFERIEUR</t>
  </si>
  <si>
    <t>48654-60050</t>
  </si>
  <si>
    <t>48635-26080</t>
  </si>
  <si>
    <t>48674-26040</t>
  </si>
  <si>
    <t>SILENT BLOC</t>
  </si>
  <si>
    <t>48701-60060</t>
  </si>
  <si>
    <t>SILLENT BLOC - AR</t>
  </si>
  <si>
    <t>48702-60050</t>
  </si>
  <si>
    <t>48706-60030</t>
  </si>
  <si>
    <t>48706-60070</t>
  </si>
  <si>
    <t>48815-60145</t>
  </si>
  <si>
    <t>48815-60170</t>
  </si>
  <si>
    <t>48815-60310</t>
  </si>
  <si>
    <t>48817-26020</t>
  </si>
  <si>
    <t>48820-26051</t>
  </si>
  <si>
    <t>48820-60040</t>
  </si>
  <si>
    <t>48820-60050</t>
  </si>
  <si>
    <t>20 AM</t>
  </si>
  <si>
    <t>48530-60203</t>
  </si>
  <si>
    <t>48511-80169</t>
  </si>
  <si>
    <t>47510-37072</t>
  </si>
  <si>
    <t>47510-36170</t>
  </si>
  <si>
    <t>GOUGEON DE ROUE</t>
  </si>
  <si>
    <t>52107-60102</t>
  </si>
  <si>
    <t>PARE BRISE / TOY. HILUX</t>
  </si>
  <si>
    <t>56101-0K190</t>
  </si>
  <si>
    <t>56101-26022</t>
  </si>
  <si>
    <t>56111-60A90</t>
  </si>
  <si>
    <t>VITRE FENETRE</t>
  </si>
  <si>
    <t>62170-60660</t>
  </si>
  <si>
    <t>62211-60080</t>
  </si>
  <si>
    <t>VITRE FENETRE R/H</t>
  </si>
  <si>
    <t>62710-60660</t>
  </si>
  <si>
    <t>62720-60560</t>
  </si>
  <si>
    <t>67201-60A40</t>
  </si>
  <si>
    <t>69005-60A90</t>
  </si>
  <si>
    <t>CLE CONTACT</t>
  </si>
  <si>
    <t>69005-60B00</t>
  </si>
  <si>
    <t>69005-60B20</t>
  </si>
  <si>
    <t>69058-60170</t>
  </si>
  <si>
    <t>77720-60070</t>
  </si>
  <si>
    <t>77720-60130</t>
  </si>
  <si>
    <t>PHARE RH</t>
  </si>
  <si>
    <t>81130-60C40</t>
  </si>
  <si>
    <t>PHARE LH/ 81130-26630</t>
  </si>
  <si>
    <t>81170-26630</t>
  </si>
  <si>
    <t>81170-60C10</t>
  </si>
  <si>
    <t>FEU ARRIÈRE RH</t>
  </si>
  <si>
    <t>81550-60353</t>
  </si>
  <si>
    <t>81550-60470</t>
  </si>
  <si>
    <t>81551-26202</t>
  </si>
  <si>
    <t>81551-60540</t>
  </si>
  <si>
    <t>81551-60C30</t>
  </si>
  <si>
    <t>FEU ARRIERE RH</t>
  </si>
  <si>
    <t>81551-90K090</t>
  </si>
  <si>
    <t>FEU ARRIÈRE LH</t>
  </si>
  <si>
    <t>81560-60273</t>
  </si>
  <si>
    <t>81560-60360</t>
  </si>
  <si>
    <t>81560-69175</t>
  </si>
  <si>
    <t>81560-OK281</t>
  </si>
  <si>
    <t>81561-26201</t>
  </si>
  <si>
    <t>81561-60460</t>
  </si>
  <si>
    <t>81980-50030</t>
  </si>
  <si>
    <t>GAGE ASSY, SUB-TANK FUEL</t>
  </si>
  <si>
    <t>83320-69505</t>
  </si>
  <si>
    <t>CABLE SUB-ASSY, SPIRAL</t>
  </si>
  <si>
    <t>84306-52100</t>
  </si>
  <si>
    <t>84461-28041</t>
  </si>
  <si>
    <t>CONTACT NIVEAU</t>
  </si>
  <si>
    <t>84461-60081</t>
  </si>
  <si>
    <t>84461-60101</t>
  </si>
  <si>
    <t>BALLAIT D’ESSUIE-GLACE</t>
  </si>
  <si>
    <t>85212-60031</t>
  </si>
  <si>
    <t>85242-33040</t>
  </si>
  <si>
    <t>85675-60020</t>
  </si>
  <si>
    <t>ANTENNA ASSY</t>
  </si>
  <si>
    <t>86300-60310</t>
  </si>
  <si>
    <t>KLAXON</t>
  </si>
  <si>
    <t>86510-90K07</t>
  </si>
  <si>
    <t>86520-12620</t>
  </si>
  <si>
    <t>86520-26180</t>
  </si>
  <si>
    <t>87139-0K090</t>
  </si>
  <si>
    <t>FILTRE À POLLEN</t>
  </si>
  <si>
    <t>87139-47010</t>
  </si>
  <si>
    <t>87139-50100</t>
  </si>
  <si>
    <t>BALLAIT D ESSUIE</t>
  </si>
  <si>
    <t>87212-60031</t>
  </si>
  <si>
    <t>MIRROR, INTERNE</t>
  </si>
  <si>
    <t>87810-90K05</t>
  </si>
  <si>
    <t>RÉTROVISEUR RH</t>
  </si>
  <si>
    <t>87910-26152</t>
  </si>
  <si>
    <t>RÉTROVISEUR LH</t>
  </si>
  <si>
    <t>87910-26561</t>
  </si>
  <si>
    <t>87910-60470</t>
  </si>
  <si>
    <t>87940-60273</t>
  </si>
  <si>
    <t>MIRROR ASSY</t>
  </si>
  <si>
    <t>87940-60381</t>
  </si>
  <si>
    <t>GASKET KIT, COMPRES</t>
  </si>
  <si>
    <t>88335-2B030</t>
  </si>
  <si>
    <t>88440-22100</t>
  </si>
  <si>
    <t>88440-35010</t>
  </si>
  <si>
    <t>EVAPORATEUR</t>
  </si>
  <si>
    <t>88501-60330</t>
  </si>
  <si>
    <t>88501-60392</t>
  </si>
  <si>
    <t>88501-60421</t>
  </si>
  <si>
    <t>89493-60010</t>
  </si>
  <si>
    <t>89542-60060</t>
  </si>
  <si>
    <t>CAPTEUR DE ROUE AR DROIT</t>
  </si>
  <si>
    <t>89545-60050</t>
  </si>
  <si>
    <t>89704-0KM50</t>
  </si>
  <si>
    <t>90080-31110</t>
  </si>
  <si>
    <t>ROULEMENT PULLEY ALTERNATEUR</t>
  </si>
  <si>
    <t>90099-10223</t>
  </si>
  <si>
    <t>BOLT/STUD</t>
  </si>
  <si>
    <t>90126-12005</t>
  </si>
  <si>
    <t>RONDELLE MOYEU</t>
  </si>
  <si>
    <t>90214-42025</t>
  </si>
  <si>
    <t>WASHER</t>
  </si>
  <si>
    <t>90214-42030</t>
  </si>
  <si>
    <t>ARRÊTE HUILE FOURREAU AV</t>
  </si>
  <si>
    <t>90310-35010</t>
  </si>
  <si>
    <t>ARRÊTE HUILE DEMI ARBRE</t>
  </si>
  <si>
    <t>90310-50006</t>
  </si>
  <si>
    <t>90311-41009</t>
  </si>
  <si>
    <t>90311-45028</t>
  </si>
  <si>
    <t>90311-58007</t>
  </si>
  <si>
    <t>ARRET HUILE MOYEU</t>
  </si>
  <si>
    <t>90311-62001</t>
  </si>
  <si>
    <t>ARRÊTE HUILE, DEMI ARBRE</t>
  </si>
  <si>
    <t>90313-54001</t>
  </si>
  <si>
    <t>JOINT LUBRIFIANT</t>
  </si>
  <si>
    <t>90313-T0002</t>
  </si>
  <si>
    <t>ROULEMENT DEMI ARBRE</t>
  </si>
  <si>
    <t>90363-40071</t>
  </si>
  <si>
    <t>ROULEMENT PIVOT</t>
  </si>
  <si>
    <t>90366-20003</t>
  </si>
  <si>
    <t>ROULEMENT MOYEU</t>
  </si>
  <si>
    <t>90368-45087</t>
  </si>
  <si>
    <t>90368-49084</t>
  </si>
  <si>
    <t>90381-35001</t>
  </si>
  <si>
    <t>90385-13009</t>
  </si>
  <si>
    <t>SILLENT BLOC ARRIÈRE</t>
  </si>
  <si>
    <t>90385-18008</t>
  </si>
  <si>
    <t>90385-18021</t>
  </si>
  <si>
    <t>90385-18022</t>
  </si>
  <si>
    <t>SILLENT BLOC DE LAME</t>
  </si>
  <si>
    <t>90389-14060</t>
  </si>
  <si>
    <t>RONDELLE EN CUIVRE</t>
  </si>
  <si>
    <t>90430-10035</t>
  </si>
  <si>
    <t>90520-31005</t>
  </si>
  <si>
    <t>90915-30002</t>
  </si>
  <si>
    <t>90915-TB001</t>
  </si>
  <si>
    <t>90915-TD004</t>
  </si>
  <si>
    <t>90915-YZZD2</t>
  </si>
  <si>
    <t>90916-02452</t>
  </si>
  <si>
    <t>COURROIE CLIMATISEUR</t>
  </si>
  <si>
    <t>90916-02513</t>
  </si>
  <si>
    <t>90916-02573</t>
  </si>
  <si>
    <t>90916-K1620</t>
  </si>
  <si>
    <t>90916-T2006</t>
  </si>
  <si>
    <t>90916-T2008</t>
  </si>
  <si>
    <t>ECROUE DE ROUE</t>
  </si>
  <si>
    <t>90942-01101</t>
  </si>
  <si>
    <t>90942-01162</t>
  </si>
  <si>
    <t>90942-02077</t>
  </si>
  <si>
    <t>90942-02083</t>
  </si>
  <si>
    <t>90948-01004</t>
  </si>
  <si>
    <t>90981-01035</t>
  </si>
  <si>
    <t>90981-11004</t>
  </si>
  <si>
    <t>90981-11059</t>
  </si>
  <si>
    <t>AMPOULE 12V60W</t>
  </si>
  <si>
    <t>90981-13015</t>
  </si>
  <si>
    <t>AMPOULE 12V5W</t>
  </si>
  <si>
    <t>90981-13044</t>
  </si>
  <si>
    <t>90981-13058</t>
  </si>
  <si>
    <t>AMPOULE 12V-21W</t>
  </si>
  <si>
    <t>90981-15021</t>
  </si>
  <si>
    <t>AMPOULE 12V21W</t>
  </si>
  <si>
    <t>909812-15021</t>
  </si>
  <si>
    <t>RELAIS PHARE</t>
  </si>
  <si>
    <t>90987-02006</t>
  </si>
  <si>
    <t>99132-11050</t>
  </si>
  <si>
    <t>99132-11210</t>
  </si>
  <si>
    <t>99132-12050</t>
  </si>
  <si>
    <t>99332-00920</t>
  </si>
  <si>
    <t>99332-11260</t>
  </si>
  <si>
    <t>99332-61170</t>
  </si>
  <si>
    <t>BH0305E</t>
  </si>
  <si>
    <t>FACE SHIELD SET</t>
  </si>
  <si>
    <t>FSS012B</t>
  </si>
  <si>
    <t>XH0563E</t>
  </si>
  <si>
    <t>PNEUS</t>
  </si>
  <si>
    <t>265/65 R17</t>
  </si>
  <si>
    <t>750 R16</t>
  </si>
  <si>
    <t>CHAMBRE A AIR</t>
  </si>
  <si>
    <t>Class.</t>
  </si>
  <si>
    <t>Ref.</t>
  </si>
  <si>
    <t>Unit</t>
  </si>
  <si>
    <t>Price</t>
  </si>
  <si>
    <t>Valeur Stock</t>
  </si>
  <si>
    <t>&gt; Voir la situation des pièces program</t>
  </si>
  <si>
    <t>&gt; Accéder à la Liste des pièces</t>
  </si>
  <si>
    <t>&gt; Voir la situation du stock des pièces Program</t>
  </si>
  <si>
    <t>Partenaire/Fournisseur</t>
  </si>
  <si>
    <t>Désignation</t>
  </si>
  <si>
    <t>MP-3</t>
  </si>
  <si>
    <t>90311-48022</t>
  </si>
  <si>
    <t>AILE AVANT GAUCHE</t>
  </si>
  <si>
    <t>53802-90K04</t>
  </si>
  <si>
    <t>POULIE</t>
  </si>
  <si>
    <t>88440-35040</t>
  </si>
  <si>
    <t>48531-69045</t>
  </si>
  <si>
    <t>48511-69045</t>
  </si>
  <si>
    <t>12.5X1350LaA51</t>
  </si>
  <si>
    <t>BENZ</t>
  </si>
  <si>
    <t>TUYAU DE PRESSION DE DIRECTION ASSISTEE</t>
  </si>
  <si>
    <t>44411-60621</t>
  </si>
  <si>
    <t>SILENT BLOCBRAS INFERIEUR</t>
  </si>
  <si>
    <t>48655-60050</t>
  </si>
  <si>
    <t>INVERSSEUR</t>
  </si>
  <si>
    <t>AUTO-125</t>
  </si>
  <si>
    <t>13 R 22-5</t>
  </si>
  <si>
    <t>TYRE</t>
  </si>
  <si>
    <t>28100-0L220</t>
  </si>
  <si>
    <t>COLLIER EN FER</t>
  </si>
  <si>
    <t>D-50 MM</t>
  </si>
  <si>
    <t>DISJONCTEUR TRIPHASÉ</t>
  </si>
  <si>
    <t>380V10A</t>
  </si>
  <si>
    <t>COUDE PVC</t>
  </si>
  <si>
    <t>TUYAU PVC</t>
  </si>
  <si>
    <t>TU-50</t>
  </si>
  <si>
    <t>4X2.5 MM</t>
  </si>
  <si>
    <t>CABLE DE PUISSANCE</t>
  </si>
  <si>
    <t>4X16 MM</t>
  </si>
  <si>
    <t>LAME ARRIÈRE</t>
  </si>
  <si>
    <t>ISO/IS16949</t>
  </si>
  <si>
    <t>13101-17100</t>
  </si>
  <si>
    <t>13011-17030</t>
  </si>
  <si>
    <t>275 A</t>
  </si>
  <si>
    <t>CONTACTEUR  4POLES</t>
  </si>
  <si>
    <t>630A</t>
  </si>
  <si>
    <t>BOUCHON RADIATEUR</t>
  </si>
  <si>
    <t>0005014615</t>
  </si>
  <si>
    <t>COLLIER COLSON</t>
  </si>
  <si>
    <t>215 / 60 R 16</t>
  </si>
  <si>
    <t>OIL FILTER</t>
  </si>
  <si>
    <t>43512-26190</t>
  </si>
  <si>
    <t>POIGNET DE PORTE</t>
  </si>
  <si>
    <t>A 9437600159</t>
  </si>
  <si>
    <t>INTERRUPTER DE CONTACT</t>
  </si>
  <si>
    <t>A 943460004</t>
  </si>
  <si>
    <t>8PK1550</t>
  </si>
  <si>
    <t>CARTOUCHE DESSICATEUR COELSCENT RENAULT</t>
  </si>
  <si>
    <t>CACHE POUSSIERE</t>
  </si>
  <si>
    <t>FDS4101</t>
  </si>
  <si>
    <t>ABB 125A</t>
  </si>
  <si>
    <t>3 X 2.5 MM</t>
  </si>
  <si>
    <t>GARNITURE DE FREIN AV</t>
  </si>
  <si>
    <t>81561-90K090</t>
  </si>
  <si>
    <t>FILTRE AGAZOIL</t>
  </si>
  <si>
    <t>VIS ECROU</t>
  </si>
  <si>
    <t>VE17</t>
  </si>
  <si>
    <t>VE14</t>
  </si>
  <si>
    <t>VE10</t>
  </si>
  <si>
    <t>MACHOIR DE FREIN AR</t>
  </si>
  <si>
    <t>K440</t>
  </si>
  <si>
    <t>233-5102</t>
  </si>
  <si>
    <t>FEUILLE DE TOLE</t>
  </si>
  <si>
    <t>FT40</t>
  </si>
  <si>
    <t>23390-6A511</t>
  </si>
  <si>
    <t>COMPRESSEUR DE CLIMATISEUR</t>
  </si>
  <si>
    <t>88320-6A470</t>
  </si>
  <si>
    <t>ASPIRAL DE VOLANT</t>
  </si>
  <si>
    <t>84308-60020</t>
  </si>
  <si>
    <t>TUYAUX RETOUR GASOIL</t>
  </si>
  <si>
    <t>2 CM</t>
  </si>
  <si>
    <t>2873K63</t>
  </si>
  <si>
    <t>POMPE ELECTRIQUE</t>
  </si>
  <si>
    <t>CYLINDER HEAD ASSY</t>
  </si>
  <si>
    <t>B0-NMI-01-00-169-A</t>
  </si>
  <si>
    <t>HYDRAFORM 4LD/640</t>
  </si>
  <si>
    <t>B0-NMI-01-00-178-A</t>
  </si>
  <si>
    <t>DOUBLE PUMP HYDRAULIC</t>
  </si>
  <si>
    <t>B0-NMI-01-00-124-A</t>
  </si>
  <si>
    <t>EN RORD LEARING RET STIL</t>
  </si>
  <si>
    <t>B0-NMI-01-00-049-A</t>
  </si>
  <si>
    <t>ELEMENT AIR FILTER</t>
  </si>
  <si>
    <t>B0-NMI-01-00-070-A</t>
  </si>
  <si>
    <t>CRANKSHAFT SUPPORT ASSY</t>
  </si>
  <si>
    <t>B0-NMI-01-00-164-A</t>
  </si>
  <si>
    <t>CLEANER AIR ASSY</t>
  </si>
  <si>
    <t>B0-NMI-01-00-161-A</t>
  </si>
  <si>
    <t>HFAV MOUNTING</t>
  </si>
  <si>
    <t>B0-NMI-01-01-006-A</t>
  </si>
  <si>
    <t>VALVES EXHAUST</t>
  </si>
  <si>
    <t>B0-NMI-01-00-061-A</t>
  </si>
  <si>
    <t>TAN FLYUHEEL PLASTIC</t>
  </si>
  <si>
    <t>B0-NMI-01-00-182-A</t>
  </si>
  <si>
    <t>VALVES INLET</t>
  </si>
  <si>
    <t>B0-NMI-01-00-062-A</t>
  </si>
  <si>
    <t>CONTROL LEVER</t>
  </si>
  <si>
    <t>B0-NMI-01-00-016-A</t>
  </si>
  <si>
    <t>LJALTECH CONTROL LEVER</t>
  </si>
  <si>
    <t>B0-NMI-01-00-506-A</t>
  </si>
  <si>
    <t>12V/24V-6A</t>
  </si>
  <si>
    <t>MODULE ÉLECTRONIQUE</t>
  </si>
  <si>
    <t>JOINT D'ARRET A HUILE BOITE DE VITESSE</t>
  </si>
  <si>
    <t>90311-47012</t>
  </si>
  <si>
    <t>POMPE ALIMENTATION</t>
  </si>
  <si>
    <t>A0040910501</t>
  </si>
  <si>
    <t>BLOC ADDITIF ABB</t>
  </si>
  <si>
    <t>15124480171A</t>
  </si>
  <si>
    <t>PH 11</t>
  </si>
  <si>
    <t>PNEU CAMION RENAULT</t>
  </si>
  <si>
    <t>395/85 R20</t>
  </si>
  <si>
    <t>TRUCK</t>
  </si>
  <si>
    <t>A 011400710</t>
  </si>
  <si>
    <t>MONO TEMPERATEURE</t>
  </si>
  <si>
    <t>A 0055421017</t>
  </si>
  <si>
    <t>KIT PISTON COMPRESSEUR</t>
  </si>
  <si>
    <t>ADT0001319211</t>
  </si>
  <si>
    <t>CHALUMEAUX, LAMPE À SOUDER</t>
  </si>
  <si>
    <t>JH-15</t>
  </si>
  <si>
    <t>KIT EVASEUR</t>
  </si>
  <si>
    <t>CT 275</t>
  </si>
  <si>
    <t>COUPE TUBE</t>
  </si>
  <si>
    <t>TESTEUR BATTERIE</t>
  </si>
  <si>
    <t>X003819WK1</t>
  </si>
  <si>
    <t>LAMPE TEMOIN</t>
  </si>
  <si>
    <t>6-24V</t>
  </si>
  <si>
    <t>EAU DISTILLEE</t>
  </si>
  <si>
    <t>SNPC</t>
  </si>
  <si>
    <t>ETAIN</t>
  </si>
  <si>
    <t>SOLDER</t>
  </si>
  <si>
    <t>POUDRE DE CAPAN</t>
  </si>
  <si>
    <t>FLUX POWER</t>
  </si>
  <si>
    <t>BAGUETTE EN ALUMINIUM</t>
  </si>
  <si>
    <t>GBA</t>
  </si>
  <si>
    <t>BAGUETTE EN CUIVRE</t>
  </si>
  <si>
    <t>GBP</t>
  </si>
  <si>
    <t>JOINT CLIMATISATION</t>
  </si>
  <si>
    <t>F12R134</t>
  </si>
  <si>
    <t>BOUTEILLE GAZ 11,3 KG</t>
  </si>
  <si>
    <t>R 22</t>
  </si>
  <si>
    <t>CON</t>
  </si>
  <si>
    <t>44320-0K020</t>
  </si>
  <si>
    <t>BATTERIE BLINDÉE</t>
  </si>
  <si>
    <t>12V - 200 AH</t>
  </si>
  <si>
    <t>ELECTROVANE D'ARRET</t>
  </si>
  <si>
    <t>028130135B</t>
  </si>
  <si>
    <t>CYLINDRE RECEPTEUR DE ROUE</t>
  </si>
  <si>
    <t>A 001 142 01618</t>
  </si>
  <si>
    <t>A 001 466 2801</t>
  </si>
  <si>
    <t>GARNITURE DE FREIN AR</t>
  </si>
  <si>
    <t>A9606808104</t>
  </si>
  <si>
    <t>A9606808103</t>
  </si>
  <si>
    <t>48061-60060</t>
  </si>
  <si>
    <t>FILTER A AIR</t>
  </si>
  <si>
    <t>SILLENT BLOC BAR STAB</t>
  </si>
  <si>
    <t>CYLINDRE DE ROUE DROITE</t>
  </si>
  <si>
    <t>CYLINDRE DE ROUE GAUCHE</t>
  </si>
  <si>
    <t>POULE TENDEUR</t>
  </si>
  <si>
    <t>CHAINE</t>
  </si>
  <si>
    <t>1M</t>
  </si>
  <si>
    <t>FILTRE DESYDRATANT</t>
  </si>
  <si>
    <t>RESSORT DE RAPPEL</t>
  </si>
  <si>
    <t>DEEGRIMPANT</t>
  </si>
  <si>
    <t>HARDEX 4D</t>
  </si>
  <si>
    <t>POUMON DE FREIN</t>
  </si>
  <si>
    <t>27060-0L30</t>
  </si>
  <si>
    <t>04465-0K360</t>
  </si>
  <si>
    <t>PREFILTRE A AIR</t>
  </si>
  <si>
    <t>HZ 78/79</t>
  </si>
  <si>
    <t>CULBUTEUR</t>
  </si>
  <si>
    <t>BOUT INJECTEUR</t>
  </si>
  <si>
    <t>SDLLA15541705</t>
  </si>
  <si>
    <t>JAUGE A HUILE</t>
  </si>
  <si>
    <t>07-99-901-72</t>
  </si>
  <si>
    <t>BDUHON RESERVOIR</t>
  </si>
  <si>
    <t>EPONGE</t>
  </si>
  <si>
    <t>MAITRE CYLINDRE</t>
  </si>
  <si>
    <t>258M0087</t>
  </si>
  <si>
    <t>28100-C041</t>
  </si>
  <si>
    <t>HUILE COMPRESSEUR</t>
  </si>
  <si>
    <t>HFC 134 A</t>
  </si>
  <si>
    <t>COMPRESSEUR CLIMATISATION</t>
  </si>
  <si>
    <t>445861-0030</t>
  </si>
  <si>
    <t>RIVET  DE GARNITURE</t>
  </si>
  <si>
    <t>ESSUE GLACES</t>
  </si>
  <si>
    <t>FILTRE SECONDAIRE APM</t>
  </si>
  <si>
    <t>FILTRE APM</t>
  </si>
  <si>
    <t>TAMBOUR FREIN AV</t>
  </si>
  <si>
    <t>GARNITURE FREIN AR</t>
  </si>
  <si>
    <t>GARNITURE FREIN AV</t>
  </si>
  <si>
    <t>FILTRE A HILE</t>
  </si>
  <si>
    <t>90942-01142</t>
  </si>
  <si>
    <t>DISJONCTEUR DIFFÉRENTIEL</t>
  </si>
  <si>
    <t>30-60A</t>
  </si>
  <si>
    <t>04465-YZZEJ</t>
  </si>
  <si>
    <t>FEU ROUGE</t>
  </si>
  <si>
    <t>81550-60273</t>
  </si>
  <si>
    <t>PHARE GAUCHE</t>
  </si>
  <si>
    <t>81170-60M90</t>
  </si>
  <si>
    <t>87940-60N61</t>
  </si>
  <si>
    <t>DOT-4</t>
  </si>
  <si>
    <t>BOITIER DE DIRECTION</t>
  </si>
  <si>
    <t>730 8093</t>
  </si>
  <si>
    <t>BIELLETE AV DROIT</t>
  </si>
  <si>
    <t>48810-60040</t>
  </si>
  <si>
    <t>JX0810Y</t>
  </si>
  <si>
    <t>LWYAV13X109047</t>
  </si>
  <si>
    <t>PLAQUETTE DE FREIN AVANT</t>
  </si>
  <si>
    <t>04495-60190</t>
  </si>
  <si>
    <t>GASOIL FILTER</t>
  </si>
  <si>
    <t>23390 -51070</t>
  </si>
  <si>
    <t>COURROIE MOTEUR</t>
  </si>
  <si>
    <t>3920/00</t>
  </si>
  <si>
    <t>RESERVOIR EAU ESSUI GLACE</t>
  </si>
  <si>
    <t>85315-60250</t>
  </si>
  <si>
    <t>PARE CHOC AVANT</t>
  </si>
  <si>
    <t>52101-60090</t>
  </si>
  <si>
    <t>BARRE STABILISATRICE</t>
  </si>
  <si>
    <t>48804-60090</t>
  </si>
  <si>
    <t>DISQUE</t>
  </si>
  <si>
    <t>31250-60250</t>
  </si>
  <si>
    <t>PRESSE A BRIQUE</t>
  </si>
  <si>
    <t>PISTON SEGMENT</t>
  </si>
  <si>
    <t>CONTROL LEVER ASSEMBLY ( MANETTES)</t>
  </si>
  <si>
    <t>C107406-8</t>
  </si>
  <si>
    <t>POMPE INJECTION</t>
  </si>
  <si>
    <t>0014662801</t>
  </si>
  <si>
    <t>12V-66AH</t>
  </si>
  <si>
    <t>12V-55AH</t>
  </si>
  <si>
    <t>SILLENT BLOC TRAIN AVANT</t>
  </si>
  <si>
    <t>48061-60020</t>
  </si>
  <si>
    <t>SILLENT BLOC TRAIN AV</t>
  </si>
  <si>
    <t>48061-60040</t>
  </si>
  <si>
    <t>AMORTISSEUR DE CABINE</t>
  </si>
  <si>
    <t>ACTROS</t>
  </si>
  <si>
    <t>FILTRE HYDRAULIQUE</t>
  </si>
  <si>
    <t>CR112C25R</t>
  </si>
  <si>
    <t>LAMPADAIRE SOLAIRE</t>
  </si>
  <si>
    <t>200 W</t>
  </si>
  <si>
    <t>POINTE D'ATTACHE</t>
  </si>
  <si>
    <t>2 mm</t>
  </si>
  <si>
    <t>CHEVILLE</t>
  </si>
  <si>
    <t>CEINTURE COLSON</t>
  </si>
  <si>
    <t>INN 47992</t>
  </si>
  <si>
    <t>AMORTISSEUR AVANT HIACE</t>
  </si>
  <si>
    <t>FILTRE À AIR</t>
  </si>
  <si>
    <t>POMPE D'ALIMENTATION GASOIL</t>
  </si>
  <si>
    <t>APPAREIL DIGNOSTIC MULTI-MARQUE</t>
  </si>
  <si>
    <t>380X300 MM</t>
  </si>
  <si>
    <t>OUTILLAGE</t>
  </si>
  <si>
    <t>EQUILIBRAGE DE ROUE</t>
  </si>
  <si>
    <t>SB21B1579</t>
  </si>
  <si>
    <t>COMPRESSEUR A AIR</t>
  </si>
  <si>
    <t>300 LITRES</t>
  </si>
  <si>
    <t>APPAREIL REGLAGE PARALLELISME</t>
  </si>
  <si>
    <t>DONLUP AGO/40</t>
  </si>
  <si>
    <t>CROISION AV</t>
  </si>
  <si>
    <t>A 14317114</t>
  </si>
  <si>
    <t>A 0081522902</t>
  </si>
  <si>
    <t>PRESSURE SENOR</t>
  </si>
  <si>
    <t>WHLEEL SPEED SENOR</t>
  </si>
  <si>
    <t>SET OF 2WIPER BLAND</t>
  </si>
  <si>
    <t>SEALING</t>
  </si>
  <si>
    <t>SMOCK ABSOR BER</t>
  </si>
  <si>
    <t>REAR VIEN MIRROR</t>
  </si>
  <si>
    <t>TURBO MARGER</t>
  </si>
  <si>
    <t>BRAKET</t>
  </si>
  <si>
    <t>BEHRING SUPPORT</t>
  </si>
  <si>
    <t>BUBBER BEARING</t>
  </si>
  <si>
    <t>REPHIR KIT</t>
  </si>
  <si>
    <t>PATTE A JOINT</t>
  </si>
  <si>
    <t>TMC GREY</t>
  </si>
  <si>
    <t>24V 21W/5W</t>
  </si>
  <si>
    <t>315 80R</t>
  </si>
  <si>
    <t>PONT AVANT CAMION</t>
  </si>
  <si>
    <t>A 9603 370 696</t>
  </si>
  <si>
    <t>CHARRIOT DE VISITE MECANIQUE</t>
  </si>
  <si>
    <t>104X49X12.5</t>
  </si>
  <si>
    <t>FER A SOUDER ELECTRIQUE</t>
  </si>
  <si>
    <t>220-240-50/60</t>
  </si>
  <si>
    <t>PINCE A CERTIR CABLE ELECTRIQUE</t>
  </si>
  <si>
    <t>YQK-120</t>
  </si>
  <si>
    <t>PERCEUSE RECHARGEABLE</t>
  </si>
  <si>
    <t>32 V2.0 MM</t>
  </si>
  <si>
    <t>CABLE ROUGE</t>
  </si>
  <si>
    <t>1 X 10 R- MM</t>
  </si>
  <si>
    <t>RELAIS TEMPORISER</t>
  </si>
  <si>
    <t>AC 220-AH3-3</t>
  </si>
  <si>
    <t>1R1804</t>
  </si>
  <si>
    <t>CRACHEUR</t>
  </si>
  <si>
    <t>11HP240 BAR</t>
  </si>
  <si>
    <t>212-1974R-A</t>
  </si>
  <si>
    <t>FEU ARRIERE LH</t>
  </si>
  <si>
    <t>212-1974L-A</t>
  </si>
  <si>
    <t>ECROU DE ROUE</t>
  </si>
  <si>
    <t>COURROIE DISTRIBUTION</t>
  </si>
  <si>
    <t>13560-17030</t>
  </si>
  <si>
    <t>BATTERIE SOLAIRE</t>
  </si>
  <si>
    <t>12 V 200 AM</t>
  </si>
  <si>
    <t>PREFILTRE</t>
  </si>
  <si>
    <t>FILTRE À HUILE TURBO</t>
  </si>
  <si>
    <t>88440-0K060</t>
  </si>
  <si>
    <t>FLEXIBLE EMBRAYAGE</t>
  </si>
  <si>
    <t>MOTEUR COMPLET</t>
  </si>
  <si>
    <t>A 382 3610301</t>
  </si>
  <si>
    <t>FILTRE A AIR CATERPILAR</t>
  </si>
  <si>
    <t>PREFILTRE DECANTEUR</t>
  </si>
  <si>
    <t>1B1804</t>
  </si>
  <si>
    <t>POMPETTE A GASOIL</t>
  </si>
  <si>
    <t>0000901050</t>
  </si>
  <si>
    <t>BIELLETTE AVANT DROITE</t>
  </si>
  <si>
    <t>ROTULE SUSPENSION</t>
  </si>
  <si>
    <t>43310-OK040</t>
  </si>
  <si>
    <t>BIELLETTE AVANT GAUCHE</t>
  </si>
  <si>
    <t>48810-60030</t>
  </si>
  <si>
    <t>DISJONCTEUR  TETRAPOLAIRE</t>
  </si>
  <si>
    <t>500 AM</t>
  </si>
  <si>
    <t>CONTROLEUR DE CHARGE</t>
  </si>
  <si>
    <t>MPPT/250/70</t>
  </si>
  <si>
    <t>RHEOSTAT VENTILATEUR</t>
  </si>
  <si>
    <t>RHEOSTAT 16 A</t>
  </si>
  <si>
    <t>DISJONCTEUR  MONOPHASE 4</t>
  </si>
  <si>
    <t>40 AM</t>
  </si>
  <si>
    <t>DISJONCTEUR   DIFFERENCIEL 50 AM</t>
  </si>
  <si>
    <t>50 AM</t>
  </si>
  <si>
    <t>ABB 75A</t>
  </si>
  <si>
    <t>LAMPADAIRE</t>
  </si>
  <si>
    <t>30 W</t>
  </si>
  <si>
    <t>TUYAU ISORANGE</t>
  </si>
  <si>
    <t>80 W</t>
  </si>
  <si>
    <t>2.5 MM</t>
  </si>
  <si>
    <t>AIR CONDITIONNING COMPRESS</t>
  </si>
  <si>
    <t>UNIT INJECTOIR</t>
  </si>
  <si>
    <t>PMLLER</t>
  </si>
  <si>
    <t>SMOCK ABSORBER</t>
  </si>
  <si>
    <t>WINDCREEN</t>
  </si>
  <si>
    <t>CLUTCH EXCH</t>
  </si>
  <si>
    <t>CHARHER AIR COOLER</t>
  </si>
  <si>
    <t>HEAD LAMP</t>
  </si>
  <si>
    <t>KIT AIR FILTER P RIETS</t>
  </si>
  <si>
    <t>VENTILATION FILTRE</t>
  </si>
  <si>
    <t>FERMINAL</t>
  </si>
  <si>
    <t>HEATING OIL</t>
  </si>
  <si>
    <t>AIR INLET MAUSING</t>
  </si>
  <si>
    <t>MEX SOCKET SCREW</t>
  </si>
  <si>
    <t>FILTRE KIT DTI 11-13</t>
  </si>
  <si>
    <t>FF 5890</t>
  </si>
  <si>
    <t>T 131 A06</t>
  </si>
  <si>
    <t>04465-0K240</t>
  </si>
  <si>
    <t>FILTER A GASOIL SEPARATEUR</t>
  </si>
  <si>
    <t>LF 16015</t>
  </si>
  <si>
    <t>FILTRE SEPARATEUR</t>
  </si>
  <si>
    <t>FS 19732</t>
  </si>
  <si>
    <t>K 91900</t>
  </si>
  <si>
    <t>F 026 402143</t>
  </si>
  <si>
    <t>REGLETTE AMPOULE</t>
  </si>
  <si>
    <t>JOINT DE CYLINDRE</t>
  </si>
  <si>
    <t>18G-11351-02</t>
  </si>
  <si>
    <t>BAGUETTE A SOUDER</t>
  </si>
  <si>
    <t>2.5 X 350 MM</t>
  </si>
  <si>
    <t>25 MM</t>
  </si>
  <si>
    <t>BAGUETTE A SOUDURE</t>
  </si>
  <si>
    <t>2.5 X 3 X 32 MM</t>
  </si>
  <si>
    <t>TUBE CARRE</t>
  </si>
  <si>
    <t>50 X 3 MM</t>
  </si>
  <si>
    <t>10/10</t>
  </si>
  <si>
    <t>RELAIS FINDER</t>
  </si>
  <si>
    <t>RXM4AB2P7</t>
  </si>
  <si>
    <t>RIVETS TEMPÉRATURE</t>
  </si>
  <si>
    <t>220V</t>
  </si>
  <si>
    <t>RELAIS TEMPORISE</t>
  </si>
  <si>
    <t>550029R8100</t>
  </si>
  <si>
    <t>3 X 1.5 mm</t>
  </si>
  <si>
    <t>RELAIS 12 V</t>
  </si>
  <si>
    <t>ELECTROVANE DARRÊT</t>
  </si>
  <si>
    <t>12 v</t>
  </si>
  <si>
    <t>RELAIS TEMPORISE ABB</t>
  </si>
  <si>
    <t>ABB 220V</t>
  </si>
  <si>
    <t>VEROUILLAGE ELECTRIQUE 220V</t>
  </si>
  <si>
    <t>220V-VEROU</t>
  </si>
  <si>
    <t>SURFACAGE DE TAMBOUR</t>
  </si>
  <si>
    <t>PATIN DE FRIEN ET RIVAGE</t>
  </si>
  <si>
    <t>19488 MP/3611</t>
  </si>
  <si>
    <t>MONTAGE SILLENT BLOC</t>
  </si>
  <si>
    <t>BARRE DE SUSPENSION</t>
  </si>
  <si>
    <t>48610-60040</t>
  </si>
  <si>
    <t>KNUCKLES SUB ASSY</t>
  </si>
  <si>
    <t>JOINT SPY PONT ARRIERE</t>
  </si>
  <si>
    <t>JOINT SPY BOITE TRNASFERT</t>
  </si>
  <si>
    <t>KIT MOYAU DE ROUE</t>
  </si>
  <si>
    <t>360 337 0696</t>
  </si>
  <si>
    <t>90368-45084</t>
  </si>
  <si>
    <t>CRIQUE ROULANT</t>
  </si>
  <si>
    <t>5 TONNES</t>
  </si>
  <si>
    <t>FS 1251</t>
  </si>
  <si>
    <t>32431-60250</t>
  </si>
  <si>
    <t>BUTEE EMBRAYAGE</t>
  </si>
  <si>
    <t>DISQUE EMBRAYAGE</t>
  </si>
  <si>
    <t>PLATEAU EMBRAYAGE</t>
  </si>
  <si>
    <t>SILENT BLOC BARRE DIRECTION</t>
  </si>
  <si>
    <t>SILENT BLOC BAR DE LIAISO</t>
  </si>
  <si>
    <t>SILENT BLOC BAR STAB AVANT</t>
  </si>
  <si>
    <t>SILLENT BLOC AMORTISSEUR  AVANT</t>
  </si>
  <si>
    <t>POCHETTE JOINT MOYAU AVANT</t>
  </si>
  <si>
    <t>CAPTEUR DE ROUE AVANT</t>
  </si>
  <si>
    <t>PHARE AVANT DROIT</t>
  </si>
  <si>
    <t>81130-60C41</t>
  </si>
  <si>
    <t>MACHINE MONTAGE DE PNEUS</t>
  </si>
  <si>
    <t>SL 210718843</t>
  </si>
  <si>
    <t>BOMBE PEINTURE</t>
  </si>
  <si>
    <t>400 mL</t>
  </si>
  <si>
    <t>FEU ROUGE ARRIERE</t>
  </si>
  <si>
    <t>101 - 262Y2</t>
  </si>
  <si>
    <t>MBK</t>
  </si>
  <si>
    <t>PATIN DE FREIN ARRIERE</t>
  </si>
  <si>
    <t>3K6 - W253E-00</t>
  </si>
  <si>
    <t>COMPTEUR COMPLET</t>
  </si>
  <si>
    <t>LAME RESSORT MAITRESSE AVANT</t>
  </si>
  <si>
    <t>VITRE LATERALE GAUCHE</t>
  </si>
  <si>
    <t>62720-26242</t>
  </si>
  <si>
    <t>CHAMBRE CAMION RENAULT</t>
  </si>
  <si>
    <t>1400 R20</t>
  </si>
  <si>
    <t>C0506C</t>
  </si>
  <si>
    <t>TETE DE POMPE</t>
  </si>
  <si>
    <t>22140-17840</t>
  </si>
  <si>
    <t>12 X 1.5</t>
  </si>
  <si>
    <t>DISQUE DE FREIN ARR</t>
  </si>
  <si>
    <t>COURROIE POMPE DE DIRECTION</t>
  </si>
  <si>
    <t>99332-60920</t>
  </si>
  <si>
    <t>04375-0K012</t>
  </si>
  <si>
    <t>ECROUE DE MOYEU</t>
  </si>
  <si>
    <t>CAP ASSY. FUEL FILTER</t>
  </si>
  <si>
    <t>EVAPORATEUR - PRADO</t>
  </si>
  <si>
    <t>CYLINDER SET. KEY LOOK</t>
  </si>
  <si>
    <t>DISJONCTEUR TRIPHASE</t>
  </si>
  <si>
    <t>63 A</t>
  </si>
  <si>
    <t>WASHER/CONE 90210 12019</t>
  </si>
  <si>
    <t>SYNCHRO N°1</t>
  </si>
  <si>
    <t>SYNCHRO N°2</t>
  </si>
  <si>
    <t>23390 -0L070</t>
  </si>
  <si>
    <t>CAP ASSY, FUEL FILTER</t>
  </si>
  <si>
    <t>SWITCH FILTRE GAZOIL</t>
  </si>
  <si>
    <t>31250-0K011</t>
  </si>
  <si>
    <t>FILTER ASSY FUEL</t>
  </si>
  <si>
    <t>ARRÊT HUIL NŒUD DE PONT</t>
  </si>
  <si>
    <t>LENSS REAR COMBINATION LF</t>
  </si>
  <si>
    <t>LENSS REAR COMBINATION RH</t>
  </si>
  <si>
    <t>SPIDER KIT UNIVERSAL JOIN</t>
  </si>
  <si>
    <t>AMPOULE 12V 5W</t>
  </si>
  <si>
    <t>AMPOULE 12 V  16  W</t>
  </si>
  <si>
    <t>SWITCH LEVEL WARNING</t>
  </si>
  <si>
    <t>CAP ASSY FUEL FILTER</t>
  </si>
  <si>
    <t>23390-OL041</t>
  </si>
  <si>
    <t>MOYEU ARRIERE</t>
  </si>
  <si>
    <t>VITRE ARRIERE GAUCHE</t>
  </si>
  <si>
    <t>CYLINDRE  DE ROUE</t>
  </si>
  <si>
    <t>CABLE DE FREIN AV</t>
  </si>
  <si>
    <t>18G 20341-01</t>
  </si>
  <si>
    <t>HUILE DE PONT</t>
  </si>
  <si>
    <t>80 W 90</t>
  </si>
  <si>
    <t>SENSOR ABS (CAPTEUR DE ROUE)</t>
  </si>
  <si>
    <t>89543 -60030</t>
  </si>
  <si>
    <t>SENSOR ABS CAPTEUR ROUE AVANT GAUCHE</t>
  </si>
  <si>
    <t>89546 -60050</t>
  </si>
  <si>
    <t>FA 03403</t>
  </si>
  <si>
    <t>TUYAUX SOUPLE BASCULE CABINE</t>
  </si>
  <si>
    <t>TUYAUX RIGIDE EMBRAYAGE</t>
  </si>
  <si>
    <t>62042 RS</t>
  </si>
  <si>
    <t>GOUGEON ET ECROU</t>
  </si>
  <si>
    <t>A 3894010071</t>
  </si>
  <si>
    <t>PETIT BRAS DIRECTION</t>
  </si>
  <si>
    <t>A 667 460 1605</t>
  </si>
  <si>
    <t>JOINT DE MOYEU AR</t>
  </si>
  <si>
    <t>115 15013</t>
  </si>
  <si>
    <t>COLLE LATERALE</t>
  </si>
  <si>
    <t>COUVRE PHARE</t>
  </si>
  <si>
    <t>A 0028 261 390</t>
  </si>
  <si>
    <t>OPTIQUE FEU ARRIERE</t>
  </si>
  <si>
    <t>52069-60052</t>
  </si>
  <si>
    <t>PARE CHOC ARRIERE</t>
  </si>
  <si>
    <t>4 X 10 mm</t>
  </si>
  <si>
    <t>RUBAN ADHESIF BLEU</t>
  </si>
  <si>
    <t>ROB -B</t>
  </si>
  <si>
    <t>BORNIER</t>
  </si>
  <si>
    <t>25 mm2</t>
  </si>
  <si>
    <t>2X6 MM</t>
  </si>
  <si>
    <t>AMPOULE FEU ROUGE</t>
  </si>
  <si>
    <t>24V  AM</t>
  </si>
  <si>
    <t>FUSIBLE</t>
  </si>
  <si>
    <t>24V</t>
  </si>
  <si>
    <t>MÈCHE</t>
  </si>
  <si>
    <t>5 mm</t>
  </si>
  <si>
    <t>CROCHETS DE COUVERTURE</t>
  </si>
  <si>
    <t>13 mm</t>
  </si>
  <si>
    <t>FILTRE DECANDEUR</t>
  </si>
  <si>
    <t>SFC 5301-10B</t>
  </si>
  <si>
    <t>E500H D129</t>
  </si>
  <si>
    <t>SILENT BLOC AMORTISSEUR AVANT</t>
  </si>
  <si>
    <t>FILTER A POLLEN</t>
  </si>
  <si>
    <t>750 R16 chambre tyre</t>
  </si>
  <si>
    <t>CALE LATÉRALE</t>
  </si>
  <si>
    <t>U5LT-0265</t>
  </si>
  <si>
    <t>COUSSINER DE BIELLE ET PALIER</t>
  </si>
  <si>
    <t>81558-85042</t>
  </si>
  <si>
    <t>PATTE A RODAGE</t>
  </si>
  <si>
    <t>COLLE HERMETIQUE</t>
  </si>
  <si>
    <t>GF-10A</t>
  </si>
  <si>
    <t>COLLE BLEU</t>
  </si>
  <si>
    <t>RS 660-130</t>
  </si>
  <si>
    <t>POMPETTE A GAZOIL</t>
  </si>
  <si>
    <t>A2447010033</t>
  </si>
  <si>
    <t>JOINT A PAPIER</t>
  </si>
  <si>
    <t>KEMTEX 900S</t>
  </si>
  <si>
    <t>30-026026-50</t>
  </si>
  <si>
    <t>BOUGIE D'ALLUMAGE</t>
  </si>
  <si>
    <t>94701-00045</t>
  </si>
  <si>
    <t>18G-26341-00</t>
  </si>
  <si>
    <t>ROULEMENT CARTER</t>
  </si>
  <si>
    <t>93306-20529</t>
  </si>
  <si>
    <t>KIT BIELLE</t>
  </si>
  <si>
    <t>4Y2-11650-00</t>
  </si>
  <si>
    <t>AMPOULE 12V  21W</t>
  </si>
  <si>
    <t>302 14</t>
  </si>
  <si>
    <t>GRAND ROULEMENT MOYEU</t>
  </si>
  <si>
    <t>22390-60A511</t>
  </si>
  <si>
    <t>12V-220AH</t>
  </si>
  <si>
    <t>ROULEMENT BOITE DE TRANSPORT</t>
  </si>
  <si>
    <t>332 12</t>
  </si>
  <si>
    <t>COURROIE CLIMATISSEUR</t>
  </si>
  <si>
    <t>909-16-02513</t>
  </si>
  <si>
    <t>A 383 2610 301</t>
  </si>
  <si>
    <t>VALVE ARRÊT MOTEUR</t>
  </si>
  <si>
    <t>PIGNON PLANÉTAIRE</t>
  </si>
  <si>
    <t>A 3583530016</t>
  </si>
  <si>
    <t>EVAPORATEUR DE CLIM</t>
  </si>
  <si>
    <t>88501-90390</t>
  </si>
  <si>
    <t>VERROUILLAGE MÉCANIQUE</t>
  </si>
  <si>
    <t>15BN 030210R10</t>
  </si>
  <si>
    <t>125 AMP</t>
  </si>
  <si>
    <t>48510-80873</t>
  </si>
  <si>
    <t>ARRETTR A HUILE DE POMPE</t>
  </si>
  <si>
    <t>LAME DE CIE</t>
  </si>
  <si>
    <t>12 X 30MM</t>
  </si>
  <si>
    <t>FILE DE FER</t>
  </si>
  <si>
    <t>ISO 4.2</t>
  </si>
  <si>
    <t>PAPIER</t>
  </si>
  <si>
    <t>P120</t>
  </si>
  <si>
    <t>PAPIER VERT</t>
  </si>
  <si>
    <t>P60</t>
  </si>
  <si>
    <t>RUBAN ADHESIF</t>
  </si>
  <si>
    <t>315 /85 R 22.5</t>
  </si>
  <si>
    <t>2614B552</t>
  </si>
  <si>
    <t>FILTRE DECANTEUR</t>
  </si>
  <si>
    <t>90915-Y22A4</t>
  </si>
  <si>
    <t>SUPPORT RETROV/LH</t>
  </si>
  <si>
    <t>1Y1262900 000</t>
  </si>
  <si>
    <t>COUVERCLE POMPE A HUILE</t>
  </si>
  <si>
    <t>18G 1541600</t>
  </si>
  <si>
    <t>SUPPORT RETROVISEUR / D</t>
  </si>
  <si>
    <t>1Y126290 1000</t>
  </si>
  <si>
    <t>SUPPORT RETROVISEUR / G</t>
  </si>
  <si>
    <t>3Y6829 1100 00</t>
  </si>
  <si>
    <t>CLIGNOTANT AR</t>
  </si>
  <si>
    <t>18G-8330-01</t>
  </si>
  <si>
    <t>RESSORT MANIVELLE</t>
  </si>
  <si>
    <t>905082/6450</t>
  </si>
  <si>
    <t>BOUCHON JOUGE HULE</t>
  </si>
  <si>
    <t>18G 1536200</t>
  </si>
  <si>
    <t>POSE PIEDS</t>
  </si>
  <si>
    <t>120274 300 200</t>
  </si>
  <si>
    <t>KIT PISTON</t>
  </si>
  <si>
    <t>18G-11630-00</t>
  </si>
  <si>
    <t>18G-11630-21</t>
  </si>
  <si>
    <t>1RH 81960-11</t>
  </si>
  <si>
    <t>POMPE A HUILE</t>
  </si>
  <si>
    <t>18G-13101-00</t>
  </si>
  <si>
    <t>SUPPOR RETROVISEUR DROIT</t>
  </si>
  <si>
    <t>83J829100000</t>
  </si>
  <si>
    <t>LEVIER D EMBRAYGE</t>
  </si>
  <si>
    <t>RH 0839123100</t>
  </si>
  <si>
    <t>SPI LEVIER DE VITESSE</t>
  </si>
  <si>
    <t>JOINT SPI PIGNON</t>
  </si>
  <si>
    <t>931022 604 200</t>
  </si>
  <si>
    <t>CABLE BLEU</t>
  </si>
  <si>
    <t>1 X 10 B- MM</t>
  </si>
  <si>
    <t>JOINT SPI MANIVELE</t>
  </si>
  <si>
    <t>BOUGIE</t>
  </si>
  <si>
    <t>9470100 045 00</t>
  </si>
  <si>
    <t>CABLE EMBRAYAGE</t>
  </si>
  <si>
    <t>18G2633 500 00</t>
  </si>
  <si>
    <t>SOUPAPE</t>
  </si>
  <si>
    <t>YBR 125</t>
  </si>
  <si>
    <t>PLAQUETTES DE FREIN</t>
  </si>
  <si>
    <t>CD 110</t>
  </si>
  <si>
    <t>BOUGIE / VTZ-125</t>
  </si>
  <si>
    <t>94701-0037200</t>
  </si>
  <si>
    <t>CASE-BILLE DE BIELLE</t>
  </si>
  <si>
    <t>93310-42210</t>
  </si>
  <si>
    <t>JOINT AMORTISSEUR AVANT</t>
  </si>
  <si>
    <t>93110-35019</t>
  </si>
  <si>
    <t>CLE CONTACT MOTO</t>
  </si>
  <si>
    <t>5VL-H250L-00</t>
  </si>
  <si>
    <t>598-16321-01</t>
  </si>
  <si>
    <t>CABLE ACCELERATEUR</t>
  </si>
  <si>
    <t>3J026311-02</t>
  </si>
  <si>
    <t>SUPPORT PLAQUE</t>
  </si>
  <si>
    <t>18G-84551-00</t>
  </si>
  <si>
    <t>CARBURATEUR MOTO - X-T</t>
  </si>
  <si>
    <t>18G 14101 0000</t>
  </si>
  <si>
    <t>CABLE COMPTEUR</t>
  </si>
  <si>
    <t>10V-83550-00</t>
  </si>
  <si>
    <t>COURROIE CLIMATISATION</t>
  </si>
  <si>
    <t>L9130-92292</t>
  </si>
  <si>
    <t>NIS</t>
  </si>
  <si>
    <t>6V-6 AM</t>
  </si>
  <si>
    <t>12V-250 AM</t>
  </si>
  <si>
    <t>12V-75AH</t>
  </si>
  <si>
    <t>PNEUS MOTO / AV</t>
  </si>
  <si>
    <t>3. 00-18</t>
  </si>
  <si>
    <t>HUILE DE LEVIER DE VITESSE ACTROS</t>
  </si>
  <si>
    <t>A 001 989 24 03 13</t>
  </si>
  <si>
    <t>LIQUIDE DE REFROIDISSEMENT</t>
  </si>
  <si>
    <t>AUTO SUPRA</t>
  </si>
  <si>
    <t>AF 27993NF</t>
  </si>
  <si>
    <t>12 V 05 AM</t>
  </si>
  <si>
    <t>AMORTISSEUR</t>
  </si>
  <si>
    <t>48510-60222</t>
  </si>
  <si>
    <t>FILTER DECANTEUR</t>
  </si>
  <si>
    <t>FILTER A GAZOIL</t>
  </si>
  <si>
    <t>RESSORT PORTIÈRE</t>
  </si>
  <si>
    <t>A 381 723 02 01</t>
  </si>
  <si>
    <t>FILTRE A GASOIL / ELEMENT</t>
  </si>
  <si>
    <t>JANTE DE PNEU / 44 99</t>
  </si>
  <si>
    <t>A 383 400 06 02</t>
  </si>
  <si>
    <t>012 455 51 68</t>
  </si>
  <si>
    <t>E 500 HD 129</t>
  </si>
  <si>
    <t>PRE FILTRE A GASOIL</t>
  </si>
  <si>
    <t>1703/ C1</t>
  </si>
  <si>
    <t>BACHE / TRUCK 1017 A</t>
  </si>
  <si>
    <t>4 X 6 CM</t>
  </si>
  <si>
    <t>NIP31 / 1SP</t>
  </si>
  <si>
    <t>MF00102</t>
  </si>
  <si>
    <t>CROISILLON -ARR</t>
  </si>
  <si>
    <t>A 385 410 01 51</t>
  </si>
  <si>
    <t>A 383 470 01 05</t>
  </si>
  <si>
    <t>A 366 016 06 20</t>
  </si>
  <si>
    <t>A 366 010 68 20</t>
  </si>
  <si>
    <t>A 353 010 4708</t>
  </si>
  <si>
    <t>A 366 180 01 01</t>
  </si>
  <si>
    <t>A 3520 38 38 10</t>
  </si>
  <si>
    <t>A 307 990 01 97</t>
  </si>
  <si>
    <t>A 141 852 20 55</t>
  </si>
  <si>
    <t>A 011 742 17 18</t>
  </si>
  <si>
    <t>A 002 250 87 04</t>
  </si>
  <si>
    <t>A 0014317114</t>
  </si>
  <si>
    <t>MAITRE CYLINDRE-EMBRAYAGE</t>
  </si>
  <si>
    <t>A 0012956006</t>
  </si>
  <si>
    <t>24V 60W</t>
  </si>
  <si>
    <t>OUVERTURE DE SERRURE DE PORTE</t>
  </si>
  <si>
    <t>A002 826 13 90</t>
  </si>
  <si>
    <t>32217 A</t>
  </si>
  <si>
    <t>ECROU POINT ARRIERE</t>
  </si>
  <si>
    <t>55 mm</t>
  </si>
  <si>
    <t>RONDELLE POINT ARRIER</t>
  </si>
  <si>
    <t>133 X 6 X110</t>
  </si>
  <si>
    <t>PARE BRISE AVANT</t>
  </si>
  <si>
    <t>SL180808590</t>
  </si>
  <si>
    <t>CYLINDRE -EMETTEUR</t>
  </si>
  <si>
    <t>A 000 295 72 07</t>
  </si>
  <si>
    <t>FEU ARRIÈRE COMPLET</t>
  </si>
  <si>
    <t>A 001 544 8200</t>
  </si>
  <si>
    <t>24V 21 W</t>
  </si>
  <si>
    <t>A 6174311710</t>
  </si>
  <si>
    <t>POMPE A EAU</t>
  </si>
  <si>
    <t>A 3522 005601</t>
  </si>
  <si>
    <t>A 0032506015</t>
  </si>
  <si>
    <t>PALATEAU D'EMBRAYAGE</t>
  </si>
  <si>
    <t>A 003 250 99 04</t>
  </si>
  <si>
    <t>A 0072502803</t>
  </si>
  <si>
    <t>A 0028110403</t>
  </si>
  <si>
    <t>A 003 151 86 01</t>
  </si>
  <si>
    <t>A 005 154 29 02</t>
  </si>
  <si>
    <t>ROULEMENT POINT ARRIER</t>
  </si>
  <si>
    <t>51 01 48 B</t>
  </si>
  <si>
    <t>COSSE BATTERIE +</t>
  </si>
  <si>
    <t>A 001 8201245</t>
  </si>
  <si>
    <t>CROISION AR</t>
  </si>
  <si>
    <t>A 3854100131</t>
  </si>
  <si>
    <t>A 009 997 78 92</t>
  </si>
  <si>
    <t>A 002 430 69 01</t>
  </si>
  <si>
    <t>JEUX CHARBON ALTERNTOR</t>
  </si>
  <si>
    <t>A 000 151 79 14</t>
  </si>
  <si>
    <t>ARRETE HUILE POINT ARRIER</t>
  </si>
  <si>
    <t>65 X 90 X 10</t>
  </si>
  <si>
    <t>JOINT SPI POINT AV</t>
  </si>
  <si>
    <t>65 X 85 X 10</t>
  </si>
  <si>
    <t>68 X 90 X 10</t>
  </si>
  <si>
    <t>4. 20370</t>
  </si>
  <si>
    <t>36 X 54 X 7</t>
  </si>
  <si>
    <t>AMPOULE DE FEU - AR</t>
  </si>
  <si>
    <t>24V 5W</t>
  </si>
  <si>
    <t>12.5 X 1125 A42</t>
  </si>
  <si>
    <t>VITRE LATERALE TOYOTA</t>
  </si>
  <si>
    <t>ETRIER RH / PRADO</t>
  </si>
  <si>
    <t>DÉMARREUR / TOYOTA COROLLA</t>
  </si>
  <si>
    <t>28100-0T010</t>
  </si>
  <si>
    <t>CLE CONTACT / HILUX</t>
  </si>
  <si>
    <t>RELAIS</t>
  </si>
  <si>
    <t>24V 20A</t>
  </si>
  <si>
    <t>ELECTROVANNE</t>
  </si>
  <si>
    <t>FLASHER , TRUN SIGNAL</t>
  </si>
  <si>
    <t>7.5AM</t>
  </si>
  <si>
    <t>15 AM</t>
  </si>
  <si>
    <t>DISQUE DE FREIN AR</t>
  </si>
  <si>
    <t>ARRETE HUILE</t>
  </si>
  <si>
    <t>POMPE ASSY, FUEL</t>
  </si>
  <si>
    <t>COSSE BATTARIE</t>
  </si>
  <si>
    <t>CUP KIT</t>
  </si>
  <si>
    <t>CYLINDRE KIT , ÉMETTEUR DE FREIN</t>
  </si>
  <si>
    <t>43512-60190</t>
  </si>
  <si>
    <t>DISCQUE DE FREIN</t>
  </si>
  <si>
    <t>43512-0K071</t>
  </si>
  <si>
    <t>24V60W</t>
  </si>
  <si>
    <t>SILENT BLOC TEMPON</t>
  </si>
  <si>
    <t>AMPOULE H4, 12V60/55W</t>
  </si>
  <si>
    <t>AMPOULE 12V10W</t>
  </si>
  <si>
    <t>GOUJON DE ROUE</t>
  </si>
  <si>
    <t>ECROUR DE ROUE -90942-01162</t>
  </si>
  <si>
    <t>CIRCLIPS CARDAR</t>
  </si>
  <si>
    <t>SILLENT BLOC LAME RESSORT</t>
  </si>
  <si>
    <t>BUSH, STABILIZER BAR AVANT</t>
  </si>
  <si>
    <t>RÉTROVISEUR RH /87910-26453</t>
  </si>
  <si>
    <t>BALLAIT D’ESSUIE-GLACE ARRIÈRE</t>
  </si>
  <si>
    <t>85222-60061</t>
  </si>
  <si>
    <t>FEU  ROUGE / PRADO</t>
  </si>
  <si>
    <t>FEU ARRIÈRE PRADO- RH</t>
  </si>
  <si>
    <t>PHARE LH AV GAUCHE</t>
  </si>
  <si>
    <t>ROTULE BAR STABILISATRICE</t>
  </si>
  <si>
    <t>SILLENT BLOC BAR STABILISATRICE</t>
  </si>
  <si>
    <t>BUSH, FRONT LATERAL. BAR DE DIRECTION</t>
  </si>
  <si>
    <t>SILLENT BLOC - AV</t>
  </si>
  <si>
    <t>CYLINDRE RÉCEPTEUR DE FREIN</t>
  </si>
  <si>
    <t>CÂBLE DE FREIN Á MAIN N*1</t>
  </si>
  <si>
    <t>AMORTISSEUR DIRECTION</t>
  </si>
  <si>
    <t>ROTULE CRÉMAI ÈRE</t>
  </si>
  <si>
    <t>ROTULE DE DIRECTION</t>
  </si>
  <si>
    <t>ROTULE , BAR DE DIRECTION</t>
  </si>
  <si>
    <t>DISQUE DE  FREIN  AVANT</t>
  </si>
  <si>
    <t>GASKET   DEMI -ARBRE AV</t>
  </si>
  <si>
    <t>JOINT SPI NEZ DE PONT</t>
  </si>
  <si>
    <t>SYNCRO / 2EME</t>
  </si>
  <si>
    <t>SYNCRO / 1EME</t>
  </si>
  <si>
    <t>SYNCRO 1ERE</t>
  </si>
  <si>
    <t>SYNCRO / 3EME</t>
  </si>
  <si>
    <t>DISQUE DÉMARRAGE</t>
  </si>
  <si>
    <t>A 0032509904</t>
  </si>
  <si>
    <t>23390-0L070</t>
  </si>
  <si>
    <t>TETE HYDROLIQUE</t>
  </si>
  <si>
    <t>FUISIBLE</t>
  </si>
  <si>
    <t>20 A</t>
  </si>
  <si>
    <t>17801-0L040</t>
  </si>
  <si>
    <t>POULIE TENDEUR (COURROIE MOTEUR)</t>
  </si>
  <si>
    <t>COFFRET DEUX POLES</t>
  </si>
  <si>
    <t>2 PAUSE</t>
  </si>
  <si>
    <t>FER RADEAU</t>
  </si>
  <si>
    <t>04495-0K160</t>
  </si>
  <si>
    <t>04495-0K100</t>
  </si>
  <si>
    <t>04495-0K070</t>
  </si>
  <si>
    <t>KIT CYLINDRE ÉMETTEUR</t>
  </si>
  <si>
    <t>PLAQUETTE DE FREIN AR</t>
  </si>
  <si>
    <t>04465-0K340</t>
  </si>
  <si>
    <t>CROISILLON CARDDAN</t>
  </si>
  <si>
    <t>FEU ROUGE AR</t>
  </si>
  <si>
    <t>101-26242</t>
  </si>
  <si>
    <t>POIGNÉE GAUCHE</t>
  </si>
  <si>
    <t>101-26242-01</t>
  </si>
  <si>
    <t>2A61163001</t>
  </si>
  <si>
    <t>CYLINDDRE</t>
  </si>
  <si>
    <t>18G1131101</t>
  </si>
  <si>
    <t>18G82501-00</t>
  </si>
  <si>
    <t>400w</t>
  </si>
  <si>
    <t>400 x 300 x 170</t>
  </si>
  <si>
    <t>300 x 250 x 160</t>
  </si>
  <si>
    <t>INTERRUPTEUR ETANCH</t>
  </si>
  <si>
    <t>A 381 766 09 01</t>
  </si>
  <si>
    <t>195 R 15</t>
  </si>
  <si>
    <t>CHAMBRE A AIR AVANT</t>
  </si>
  <si>
    <t>3. 00-19</t>
  </si>
  <si>
    <t>CHAMBRE A AIR ARR MOTO</t>
  </si>
  <si>
    <t>4. 00/ 18</t>
  </si>
  <si>
    <t>PNEUS AR MOTO</t>
  </si>
  <si>
    <t>4 -10 - 18</t>
  </si>
  <si>
    <t>11 R 22.5</t>
  </si>
  <si>
    <t>700 R 16</t>
  </si>
  <si>
    <t>PENUS COMPLETS</t>
  </si>
  <si>
    <t>750R16</t>
  </si>
  <si>
    <t>BOUTEILLE DE GAS CLIMATISATION</t>
  </si>
  <si>
    <t>ECHELLE ESCALOT 4M</t>
  </si>
  <si>
    <t>4 METRE</t>
  </si>
  <si>
    <t>230 X 2.5 X 22.25 MM</t>
  </si>
  <si>
    <t>128-5247</t>
  </si>
  <si>
    <t>CAISSE COMPLET ELECTRICIEN</t>
  </si>
  <si>
    <t>CHROME VANADIUM</t>
  </si>
  <si>
    <t>BOITIER ETANCHE DE 100 X 100</t>
  </si>
  <si>
    <t>DISJONCTEUR 16 A</t>
  </si>
  <si>
    <t>DISJONCTEUR 10 A</t>
  </si>
  <si>
    <t>CHEVILLES  VIS</t>
  </si>
  <si>
    <t>8 mm</t>
  </si>
  <si>
    <t>DOMINOS</t>
  </si>
  <si>
    <t>16 mm</t>
  </si>
  <si>
    <t>FS 1280</t>
  </si>
  <si>
    <t>JX 10081L</t>
  </si>
  <si>
    <t>JX 0810</t>
  </si>
  <si>
    <t>CONTACTEUR ABB + VERROUILLAGE</t>
  </si>
  <si>
    <t>125 A</t>
  </si>
  <si>
    <t>65 AM</t>
  </si>
  <si>
    <t>BARRE DE DIRECTION</t>
  </si>
  <si>
    <t>45451-60130</t>
  </si>
  <si>
    <t>AF 409K</t>
  </si>
  <si>
    <t>2654 403</t>
  </si>
  <si>
    <t>ETRIER LH / PRADO</t>
  </si>
  <si>
    <t>POCHETTE ARRETE HUILE</t>
  </si>
  <si>
    <t>93103-25011/93102-28061</t>
  </si>
  <si>
    <t>POIGNET GAUCHE</t>
  </si>
  <si>
    <t>10A-26242-01</t>
  </si>
  <si>
    <t>POIGNET DROIT</t>
  </si>
  <si>
    <t>1A0-26242-01</t>
  </si>
  <si>
    <t>2A6-11181-00</t>
  </si>
  <si>
    <t>CYLINDRE MOTO</t>
  </si>
  <si>
    <t>18G-11311-01</t>
  </si>
  <si>
    <t>AMPOULE PHARE</t>
  </si>
  <si>
    <t>17F-84114-00</t>
  </si>
  <si>
    <t>3KG-W253E-00</t>
  </si>
  <si>
    <t>LEVIER BRAS EMBRAYAGE</t>
  </si>
  <si>
    <t>2H0-83912-31</t>
  </si>
  <si>
    <t>MANIVELLE</t>
  </si>
  <si>
    <t>2A6-15620-00</t>
  </si>
  <si>
    <t>2TZ TOTAL</t>
  </si>
  <si>
    <t>18G-82501-00</t>
  </si>
  <si>
    <t>BRAS D EMBRAYGE</t>
  </si>
  <si>
    <t>2HO-83912-30</t>
  </si>
  <si>
    <t>LEVIER BRAS DE FREIN</t>
  </si>
  <si>
    <t>2H0-83922-31</t>
  </si>
  <si>
    <t>275-21C</t>
  </si>
  <si>
    <t>PNEU AVANT</t>
  </si>
  <si>
    <t>275-21</t>
  </si>
  <si>
    <t>18G-11630-01</t>
  </si>
  <si>
    <t>3Y1-24610-01</t>
  </si>
  <si>
    <t>KIT CHAIN</t>
  </si>
  <si>
    <t>3TT-W001A-00</t>
  </si>
  <si>
    <t>CYLINDER RECEPTEUR DE ROUE</t>
  </si>
  <si>
    <t>A 011 420 16 18</t>
  </si>
  <si>
    <t>SAE 80W90</t>
  </si>
  <si>
    <t>AT-160 DX</t>
  </si>
  <si>
    <t>15W - 40</t>
  </si>
  <si>
    <t>24V 75W</t>
  </si>
  <si>
    <t>Mètre</t>
  </si>
  <si>
    <t>ROULEAU</t>
  </si>
  <si>
    <t>Kg</t>
  </si>
  <si>
    <t>Litre</t>
  </si>
  <si>
    <t>Pièce</t>
  </si>
  <si>
    <t>Boite</t>
  </si>
  <si>
    <t>Kit</t>
  </si>
  <si>
    <t>Paquet</t>
  </si>
  <si>
    <t>Stock Théorique</t>
  </si>
  <si>
    <t>Ecart</t>
  </si>
  <si>
    <t>N° de Fiche/BC</t>
  </si>
  <si>
    <t>LISTE DES PARTENAIRES &amp; FOURNISSEURS</t>
  </si>
  <si>
    <t>TYPE</t>
  </si>
  <si>
    <t>CNE</t>
  </si>
  <si>
    <t>Partenaire</t>
  </si>
  <si>
    <t>Fournisseurs</t>
  </si>
  <si>
    <t>Transfert</t>
  </si>
  <si>
    <t>IKC</t>
  </si>
  <si>
    <t>&gt; Liste_des_Partenaires &amp; Fournisseurs</t>
  </si>
  <si>
    <t>Etat</t>
  </si>
  <si>
    <t>Mouvements Stock Program</t>
  </si>
  <si>
    <t>&gt; Mouvement Stock Program</t>
  </si>
  <si>
    <t>&gt;Mouvement stock Program</t>
  </si>
  <si>
    <t>Liste des pièces détachées</t>
  </si>
  <si>
    <t>Prix</t>
  </si>
  <si>
    <t>90364-33011</t>
  </si>
  <si>
    <t>Roulement Fusée</t>
  </si>
  <si>
    <t>90311-41015</t>
  </si>
  <si>
    <t>Arrête huile</t>
  </si>
  <si>
    <t>CONTACTEUR CLIGNOTTANT</t>
  </si>
  <si>
    <t>31210-0K400</t>
  </si>
  <si>
    <t>90916-02589</t>
  </si>
  <si>
    <t>23380-17481</t>
  </si>
  <si>
    <t>42323-60020</t>
  </si>
  <si>
    <t>12 X 1</t>
  </si>
  <si>
    <t>&gt; Voir la situation Stock Program</t>
  </si>
  <si>
    <t>Mouvements Stock Admin</t>
  </si>
  <si>
    <t>Liste des pièces détachées Admin</t>
  </si>
  <si>
    <t>DISQUE DE ROUE AVANT</t>
  </si>
  <si>
    <t>05890-46539</t>
  </si>
  <si>
    <t>RESSORT</t>
  </si>
  <si>
    <t>MD18/24</t>
  </si>
  <si>
    <t>MD19/12</t>
  </si>
  <si>
    <t>CAT1R1805</t>
  </si>
  <si>
    <t>DISJONCTEUR MULTI 9</t>
  </si>
  <si>
    <t>DM32A</t>
  </si>
  <si>
    <t>DM25A</t>
  </si>
  <si>
    <t>DM16A</t>
  </si>
  <si>
    <t>DM10A</t>
  </si>
  <si>
    <t>CONTACTEUR 4POLES</t>
  </si>
  <si>
    <t>POMPE A INJECTION</t>
  </si>
  <si>
    <t>06706LPC</t>
  </si>
  <si>
    <t>122712-5152</t>
  </si>
  <si>
    <t>F4BESM179-M3</t>
  </si>
  <si>
    <t>AMORTISSEUR  AR</t>
  </si>
  <si>
    <t>F4BESM180-M3</t>
  </si>
  <si>
    <t>SCOTCH ELECTRIQUE</t>
  </si>
  <si>
    <t>ROB</t>
  </si>
  <si>
    <t>ECROUE</t>
  </si>
  <si>
    <t>LC 76</t>
  </si>
  <si>
    <t>DISQUE DE ROUE</t>
  </si>
  <si>
    <t>DBA 427225</t>
  </si>
  <si>
    <t>DBA 427235</t>
  </si>
  <si>
    <t>40232-01J00</t>
  </si>
  <si>
    <t>40215-C6000</t>
  </si>
  <si>
    <t>35129-4401P</t>
  </si>
  <si>
    <t>11720-VC10A</t>
  </si>
  <si>
    <t>41060-T0925</t>
  </si>
  <si>
    <t>16403-VK11A</t>
  </si>
  <si>
    <t>FILTRE À HUILE ELEMENT</t>
  </si>
  <si>
    <t>15209-2W200</t>
  </si>
  <si>
    <t>AY040-NS092</t>
  </si>
  <si>
    <t>GRILLAGE AVERTISSEUR</t>
  </si>
  <si>
    <t>0.30mX100m</t>
  </si>
  <si>
    <t>4 x 2,5 mm</t>
  </si>
  <si>
    <t>COSSE D 70</t>
  </si>
  <si>
    <t>C70</t>
  </si>
  <si>
    <t>TUYAU PV DE 100</t>
  </si>
  <si>
    <t>TU-100</t>
  </si>
  <si>
    <t>INVERSEUR AUTOMATIQUE</t>
  </si>
  <si>
    <t>ABB30A</t>
  </si>
  <si>
    <t>DISJONCTEUR COMPACT</t>
  </si>
  <si>
    <t>250A DPX3-4 POLES</t>
  </si>
  <si>
    <t>CONTACTEUR MULTI 9</t>
  </si>
  <si>
    <t>4 POLES 63 A</t>
  </si>
  <si>
    <t>4 POLES 40 A</t>
  </si>
  <si>
    <t>45 ABB-C</t>
  </si>
  <si>
    <t>CHEVILLES</t>
  </si>
  <si>
    <t>CH-10</t>
  </si>
  <si>
    <t>3 X 4 mm</t>
  </si>
  <si>
    <t>DISJONCTEUR  80A</t>
  </si>
  <si>
    <t>80A</t>
  </si>
  <si>
    <t>4X70</t>
  </si>
  <si>
    <t>CAT1R1804</t>
  </si>
  <si>
    <t>CAT4415111</t>
  </si>
  <si>
    <t>FF 5580</t>
  </si>
  <si>
    <t>15VR550029R</t>
  </si>
  <si>
    <t>04152-38020</t>
  </si>
  <si>
    <t>PNEUS BLINDE</t>
  </si>
  <si>
    <t>LT235/85R16</t>
  </si>
  <si>
    <t>6301 RS</t>
  </si>
  <si>
    <t>FF 167</t>
  </si>
  <si>
    <t>435-6493</t>
  </si>
  <si>
    <t>31230-60260</t>
  </si>
  <si>
    <t>DISQUE D'EMBRAYAGE BLINDE</t>
  </si>
  <si>
    <t>31210-60300</t>
  </si>
  <si>
    <t>31250-60472</t>
  </si>
  <si>
    <t>2TL 701-003 A00</t>
  </si>
  <si>
    <t>2TL 701-002 A00</t>
  </si>
  <si>
    <t>AF 26676/ A041R283</t>
  </si>
  <si>
    <t>FILTRE A AIR SECONDAIRE</t>
  </si>
  <si>
    <t>AF 25439</t>
  </si>
  <si>
    <t>DPN S0 KGM</t>
  </si>
  <si>
    <t>BC-022</t>
  </si>
  <si>
    <t>TUYAUX GASOIL</t>
  </si>
  <si>
    <t>3 CM</t>
  </si>
  <si>
    <t>ABB 200A</t>
  </si>
  <si>
    <t>TROPIC-AUTO</t>
  </si>
  <si>
    <t>INVERSEUR</t>
  </si>
  <si>
    <t>200 A</t>
  </si>
  <si>
    <t>R 410</t>
  </si>
  <si>
    <t>COMPTEUR HORAIRE</t>
  </si>
  <si>
    <t>XBKH70000002M</t>
  </si>
  <si>
    <t>65 A ABB</t>
  </si>
  <si>
    <t>12V -110 AH</t>
  </si>
  <si>
    <t>MODULE DE CHARGE BATTERIE</t>
  </si>
  <si>
    <t>12V-230 AH</t>
  </si>
  <si>
    <t>135326206/U06F04</t>
  </si>
  <si>
    <t>14351-910318</t>
  </si>
  <si>
    <t>14348-910314 AF2567</t>
  </si>
  <si>
    <t>A 0920820150414</t>
  </si>
  <si>
    <t>2652 C202</t>
  </si>
  <si>
    <t>GALET TENDEUR COURROIE</t>
  </si>
  <si>
    <t>48511-60620</t>
  </si>
  <si>
    <t>BALAI ESSUI GLACE AVANT</t>
  </si>
  <si>
    <t>85222-52131</t>
  </si>
  <si>
    <t>48511-69625</t>
  </si>
  <si>
    <t>4 X 1.5 mm</t>
  </si>
  <si>
    <t>VERNIS</t>
  </si>
  <si>
    <t>HS 1900</t>
  </si>
  <si>
    <t>DURCISSEUR</t>
  </si>
  <si>
    <t>H90</t>
  </si>
  <si>
    <t>PAPIER COLANT</t>
  </si>
  <si>
    <t>ABRO</t>
  </si>
  <si>
    <t>MASTIQUE EN FER</t>
  </si>
  <si>
    <t>MASTIQUE ORDINAIRE</t>
  </si>
  <si>
    <t>41600-2400</t>
  </si>
  <si>
    <t>PEINTURE AUTO BASE</t>
  </si>
  <si>
    <t>DILUANT</t>
  </si>
  <si>
    <t>ISP0682497</t>
  </si>
  <si>
    <t>PAPIER  VERT</t>
  </si>
  <si>
    <t>P 160</t>
  </si>
  <si>
    <t>P220</t>
  </si>
  <si>
    <t>P 400</t>
  </si>
  <si>
    <t>PANEL SUB-ASSY, REAR DO</t>
  </si>
  <si>
    <t>67003-60470</t>
  </si>
  <si>
    <t>PANEL SUB-ASSY, FRONT D</t>
  </si>
  <si>
    <t>67001-60711</t>
  </si>
  <si>
    <t>VITRE LATERALE PORTE G</t>
  </si>
  <si>
    <t>62025-26061</t>
  </si>
  <si>
    <t>FLUIDE MATIC D3</t>
  </si>
  <si>
    <t>12B1L TOT C</t>
  </si>
  <si>
    <t>MULTIS MS2</t>
  </si>
  <si>
    <t>180K TOT C</t>
  </si>
  <si>
    <t>BLOC AUXILIAIRE ADDITIF</t>
  </si>
  <si>
    <t>60947-5-1</t>
  </si>
  <si>
    <t>COFFRET ETANCHE APPARENT 36 MODULES</t>
  </si>
  <si>
    <t>2739/A</t>
  </si>
  <si>
    <t>VERROUILLAGE</t>
  </si>
  <si>
    <t>65 A</t>
  </si>
  <si>
    <t>CUMMINS FLEETGUARD LIQUIDE DE REFROITISSEMENT</t>
  </si>
  <si>
    <t>ES COMPLEAT</t>
  </si>
  <si>
    <t>AF 25155</t>
  </si>
  <si>
    <t>FILTRE GO</t>
  </si>
  <si>
    <t>FF 5485</t>
  </si>
  <si>
    <t>FILTTE GO</t>
  </si>
  <si>
    <t>FF 5080</t>
  </si>
  <si>
    <t>LF 16215</t>
  </si>
  <si>
    <t>LF 9009</t>
  </si>
  <si>
    <t>CAPTEUR TEMPÉRATURE</t>
  </si>
  <si>
    <t>H-O</t>
  </si>
  <si>
    <t>175 A</t>
  </si>
  <si>
    <t>ROULEMENT DOUBLE GTG</t>
  </si>
  <si>
    <t>3564 37 GTG</t>
  </si>
  <si>
    <t>12V 70AH</t>
  </si>
  <si>
    <t>MD16/04</t>
  </si>
  <si>
    <t>PNEUS + JANTE</t>
  </si>
  <si>
    <t>LT235/85 R 16</t>
  </si>
  <si>
    <t>AMORTISSEUR ARRIERE BLINDE</t>
  </si>
  <si>
    <t>F4BES-JG760-M2</t>
  </si>
  <si>
    <t>AMORTISSEUR AVANT BLINDE</t>
  </si>
  <si>
    <t>F4BES-JG759-M2</t>
  </si>
  <si>
    <t>90982-06056</t>
  </si>
  <si>
    <t>90982-05064</t>
  </si>
  <si>
    <t>AMPOULE 12V8W</t>
  </si>
  <si>
    <t>90981-14011</t>
  </si>
  <si>
    <t>RONDELLE</t>
  </si>
  <si>
    <t>90430-12031</t>
  </si>
  <si>
    <t>SILENT BLOC AMORTISSEUR</t>
  </si>
  <si>
    <t>90385-19003</t>
  </si>
  <si>
    <t>SILLENT BLOC BAR STABILISATRICE ARRIÈRE</t>
  </si>
  <si>
    <t>90385-11021</t>
  </si>
  <si>
    <t>90368-48064</t>
  </si>
  <si>
    <t>ROULEMENT PIVOT AR</t>
  </si>
  <si>
    <t>90366-60002</t>
  </si>
  <si>
    <t>ROULEMENT NEZ DE PONT ARRIERE</t>
  </si>
  <si>
    <t>90366-40088</t>
  </si>
  <si>
    <t>ROULEMENT NEZ DE PONT</t>
  </si>
  <si>
    <t>90366-30071</t>
  </si>
  <si>
    <t>ROULEMENT. PIGNON A QUEUE</t>
  </si>
  <si>
    <t>90363-12010</t>
  </si>
  <si>
    <t>90311-95008</t>
  </si>
  <si>
    <t>ARRÊTE HUILE MAYAU</t>
  </si>
  <si>
    <t>90311-62007</t>
  </si>
  <si>
    <t>90311-38066</t>
  </si>
  <si>
    <t>90311-38047</t>
  </si>
  <si>
    <t>ARRÊT HUILE DEMI ARBRE</t>
  </si>
  <si>
    <t>90311-36005</t>
  </si>
  <si>
    <t>ARRÊTE HUILE FOURREAU ARRIERE</t>
  </si>
  <si>
    <t>90310-36003</t>
  </si>
  <si>
    <t>JOINT TORIQUE</t>
  </si>
  <si>
    <t>90301-60002</t>
  </si>
  <si>
    <t>JOINT THÉORIQUE  TÈTE DE POMPE DE INJECTEUR</t>
  </si>
  <si>
    <t>90301-49003</t>
  </si>
  <si>
    <t>WASHER  DE FREINAGE</t>
  </si>
  <si>
    <t>90215-42025</t>
  </si>
  <si>
    <t>JOINT THÉORIQUE  TÈTE DE POMPE</t>
  </si>
  <si>
    <t>90099-14053</t>
  </si>
  <si>
    <t>MIRROR, LH</t>
  </si>
  <si>
    <t>87940-60371</t>
  </si>
  <si>
    <t>MIRROR, RH</t>
  </si>
  <si>
    <t>87910-60141</t>
  </si>
  <si>
    <t>BALLAIT ESSUIE-GLACE - LH</t>
  </si>
  <si>
    <t>85222-26101</t>
  </si>
  <si>
    <t>BALLAIT ESSUIE-GLACE - RH</t>
  </si>
  <si>
    <t>85212-26111</t>
  </si>
  <si>
    <t>SPEEDOMÈTRE SENIOR</t>
  </si>
  <si>
    <t>83181-20040</t>
  </si>
  <si>
    <t>82675-60020</t>
  </si>
  <si>
    <t>FEU ARRIÈRE - LH</t>
  </si>
  <si>
    <t>81561-60C30</t>
  </si>
  <si>
    <t>FEU ARRIERE PRADO</t>
  </si>
  <si>
    <t>81551-60030</t>
  </si>
  <si>
    <t>7.5 A</t>
  </si>
  <si>
    <t>56111-60220</t>
  </si>
  <si>
    <t>48817-30010</t>
  </si>
  <si>
    <t>SILLENT BLOC BAR STABILISATEUR</t>
  </si>
  <si>
    <t>48815-60210</t>
  </si>
  <si>
    <t>48702-60060</t>
  </si>
  <si>
    <t>45047-69085</t>
  </si>
  <si>
    <t>45046-69135</t>
  </si>
  <si>
    <t>MOYEU - AV</t>
  </si>
  <si>
    <t>43502-69085</t>
  </si>
  <si>
    <t>GASKET , PONT AV</t>
  </si>
  <si>
    <t>42181-60080</t>
  </si>
  <si>
    <t>GASKET   KIT . PONT AR</t>
  </si>
  <si>
    <t>42181-60070</t>
  </si>
  <si>
    <t>SPEEDOMÈTRE DRIVE</t>
  </si>
  <si>
    <t>33404-30040</t>
  </si>
  <si>
    <t>33403-69195</t>
  </si>
  <si>
    <t>CYLINDRE KIT , RÉCEPTEUR</t>
  </si>
  <si>
    <t>31470-60290</t>
  </si>
  <si>
    <t>CYLINDRE ÉMETTEUR</t>
  </si>
  <si>
    <t>31410-60432</t>
  </si>
  <si>
    <t>25 - A</t>
  </si>
  <si>
    <t>23380-17480</t>
  </si>
  <si>
    <t>22689-56350</t>
  </si>
  <si>
    <t>JOINT THÉORIQUE , SOUPAPE DE DISTRIB</t>
  </si>
  <si>
    <t>22193-54772</t>
  </si>
  <si>
    <t>16401-67150</t>
  </si>
  <si>
    <t>16361-17040</t>
  </si>
  <si>
    <t>15 - A</t>
  </si>
  <si>
    <t>11115-17010-03</t>
  </si>
  <si>
    <t>10-A</t>
  </si>
  <si>
    <t>HUILE DE PONT ET BV</t>
  </si>
  <si>
    <t>TM 80W-90</t>
  </si>
  <si>
    <t>PLAQUETTE DE FREIN ARRIERE</t>
  </si>
  <si>
    <t>05890-64362</t>
  </si>
  <si>
    <t>05890-64539</t>
  </si>
  <si>
    <t>DISQUE DE ROUE ARRIÈRE</t>
  </si>
  <si>
    <t>05890-46540</t>
  </si>
  <si>
    <t>PLAQUETTE DE FREIN ARRIER</t>
  </si>
  <si>
    <t>04466-YZZC8</t>
  </si>
  <si>
    <t>GASKET KIT. POMPE D</t>
  </si>
  <si>
    <t>04446-60070</t>
  </si>
  <si>
    <t>GASKET KIT, BOITIER D</t>
  </si>
  <si>
    <t>04445-60070</t>
  </si>
  <si>
    <t>GASKET   KIT</t>
  </si>
  <si>
    <t>04434-60070</t>
  </si>
  <si>
    <t>04412-60250</t>
  </si>
  <si>
    <t>04311-60100</t>
  </si>
  <si>
    <t>ACCESSOIRE CYLINDRE</t>
  </si>
  <si>
    <t>04313-28020</t>
  </si>
  <si>
    <t>TIRE</t>
  </si>
  <si>
    <t>195 R 15 / P</t>
  </si>
  <si>
    <t>&gt; Liste des pièces Admin</t>
  </si>
  <si>
    <t>&gt; Liste des pièces Program</t>
  </si>
  <si>
    <t>&gt; Voir la situation Stock Admin</t>
  </si>
  <si>
    <t>C4P400A</t>
  </si>
  <si>
    <t>44320-60220</t>
  </si>
  <si>
    <t>MD18/26</t>
  </si>
  <si>
    <t>FEU ARRIERE</t>
  </si>
  <si>
    <t>CROISILLON KIT</t>
  </si>
  <si>
    <t>NOC</t>
  </si>
  <si>
    <t>PART</t>
  </si>
  <si>
    <t>PART-Tillabéry</t>
  </si>
  <si>
    <t>PART-Tahoua</t>
  </si>
  <si>
    <t>PART-Diffa</t>
  </si>
  <si>
    <t>PART-Agadez</t>
  </si>
  <si>
    <t>PART-Maradi</t>
  </si>
  <si>
    <t>RUB</t>
  </si>
  <si>
    <t>SAV</t>
  </si>
  <si>
    <t>SIG</t>
  </si>
  <si>
    <t>BET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</si>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</sst>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_-* #,##0_-;\-* #,##0_-;_-* &quot;-&quot;??_-;_-@_-"/>
    <numFmt numFmtId="166" formatCode="[$-40C]d\-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6" fillId="0" borderId="0" applyFont="0" applyFill="0" applyBorder="0" applyAlignment="0" applyProtection="0"/>
  </cellStyleXfs>
  <cellXfs count="103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2" borderId="7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4" fillId="2" borderId="8" xfId="1" applyFont="1" applyFill="1" applyBorder="1" applyAlignment="1"/>
    <xf numFmtId="0" fontId="4" fillId="2" borderId="8" xfId="1" applyFont="1" applyFill="1" applyBorder="1"/>
    <xf numFmtId="0" fontId="5" fillId="2" borderId="0" xfId="1" applyFont="1" applyFill="1" applyBorder="1" applyAlignment="1"/>
    <xf numFmtId="0" fontId="5" fillId="2" borderId="0" xfId="1" applyFont="1" applyFill="1" applyBorder="1"/>
    <xf numFmtId="0" fontId="0" fillId="2" borderId="3" xfId="0" applyFill="1" applyBorder="1"/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165" fontId="0" fillId="2" borderId="0" xfId="2" applyNumberFormat="1" applyFont="1" applyFill="1" applyAlignment="1">
      <alignment horizontal="center" vertical="center"/>
    </xf>
    <xf numFmtId="165" fontId="0" fillId="2" borderId="3" xfId="2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3" xfId="0" applyFill="1" applyBorder="1" applyAlignment="1">
      <alignment horizontal="left"/>
    </xf>
    <xf numFmtId="0" fontId="3" fillId="2" borderId="0" xfId="1" applyFill="1" applyBorder="1" applyAlignment="1"/>
    <xf numFmtId="0" fontId="3" fillId="2" borderId="0" xfId="1" applyFill="1" applyBorder="1"/>
    <xf numFmtId="0" fontId="0" fillId="0" borderId="3" xfId="0" applyBorder="1"/>
    <xf numFmtId="0" fontId="2" fillId="2" borderId="3" xfId="0" applyFont="1" applyFill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5" fontId="0" fillId="2" borderId="0" xfId="2" applyNumberFormat="1" applyFont="1" applyFill="1"/>
    <xf numFmtId="0" fontId="1" fillId="6" borderId="3" xfId="0" applyFont="1" applyFill="1" applyBorder="1" applyAlignment="1">
      <alignment horizontal="center" vertical="center" wrapText="1"/>
    </xf>
    <xf numFmtId="166" fontId="0" fillId="2" borderId="3" xfId="0" applyNumberForma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6" xfId="0" applyBorder="1"/>
    <xf numFmtId="0" fontId="1" fillId="6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3" fillId="2" borderId="3" xfId="1" applyFill="1" applyBorder="1" applyAlignment="1">
      <alignment horizontal="center"/>
    </xf>
    <xf numFmtId="0" fontId="1" fillId="6" borderId="15" xfId="0" applyFont="1" applyFill="1" applyBorder="1" applyAlignment="1">
      <alignment horizontal="center" vertical="center" wrapText="1"/>
    </xf>
    <xf numFmtId="164" fontId="1" fillId="6" borderId="7" xfId="2" applyFont="1" applyFill="1" applyBorder="1" applyAlignment="1">
      <alignment horizontal="center" vertical="center" wrapText="1"/>
    </xf>
    <xf numFmtId="0" fontId="0" fillId="2" borderId="1" xfId="0" applyFill="1" applyBorder="1"/>
    <xf numFmtId="0" fontId="1" fillId="6" borderId="11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0" fillId="0" borderId="14" xfId="0" applyBorder="1"/>
    <xf numFmtId="0" fontId="1" fillId="0" borderId="1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64" fontId="2" fillId="3" borderId="4" xfId="2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5" fillId="2" borderId="3" xfId="1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165" fontId="0" fillId="0" borderId="3" xfId="2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 wrapText="1"/>
    </xf>
    <xf numFmtId="164" fontId="1" fillId="0" borderId="13" xfId="2" applyNumberFormat="1" applyFont="1" applyFill="1" applyBorder="1" applyAlignment="1">
      <alignment horizontal="center" vertical="center" wrapText="1"/>
    </xf>
    <xf numFmtId="0" fontId="0" fillId="0" borderId="3" xfId="0" applyFill="1" applyBorder="1"/>
    <xf numFmtId="0" fontId="0" fillId="0" borderId="6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165" fontId="0" fillId="0" borderId="14" xfId="2" applyNumberFormat="1" applyFont="1" applyFill="1" applyBorder="1" applyAlignment="1">
      <alignment horizontal="center" vertical="center"/>
    </xf>
    <xf numFmtId="0" fontId="0" fillId="0" borderId="14" xfId="0" applyFill="1" applyBorder="1"/>
    <xf numFmtId="165" fontId="1" fillId="0" borderId="9" xfId="2" applyNumberFormat="1" applyFont="1" applyFill="1" applyBorder="1" applyAlignment="1">
      <alignment horizontal="center" vertical="center" wrapText="1"/>
    </xf>
    <xf numFmtId="166" fontId="0" fillId="0" borderId="3" xfId="0" applyNumberFormat="1" applyFill="1" applyBorder="1" applyAlignment="1">
      <alignment horizontal="center"/>
    </xf>
    <xf numFmtId="14" fontId="0" fillId="0" borderId="3" xfId="0" applyNumberFormat="1" applyFill="1" applyBorder="1"/>
    <xf numFmtId="165" fontId="0" fillId="0" borderId="1" xfId="2" applyNumberFormat="1" applyFont="1" applyFill="1" applyBorder="1"/>
    <xf numFmtId="166" fontId="0" fillId="0" borderId="14" xfId="0" applyNumberFormat="1" applyFill="1" applyBorder="1" applyAlignment="1">
      <alignment horizontal="center"/>
    </xf>
    <xf numFmtId="14" fontId="0" fillId="0" borderId="14" xfId="0" applyNumberFormat="1" applyFill="1" applyBorder="1"/>
    <xf numFmtId="165" fontId="0" fillId="0" borderId="4" xfId="2" applyNumberFormat="1" applyFont="1" applyFill="1" applyBorder="1"/>
    <xf numFmtId="0" fontId="0" fillId="0" borderId="0" xfId="0" applyFill="1" applyAlignment="1">
      <alignment horizontal="center"/>
    </xf>
    <xf numFmtId="0" fontId="0" fillId="0" borderId="3" xfId="0" quotePrefix="1" applyFill="1" applyBorder="1" applyAlignment="1">
      <alignment horizontal="center"/>
    </xf>
    <xf numFmtId="14" fontId="0" fillId="0" borderId="1" xfId="0" applyNumberFormat="1" applyBorder="1"/>
    <xf numFmtId="14" fontId="0" fillId="2" borderId="1" xfId="0" applyNumberFormat="1" applyFill="1" applyBorder="1"/>
    <xf numFmtId="0" fontId="1" fillId="6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8" fillId="6" borderId="0" xfId="0" applyFont="1" applyFill="1" applyAlignment="1">
      <alignment horizontal="center"/>
    </xf>
    <xf numFmtId="0" fontId="10" fillId="2" borderId="0" xfId="1" applyFont="1" applyFill="1" applyBorder="1" applyAlignment="1">
      <alignment horizontal="left"/>
    </xf>
    <xf numFmtId="0" fontId="10" fillId="2" borderId="0" xfId="1" applyFont="1" applyFill="1" applyBorder="1" applyAlignment="1"/>
    <xf numFmtId="0" fontId="10" fillId="2" borderId="0" xfId="1" applyFont="1" applyFill="1" applyBorder="1"/>
    <xf numFmtId="0" fontId="0" fillId="0" borderId="4" xfId="0" applyFill="1" applyBorder="1" applyAlignment="1">
      <alignment horizontal="center"/>
    </xf>
    <xf numFmtId="164" fontId="2" fillId="3" borderId="3" xfId="2" applyNumberFormat="1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86"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numFmt numFmtId="164" formatCode="_-* #,##0.00_-;\-* #,##0.00_-;_-* &quot;-&quot;??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_-;\-* #,##0_-;_-* &quot;-&quot;??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_-;\-* #,##0_-;_-* &quot;-&quot;??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u val="none"/>
        <color rgb="FF00B050"/>
      </font>
    </dxf>
    <dxf>
      <font>
        <color rgb="FFFF0000"/>
      </font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[$-40C]d\-mmm\-yy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u val="none"/>
        <color rgb="FF00B050"/>
      </font>
    </dxf>
    <dxf>
      <font>
        <color rgb="FFFF0000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6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3CF8DAB-2E52-4A72-A221-30E15A7D7499}" name="T_mouv_prog" displayName="T_mouv_prog" ref="A5:I7" totalsRowShown="0" headerRowDxfId="85" dataDxfId="83" headerRowBorderDxfId="84" tableBorderDxfId="82" totalsRowBorderDxfId="81">
  <tableColumns count="9">
    <tableColumn id="1" xr3:uid="{46BBEE4E-2D76-4468-AD42-B56308FA4C29}" name="N°" dataDxfId="80">
      <calculatedColumnFormula>IF(ISNUMBER(A5),A5+1,1)</calculatedColumnFormula>
    </tableColumn>
    <tableColumn id="2" xr3:uid="{C7EE10EA-A510-445B-965B-598566135C8D}" name="Date" dataDxfId="79"/>
    <tableColumn id="3" xr3:uid="{7BA13B00-2C49-4EAD-8039-B926C441D99C}" name="Désignation" dataDxfId="78">
      <calculatedColumnFormula>IFERROR(INDEX(T_piece_prog[],MATCH(T_mouv_prog[[#This Row],[Ref]],T_piece_prog[Ref.],0),2),"")</calculatedColumnFormula>
    </tableColumn>
    <tableColumn id="4" xr3:uid="{0466A398-15EC-4C5D-9D74-B82CCEFC33BD}" name="Ref" dataDxfId="77"/>
    <tableColumn id="5" xr3:uid="{E08078B3-712B-49A8-92E8-8FF7389F5AB6}" name="Entrée" dataDxfId="76"/>
    <tableColumn id="6" xr3:uid="{A700D2AF-711C-44E3-87D1-1D05EC9E68BC}" name="Sortie" dataDxfId="75"/>
    <tableColumn id="7" xr3:uid="{346ED5A0-5ADD-478E-82EF-B22FF8D7C36C}" name="Partenaire/Fournisseur" dataDxfId="74">
      <calculatedColumnFormula>IFERROR(INDEX(T_piece_prog[],MATCH(T_mouv_prog[[#This Row],[Ref]],T_piece_prog[Ref.],0),7),"")</calculatedColumnFormula>
    </tableColumn>
    <tableColumn id="8" xr3:uid="{800AFC6F-83EA-4003-B055-62FCA13D2179}" name="N° de Fiche/BC" dataDxfId="73"/>
    <tableColumn id="9" xr3:uid="{2B1BB7C3-A3A4-4A72-B876-5294B5EDB611}" name="Prix" dataDxfId="72" dataCellStyle="Milli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23B7E6-2DFE-4BB7-A625-BA7065757C14}" name="T_piece_prog" displayName="T_piece_prog" ref="A4:O974" totalsRowShown="0" headerRowDxfId="64" dataDxfId="62" headerRowBorderDxfId="63" tableBorderDxfId="61" totalsRowBorderDxfId="60">
  <autoFilter ref="A4:O974" xr:uid="{A29CC4A5-1469-4E3D-A731-DD398B7B77C2}"/>
  <sortState ref="A5:O974">
    <sortCondition ref="B5:B974"/>
  </sortState>
  <tableColumns count="15">
    <tableColumn id="1" xr3:uid="{15354051-F64C-4418-93D6-98664B683765}" name="N°" dataDxfId="59">
      <calculatedColumnFormula>IF(ISNUMBER(A4),A4+1,1)</calculatedColumnFormula>
    </tableColumn>
    <tableColumn id="2" xr3:uid="{EBBA5948-C321-4BCE-866E-3EC8A1A25034}" name="Désignation" dataDxfId="58"/>
    <tableColumn id="3" xr3:uid="{890118C5-024D-4C52-8EE7-B102209EC7A4}" name="Ref." dataDxfId="57"/>
    <tableColumn id="4" xr3:uid="{35E3F1CC-4967-41CD-956E-7242004DA916}" name="Class." dataDxfId="56"/>
    <tableColumn id="5" xr3:uid="{1C9E9EF2-895B-4AC9-8978-B76A6993E19D}" name="Unit" dataDxfId="55"/>
    <tableColumn id="6" xr3:uid="{E830FF13-10FF-4D62-A8CA-AEFD3E152A24}" name="Price" dataDxfId="54" dataCellStyle="Milliers"/>
    <tableColumn id="7" xr3:uid="{C9B4F880-49C5-43C2-AC10-06D223B39A39}" name="Fournisseur" dataDxfId="53"/>
    <tableColumn id="8" xr3:uid="{B51C0CB6-A974-4FB3-AB52-C906621ECB23}" name="Stock initial" dataDxfId="52"/>
    <tableColumn id="9" xr3:uid="{4F01AAE1-72A3-4BE8-BF21-723D901DAA98}" name="Entrées" dataDxfId="51">
      <calculatedColumnFormula>IF(C5="",0,SUMIFS(T_mouv_prog[Entrée],T_mouv_prog[Ref],C5))</calculatedColumnFormula>
    </tableColumn>
    <tableColumn id="10" xr3:uid="{8B68B109-1435-4998-972B-4D55345F0EEE}" name="Sorties" dataDxfId="50">
      <calculatedColumnFormula>IF(C5="",0,SUMIFS(T_mouv_prog[Sortie],T_mouv_prog[Ref],C5))</calculatedColumnFormula>
    </tableColumn>
    <tableColumn id="11" xr3:uid="{1181B9A0-98CE-4280-8E16-5EF6D1C023A1}" name="Stock Final" dataDxfId="49">
      <calculatedColumnFormula>IFERROR(T_piece_prog[[#This Row],[Stock initial]]+T_piece_prog[[#This Row],[Entrées]]-T_piece_prog[[#This Row],[Sorties]],0)</calculatedColumnFormula>
    </tableColumn>
    <tableColumn id="12" xr3:uid="{F886435E-5674-470C-95E6-D0509006045B}" name="Valeur Stock" dataDxfId="48">
      <calculatedColumnFormula>IFERROR(T_piece_prog[[#This Row],[Stock Final]]*T_piece_prog[[#This Row],[Price]],0)</calculatedColumnFormula>
    </tableColumn>
    <tableColumn id="13" xr3:uid="{4152ED60-2180-49C9-A91F-62DB92887F3B}" name="Stock Théorique" dataDxfId="47"/>
    <tableColumn id="14" xr3:uid="{4EFDBEC5-AFDF-400B-907F-19FE91C3836B}" name="Ecart" dataDxfId="46">
      <calculatedColumnFormula>IFERROR(K5-M5,"")</calculatedColumnFormula>
    </tableColumn>
    <tableColumn id="15" xr3:uid="{3BA3AF32-2F82-4796-9B4B-933E52C85F00}" name="Etat" dataDxfId="45">
      <calculatedColumnFormula>IF(N5&gt;=0,"OK","Manque")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78D5861-EBF2-414C-AADF-F3F79F6F29BF}" name="T_partenaire" displayName="T_partenaire" ref="A5:C19" totalsRowShown="0" headerRowDxfId="44" headerRowBorderDxfId="43" tableBorderDxfId="42" totalsRowBorderDxfId="41">
  <tableColumns count="3">
    <tableColumn id="1" xr3:uid="{6DEDE766-EC8E-48D8-9472-ACF7632C94EC}" name="N°" dataDxfId="40"/>
    <tableColumn id="2" xr3:uid="{9C8CEE6E-5745-4C14-87BE-4F33687127E4}" name="Désignation" dataDxfId="39"/>
    <tableColumn id="3" xr3:uid="{733B3829-D13B-4542-9E9C-454CBB024E59}" name="TYPE" dataDxfId="3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CEE683-1616-4255-94E5-BF16ACFE4ECC}" name="T_mouv_adm" displayName="T_mouv_adm" ref="A4:H114" totalsRowShown="0" headerRowDxfId="37" headerRowBorderDxfId="36" tableBorderDxfId="35" totalsRowBorderDxfId="34">
  <tableColumns count="8">
    <tableColumn id="1" xr3:uid="{79A91029-9369-4384-BE49-BE4630691292}" name="N°" dataDxfId="33">
      <calculatedColumnFormula>IF(ISNUMBER(A4),A4+1,1)</calculatedColumnFormula>
    </tableColumn>
    <tableColumn id="2" xr3:uid="{A555C0CC-499D-4C8F-950B-A762931CADFA}" name="Date" dataDxfId="32"/>
    <tableColumn id="3" xr3:uid="{A7DF653B-92CF-4451-948E-8B8A6054E91B}" name="Désignation" dataDxfId="31">
      <calculatedColumnFormula>IFERROR(INDEX(T_piece_adm[],MATCH(T_mouv_adm[[#This Row],[Ref]],T_piece_adm[Ref.],0),2),"")</calculatedColumnFormula>
    </tableColumn>
    <tableColumn id="4" xr3:uid="{798ABADB-A828-4CE5-80E1-C92891F0B2E8}" name="Ref" dataDxfId="30"/>
    <tableColumn id="5" xr3:uid="{9E7F2E09-6DBA-4FD3-9626-AA04FF8B54D4}" name="Entrée" dataDxfId="29"/>
    <tableColumn id="6" xr3:uid="{BD0A2578-875B-4361-9C02-0E154D8000EC}" name="Sortie" dataDxfId="28"/>
    <tableColumn id="7" xr3:uid="{FC302F6F-005A-4B41-8A74-751660BDC6D6}" name="Partenaire/Fournisseur" dataDxfId="27">
      <calculatedColumnFormula>IFERROR(INDEX(T_piece_adm[],MATCH(T_mouv_adm[[#This Row],[Ref]],T_piece_adm[Ref.],0),7),"")</calculatedColumnFormula>
    </tableColumn>
    <tableColumn id="8" xr3:uid="{5DAF1637-3BD9-4D18-B071-6BF5ABC115A9}" name="N° de Fiche/BC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B4AB0E-5526-4CBD-9CFD-6C8267ED6C07}" name="T_piece_adm" displayName="T_piece_adm" ref="A4:O340" totalsRowShown="0" headerRowDxfId="17" dataDxfId="16" tableBorderDxfId="15">
  <tableColumns count="15">
    <tableColumn id="1" xr3:uid="{BFF3606F-FC56-423D-85EE-F957979FF18E}" name="N°" dataDxfId="14"/>
    <tableColumn id="2" xr3:uid="{BF9A9975-D558-4442-A14C-2EAE7B0ADE87}" name="Désignation" dataDxfId="13"/>
    <tableColumn id="3" xr3:uid="{32BA4BEB-DF40-482A-973D-6A42E2F3C9C8}" name="Ref." dataDxfId="12"/>
    <tableColumn id="4" xr3:uid="{38BD2712-4393-4282-8002-92D788EF7445}" name="Class." dataDxfId="11"/>
    <tableColumn id="5" xr3:uid="{F8A73693-9F05-4A38-BFEC-C2A366D86EC4}" name="Unit" dataDxfId="10"/>
    <tableColumn id="6" xr3:uid="{1AD7DEC9-2BE1-453C-9F95-C6695F461326}" name="Price" dataDxfId="9" dataCellStyle="Milliers"/>
    <tableColumn id="15" xr3:uid="{B2538CF4-607F-49AC-B173-B49A203D52C0}" name="Fournisseur" dataDxfId="8" dataCellStyle="Milliers"/>
    <tableColumn id="7" xr3:uid="{E8AB9982-4945-49A1-B14B-FF2FEF341515}" name="Stock initial" dataDxfId="7"/>
    <tableColumn id="8" xr3:uid="{CCD8AFFF-906A-4C05-B93E-120211DDDF89}" name="Entrées" dataDxfId="6">
      <calculatedColumnFormula>IF(C5="",0,SUMIFS(T_mouv_adm[Entrée],T_mouv_adm[Ref],C5))</calculatedColumnFormula>
    </tableColumn>
    <tableColumn id="9" xr3:uid="{0BF5953D-8900-4B30-839B-B814E5956325}" name="Sorties" dataDxfId="5">
      <calculatedColumnFormula>IF(C5="",0,SUMIFS(T_mouv_adm[Sortie],T_mouv_adm[Ref],D5))</calculatedColumnFormula>
    </tableColumn>
    <tableColumn id="10" xr3:uid="{D399BA57-9859-4485-BEEC-C0C1EBAF38EB}" name="Stock Final" dataDxfId="4">
      <calculatedColumnFormula>IF(D5="","",H5+I5-J5)</calculatedColumnFormula>
    </tableColumn>
    <tableColumn id="11" xr3:uid="{E425CC01-858C-44FF-A278-F759C7539E05}" name="Valeur Stock" dataDxfId="3">
      <calculatedColumnFormula>IFERROR(K5*G5,0)</calculatedColumnFormula>
    </tableColumn>
    <tableColumn id="12" xr3:uid="{21C425D3-8434-4351-B925-01CBF9B05EB8}" name="Stock Théorique" dataDxfId="2"/>
    <tableColumn id="13" xr3:uid="{C87FF76D-FD7C-43D1-9470-3F91CEB3DEA1}" name="Ecart" dataDxfId="1">
      <calculatedColumnFormula>IFERROR(K5-M5,"")</calculatedColumnFormula>
    </tableColumn>
    <tableColumn id="14" xr3:uid="{79E5761C-38E1-49E7-A502-184F6E29FA48}" name="Etat" dataDxfId="0">
      <calculatedColumnFormula>IF(N5&gt;=0,"OK","Rupture")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2:J7"/>
  <sheetViews>
    <sheetView showZeros="0" tabSelected="1" zoomScaleNormal="51" zoomScalePageLayoutView="51" workbookViewId="0">
      <pane ySplit="5" topLeftCell="A6" activePane="bottomLeft" state="frozen"/>
      <selection activeCell="H26" sqref="H26"/>
      <selection pane="bottomLeft" activeCell="D7" sqref="D7"/>
    </sheetView>
  </sheetViews>
  <sheetFormatPr baseColWidth="10" defaultColWidth="11.44140625" defaultRowHeight="14.4" x14ac:dyDescent="0.3"/>
  <cols>
    <col min="1" max="1" width="4.88671875" style="17" bestFit="1" customWidth="1"/>
    <col min="2" max="2" width="9.77734375" style="17" bestFit="1" customWidth="1"/>
    <col min="3" max="3" width="23.109375" style="1" bestFit="1" customWidth="1"/>
    <col min="4" max="4" width="14.5546875" style="1" bestFit="1" customWidth="1"/>
    <col min="5" max="5" width="11.44140625" style="1"/>
    <col min="6" max="6" width="11.44140625" style="1" customWidth="1"/>
    <col min="7" max="7" width="22.109375" style="1" customWidth="1"/>
    <col min="8" max="8" width="15.33203125" style="1" customWidth="1"/>
    <col min="9" max="9" width="11.44140625" style="28"/>
    <col min="10" max="10" width="11.44140625" style="1"/>
    <col min="11" max="11" width="4" style="1" bestFit="1" customWidth="1"/>
    <col min="12" max="16384" width="11.44140625" style="1"/>
  </cols>
  <sheetData>
    <row r="2" spans="1:10" ht="23.4" customHeight="1" x14ac:dyDescent="0.3">
      <c r="A2" s="88" t="s">
        <v>1549</v>
      </c>
      <c r="B2" s="89"/>
      <c r="C2" s="89"/>
      <c r="D2" s="89"/>
      <c r="E2" s="89"/>
      <c r="F2" s="89"/>
      <c r="G2" s="89"/>
      <c r="H2" s="89"/>
      <c r="I2" s="89"/>
    </row>
    <row r="3" spans="1:10" x14ac:dyDescent="0.3">
      <c r="B3" s="99" t="s">
        <v>1564</v>
      </c>
      <c r="D3" s="100" t="s">
        <v>670</v>
      </c>
      <c r="G3" s="99" t="s">
        <v>1547</v>
      </c>
    </row>
    <row r="5" spans="1:10" s="2" customFormat="1" x14ac:dyDescent="0.3">
      <c r="A5" s="65" t="s">
        <v>9</v>
      </c>
      <c r="B5" s="48" t="s">
        <v>1</v>
      </c>
      <c r="C5" s="48" t="s">
        <v>673</v>
      </c>
      <c r="D5" s="48" t="s">
        <v>0</v>
      </c>
      <c r="E5" s="48" t="s">
        <v>2</v>
      </c>
      <c r="F5" s="48" t="s">
        <v>3</v>
      </c>
      <c r="G5" s="48" t="s">
        <v>672</v>
      </c>
      <c r="H5" s="48" t="s">
        <v>1539</v>
      </c>
      <c r="I5" s="72" t="s">
        <v>1553</v>
      </c>
    </row>
    <row r="6" spans="1:10" x14ac:dyDescent="0.3">
      <c r="A6" s="61">
        <f t="shared" ref="A6:A7" si="0">IF(ISNUMBER(A5),A5+1,1)</f>
        <v>1</v>
      </c>
      <c r="B6" s="73"/>
      <c r="C6" s="74" t="str">
        <f>IFERROR(INDEX(T_piece_prog[],MATCH(T_mouv_prog[[#This Row],[Ref]],T_piece_prog[Ref.],0),2),"")</f>
        <v>GRAISSE</v>
      </c>
      <c r="D6" s="67" t="s">
        <v>674</v>
      </c>
      <c r="E6" s="67"/>
      <c r="F6" s="67"/>
      <c r="G6" s="74" t="str">
        <f>IFERROR(INDEX(T_piece_prog[],MATCH(T_mouv_prog[[#This Row],[Ref]],T_piece_prog[Ref.],0),7),"")</f>
        <v>PART-Tillabéry</v>
      </c>
      <c r="H6" s="67"/>
      <c r="I6" s="75"/>
    </row>
    <row r="7" spans="1:10" x14ac:dyDescent="0.3">
      <c r="A7" s="68">
        <f t="shared" si="0"/>
        <v>2</v>
      </c>
      <c r="B7" s="76">
        <v>45638</v>
      </c>
      <c r="C7" s="77" t="str">
        <f>IFERROR(INDEX(T_piece_prog[],MATCH(T_mouv_prog[[#This Row],[Ref]],T_piece_prog[Ref.],0),2),"")</f>
        <v>AILE AVANT GAUCHE</v>
      </c>
      <c r="D7" s="71" t="s">
        <v>677</v>
      </c>
      <c r="E7" s="71"/>
      <c r="F7" s="71"/>
      <c r="G7" s="77">
        <f>IFERROR(INDEX(T_piece_prog[],MATCH(T_mouv_prog[[#This Row],[Ref]],T_piece_prog[Ref.],0),7),"")</f>
        <v>0</v>
      </c>
      <c r="H7" s="71"/>
      <c r="I7" s="78"/>
      <c r="J7" s="2"/>
    </row>
  </sheetData>
  <dataConsolidate/>
  <mergeCells count="1">
    <mergeCell ref="A2:I2"/>
  </mergeCells>
  <phoneticPr fontId="9" type="noConversion"/>
  <dataValidations count="1">
    <dataValidation type="list" allowBlank="1" showInputMessage="1" showErrorMessage="1" sqref="D6 D7" xr:uid="{00000000-0002-0000-0000-000002000000}">
      <formula1>L_piece_prog</formula1>
    </dataValidation>
  </dataValidations>
  <hyperlinks>
    <hyperlink ref="B3" location="'Situation Stock Program'!A1" display="&gt; Voir la situation Stock Program" xr:uid="{232F12AB-9305-4459-8640-0E228C023D79}"/>
    <hyperlink ref="D3" location="'Liste des Pièces'!A1" display="&gt; Accéder à la Liste des pièces" xr:uid="{191ACE87-5410-4579-AE2D-2D696F5A5CF8}"/>
    <hyperlink ref="G3" location="'Liste des Part. &amp; Frs'!A1" display="&gt; Liste_des_Partenaires &amp; Fournisseurs" xr:uid="{C1A3FA7E-F57C-4F92-AF0A-8D62D3DA89E6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50"/>
  </sheetPr>
  <dimension ref="A2:O974"/>
  <sheetViews>
    <sheetView showZeros="0" topLeftCell="A721" zoomScaleNormal="100" workbookViewId="0">
      <selection activeCell="C730" sqref="C730"/>
    </sheetView>
  </sheetViews>
  <sheetFormatPr baseColWidth="10" defaultColWidth="11.44140625" defaultRowHeight="14.4" x14ac:dyDescent="0.3"/>
  <cols>
    <col min="1" max="1" width="4.88671875" style="17" customWidth="1"/>
    <col min="2" max="2" width="30.5546875" style="21" bestFit="1" customWidth="1"/>
    <col min="3" max="3" width="19.6640625" style="17" bestFit="1" customWidth="1"/>
    <col min="4" max="4" width="7.5546875" style="17" customWidth="1"/>
    <col min="5" max="5" width="8.88671875" style="17" bestFit="1" customWidth="1"/>
    <col min="6" max="6" width="12.44140625" style="19" bestFit="1" customWidth="1"/>
    <col min="7" max="7" width="12.5546875" style="1" customWidth="1"/>
    <col min="8" max="8" width="12.5546875" style="79" customWidth="1"/>
    <col min="9" max="9" width="11.44140625" style="17"/>
    <col min="10" max="10" width="11.44140625" style="1"/>
    <col min="11" max="11" width="11.88671875" style="17" customWidth="1"/>
    <col min="12" max="12" width="14.33203125" style="17" customWidth="1"/>
    <col min="13" max="13" width="16.5546875" style="1" customWidth="1"/>
    <col min="14" max="14" width="7.5546875" style="1" customWidth="1"/>
    <col min="15" max="16384" width="11.44140625" style="1"/>
  </cols>
  <sheetData>
    <row r="2" spans="1:15" ht="18" x14ac:dyDescent="0.35">
      <c r="A2" s="90" t="s">
        <v>1552</v>
      </c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</row>
    <row r="3" spans="1:15" x14ac:dyDescent="0.3">
      <c r="B3" s="99" t="s">
        <v>1550</v>
      </c>
      <c r="C3" s="98" t="s">
        <v>671</v>
      </c>
      <c r="G3" s="99" t="s">
        <v>1547</v>
      </c>
    </row>
    <row r="4" spans="1:15" x14ac:dyDescent="0.3">
      <c r="A4" s="65" t="s">
        <v>9</v>
      </c>
      <c r="B4" s="48" t="s">
        <v>673</v>
      </c>
      <c r="C4" s="48" t="s">
        <v>665</v>
      </c>
      <c r="D4" s="48" t="s">
        <v>664</v>
      </c>
      <c r="E4" s="48" t="s">
        <v>666</v>
      </c>
      <c r="F4" s="48" t="s">
        <v>667</v>
      </c>
      <c r="G4" s="48" t="s">
        <v>1843</v>
      </c>
      <c r="H4" s="48" t="s">
        <v>6</v>
      </c>
      <c r="I4" s="48" t="s">
        <v>4</v>
      </c>
      <c r="J4" s="48" t="s">
        <v>5</v>
      </c>
      <c r="K4" s="48" t="s">
        <v>7</v>
      </c>
      <c r="L4" s="66" t="s">
        <v>668</v>
      </c>
      <c r="M4" s="48" t="s">
        <v>1537</v>
      </c>
      <c r="N4" s="41" t="s">
        <v>1538</v>
      </c>
      <c r="O4" s="41" t="s">
        <v>1548</v>
      </c>
    </row>
    <row r="5" spans="1:15" x14ac:dyDescent="0.3">
      <c r="A5" s="61">
        <f>IF(ISNUMBER(A4),A4+1,1)</f>
        <v>1</v>
      </c>
      <c r="B5" s="67" t="s">
        <v>218</v>
      </c>
      <c r="C5" s="63">
        <v>7478549200</v>
      </c>
      <c r="D5" s="67" t="s">
        <v>180</v>
      </c>
      <c r="E5" s="67" t="s">
        <v>1533</v>
      </c>
      <c r="F5" s="64"/>
      <c r="G5" s="67"/>
      <c r="H5" s="80">
        <v>1</v>
      </c>
      <c r="I5" s="80">
        <f>IF(C5="",0,SUMIFS(T_mouv_prog[Entrée],T_mouv_prog[Ref],C5))</f>
        <v>0</v>
      </c>
      <c r="J5" s="67">
        <f>IF(C5="",0,SUMIFS(T_mouv_prog[Sortie],T_mouv_prog[Ref],C5))</f>
        <v>0</v>
      </c>
      <c r="K5" s="63">
        <f>IFERROR(T_piece_prog[[#This Row],[Stock initial]]+T_piece_prog[[#This Row],[Entrées]]-T_piece_prog[[#This Row],[Sorties]],0)</f>
        <v>1</v>
      </c>
      <c r="L5" s="101">
        <f>IFERROR(T_piece_prog[[#This Row],[Stock Final]]*T_piece_prog[[#This Row],[Price]],0)</f>
        <v>0</v>
      </c>
      <c r="M5" s="80">
        <v>1</v>
      </c>
      <c r="N5" s="57">
        <f>IFERROR(K5-M5,"")</f>
        <v>0</v>
      </c>
      <c r="O5" s="53" t="str">
        <f>IF(N5&gt;=0,"OK","Manque")</f>
        <v>OK</v>
      </c>
    </row>
    <row r="6" spans="1:15" x14ac:dyDescent="0.3">
      <c r="A6" s="61">
        <f>IF(ISNUMBER(A5),A5+1,1)</f>
        <v>2</v>
      </c>
      <c r="B6" s="67" t="s">
        <v>676</v>
      </c>
      <c r="C6" s="63" t="s">
        <v>677</v>
      </c>
      <c r="D6" s="67" t="s">
        <v>242</v>
      </c>
      <c r="E6" s="67" t="s">
        <v>1533</v>
      </c>
      <c r="F6" s="64"/>
      <c r="G6" s="67"/>
      <c r="H6" s="80">
        <v>0</v>
      </c>
      <c r="I6" s="80">
        <f>IF(C6="",0,SUMIFS(T_mouv_prog[Entrée],T_mouv_prog[Ref],C6))</f>
        <v>0</v>
      </c>
      <c r="J6" s="67">
        <f>IF(C6="",0,SUMIFS(T_mouv_prog[Sortie],T_mouv_prog[Ref],C6))</f>
        <v>0</v>
      </c>
      <c r="K6" s="63">
        <f>IFERROR(T_piece_prog[[#This Row],[Stock initial]]+T_piece_prog[[#This Row],[Entrées]]-T_piece_prog[[#This Row],[Sorties]],0)</f>
        <v>0</v>
      </c>
      <c r="L6" s="63">
        <f>IFERROR(T_piece_prog[[#This Row],[Stock Final]]*T_piece_prog[[#This Row],[Price]],0)</f>
        <v>0</v>
      </c>
      <c r="M6" s="80">
        <v>1</v>
      </c>
      <c r="N6" s="57">
        <f>IFERROR(K6-M6,"")</f>
        <v>-1</v>
      </c>
      <c r="O6" s="53" t="str">
        <f>IF(N6&gt;=0,"OK","Manque")</f>
        <v>Manque</v>
      </c>
    </row>
    <row r="7" spans="1:15" x14ac:dyDescent="0.3">
      <c r="A7" s="61">
        <f>IF(ISNUMBER(A6),A6+1,1)</f>
        <v>3</v>
      </c>
      <c r="B7" s="67" t="s">
        <v>206</v>
      </c>
      <c r="C7" s="63">
        <v>7422373024</v>
      </c>
      <c r="D7" s="67" t="s">
        <v>180</v>
      </c>
      <c r="E7" s="67" t="s">
        <v>1533</v>
      </c>
      <c r="F7" s="64"/>
      <c r="G7" s="67"/>
      <c r="H7" s="80">
        <v>1</v>
      </c>
      <c r="I7" s="80">
        <f>IF(C7="",0,SUMIFS(T_mouv_prog[Entrée],T_mouv_prog[Ref],C7))</f>
        <v>0</v>
      </c>
      <c r="J7" s="67">
        <f>IF(C7="",0,SUMIFS(T_mouv_prog[Sortie],T_mouv_prog[Ref],C7))</f>
        <v>0</v>
      </c>
      <c r="K7" s="63">
        <f>IFERROR(T_piece_prog[[#This Row],[Stock initial]]+T_piece_prog[[#This Row],[Entrées]]-T_piece_prog[[#This Row],[Sorties]],0)</f>
        <v>1</v>
      </c>
      <c r="L7" s="63">
        <f>IFERROR(T_piece_prog[[#This Row],[Stock Final]]*T_piece_prog[[#This Row],[Price]],0)</f>
        <v>0</v>
      </c>
      <c r="M7" s="80">
        <v>1</v>
      </c>
      <c r="N7" s="57">
        <f>IFERROR(K7-M7,"")</f>
        <v>0</v>
      </c>
      <c r="O7" s="53" t="str">
        <f>IF(N7&gt;=0,"OK","Manque")</f>
        <v>OK</v>
      </c>
    </row>
    <row r="8" spans="1:15" x14ac:dyDescent="0.3">
      <c r="A8" s="61">
        <f>IF(ISNUMBER(A7),A7+1,1)</f>
        <v>4</v>
      </c>
      <c r="B8" s="67" t="s">
        <v>1004</v>
      </c>
      <c r="C8" s="63">
        <v>7478522418</v>
      </c>
      <c r="D8" s="67" t="s">
        <v>180</v>
      </c>
      <c r="E8" s="67" t="s">
        <v>1533</v>
      </c>
      <c r="F8" s="64"/>
      <c r="G8" s="67"/>
      <c r="H8" s="80">
        <v>2</v>
      </c>
      <c r="I8" s="80">
        <f>IF(C8="",0,SUMIFS(T_mouv_prog[Entrée],T_mouv_prog[Ref],C8))</f>
        <v>0</v>
      </c>
      <c r="J8" s="67">
        <f>IF(C8="",0,SUMIFS(T_mouv_prog[Sortie],T_mouv_prog[Ref],C8))</f>
        <v>0</v>
      </c>
      <c r="K8" s="63">
        <f>IFERROR(T_piece_prog[[#This Row],[Stock initial]]+T_piece_prog[[#This Row],[Entrées]]-T_piece_prog[[#This Row],[Sorties]],0)</f>
        <v>2</v>
      </c>
      <c r="L8" s="63">
        <f>IFERROR(T_piece_prog[[#This Row],[Stock Final]]*T_piece_prog[[#This Row],[Price]],0)</f>
        <v>0</v>
      </c>
      <c r="M8" s="80">
        <v>2</v>
      </c>
      <c r="N8" s="57">
        <f>IFERROR(K8-M8,"")</f>
        <v>0</v>
      </c>
      <c r="O8" s="53" t="str">
        <f>IF(N8&gt;=0,"OK","Manque")</f>
        <v>OK</v>
      </c>
    </row>
    <row r="9" spans="1:15" x14ac:dyDescent="0.3">
      <c r="A9" s="61">
        <f>IF(ISNUMBER(A8),A8+1,1)</f>
        <v>5</v>
      </c>
      <c r="B9" s="67" t="s">
        <v>1016</v>
      </c>
      <c r="C9" s="63">
        <v>7482589763</v>
      </c>
      <c r="D9" s="67" t="s">
        <v>180</v>
      </c>
      <c r="E9" s="67" t="s">
        <v>1533</v>
      </c>
      <c r="F9" s="64"/>
      <c r="G9" s="67"/>
      <c r="H9" s="80">
        <v>1</v>
      </c>
      <c r="I9" s="80">
        <f>IF(C9="",0,SUMIFS(T_mouv_prog[Entrée],T_mouv_prog[Ref],C9))</f>
        <v>0</v>
      </c>
      <c r="J9" s="67">
        <f>IF(C9="",0,SUMIFS(T_mouv_prog[Sortie],T_mouv_prog[Ref],C9))</f>
        <v>0</v>
      </c>
      <c r="K9" s="63">
        <f>IFERROR(T_piece_prog[[#This Row],[Stock initial]]+T_piece_prog[[#This Row],[Entrées]]-T_piece_prog[[#This Row],[Sorties]],0)</f>
        <v>1</v>
      </c>
      <c r="L9" s="63">
        <f>IFERROR(T_piece_prog[[#This Row],[Stock Final]]*T_piece_prog[[#This Row],[Price]],0)</f>
        <v>0</v>
      </c>
      <c r="M9" s="80">
        <v>1</v>
      </c>
      <c r="N9" s="57">
        <f>IFERROR(K9-M9,"")</f>
        <v>0</v>
      </c>
      <c r="O9" s="53" t="str">
        <f>IF(N9&gt;=0,"OK","Manque")</f>
        <v>OK</v>
      </c>
    </row>
    <row r="10" spans="1:15" x14ac:dyDescent="0.3">
      <c r="A10" s="61">
        <f>IF(ISNUMBER(A9),A9+1,1)</f>
        <v>6</v>
      </c>
      <c r="B10" s="67" t="s">
        <v>50</v>
      </c>
      <c r="C10" s="63" t="s">
        <v>838</v>
      </c>
      <c r="D10" s="67" t="s">
        <v>242</v>
      </c>
      <c r="E10" s="67" t="s">
        <v>1533</v>
      </c>
      <c r="F10" s="64"/>
      <c r="G10" s="67"/>
      <c r="H10" s="80">
        <v>0</v>
      </c>
      <c r="I10" s="80">
        <f>IF(C10="",0,SUMIFS(T_mouv_prog[Entrée],T_mouv_prog[Ref],C10))</f>
        <v>0</v>
      </c>
      <c r="J10" s="67">
        <f>IF(C10="",0,SUMIFS(T_mouv_prog[Sortie],T_mouv_prog[Ref],C10))</f>
        <v>0</v>
      </c>
      <c r="K10" s="63">
        <f>IFERROR(T_piece_prog[[#This Row],[Stock initial]]+T_piece_prog[[#This Row],[Entrées]]-T_piece_prog[[#This Row],[Sorties]],0)</f>
        <v>0</v>
      </c>
      <c r="L10" s="63">
        <f>IFERROR(T_piece_prog[[#This Row],[Stock Final]]*T_piece_prog[[#This Row],[Price]],0)</f>
        <v>0</v>
      </c>
      <c r="M10" s="80">
        <v>2</v>
      </c>
      <c r="N10" s="57">
        <f>IFERROR(K10-M10,"")</f>
        <v>-2</v>
      </c>
      <c r="O10" s="53" t="str">
        <f>IF(N10&gt;=0,"OK","Manque")</f>
        <v>Manque</v>
      </c>
    </row>
    <row r="11" spans="1:15" ht="15.6" customHeight="1" x14ac:dyDescent="0.3">
      <c r="A11" s="61">
        <f>IF(ISNUMBER(A10),A10+1,1)</f>
        <v>7</v>
      </c>
      <c r="B11" s="67" t="s">
        <v>50</v>
      </c>
      <c r="C11" s="63" t="s">
        <v>931</v>
      </c>
      <c r="D11" s="67" t="s">
        <v>683</v>
      </c>
      <c r="E11" s="67" t="s">
        <v>1533</v>
      </c>
      <c r="F11" s="64"/>
      <c r="G11" s="67"/>
      <c r="H11" s="80">
        <v>1</v>
      </c>
      <c r="I11" s="80">
        <f>IF(C11="",0,SUMIFS(T_mouv_prog[Entrée],T_mouv_prog[Ref],C11))</f>
        <v>0</v>
      </c>
      <c r="J11" s="67">
        <f>IF(C11="",0,SUMIFS(T_mouv_prog[Sortie],T_mouv_prog[Ref],C11))</f>
        <v>0</v>
      </c>
      <c r="K11" s="63">
        <f>IFERROR(T_piece_prog[[#This Row],[Stock initial]]+T_piece_prog[[#This Row],[Entrées]]-T_piece_prog[[#This Row],[Sorties]],0)</f>
        <v>1</v>
      </c>
      <c r="L11" s="63">
        <f>IFERROR(T_piece_prog[[#This Row],[Stock Final]]*T_piece_prog[[#This Row],[Price]],0)</f>
        <v>0</v>
      </c>
      <c r="M11" s="80">
        <v>1</v>
      </c>
      <c r="N11" s="57">
        <f>IFERROR(K11-M11,"")</f>
        <v>0</v>
      </c>
      <c r="O11" s="53" t="str">
        <f>IF(N11&gt;=0,"OK","Manque")</f>
        <v>OK</v>
      </c>
    </row>
    <row r="12" spans="1:15" x14ac:dyDescent="0.3">
      <c r="A12" s="61">
        <f>IF(ISNUMBER(A11),A11+1,1)</f>
        <v>8</v>
      </c>
      <c r="B12" s="67" t="s">
        <v>50</v>
      </c>
      <c r="C12" s="63" t="s">
        <v>1307</v>
      </c>
      <c r="D12" s="67" t="s">
        <v>683</v>
      </c>
      <c r="E12" s="67" t="s">
        <v>1533</v>
      </c>
      <c r="F12" s="64"/>
      <c r="G12" s="67"/>
      <c r="H12" s="80">
        <v>0</v>
      </c>
      <c r="I12" s="80">
        <f>IF(C12="",0,SUMIFS(T_mouv_prog[Entrée],T_mouv_prog[Ref],C12))</f>
        <v>0</v>
      </c>
      <c r="J12" s="67">
        <f>IF(C12="",0,SUMIFS(T_mouv_prog[Sortie],T_mouv_prog[Ref],C12))</f>
        <v>0</v>
      </c>
      <c r="K12" s="63">
        <f>IFERROR(T_piece_prog[[#This Row],[Stock initial]]+T_piece_prog[[#This Row],[Entrées]]-T_piece_prog[[#This Row],[Sorties]],0)</f>
        <v>0</v>
      </c>
      <c r="L12" s="63">
        <f>IFERROR(T_piece_prog[[#This Row],[Stock Final]]*T_piece_prog[[#This Row],[Price]],0)</f>
        <v>0</v>
      </c>
      <c r="M12" s="80">
        <v>0</v>
      </c>
      <c r="N12" s="57">
        <f>IFERROR(K12-M12,"")</f>
        <v>0</v>
      </c>
      <c r="O12" s="53" t="str">
        <f>IF(N12&gt;=0,"OK","Manque")</f>
        <v>OK</v>
      </c>
    </row>
    <row r="13" spans="1:15" x14ac:dyDescent="0.3">
      <c r="A13" s="61">
        <f>IF(ISNUMBER(A12),A12+1,1)</f>
        <v>9</v>
      </c>
      <c r="B13" s="67" t="s">
        <v>50</v>
      </c>
      <c r="C13" s="63" t="s">
        <v>1354</v>
      </c>
      <c r="D13" s="67" t="s">
        <v>683</v>
      </c>
      <c r="E13" s="67" t="s">
        <v>1533</v>
      </c>
      <c r="F13" s="64"/>
      <c r="G13" s="67"/>
      <c r="H13" s="80">
        <v>0</v>
      </c>
      <c r="I13" s="80">
        <f>IF(C13="",0,SUMIFS(T_mouv_prog[Entrée],T_mouv_prog[Ref],C13))</f>
        <v>0</v>
      </c>
      <c r="J13" s="67">
        <f>IF(C13="",0,SUMIFS(T_mouv_prog[Sortie],T_mouv_prog[Ref],C13))</f>
        <v>0</v>
      </c>
      <c r="K13" s="63">
        <f>IFERROR(T_piece_prog[[#This Row],[Stock initial]]+T_piece_prog[[#This Row],[Entrées]]-T_piece_prog[[#This Row],[Sorties]],0)</f>
        <v>0</v>
      </c>
      <c r="L13" s="63">
        <f>IFERROR(T_piece_prog[[#This Row],[Stock Final]]*T_piece_prog[[#This Row],[Price]],0)</f>
        <v>0</v>
      </c>
      <c r="M13" s="80">
        <v>0</v>
      </c>
      <c r="N13" s="57">
        <f>IFERROR(K13-M13,"")</f>
        <v>0</v>
      </c>
      <c r="O13" s="53" t="str">
        <f>IF(N13&gt;=0,"OK","Manque")</f>
        <v>OK</v>
      </c>
    </row>
    <row r="14" spans="1:15" ht="15.6" customHeight="1" x14ac:dyDescent="0.3">
      <c r="A14" s="61">
        <f>IF(ISNUMBER(A13),A13+1,1)</f>
        <v>10</v>
      </c>
      <c r="B14" s="62" t="s">
        <v>50</v>
      </c>
      <c r="C14" s="63" t="s">
        <v>343</v>
      </c>
      <c r="D14" s="63" t="s">
        <v>242</v>
      </c>
      <c r="E14" s="63" t="s">
        <v>1533</v>
      </c>
      <c r="F14" s="64"/>
      <c r="G14" s="67"/>
      <c r="H14" s="80">
        <v>4</v>
      </c>
      <c r="I14" s="80">
        <f>IF(C14="",0,SUMIFS(T_mouv_prog[Entrée],T_mouv_prog[Ref],C14))</f>
        <v>0</v>
      </c>
      <c r="J14" s="67">
        <f>IF(C14="",0,SUMIFS(T_mouv_prog[Sortie],T_mouv_prog[Ref],C14))</f>
        <v>0</v>
      </c>
      <c r="K14" s="63">
        <f>IFERROR(T_piece_prog[[#This Row],[Stock initial]]+T_piece_prog[[#This Row],[Entrées]]-T_piece_prog[[#This Row],[Sorties]],0)</f>
        <v>4</v>
      </c>
      <c r="L14" s="63">
        <f>IFERROR(T_piece_prog[[#This Row],[Stock Final]]*T_piece_prog[[#This Row],[Price]],0)</f>
        <v>0</v>
      </c>
      <c r="M14" s="80">
        <v>4</v>
      </c>
      <c r="N14" s="57">
        <f>IFERROR(K14-M14,"")</f>
        <v>0</v>
      </c>
      <c r="O14" s="53" t="str">
        <f>IF(N14&gt;=0,"OK","Manque")</f>
        <v>OK</v>
      </c>
    </row>
    <row r="15" spans="1:15" ht="15.6" customHeight="1" x14ac:dyDescent="0.3">
      <c r="A15" s="61">
        <f>IF(ISNUMBER(A14),A14+1,1)</f>
        <v>11</v>
      </c>
      <c r="B15" s="67" t="s">
        <v>195</v>
      </c>
      <c r="C15" s="63">
        <v>7421401682</v>
      </c>
      <c r="D15" s="67" t="s">
        <v>180</v>
      </c>
      <c r="E15" s="67" t="s">
        <v>1533</v>
      </c>
      <c r="F15" s="64"/>
      <c r="G15" s="67"/>
      <c r="H15" s="80">
        <v>1</v>
      </c>
      <c r="I15" s="80">
        <f>IF(C15="",0,SUMIFS(T_mouv_prog[Entrée],T_mouv_prog[Ref],C15))</f>
        <v>0</v>
      </c>
      <c r="J15" s="67">
        <f>IF(C15="",0,SUMIFS(T_mouv_prog[Sortie],T_mouv_prog[Ref],C15))</f>
        <v>0</v>
      </c>
      <c r="K15" s="63">
        <f>IFERROR(T_piece_prog[[#This Row],[Stock initial]]+T_piece_prog[[#This Row],[Entrées]]-T_piece_prog[[#This Row],[Sorties]],0)</f>
        <v>1</v>
      </c>
      <c r="L15" s="63">
        <f>IFERROR(T_piece_prog[[#This Row],[Stock Final]]*T_piece_prog[[#This Row],[Price]],0)</f>
        <v>0</v>
      </c>
      <c r="M15" s="80">
        <v>1</v>
      </c>
      <c r="N15" s="57">
        <f>IFERROR(K15-M15,"")</f>
        <v>0</v>
      </c>
      <c r="O15" s="53" t="str">
        <f>IF(N15&gt;=0,"OK","Manque")</f>
        <v>OK</v>
      </c>
    </row>
    <row r="16" spans="1:15" ht="15.6" customHeight="1" x14ac:dyDescent="0.3">
      <c r="A16" s="61">
        <f>IF(ISNUMBER(A15),A15+1,1)</f>
        <v>12</v>
      </c>
      <c r="B16" s="67" t="s">
        <v>1298</v>
      </c>
      <c r="C16" s="63" t="s">
        <v>1299</v>
      </c>
      <c r="D16" s="67" t="s">
        <v>242</v>
      </c>
      <c r="E16" s="67" t="s">
        <v>1533</v>
      </c>
      <c r="F16" s="64"/>
      <c r="G16" s="67"/>
      <c r="H16" s="80">
        <v>0</v>
      </c>
      <c r="I16" s="80">
        <f>IF(C16="",0,SUMIFS(T_mouv_prog[Entrée],T_mouv_prog[Ref],C16))</f>
        <v>0</v>
      </c>
      <c r="J16" s="67">
        <f>IF(C16="",0,SUMIFS(T_mouv_prog[Sortie],T_mouv_prog[Ref],C16))</f>
        <v>0</v>
      </c>
      <c r="K16" s="63">
        <f>IFERROR(T_piece_prog[[#This Row],[Stock initial]]+T_piece_prog[[#This Row],[Entrées]]-T_piece_prog[[#This Row],[Sorties]],0)</f>
        <v>0</v>
      </c>
      <c r="L16" s="63">
        <f>IFERROR(T_piece_prog[[#This Row],[Stock Final]]*T_piece_prog[[#This Row],[Price]],0)</f>
        <v>0</v>
      </c>
      <c r="M16" s="80">
        <v>2</v>
      </c>
      <c r="N16" s="57">
        <f>IFERROR(K16-M16,"")</f>
        <v>-2</v>
      </c>
      <c r="O16" s="53" t="str">
        <f>IF(N16&gt;=0,"OK","Manque")</f>
        <v>Manque</v>
      </c>
    </row>
    <row r="17" spans="1:15" x14ac:dyDescent="0.3">
      <c r="A17" s="61">
        <f>IF(ISNUMBER(A16),A16+1,1)</f>
        <v>13</v>
      </c>
      <c r="B17" s="67" t="s">
        <v>462</v>
      </c>
      <c r="C17" s="63" t="s">
        <v>487</v>
      </c>
      <c r="D17" s="67" t="s">
        <v>242</v>
      </c>
      <c r="E17" s="67" t="s">
        <v>1533</v>
      </c>
      <c r="F17" s="64"/>
      <c r="G17" s="67"/>
      <c r="H17" s="80">
        <v>8</v>
      </c>
      <c r="I17" s="80">
        <f>IF(C17="",0,SUMIFS(T_mouv_prog[Entrée],T_mouv_prog[Ref],C17))</f>
        <v>0</v>
      </c>
      <c r="J17" s="67">
        <f>IF(C17="",0,SUMIFS(T_mouv_prog[Sortie],T_mouv_prog[Ref],C17))</f>
        <v>0</v>
      </c>
      <c r="K17" s="63">
        <f>IFERROR(T_piece_prog[[#This Row],[Stock initial]]+T_piece_prog[[#This Row],[Entrées]]-T_piece_prog[[#This Row],[Sorties]],0)</f>
        <v>8</v>
      </c>
      <c r="L17" s="63">
        <f>IFERROR(T_piece_prog[[#This Row],[Stock Final]]*T_piece_prog[[#This Row],[Price]],0)</f>
        <v>0</v>
      </c>
      <c r="M17" s="80">
        <v>8</v>
      </c>
      <c r="N17" s="57">
        <f>IFERROR(K17-M17,"")</f>
        <v>0</v>
      </c>
      <c r="O17" s="53" t="str">
        <f>IF(N17&gt;=0,"OK","Manque")</f>
        <v>OK</v>
      </c>
    </row>
    <row r="18" spans="1:15" x14ac:dyDescent="0.3">
      <c r="A18" s="61">
        <f>IF(ISNUMBER(A17),A17+1,1)</f>
        <v>14</v>
      </c>
      <c r="B18" s="67" t="s">
        <v>458</v>
      </c>
      <c r="C18" s="63" t="s">
        <v>680</v>
      </c>
      <c r="D18" s="67" t="s">
        <v>242</v>
      </c>
      <c r="E18" s="67" t="s">
        <v>1533</v>
      </c>
      <c r="F18" s="64"/>
      <c r="G18" s="67"/>
      <c r="H18" s="80">
        <v>5</v>
      </c>
      <c r="I18" s="80">
        <f>IF(C18="",0,SUMIFS(T_mouv_prog[Entrée],T_mouv_prog[Ref],C18))</f>
        <v>0</v>
      </c>
      <c r="J18" s="67">
        <f>IF(C18="",0,SUMIFS(T_mouv_prog[Sortie],T_mouv_prog[Ref],C18))</f>
        <v>0</v>
      </c>
      <c r="K18" s="63">
        <f>IFERROR(T_piece_prog[[#This Row],[Stock initial]]+T_piece_prog[[#This Row],[Entrées]]-T_piece_prog[[#This Row],[Sorties]],0)</f>
        <v>5</v>
      </c>
      <c r="L18" s="63">
        <f>IFERROR(T_piece_prog[[#This Row],[Stock Final]]*T_piece_prog[[#This Row],[Price]],0)</f>
        <v>0</v>
      </c>
      <c r="M18" s="80">
        <v>5</v>
      </c>
      <c r="N18" s="57">
        <f>IFERROR(K18-M18,"")</f>
        <v>0</v>
      </c>
      <c r="O18" s="53" t="str">
        <f>IF(N18&gt;=0,"OK","Manque")</f>
        <v>OK</v>
      </c>
    </row>
    <row r="19" spans="1:15" x14ac:dyDescent="0.3">
      <c r="A19" s="61">
        <f>IF(ISNUMBER(A18),A18+1,1)</f>
        <v>15</v>
      </c>
      <c r="B19" s="67" t="s">
        <v>458</v>
      </c>
      <c r="C19" s="63" t="s">
        <v>465</v>
      </c>
      <c r="D19" s="67" t="s">
        <v>242</v>
      </c>
      <c r="E19" s="67" t="s">
        <v>1533</v>
      </c>
      <c r="F19" s="64"/>
      <c r="G19" s="67"/>
      <c r="H19" s="80">
        <v>12</v>
      </c>
      <c r="I19" s="80">
        <f>IF(C19="",0,SUMIFS(T_mouv_prog[Entrée],T_mouv_prog[Ref],C19))</f>
        <v>0</v>
      </c>
      <c r="J19" s="67">
        <f>IF(C19="",0,SUMIFS(T_mouv_prog[Sortie],T_mouv_prog[Ref],C19))</f>
        <v>0</v>
      </c>
      <c r="K19" s="63">
        <f>IFERROR(T_piece_prog[[#This Row],[Stock initial]]+T_piece_prog[[#This Row],[Entrées]]-T_piece_prog[[#This Row],[Sorties]],0)</f>
        <v>12</v>
      </c>
      <c r="L19" s="63">
        <f>IFERROR(T_piece_prog[[#This Row],[Stock Final]]*T_piece_prog[[#This Row],[Price]],0)</f>
        <v>0</v>
      </c>
      <c r="M19" s="80">
        <v>12</v>
      </c>
      <c r="N19" s="57">
        <f>IFERROR(K19-M19,"")</f>
        <v>0</v>
      </c>
      <c r="O19" s="53" t="str">
        <f>IF(N19&gt;=0,"OK","Manque")</f>
        <v>OK</v>
      </c>
    </row>
    <row r="20" spans="1:15" x14ac:dyDescent="0.3">
      <c r="A20" s="61">
        <f>IF(ISNUMBER(A19),A19+1,1)</f>
        <v>16</v>
      </c>
      <c r="B20" s="67" t="s">
        <v>458</v>
      </c>
      <c r="C20" s="63">
        <v>81437016954</v>
      </c>
      <c r="D20" s="67" t="s">
        <v>683</v>
      </c>
      <c r="E20" s="67" t="s">
        <v>1533</v>
      </c>
      <c r="F20" s="64"/>
      <c r="G20" s="67"/>
      <c r="H20" s="80">
        <v>4</v>
      </c>
      <c r="I20" s="80">
        <f>IF(C20="",0,SUMIFS(T_mouv_prog[Entrée],T_mouv_prog[Ref],C20))</f>
        <v>0</v>
      </c>
      <c r="J20" s="67">
        <f>IF(C20="",0,SUMIFS(T_mouv_prog[Sortie],T_mouv_prog[Ref],C20))</f>
        <v>0</v>
      </c>
      <c r="K20" s="63">
        <f>IFERROR(T_piece_prog[[#This Row],[Stock initial]]+T_piece_prog[[#This Row],[Entrées]]-T_piece_prog[[#This Row],[Sorties]],0)</f>
        <v>4</v>
      </c>
      <c r="L20" s="63">
        <f>IFERROR(T_piece_prog[[#This Row],[Stock Final]]*T_piece_prog[[#This Row],[Price]],0)</f>
        <v>0</v>
      </c>
      <c r="M20" s="80">
        <v>7</v>
      </c>
      <c r="N20" s="57">
        <f>IFERROR(K20-M20,"")</f>
        <v>-3</v>
      </c>
      <c r="O20" s="53" t="str">
        <f>IF(N20&gt;=0,"OK","Manque")</f>
        <v>Manque</v>
      </c>
    </row>
    <row r="21" spans="1:15" x14ac:dyDescent="0.3">
      <c r="A21" s="61">
        <f>IF(ISNUMBER(A20),A20+1,1)</f>
        <v>17</v>
      </c>
      <c r="B21" s="67" t="s">
        <v>458</v>
      </c>
      <c r="C21" s="63">
        <v>3983239800</v>
      </c>
      <c r="D21" s="67" t="s">
        <v>683</v>
      </c>
      <c r="E21" s="67" t="s">
        <v>1533</v>
      </c>
      <c r="F21" s="64"/>
      <c r="G21" s="67"/>
      <c r="H21" s="80">
        <v>4</v>
      </c>
      <c r="I21" s="80">
        <f>IF(C21="",0,SUMIFS(T_mouv_prog[Entrée],T_mouv_prog[Ref],C21))</f>
        <v>0</v>
      </c>
      <c r="J21" s="67">
        <f>IF(C21="",0,SUMIFS(T_mouv_prog[Sortie],T_mouv_prog[Ref],C21))</f>
        <v>0</v>
      </c>
      <c r="K21" s="63">
        <f>IFERROR(T_piece_prog[[#This Row],[Stock initial]]+T_piece_prog[[#This Row],[Entrées]]-T_piece_prog[[#This Row],[Sorties]],0)</f>
        <v>4</v>
      </c>
      <c r="L21" s="63">
        <f>IFERROR(T_piece_prog[[#This Row],[Stock Final]]*T_piece_prog[[#This Row],[Price]],0)</f>
        <v>0</v>
      </c>
      <c r="M21" s="80">
        <v>5</v>
      </c>
      <c r="N21" s="57">
        <f>IFERROR(K21-M21,"")</f>
        <v>-1</v>
      </c>
      <c r="O21" s="53" t="str">
        <f>IF(N21&gt;=0,"OK","Manque")</f>
        <v>Manque</v>
      </c>
    </row>
    <row r="22" spans="1:15" x14ac:dyDescent="0.3">
      <c r="A22" s="61">
        <f>IF(ISNUMBER(A21),A21+1,1)</f>
        <v>18</v>
      </c>
      <c r="B22" s="67" t="s">
        <v>458</v>
      </c>
      <c r="C22" s="63" t="s">
        <v>457</v>
      </c>
      <c r="D22" s="67" t="s">
        <v>242</v>
      </c>
      <c r="E22" s="67" t="s">
        <v>1533</v>
      </c>
      <c r="F22" s="64"/>
      <c r="G22" s="67"/>
      <c r="H22" s="80">
        <v>0</v>
      </c>
      <c r="I22" s="80">
        <f>IF(C22="",0,SUMIFS(T_mouv_prog[Entrée],T_mouv_prog[Ref],C22))</f>
        <v>0</v>
      </c>
      <c r="J22" s="67">
        <f>IF(C22="",0,SUMIFS(T_mouv_prog[Sortie],T_mouv_prog[Ref],C22))</f>
        <v>0</v>
      </c>
      <c r="K22" s="63">
        <f>IFERROR(T_piece_prog[[#This Row],[Stock initial]]+T_piece_prog[[#This Row],[Entrées]]-T_piece_prog[[#This Row],[Sorties]],0)</f>
        <v>0</v>
      </c>
      <c r="L22" s="63">
        <f>IFERROR(T_piece_prog[[#This Row],[Stock Final]]*T_piece_prog[[#This Row],[Price]],0)</f>
        <v>0</v>
      </c>
      <c r="M22" s="80">
        <v>2</v>
      </c>
      <c r="N22" s="57">
        <f>IFERROR(K22-M22,"")</f>
        <v>-2</v>
      </c>
      <c r="O22" s="53" t="str">
        <f>IF(N22&gt;=0,"OK","Manque")</f>
        <v>Manque</v>
      </c>
    </row>
    <row r="23" spans="1:15" x14ac:dyDescent="0.3">
      <c r="A23" s="61">
        <f>IF(ISNUMBER(A22),A22+1,1)</f>
        <v>19</v>
      </c>
      <c r="B23" s="67" t="s">
        <v>458</v>
      </c>
      <c r="C23" s="63" t="s">
        <v>463</v>
      </c>
      <c r="D23" s="67" t="s">
        <v>242</v>
      </c>
      <c r="E23" s="67" t="s">
        <v>1533</v>
      </c>
      <c r="F23" s="64"/>
      <c r="G23" s="67"/>
      <c r="H23" s="80">
        <v>0</v>
      </c>
      <c r="I23" s="80">
        <f>IF(C23="",0,SUMIFS(T_mouv_prog[Entrée],T_mouv_prog[Ref],C23))</f>
        <v>0</v>
      </c>
      <c r="J23" s="67">
        <f>IF(C23="",0,SUMIFS(T_mouv_prog[Sortie],T_mouv_prog[Ref],C23))</f>
        <v>0</v>
      </c>
      <c r="K23" s="63">
        <f>IFERROR(T_piece_prog[[#This Row],[Stock initial]]+T_piece_prog[[#This Row],[Entrées]]-T_piece_prog[[#This Row],[Sorties]],0)</f>
        <v>0</v>
      </c>
      <c r="L23" s="63">
        <f>IFERROR(T_piece_prog[[#This Row],[Stock Final]]*T_piece_prog[[#This Row],[Price]],0)</f>
        <v>0</v>
      </c>
      <c r="M23" s="80">
        <v>0</v>
      </c>
      <c r="N23" s="57">
        <f>IFERROR(K23-M23,"")</f>
        <v>0</v>
      </c>
      <c r="O23" s="53" t="str">
        <f>IF(N23&gt;=0,"OK","Manque")</f>
        <v>OK</v>
      </c>
    </row>
    <row r="24" spans="1:15" x14ac:dyDescent="0.3">
      <c r="A24" s="61">
        <f>IF(ISNUMBER(A23),A23+1,1)</f>
        <v>20</v>
      </c>
      <c r="B24" s="62" t="s">
        <v>458</v>
      </c>
      <c r="C24" s="63" t="s">
        <v>464</v>
      </c>
      <c r="D24" s="63" t="s">
        <v>242</v>
      </c>
      <c r="E24" s="63" t="s">
        <v>1533</v>
      </c>
      <c r="F24" s="64"/>
      <c r="G24" s="67"/>
      <c r="H24" s="80">
        <v>2</v>
      </c>
      <c r="I24" s="80">
        <f>IF(C24="",0,SUMIFS(T_mouv_prog[Entrée],T_mouv_prog[Ref],C24))</f>
        <v>0</v>
      </c>
      <c r="J24" s="67">
        <f>IF(C24="",0,SUMIFS(T_mouv_prog[Sortie],T_mouv_prog[Ref],C24))</f>
        <v>0</v>
      </c>
      <c r="K24" s="63">
        <f>IFERROR(T_piece_prog[[#This Row],[Stock initial]]+T_piece_prog[[#This Row],[Entrées]]-T_piece_prog[[#This Row],[Sorties]],0)</f>
        <v>2</v>
      </c>
      <c r="L24" s="63">
        <f>IFERROR(T_piece_prog[[#This Row],[Stock Final]]*T_piece_prog[[#This Row],[Price]],0)</f>
        <v>0</v>
      </c>
      <c r="M24" s="80">
        <v>2</v>
      </c>
      <c r="N24" s="57">
        <f>IFERROR(K24-M24,"")</f>
        <v>0</v>
      </c>
      <c r="O24" s="53" t="str">
        <f>IF(N24&gt;=0,"OK","Manque")</f>
        <v>OK</v>
      </c>
    </row>
    <row r="25" spans="1:15" x14ac:dyDescent="0.3">
      <c r="A25" s="61">
        <f>IF(ISNUMBER(A24),A24+1,1)</f>
        <v>21</v>
      </c>
      <c r="B25" s="62" t="s">
        <v>458</v>
      </c>
      <c r="C25" s="63" t="s">
        <v>460</v>
      </c>
      <c r="D25" s="63" t="s">
        <v>242</v>
      </c>
      <c r="E25" s="63" t="s">
        <v>1533</v>
      </c>
      <c r="F25" s="64"/>
      <c r="G25" s="67"/>
      <c r="H25" s="80">
        <v>16</v>
      </c>
      <c r="I25" s="80">
        <f>IF(C25="",0,SUMIFS(T_mouv_prog[Entrée],T_mouv_prog[Ref],C25))</f>
        <v>0</v>
      </c>
      <c r="J25" s="67">
        <f>IF(C25="",0,SUMIFS(T_mouv_prog[Sortie],T_mouv_prog[Ref],C25))</f>
        <v>0</v>
      </c>
      <c r="K25" s="63">
        <f>IFERROR(T_piece_prog[[#This Row],[Stock initial]]+T_piece_prog[[#This Row],[Entrées]]-T_piece_prog[[#This Row],[Sorties]],0)</f>
        <v>16</v>
      </c>
      <c r="L25" s="63">
        <f>IFERROR(T_piece_prog[[#This Row],[Stock Final]]*T_piece_prog[[#This Row],[Price]],0)</f>
        <v>0</v>
      </c>
      <c r="M25" s="80">
        <v>19</v>
      </c>
      <c r="N25" s="57">
        <f>IFERROR(K25-M25,"")</f>
        <v>-3</v>
      </c>
      <c r="O25" s="53" t="str">
        <f>IF(N25&gt;=0,"OK","Manque")</f>
        <v>Manque</v>
      </c>
    </row>
    <row r="26" spans="1:15" x14ac:dyDescent="0.3">
      <c r="A26" s="61">
        <f>IF(ISNUMBER(A25),A25+1,1)</f>
        <v>22</v>
      </c>
      <c r="B26" s="62" t="s">
        <v>458</v>
      </c>
      <c r="C26" s="63" t="s">
        <v>459</v>
      </c>
      <c r="D26" s="63" t="s">
        <v>242</v>
      </c>
      <c r="E26" s="63" t="s">
        <v>1533</v>
      </c>
      <c r="F26" s="64"/>
      <c r="G26" s="67"/>
      <c r="H26" s="80">
        <v>2</v>
      </c>
      <c r="I26" s="80">
        <f>IF(C26="",0,SUMIFS(T_mouv_prog[Entrée],T_mouv_prog[Ref],C26))</f>
        <v>0</v>
      </c>
      <c r="J26" s="67">
        <f>IF(C26="",0,SUMIFS(T_mouv_prog[Sortie],T_mouv_prog[Ref],C26))</f>
        <v>0</v>
      </c>
      <c r="K26" s="63">
        <f>IFERROR(T_piece_prog[[#This Row],[Stock initial]]+T_piece_prog[[#This Row],[Entrées]]-T_piece_prog[[#This Row],[Sorties]],0)</f>
        <v>2</v>
      </c>
      <c r="L26" s="63">
        <f>IFERROR(T_piece_prog[[#This Row],[Stock Final]]*T_piece_prog[[#This Row],[Price]],0)</f>
        <v>0</v>
      </c>
      <c r="M26" s="80">
        <v>3</v>
      </c>
      <c r="N26" s="57">
        <f>IFERROR(K26-M26,"")</f>
        <v>-1</v>
      </c>
      <c r="O26" s="53" t="str">
        <f>IF(N26&gt;=0,"OK","Manque")</f>
        <v>Manque</v>
      </c>
    </row>
    <row r="27" spans="1:15" x14ac:dyDescent="0.3">
      <c r="A27" s="61">
        <f>IF(ISNUMBER(A26),A26+1,1)</f>
        <v>23</v>
      </c>
      <c r="B27" s="67" t="s">
        <v>33</v>
      </c>
      <c r="C27" s="63" t="s">
        <v>461</v>
      </c>
      <c r="D27" s="67" t="s">
        <v>242</v>
      </c>
      <c r="E27" s="67" t="s">
        <v>1533</v>
      </c>
      <c r="F27" s="64"/>
      <c r="G27" s="67"/>
      <c r="H27" s="80">
        <v>0</v>
      </c>
      <c r="I27" s="80">
        <f>IF(C27="",0,SUMIFS(T_mouv_prog[Entrée],T_mouv_prog[Ref],C27))</f>
        <v>0</v>
      </c>
      <c r="J27" s="67">
        <f>IF(C27="",0,SUMIFS(T_mouv_prog[Sortie],T_mouv_prog[Ref],C27))</f>
        <v>0</v>
      </c>
      <c r="K27" s="63">
        <f>IFERROR(T_piece_prog[[#This Row],[Stock initial]]+T_piece_prog[[#This Row],[Entrées]]-T_piece_prog[[#This Row],[Sorties]],0)</f>
        <v>0</v>
      </c>
      <c r="L27" s="63">
        <f>IFERROR(T_piece_prog[[#This Row],[Stock Final]]*T_piece_prog[[#This Row],[Price]],0)</f>
        <v>0</v>
      </c>
      <c r="M27" s="80">
        <v>0</v>
      </c>
      <c r="N27" s="57">
        <f>IFERROR(K27-M27,"")</f>
        <v>0</v>
      </c>
      <c r="O27" s="53" t="str">
        <f>IF(N27&gt;=0,"OK","Manque")</f>
        <v>OK</v>
      </c>
    </row>
    <row r="28" spans="1:15" x14ac:dyDescent="0.3">
      <c r="A28" s="61">
        <f>IF(ISNUMBER(A27),A27+1,1)</f>
        <v>24</v>
      </c>
      <c r="B28" s="67" t="s">
        <v>452</v>
      </c>
      <c r="C28" s="63" t="s">
        <v>681</v>
      </c>
      <c r="D28" s="67" t="s">
        <v>242</v>
      </c>
      <c r="E28" s="67" t="s">
        <v>1533</v>
      </c>
      <c r="F28" s="64"/>
      <c r="G28" s="67"/>
      <c r="H28" s="80">
        <v>5</v>
      </c>
      <c r="I28" s="80">
        <f>IF(C28="",0,SUMIFS(T_mouv_prog[Entrée],T_mouv_prog[Ref],C28))</f>
        <v>0</v>
      </c>
      <c r="J28" s="67">
        <f>IF(C28="",0,SUMIFS(T_mouv_prog[Sortie],T_mouv_prog[Ref],C28))</f>
        <v>0</v>
      </c>
      <c r="K28" s="63">
        <f>IFERROR(T_piece_prog[[#This Row],[Stock initial]]+T_piece_prog[[#This Row],[Entrées]]-T_piece_prog[[#This Row],[Sorties]],0)</f>
        <v>5</v>
      </c>
      <c r="L28" s="63">
        <f>IFERROR(T_piece_prog[[#This Row],[Stock Final]]*T_piece_prog[[#This Row],[Price]],0)</f>
        <v>0</v>
      </c>
      <c r="M28" s="80">
        <v>5</v>
      </c>
      <c r="N28" s="57">
        <f>IFERROR(K28-M28,"")</f>
        <v>0</v>
      </c>
      <c r="O28" s="53" t="str">
        <f>IF(N28&gt;=0,"OK","Manque")</f>
        <v>OK</v>
      </c>
    </row>
    <row r="29" spans="1:15" x14ac:dyDescent="0.3">
      <c r="A29" s="61">
        <f>IF(ISNUMBER(A28),A28+1,1)</f>
        <v>25</v>
      </c>
      <c r="B29" s="67" t="s">
        <v>452</v>
      </c>
      <c r="C29" s="63" t="s">
        <v>450</v>
      </c>
      <c r="D29" s="67" t="s">
        <v>242</v>
      </c>
      <c r="E29" s="67" t="s">
        <v>1533</v>
      </c>
      <c r="F29" s="64"/>
      <c r="G29" s="67"/>
      <c r="H29" s="80">
        <v>12</v>
      </c>
      <c r="I29" s="80">
        <f>IF(C29="",0,SUMIFS(T_mouv_prog[Entrée],T_mouv_prog[Ref],C29))</f>
        <v>0</v>
      </c>
      <c r="J29" s="67">
        <f>IF(C29="",0,SUMIFS(T_mouv_prog[Sortie],T_mouv_prog[Ref],C29))</f>
        <v>0</v>
      </c>
      <c r="K29" s="63">
        <f>IFERROR(T_piece_prog[[#This Row],[Stock initial]]+T_piece_prog[[#This Row],[Entrées]]-T_piece_prog[[#This Row],[Sorties]],0)</f>
        <v>12</v>
      </c>
      <c r="L29" s="63">
        <f>IFERROR(T_piece_prog[[#This Row],[Stock Final]]*T_piece_prog[[#This Row],[Price]],0)</f>
        <v>0</v>
      </c>
      <c r="M29" s="80">
        <v>12</v>
      </c>
      <c r="N29" s="57">
        <f>IFERROR(K29-M29,"")</f>
        <v>0</v>
      </c>
      <c r="O29" s="53" t="str">
        <f>IF(N29&gt;=0,"OK","Manque")</f>
        <v>OK</v>
      </c>
    </row>
    <row r="30" spans="1:15" x14ac:dyDescent="0.3">
      <c r="A30" s="61">
        <f>IF(ISNUMBER(A29),A29+1,1)</f>
        <v>26</v>
      </c>
      <c r="B30" s="67" t="s">
        <v>452</v>
      </c>
      <c r="C30" s="63" t="s">
        <v>449</v>
      </c>
      <c r="D30" s="67" t="s">
        <v>242</v>
      </c>
      <c r="E30" s="67" t="s">
        <v>1533</v>
      </c>
      <c r="F30" s="64"/>
      <c r="G30" s="67"/>
      <c r="H30" s="80">
        <v>4</v>
      </c>
      <c r="I30" s="80">
        <f>IF(C30="",0,SUMIFS(T_mouv_prog[Entrée],T_mouv_prog[Ref],C30))</f>
        <v>0</v>
      </c>
      <c r="J30" s="67">
        <f>IF(C30="",0,SUMIFS(T_mouv_prog[Sortie],T_mouv_prog[Ref],C30))</f>
        <v>0</v>
      </c>
      <c r="K30" s="63">
        <f>IFERROR(T_piece_prog[[#This Row],[Stock initial]]+T_piece_prog[[#This Row],[Entrées]]-T_piece_prog[[#This Row],[Sorties]],0)</f>
        <v>4</v>
      </c>
      <c r="L30" s="63">
        <f>IFERROR(T_piece_prog[[#This Row],[Stock Final]]*T_piece_prog[[#This Row],[Price]],0)</f>
        <v>0</v>
      </c>
      <c r="M30" s="80">
        <v>7</v>
      </c>
      <c r="N30" s="57">
        <f>IFERROR(K30-M30,"")</f>
        <v>-3</v>
      </c>
      <c r="O30" s="53" t="str">
        <f>IF(N30&gt;=0,"OK","Manque")</f>
        <v>Manque</v>
      </c>
    </row>
    <row r="31" spans="1:15" x14ac:dyDescent="0.3">
      <c r="A31" s="61">
        <f>IF(ISNUMBER(A30),A30+1,1)</f>
        <v>27</v>
      </c>
      <c r="B31" s="67" t="s">
        <v>452</v>
      </c>
      <c r="C31" s="63" t="s">
        <v>454</v>
      </c>
      <c r="D31" s="67" t="s">
        <v>242</v>
      </c>
      <c r="E31" s="67" t="s">
        <v>1535</v>
      </c>
      <c r="F31" s="64"/>
      <c r="G31" s="67"/>
      <c r="H31" s="80">
        <v>0</v>
      </c>
      <c r="I31" s="80">
        <f>IF(C31="",0,SUMIFS(T_mouv_prog[Entrée],T_mouv_prog[Ref],C31))</f>
        <v>0</v>
      </c>
      <c r="J31" s="67">
        <f>IF(C31="",0,SUMIFS(T_mouv_prog[Sortie],T_mouv_prog[Ref],C31))</f>
        <v>0</v>
      </c>
      <c r="K31" s="63">
        <f>IFERROR(T_piece_prog[[#This Row],[Stock initial]]+T_piece_prog[[#This Row],[Entrées]]-T_piece_prog[[#This Row],[Sorties]],0)</f>
        <v>0</v>
      </c>
      <c r="L31" s="63">
        <f>IFERROR(T_piece_prog[[#This Row],[Stock Final]]*T_piece_prog[[#This Row],[Price]],0)</f>
        <v>0</v>
      </c>
      <c r="M31" s="80">
        <v>1</v>
      </c>
      <c r="N31" s="57">
        <f>IFERROR(K31-M31,"")</f>
        <v>-1</v>
      </c>
      <c r="O31" s="53" t="str">
        <f>IF(N31&gt;=0,"OK","Manque")</f>
        <v>Manque</v>
      </c>
    </row>
    <row r="32" spans="1:15" x14ac:dyDescent="0.3">
      <c r="A32" s="61">
        <f>IF(ISNUMBER(A31),A31+1,1)</f>
        <v>28</v>
      </c>
      <c r="B32" s="67" t="s">
        <v>452</v>
      </c>
      <c r="C32" s="63" t="s">
        <v>1212</v>
      </c>
      <c r="D32" s="67" t="s">
        <v>242</v>
      </c>
      <c r="E32" s="67" t="s">
        <v>1535</v>
      </c>
      <c r="F32" s="64"/>
      <c r="G32" s="67"/>
      <c r="H32" s="80">
        <v>0</v>
      </c>
      <c r="I32" s="80">
        <f>IF(C32="",0,SUMIFS(T_mouv_prog[Entrée],T_mouv_prog[Ref],C32))</f>
        <v>0</v>
      </c>
      <c r="J32" s="67">
        <f>IF(C32="",0,SUMIFS(T_mouv_prog[Sortie],T_mouv_prog[Ref],C32))</f>
        <v>0</v>
      </c>
      <c r="K32" s="63">
        <f>IFERROR(T_piece_prog[[#This Row],[Stock initial]]+T_piece_prog[[#This Row],[Entrées]]-T_piece_prog[[#This Row],[Sorties]],0)</f>
        <v>0</v>
      </c>
      <c r="L32" s="63">
        <f>IFERROR(T_piece_prog[[#This Row],[Stock Final]]*T_piece_prog[[#This Row],[Price]],0)</f>
        <v>0</v>
      </c>
      <c r="M32" s="80">
        <v>2</v>
      </c>
      <c r="N32" s="57">
        <f>IFERROR(K32-M32,"")</f>
        <v>-2</v>
      </c>
      <c r="O32" s="53" t="str">
        <f>IF(N32&gt;=0,"OK","Manque")</f>
        <v>Manque</v>
      </c>
    </row>
    <row r="33" spans="1:15" x14ac:dyDescent="0.3">
      <c r="A33" s="61">
        <f>IF(ISNUMBER(A32),A32+1,1)</f>
        <v>29</v>
      </c>
      <c r="B33" s="67" t="s">
        <v>452</v>
      </c>
      <c r="C33" s="63" t="s">
        <v>455</v>
      </c>
      <c r="D33" s="67" t="s">
        <v>242</v>
      </c>
      <c r="E33" s="67" t="s">
        <v>1533</v>
      </c>
      <c r="F33" s="64"/>
      <c r="G33" s="67"/>
      <c r="H33" s="80">
        <v>0</v>
      </c>
      <c r="I33" s="80">
        <f>IF(C33="",0,SUMIFS(T_mouv_prog[Entrée],T_mouv_prog[Ref],C33))</f>
        <v>0</v>
      </c>
      <c r="J33" s="67">
        <f>IF(C33="",0,SUMIFS(T_mouv_prog[Sortie],T_mouv_prog[Ref],C33))</f>
        <v>0</v>
      </c>
      <c r="K33" s="63">
        <f>IFERROR(T_piece_prog[[#This Row],[Stock initial]]+T_piece_prog[[#This Row],[Entrées]]-T_piece_prog[[#This Row],[Sorties]],0)</f>
        <v>0</v>
      </c>
      <c r="L33" s="63">
        <f>IFERROR(T_piece_prog[[#This Row],[Stock Final]]*T_piece_prog[[#This Row],[Price]],0)</f>
        <v>0</v>
      </c>
      <c r="M33" s="80">
        <v>0</v>
      </c>
      <c r="N33" s="57">
        <f>IFERROR(K33-M33,"")</f>
        <v>0</v>
      </c>
      <c r="O33" s="53" t="str">
        <f>IF(N33&gt;=0,"OK","Manque")</f>
        <v>OK</v>
      </c>
    </row>
    <row r="34" spans="1:15" x14ac:dyDescent="0.3">
      <c r="A34" s="61">
        <f>IF(ISNUMBER(A33),A33+1,1)</f>
        <v>30</v>
      </c>
      <c r="B34" s="62" t="s">
        <v>452</v>
      </c>
      <c r="C34" s="63" t="s">
        <v>456</v>
      </c>
      <c r="D34" s="63" t="s">
        <v>242</v>
      </c>
      <c r="E34" s="63" t="s">
        <v>1533</v>
      </c>
      <c r="F34" s="64"/>
      <c r="G34" s="67"/>
      <c r="H34" s="80">
        <v>6</v>
      </c>
      <c r="I34" s="80">
        <f>IF(C34="",0,SUMIFS(T_mouv_prog[Entrée],T_mouv_prog[Ref],C34))</f>
        <v>0</v>
      </c>
      <c r="J34" s="67">
        <f>IF(C34="",0,SUMIFS(T_mouv_prog[Sortie],T_mouv_prog[Ref],C34))</f>
        <v>0</v>
      </c>
      <c r="K34" s="63">
        <f>IFERROR(T_piece_prog[[#This Row],[Stock initial]]+T_piece_prog[[#This Row],[Entrées]]-T_piece_prog[[#This Row],[Sorties]],0)</f>
        <v>6</v>
      </c>
      <c r="L34" s="63">
        <f>IFERROR(T_piece_prog[[#This Row],[Stock Final]]*T_piece_prog[[#This Row],[Price]],0)</f>
        <v>0</v>
      </c>
      <c r="M34" s="80">
        <v>6</v>
      </c>
      <c r="N34" s="57">
        <f>IFERROR(K34-M34,"")</f>
        <v>0</v>
      </c>
      <c r="O34" s="53" t="str">
        <f>IF(N34&gt;=0,"OK","Manque")</f>
        <v>OK</v>
      </c>
    </row>
    <row r="35" spans="1:15" x14ac:dyDescent="0.3">
      <c r="A35" s="61">
        <f>IF(ISNUMBER(A34),A34+1,1)</f>
        <v>31</v>
      </c>
      <c r="B35" s="62" t="s">
        <v>452</v>
      </c>
      <c r="C35" s="63" t="s">
        <v>453</v>
      </c>
      <c r="D35" s="63" t="s">
        <v>242</v>
      </c>
      <c r="E35" s="63" t="s">
        <v>1533</v>
      </c>
      <c r="F35" s="64"/>
      <c r="G35" s="67"/>
      <c r="H35" s="80">
        <v>6</v>
      </c>
      <c r="I35" s="80">
        <f>IF(C35="",0,SUMIFS(T_mouv_prog[Entrée],T_mouv_prog[Ref],C35))</f>
        <v>0</v>
      </c>
      <c r="J35" s="67">
        <f>IF(C35="",0,SUMIFS(T_mouv_prog[Sortie],T_mouv_prog[Ref],C35))</f>
        <v>0</v>
      </c>
      <c r="K35" s="63">
        <f>IFERROR(T_piece_prog[[#This Row],[Stock initial]]+T_piece_prog[[#This Row],[Entrées]]-T_piece_prog[[#This Row],[Sorties]],0)</f>
        <v>6</v>
      </c>
      <c r="L35" s="63">
        <f>IFERROR(T_piece_prog[[#This Row],[Stock Final]]*T_piece_prog[[#This Row],[Price]],0)</f>
        <v>0</v>
      </c>
      <c r="M35" s="80">
        <v>6</v>
      </c>
      <c r="N35" s="57">
        <f>IFERROR(K35-M35,"")</f>
        <v>0</v>
      </c>
      <c r="O35" s="53" t="str">
        <f>IF(N35&gt;=0,"OK","Manque")</f>
        <v>OK</v>
      </c>
    </row>
    <row r="36" spans="1:15" x14ac:dyDescent="0.3">
      <c r="A36" s="61">
        <f>IF(ISNUMBER(A35),A35+1,1)</f>
        <v>32</v>
      </c>
      <c r="B36" s="62" t="s">
        <v>452</v>
      </c>
      <c r="C36" s="63" t="s">
        <v>451</v>
      </c>
      <c r="D36" s="63" t="s">
        <v>242</v>
      </c>
      <c r="E36" s="63" t="s">
        <v>1533</v>
      </c>
      <c r="F36" s="64"/>
      <c r="G36" s="67"/>
      <c r="H36" s="80">
        <v>6</v>
      </c>
      <c r="I36" s="80">
        <f>IF(C36="",0,SUMIFS(T_mouv_prog[Entrée],T_mouv_prog[Ref],C36))</f>
        <v>0</v>
      </c>
      <c r="J36" s="67">
        <f>IF(C36="",0,SUMIFS(T_mouv_prog[Sortie],T_mouv_prog[Ref],C36))</f>
        <v>0</v>
      </c>
      <c r="K36" s="63">
        <f>IFERROR(T_piece_prog[[#This Row],[Stock initial]]+T_piece_prog[[#This Row],[Entrées]]-T_piece_prog[[#This Row],[Sorties]],0)</f>
        <v>6</v>
      </c>
      <c r="L36" s="63">
        <f>IFERROR(T_piece_prog[[#This Row],[Stock Final]]*T_piece_prog[[#This Row],[Price]],0)</f>
        <v>0</v>
      </c>
      <c r="M36" s="80">
        <v>6</v>
      </c>
      <c r="N36" s="57">
        <f>IFERROR(K36-M36,"")</f>
        <v>0</v>
      </c>
      <c r="O36" s="53" t="str">
        <f>IF(N36&gt;=0,"OK","Manque")</f>
        <v>OK</v>
      </c>
    </row>
    <row r="37" spans="1:15" x14ac:dyDescent="0.3">
      <c r="A37" s="61">
        <f>IF(ISNUMBER(A36),A36+1,1)</f>
        <v>33</v>
      </c>
      <c r="B37" s="67" t="s">
        <v>917</v>
      </c>
      <c r="C37" s="63" t="s">
        <v>488</v>
      </c>
      <c r="D37" s="67" t="s">
        <v>242</v>
      </c>
      <c r="E37" s="67" t="s">
        <v>1533</v>
      </c>
      <c r="F37" s="64"/>
      <c r="G37" s="67"/>
      <c r="H37" s="80">
        <v>1</v>
      </c>
      <c r="I37" s="80">
        <f>IF(C37="",0,SUMIFS(T_mouv_prog[Entrée],T_mouv_prog[Ref],C37))</f>
        <v>0</v>
      </c>
      <c r="J37" s="67">
        <f>IF(C37="",0,SUMIFS(T_mouv_prog[Sortie],T_mouv_prog[Ref],C37))</f>
        <v>0</v>
      </c>
      <c r="K37" s="63">
        <f>IFERROR(T_piece_prog[[#This Row],[Stock initial]]+T_piece_prog[[#This Row],[Entrées]]-T_piece_prog[[#This Row],[Sorties]],0)</f>
        <v>1</v>
      </c>
      <c r="L37" s="63">
        <f>IFERROR(T_piece_prog[[#This Row],[Stock Final]]*T_piece_prog[[#This Row],[Price]],0)</f>
        <v>0</v>
      </c>
      <c r="M37" s="80">
        <v>1</v>
      </c>
      <c r="N37" s="57">
        <f>IFERROR(K37-M37,"")</f>
        <v>0</v>
      </c>
      <c r="O37" s="53" t="str">
        <f>IF(N37&gt;=0,"OK","Manque")</f>
        <v>OK</v>
      </c>
    </row>
    <row r="38" spans="1:15" x14ac:dyDescent="0.3">
      <c r="A38" s="61">
        <f>IF(ISNUMBER(A37),A37+1,1)</f>
        <v>34</v>
      </c>
      <c r="B38" s="62" t="s">
        <v>87</v>
      </c>
      <c r="C38" s="63" t="s">
        <v>88</v>
      </c>
      <c r="D38" s="63" t="s">
        <v>683</v>
      </c>
      <c r="E38" s="63" t="s">
        <v>1533</v>
      </c>
      <c r="F38" s="64"/>
      <c r="G38" s="67"/>
      <c r="H38" s="80">
        <v>0</v>
      </c>
      <c r="I38" s="80">
        <f>IF(C38="",0,SUMIFS(T_mouv_prog[Entrée],T_mouv_prog[Ref],C38))</f>
        <v>0</v>
      </c>
      <c r="J38" s="67">
        <f>IF(C38="",0,SUMIFS(T_mouv_prog[Sortie],T_mouv_prog[Ref],C38))</f>
        <v>0</v>
      </c>
      <c r="K38" s="63">
        <f>IFERROR(T_piece_prog[[#This Row],[Stock initial]]+T_piece_prog[[#This Row],[Entrées]]-T_piece_prog[[#This Row],[Sorties]],0)</f>
        <v>0</v>
      </c>
      <c r="L38" s="63">
        <f>IFERROR(T_piece_prog[[#This Row],[Stock Final]]*T_piece_prog[[#This Row],[Price]],0)</f>
        <v>0</v>
      </c>
      <c r="M38" s="80">
        <v>2</v>
      </c>
      <c r="N38" s="57">
        <f>IFERROR(K38-M38,"")</f>
        <v>-2</v>
      </c>
      <c r="O38" s="53" t="str">
        <f>IF(N38&gt;=0,"OK","Manque")</f>
        <v>Manque</v>
      </c>
    </row>
    <row r="39" spans="1:15" x14ac:dyDescent="0.3">
      <c r="A39" s="61">
        <f>IF(ISNUMBER(A38),A38+1,1)</f>
        <v>35</v>
      </c>
      <c r="B39" s="67" t="s">
        <v>906</v>
      </c>
      <c r="C39" s="63">
        <v>81417226047</v>
      </c>
      <c r="D39" s="67" t="s">
        <v>907</v>
      </c>
      <c r="E39" s="67" t="s">
        <v>1535</v>
      </c>
      <c r="F39" s="64"/>
      <c r="G39" s="67"/>
      <c r="H39" s="80">
        <v>0</v>
      </c>
      <c r="I39" s="80">
        <f>IF(C39="",0,SUMIFS(T_mouv_prog[Entrée],T_mouv_prog[Ref],C39))</f>
        <v>0</v>
      </c>
      <c r="J39" s="67">
        <f>IF(C39="",0,SUMIFS(T_mouv_prog[Sortie],T_mouv_prog[Ref],C39))</f>
        <v>0</v>
      </c>
      <c r="K39" s="63">
        <f>IFERROR(T_piece_prog[[#This Row],[Stock initial]]+T_piece_prog[[#This Row],[Entrées]]-T_piece_prog[[#This Row],[Sorties]],0)</f>
        <v>0</v>
      </c>
      <c r="L39" s="63">
        <f>IFERROR(T_piece_prog[[#This Row],[Stock Final]]*T_piece_prog[[#This Row],[Price]],0)</f>
        <v>0</v>
      </c>
      <c r="M39" s="80">
        <v>1</v>
      </c>
      <c r="N39" s="57">
        <f>IFERROR(K39-M39,"")</f>
        <v>-1</v>
      </c>
      <c r="O39" s="53" t="str">
        <f>IF(N39&gt;=0,"OK","Manque")</f>
        <v>Manque</v>
      </c>
    </row>
    <row r="40" spans="1:15" x14ac:dyDescent="0.3">
      <c r="A40" s="61">
        <f>IF(ISNUMBER(A39),A39+1,1)</f>
        <v>36</v>
      </c>
      <c r="B40" s="62" t="s">
        <v>420</v>
      </c>
      <c r="C40" s="63" t="s">
        <v>421</v>
      </c>
      <c r="D40" s="63" t="s">
        <v>242</v>
      </c>
      <c r="E40" s="63" t="s">
        <v>1533</v>
      </c>
      <c r="F40" s="64"/>
      <c r="G40" s="67"/>
      <c r="H40" s="80">
        <v>9</v>
      </c>
      <c r="I40" s="80">
        <f>IF(C40="",0,SUMIFS(T_mouv_prog[Entrée],T_mouv_prog[Ref],C40))</f>
        <v>0</v>
      </c>
      <c r="J40" s="67">
        <f>IF(C40="",0,SUMIFS(T_mouv_prog[Sortie],T_mouv_prog[Ref],C40))</f>
        <v>0</v>
      </c>
      <c r="K40" s="63">
        <f>IFERROR(T_piece_prog[[#This Row],[Stock initial]]+T_piece_prog[[#This Row],[Entrées]]-T_piece_prog[[#This Row],[Sorties]],0)</f>
        <v>9</v>
      </c>
      <c r="L40" s="63">
        <f>IFERROR(T_piece_prog[[#This Row],[Stock Final]]*T_piece_prog[[#This Row],[Price]],0)</f>
        <v>0</v>
      </c>
      <c r="M40" s="80">
        <v>9</v>
      </c>
      <c r="N40" s="57">
        <f>IFERROR(K40-M40,"")</f>
        <v>0</v>
      </c>
      <c r="O40" s="53" t="str">
        <f>IF(N40&gt;=0,"OK","Manque")</f>
        <v>OK</v>
      </c>
    </row>
    <row r="41" spans="1:15" x14ac:dyDescent="0.3">
      <c r="A41" s="61">
        <f>IF(ISNUMBER(A40),A40+1,1)</f>
        <v>37</v>
      </c>
      <c r="B41" s="62" t="s">
        <v>1416</v>
      </c>
      <c r="C41" s="63" t="s">
        <v>422</v>
      </c>
      <c r="D41" s="63" t="s">
        <v>242</v>
      </c>
      <c r="E41" s="63" t="s">
        <v>1533</v>
      </c>
      <c r="F41" s="64"/>
      <c r="G41" s="67"/>
      <c r="H41" s="80">
        <v>8</v>
      </c>
      <c r="I41" s="80">
        <f>IF(C41="",0,SUMIFS(T_mouv_prog[Entrée],T_mouv_prog[Ref],C41))</f>
        <v>0</v>
      </c>
      <c r="J41" s="67">
        <f>IF(C41="",0,SUMIFS(T_mouv_prog[Sortie],T_mouv_prog[Ref],C41))</f>
        <v>0</v>
      </c>
      <c r="K41" s="63">
        <f>IFERROR(T_piece_prog[[#This Row],[Stock initial]]+T_piece_prog[[#This Row],[Entrées]]-T_piece_prog[[#This Row],[Sorties]],0)</f>
        <v>8</v>
      </c>
      <c r="L41" s="63">
        <f>IFERROR(T_piece_prog[[#This Row],[Stock Final]]*T_piece_prog[[#This Row],[Price]],0)</f>
        <v>0</v>
      </c>
      <c r="M41" s="80">
        <v>9</v>
      </c>
      <c r="N41" s="57">
        <f>IFERROR(K41-M41,"")</f>
        <v>-1</v>
      </c>
      <c r="O41" s="53" t="str">
        <f>IF(N41&gt;=0,"OK","Manque")</f>
        <v>Manque</v>
      </c>
    </row>
    <row r="42" spans="1:15" x14ac:dyDescent="0.3">
      <c r="A42" s="61">
        <f>IF(ISNUMBER(A41),A41+1,1)</f>
        <v>38</v>
      </c>
      <c r="B42" s="67" t="s">
        <v>25</v>
      </c>
      <c r="C42" s="63" t="s">
        <v>945</v>
      </c>
      <c r="D42" s="67" t="s">
        <v>242</v>
      </c>
      <c r="E42" s="67" t="s">
        <v>1533</v>
      </c>
      <c r="F42" s="64"/>
      <c r="G42" s="67"/>
      <c r="H42" s="80">
        <v>0</v>
      </c>
      <c r="I42" s="80">
        <f>IF(C42="",0,SUMIFS(T_mouv_prog[Entrée],T_mouv_prog[Ref],C42))</f>
        <v>0</v>
      </c>
      <c r="J42" s="67">
        <f>IF(C42="",0,SUMIFS(T_mouv_prog[Sortie],T_mouv_prog[Ref],C42))</f>
        <v>0</v>
      </c>
      <c r="K42" s="63">
        <f>IFERROR(T_piece_prog[[#This Row],[Stock initial]]+T_piece_prog[[#This Row],[Entrées]]-T_piece_prog[[#This Row],[Sorties]],0)</f>
        <v>0</v>
      </c>
      <c r="L42" s="63">
        <f>IFERROR(T_piece_prog[[#This Row],[Stock Final]]*T_piece_prog[[#This Row],[Price]],0)</f>
        <v>0</v>
      </c>
      <c r="M42" s="80">
        <v>0</v>
      </c>
      <c r="N42" s="57">
        <f>IFERROR(K42-M42,"")</f>
        <v>0</v>
      </c>
      <c r="O42" s="53" t="str">
        <f>IF(N42&gt;=0,"OK","Manque")</f>
        <v>OK</v>
      </c>
    </row>
    <row r="43" spans="1:15" x14ac:dyDescent="0.3">
      <c r="A43" s="61">
        <f>IF(ISNUMBER(A42),A42+1,1)</f>
        <v>39</v>
      </c>
      <c r="B43" s="67" t="s">
        <v>25</v>
      </c>
      <c r="C43" s="63" t="s">
        <v>1330</v>
      </c>
      <c r="D43" s="67" t="s">
        <v>683</v>
      </c>
      <c r="E43" s="67" t="s">
        <v>1533</v>
      </c>
      <c r="F43" s="64"/>
      <c r="G43" s="67"/>
      <c r="H43" s="80">
        <v>5</v>
      </c>
      <c r="I43" s="80">
        <f>IF(C43="",0,SUMIFS(T_mouv_prog[Entrée],T_mouv_prog[Ref],C43))</f>
        <v>0</v>
      </c>
      <c r="J43" s="67">
        <f>IF(C43="",0,SUMIFS(T_mouv_prog[Sortie],T_mouv_prog[Ref],C43))</f>
        <v>0</v>
      </c>
      <c r="K43" s="63">
        <f>IFERROR(T_piece_prog[[#This Row],[Stock initial]]+T_piece_prog[[#This Row],[Entrées]]-T_piece_prog[[#This Row],[Sorties]],0)</f>
        <v>5</v>
      </c>
      <c r="L43" s="63">
        <f>IFERROR(T_piece_prog[[#This Row],[Stock Final]]*T_piece_prog[[#This Row],[Price]],0)</f>
        <v>0</v>
      </c>
      <c r="M43" s="80">
        <v>1</v>
      </c>
      <c r="N43" s="57">
        <f>IFERROR(K43-M43,"")</f>
        <v>4</v>
      </c>
      <c r="O43" s="53" t="str">
        <f>IF(N43&gt;=0,"OK","Manque")</f>
        <v>OK</v>
      </c>
    </row>
    <row r="44" spans="1:15" x14ac:dyDescent="0.3">
      <c r="A44" s="61">
        <f>IF(ISNUMBER(A43),A43+1,1)</f>
        <v>40</v>
      </c>
      <c r="B44" s="67" t="s">
        <v>25</v>
      </c>
      <c r="C44" s="63" t="s">
        <v>1344</v>
      </c>
      <c r="D44" s="67" t="s">
        <v>683</v>
      </c>
      <c r="E44" s="67" t="s">
        <v>1533</v>
      </c>
      <c r="F44" s="64"/>
      <c r="G44" s="67"/>
      <c r="H44" s="80">
        <v>0</v>
      </c>
      <c r="I44" s="80">
        <f>IF(C44="",0,SUMIFS(T_mouv_prog[Entrée],T_mouv_prog[Ref],C44))</f>
        <v>0</v>
      </c>
      <c r="J44" s="67">
        <f>IF(C44="",0,SUMIFS(T_mouv_prog[Sortie],T_mouv_prog[Ref],C44))</f>
        <v>0</v>
      </c>
      <c r="K44" s="63">
        <f>IFERROR(T_piece_prog[[#This Row],[Stock initial]]+T_piece_prog[[#This Row],[Entrées]]-T_piece_prog[[#This Row],[Sorties]],0)</f>
        <v>0</v>
      </c>
      <c r="L44" s="63">
        <f>IFERROR(T_piece_prog[[#This Row],[Stock Final]]*T_piece_prog[[#This Row],[Price]],0)</f>
        <v>0</v>
      </c>
      <c r="M44" s="80">
        <v>0</v>
      </c>
      <c r="N44" s="57">
        <f>IFERROR(K44-M44,"")</f>
        <v>0</v>
      </c>
      <c r="O44" s="53" t="str">
        <f>IF(N44&gt;=0,"OK","Manque")</f>
        <v>OK</v>
      </c>
    </row>
    <row r="45" spans="1:15" x14ac:dyDescent="0.3">
      <c r="A45" s="61">
        <f>IF(ISNUMBER(A44),A44+1,1)</f>
        <v>41</v>
      </c>
      <c r="B45" s="67" t="s">
        <v>25</v>
      </c>
      <c r="C45" s="63" t="s">
        <v>1395</v>
      </c>
      <c r="D45" s="67" t="s">
        <v>242</v>
      </c>
      <c r="E45" s="67" t="s">
        <v>1533</v>
      </c>
      <c r="F45" s="64"/>
      <c r="G45" s="67"/>
      <c r="H45" s="80">
        <v>0</v>
      </c>
      <c r="I45" s="80">
        <f>IF(C45="",0,SUMIFS(T_mouv_prog[Entrée],T_mouv_prog[Ref],C45))</f>
        <v>0</v>
      </c>
      <c r="J45" s="67">
        <f>IF(C45="",0,SUMIFS(T_mouv_prog[Sortie],T_mouv_prog[Ref],C45))</f>
        <v>0</v>
      </c>
      <c r="K45" s="63">
        <f>IFERROR(T_piece_prog[[#This Row],[Stock initial]]+T_piece_prog[[#This Row],[Entrées]]-T_piece_prog[[#This Row],[Sorties]],0)</f>
        <v>0</v>
      </c>
      <c r="L45" s="63">
        <f>IFERROR(T_piece_prog[[#This Row],[Stock Final]]*T_piece_prog[[#This Row],[Price]],0)</f>
        <v>0</v>
      </c>
      <c r="M45" s="80">
        <v>5</v>
      </c>
      <c r="N45" s="57">
        <f>IFERROR(K45-M45,"")</f>
        <v>-5</v>
      </c>
      <c r="O45" s="53" t="str">
        <f>IF(N45&gt;=0,"OK","Manque")</f>
        <v>Manque</v>
      </c>
    </row>
    <row r="46" spans="1:15" x14ac:dyDescent="0.3">
      <c r="A46" s="61">
        <f>IF(ISNUMBER(A45),A45+1,1)</f>
        <v>42</v>
      </c>
      <c r="B46" s="67" t="s">
        <v>25</v>
      </c>
      <c r="C46" s="63" t="s">
        <v>643</v>
      </c>
      <c r="D46" s="67" t="s">
        <v>242</v>
      </c>
      <c r="E46" s="67" t="s">
        <v>1533</v>
      </c>
      <c r="F46" s="64"/>
      <c r="G46" s="67"/>
      <c r="H46" s="80">
        <v>12</v>
      </c>
      <c r="I46" s="80">
        <f>IF(C46="",0,SUMIFS(T_mouv_prog[Entrée],T_mouv_prog[Ref],C46))</f>
        <v>0</v>
      </c>
      <c r="J46" s="67">
        <f>IF(C46="",0,SUMIFS(T_mouv_prog[Sortie],T_mouv_prog[Ref],C46))</f>
        <v>0</v>
      </c>
      <c r="K46" s="63">
        <f>IFERROR(T_piece_prog[[#This Row],[Stock initial]]+T_piece_prog[[#This Row],[Entrées]]-T_piece_prog[[#This Row],[Sorties]],0)</f>
        <v>12</v>
      </c>
      <c r="L46" s="63">
        <f>IFERROR(T_piece_prog[[#This Row],[Stock Final]]*T_piece_prog[[#This Row],[Price]],0)</f>
        <v>0</v>
      </c>
      <c r="M46" s="80">
        <v>15</v>
      </c>
      <c r="N46" s="57">
        <f>IFERROR(K46-M46,"")</f>
        <v>-3</v>
      </c>
      <c r="O46" s="53" t="str">
        <f>IF(N46&gt;=0,"OK","Manque")</f>
        <v>Manque</v>
      </c>
    </row>
    <row r="47" spans="1:15" x14ac:dyDescent="0.3">
      <c r="A47" s="61">
        <f>IF(ISNUMBER(A46),A46+1,1)</f>
        <v>43</v>
      </c>
      <c r="B47" s="67" t="s">
        <v>1122</v>
      </c>
      <c r="C47" s="63" t="s">
        <v>638</v>
      </c>
      <c r="D47" s="67" t="s">
        <v>242</v>
      </c>
      <c r="E47" s="67" t="s">
        <v>1533</v>
      </c>
      <c r="F47" s="64"/>
      <c r="G47" s="67"/>
      <c r="H47" s="80">
        <v>9</v>
      </c>
      <c r="I47" s="80">
        <f>IF(C47="",0,SUMIFS(T_mouv_prog[Entrée],T_mouv_prog[Ref],C47))</f>
        <v>0</v>
      </c>
      <c r="J47" s="67">
        <f>IF(C47="",0,SUMIFS(T_mouv_prog[Sortie],T_mouv_prog[Ref],C47))</f>
        <v>0</v>
      </c>
      <c r="K47" s="63">
        <f>IFERROR(T_piece_prog[[#This Row],[Stock initial]]+T_piece_prog[[#This Row],[Entrées]]-T_piece_prog[[#This Row],[Sorties]],0)</f>
        <v>9</v>
      </c>
      <c r="L47" s="63">
        <f>IFERROR(T_piece_prog[[#This Row],[Stock Final]]*T_piece_prog[[#This Row],[Price]],0)</f>
        <v>0</v>
      </c>
      <c r="M47" s="80">
        <v>10</v>
      </c>
      <c r="N47" s="57">
        <f>IFERROR(K47-M47,"")</f>
        <v>-1</v>
      </c>
      <c r="O47" s="53" t="str">
        <f>IF(N47&gt;=0,"OK","Manque")</f>
        <v>Manque</v>
      </c>
    </row>
    <row r="48" spans="1:15" x14ac:dyDescent="0.3">
      <c r="A48" s="61">
        <f>IF(ISNUMBER(A47),A47+1,1)</f>
        <v>44</v>
      </c>
      <c r="B48" s="67" t="s">
        <v>1194</v>
      </c>
      <c r="C48" s="63" t="s">
        <v>645</v>
      </c>
      <c r="D48" s="67" t="s">
        <v>242</v>
      </c>
      <c r="E48" s="67" t="s">
        <v>1533</v>
      </c>
      <c r="F48" s="64"/>
      <c r="G48" s="67"/>
      <c r="H48" s="80">
        <v>9</v>
      </c>
      <c r="I48" s="80">
        <f>IF(C48="",0,SUMIFS(T_mouv_prog[Entrée],T_mouv_prog[Ref],C48))</f>
        <v>0</v>
      </c>
      <c r="J48" s="67">
        <f>IF(C48="",0,SUMIFS(T_mouv_prog[Sortie],T_mouv_prog[Ref],C48))</f>
        <v>0</v>
      </c>
      <c r="K48" s="63">
        <f>IFERROR(T_piece_prog[[#This Row],[Stock initial]]+T_piece_prog[[#This Row],[Entrées]]-T_piece_prog[[#This Row],[Sorties]],0)</f>
        <v>9</v>
      </c>
      <c r="L48" s="63">
        <f>IFERROR(T_piece_prog[[#This Row],[Stock Final]]*T_piece_prog[[#This Row],[Price]],0)</f>
        <v>0</v>
      </c>
      <c r="M48" s="80">
        <v>13</v>
      </c>
      <c r="N48" s="57">
        <f>IFERROR(K48-M48,"")</f>
        <v>-4</v>
      </c>
      <c r="O48" s="53" t="str">
        <f>IF(N48&gt;=0,"OK","Manque")</f>
        <v>Manque</v>
      </c>
    </row>
    <row r="49" spans="1:15" x14ac:dyDescent="0.3">
      <c r="A49" s="61">
        <f>IF(ISNUMBER(A48),A48+1,1)</f>
        <v>45</v>
      </c>
      <c r="B49" s="67" t="s">
        <v>1121</v>
      </c>
      <c r="C49" s="63" t="s">
        <v>642</v>
      </c>
      <c r="D49" s="67" t="s">
        <v>242</v>
      </c>
      <c r="E49" s="67" t="s">
        <v>1533</v>
      </c>
      <c r="F49" s="64"/>
      <c r="G49" s="67"/>
      <c r="H49" s="80">
        <v>10</v>
      </c>
      <c r="I49" s="80">
        <f>IF(C49="",0,SUMIFS(T_mouv_prog[Entrée],T_mouv_prog[Ref],C49))</f>
        <v>0</v>
      </c>
      <c r="J49" s="67">
        <f>IF(C49="",0,SUMIFS(T_mouv_prog[Sortie],T_mouv_prog[Ref],C49))</f>
        <v>0</v>
      </c>
      <c r="K49" s="63">
        <f>IFERROR(T_piece_prog[[#This Row],[Stock initial]]+T_piece_prog[[#This Row],[Entrées]]-T_piece_prog[[#This Row],[Sorties]],0)</f>
        <v>10</v>
      </c>
      <c r="L49" s="63">
        <f>IFERROR(T_piece_prog[[#This Row],[Stock Final]]*T_piece_prog[[#This Row],[Price]],0)</f>
        <v>0</v>
      </c>
      <c r="M49" s="80">
        <v>10</v>
      </c>
      <c r="N49" s="57">
        <f>IFERROR(K49-M49,"")</f>
        <v>0</v>
      </c>
      <c r="O49" s="53" t="str">
        <f>IF(N49&gt;=0,"OK","Manque")</f>
        <v>OK</v>
      </c>
    </row>
    <row r="50" spans="1:15" x14ac:dyDescent="0.3">
      <c r="A50" s="61">
        <f>IF(ISNUMBER(A49),A49+1,1)</f>
        <v>46</v>
      </c>
      <c r="B50" s="67" t="s">
        <v>1398</v>
      </c>
      <c r="C50" s="63" t="s">
        <v>637</v>
      </c>
      <c r="D50" s="67" t="s">
        <v>242</v>
      </c>
      <c r="E50" s="67" t="s">
        <v>1533</v>
      </c>
      <c r="F50" s="64"/>
      <c r="G50" s="67"/>
      <c r="H50" s="80">
        <v>27</v>
      </c>
      <c r="I50" s="80">
        <f>IF(C50="",0,SUMIFS(T_mouv_prog[Entrée],T_mouv_prog[Ref],C50))</f>
        <v>0</v>
      </c>
      <c r="J50" s="67">
        <f>IF(C50="",0,SUMIFS(T_mouv_prog[Sortie],T_mouv_prog[Ref],C50))</f>
        <v>0</v>
      </c>
      <c r="K50" s="63">
        <f>IFERROR(T_piece_prog[[#This Row],[Stock initial]]+T_piece_prog[[#This Row],[Entrées]]-T_piece_prog[[#This Row],[Sorties]],0)</f>
        <v>27</v>
      </c>
      <c r="L50" s="63">
        <f>IFERROR(T_piece_prog[[#This Row],[Stock Final]]*T_piece_prog[[#This Row],[Price]],0)</f>
        <v>0</v>
      </c>
      <c r="M50" s="80">
        <v>27</v>
      </c>
      <c r="N50" s="57">
        <f>IFERROR(K50-M50,"")</f>
        <v>0</v>
      </c>
      <c r="O50" s="53" t="str">
        <f>IF(N50&gt;=0,"OK","Manque")</f>
        <v>OK</v>
      </c>
    </row>
    <row r="51" spans="1:15" x14ac:dyDescent="0.3">
      <c r="A51" s="61">
        <f>IF(ISNUMBER(A50),A50+1,1)</f>
        <v>47</v>
      </c>
      <c r="B51" s="67" t="s">
        <v>646</v>
      </c>
      <c r="C51" s="63" t="s">
        <v>651</v>
      </c>
      <c r="D51" s="67" t="s">
        <v>242</v>
      </c>
      <c r="E51" s="67" t="s">
        <v>1533</v>
      </c>
      <c r="F51" s="64"/>
      <c r="G51" s="67"/>
      <c r="H51" s="80">
        <v>25</v>
      </c>
      <c r="I51" s="80">
        <f>IF(C51="",0,SUMIFS(T_mouv_prog[Entrée],T_mouv_prog[Ref],C51))</f>
        <v>0</v>
      </c>
      <c r="J51" s="67">
        <f>IF(C51="",0,SUMIFS(T_mouv_prog[Sortie],T_mouv_prog[Ref],C51))</f>
        <v>0</v>
      </c>
      <c r="K51" s="63">
        <f>IFERROR(T_piece_prog[[#This Row],[Stock initial]]+T_piece_prog[[#This Row],[Entrées]]-T_piece_prog[[#This Row],[Sorties]],0)</f>
        <v>25</v>
      </c>
      <c r="L51" s="63">
        <f>IFERROR(T_piece_prog[[#This Row],[Stock Final]]*T_piece_prog[[#This Row],[Price]],0)</f>
        <v>0</v>
      </c>
      <c r="M51" s="80">
        <v>23</v>
      </c>
      <c r="N51" s="57">
        <f>IFERROR(K51-M51,"")</f>
        <v>2</v>
      </c>
      <c r="O51" s="53" t="str">
        <f>IF(N51&gt;=0,"OK","Manque")</f>
        <v>OK</v>
      </c>
    </row>
    <row r="52" spans="1:15" x14ac:dyDescent="0.3">
      <c r="A52" s="61">
        <f>IF(ISNUMBER(A51),A51+1,1)</f>
        <v>48</v>
      </c>
      <c r="B52" s="67" t="s">
        <v>644</v>
      </c>
      <c r="C52" s="63" t="s">
        <v>647</v>
      </c>
      <c r="D52" s="67" t="s">
        <v>242</v>
      </c>
      <c r="E52" s="67" t="s">
        <v>1533</v>
      </c>
      <c r="F52" s="64"/>
      <c r="G52" s="67"/>
      <c r="H52" s="80">
        <v>42</v>
      </c>
      <c r="I52" s="80">
        <f>IF(C52="",0,SUMIFS(T_mouv_prog[Entrée],T_mouv_prog[Ref],C52))</f>
        <v>0</v>
      </c>
      <c r="J52" s="67">
        <f>IF(C52="",0,SUMIFS(T_mouv_prog[Sortie],T_mouv_prog[Ref],C52))</f>
        <v>0</v>
      </c>
      <c r="K52" s="63">
        <f>IFERROR(T_piece_prog[[#This Row],[Stock initial]]+T_piece_prog[[#This Row],[Entrées]]-T_piece_prog[[#This Row],[Sorties]],0)</f>
        <v>42</v>
      </c>
      <c r="L52" s="63">
        <f>IFERROR(T_piece_prog[[#This Row],[Stock Final]]*T_piece_prog[[#This Row],[Price]],0)</f>
        <v>0</v>
      </c>
      <c r="M52" s="80">
        <v>35</v>
      </c>
      <c r="N52" s="57">
        <f>IFERROR(K52-M52,"")</f>
        <v>7</v>
      </c>
      <c r="O52" s="53" t="str">
        <f>IF(N52&gt;=0,"OK","Manque")</f>
        <v>OK</v>
      </c>
    </row>
    <row r="53" spans="1:15" x14ac:dyDescent="0.3">
      <c r="A53" s="61">
        <f>IF(ISNUMBER(A52),A52+1,1)</f>
        <v>49</v>
      </c>
      <c r="B53" s="67" t="s">
        <v>641</v>
      </c>
      <c r="C53" s="63" t="s">
        <v>650</v>
      </c>
      <c r="D53" s="67" t="s">
        <v>242</v>
      </c>
      <c r="E53" s="67" t="s">
        <v>1533</v>
      </c>
      <c r="F53" s="64"/>
      <c r="G53" s="67"/>
      <c r="H53" s="80">
        <v>32</v>
      </c>
      <c r="I53" s="80">
        <f>IF(C53="",0,SUMIFS(T_mouv_prog[Entrée],T_mouv_prog[Ref],C53))</f>
        <v>0</v>
      </c>
      <c r="J53" s="67">
        <f>IF(C53="",0,SUMIFS(T_mouv_prog[Sortie],T_mouv_prog[Ref],C53))</f>
        <v>0</v>
      </c>
      <c r="K53" s="63">
        <f>IFERROR(T_piece_prog[[#This Row],[Stock initial]]+T_piece_prog[[#This Row],[Entrées]]-T_piece_prog[[#This Row],[Sorties]],0)</f>
        <v>32</v>
      </c>
      <c r="L53" s="63">
        <f>IFERROR(T_piece_prog[[#This Row],[Stock Final]]*T_piece_prog[[#This Row],[Price]],0)</f>
        <v>0</v>
      </c>
      <c r="M53" s="80">
        <v>9</v>
      </c>
      <c r="N53" s="57">
        <f>IFERROR(K53-M53,"")</f>
        <v>23</v>
      </c>
      <c r="O53" s="53" t="str">
        <f>IF(N53&gt;=0,"OK","Manque")</f>
        <v>OK</v>
      </c>
    </row>
    <row r="54" spans="1:15" x14ac:dyDescent="0.3">
      <c r="A54" s="61">
        <f>IF(ISNUMBER(A53),A53+1,1)</f>
        <v>50</v>
      </c>
      <c r="B54" s="67" t="s">
        <v>641</v>
      </c>
      <c r="C54" s="63" t="s">
        <v>652</v>
      </c>
      <c r="D54" s="67" t="s">
        <v>242</v>
      </c>
      <c r="E54" s="67" t="s">
        <v>1533</v>
      </c>
      <c r="F54" s="64"/>
      <c r="G54" s="67"/>
      <c r="H54" s="80">
        <v>19</v>
      </c>
      <c r="I54" s="80">
        <f>IF(C54="",0,SUMIFS(T_mouv_prog[Entrée],T_mouv_prog[Ref],C54))</f>
        <v>0</v>
      </c>
      <c r="J54" s="67">
        <f>IF(C54="",0,SUMIFS(T_mouv_prog[Sortie],T_mouv_prog[Ref],C54))</f>
        <v>0</v>
      </c>
      <c r="K54" s="63">
        <f>IFERROR(T_piece_prog[[#This Row],[Stock initial]]+T_piece_prog[[#This Row],[Entrées]]-T_piece_prog[[#This Row],[Sorties]],0)</f>
        <v>19</v>
      </c>
      <c r="L54" s="63">
        <f>IFERROR(T_piece_prog[[#This Row],[Stock Final]]*T_piece_prog[[#This Row],[Price]],0)</f>
        <v>0</v>
      </c>
      <c r="M54" s="80">
        <v>255</v>
      </c>
      <c r="N54" s="57">
        <f>IFERROR(K54-M54,"")</f>
        <v>-236</v>
      </c>
      <c r="O54" s="53" t="str">
        <f>IF(N54&gt;=0,"OK","Manque")</f>
        <v>Manque</v>
      </c>
    </row>
    <row r="55" spans="1:15" x14ac:dyDescent="0.3">
      <c r="A55" s="61">
        <f>IF(ISNUMBER(A54),A54+1,1)</f>
        <v>51</v>
      </c>
      <c r="B55" s="67" t="s">
        <v>639</v>
      </c>
      <c r="C55" s="63" t="s">
        <v>636</v>
      </c>
      <c r="D55" s="67" t="s">
        <v>242</v>
      </c>
      <c r="E55" s="67" t="s">
        <v>1533</v>
      </c>
      <c r="F55" s="64"/>
      <c r="G55" s="67"/>
      <c r="H55" s="80">
        <v>12</v>
      </c>
      <c r="I55" s="80">
        <f>IF(C55="",0,SUMIFS(T_mouv_prog[Entrée],T_mouv_prog[Ref],C55))</f>
        <v>0</v>
      </c>
      <c r="J55" s="67">
        <f>IF(C55="",0,SUMIFS(T_mouv_prog[Sortie],T_mouv_prog[Ref],C55))</f>
        <v>0</v>
      </c>
      <c r="K55" s="63">
        <f>IFERROR(T_piece_prog[[#This Row],[Stock initial]]+T_piece_prog[[#This Row],[Entrées]]-T_piece_prog[[#This Row],[Sorties]],0)</f>
        <v>12</v>
      </c>
      <c r="L55" s="63">
        <f>IFERROR(T_piece_prog[[#This Row],[Stock Final]]*T_piece_prog[[#This Row],[Price]],0)</f>
        <v>0</v>
      </c>
      <c r="M55" s="80">
        <v>17</v>
      </c>
      <c r="N55" s="57">
        <f>IFERROR(K55-M55,"")</f>
        <v>-5</v>
      </c>
      <c r="O55" s="53" t="str">
        <f>IF(N55&gt;=0,"OK","Manque")</f>
        <v>Manque</v>
      </c>
    </row>
    <row r="56" spans="1:15" x14ac:dyDescent="0.3">
      <c r="A56" s="61">
        <f>IF(ISNUMBER(A55),A55+1,1)</f>
        <v>52</v>
      </c>
      <c r="B56" s="67" t="s">
        <v>1372</v>
      </c>
      <c r="C56" s="63" t="s">
        <v>1373</v>
      </c>
      <c r="D56" s="67" t="s">
        <v>683</v>
      </c>
      <c r="E56" s="67" t="s">
        <v>1535</v>
      </c>
      <c r="F56" s="64"/>
      <c r="G56" s="67"/>
      <c r="H56" s="80">
        <v>50</v>
      </c>
      <c r="I56" s="80">
        <f>IF(C56="",0,SUMIFS(T_mouv_prog[Entrée],T_mouv_prog[Ref],C56))</f>
        <v>0</v>
      </c>
      <c r="J56" s="67">
        <f>IF(C56="",0,SUMIFS(T_mouv_prog[Sortie],T_mouv_prog[Ref],C56))</f>
        <v>0</v>
      </c>
      <c r="K56" s="63">
        <f>IFERROR(T_piece_prog[[#This Row],[Stock initial]]+T_piece_prog[[#This Row],[Entrées]]-T_piece_prog[[#This Row],[Sorties]],0)</f>
        <v>50</v>
      </c>
      <c r="L56" s="63">
        <f>IFERROR(T_piece_prog[[#This Row],[Stock Final]]*T_piece_prog[[#This Row],[Price]],0)</f>
        <v>0</v>
      </c>
      <c r="M56" s="80">
        <v>50</v>
      </c>
      <c r="N56" s="57">
        <f>IFERROR(K56-M56,"")</f>
        <v>0</v>
      </c>
      <c r="O56" s="53" t="str">
        <f>IF(N56&gt;=0,"OK","Manque")</f>
        <v>OK</v>
      </c>
    </row>
    <row r="57" spans="1:15" x14ac:dyDescent="0.3">
      <c r="A57" s="61">
        <f>IF(ISNUMBER(A56),A56+1,1)</f>
        <v>53</v>
      </c>
      <c r="B57" s="62" t="s">
        <v>26</v>
      </c>
      <c r="C57" s="63" t="s">
        <v>1528</v>
      </c>
      <c r="D57" s="63" t="s">
        <v>683</v>
      </c>
      <c r="E57" s="63" t="s">
        <v>1533</v>
      </c>
      <c r="F57" s="64"/>
      <c r="G57" s="67"/>
      <c r="H57" s="80">
        <v>0</v>
      </c>
      <c r="I57" s="80">
        <f>IF(C57="",0,SUMIFS(T_mouv_prog[Entrée],T_mouv_prog[Ref],C57))</f>
        <v>0</v>
      </c>
      <c r="J57" s="67">
        <f>IF(C57="",0,SUMIFS(T_mouv_prog[Sortie],T_mouv_prog[Ref],C57))</f>
        <v>0</v>
      </c>
      <c r="K57" s="63">
        <f>IFERROR(T_piece_prog[[#This Row],[Stock initial]]+T_piece_prog[[#This Row],[Entrées]]-T_piece_prog[[#This Row],[Sorties]],0)</f>
        <v>0</v>
      </c>
      <c r="L57" s="63">
        <f>IFERROR(T_piece_prog[[#This Row],[Stock Final]]*T_piece_prog[[#This Row],[Price]],0)</f>
        <v>0</v>
      </c>
      <c r="M57" s="80">
        <v>0</v>
      </c>
      <c r="N57" s="57">
        <f>IFERROR(K57-M57,"")</f>
        <v>0</v>
      </c>
      <c r="O57" s="53" t="str">
        <f>IF(N57&gt;=0,"OK","Manque")</f>
        <v>OK</v>
      </c>
    </row>
    <row r="58" spans="1:15" x14ac:dyDescent="0.3">
      <c r="A58" s="61">
        <f>IF(ISNUMBER(A57),A57+1,1)</f>
        <v>54</v>
      </c>
      <c r="B58" s="67" t="s">
        <v>1159</v>
      </c>
      <c r="C58" s="63" t="s">
        <v>1160</v>
      </c>
      <c r="D58" s="67" t="s">
        <v>683</v>
      </c>
      <c r="E58" s="67" t="s">
        <v>1533</v>
      </c>
      <c r="F58" s="64"/>
      <c r="G58" s="67"/>
      <c r="H58" s="80">
        <v>0</v>
      </c>
      <c r="I58" s="80">
        <f>IF(C58="",0,SUMIFS(T_mouv_prog[Entrée],T_mouv_prog[Ref],C58))</f>
        <v>0</v>
      </c>
      <c r="J58" s="67">
        <f>IF(C58="",0,SUMIFS(T_mouv_prog[Sortie],T_mouv_prog[Ref],C58))</f>
        <v>0</v>
      </c>
      <c r="K58" s="63">
        <f>IFERROR(T_piece_prog[[#This Row],[Stock initial]]+T_piece_prog[[#This Row],[Entrées]]-T_piece_prog[[#This Row],[Sorties]],0)</f>
        <v>0</v>
      </c>
      <c r="L58" s="63">
        <f>IFERROR(T_piece_prog[[#This Row],[Stock Final]]*T_piece_prog[[#This Row],[Price]],0)</f>
        <v>0</v>
      </c>
      <c r="M58" s="80">
        <v>0</v>
      </c>
      <c r="N58" s="57">
        <f>IFERROR(K58-M58,"")</f>
        <v>0</v>
      </c>
      <c r="O58" s="53" t="str">
        <f>IF(N58&gt;=0,"OK","Manque")</f>
        <v>OK</v>
      </c>
    </row>
    <row r="59" spans="1:15" x14ac:dyDescent="0.3">
      <c r="A59" s="61">
        <f>IF(ISNUMBER(A58),A58+1,1)</f>
        <v>55</v>
      </c>
      <c r="B59" s="67" t="s">
        <v>1397</v>
      </c>
      <c r="C59" s="63" t="s">
        <v>640</v>
      </c>
      <c r="D59" s="67" t="s">
        <v>242</v>
      </c>
      <c r="E59" s="67" t="s">
        <v>1533</v>
      </c>
      <c r="F59" s="64"/>
      <c r="G59" s="67"/>
      <c r="H59" s="80">
        <v>19</v>
      </c>
      <c r="I59" s="80">
        <f>IF(C59="",0,SUMIFS(T_mouv_prog[Entrée],T_mouv_prog[Ref],C59))</f>
        <v>0</v>
      </c>
      <c r="J59" s="67">
        <f>IF(C59="",0,SUMIFS(T_mouv_prog[Sortie],T_mouv_prog[Ref],C59))</f>
        <v>0</v>
      </c>
      <c r="K59" s="63">
        <f>IFERROR(T_piece_prog[[#This Row],[Stock initial]]+T_piece_prog[[#This Row],[Entrées]]-T_piece_prog[[#This Row],[Sorties]],0)</f>
        <v>19</v>
      </c>
      <c r="L59" s="63">
        <f>IFERROR(T_piece_prog[[#This Row],[Stock Final]]*T_piece_prog[[#This Row],[Price]],0)</f>
        <v>0</v>
      </c>
      <c r="M59" s="80">
        <v>19</v>
      </c>
      <c r="N59" s="57">
        <f>IFERROR(K59-M59,"")</f>
        <v>0</v>
      </c>
      <c r="O59" s="53" t="str">
        <f>IF(N59&gt;=0,"OK","Manque")</f>
        <v>OK</v>
      </c>
    </row>
    <row r="60" spans="1:15" x14ac:dyDescent="0.3">
      <c r="A60" s="61">
        <f>IF(ISNUMBER(A59),A59+1,1)</f>
        <v>56</v>
      </c>
      <c r="B60" s="62" t="s">
        <v>1503</v>
      </c>
      <c r="C60" s="63" t="s">
        <v>1504</v>
      </c>
      <c r="D60" s="63" t="s">
        <v>1086</v>
      </c>
      <c r="E60" s="63" t="s">
        <v>1533</v>
      </c>
      <c r="F60" s="64"/>
      <c r="G60" s="67"/>
      <c r="H60" s="80">
        <v>0</v>
      </c>
      <c r="I60" s="80">
        <f>IF(C60="",0,SUMIFS(T_mouv_prog[Entrée],T_mouv_prog[Ref],C60))</f>
        <v>0</v>
      </c>
      <c r="J60" s="67">
        <f>IF(C60="",0,SUMIFS(T_mouv_prog[Sortie],T_mouv_prog[Ref],C60))</f>
        <v>0</v>
      </c>
      <c r="K60" s="63">
        <f>IFERROR(T_piece_prog[[#This Row],[Stock initial]]+T_piece_prog[[#This Row],[Entrées]]-T_piece_prog[[#This Row],[Sorties]],0)</f>
        <v>0</v>
      </c>
      <c r="L60" s="63">
        <f>IFERROR(T_piece_prog[[#This Row],[Stock Final]]*T_piece_prog[[#This Row],[Price]],0)</f>
        <v>0</v>
      </c>
      <c r="M60" s="80">
        <v>0</v>
      </c>
      <c r="N60" s="57">
        <f>IFERROR(K60-M60,"")</f>
        <v>0</v>
      </c>
      <c r="O60" s="53" t="str">
        <f>IF(N60&gt;=0,"OK","Manque")</f>
        <v>OK</v>
      </c>
    </row>
    <row r="61" spans="1:15" x14ac:dyDescent="0.3">
      <c r="A61" s="61">
        <f>IF(ISNUMBER(A60),A60+1,1)</f>
        <v>57</v>
      </c>
      <c r="B61" s="67" t="s">
        <v>27</v>
      </c>
      <c r="C61" s="63" t="s">
        <v>28</v>
      </c>
      <c r="D61" s="67" t="s">
        <v>683</v>
      </c>
      <c r="E61" s="67" t="s">
        <v>1533</v>
      </c>
      <c r="F61" s="64"/>
      <c r="G61" s="67"/>
      <c r="H61" s="80">
        <v>0</v>
      </c>
      <c r="I61" s="80">
        <f>IF(C61="",0,SUMIFS(T_mouv_prog[Entrée],T_mouv_prog[Ref],C61))</f>
        <v>0</v>
      </c>
      <c r="J61" s="67">
        <f>IF(C61="",0,SUMIFS(T_mouv_prog[Sortie],T_mouv_prog[Ref],C61))</f>
        <v>0</v>
      </c>
      <c r="K61" s="63">
        <f>IFERROR(T_piece_prog[[#This Row],[Stock initial]]+T_piece_prog[[#This Row],[Entrées]]-T_piece_prog[[#This Row],[Sorties]],0)</f>
        <v>0</v>
      </c>
      <c r="L61" s="63">
        <f>IFERROR(T_piece_prog[[#This Row],[Stock Final]]*T_piece_prog[[#This Row],[Price]],0)</f>
        <v>0</v>
      </c>
      <c r="M61" s="80">
        <v>0</v>
      </c>
      <c r="N61" s="57">
        <f>IFERROR(K61-M61,"")</f>
        <v>0</v>
      </c>
      <c r="O61" s="53" t="str">
        <f>IF(N61&gt;=0,"OK","Manque")</f>
        <v>OK</v>
      </c>
    </row>
    <row r="62" spans="1:15" x14ac:dyDescent="0.3">
      <c r="A62" s="61">
        <f>IF(ISNUMBER(A61),A61+1,1)</f>
        <v>58</v>
      </c>
      <c r="B62" s="67" t="s">
        <v>544</v>
      </c>
      <c r="C62" s="63" t="s">
        <v>545</v>
      </c>
      <c r="D62" s="67" t="s">
        <v>242</v>
      </c>
      <c r="E62" s="67" t="s">
        <v>1533</v>
      </c>
      <c r="F62" s="64"/>
      <c r="G62" s="67"/>
      <c r="H62" s="80">
        <v>0</v>
      </c>
      <c r="I62" s="80">
        <f>IF(C62="",0,SUMIFS(T_mouv_prog[Entrée],T_mouv_prog[Ref],C62))</f>
        <v>0</v>
      </c>
      <c r="J62" s="67">
        <f>IF(C62="",0,SUMIFS(T_mouv_prog[Sortie],T_mouv_prog[Ref],C62))</f>
        <v>0</v>
      </c>
      <c r="K62" s="63">
        <f>IFERROR(T_piece_prog[[#This Row],[Stock initial]]+T_piece_prog[[#This Row],[Entrées]]-T_piece_prog[[#This Row],[Sorties]],0)</f>
        <v>0</v>
      </c>
      <c r="L62" s="63">
        <f>IFERROR(T_piece_prog[[#This Row],[Stock Final]]*T_piece_prog[[#This Row],[Price]],0)</f>
        <v>0</v>
      </c>
      <c r="M62" s="80">
        <v>0</v>
      </c>
      <c r="N62" s="57">
        <f>IFERROR(K62-M62,"")</f>
        <v>0</v>
      </c>
      <c r="O62" s="53" t="str">
        <f>IF(N62&gt;=0,"OK","Manque")</f>
        <v>OK</v>
      </c>
    </row>
    <row r="63" spans="1:15" x14ac:dyDescent="0.3">
      <c r="A63" s="61">
        <f>IF(ISNUMBER(A62),A62+1,1)</f>
        <v>59</v>
      </c>
      <c r="B63" s="67" t="s">
        <v>920</v>
      </c>
      <c r="C63" s="63" t="s">
        <v>921</v>
      </c>
      <c r="D63" s="67" t="s">
        <v>922</v>
      </c>
      <c r="E63" s="67" t="s">
        <v>1533</v>
      </c>
      <c r="F63" s="64"/>
      <c r="G63" s="67"/>
      <c r="H63" s="80">
        <v>0</v>
      </c>
      <c r="I63" s="80">
        <f>IF(C63="",0,SUMIFS(T_mouv_prog[Entrée],T_mouv_prog[Ref],C63))</f>
        <v>0</v>
      </c>
      <c r="J63" s="67">
        <f>IF(C63="",0,SUMIFS(T_mouv_prog[Sortie],T_mouv_prog[Ref],C63))</f>
        <v>0</v>
      </c>
      <c r="K63" s="63">
        <f>IFERROR(T_piece_prog[[#This Row],[Stock initial]]+T_piece_prog[[#This Row],[Entrées]]-T_piece_prog[[#This Row],[Sorties]],0)</f>
        <v>0</v>
      </c>
      <c r="L63" s="63">
        <f>IFERROR(T_piece_prog[[#This Row],[Stock Final]]*T_piece_prog[[#This Row],[Price]],0)</f>
        <v>0</v>
      </c>
      <c r="M63" s="80">
        <v>0</v>
      </c>
      <c r="N63" s="57">
        <f>IFERROR(K63-M63,"")</f>
        <v>0</v>
      </c>
      <c r="O63" s="53" t="str">
        <f>IF(N63&gt;=0,"OK","Manque")</f>
        <v>OK</v>
      </c>
    </row>
    <row r="64" spans="1:15" x14ac:dyDescent="0.3">
      <c r="A64" s="61">
        <f>IF(ISNUMBER(A63),A63+1,1)</f>
        <v>60</v>
      </c>
      <c r="B64" s="67" t="s">
        <v>927</v>
      </c>
      <c r="C64" s="63" t="s">
        <v>928</v>
      </c>
      <c r="D64" s="67" t="s">
        <v>922</v>
      </c>
      <c r="E64" s="67" t="s">
        <v>1533</v>
      </c>
      <c r="F64" s="64"/>
      <c r="G64" s="67"/>
      <c r="H64" s="80">
        <v>0</v>
      </c>
      <c r="I64" s="80">
        <f>IF(C64="",0,SUMIFS(T_mouv_prog[Entrée],T_mouv_prog[Ref],C64))</f>
        <v>0</v>
      </c>
      <c r="J64" s="67">
        <f>IF(C64="",0,SUMIFS(T_mouv_prog[Sortie],T_mouv_prog[Ref],C64))</f>
        <v>0</v>
      </c>
      <c r="K64" s="63">
        <f>IFERROR(T_piece_prog[[#This Row],[Stock initial]]+T_piece_prog[[#This Row],[Entrées]]-T_piece_prog[[#This Row],[Sorties]],0)</f>
        <v>0</v>
      </c>
      <c r="L64" s="63">
        <f>IFERROR(T_piece_prog[[#This Row],[Stock Final]]*T_piece_prog[[#This Row],[Price]],0)</f>
        <v>0</v>
      </c>
      <c r="M64" s="80">
        <v>0</v>
      </c>
      <c r="N64" s="57">
        <f>IFERROR(K64-M64,"")</f>
        <v>0</v>
      </c>
      <c r="O64" s="53" t="str">
        <f>IF(N64&gt;=0,"OK","Manque")</f>
        <v>OK</v>
      </c>
    </row>
    <row r="65" spans="1:15" x14ac:dyDescent="0.3">
      <c r="A65" s="61">
        <f>IF(ISNUMBER(A64),A64+1,1)</f>
        <v>61</v>
      </c>
      <c r="B65" s="62" t="s">
        <v>398</v>
      </c>
      <c r="C65" s="63" t="s">
        <v>399</v>
      </c>
      <c r="D65" s="63" t="s">
        <v>242</v>
      </c>
      <c r="E65" s="63" t="s">
        <v>1533</v>
      </c>
      <c r="F65" s="64"/>
      <c r="G65" s="67"/>
      <c r="H65" s="80">
        <v>3</v>
      </c>
      <c r="I65" s="80">
        <f>IF(C65="",0,SUMIFS(T_mouv_prog[Entrée],T_mouv_prog[Ref],C65))</f>
        <v>0</v>
      </c>
      <c r="J65" s="67">
        <f>IF(C65="",0,SUMIFS(T_mouv_prog[Sortie],T_mouv_prog[Ref],C65))</f>
        <v>0</v>
      </c>
      <c r="K65" s="63">
        <f>IFERROR(T_piece_prog[[#This Row],[Stock initial]]+T_piece_prog[[#This Row],[Entrées]]-T_piece_prog[[#This Row],[Sorties]],0)</f>
        <v>3</v>
      </c>
      <c r="L65" s="63">
        <f>IFERROR(T_piece_prog[[#This Row],[Stock Final]]*T_piece_prog[[#This Row],[Price]],0)</f>
        <v>0</v>
      </c>
      <c r="M65" s="80">
        <v>4</v>
      </c>
      <c r="N65" s="57">
        <f>IFERROR(K65-M65,"")</f>
        <v>-1</v>
      </c>
      <c r="O65" s="53" t="str">
        <f>IF(N65&gt;=0,"OK","Manque")</f>
        <v>Manque</v>
      </c>
    </row>
    <row r="66" spans="1:15" x14ac:dyDescent="0.3">
      <c r="A66" s="61">
        <f>IF(ISNUMBER(A65),A65+1,1)</f>
        <v>62</v>
      </c>
      <c r="B66" s="67" t="s">
        <v>1117</v>
      </c>
      <c r="C66" s="63" t="s">
        <v>579</v>
      </c>
      <c r="D66" s="67" t="s">
        <v>242</v>
      </c>
      <c r="E66" s="67" t="s">
        <v>1533</v>
      </c>
      <c r="F66" s="64"/>
      <c r="G66" s="67"/>
      <c r="H66" s="80">
        <v>8</v>
      </c>
      <c r="I66" s="80">
        <f>IF(C66="",0,SUMIFS(T_mouv_prog[Entrée],T_mouv_prog[Ref],C66))</f>
        <v>0</v>
      </c>
      <c r="J66" s="67">
        <f>IF(C66="",0,SUMIFS(T_mouv_prog[Sortie],T_mouv_prog[Ref],C66))</f>
        <v>0</v>
      </c>
      <c r="K66" s="63">
        <f>IFERROR(T_piece_prog[[#This Row],[Stock initial]]+T_piece_prog[[#This Row],[Entrées]]-T_piece_prog[[#This Row],[Sorties]],0)</f>
        <v>8</v>
      </c>
      <c r="L66" s="63">
        <f>IFERROR(T_piece_prog[[#This Row],[Stock Final]]*T_piece_prog[[#This Row],[Price]],0)</f>
        <v>0</v>
      </c>
      <c r="M66" s="80">
        <v>8</v>
      </c>
      <c r="N66" s="57">
        <f>IFERROR(K66-M66,"")</f>
        <v>0</v>
      </c>
      <c r="O66" s="53" t="str">
        <f>IF(N66&gt;=0,"OK","Manque")</f>
        <v>OK</v>
      </c>
    </row>
    <row r="67" spans="1:15" x14ac:dyDescent="0.3">
      <c r="A67" s="61">
        <f>IF(ISNUMBER(A66),A66+1,1)</f>
        <v>63</v>
      </c>
      <c r="B67" s="67" t="s">
        <v>595</v>
      </c>
      <c r="C67" s="63" t="s">
        <v>596</v>
      </c>
      <c r="D67" s="67" t="s">
        <v>242</v>
      </c>
      <c r="E67" s="67" t="s">
        <v>1533</v>
      </c>
      <c r="F67" s="64"/>
      <c r="G67" s="67"/>
      <c r="H67" s="80">
        <v>3</v>
      </c>
      <c r="I67" s="80">
        <f>IF(C67="",0,SUMIFS(T_mouv_prog[Entrée],T_mouv_prog[Ref],C67))</f>
        <v>0</v>
      </c>
      <c r="J67" s="67">
        <f>IF(C67="",0,SUMIFS(T_mouv_prog[Sortie],T_mouv_prog[Ref],C67))</f>
        <v>0</v>
      </c>
      <c r="K67" s="63">
        <f>IFERROR(T_piece_prog[[#This Row],[Stock initial]]+T_piece_prog[[#This Row],[Entrées]]-T_piece_prog[[#This Row],[Sorties]],0)</f>
        <v>3</v>
      </c>
      <c r="L67" s="63">
        <f>IFERROR(T_piece_prog[[#This Row],[Stock Final]]*T_piece_prog[[#This Row],[Price]],0)</f>
        <v>0</v>
      </c>
      <c r="M67" s="80">
        <v>5</v>
      </c>
      <c r="N67" s="57">
        <f>IFERROR(K67-M67,"")</f>
        <v>-2</v>
      </c>
      <c r="O67" s="53" t="str">
        <f>IF(N67&gt;=0,"OK","Manque")</f>
        <v>Manque</v>
      </c>
    </row>
    <row r="68" spans="1:15" x14ac:dyDescent="0.3">
      <c r="A68" s="61">
        <f>IF(ISNUMBER(A67),A67+1,1)</f>
        <v>64</v>
      </c>
      <c r="B68" s="67" t="s">
        <v>1387</v>
      </c>
      <c r="C68" s="63" t="s">
        <v>593</v>
      </c>
      <c r="D68" s="67" t="s">
        <v>242</v>
      </c>
      <c r="E68" s="67" t="s">
        <v>1533</v>
      </c>
      <c r="F68" s="64"/>
      <c r="G68" s="67"/>
      <c r="H68" s="80">
        <v>4</v>
      </c>
      <c r="I68" s="80">
        <f>IF(C68="",0,SUMIFS(T_mouv_prog[Entrée],T_mouv_prog[Ref],C68))</f>
        <v>0</v>
      </c>
      <c r="J68" s="67">
        <f>IF(C68="",0,SUMIFS(T_mouv_prog[Sortie],T_mouv_prog[Ref],C68))</f>
        <v>0</v>
      </c>
      <c r="K68" s="63">
        <f>IFERROR(T_piece_prog[[#This Row],[Stock initial]]+T_piece_prog[[#This Row],[Entrées]]-T_piece_prog[[#This Row],[Sorties]],0)</f>
        <v>4</v>
      </c>
      <c r="L68" s="63">
        <f>IFERROR(T_piece_prog[[#This Row],[Stock Final]]*T_piece_prog[[#This Row],[Price]],0)</f>
        <v>0</v>
      </c>
      <c r="M68" s="80">
        <v>4</v>
      </c>
      <c r="N68" s="57">
        <f>IFERROR(K68-M68,"")</f>
        <v>0</v>
      </c>
      <c r="O68" s="53" t="str">
        <f>IF(N68&gt;=0,"OK","Manque")</f>
        <v>OK</v>
      </c>
    </row>
    <row r="69" spans="1:15" x14ac:dyDescent="0.3">
      <c r="A69" s="61">
        <f>IF(ISNUMBER(A68),A68+1,1)</f>
        <v>65</v>
      </c>
      <c r="B69" s="67" t="s">
        <v>1387</v>
      </c>
      <c r="C69" s="63" t="s">
        <v>592</v>
      </c>
      <c r="D69" s="67" t="s">
        <v>242</v>
      </c>
      <c r="E69" s="67" t="s">
        <v>1533</v>
      </c>
      <c r="F69" s="64"/>
      <c r="G69" s="67"/>
      <c r="H69" s="80">
        <v>6</v>
      </c>
      <c r="I69" s="80">
        <f>IF(C69="",0,SUMIFS(T_mouv_prog[Entrée],T_mouv_prog[Ref],C69))</f>
        <v>0</v>
      </c>
      <c r="J69" s="67">
        <f>IF(C69="",0,SUMIFS(T_mouv_prog[Sortie],T_mouv_prog[Ref],C69))</f>
        <v>0</v>
      </c>
      <c r="K69" s="63">
        <f>IFERROR(T_piece_prog[[#This Row],[Stock initial]]+T_piece_prog[[#This Row],[Entrées]]-T_piece_prog[[#This Row],[Sorties]],0)</f>
        <v>6</v>
      </c>
      <c r="L69" s="63">
        <f>IFERROR(T_piece_prog[[#This Row],[Stock Final]]*T_piece_prog[[#This Row],[Price]],0)</f>
        <v>0</v>
      </c>
      <c r="M69" s="80">
        <v>6</v>
      </c>
      <c r="N69" s="57">
        <f>IFERROR(K69-M69,"")</f>
        <v>0</v>
      </c>
      <c r="O69" s="53" t="str">
        <f>IF(N69&gt;=0,"OK","Manque")</f>
        <v>OK</v>
      </c>
    </row>
    <row r="70" spans="1:15" x14ac:dyDescent="0.3">
      <c r="A70" s="61">
        <f>IF(ISNUMBER(A69),A69+1,1)</f>
        <v>66</v>
      </c>
      <c r="B70" s="67" t="s">
        <v>31</v>
      </c>
      <c r="C70" s="63" t="s">
        <v>594</v>
      </c>
      <c r="D70" s="67" t="s">
        <v>242</v>
      </c>
      <c r="E70" s="67" t="s">
        <v>1533</v>
      </c>
      <c r="F70" s="64"/>
      <c r="G70" s="67"/>
      <c r="H70" s="80">
        <v>11</v>
      </c>
      <c r="I70" s="80">
        <f>IF(C70="",0,SUMIFS(T_mouv_prog[Entrée],T_mouv_prog[Ref],C70))</f>
        <v>0</v>
      </c>
      <c r="J70" s="67">
        <f>IF(C70="",0,SUMIFS(T_mouv_prog[Sortie],T_mouv_prog[Ref],C70))</f>
        <v>0</v>
      </c>
      <c r="K70" s="63">
        <f>IFERROR(T_piece_prog[[#This Row],[Stock initial]]+T_piece_prog[[#This Row],[Entrées]]-T_piece_prog[[#This Row],[Sorties]],0)</f>
        <v>11</v>
      </c>
      <c r="L70" s="63">
        <f>IFERROR(T_piece_prog[[#This Row],[Stock Final]]*T_piece_prog[[#This Row],[Price]],0)</f>
        <v>0</v>
      </c>
      <c r="M70" s="80">
        <v>11</v>
      </c>
      <c r="N70" s="57">
        <f>IFERROR(K70-M70,"")</f>
        <v>0</v>
      </c>
      <c r="O70" s="53" t="str">
        <f>IF(N70&gt;=0,"OK","Manque")</f>
        <v>OK</v>
      </c>
    </row>
    <row r="71" spans="1:15" x14ac:dyDescent="0.3">
      <c r="A71" s="61">
        <f>IF(ISNUMBER(A70),A70+1,1)</f>
        <v>67</v>
      </c>
      <c r="B71" s="62" t="s">
        <v>1557</v>
      </c>
      <c r="C71" s="63" t="s">
        <v>1556</v>
      </c>
      <c r="D71" s="63" t="s">
        <v>242</v>
      </c>
      <c r="E71" s="63" t="s">
        <v>1533</v>
      </c>
      <c r="F71" s="64"/>
      <c r="G71" s="67"/>
      <c r="H71" s="80"/>
      <c r="I71" s="80">
        <f>IF(C71="",0,SUMIFS(T_mouv_prog[Entrée],T_mouv_prog[Ref],C71))</f>
        <v>0</v>
      </c>
      <c r="J71" s="67">
        <f>IF(C71="",0,SUMIFS(T_mouv_prog[Sortie],T_mouv_prog[Ref],C71))</f>
        <v>0</v>
      </c>
      <c r="K71" s="63">
        <f>IFERROR(T_piece_prog[[#This Row],[Stock initial]]+T_piece_prog[[#This Row],[Entrées]]-T_piece_prog[[#This Row],[Sorties]],0)</f>
        <v>0</v>
      </c>
      <c r="L71" s="63">
        <f>IFERROR(T_piece_prog[[#This Row],[Stock Final]]*T_piece_prog[[#This Row],[Price]],0)</f>
        <v>0</v>
      </c>
      <c r="M71" s="80"/>
      <c r="N71" s="57">
        <f>IFERROR(K71-M71,"")</f>
        <v>0</v>
      </c>
      <c r="O71" s="53" t="str">
        <f>IF(N71&gt;=0,"OK","Manque")</f>
        <v>OK</v>
      </c>
    </row>
    <row r="72" spans="1:15" x14ac:dyDescent="0.3">
      <c r="A72" s="61">
        <f>IF(ISNUMBER(A71),A71+1,1)</f>
        <v>68</v>
      </c>
      <c r="B72" s="67" t="s">
        <v>590</v>
      </c>
      <c r="C72" s="63" t="s">
        <v>591</v>
      </c>
      <c r="D72" s="67" t="s">
        <v>242</v>
      </c>
      <c r="E72" s="67" t="s">
        <v>1533</v>
      </c>
      <c r="F72" s="64"/>
      <c r="G72" s="67"/>
      <c r="H72" s="80">
        <v>2</v>
      </c>
      <c r="I72" s="80">
        <f>IF(C72="",0,SUMIFS(T_mouv_prog[Entrée],T_mouv_prog[Ref],C72))</f>
        <v>0</v>
      </c>
      <c r="J72" s="67">
        <f>IF(C72="",0,SUMIFS(T_mouv_prog[Sortie],T_mouv_prog[Ref],C72))</f>
        <v>0</v>
      </c>
      <c r="K72" s="63">
        <f>IFERROR(T_piece_prog[[#This Row],[Stock initial]]+T_piece_prog[[#This Row],[Entrées]]-T_piece_prog[[#This Row],[Sorties]],0)</f>
        <v>2</v>
      </c>
      <c r="L72" s="63">
        <f>IFERROR(T_piece_prog[[#This Row],[Stock Final]]*T_piece_prog[[#This Row],[Price]],0)</f>
        <v>0</v>
      </c>
      <c r="M72" s="80">
        <v>2</v>
      </c>
      <c r="N72" s="57">
        <f>IFERROR(K72-M72,"")</f>
        <v>0</v>
      </c>
      <c r="O72" s="53" t="str">
        <f>IF(N72&gt;=0,"OK","Manque")</f>
        <v>OK</v>
      </c>
    </row>
    <row r="73" spans="1:15" x14ac:dyDescent="0.3">
      <c r="A73" s="61">
        <f>IF(ISNUMBER(A72),A72+1,1)</f>
        <v>69</v>
      </c>
      <c r="B73" s="67" t="s">
        <v>588</v>
      </c>
      <c r="C73" s="63" t="s">
        <v>589</v>
      </c>
      <c r="D73" s="67" t="s">
        <v>242</v>
      </c>
      <c r="E73" s="67" t="s">
        <v>1533</v>
      </c>
      <c r="F73" s="64"/>
      <c r="G73" s="67"/>
      <c r="H73" s="80">
        <v>23</v>
      </c>
      <c r="I73" s="80">
        <f>IF(C73="",0,SUMIFS(T_mouv_prog[Entrée],T_mouv_prog[Ref],C73))</f>
        <v>0</v>
      </c>
      <c r="J73" s="67">
        <f>IF(C73="",0,SUMIFS(T_mouv_prog[Sortie],T_mouv_prog[Ref],C73))</f>
        <v>0</v>
      </c>
      <c r="K73" s="63">
        <f>IFERROR(T_piece_prog[[#This Row],[Stock initial]]+T_piece_prog[[#This Row],[Entrées]]-T_piece_prog[[#This Row],[Sorties]],0)</f>
        <v>23</v>
      </c>
      <c r="L73" s="63">
        <f>IFERROR(T_piece_prog[[#This Row],[Stock Final]]*T_piece_prog[[#This Row],[Price]],0)</f>
        <v>0</v>
      </c>
      <c r="M73" s="80">
        <v>19</v>
      </c>
      <c r="N73" s="57">
        <f>IFERROR(K73-M73,"")</f>
        <v>4</v>
      </c>
      <c r="O73" s="53" t="str">
        <f>IF(N73&gt;=0,"OK","Manque")</f>
        <v>OK</v>
      </c>
    </row>
    <row r="74" spans="1:15" x14ac:dyDescent="0.3">
      <c r="A74" s="61">
        <f>IF(ISNUMBER(A73),A73+1,1)</f>
        <v>70</v>
      </c>
      <c r="B74" s="67" t="s">
        <v>17</v>
      </c>
      <c r="C74" s="63" t="s">
        <v>18</v>
      </c>
      <c r="D74" s="67" t="s">
        <v>683</v>
      </c>
      <c r="E74" s="67" t="s">
        <v>1533</v>
      </c>
      <c r="F74" s="64"/>
      <c r="G74" s="67"/>
      <c r="H74" s="80">
        <v>1</v>
      </c>
      <c r="I74" s="80">
        <f>IF(C74="",0,SUMIFS(T_mouv_prog[Entrée],T_mouv_prog[Ref],C74))</f>
        <v>0</v>
      </c>
      <c r="J74" s="67">
        <f>IF(C74="",0,SUMIFS(T_mouv_prog[Sortie],T_mouv_prog[Ref],C74))</f>
        <v>0</v>
      </c>
      <c r="K74" s="63">
        <f>IFERROR(T_piece_prog[[#This Row],[Stock initial]]+T_piece_prog[[#This Row],[Entrées]]-T_piece_prog[[#This Row],[Sorties]],0)</f>
        <v>1</v>
      </c>
      <c r="L74" s="63">
        <f>IFERROR(T_piece_prog[[#This Row],[Stock Final]]*T_piece_prog[[#This Row],[Price]],0)</f>
        <v>0</v>
      </c>
      <c r="M74" s="80">
        <v>2</v>
      </c>
      <c r="N74" s="57">
        <f>IFERROR(K74-M74,"")</f>
        <v>-1</v>
      </c>
      <c r="O74" s="53" t="str">
        <f>IF(N74&gt;=0,"OK","Manque")</f>
        <v>Manque</v>
      </c>
    </row>
    <row r="75" spans="1:15" x14ac:dyDescent="0.3">
      <c r="A75" s="61">
        <f>IF(ISNUMBER(A74),A74+1,1)</f>
        <v>71</v>
      </c>
      <c r="B75" s="67" t="s">
        <v>1365</v>
      </c>
      <c r="C75" s="63" t="s">
        <v>1366</v>
      </c>
      <c r="D75" s="67" t="s">
        <v>683</v>
      </c>
      <c r="E75" s="67" t="s">
        <v>1533</v>
      </c>
      <c r="F75" s="64"/>
      <c r="G75" s="67"/>
      <c r="H75" s="80">
        <v>9</v>
      </c>
      <c r="I75" s="80">
        <f>IF(C75="",0,SUMIFS(T_mouv_prog[Entrée],T_mouv_prog[Ref],C75))</f>
        <v>0</v>
      </c>
      <c r="J75" s="67">
        <f>IF(C75="",0,SUMIFS(T_mouv_prog[Sortie],T_mouv_prog[Ref],C75))</f>
        <v>0</v>
      </c>
      <c r="K75" s="63">
        <f>IFERROR(T_piece_prog[[#This Row],[Stock initial]]+T_piece_prog[[#This Row],[Entrées]]-T_piece_prog[[#This Row],[Sorties]],0)</f>
        <v>9</v>
      </c>
      <c r="L75" s="63">
        <f>IFERROR(T_piece_prog[[#This Row],[Stock Final]]*T_piece_prog[[#This Row],[Price]],0)</f>
        <v>0</v>
      </c>
      <c r="M75" s="80">
        <v>14</v>
      </c>
      <c r="N75" s="57">
        <f>IFERROR(K75-M75,"")</f>
        <v>-5</v>
      </c>
      <c r="O75" s="53" t="str">
        <f>IF(N75&gt;=0,"OK","Manque")</f>
        <v>Manque</v>
      </c>
    </row>
    <row r="76" spans="1:15" x14ac:dyDescent="0.3">
      <c r="A76" s="61">
        <f>IF(ISNUMBER(A75),A75+1,1)</f>
        <v>72</v>
      </c>
      <c r="B76" s="67" t="s">
        <v>597</v>
      </c>
      <c r="C76" s="63" t="s">
        <v>598</v>
      </c>
      <c r="D76" s="67" t="s">
        <v>242</v>
      </c>
      <c r="E76" s="67" t="s">
        <v>1533</v>
      </c>
      <c r="F76" s="64"/>
      <c r="G76" s="67"/>
      <c r="H76" s="80">
        <v>2</v>
      </c>
      <c r="I76" s="80">
        <f>IF(C76="",0,SUMIFS(T_mouv_prog[Entrée],T_mouv_prog[Ref],C76))</f>
        <v>0</v>
      </c>
      <c r="J76" s="67">
        <f>IF(C76="",0,SUMIFS(T_mouv_prog[Sortie],T_mouv_prog[Ref],C76))</f>
        <v>0</v>
      </c>
      <c r="K76" s="63">
        <f>IFERROR(T_piece_prog[[#This Row],[Stock initial]]+T_piece_prog[[#This Row],[Entrées]]-T_piece_prog[[#This Row],[Sorties]],0)</f>
        <v>2</v>
      </c>
      <c r="L76" s="63">
        <f>IFERROR(T_piece_prog[[#This Row],[Stock Final]]*T_piece_prog[[#This Row],[Price]],0)</f>
        <v>0</v>
      </c>
      <c r="M76" s="80">
        <v>2</v>
      </c>
      <c r="N76" s="57">
        <f>IFERROR(K76-M76,"")</f>
        <v>0</v>
      </c>
      <c r="O76" s="53" t="str">
        <f>IF(N76&gt;=0,"OK","Manque")</f>
        <v>OK</v>
      </c>
    </row>
    <row r="77" spans="1:15" x14ac:dyDescent="0.3">
      <c r="A77" s="61">
        <f>IF(ISNUMBER(A76),A76+1,1)</f>
        <v>73</v>
      </c>
      <c r="B77" s="67" t="s">
        <v>1213</v>
      </c>
      <c r="C77" s="63" t="s">
        <v>329</v>
      </c>
      <c r="D77" s="67" t="s">
        <v>242</v>
      </c>
      <c r="E77" s="67" t="s">
        <v>1533</v>
      </c>
      <c r="F77" s="64"/>
      <c r="G77" s="67"/>
      <c r="H77" s="80">
        <v>7</v>
      </c>
      <c r="I77" s="80">
        <f>IF(C77="",0,SUMIFS(T_mouv_prog[Entrée],T_mouv_prog[Ref],C77))</f>
        <v>0</v>
      </c>
      <c r="J77" s="67">
        <f>IF(C77="",0,SUMIFS(T_mouv_prog[Sortie],T_mouv_prog[Ref],C77))</f>
        <v>0</v>
      </c>
      <c r="K77" s="63">
        <f>IFERROR(T_piece_prog[[#This Row],[Stock initial]]+T_piece_prog[[#This Row],[Entrées]]-T_piece_prog[[#This Row],[Sorties]],0)</f>
        <v>7</v>
      </c>
      <c r="L77" s="63">
        <f>IFERROR(T_piece_prog[[#This Row],[Stock Final]]*T_piece_prog[[#This Row],[Price]],0)</f>
        <v>0</v>
      </c>
      <c r="M77" s="80">
        <v>7</v>
      </c>
      <c r="N77" s="57">
        <f>IFERROR(K77-M77,"")</f>
        <v>0</v>
      </c>
      <c r="O77" s="53" t="str">
        <f>IF(N77&gt;=0,"OK","Manque")</f>
        <v>OK</v>
      </c>
    </row>
    <row r="78" spans="1:15" x14ac:dyDescent="0.3">
      <c r="A78" s="61">
        <f>IF(ISNUMBER(A77),A77+1,1)</f>
        <v>74</v>
      </c>
      <c r="B78" s="67" t="s">
        <v>741</v>
      </c>
      <c r="C78" s="63" t="s">
        <v>742</v>
      </c>
      <c r="D78" s="67" t="s">
        <v>242</v>
      </c>
      <c r="E78" s="67" t="s">
        <v>1533</v>
      </c>
      <c r="F78" s="64"/>
      <c r="G78" s="67"/>
      <c r="H78" s="80">
        <v>0</v>
      </c>
      <c r="I78" s="80">
        <f>IF(C78="",0,SUMIFS(T_mouv_prog[Entrée],T_mouv_prog[Ref],C78))</f>
        <v>0</v>
      </c>
      <c r="J78" s="67">
        <f>IF(C78="",0,SUMIFS(T_mouv_prog[Sortie],T_mouv_prog[Ref],C78))</f>
        <v>0</v>
      </c>
      <c r="K78" s="63">
        <f>IFERROR(T_piece_prog[[#This Row],[Stock initial]]+T_piece_prog[[#This Row],[Entrées]]-T_piece_prog[[#This Row],[Sorties]],0)</f>
        <v>0</v>
      </c>
      <c r="L78" s="63">
        <f>IFERROR(T_piece_prog[[#This Row],[Stock Final]]*T_piece_prog[[#This Row],[Price]],0)</f>
        <v>0</v>
      </c>
      <c r="M78" s="80">
        <v>0</v>
      </c>
      <c r="N78" s="57">
        <f>IFERROR(K78-M78,"")</f>
        <v>0</v>
      </c>
      <c r="O78" s="53" t="str">
        <f>IF(N78&gt;=0,"OK","Manque")</f>
        <v>OK</v>
      </c>
    </row>
    <row r="79" spans="1:15" x14ac:dyDescent="0.3">
      <c r="A79" s="61">
        <f>IF(ISNUMBER(A78),A78+1,1)</f>
        <v>75</v>
      </c>
      <c r="B79" s="67" t="s">
        <v>138</v>
      </c>
      <c r="C79" s="63" t="s">
        <v>139</v>
      </c>
      <c r="D79" s="67" t="s">
        <v>120</v>
      </c>
      <c r="E79" s="67" t="s">
        <v>1533</v>
      </c>
      <c r="F79" s="64"/>
      <c r="G79" s="67"/>
      <c r="H79" s="80">
        <v>0</v>
      </c>
      <c r="I79" s="80">
        <f>IF(C79="",0,SUMIFS(T_mouv_prog[Entrée],T_mouv_prog[Ref],C79))</f>
        <v>0</v>
      </c>
      <c r="J79" s="67">
        <f>IF(C79="",0,SUMIFS(T_mouv_prog[Sortie],T_mouv_prog[Ref],C79))</f>
        <v>0</v>
      </c>
      <c r="K79" s="63">
        <f>IFERROR(T_piece_prog[[#This Row],[Stock initial]]+T_piece_prog[[#This Row],[Entrées]]-T_piece_prog[[#This Row],[Sorties]],0)</f>
        <v>0</v>
      </c>
      <c r="L79" s="63">
        <f>IFERROR(T_piece_prog[[#This Row],[Stock Final]]*T_piece_prog[[#This Row],[Price]],0)</f>
        <v>0</v>
      </c>
      <c r="M79" s="80">
        <v>0</v>
      </c>
      <c r="N79" s="57">
        <f>IFERROR(K79-M79,"")</f>
        <v>0</v>
      </c>
      <c r="O79" s="53" t="str">
        <f>IF(N79&gt;=0,"OK","Manque")</f>
        <v>OK</v>
      </c>
    </row>
    <row r="80" spans="1:15" x14ac:dyDescent="0.3">
      <c r="A80" s="61">
        <f>IF(ISNUMBER(A79),A79+1,1)</f>
        <v>76</v>
      </c>
      <c r="B80" s="67" t="s">
        <v>1311</v>
      </c>
      <c r="C80" s="63" t="s">
        <v>1312</v>
      </c>
      <c r="D80" s="67" t="s">
        <v>683</v>
      </c>
      <c r="E80" s="67" t="s">
        <v>1533</v>
      </c>
      <c r="F80" s="64"/>
      <c r="G80" s="67"/>
      <c r="H80" s="80">
        <v>0</v>
      </c>
      <c r="I80" s="80">
        <f>IF(C80="",0,SUMIFS(T_mouv_prog[Entrée],T_mouv_prog[Ref],C80))</f>
        <v>0</v>
      </c>
      <c r="J80" s="67">
        <f>IF(C80="",0,SUMIFS(T_mouv_prog[Sortie],T_mouv_prog[Ref],C80))</f>
        <v>0</v>
      </c>
      <c r="K80" s="63">
        <f>IFERROR(T_piece_prog[[#This Row],[Stock initial]]+T_piece_prog[[#This Row],[Entrées]]-T_piece_prog[[#This Row],[Sorties]],0)</f>
        <v>0</v>
      </c>
      <c r="L80" s="63">
        <f>IFERROR(T_piece_prog[[#This Row],[Stock Final]]*T_piece_prog[[#This Row],[Price]],0)</f>
        <v>0</v>
      </c>
      <c r="M80" s="80">
        <v>2</v>
      </c>
      <c r="N80" s="57">
        <f>IFERROR(K80-M80,"")</f>
        <v>-2</v>
      </c>
      <c r="O80" s="53" t="str">
        <f>IF(N80&gt;=0,"OK","Manque")</f>
        <v>Manque</v>
      </c>
    </row>
    <row r="81" spans="1:15" x14ac:dyDescent="0.3">
      <c r="A81" s="61">
        <f>IF(ISNUMBER(A80),A80+1,1)</f>
        <v>77</v>
      </c>
      <c r="B81" s="67" t="s">
        <v>177</v>
      </c>
      <c r="C81" s="63">
        <v>20108675025</v>
      </c>
      <c r="D81" s="67" t="s">
        <v>894</v>
      </c>
      <c r="E81" s="67" t="s">
        <v>1533</v>
      </c>
      <c r="F81" s="64"/>
      <c r="G81" s="67"/>
      <c r="H81" s="80">
        <v>3</v>
      </c>
      <c r="I81" s="80">
        <f>IF(C81="",0,SUMIFS(T_mouv_prog[Entrée],T_mouv_prog[Ref],C81))</f>
        <v>0</v>
      </c>
      <c r="J81" s="67">
        <f>IF(C81="",0,SUMIFS(T_mouv_prog[Sortie],T_mouv_prog[Ref],C81))</f>
        <v>0</v>
      </c>
      <c r="K81" s="63">
        <f>IFERROR(T_piece_prog[[#This Row],[Stock initial]]+T_piece_prog[[#This Row],[Entrées]]-T_piece_prog[[#This Row],[Sorties]],0)</f>
        <v>3</v>
      </c>
      <c r="L81" s="63">
        <f>IFERROR(T_piece_prog[[#This Row],[Stock Final]]*T_piece_prog[[#This Row],[Price]],0)</f>
        <v>0</v>
      </c>
      <c r="M81" s="80">
        <v>2</v>
      </c>
      <c r="N81" s="57">
        <f>IFERROR(K81-M81,"")</f>
        <v>1</v>
      </c>
      <c r="O81" s="53" t="str">
        <f>IF(N81&gt;=0,"OK","Manque")</f>
        <v>OK</v>
      </c>
    </row>
    <row r="82" spans="1:15" x14ac:dyDescent="0.3">
      <c r="A82" s="61">
        <f>IF(ISNUMBER(A81),A81+1,1)</f>
        <v>78</v>
      </c>
      <c r="B82" s="67" t="s">
        <v>1031</v>
      </c>
      <c r="C82" s="63" t="s">
        <v>1032</v>
      </c>
      <c r="D82" s="67" t="s">
        <v>111</v>
      </c>
      <c r="E82" s="67" t="s">
        <v>1533</v>
      </c>
      <c r="F82" s="64"/>
      <c r="G82" s="67"/>
      <c r="H82" s="80">
        <v>0</v>
      </c>
      <c r="I82" s="80">
        <f>IF(C82="",0,SUMIFS(T_mouv_prog[Entrée],T_mouv_prog[Ref],C82))</f>
        <v>0</v>
      </c>
      <c r="J82" s="67">
        <f>IF(C82="",0,SUMIFS(T_mouv_prog[Sortie],T_mouv_prog[Ref],C82))</f>
        <v>0</v>
      </c>
      <c r="K82" s="63">
        <f>IFERROR(T_piece_prog[[#This Row],[Stock initial]]+T_piece_prog[[#This Row],[Entrées]]-T_piece_prog[[#This Row],[Sorties]],0)</f>
        <v>0</v>
      </c>
      <c r="L82" s="63">
        <f>IFERROR(T_piece_prog[[#This Row],[Stock Final]]*T_piece_prog[[#This Row],[Price]],0)</f>
        <v>0</v>
      </c>
      <c r="M82" s="80">
        <v>1</v>
      </c>
      <c r="N82" s="57">
        <f>IFERROR(K82-M82,"")</f>
        <v>-1</v>
      </c>
      <c r="O82" s="53" t="str">
        <f>IF(N82&gt;=0,"OK","Manque")</f>
        <v>Manque</v>
      </c>
    </row>
    <row r="83" spans="1:15" x14ac:dyDescent="0.3">
      <c r="A83" s="61">
        <f>IF(ISNUMBER(A82),A82+1,1)</f>
        <v>79</v>
      </c>
      <c r="B83" s="67" t="s">
        <v>1034</v>
      </c>
      <c r="C83" s="63" t="s">
        <v>1035</v>
      </c>
      <c r="D83" s="67" t="s">
        <v>813</v>
      </c>
      <c r="E83" s="67" t="s">
        <v>1533</v>
      </c>
      <c r="F83" s="64"/>
      <c r="G83" s="67"/>
      <c r="H83" s="80">
        <v>0</v>
      </c>
      <c r="I83" s="80">
        <f>IF(C83="",0,SUMIFS(T_mouv_prog[Entrée],T_mouv_prog[Ref],C83))</f>
        <v>0</v>
      </c>
      <c r="J83" s="67">
        <f>IF(C83="",0,SUMIFS(T_mouv_prog[Sortie],T_mouv_prog[Ref],C83))</f>
        <v>0</v>
      </c>
      <c r="K83" s="63">
        <f>IFERROR(T_piece_prog[[#This Row],[Stock initial]]+T_piece_prog[[#This Row],[Entrées]]-T_piece_prog[[#This Row],[Sorties]],0)</f>
        <v>0</v>
      </c>
      <c r="L83" s="63">
        <f>IFERROR(T_piece_prog[[#This Row],[Stock Final]]*T_piece_prog[[#This Row],[Price]],0)</f>
        <v>0</v>
      </c>
      <c r="M83" s="80">
        <v>0</v>
      </c>
      <c r="N83" s="57">
        <f>IFERROR(K83-M83,"")</f>
        <v>0</v>
      </c>
      <c r="O83" s="53" t="str">
        <f>IF(N83&gt;=0,"OK","Manque")</f>
        <v>OK</v>
      </c>
    </row>
    <row r="84" spans="1:15" x14ac:dyDescent="0.3">
      <c r="A84" s="61">
        <f>IF(ISNUMBER(A83),A83+1,1)</f>
        <v>80</v>
      </c>
      <c r="B84" s="67" t="s">
        <v>805</v>
      </c>
      <c r="C84" s="63" t="s">
        <v>806</v>
      </c>
      <c r="D84" s="67" t="s">
        <v>111</v>
      </c>
      <c r="E84" s="67" t="s">
        <v>1533</v>
      </c>
      <c r="F84" s="64"/>
      <c r="G84" s="67"/>
      <c r="H84" s="80">
        <v>0</v>
      </c>
      <c r="I84" s="80">
        <f>IF(C84="",0,SUMIFS(T_mouv_prog[Entrée],T_mouv_prog[Ref],C84))</f>
        <v>0</v>
      </c>
      <c r="J84" s="67">
        <f>IF(C84="",0,SUMIFS(T_mouv_prog[Sortie],T_mouv_prog[Ref],C84))</f>
        <v>0</v>
      </c>
      <c r="K84" s="63">
        <f>IFERROR(T_piece_prog[[#This Row],[Stock initial]]+T_piece_prog[[#This Row],[Entrées]]-T_piece_prog[[#This Row],[Sorties]],0)</f>
        <v>0</v>
      </c>
      <c r="L84" s="63">
        <f>IFERROR(T_piece_prog[[#This Row],[Stock Final]]*T_piece_prog[[#This Row],[Price]],0)</f>
        <v>0</v>
      </c>
      <c r="M84" s="80">
        <v>25</v>
      </c>
      <c r="N84" s="57">
        <f>IFERROR(K84-M84,"")</f>
        <v>-25</v>
      </c>
      <c r="O84" s="53" t="str">
        <f>IF(N84&gt;=0,"OK","Manque")</f>
        <v>Manque</v>
      </c>
    </row>
    <row r="85" spans="1:15" x14ac:dyDescent="0.3">
      <c r="A85" s="61">
        <f>IF(ISNUMBER(A84),A84+1,1)</f>
        <v>81</v>
      </c>
      <c r="B85" s="67" t="s">
        <v>807</v>
      </c>
      <c r="C85" s="63" t="s">
        <v>808</v>
      </c>
      <c r="D85" s="67" t="s">
        <v>111</v>
      </c>
      <c r="E85" s="67" t="s">
        <v>1533</v>
      </c>
      <c r="F85" s="64"/>
      <c r="G85" s="67"/>
      <c r="H85" s="80">
        <v>0</v>
      </c>
      <c r="I85" s="80">
        <f>IF(C85="",0,SUMIFS(T_mouv_prog[Entrée],T_mouv_prog[Ref],C85))</f>
        <v>0</v>
      </c>
      <c r="J85" s="67">
        <f>IF(C85="",0,SUMIFS(T_mouv_prog[Sortie],T_mouv_prog[Ref],C85))</f>
        <v>0</v>
      </c>
      <c r="K85" s="63">
        <f>IFERROR(T_piece_prog[[#This Row],[Stock initial]]+T_piece_prog[[#This Row],[Entrées]]-T_piece_prog[[#This Row],[Sorties]],0)</f>
        <v>0</v>
      </c>
      <c r="L85" s="63">
        <f>IFERROR(T_piece_prog[[#This Row],[Stock Final]]*T_piece_prog[[#This Row],[Price]],0)</f>
        <v>0</v>
      </c>
      <c r="M85" s="80">
        <v>25</v>
      </c>
      <c r="N85" s="57">
        <f>IFERROR(K85-M85,"")</f>
        <v>-25</v>
      </c>
      <c r="O85" s="53" t="str">
        <f>IF(N85&gt;=0,"OK","Manque")</f>
        <v>Manque</v>
      </c>
    </row>
    <row r="86" spans="1:15" x14ac:dyDescent="0.3">
      <c r="A86" s="61">
        <f>IF(ISNUMBER(A85),A85+1,1)</f>
        <v>82</v>
      </c>
      <c r="B86" s="67" t="s">
        <v>42</v>
      </c>
      <c r="C86" s="63" t="s">
        <v>1358</v>
      </c>
      <c r="D86" s="67" t="s">
        <v>683</v>
      </c>
      <c r="E86" s="67" t="s">
        <v>1533</v>
      </c>
      <c r="F86" s="64"/>
      <c r="G86" s="67"/>
      <c r="H86" s="80">
        <v>2</v>
      </c>
      <c r="I86" s="80">
        <f>IF(C86="",0,SUMIFS(T_mouv_prog[Entrée],T_mouv_prog[Ref],C86))</f>
        <v>0</v>
      </c>
      <c r="J86" s="67">
        <f>IF(C86="",0,SUMIFS(T_mouv_prog[Sortie],T_mouv_prog[Ref],C86))</f>
        <v>0</v>
      </c>
      <c r="K86" s="63">
        <f>IFERROR(T_piece_prog[[#This Row],[Stock initial]]+T_piece_prog[[#This Row],[Entrées]]-T_piece_prog[[#This Row],[Sorties]],0)</f>
        <v>2</v>
      </c>
      <c r="L86" s="63">
        <f>IFERROR(T_piece_prog[[#This Row],[Stock Final]]*T_piece_prog[[#This Row],[Price]],0)</f>
        <v>0</v>
      </c>
      <c r="M86" s="80">
        <v>3</v>
      </c>
      <c r="N86" s="57">
        <f>IFERROR(K86-M86,"")</f>
        <v>-1</v>
      </c>
      <c r="O86" s="53" t="str">
        <f>IF(N86&gt;=0,"OK","Manque")</f>
        <v>Manque</v>
      </c>
    </row>
    <row r="87" spans="1:15" x14ac:dyDescent="0.3">
      <c r="A87" s="61">
        <f>IF(ISNUMBER(A86),A86+1,1)</f>
        <v>83</v>
      </c>
      <c r="B87" s="67" t="s">
        <v>554</v>
      </c>
      <c r="C87" s="63" t="s">
        <v>555</v>
      </c>
      <c r="D87" s="67" t="s">
        <v>242</v>
      </c>
      <c r="E87" s="67" t="s">
        <v>1533</v>
      </c>
      <c r="F87" s="64"/>
      <c r="G87" s="67"/>
      <c r="H87" s="80">
        <v>1</v>
      </c>
      <c r="I87" s="80">
        <f>IF(C87="",0,SUMIFS(T_mouv_prog[Entrée],T_mouv_prog[Ref],C87))</f>
        <v>0</v>
      </c>
      <c r="J87" s="67">
        <f>IF(C87="",0,SUMIFS(T_mouv_prog[Sortie],T_mouv_prog[Ref],C87))</f>
        <v>0</v>
      </c>
      <c r="K87" s="63">
        <f>IFERROR(T_piece_prog[[#This Row],[Stock initial]]+T_piece_prog[[#This Row],[Entrées]]-T_piece_prog[[#This Row],[Sorties]],0)</f>
        <v>1</v>
      </c>
      <c r="L87" s="63">
        <f>IFERROR(T_piece_prog[[#This Row],[Stock Final]]*T_piece_prog[[#This Row],[Price]],0)</f>
        <v>0</v>
      </c>
      <c r="M87" s="80">
        <v>2</v>
      </c>
      <c r="N87" s="57">
        <f>IFERROR(K87-M87,"")</f>
        <v>-1</v>
      </c>
      <c r="O87" s="53" t="str">
        <f>IF(N87&gt;=0,"OK","Manque")</f>
        <v>Manque</v>
      </c>
    </row>
    <row r="88" spans="1:15" x14ac:dyDescent="0.3">
      <c r="A88" s="61">
        <f>IF(ISNUMBER(A87),A87+1,1)</f>
        <v>84</v>
      </c>
      <c r="B88" s="67" t="s">
        <v>554</v>
      </c>
      <c r="C88" s="63" t="s">
        <v>541</v>
      </c>
      <c r="D88" s="67" t="s">
        <v>242</v>
      </c>
      <c r="E88" s="67" t="s">
        <v>1533</v>
      </c>
      <c r="F88" s="64"/>
      <c r="G88" s="67"/>
      <c r="H88" s="80">
        <v>1</v>
      </c>
      <c r="I88" s="80">
        <f>IF(C88="",0,SUMIFS(T_mouv_prog[Entrée],T_mouv_prog[Ref],C88))</f>
        <v>0</v>
      </c>
      <c r="J88" s="67">
        <f>IF(C88="",0,SUMIFS(T_mouv_prog[Sortie],T_mouv_prog[Ref],C88))</f>
        <v>0</v>
      </c>
      <c r="K88" s="63">
        <f>IFERROR(T_piece_prog[[#This Row],[Stock initial]]+T_piece_prog[[#This Row],[Entrées]]-T_piece_prog[[#This Row],[Sorties]],0)</f>
        <v>1</v>
      </c>
      <c r="L88" s="63">
        <f>IFERROR(T_piece_prog[[#This Row],[Stock Final]]*T_piece_prog[[#This Row],[Price]],0)</f>
        <v>0</v>
      </c>
      <c r="M88" s="80">
        <v>29</v>
      </c>
      <c r="N88" s="57">
        <f>IFERROR(K88-M88,"")</f>
        <v>-28</v>
      </c>
      <c r="O88" s="53" t="str">
        <f>IF(N88&gt;=0,"OK","Manque")</f>
        <v>Manque</v>
      </c>
    </row>
    <row r="89" spans="1:15" x14ac:dyDescent="0.3">
      <c r="A89" s="61">
        <f>IF(ISNUMBER(A88),A88+1,1)</f>
        <v>85</v>
      </c>
      <c r="B89" s="67" t="s">
        <v>540</v>
      </c>
      <c r="C89" s="63" t="s">
        <v>1406</v>
      </c>
      <c r="D89" s="67" t="s">
        <v>242</v>
      </c>
      <c r="E89" s="67" t="s">
        <v>1533</v>
      </c>
      <c r="F89" s="64"/>
      <c r="G89" s="67"/>
      <c r="H89" s="80">
        <v>16</v>
      </c>
      <c r="I89" s="80">
        <f>IF(C89="",0,SUMIFS(T_mouv_prog[Entrée],T_mouv_prog[Ref],C89))</f>
        <v>0</v>
      </c>
      <c r="J89" s="67">
        <f>IF(C89="",0,SUMIFS(T_mouv_prog[Sortie],T_mouv_prog[Ref],C89))</f>
        <v>0</v>
      </c>
      <c r="K89" s="63">
        <f>IFERROR(T_piece_prog[[#This Row],[Stock initial]]+T_piece_prog[[#This Row],[Entrées]]-T_piece_prog[[#This Row],[Sorties]],0)</f>
        <v>16</v>
      </c>
      <c r="L89" s="63">
        <f>IFERROR(T_piece_prog[[#This Row],[Stock Final]]*T_piece_prog[[#This Row],[Price]],0)</f>
        <v>0</v>
      </c>
      <c r="M89" s="80">
        <v>20</v>
      </c>
      <c r="N89" s="57">
        <f>IFERROR(K89-M89,"")</f>
        <v>-4</v>
      </c>
      <c r="O89" s="53" t="str">
        <f>IF(N89&gt;=0,"OK","Manque")</f>
        <v>Manque</v>
      </c>
    </row>
    <row r="90" spans="1:15" x14ac:dyDescent="0.3">
      <c r="A90" s="61">
        <f>IF(ISNUMBER(A89),A89+1,1)</f>
        <v>86</v>
      </c>
      <c r="B90" s="67" t="s">
        <v>1405</v>
      </c>
      <c r="C90" s="63" t="s">
        <v>542</v>
      </c>
      <c r="D90" s="67" t="s">
        <v>242</v>
      </c>
      <c r="E90" s="67" t="s">
        <v>1533</v>
      </c>
      <c r="F90" s="64"/>
      <c r="G90" s="67"/>
      <c r="H90" s="80">
        <v>12</v>
      </c>
      <c r="I90" s="80">
        <f>IF(C90="",0,SUMIFS(T_mouv_prog[Entrée],T_mouv_prog[Ref],C90))</f>
        <v>0</v>
      </c>
      <c r="J90" s="67">
        <f>IF(C90="",0,SUMIFS(T_mouv_prog[Sortie],T_mouv_prog[Ref],C90))</f>
        <v>0</v>
      </c>
      <c r="K90" s="63">
        <f>IFERROR(T_piece_prog[[#This Row],[Stock initial]]+T_piece_prog[[#This Row],[Entrées]]-T_piece_prog[[#This Row],[Sorties]],0)</f>
        <v>12</v>
      </c>
      <c r="L90" s="63">
        <f>IFERROR(T_piece_prog[[#This Row],[Stock Final]]*T_piece_prog[[#This Row],[Price]],0)</f>
        <v>0</v>
      </c>
      <c r="M90" s="80">
        <v>13</v>
      </c>
      <c r="N90" s="57">
        <f>IFERROR(K90-M90,"")</f>
        <v>-1</v>
      </c>
      <c r="O90" s="53" t="str">
        <f>IF(N90&gt;=0,"OK","Manque")</f>
        <v>Manque</v>
      </c>
    </row>
    <row r="91" spans="1:15" x14ac:dyDescent="0.3">
      <c r="A91" s="61">
        <f>IF(ISNUMBER(A90),A90+1,1)</f>
        <v>87</v>
      </c>
      <c r="B91" s="62" t="s">
        <v>1489</v>
      </c>
      <c r="C91" s="63" t="s">
        <v>1490</v>
      </c>
      <c r="D91" s="63" t="s">
        <v>242</v>
      </c>
      <c r="E91" s="63" t="s">
        <v>1533</v>
      </c>
      <c r="F91" s="64"/>
      <c r="G91" s="67"/>
      <c r="H91" s="80">
        <v>0</v>
      </c>
      <c r="I91" s="80">
        <f>IF(C91="",0,SUMIFS(T_mouv_prog[Entrée],T_mouv_prog[Ref],C91))</f>
        <v>0</v>
      </c>
      <c r="J91" s="67">
        <f>IF(C91="",0,SUMIFS(T_mouv_prog[Sortie],T_mouv_prog[Ref],C91))</f>
        <v>0</v>
      </c>
      <c r="K91" s="63">
        <f>IFERROR(T_piece_prog[[#This Row],[Stock initial]]+T_piece_prog[[#This Row],[Entrées]]-T_piece_prog[[#This Row],[Sorties]],0)</f>
        <v>0</v>
      </c>
      <c r="L91" s="63">
        <f>IFERROR(T_piece_prog[[#This Row],[Stock Final]]*T_piece_prog[[#This Row],[Price]],0)</f>
        <v>0</v>
      </c>
      <c r="M91" s="80">
        <v>1</v>
      </c>
      <c r="N91" s="57">
        <f>IFERROR(K91-M91,"")</f>
        <v>-1</v>
      </c>
      <c r="O91" s="53" t="str">
        <f>IF(N91&gt;=0,"OK","Manque")</f>
        <v>Manque</v>
      </c>
    </row>
    <row r="92" spans="1:15" x14ac:dyDescent="0.3">
      <c r="A92" s="61">
        <f>IF(ISNUMBER(A91),A91+1,1)</f>
        <v>88</v>
      </c>
      <c r="B92" s="67" t="s">
        <v>1057</v>
      </c>
      <c r="C92" s="63" t="s">
        <v>1058</v>
      </c>
      <c r="D92" s="67" t="s">
        <v>242</v>
      </c>
      <c r="E92" s="67" t="s">
        <v>1533</v>
      </c>
      <c r="F92" s="64"/>
      <c r="G92" s="67"/>
      <c r="H92" s="80">
        <v>0</v>
      </c>
      <c r="I92" s="80">
        <f>IF(C92="",0,SUMIFS(T_mouv_prog[Entrée],T_mouv_prog[Ref],C92))</f>
        <v>0</v>
      </c>
      <c r="J92" s="67">
        <f>IF(C92="",0,SUMIFS(T_mouv_prog[Sortie],T_mouv_prog[Ref],C92))</f>
        <v>0</v>
      </c>
      <c r="K92" s="63">
        <f>IFERROR(T_piece_prog[[#This Row],[Stock initial]]+T_piece_prog[[#This Row],[Entrées]]-T_piece_prog[[#This Row],[Sorties]],0)</f>
        <v>0</v>
      </c>
      <c r="L92" s="63">
        <f>IFERROR(T_piece_prog[[#This Row],[Stock Final]]*T_piece_prog[[#This Row],[Price]],0)</f>
        <v>0</v>
      </c>
      <c r="M92" s="80">
        <v>6</v>
      </c>
      <c r="N92" s="57">
        <f>IFERROR(K92-M92,"")</f>
        <v>-6</v>
      </c>
      <c r="O92" s="53" t="str">
        <f>IF(N92&gt;=0,"OK","Manque")</f>
        <v>Manque</v>
      </c>
    </row>
    <row r="93" spans="1:15" x14ac:dyDescent="0.3">
      <c r="A93" s="61">
        <f>IF(ISNUMBER(A92),A92+1,1)</f>
        <v>89</v>
      </c>
      <c r="B93" s="67" t="s">
        <v>890</v>
      </c>
      <c r="C93" s="63" t="s">
        <v>891</v>
      </c>
      <c r="D93" s="67" t="s">
        <v>242</v>
      </c>
      <c r="E93" s="67" t="s">
        <v>1533</v>
      </c>
      <c r="F93" s="64"/>
      <c r="G93" s="67"/>
      <c r="H93" s="80">
        <v>0</v>
      </c>
      <c r="I93" s="80">
        <f>IF(C93="",0,SUMIFS(T_mouv_prog[Entrée],T_mouv_prog[Ref],C93))</f>
        <v>0</v>
      </c>
      <c r="J93" s="67">
        <f>IF(C93="",0,SUMIFS(T_mouv_prog[Sortie],T_mouv_prog[Ref],C93))</f>
        <v>0</v>
      </c>
      <c r="K93" s="63">
        <f>IFERROR(T_piece_prog[[#This Row],[Stock initial]]+T_piece_prog[[#This Row],[Entrées]]-T_piece_prog[[#This Row],[Sorties]],0)</f>
        <v>0</v>
      </c>
      <c r="L93" s="63">
        <f>IFERROR(T_piece_prog[[#This Row],[Stock Final]]*T_piece_prog[[#This Row],[Price]],0)</f>
        <v>0</v>
      </c>
      <c r="M93" s="80">
        <v>0</v>
      </c>
      <c r="N93" s="57">
        <f>IFERROR(K93-M93,"")</f>
        <v>0</v>
      </c>
      <c r="O93" s="53" t="str">
        <f>IF(N93&gt;=0,"OK","Manque")</f>
        <v>OK</v>
      </c>
    </row>
    <row r="94" spans="1:15" x14ac:dyDescent="0.3">
      <c r="A94" s="61">
        <f>IF(ISNUMBER(A93),A93+1,1)</f>
        <v>90</v>
      </c>
      <c r="B94" s="67" t="s">
        <v>10</v>
      </c>
      <c r="C94" s="63" t="s">
        <v>14</v>
      </c>
      <c r="D94" s="67" t="s">
        <v>12</v>
      </c>
      <c r="E94" s="67" t="s">
        <v>1533</v>
      </c>
      <c r="F94" s="64"/>
      <c r="G94" s="67"/>
      <c r="H94" s="80">
        <v>16</v>
      </c>
      <c r="I94" s="80">
        <f>IF(C94="",0,SUMIFS(T_mouv_prog[Entrée],T_mouv_prog[Ref],C94))</f>
        <v>0</v>
      </c>
      <c r="J94" s="67">
        <f>IF(C94="",0,SUMIFS(T_mouv_prog[Sortie],T_mouv_prog[Ref],C94))</f>
        <v>0</v>
      </c>
      <c r="K94" s="63">
        <f>IFERROR(T_piece_prog[[#This Row],[Stock initial]]+T_piece_prog[[#This Row],[Entrées]]-T_piece_prog[[#This Row],[Sorties]],0)</f>
        <v>16</v>
      </c>
      <c r="L94" s="63">
        <f>IFERROR(T_piece_prog[[#This Row],[Stock Final]]*T_piece_prog[[#This Row],[Price]],0)</f>
        <v>0</v>
      </c>
      <c r="M94" s="80">
        <v>53</v>
      </c>
      <c r="N94" s="57">
        <f>IFERROR(K94-M94,"")</f>
        <v>-37</v>
      </c>
      <c r="O94" s="53" t="str">
        <f>IF(N94&gt;=0,"OK","Manque")</f>
        <v>Manque</v>
      </c>
    </row>
    <row r="95" spans="1:15" x14ac:dyDescent="0.3">
      <c r="A95" s="61">
        <f>IF(ISNUMBER(A94),A94+1,1)</f>
        <v>91</v>
      </c>
      <c r="B95" s="67" t="s">
        <v>10</v>
      </c>
      <c r="C95" s="63" t="s">
        <v>900</v>
      </c>
      <c r="D95" s="67" t="s">
        <v>12</v>
      </c>
      <c r="E95" s="67" t="s">
        <v>1533</v>
      </c>
      <c r="F95" s="64"/>
      <c r="G95" s="67"/>
      <c r="H95" s="80">
        <v>0</v>
      </c>
      <c r="I95" s="80">
        <f>IF(C95="",0,SUMIFS(T_mouv_prog[Entrée],T_mouv_prog[Ref],C95))</f>
        <v>0</v>
      </c>
      <c r="J95" s="67">
        <f>IF(C95="",0,SUMIFS(T_mouv_prog[Sortie],T_mouv_prog[Ref],C95))</f>
        <v>0</v>
      </c>
      <c r="K95" s="63">
        <f>IFERROR(T_piece_prog[[#This Row],[Stock initial]]+T_piece_prog[[#This Row],[Entrées]]-T_piece_prog[[#This Row],[Sorties]],0)</f>
        <v>0</v>
      </c>
      <c r="L95" s="63">
        <f>IFERROR(T_piece_prog[[#This Row],[Stock Final]]*T_piece_prog[[#This Row],[Price]],0)</f>
        <v>0</v>
      </c>
      <c r="M95" s="80">
        <v>2</v>
      </c>
      <c r="N95" s="57">
        <f>IFERROR(K95-M95,"")</f>
        <v>-2</v>
      </c>
      <c r="O95" s="53" t="str">
        <f>IF(N95&gt;=0,"OK","Manque")</f>
        <v>Manque</v>
      </c>
    </row>
    <row r="96" spans="1:15" x14ac:dyDescent="0.3">
      <c r="A96" s="61">
        <f>IF(ISNUMBER(A95),A95+1,1)</f>
        <v>92</v>
      </c>
      <c r="B96" s="67" t="s">
        <v>10</v>
      </c>
      <c r="C96" s="63" t="s">
        <v>901</v>
      </c>
      <c r="D96" s="67" t="s">
        <v>12</v>
      </c>
      <c r="E96" s="67" t="s">
        <v>1533</v>
      </c>
      <c r="F96" s="64"/>
      <c r="G96" s="67"/>
      <c r="H96" s="80">
        <v>0</v>
      </c>
      <c r="I96" s="80">
        <f>IF(C96="",0,SUMIFS(T_mouv_prog[Entrée],T_mouv_prog[Ref],C96))</f>
        <v>0</v>
      </c>
      <c r="J96" s="67">
        <f>IF(C96="",0,SUMIFS(T_mouv_prog[Sortie],T_mouv_prog[Ref],C96))</f>
        <v>0</v>
      </c>
      <c r="K96" s="63">
        <f>IFERROR(T_piece_prog[[#This Row],[Stock initial]]+T_piece_prog[[#This Row],[Entrées]]-T_piece_prog[[#This Row],[Sorties]],0)</f>
        <v>0</v>
      </c>
      <c r="L96" s="63">
        <f>IFERROR(T_piece_prog[[#This Row],[Stock Final]]*T_piece_prog[[#This Row],[Price]],0)</f>
        <v>0</v>
      </c>
      <c r="M96" s="80">
        <v>2</v>
      </c>
      <c r="N96" s="57">
        <f>IFERROR(K96-M96,"")</f>
        <v>-2</v>
      </c>
      <c r="O96" s="53" t="str">
        <f>IF(N96&gt;=0,"OK","Manque")</f>
        <v>Manque</v>
      </c>
    </row>
    <row r="97" spans="1:15" x14ac:dyDescent="0.3">
      <c r="A97" s="61">
        <f>IF(ISNUMBER(A96),A96+1,1)</f>
        <v>93</v>
      </c>
      <c r="B97" s="67" t="s">
        <v>10</v>
      </c>
      <c r="C97" s="63" t="s">
        <v>11</v>
      </c>
      <c r="D97" s="67" t="s">
        <v>12</v>
      </c>
      <c r="E97" s="67" t="s">
        <v>1533</v>
      </c>
      <c r="F97" s="64"/>
      <c r="G97" s="67"/>
      <c r="H97" s="80">
        <v>10</v>
      </c>
      <c r="I97" s="80">
        <f>IF(C97="",0,SUMIFS(T_mouv_prog[Entrée],T_mouv_prog[Ref],C97))</f>
        <v>0</v>
      </c>
      <c r="J97" s="67">
        <f>IF(C97="",0,SUMIFS(T_mouv_prog[Sortie],T_mouv_prog[Ref],C97))</f>
        <v>0</v>
      </c>
      <c r="K97" s="63">
        <f>IFERROR(T_piece_prog[[#This Row],[Stock initial]]+T_piece_prog[[#This Row],[Entrées]]-T_piece_prog[[#This Row],[Sorties]],0)</f>
        <v>10</v>
      </c>
      <c r="L97" s="63">
        <f>IFERROR(T_piece_prog[[#This Row],[Stock Final]]*T_piece_prog[[#This Row],[Price]],0)</f>
        <v>0</v>
      </c>
      <c r="M97" s="80">
        <v>10</v>
      </c>
      <c r="N97" s="57">
        <f>IFERROR(K97-M97,"")</f>
        <v>0</v>
      </c>
      <c r="O97" s="53" t="str">
        <f>IF(N97&gt;=0,"OK","Manque")</f>
        <v>OK</v>
      </c>
    </row>
    <row r="98" spans="1:15" x14ac:dyDescent="0.3">
      <c r="A98" s="61">
        <f>IF(ISNUMBER(A97),A97+1,1)</f>
        <v>94</v>
      </c>
      <c r="B98" s="67" t="s">
        <v>10</v>
      </c>
      <c r="C98" s="63" t="s">
        <v>1287</v>
      </c>
      <c r="D98" s="67" t="s">
        <v>12</v>
      </c>
      <c r="E98" s="67" t="s">
        <v>1533</v>
      </c>
      <c r="F98" s="64"/>
      <c r="G98" s="67"/>
      <c r="H98" s="80">
        <v>0</v>
      </c>
      <c r="I98" s="80">
        <f>IF(C98="",0,SUMIFS(T_mouv_prog[Entrée],T_mouv_prog[Ref],C98))</f>
        <v>0</v>
      </c>
      <c r="J98" s="67">
        <f>IF(C98="",0,SUMIFS(T_mouv_prog[Sortie],T_mouv_prog[Ref],C98))</f>
        <v>0</v>
      </c>
      <c r="K98" s="63">
        <f>IFERROR(T_piece_prog[[#This Row],[Stock initial]]+T_piece_prog[[#This Row],[Entrées]]-T_piece_prog[[#This Row],[Sorties]],0)</f>
        <v>0</v>
      </c>
      <c r="L98" s="63">
        <f>IFERROR(T_piece_prog[[#This Row],[Stock Final]]*T_piece_prog[[#This Row],[Price]],0)</f>
        <v>0</v>
      </c>
      <c r="M98" s="80">
        <v>0</v>
      </c>
      <c r="N98" s="57">
        <f>IFERROR(K98-M98,"")</f>
        <v>0</v>
      </c>
      <c r="O98" s="53" t="str">
        <f>IF(N98&gt;=0,"OK","Manque")</f>
        <v>OK</v>
      </c>
    </row>
    <row r="99" spans="1:15" x14ac:dyDescent="0.3">
      <c r="A99" s="61">
        <f>IF(ISNUMBER(A98),A98+1,1)</f>
        <v>95</v>
      </c>
      <c r="B99" s="67" t="s">
        <v>10</v>
      </c>
      <c r="C99" s="63" t="s">
        <v>1288</v>
      </c>
      <c r="D99" s="67" t="s">
        <v>12</v>
      </c>
      <c r="E99" s="67" t="s">
        <v>1533</v>
      </c>
      <c r="F99" s="64"/>
      <c r="G99" s="67"/>
      <c r="H99" s="80">
        <v>0</v>
      </c>
      <c r="I99" s="80">
        <f>IF(C99="",0,SUMIFS(T_mouv_prog[Entrée],T_mouv_prog[Ref],C99))</f>
        <v>0</v>
      </c>
      <c r="J99" s="67">
        <f>IF(C99="",0,SUMIFS(T_mouv_prog[Sortie],T_mouv_prog[Ref],C99))</f>
        <v>0</v>
      </c>
      <c r="K99" s="63">
        <f>IFERROR(T_piece_prog[[#This Row],[Stock initial]]+T_piece_prog[[#This Row],[Entrées]]-T_piece_prog[[#This Row],[Sorties]],0)</f>
        <v>0</v>
      </c>
      <c r="L99" s="63">
        <f>IFERROR(T_piece_prog[[#This Row],[Stock Final]]*T_piece_prog[[#This Row],[Price]],0)</f>
        <v>0</v>
      </c>
      <c r="M99" s="80">
        <v>0</v>
      </c>
      <c r="N99" s="57">
        <f>IFERROR(K99-M99,"")</f>
        <v>0</v>
      </c>
      <c r="O99" s="53" t="str">
        <f>IF(N99&gt;=0,"OK","Manque")</f>
        <v>OK</v>
      </c>
    </row>
    <row r="100" spans="1:15" x14ac:dyDescent="0.3">
      <c r="A100" s="61">
        <f>IF(ISNUMBER(A99),A99+1,1)</f>
        <v>96</v>
      </c>
      <c r="B100" s="67" t="s">
        <v>10</v>
      </c>
      <c r="C100" s="63" t="s">
        <v>15</v>
      </c>
      <c r="D100" s="67" t="s">
        <v>12</v>
      </c>
      <c r="E100" s="67" t="s">
        <v>1533</v>
      </c>
      <c r="F100" s="64"/>
      <c r="G100" s="67"/>
      <c r="H100" s="80">
        <v>0</v>
      </c>
      <c r="I100" s="80">
        <f>IF(C100="",0,SUMIFS(T_mouv_prog[Entrée],T_mouv_prog[Ref],C100))</f>
        <v>0</v>
      </c>
      <c r="J100" s="67">
        <f>IF(C100="",0,SUMIFS(T_mouv_prog[Sortie],T_mouv_prog[Ref],C100))</f>
        <v>0</v>
      </c>
      <c r="K100" s="63">
        <f>IFERROR(T_piece_prog[[#This Row],[Stock initial]]+T_piece_prog[[#This Row],[Entrées]]-T_piece_prog[[#This Row],[Sorties]],0)</f>
        <v>0</v>
      </c>
      <c r="L100" s="63">
        <f>IFERROR(T_piece_prog[[#This Row],[Stock Final]]*T_piece_prog[[#This Row],[Price]],0)</f>
        <v>0</v>
      </c>
      <c r="M100" s="80">
        <v>0</v>
      </c>
      <c r="N100" s="57">
        <f>IFERROR(K100-M100,"")</f>
        <v>0</v>
      </c>
      <c r="O100" s="53" t="str">
        <f>IF(N100&gt;=0,"OK","Manque")</f>
        <v>OK</v>
      </c>
    </row>
    <row r="101" spans="1:15" x14ac:dyDescent="0.3">
      <c r="A101" s="61">
        <f>IF(ISNUMBER(A100),A100+1,1)</f>
        <v>97</v>
      </c>
      <c r="B101" s="67" t="s">
        <v>10</v>
      </c>
      <c r="C101" s="63" t="s">
        <v>13</v>
      </c>
      <c r="D101" s="67" t="s">
        <v>12</v>
      </c>
      <c r="E101" s="67" t="s">
        <v>1533</v>
      </c>
      <c r="F101" s="64"/>
      <c r="G101" s="67"/>
      <c r="H101" s="80">
        <v>2</v>
      </c>
      <c r="I101" s="80">
        <f>IF(C101="",0,SUMIFS(T_mouv_prog[Entrée],T_mouv_prog[Ref],C101))</f>
        <v>0</v>
      </c>
      <c r="J101" s="67">
        <f>IF(C101="",0,SUMIFS(T_mouv_prog[Sortie],T_mouv_prog[Ref],C101))</f>
        <v>0</v>
      </c>
      <c r="K101" s="63">
        <f>IFERROR(T_piece_prog[[#This Row],[Stock initial]]+T_piece_prog[[#This Row],[Entrées]]-T_piece_prog[[#This Row],[Sorties]],0)</f>
        <v>2</v>
      </c>
      <c r="L101" s="63">
        <f>IFERROR(T_piece_prog[[#This Row],[Stock Final]]*T_piece_prog[[#This Row],[Price]],0)</f>
        <v>0</v>
      </c>
      <c r="M101" s="80">
        <v>14</v>
      </c>
      <c r="N101" s="57">
        <f>IFERROR(K101-M101,"")</f>
        <v>-12</v>
      </c>
      <c r="O101" s="53" t="str">
        <f>IF(N101&gt;=0,"OK","Manque")</f>
        <v>Manque</v>
      </c>
    </row>
    <row r="102" spans="1:15" x14ac:dyDescent="0.3">
      <c r="A102" s="61">
        <f>IF(ISNUMBER(A101),A101+1,1)</f>
        <v>98</v>
      </c>
      <c r="B102" s="67" t="s">
        <v>10</v>
      </c>
      <c r="C102" s="63" t="s">
        <v>1289</v>
      </c>
      <c r="D102" s="67" t="s">
        <v>12</v>
      </c>
      <c r="E102" s="67" t="s">
        <v>1533</v>
      </c>
      <c r="F102" s="64"/>
      <c r="G102" s="67"/>
      <c r="H102" s="80">
        <v>39</v>
      </c>
      <c r="I102" s="80">
        <f>IF(C102="",0,SUMIFS(T_mouv_prog[Entrée],T_mouv_prog[Ref],C102))</f>
        <v>0</v>
      </c>
      <c r="J102" s="67">
        <f>IF(C102="",0,SUMIFS(T_mouv_prog[Sortie],T_mouv_prog[Ref],C102))</f>
        <v>0</v>
      </c>
      <c r="K102" s="63">
        <f>IFERROR(T_piece_prog[[#This Row],[Stock initial]]+T_piece_prog[[#This Row],[Entrées]]-T_piece_prog[[#This Row],[Sorties]],0)</f>
        <v>39</v>
      </c>
      <c r="L102" s="63">
        <f>IFERROR(T_piece_prog[[#This Row],[Stock Final]]*T_piece_prog[[#This Row],[Price]],0)</f>
        <v>0</v>
      </c>
      <c r="M102" s="80">
        <v>45</v>
      </c>
      <c r="N102" s="57">
        <f>IFERROR(K102-M102,"")</f>
        <v>-6</v>
      </c>
      <c r="O102" s="53" t="str">
        <f>IF(N102&gt;=0,"OK","Manque")</f>
        <v>Manque</v>
      </c>
    </row>
    <row r="103" spans="1:15" x14ac:dyDescent="0.3">
      <c r="A103" s="61">
        <f>IF(ISNUMBER(A102),A102+1,1)</f>
        <v>99</v>
      </c>
      <c r="B103" s="67" t="s">
        <v>10</v>
      </c>
      <c r="C103" s="63" t="s">
        <v>16</v>
      </c>
      <c r="D103" s="67" t="s">
        <v>12</v>
      </c>
      <c r="E103" s="67" t="s">
        <v>1533</v>
      </c>
      <c r="F103" s="64"/>
      <c r="G103" s="67"/>
      <c r="H103" s="80">
        <v>59</v>
      </c>
      <c r="I103" s="80">
        <f>IF(C103="",0,SUMIFS(T_mouv_prog[Entrée],T_mouv_prog[Ref],C103))</f>
        <v>0</v>
      </c>
      <c r="J103" s="67">
        <f>IF(C103="",0,SUMIFS(T_mouv_prog[Sortie],T_mouv_prog[Ref],C103))</f>
        <v>0</v>
      </c>
      <c r="K103" s="63">
        <f>IFERROR(T_piece_prog[[#This Row],[Stock initial]]+T_piece_prog[[#This Row],[Entrées]]-T_piece_prog[[#This Row],[Sorties]],0)</f>
        <v>59</v>
      </c>
      <c r="L103" s="63">
        <f>IFERROR(T_piece_prog[[#This Row],[Stock Final]]*T_piece_prog[[#This Row],[Price]],0)</f>
        <v>0</v>
      </c>
      <c r="M103" s="80">
        <v>191</v>
      </c>
      <c r="N103" s="57">
        <f>IFERROR(K103-M103,"")</f>
        <v>-132</v>
      </c>
      <c r="O103" s="53" t="str">
        <f>IF(N103&gt;=0,"OK","Manque")</f>
        <v>Manque</v>
      </c>
    </row>
    <row r="104" spans="1:15" x14ac:dyDescent="0.3">
      <c r="A104" s="61">
        <f>IF(ISNUMBER(A103),A103+1,1)</f>
        <v>100</v>
      </c>
      <c r="B104" s="67" t="s">
        <v>815</v>
      </c>
      <c r="C104" s="63" t="s">
        <v>816</v>
      </c>
      <c r="D104" s="67" t="s">
        <v>12</v>
      </c>
      <c r="E104" s="67" t="s">
        <v>1533</v>
      </c>
      <c r="F104" s="64"/>
      <c r="G104" s="67"/>
      <c r="H104" s="80">
        <v>0</v>
      </c>
      <c r="I104" s="80">
        <f>IF(C104="",0,SUMIFS(T_mouv_prog[Entrée],T_mouv_prog[Ref],C104))</f>
        <v>0</v>
      </c>
      <c r="J104" s="67">
        <f>IF(C104="",0,SUMIFS(T_mouv_prog[Sortie],T_mouv_prog[Ref],C104))</f>
        <v>0</v>
      </c>
      <c r="K104" s="63">
        <f>IFERROR(T_piece_prog[[#This Row],[Stock initial]]+T_piece_prog[[#This Row],[Entrées]]-T_piece_prog[[#This Row],[Sorties]],0)</f>
        <v>0</v>
      </c>
      <c r="L104" s="63">
        <f>IFERROR(T_piece_prog[[#This Row],[Stock Final]]*T_piece_prog[[#This Row],[Price]],0)</f>
        <v>0</v>
      </c>
      <c r="M104" s="80">
        <v>0</v>
      </c>
      <c r="N104" s="57">
        <f>IFERROR(K104-M104,"")</f>
        <v>0</v>
      </c>
      <c r="O104" s="53" t="str">
        <f>IF(N104&gt;=0,"OK","Manque")</f>
        <v>OK</v>
      </c>
    </row>
    <row r="105" spans="1:15" x14ac:dyDescent="0.3">
      <c r="A105" s="61">
        <f>IF(ISNUMBER(A104),A104+1,1)</f>
        <v>101</v>
      </c>
      <c r="B105" s="67" t="s">
        <v>970</v>
      </c>
      <c r="C105" s="63" t="s">
        <v>971</v>
      </c>
      <c r="D105" s="67" t="s">
        <v>12</v>
      </c>
      <c r="E105" s="67" t="s">
        <v>1533</v>
      </c>
      <c r="F105" s="64"/>
      <c r="G105" s="67"/>
      <c r="H105" s="80">
        <v>0</v>
      </c>
      <c r="I105" s="80">
        <f>IF(C105="",0,SUMIFS(T_mouv_prog[Entrée],T_mouv_prog[Ref],C105))</f>
        <v>0</v>
      </c>
      <c r="J105" s="67">
        <f>IF(C105="",0,SUMIFS(T_mouv_prog[Sortie],T_mouv_prog[Ref],C105))</f>
        <v>0</v>
      </c>
      <c r="K105" s="63">
        <f>IFERROR(T_piece_prog[[#This Row],[Stock initial]]+T_piece_prog[[#This Row],[Entrées]]-T_piece_prog[[#This Row],[Sorties]],0)</f>
        <v>0</v>
      </c>
      <c r="L105" s="63">
        <f>IFERROR(T_piece_prog[[#This Row],[Stock Final]]*T_piece_prog[[#This Row],[Price]],0)</f>
        <v>0</v>
      </c>
      <c r="M105" s="80">
        <v>8</v>
      </c>
      <c r="N105" s="57">
        <f>IFERROR(K105-M105,"")</f>
        <v>-8</v>
      </c>
      <c r="O105" s="53" t="str">
        <f>IF(N105&gt;=0,"OK","Manque")</f>
        <v>Manque</v>
      </c>
    </row>
    <row r="106" spans="1:15" x14ac:dyDescent="0.3">
      <c r="A106" s="61">
        <f>IF(ISNUMBER(A105),A105+1,1)</f>
        <v>102</v>
      </c>
      <c r="B106" s="67" t="s">
        <v>847</v>
      </c>
      <c r="C106" s="63">
        <v>1687</v>
      </c>
      <c r="D106" s="67" t="s">
        <v>174</v>
      </c>
      <c r="E106" s="67" t="s">
        <v>1533</v>
      </c>
      <c r="F106" s="64"/>
      <c r="G106" s="67"/>
      <c r="H106" s="80">
        <v>0</v>
      </c>
      <c r="I106" s="80">
        <f>IF(C106="",0,SUMIFS(T_mouv_prog[Entrée],T_mouv_prog[Ref],C106))</f>
        <v>0</v>
      </c>
      <c r="J106" s="67">
        <f>IF(C106="",0,SUMIFS(T_mouv_prog[Sortie],T_mouv_prog[Ref],C106))</f>
        <v>0</v>
      </c>
      <c r="K106" s="63">
        <f>IFERROR(T_piece_prog[[#This Row],[Stock initial]]+T_piece_prog[[#This Row],[Entrées]]-T_piece_prog[[#This Row],[Sorties]],0)</f>
        <v>0</v>
      </c>
      <c r="L106" s="63">
        <f>IFERROR(T_piece_prog[[#This Row],[Stock Final]]*T_piece_prog[[#This Row],[Price]],0)</f>
        <v>0</v>
      </c>
      <c r="M106" s="80">
        <v>3000</v>
      </c>
      <c r="N106" s="57">
        <f>IFERROR(K106-M106,"")</f>
        <v>-3000</v>
      </c>
      <c r="O106" s="53" t="str">
        <f>IF(N106&gt;=0,"OK","Manque")</f>
        <v>Manque</v>
      </c>
    </row>
    <row r="107" spans="1:15" x14ac:dyDescent="0.3">
      <c r="A107" s="61">
        <f>IF(ISNUMBER(A106),A106+1,1)</f>
        <v>103</v>
      </c>
      <c r="B107" s="67" t="s">
        <v>940</v>
      </c>
      <c r="C107" s="63">
        <v>7423281217</v>
      </c>
      <c r="D107" s="67" t="s">
        <v>180</v>
      </c>
      <c r="E107" s="67" t="s">
        <v>1533</v>
      </c>
      <c r="F107" s="64"/>
      <c r="G107" s="67"/>
      <c r="H107" s="80">
        <v>2</v>
      </c>
      <c r="I107" s="80">
        <f>IF(C107="",0,SUMIFS(T_mouv_prog[Entrée],T_mouv_prog[Ref],C107))</f>
        <v>0</v>
      </c>
      <c r="J107" s="67">
        <f>IF(C107="",0,SUMIFS(T_mouv_prog[Sortie],T_mouv_prog[Ref],C107))</f>
        <v>0</v>
      </c>
      <c r="K107" s="63">
        <f>IFERROR(T_piece_prog[[#This Row],[Stock initial]]+T_piece_prog[[#This Row],[Entrées]]-T_piece_prog[[#This Row],[Sorties]],0)</f>
        <v>2</v>
      </c>
      <c r="L107" s="63">
        <f>IFERROR(T_piece_prog[[#This Row],[Stock Final]]*T_piece_prog[[#This Row],[Price]],0)</f>
        <v>0</v>
      </c>
      <c r="M107" s="80">
        <v>2</v>
      </c>
      <c r="N107" s="57">
        <f>IFERROR(K107-M107,"")</f>
        <v>0</v>
      </c>
      <c r="O107" s="53" t="str">
        <f>IF(N107&gt;=0,"OK","Manque")</f>
        <v>OK</v>
      </c>
    </row>
    <row r="108" spans="1:15" x14ac:dyDescent="0.3">
      <c r="A108" s="61">
        <f>IF(ISNUMBER(A107),A107+1,1)</f>
        <v>104</v>
      </c>
      <c r="B108" s="62" t="s">
        <v>294</v>
      </c>
      <c r="C108" s="63" t="s">
        <v>295</v>
      </c>
      <c r="D108" s="63" t="s">
        <v>242</v>
      </c>
      <c r="E108" s="63" t="s">
        <v>1533</v>
      </c>
      <c r="F108" s="64"/>
      <c r="G108" s="67"/>
      <c r="H108" s="80">
        <v>0</v>
      </c>
      <c r="I108" s="80">
        <f>IF(C108="",0,SUMIFS(T_mouv_prog[Entrée],T_mouv_prog[Ref],C108))</f>
        <v>0</v>
      </c>
      <c r="J108" s="67">
        <f>IF(C108="",0,SUMIFS(T_mouv_prog[Sortie],T_mouv_prog[Ref],C108))</f>
        <v>0</v>
      </c>
      <c r="K108" s="63">
        <f>IFERROR(T_piece_prog[[#This Row],[Stock initial]]+T_piece_prog[[#This Row],[Entrées]]-T_piece_prog[[#This Row],[Sorties]],0)</f>
        <v>0</v>
      </c>
      <c r="L108" s="63">
        <f>IFERROR(T_piece_prog[[#This Row],[Stock Final]]*T_piece_prog[[#This Row],[Price]],0)</f>
        <v>0</v>
      </c>
      <c r="M108" s="80">
        <v>0</v>
      </c>
      <c r="N108" s="57">
        <f>IFERROR(K108-M108,"")</f>
        <v>0</v>
      </c>
      <c r="O108" s="53" t="str">
        <f>IF(N108&gt;=0,"OK","Manque")</f>
        <v>OK</v>
      </c>
    </row>
    <row r="109" spans="1:15" x14ac:dyDescent="0.3">
      <c r="A109" s="61">
        <f>IF(ISNUMBER(A108),A108+1,1)</f>
        <v>105</v>
      </c>
      <c r="B109" s="67" t="s">
        <v>876</v>
      </c>
      <c r="C109" s="63" t="s">
        <v>877</v>
      </c>
      <c r="D109" s="67" t="s">
        <v>242</v>
      </c>
      <c r="E109" s="67" t="s">
        <v>1533</v>
      </c>
      <c r="F109" s="64"/>
      <c r="G109" s="67"/>
      <c r="H109" s="80">
        <v>8</v>
      </c>
      <c r="I109" s="80">
        <f>IF(C109="",0,SUMIFS(T_mouv_prog[Entrée],T_mouv_prog[Ref],C109))</f>
        <v>0</v>
      </c>
      <c r="J109" s="67">
        <f>IF(C109="",0,SUMIFS(T_mouv_prog[Sortie],T_mouv_prog[Ref],C109))</f>
        <v>0</v>
      </c>
      <c r="K109" s="63">
        <f>IFERROR(T_piece_prog[[#This Row],[Stock initial]]+T_piece_prog[[#This Row],[Entrées]]-T_piece_prog[[#This Row],[Sorties]],0)</f>
        <v>8</v>
      </c>
      <c r="L109" s="63">
        <f>IFERROR(T_piece_prog[[#This Row],[Stock Final]]*T_piece_prog[[#This Row],[Price]],0)</f>
        <v>0</v>
      </c>
      <c r="M109" s="80">
        <v>10</v>
      </c>
      <c r="N109" s="57">
        <f>IFERROR(K109-M109,"")</f>
        <v>-2</v>
      </c>
      <c r="O109" s="53" t="str">
        <f>IF(N109&gt;=0,"OK","Manque")</f>
        <v>Manque</v>
      </c>
    </row>
    <row r="110" spans="1:15" x14ac:dyDescent="0.3">
      <c r="A110" s="61">
        <f>IF(ISNUMBER(A109),A109+1,1)</f>
        <v>106</v>
      </c>
      <c r="B110" s="67" t="s">
        <v>183</v>
      </c>
      <c r="C110" s="63">
        <v>7422325247</v>
      </c>
      <c r="D110" s="67" t="s">
        <v>180</v>
      </c>
      <c r="E110" s="67" t="s">
        <v>1533</v>
      </c>
      <c r="F110" s="64"/>
      <c r="G110" s="67"/>
      <c r="H110" s="80">
        <v>6</v>
      </c>
      <c r="I110" s="80">
        <f>IF(C110="",0,SUMIFS(T_mouv_prog[Entrée],T_mouv_prog[Ref],C110))</f>
        <v>0</v>
      </c>
      <c r="J110" s="67">
        <f>IF(C110="",0,SUMIFS(T_mouv_prog[Sortie],T_mouv_prog[Ref],C110))</f>
        <v>0</v>
      </c>
      <c r="K110" s="63">
        <f>IFERROR(T_piece_prog[[#This Row],[Stock initial]]+T_piece_prog[[#This Row],[Entrées]]-T_piece_prog[[#This Row],[Sorties]],0)</f>
        <v>6</v>
      </c>
      <c r="L110" s="63">
        <f>IFERROR(T_piece_prog[[#This Row],[Stock Final]]*T_piece_prog[[#This Row],[Price]],0)</f>
        <v>0</v>
      </c>
      <c r="M110" s="80">
        <v>6</v>
      </c>
      <c r="N110" s="57">
        <f>IFERROR(K110-M110,"")</f>
        <v>0</v>
      </c>
      <c r="O110" s="53" t="str">
        <f>IF(N110&gt;=0,"OK","Manque")</f>
        <v>OK</v>
      </c>
    </row>
    <row r="111" spans="1:15" x14ac:dyDescent="0.3">
      <c r="A111" s="61">
        <f>IF(ISNUMBER(A110),A110+1,1)</f>
        <v>107</v>
      </c>
      <c r="B111" s="67" t="s">
        <v>983</v>
      </c>
      <c r="C111" s="63" t="s">
        <v>485</v>
      </c>
      <c r="D111" s="67" t="s">
        <v>242</v>
      </c>
      <c r="E111" s="67" t="s">
        <v>1533</v>
      </c>
      <c r="F111" s="64"/>
      <c r="G111" s="67"/>
      <c r="H111" s="80">
        <v>10</v>
      </c>
      <c r="I111" s="80">
        <f>IF(C111="",0,SUMIFS(T_mouv_prog[Entrée],T_mouv_prog[Ref],C111))</f>
        <v>0</v>
      </c>
      <c r="J111" s="67">
        <f>IF(C111="",0,SUMIFS(T_mouv_prog[Sortie],T_mouv_prog[Ref],C111))</f>
        <v>0</v>
      </c>
      <c r="K111" s="63">
        <f>IFERROR(T_piece_prog[[#This Row],[Stock initial]]+T_piece_prog[[#This Row],[Entrées]]-T_piece_prog[[#This Row],[Sorties]],0)</f>
        <v>10</v>
      </c>
      <c r="L111" s="63">
        <f>IFERROR(T_piece_prog[[#This Row],[Stock Final]]*T_piece_prog[[#This Row],[Price]],0)</f>
        <v>0</v>
      </c>
      <c r="M111" s="80">
        <v>16</v>
      </c>
      <c r="N111" s="57">
        <f>IFERROR(K111-M111,"")</f>
        <v>-6</v>
      </c>
      <c r="O111" s="53" t="str">
        <f>IF(N111&gt;=0,"OK","Manque")</f>
        <v>Manque</v>
      </c>
    </row>
    <row r="112" spans="1:15" x14ac:dyDescent="0.3">
      <c r="A112" s="61">
        <f>IF(ISNUMBER(A111),A111+1,1)</f>
        <v>108</v>
      </c>
      <c r="B112" s="67" t="s">
        <v>983</v>
      </c>
      <c r="C112" s="63" t="s">
        <v>987</v>
      </c>
      <c r="D112" s="67" t="s">
        <v>242</v>
      </c>
      <c r="E112" s="67" t="s">
        <v>1533</v>
      </c>
      <c r="F112" s="64"/>
      <c r="G112" s="67"/>
      <c r="H112" s="80">
        <v>0</v>
      </c>
      <c r="I112" s="80">
        <f>IF(C112="",0,SUMIFS(T_mouv_prog[Entrée],T_mouv_prog[Ref],C112))</f>
        <v>0</v>
      </c>
      <c r="J112" s="67">
        <f>IF(C112="",0,SUMIFS(T_mouv_prog[Sortie],T_mouv_prog[Ref],C112))</f>
        <v>0</v>
      </c>
      <c r="K112" s="63">
        <f>IFERROR(T_piece_prog[[#This Row],[Stock initial]]+T_piece_prog[[#This Row],[Entrées]]-T_piece_prog[[#This Row],[Sorties]],0)</f>
        <v>0</v>
      </c>
      <c r="L112" s="63">
        <f>IFERROR(T_piece_prog[[#This Row],[Stock Final]]*T_piece_prog[[#This Row],[Price]],0)</f>
        <v>0</v>
      </c>
      <c r="M112" s="80">
        <v>0</v>
      </c>
      <c r="N112" s="57">
        <f>IFERROR(K112-M112,"")</f>
        <v>0</v>
      </c>
      <c r="O112" s="53" t="str">
        <f>IF(N112&gt;=0,"OK","Manque")</f>
        <v>OK</v>
      </c>
    </row>
    <row r="113" spans="1:15" x14ac:dyDescent="0.3">
      <c r="A113" s="61">
        <f>IF(ISNUMBER(A112),A112+1,1)</f>
        <v>109</v>
      </c>
      <c r="B113" s="67" t="s">
        <v>986</v>
      </c>
      <c r="C113" s="63" t="s">
        <v>484</v>
      </c>
      <c r="D113" s="67" t="s">
        <v>242</v>
      </c>
      <c r="E113" s="67" t="s">
        <v>1533</v>
      </c>
      <c r="F113" s="64"/>
      <c r="G113" s="67"/>
      <c r="H113" s="80">
        <v>0</v>
      </c>
      <c r="I113" s="80">
        <f>IF(C113="",0,SUMIFS(T_mouv_prog[Entrée],T_mouv_prog[Ref],C113))</f>
        <v>0</v>
      </c>
      <c r="J113" s="67">
        <f>IF(C113="",0,SUMIFS(T_mouv_prog[Sortie],T_mouv_prog[Ref],C113))</f>
        <v>0</v>
      </c>
      <c r="K113" s="63">
        <f>IFERROR(T_piece_prog[[#This Row],[Stock initial]]+T_piece_prog[[#This Row],[Entrées]]-T_piece_prog[[#This Row],[Sorties]],0)</f>
        <v>0</v>
      </c>
      <c r="L113" s="63">
        <f>IFERROR(T_piece_prog[[#This Row],[Stock Final]]*T_piece_prog[[#This Row],[Price]],0)</f>
        <v>0</v>
      </c>
      <c r="M113" s="80">
        <v>8</v>
      </c>
      <c r="N113" s="57">
        <f>IFERROR(K113-M113,"")</f>
        <v>-8</v>
      </c>
      <c r="O113" s="53" t="str">
        <f>IF(N113&gt;=0,"OK","Manque")</f>
        <v>Manque</v>
      </c>
    </row>
    <row r="114" spans="1:15" x14ac:dyDescent="0.3">
      <c r="A114" s="61">
        <f>IF(ISNUMBER(A113),A113+1,1)</f>
        <v>110</v>
      </c>
      <c r="B114" s="67" t="s">
        <v>779</v>
      </c>
      <c r="C114" s="63" t="s">
        <v>780</v>
      </c>
      <c r="D114" s="67" t="s">
        <v>120</v>
      </c>
      <c r="E114" s="67" t="s">
        <v>1533</v>
      </c>
      <c r="F114" s="64"/>
      <c r="G114" s="67"/>
      <c r="H114" s="80">
        <v>0</v>
      </c>
      <c r="I114" s="80">
        <f>IF(C114="",0,SUMIFS(T_mouv_prog[Entrée],T_mouv_prog[Ref],C114))</f>
        <v>0</v>
      </c>
      <c r="J114" s="67">
        <f>IF(C114="",0,SUMIFS(T_mouv_prog[Sortie],T_mouv_prog[Ref],C114))</f>
        <v>0</v>
      </c>
      <c r="K114" s="63">
        <f>IFERROR(T_piece_prog[[#This Row],[Stock initial]]+T_piece_prog[[#This Row],[Entrées]]-T_piece_prog[[#This Row],[Sorties]],0)</f>
        <v>0</v>
      </c>
      <c r="L114" s="63">
        <f>IFERROR(T_piece_prog[[#This Row],[Stock Final]]*T_piece_prog[[#This Row],[Price]],0)</f>
        <v>0</v>
      </c>
      <c r="M114" s="80">
        <v>2</v>
      </c>
      <c r="N114" s="57">
        <f>IFERROR(K114-M114,"")</f>
        <v>-2</v>
      </c>
      <c r="O114" s="53" t="str">
        <f>IF(N114&gt;=0,"OK","Manque")</f>
        <v>Manque</v>
      </c>
    </row>
    <row r="115" spans="1:15" x14ac:dyDescent="0.3">
      <c r="A115" s="61">
        <f>IF(ISNUMBER(A114),A114+1,1)</f>
        <v>111</v>
      </c>
      <c r="B115" s="67" t="s">
        <v>70</v>
      </c>
      <c r="C115" s="63" t="s">
        <v>1203</v>
      </c>
      <c r="D115" s="67" t="s">
        <v>683</v>
      </c>
      <c r="E115" s="67" t="s">
        <v>1533</v>
      </c>
      <c r="F115" s="64"/>
      <c r="G115" s="67"/>
      <c r="H115" s="80">
        <v>0</v>
      </c>
      <c r="I115" s="80">
        <f>IF(C115="",0,SUMIFS(T_mouv_prog[Entrée],T_mouv_prog[Ref],C115))</f>
        <v>0</v>
      </c>
      <c r="J115" s="67">
        <f>IF(C115="",0,SUMIFS(T_mouv_prog[Sortie],T_mouv_prog[Ref],C115))</f>
        <v>0</v>
      </c>
      <c r="K115" s="63">
        <f>IFERROR(T_piece_prog[[#This Row],[Stock initial]]+T_piece_prog[[#This Row],[Entrées]]-T_piece_prog[[#This Row],[Sorties]],0)</f>
        <v>0</v>
      </c>
      <c r="L115" s="63">
        <f>IFERROR(T_piece_prog[[#This Row],[Stock Final]]*T_piece_prog[[#This Row],[Price]],0)</f>
        <v>0</v>
      </c>
      <c r="M115" s="80">
        <v>0</v>
      </c>
      <c r="N115" s="57">
        <f>IFERROR(K115-M115,"")</f>
        <v>0</v>
      </c>
      <c r="O115" s="53" t="str">
        <f>IF(N115&gt;=0,"OK","Manque")</f>
        <v>OK</v>
      </c>
    </row>
    <row r="116" spans="1:15" x14ac:dyDescent="0.3">
      <c r="A116" s="61">
        <f>IF(ISNUMBER(A115),A115+1,1)</f>
        <v>112</v>
      </c>
      <c r="B116" s="62" t="s">
        <v>70</v>
      </c>
      <c r="C116" s="63" t="s">
        <v>370</v>
      </c>
      <c r="D116" s="63" t="s">
        <v>242</v>
      </c>
      <c r="E116" s="63" t="s">
        <v>1535</v>
      </c>
      <c r="F116" s="64"/>
      <c r="G116" s="67"/>
      <c r="H116" s="80">
        <v>0</v>
      </c>
      <c r="I116" s="80">
        <f>IF(C116="",0,SUMIFS(T_mouv_prog[Entrée],T_mouv_prog[Ref],C116))</f>
        <v>0</v>
      </c>
      <c r="J116" s="67">
        <f>IF(C116="",0,SUMIFS(T_mouv_prog[Sortie],T_mouv_prog[Ref],C116))</f>
        <v>0</v>
      </c>
      <c r="K116" s="63">
        <f>IFERROR(T_piece_prog[[#This Row],[Stock initial]]+T_piece_prog[[#This Row],[Entrées]]-T_piece_prog[[#This Row],[Sorties]],0)</f>
        <v>0</v>
      </c>
      <c r="L116" s="63">
        <f>IFERROR(T_piece_prog[[#This Row],[Stock Final]]*T_piece_prog[[#This Row],[Price]],0)</f>
        <v>0</v>
      </c>
      <c r="M116" s="80">
        <v>0</v>
      </c>
      <c r="N116" s="57">
        <f>IFERROR(K116-M116,"")</f>
        <v>0</v>
      </c>
      <c r="O116" s="53" t="str">
        <f>IF(N116&gt;=0,"OK","Manque")</f>
        <v>OK</v>
      </c>
    </row>
    <row r="117" spans="1:15" x14ac:dyDescent="0.3">
      <c r="A117" s="61">
        <f>IF(ISNUMBER(A116),A116+1,1)</f>
        <v>113</v>
      </c>
      <c r="B117" s="67" t="s">
        <v>874</v>
      </c>
      <c r="C117" s="63" t="s">
        <v>875</v>
      </c>
      <c r="D117" s="67" t="s">
        <v>242</v>
      </c>
      <c r="E117" s="67" t="s">
        <v>1533</v>
      </c>
      <c r="F117" s="64"/>
      <c r="G117" s="67"/>
      <c r="H117" s="80">
        <v>0</v>
      </c>
      <c r="I117" s="80">
        <f>IF(C117="",0,SUMIFS(T_mouv_prog[Entrée],T_mouv_prog[Ref],C117))</f>
        <v>0</v>
      </c>
      <c r="J117" s="67">
        <f>IF(C117="",0,SUMIFS(T_mouv_prog[Sortie],T_mouv_prog[Ref],C117))</f>
        <v>0</v>
      </c>
      <c r="K117" s="63">
        <f>IFERROR(T_piece_prog[[#This Row],[Stock initial]]+T_piece_prog[[#This Row],[Entrées]]-T_piece_prog[[#This Row],[Sorties]],0)</f>
        <v>0</v>
      </c>
      <c r="L117" s="63">
        <f>IFERROR(T_piece_prog[[#This Row],[Stock Final]]*T_piece_prog[[#This Row],[Price]],0)</f>
        <v>0</v>
      </c>
      <c r="M117" s="80">
        <v>1</v>
      </c>
      <c r="N117" s="57">
        <f>IFERROR(K117-M117,"")</f>
        <v>-1</v>
      </c>
      <c r="O117" s="53" t="str">
        <f>IF(N117&gt;=0,"OK","Manque")</f>
        <v>Manque</v>
      </c>
    </row>
    <row r="118" spans="1:15" x14ac:dyDescent="0.3">
      <c r="A118" s="61">
        <f>IF(ISNUMBER(A117),A117+1,1)</f>
        <v>114</v>
      </c>
      <c r="B118" s="62" t="s">
        <v>1476</v>
      </c>
      <c r="C118" s="63" t="s">
        <v>122</v>
      </c>
      <c r="D118" s="63" t="s">
        <v>120</v>
      </c>
      <c r="E118" s="63" t="s">
        <v>1533</v>
      </c>
      <c r="F118" s="64"/>
      <c r="G118" s="67"/>
      <c r="H118" s="80">
        <v>35</v>
      </c>
      <c r="I118" s="80">
        <f>IF(C118="",0,SUMIFS(T_mouv_prog[Entrée],T_mouv_prog[Ref],C118))</f>
        <v>0</v>
      </c>
      <c r="J118" s="67">
        <f>IF(C118="",0,SUMIFS(T_mouv_prog[Sortie],T_mouv_prog[Ref],C118))</f>
        <v>0</v>
      </c>
      <c r="K118" s="63">
        <f>IFERROR(T_piece_prog[[#This Row],[Stock initial]]+T_piece_prog[[#This Row],[Entrées]]-T_piece_prog[[#This Row],[Sorties]],0)</f>
        <v>35</v>
      </c>
      <c r="L118" s="63">
        <f>IFERROR(T_piece_prog[[#This Row],[Stock Final]]*T_piece_prog[[#This Row],[Price]],0)</f>
        <v>0</v>
      </c>
      <c r="M118" s="80">
        <v>39</v>
      </c>
      <c r="N118" s="57">
        <f>IFERROR(K118-M118,"")</f>
        <v>-4</v>
      </c>
      <c r="O118" s="53" t="str">
        <f>IF(N118&gt;=0,"OK","Manque")</f>
        <v>Manque</v>
      </c>
    </row>
    <row r="119" spans="1:15" x14ac:dyDescent="0.3">
      <c r="A119" s="61">
        <f>IF(ISNUMBER(A118),A118+1,1)</f>
        <v>115</v>
      </c>
      <c r="B119" s="67" t="s">
        <v>582</v>
      </c>
      <c r="C119" s="63" t="s">
        <v>583</v>
      </c>
      <c r="D119" s="67" t="s">
        <v>242</v>
      </c>
      <c r="E119" s="67" t="s">
        <v>1533</v>
      </c>
      <c r="F119" s="64"/>
      <c r="G119" s="67"/>
      <c r="H119" s="80">
        <v>7</v>
      </c>
      <c r="I119" s="80">
        <f>IF(C119="",0,SUMIFS(T_mouv_prog[Entrée],T_mouv_prog[Ref],C119))</f>
        <v>0</v>
      </c>
      <c r="J119" s="67">
        <f>IF(C119="",0,SUMIFS(T_mouv_prog[Sortie],T_mouv_prog[Ref],C119))</f>
        <v>0</v>
      </c>
      <c r="K119" s="63">
        <f>IFERROR(T_piece_prog[[#This Row],[Stock initial]]+T_piece_prog[[#This Row],[Entrées]]-T_piece_prog[[#This Row],[Sorties]],0)</f>
        <v>7</v>
      </c>
      <c r="L119" s="63">
        <f>IFERROR(T_piece_prog[[#This Row],[Stock Final]]*T_piece_prog[[#This Row],[Price]],0)</f>
        <v>0</v>
      </c>
      <c r="M119" s="80">
        <v>7</v>
      </c>
      <c r="N119" s="57">
        <f>IFERROR(K119-M119,"")</f>
        <v>0</v>
      </c>
      <c r="O119" s="53" t="str">
        <f>IF(N119&gt;=0,"OK","Manque")</f>
        <v>OK</v>
      </c>
    </row>
    <row r="120" spans="1:15" x14ac:dyDescent="0.3">
      <c r="A120" s="61">
        <f>IF(ISNUMBER(A119),A119+1,1)</f>
        <v>116</v>
      </c>
      <c r="B120" s="67" t="s">
        <v>1082</v>
      </c>
      <c r="C120" s="63" t="s">
        <v>1083</v>
      </c>
      <c r="D120" s="67" t="s">
        <v>813</v>
      </c>
      <c r="E120" s="67" t="s">
        <v>1533</v>
      </c>
      <c r="F120" s="64"/>
      <c r="G120" s="67"/>
      <c r="H120" s="80">
        <v>0</v>
      </c>
      <c r="I120" s="80">
        <f>IF(C120="",0,SUMIFS(T_mouv_prog[Entrée],T_mouv_prog[Ref],C120))</f>
        <v>0</v>
      </c>
      <c r="J120" s="67">
        <f>IF(C120="",0,SUMIFS(T_mouv_prog[Sortie],T_mouv_prog[Ref],C120))</f>
        <v>0</v>
      </c>
      <c r="K120" s="63">
        <f>IFERROR(T_piece_prog[[#This Row],[Stock initial]]+T_piece_prog[[#This Row],[Entrées]]-T_piece_prog[[#This Row],[Sorties]],0)</f>
        <v>0</v>
      </c>
      <c r="L120" s="63">
        <f>IFERROR(T_piece_prog[[#This Row],[Stock Final]]*T_piece_prog[[#This Row],[Price]],0)</f>
        <v>0</v>
      </c>
      <c r="M120" s="80">
        <v>5</v>
      </c>
      <c r="N120" s="57">
        <f>IFERROR(K120-M120,"")</f>
        <v>-5</v>
      </c>
      <c r="O120" s="53" t="str">
        <f>IF(N120&gt;=0,"OK","Manque")</f>
        <v>Manque</v>
      </c>
    </row>
    <row r="121" spans="1:15" x14ac:dyDescent="0.3">
      <c r="A121" s="61">
        <f>IF(ISNUMBER(A120),A120+1,1)</f>
        <v>117</v>
      </c>
      <c r="B121" s="67" t="s">
        <v>1156</v>
      </c>
      <c r="C121" s="63" t="s">
        <v>1157</v>
      </c>
      <c r="D121" s="67" t="s">
        <v>120</v>
      </c>
      <c r="E121" s="67" t="s">
        <v>1533</v>
      </c>
      <c r="F121" s="64"/>
      <c r="G121" s="67"/>
      <c r="H121" s="80">
        <v>0</v>
      </c>
      <c r="I121" s="80">
        <f>IF(C121="",0,SUMIFS(T_mouv_prog[Entrée],T_mouv_prog[Ref],C121))</f>
        <v>0</v>
      </c>
      <c r="J121" s="67">
        <f>IF(C121="",0,SUMIFS(T_mouv_prog[Sortie],T_mouv_prog[Ref],C121))</f>
        <v>0</v>
      </c>
      <c r="K121" s="63">
        <f>IFERROR(T_piece_prog[[#This Row],[Stock initial]]+T_piece_prog[[#This Row],[Entrées]]-T_piece_prog[[#This Row],[Sorties]],0)</f>
        <v>0</v>
      </c>
      <c r="L121" s="63">
        <f>IFERROR(T_piece_prog[[#This Row],[Stock Final]]*T_piece_prog[[#This Row],[Price]],0)</f>
        <v>0</v>
      </c>
      <c r="M121" s="80">
        <v>4</v>
      </c>
      <c r="N121" s="57">
        <f>IFERROR(K121-M121,"")</f>
        <v>-4</v>
      </c>
      <c r="O121" s="53" t="str">
        <f>IF(N121&gt;=0,"OK","Manque")</f>
        <v>Manque</v>
      </c>
    </row>
    <row r="122" spans="1:15" x14ac:dyDescent="0.3">
      <c r="A122" s="61">
        <f>IF(ISNUMBER(A121),A121+1,1)</f>
        <v>118</v>
      </c>
      <c r="B122" s="67" t="s">
        <v>71</v>
      </c>
      <c r="C122" s="63" t="s">
        <v>1317</v>
      </c>
      <c r="D122" s="67" t="s">
        <v>683</v>
      </c>
      <c r="E122" s="67" t="s">
        <v>1533</v>
      </c>
      <c r="F122" s="64"/>
      <c r="G122" s="67"/>
      <c r="H122" s="80">
        <v>2</v>
      </c>
      <c r="I122" s="80">
        <f>IF(C122="",0,SUMIFS(T_mouv_prog[Entrée],T_mouv_prog[Ref],C122))</f>
        <v>0</v>
      </c>
      <c r="J122" s="67">
        <f>IF(C122="",0,SUMIFS(T_mouv_prog[Sortie],T_mouv_prog[Ref],C122))</f>
        <v>0</v>
      </c>
      <c r="K122" s="63">
        <f>IFERROR(T_piece_prog[[#This Row],[Stock initial]]+T_piece_prog[[#This Row],[Entrées]]-T_piece_prog[[#This Row],[Sorties]],0)</f>
        <v>2</v>
      </c>
      <c r="L122" s="63">
        <f>IFERROR(T_piece_prog[[#This Row],[Stock Final]]*T_piece_prog[[#This Row],[Price]],0)</f>
        <v>0</v>
      </c>
      <c r="M122" s="80">
        <v>2</v>
      </c>
      <c r="N122" s="57">
        <f>IFERROR(K122-M122,"")</f>
        <v>0</v>
      </c>
      <c r="O122" s="53" t="str">
        <f>IF(N122&gt;=0,"OK","Manque")</f>
        <v>OK</v>
      </c>
    </row>
    <row r="123" spans="1:15" x14ac:dyDescent="0.3">
      <c r="A123" s="61">
        <f>IF(ISNUMBER(A122),A122+1,1)</f>
        <v>119</v>
      </c>
      <c r="B123" s="62" t="s">
        <v>71</v>
      </c>
      <c r="C123" s="63" t="s">
        <v>1520</v>
      </c>
      <c r="D123" s="63" t="s">
        <v>1086</v>
      </c>
      <c r="E123" s="63" t="s">
        <v>1533</v>
      </c>
      <c r="F123" s="64"/>
      <c r="G123" s="67"/>
      <c r="H123" s="80">
        <v>0</v>
      </c>
      <c r="I123" s="80">
        <f>IF(C123="",0,SUMIFS(T_mouv_prog[Entrée],T_mouv_prog[Ref],C123))</f>
        <v>0</v>
      </c>
      <c r="J123" s="67">
        <f>IF(C123="",0,SUMIFS(T_mouv_prog[Sortie],T_mouv_prog[Ref],C123))</f>
        <v>0</v>
      </c>
      <c r="K123" s="63">
        <f>IFERROR(T_piece_prog[[#This Row],[Stock initial]]+T_piece_prog[[#This Row],[Entrées]]-T_piece_prog[[#This Row],[Sorties]],0)</f>
        <v>0</v>
      </c>
      <c r="L123" s="63">
        <f>IFERROR(T_piece_prog[[#This Row],[Stock Final]]*T_piece_prog[[#This Row],[Price]],0)</f>
        <v>0</v>
      </c>
      <c r="M123" s="80">
        <v>1</v>
      </c>
      <c r="N123" s="57">
        <f>IFERROR(K123-M123,"")</f>
        <v>-1</v>
      </c>
      <c r="O123" s="53" t="str">
        <f>IF(N123&gt;=0,"OK","Manque")</f>
        <v>Manque</v>
      </c>
    </row>
    <row r="124" spans="1:15" x14ac:dyDescent="0.3">
      <c r="A124" s="61">
        <f>IF(ISNUMBER(A123),A123+1,1)</f>
        <v>120</v>
      </c>
      <c r="B124" s="67" t="s">
        <v>1239</v>
      </c>
      <c r="C124" s="63" t="s">
        <v>1240</v>
      </c>
      <c r="D124" s="67" t="s">
        <v>1086</v>
      </c>
      <c r="E124" s="67" t="s">
        <v>1533</v>
      </c>
      <c r="F124" s="64"/>
      <c r="G124" s="67"/>
      <c r="H124" s="80">
        <v>0</v>
      </c>
      <c r="I124" s="80">
        <f>IF(C124="",0,SUMIFS(T_mouv_prog[Entrée],T_mouv_prog[Ref],C124))</f>
        <v>0</v>
      </c>
      <c r="J124" s="67">
        <f>IF(C124="",0,SUMIFS(T_mouv_prog[Sortie],T_mouv_prog[Ref],C124))</f>
        <v>0</v>
      </c>
      <c r="K124" s="63">
        <f>IFERROR(T_piece_prog[[#This Row],[Stock initial]]+T_piece_prog[[#This Row],[Entrées]]-T_piece_prog[[#This Row],[Sorties]],0)</f>
        <v>0</v>
      </c>
      <c r="L124" s="63">
        <f>IFERROR(T_piece_prog[[#This Row],[Stock Final]]*T_piece_prog[[#This Row],[Price]],0)</f>
        <v>0</v>
      </c>
      <c r="M124" s="80">
        <v>1</v>
      </c>
      <c r="N124" s="57">
        <f>IFERROR(K124-M124,"")</f>
        <v>-1</v>
      </c>
      <c r="O124" s="53" t="str">
        <f>IF(N124&gt;=0,"OK","Manque")</f>
        <v>Manque</v>
      </c>
    </row>
    <row r="125" spans="1:15" x14ac:dyDescent="0.3">
      <c r="A125" s="61">
        <f>IF(ISNUMBER(A124),A124+1,1)</f>
        <v>121</v>
      </c>
      <c r="B125" s="67" t="s">
        <v>710</v>
      </c>
      <c r="C125" s="63" t="s">
        <v>711</v>
      </c>
      <c r="D125" s="67" t="s">
        <v>683</v>
      </c>
      <c r="E125" s="67" t="s">
        <v>1533</v>
      </c>
      <c r="F125" s="64"/>
      <c r="G125" s="67"/>
      <c r="H125" s="80">
        <v>2</v>
      </c>
      <c r="I125" s="80">
        <f>IF(C125="",0,SUMIFS(T_mouv_prog[Entrée],T_mouv_prog[Ref],C125))</f>
        <v>0</v>
      </c>
      <c r="J125" s="67">
        <f>IF(C125="",0,SUMIFS(T_mouv_prog[Sortie],T_mouv_prog[Ref],C125))</f>
        <v>0</v>
      </c>
      <c r="K125" s="63">
        <f>IFERROR(T_piece_prog[[#This Row],[Stock initial]]+T_piece_prog[[#This Row],[Entrées]]-T_piece_prog[[#This Row],[Sorties]],0)</f>
        <v>2</v>
      </c>
      <c r="L125" s="63">
        <f>IFERROR(T_piece_prog[[#This Row],[Stock Final]]*T_piece_prog[[#This Row],[Price]],0)</f>
        <v>0</v>
      </c>
      <c r="M125" s="80">
        <v>2</v>
      </c>
      <c r="N125" s="57">
        <f>IFERROR(K125-M125,"")</f>
        <v>0</v>
      </c>
      <c r="O125" s="53" t="str">
        <f>IF(N125&gt;=0,"OK","Manque")</f>
        <v>OK</v>
      </c>
    </row>
    <row r="126" spans="1:15" x14ac:dyDescent="0.3">
      <c r="A126" s="61">
        <f>IF(ISNUMBER(A125),A125+1,1)</f>
        <v>122</v>
      </c>
      <c r="B126" s="67" t="s">
        <v>710</v>
      </c>
      <c r="C126" s="63" t="s">
        <v>785</v>
      </c>
      <c r="D126" s="67" t="s">
        <v>683</v>
      </c>
      <c r="E126" s="67" t="s">
        <v>1533</v>
      </c>
      <c r="F126" s="64"/>
      <c r="G126" s="67"/>
      <c r="H126" s="80">
        <v>0</v>
      </c>
      <c r="I126" s="80">
        <f>IF(C126="",0,SUMIFS(T_mouv_prog[Entrée],T_mouv_prog[Ref],C126))</f>
        <v>0</v>
      </c>
      <c r="J126" s="67">
        <f>IF(C126="",0,SUMIFS(T_mouv_prog[Sortie],T_mouv_prog[Ref],C126))</f>
        <v>0</v>
      </c>
      <c r="K126" s="63">
        <f>IFERROR(T_piece_prog[[#This Row],[Stock initial]]+T_piece_prog[[#This Row],[Entrées]]-T_piece_prog[[#This Row],[Sorties]],0)</f>
        <v>0</v>
      </c>
      <c r="L126" s="63">
        <f>IFERROR(T_piece_prog[[#This Row],[Stock Final]]*T_piece_prog[[#This Row],[Price]],0)</f>
        <v>0</v>
      </c>
      <c r="M126" s="80">
        <v>0</v>
      </c>
      <c r="N126" s="57">
        <f>IFERROR(K126-M126,"")</f>
        <v>0</v>
      </c>
      <c r="O126" s="53" t="str">
        <f>IF(N126&gt;=0,"OK","Manque")</f>
        <v>OK</v>
      </c>
    </row>
    <row r="127" spans="1:15" x14ac:dyDescent="0.3">
      <c r="A127" s="61">
        <f>IF(ISNUMBER(A126),A126+1,1)</f>
        <v>123</v>
      </c>
      <c r="B127" s="67" t="s">
        <v>1259</v>
      </c>
      <c r="C127" s="63" t="s">
        <v>1260</v>
      </c>
      <c r="D127" s="67" t="s">
        <v>1086</v>
      </c>
      <c r="E127" s="67" t="s">
        <v>1533</v>
      </c>
      <c r="F127" s="64"/>
      <c r="G127" s="67"/>
      <c r="H127" s="80">
        <v>0</v>
      </c>
      <c r="I127" s="80">
        <f>IF(C127="",0,SUMIFS(T_mouv_prog[Entrée],T_mouv_prog[Ref],C127))</f>
        <v>0</v>
      </c>
      <c r="J127" s="67">
        <f>IF(C127="",0,SUMIFS(T_mouv_prog[Sortie],T_mouv_prog[Ref],C127))</f>
        <v>0</v>
      </c>
      <c r="K127" s="63">
        <f>IFERROR(T_piece_prog[[#This Row],[Stock initial]]+T_piece_prog[[#This Row],[Entrées]]-T_piece_prog[[#This Row],[Sorties]],0)</f>
        <v>0</v>
      </c>
      <c r="L127" s="63">
        <f>IFERROR(T_piece_prog[[#This Row],[Stock Final]]*T_piece_prog[[#This Row],[Price]],0)</f>
        <v>0</v>
      </c>
      <c r="M127" s="80">
        <v>0</v>
      </c>
      <c r="N127" s="57">
        <f>IFERROR(K127-M127,"")</f>
        <v>0</v>
      </c>
      <c r="O127" s="53" t="str">
        <f>IF(N127&gt;=0,"OK","Manque")</f>
        <v>OK</v>
      </c>
    </row>
    <row r="128" spans="1:15" x14ac:dyDescent="0.3">
      <c r="A128" s="61">
        <f>IF(ISNUMBER(A127),A127+1,1)</f>
        <v>124</v>
      </c>
      <c r="B128" s="67" t="s">
        <v>1267</v>
      </c>
      <c r="C128" s="63" t="s">
        <v>1268</v>
      </c>
      <c r="D128" s="67" t="s">
        <v>1086</v>
      </c>
      <c r="E128" s="67" t="s">
        <v>1533</v>
      </c>
      <c r="F128" s="64"/>
      <c r="G128" s="67"/>
      <c r="H128" s="80">
        <v>0</v>
      </c>
      <c r="I128" s="80">
        <f>IF(C128="",0,SUMIFS(T_mouv_prog[Entrée],T_mouv_prog[Ref],C128))</f>
        <v>0</v>
      </c>
      <c r="J128" s="67">
        <f>IF(C128="",0,SUMIFS(T_mouv_prog[Sortie],T_mouv_prog[Ref],C128))</f>
        <v>0</v>
      </c>
      <c r="K128" s="63">
        <f>IFERROR(T_piece_prog[[#This Row],[Stock initial]]+T_piece_prog[[#This Row],[Entrées]]-T_piece_prog[[#This Row],[Sorties]],0)</f>
        <v>0</v>
      </c>
      <c r="L128" s="63">
        <f>IFERROR(T_piece_prog[[#This Row],[Stock Final]]*T_piece_prog[[#This Row],[Price]],0)</f>
        <v>0</v>
      </c>
      <c r="M128" s="80">
        <v>0</v>
      </c>
      <c r="N128" s="57">
        <f>IFERROR(K128-M128,"")</f>
        <v>0</v>
      </c>
      <c r="O128" s="53" t="str">
        <f>IF(N128&gt;=0,"OK","Manque")</f>
        <v>OK</v>
      </c>
    </row>
    <row r="129" spans="1:15" x14ac:dyDescent="0.3">
      <c r="A129" s="61">
        <f>IF(ISNUMBER(A128),A128+1,1)</f>
        <v>125</v>
      </c>
      <c r="B129" s="67" t="s">
        <v>1187</v>
      </c>
      <c r="C129" s="63" t="s">
        <v>1188</v>
      </c>
      <c r="D129" s="67" t="s">
        <v>1086</v>
      </c>
      <c r="E129" s="67" t="s">
        <v>1533</v>
      </c>
      <c r="F129" s="64"/>
      <c r="G129" s="67"/>
      <c r="H129" s="80">
        <v>0</v>
      </c>
      <c r="I129" s="80">
        <f>IF(C129="",0,SUMIFS(T_mouv_prog[Entrée],T_mouv_prog[Ref],C129))</f>
        <v>0</v>
      </c>
      <c r="J129" s="67">
        <f>IF(C129="",0,SUMIFS(T_mouv_prog[Sortie],T_mouv_prog[Ref],C129))</f>
        <v>0</v>
      </c>
      <c r="K129" s="63">
        <f>IFERROR(T_piece_prog[[#This Row],[Stock initial]]+T_piece_prog[[#This Row],[Entrées]]-T_piece_prog[[#This Row],[Sorties]],0)</f>
        <v>0</v>
      </c>
      <c r="L129" s="63">
        <f>IFERROR(T_piece_prog[[#This Row],[Stock Final]]*T_piece_prog[[#This Row],[Price]],0)</f>
        <v>0</v>
      </c>
      <c r="M129" s="80">
        <v>0</v>
      </c>
      <c r="N129" s="57">
        <f>IFERROR(K129-M129,"")</f>
        <v>0</v>
      </c>
      <c r="O129" s="53" t="str">
        <f>IF(N129&gt;=0,"OK","Manque")</f>
        <v>OK</v>
      </c>
    </row>
    <row r="130" spans="1:15" x14ac:dyDescent="0.3">
      <c r="A130" s="61">
        <f>IF(ISNUMBER(A129),A129+1,1)</f>
        <v>126</v>
      </c>
      <c r="B130" s="62" t="s">
        <v>322</v>
      </c>
      <c r="C130" s="63" t="s">
        <v>323</v>
      </c>
      <c r="D130" s="63" t="s">
        <v>242</v>
      </c>
      <c r="E130" s="63" t="s">
        <v>1533</v>
      </c>
      <c r="F130" s="64"/>
      <c r="G130" s="67"/>
      <c r="H130" s="80">
        <v>0</v>
      </c>
      <c r="I130" s="80">
        <f>IF(C130="",0,SUMIFS(T_mouv_prog[Entrée],T_mouv_prog[Ref],C130))</f>
        <v>0</v>
      </c>
      <c r="J130" s="67">
        <f>IF(C130="",0,SUMIFS(T_mouv_prog[Sortie],T_mouv_prog[Ref],C130))</f>
        <v>0</v>
      </c>
      <c r="K130" s="63">
        <f>IFERROR(T_piece_prog[[#This Row],[Stock initial]]+T_piece_prog[[#This Row],[Entrées]]-T_piece_prog[[#This Row],[Sorties]],0)</f>
        <v>0</v>
      </c>
      <c r="L130" s="63">
        <f>IFERROR(T_piece_prog[[#This Row],[Stock Final]]*T_piece_prog[[#This Row],[Price]],0)</f>
        <v>0</v>
      </c>
      <c r="M130" s="80">
        <v>0</v>
      </c>
      <c r="N130" s="57">
        <f>IFERROR(K130-M130,"")</f>
        <v>0</v>
      </c>
      <c r="O130" s="53" t="str">
        <f>IF(N130&gt;=0,"OK","Manque")</f>
        <v>OK</v>
      </c>
    </row>
    <row r="131" spans="1:15" x14ac:dyDescent="0.3">
      <c r="A131" s="61">
        <f>IF(ISNUMBER(A130),A130+1,1)</f>
        <v>127</v>
      </c>
      <c r="B131" s="67" t="s">
        <v>80</v>
      </c>
      <c r="C131" s="63" t="s">
        <v>81</v>
      </c>
      <c r="D131" s="67" t="s">
        <v>683</v>
      </c>
      <c r="E131" s="67" t="s">
        <v>1533</v>
      </c>
      <c r="F131" s="64"/>
      <c r="G131" s="67"/>
      <c r="H131" s="80">
        <v>11</v>
      </c>
      <c r="I131" s="80">
        <f>IF(C131="",0,SUMIFS(T_mouv_prog[Entrée],T_mouv_prog[Ref],C131))</f>
        <v>0</v>
      </c>
      <c r="J131" s="67">
        <f>IF(C131="",0,SUMIFS(T_mouv_prog[Sortie],T_mouv_prog[Ref],C131))</f>
        <v>0</v>
      </c>
      <c r="K131" s="63">
        <f>IFERROR(T_piece_prog[[#This Row],[Stock initial]]+T_piece_prog[[#This Row],[Entrées]]-T_piece_prog[[#This Row],[Sorties]],0)</f>
        <v>11</v>
      </c>
      <c r="L131" s="63">
        <f>IFERROR(T_piece_prog[[#This Row],[Stock Final]]*T_piece_prog[[#This Row],[Price]],0)</f>
        <v>0</v>
      </c>
      <c r="M131" s="80">
        <v>12</v>
      </c>
      <c r="N131" s="57">
        <f>IFERROR(K131-M131,"")</f>
        <v>-1</v>
      </c>
      <c r="O131" s="53" t="str">
        <f>IF(N131&gt;=0,"OK","Manque")</f>
        <v>Manque</v>
      </c>
    </row>
    <row r="132" spans="1:15" x14ac:dyDescent="0.3">
      <c r="A132" s="61">
        <f>IF(ISNUMBER(A131),A131+1,1)</f>
        <v>128</v>
      </c>
      <c r="B132" s="67" t="s">
        <v>843</v>
      </c>
      <c r="C132" s="63" t="s">
        <v>844</v>
      </c>
      <c r="D132" s="67" t="s">
        <v>174</v>
      </c>
      <c r="E132" s="67" t="s">
        <v>1533</v>
      </c>
      <c r="F132" s="64"/>
      <c r="G132" s="67"/>
      <c r="H132" s="80">
        <v>0</v>
      </c>
      <c r="I132" s="80">
        <f>IF(C132="",0,SUMIFS(T_mouv_prog[Entrée],T_mouv_prog[Ref],C132))</f>
        <v>0</v>
      </c>
      <c r="J132" s="67">
        <f>IF(C132="",0,SUMIFS(T_mouv_prog[Sortie],T_mouv_prog[Ref],C132))</f>
        <v>0</v>
      </c>
      <c r="K132" s="63">
        <f>IFERROR(T_piece_prog[[#This Row],[Stock initial]]+T_piece_prog[[#This Row],[Entrées]]-T_piece_prog[[#This Row],[Sorties]],0)</f>
        <v>0</v>
      </c>
      <c r="L132" s="63">
        <f>IFERROR(T_piece_prog[[#This Row],[Stock Final]]*T_piece_prog[[#This Row],[Price]],0)</f>
        <v>0</v>
      </c>
      <c r="M132" s="80">
        <v>4</v>
      </c>
      <c r="N132" s="57">
        <f>IFERROR(K132-M132,"")</f>
        <v>-4</v>
      </c>
      <c r="O132" s="53" t="str">
        <f>IF(N132&gt;=0,"OK","Manque")</f>
        <v>Manque</v>
      </c>
    </row>
    <row r="133" spans="1:15" x14ac:dyDescent="0.3">
      <c r="A133" s="61">
        <f>IF(ISNUMBER(A132),A132+1,1)</f>
        <v>129</v>
      </c>
      <c r="B133" s="62" t="s">
        <v>1469</v>
      </c>
      <c r="C133" s="63" t="s">
        <v>112</v>
      </c>
      <c r="D133" s="63" t="s">
        <v>813</v>
      </c>
      <c r="E133" s="63" t="s">
        <v>1531</v>
      </c>
      <c r="F133" s="64"/>
      <c r="G133" s="67"/>
      <c r="H133" s="80">
        <v>0</v>
      </c>
      <c r="I133" s="80">
        <f>IF(C133="",0,SUMIFS(T_mouv_prog[Entrée],T_mouv_prog[Ref],C133))</f>
        <v>0</v>
      </c>
      <c r="J133" s="67">
        <f>IF(C133="",0,SUMIFS(T_mouv_prog[Sortie],T_mouv_prog[Ref],C133))</f>
        <v>0</v>
      </c>
      <c r="K133" s="63">
        <f>IFERROR(T_piece_prog[[#This Row],[Stock initial]]+T_piece_prog[[#This Row],[Entrées]]-T_piece_prog[[#This Row],[Sorties]],0)</f>
        <v>0</v>
      </c>
      <c r="L133" s="63">
        <f>IFERROR(T_piece_prog[[#This Row],[Stock Final]]*T_piece_prog[[#This Row],[Price]],0)</f>
        <v>0</v>
      </c>
      <c r="M133" s="80">
        <v>9.5</v>
      </c>
      <c r="N133" s="57">
        <f>IFERROR(K133-M133,"")</f>
        <v>-9.5</v>
      </c>
      <c r="O133" s="53" t="str">
        <f>IF(N133&gt;=0,"OK","Manque")</f>
        <v>Manque</v>
      </c>
    </row>
    <row r="134" spans="1:15" x14ac:dyDescent="0.3">
      <c r="A134" s="61">
        <f>IF(ISNUMBER(A133),A133+1,1)</f>
        <v>130</v>
      </c>
      <c r="B134" s="67" t="s">
        <v>811</v>
      </c>
      <c r="C134" s="63" t="s">
        <v>812</v>
      </c>
      <c r="D134" s="67" t="s">
        <v>813</v>
      </c>
      <c r="E134" s="67" t="s">
        <v>1531</v>
      </c>
      <c r="F134" s="64"/>
      <c r="G134" s="67"/>
      <c r="H134" s="80">
        <v>0</v>
      </c>
      <c r="I134" s="80">
        <f>IF(C134="",0,SUMIFS(T_mouv_prog[Entrée],T_mouv_prog[Ref],C134))</f>
        <v>0</v>
      </c>
      <c r="J134" s="67">
        <f>IF(C134="",0,SUMIFS(T_mouv_prog[Sortie],T_mouv_prog[Ref],C134))</f>
        <v>0</v>
      </c>
      <c r="K134" s="63">
        <f>IFERROR(T_piece_prog[[#This Row],[Stock initial]]+T_piece_prog[[#This Row],[Entrées]]-T_piece_prog[[#This Row],[Sorties]],0)</f>
        <v>0</v>
      </c>
      <c r="L134" s="63">
        <f>IFERROR(T_piece_prog[[#This Row],[Stock Final]]*T_piece_prog[[#This Row],[Price]],0)</f>
        <v>0</v>
      </c>
      <c r="M134" s="80">
        <v>10</v>
      </c>
      <c r="N134" s="57">
        <f>IFERROR(K134-M134,"")</f>
        <v>-10</v>
      </c>
      <c r="O134" s="53" t="str">
        <f>IF(N134&gt;=0,"OK","Manque")</f>
        <v>Manque</v>
      </c>
    </row>
    <row r="135" spans="1:15" x14ac:dyDescent="0.3">
      <c r="A135" s="61">
        <f>IF(ISNUMBER(A134),A134+1,1)</f>
        <v>131</v>
      </c>
      <c r="B135" s="67" t="s">
        <v>191</v>
      </c>
      <c r="C135" s="63">
        <v>7420900648</v>
      </c>
      <c r="D135" s="67" t="s">
        <v>180</v>
      </c>
      <c r="E135" s="67" t="s">
        <v>1533</v>
      </c>
      <c r="F135" s="64"/>
      <c r="G135" s="67"/>
      <c r="H135" s="80">
        <v>1</v>
      </c>
      <c r="I135" s="80">
        <f>IF(C135="",0,SUMIFS(T_mouv_prog[Entrée],T_mouv_prog[Ref],C135))</f>
        <v>0</v>
      </c>
      <c r="J135" s="67">
        <f>IF(C135="",0,SUMIFS(T_mouv_prog[Sortie],T_mouv_prog[Ref],C135))</f>
        <v>0</v>
      </c>
      <c r="K135" s="63">
        <f>IFERROR(T_piece_prog[[#This Row],[Stock initial]]+T_piece_prog[[#This Row],[Entrées]]-T_piece_prog[[#This Row],[Sorties]],0)</f>
        <v>1</v>
      </c>
      <c r="L135" s="63">
        <f>IFERROR(T_piece_prog[[#This Row],[Stock Final]]*T_piece_prog[[#This Row],[Price]],0)</f>
        <v>0</v>
      </c>
      <c r="M135" s="80">
        <v>1</v>
      </c>
      <c r="N135" s="57">
        <f>IFERROR(K135-M135,"")</f>
        <v>0</v>
      </c>
      <c r="O135" s="53" t="str">
        <f>IF(N135&gt;=0,"OK","Manque")</f>
        <v>OK</v>
      </c>
    </row>
    <row r="136" spans="1:15" x14ac:dyDescent="0.3">
      <c r="A136" s="61">
        <f>IF(ISNUMBER(A135),A135+1,1)</f>
        <v>132</v>
      </c>
      <c r="B136" s="67" t="s">
        <v>197</v>
      </c>
      <c r="C136" s="63">
        <v>7423649361</v>
      </c>
      <c r="D136" s="67" t="s">
        <v>180</v>
      </c>
      <c r="E136" s="67" t="s">
        <v>1533</v>
      </c>
      <c r="F136" s="64"/>
      <c r="G136" s="67"/>
      <c r="H136" s="80">
        <v>3</v>
      </c>
      <c r="I136" s="80">
        <f>IF(C136="",0,SUMIFS(T_mouv_prog[Entrée],T_mouv_prog[Ref],C136))</f>
        <v>0</v>
      </c>
      <c r="J136" s="67">
        <f>IF(C136="",0,SUMIFS(T_mouv_prog[Sortie],T_mouv_prog[Ref],C136))</f>
        <v>0</v>
      </c>
      <c r="K136" s="63">
        <f>IFERROR(T_piece_prog[[#This Row],[Stock initial]]+T_piece_prog[[#This Row],[Entrées]]-T_piece_prog[[#This Row],[Sorties]],0)</f>
        <v>3</v>
      </c>
      <c r="L136" s="63">
        <f>IFERROR(T_piece_prog[[#This Row],[Stock Final]]*T_piece_prog[[#This Row],[Price]],0)</f>
        <v>0</v>
      </c>
      <c r="M136" s="80">
        <v>3</v>
      </c>
      <c r="N136" s="57">
        <f>IFERROR(K136-M136,"")</f>
        <v>0</v>
      </c>
      <c r="O136" s="53" t="str">
        <f>IF(N136&gt;=0,"OK","Manque")</f>
        <v>OK</v>
      </c>
    </row>
    <row r="137" spans="1:15" x14ac:dyDescent="0.3">
      <c r="A137" s="61">
        <f>IF(ISNUMBER(A136),A136+1,1)</f>
        <v>133</v>
      </c>
      <c r="B137" s="67" t="s">
        <v>197</v>
      </c>
      <c r="C137" s="63">
        <v>7421451973</v>
      </c>
      <c r="D137" s="67" t="s">
        <v>180</v>
      </c>
      <c r="E137" s="67" t="s">
        <v>1533</v>
      </c>
      <c r="F137" s="64"/>
      <c r="G137" s="67"/>
      <c r="H137" s="80">
        <v>3</v>
      </c>
      <c r="I137" s="80">
        <f>IF(C137="",0,SUMIFS(T_mouv_prog[Entrée],T_mouv_prog[Ref],C137))</f>
        <v>0</v>
      </c>
      <c r="J137" s="67">
        <f>IF(C137="",0,SUMIFS(T_mouv_prog[Sortie],T_mouv_prog[Ref],C137))</f>
        <v>0</v>
      </c>
      <c r="K137" s="63">
        <f>IFERROR(T_piece_prog[[#This Row],[Stock initial]]+T_piece_prog[[#This Row],[Entrées]]-T_piece_prog[[#This Row],[Sorties]],0)</f>
        <v>3</v>
      </c>
      <c r="L137" s="63">
        <f>IFERROR(T_piece_prog[[#This Row],[Stock Final]]*T_piece_prog[[#This Row],[Price]],0)</f>
        <v>0</v>
      </c>
      <c r="M137" s="80">
        <v>5</v>
      </c>
      <c r="N137" s="57">
        <f>IFERROR(K137-M137,"")</f>
        <v>-2</v>
      </c>
      <c r="O137" s="53" t="str">
        <f>IF(N137&gt;=0,"OK","Manque")</f>
        <v>Manque</v>
      </c>
    </row>
    <row r="138" spans="1:15" x14ac:dyDescent="0.3">
      <c r="A138" s="61">
        <f>IF(ISNUMBER(A137),A137+1,1)</f>
        <v>134</v>
      </c>
      <c r="B138" s="67" t="s">
        <v>201</v>
      </c>
      <c r="C138" s="63">
        <v>7421534386</v>
      </c>
      <c r="D138" s="67" t="s">
        <v>180</v>
      </c>
      <c r="E138" s="67" t="s">
        <v>1533</v>
      </c>
      <c r="F138" s="64"/>
      <c r="G138" s="67"/>
      <c r="H138" s="80">
        <v>8</v>
      </c>
      <c r="I138" s="80">
        <f>IF(C138="",0,SUMIFS(T_mouv_prog[Entrée],T_mouv_prog[Ref],C138))</f>
        <v>0</v>
      </c>
      <c r="J138" s="67">
        <f>IF(C138="",0,SUMIFS(T_mouv_prog[Sortie],T_mouv_prog[Ref],C138))</f>
        <v>0</v>
      </c>
      <c r="K138" s="63">
        <f>IFERROR(T_piece_prog[[#This Row],[Stock initial]]+T_piece_prog[[#This Row],[Entrées]]-T_piece_prog[[#This Row],[Sorties]],0)</f>
        <v>8</v>
      </c>
      <c r="L138" s="63">
        <f>IFERROR(T_piece_prog[[#This Row],[Stock Final]]*T_piece_prog[[#This Row],[Price]],0)</f>
        <v>0</v>
      </c>
      <c r="M138" s="80">
        <v>10</v>
      </c>
      <c r="N138" s="57">
        <f>IFERROR(K138-M138,"")</f>
        <v>-2</v>
      </c>
      <c r="O138" s="53" t="str">
        <f>IF(N138&gt;=0,"OK","Manque")</f>
        <v>Manque</v>
      </c>
    </row>
    <row r="139" spans="1:15" x14ac:dyDescent="0.3">
      <c r="A139" s="61">
        <f>IF(ISNUMBER(A138),A138+1,1)</f>
        <v>135</v>
      </c>
      <c r="B139" s="67" t="s">
        <v>201</v>
      </c>
      <c r="C139" s="63">
        <v>7421534374</v>
      </c>
      <c r="D139" s="67" t="s">
        <v>180</v>
      </c>
      <c r="E139" s="67" t="s">
        <v>1533</v>
      </c>
      <c r="F139" s="64"/>
      <c r="G139" s="67"/>
      <c r="H139" s="80">
        <v>5</v>
      </c>
      <c r="I139" s="80">
        <f>IF(C139="",0,SUMIFS(T_mouv_prog[Entrée],T_mouv_prog[Ref],C139))</f>
        <v>0</v>
      </c>
      <c r="J139" s="67">
        <f>IF(C139="",0,SUMIFS(T_mouv_prog[Sortie],T_mouv_prog[Ref],C139))</f>
        <v>0</v>
      </c>
      <c r="K139" s="63">
        <f>IFERROR(T_piece_prog[[#This Row],[Stock initial]]+T_piece_prog[[#This Row],[Entrées]]-T_piece_prog[[#This Row],[Sorties]],0)</f>
        <v>5</v>
      </c>
      <c r="L139" s="63">
        <f>IFERROR(T_piece_prog[[#This Row],[Stock Final]]*T_piece_prog[[#This Row],[Price]],0)</f>
        <v>0</v>
      </c>
      <c r="M139" s="80">
        <v>5</v>
      </c>
      <c r="N139" s="57">
        <f>IFERROR(K139-M139,"")</f>
        <v>0</v>
      </c>
      <c r="O139" s="53" t="str">
        <f>IF(N139&gt;=0,"OK","Manque")</f>
        <v>OK</v>
      </c>
    </row>
    <row r="140" spans="1:15" x14ac:dyDescent="0.3">
      <c r="A140" s="61">
        <f>IF(ISNUMBER(A139),A139+1,1)</f>
        <v>136</v>
      </c>
      <c r="B140" s="67" t="s">
        <v>939</v>
      </c>
      <c r="C140" s="63">
        <v>7422287284</v>
      </c>
      <c r="D140" s="67" t="s">
        <v>180</v>
      </c>
      <c r="E140" s="67" t="s">
        <v>1533</v>
      </c>
      <c r="F140" s="64"/>
      <c r="G140" s="67"/>
      <c r="H140" s="80">
        <v>1</v>
      </c>
      <c r="I140" s="80">
        <f>IF(C140="",0,SUMIFS(T_mouv_prog[Entrée],T_mouv_prog[Ref],C140))</f>
        <v>0</v>
      </c>
      <c r="J140" s="67">
        <f>IF(C140="",0,SUMIFS(T_mouv_prog[Sortie],T_mouv_prog[Ref],C140))</f>
        <v>0</v>
      </c>
      <c r="K140" s="63">
        <f>IFERROR(T_piece_prog[[#This Row],[Stock initial]]+T_piece_prog[[#This Row],[Entrées]]-T_piece_prog[[#This Row],[Sorties]],0)</f>
        <v>1</v>
      </c>
      <c r="L140" s="63">
        <f>IFERROR(T_piece_prog[[#This Row],[Stock Final]]*T_piece_prog[[#This Row],[Price]],0)</f>
        <v>0</v>
      </c>
      <c r="M140" s="80">
        <v>1</v>
      </c>
      <c r="N140" s="57">
        <f>IFERROR(K140-M140,"")</f>
        <v>0</v>
      </c>
      <c r="O140" s="53" t="str">
        <f>IF(N140&gt;=0,"OK","Manque")</f>
        <v>OK</v>
      </c>
    </row>
    <row r="141" spans="1:15" x14ac:dyDescent="0.3">
      <c r="A141" s="61">
        <f>IF(ISNUMBER(A140),A140+1,1)</f>
        <v>137</v>
      </c>
      <c r="B141" s="62" t="s">
        <v>1512</v>
      </c>
      <c r="C141" s="63" t="s">
        <v>1513</v>
      </c>
      <c r="D141" s="63" t="s">
        <v>1086</v>
      </c>
      <c r="E141" s="63" t="s">
        <v>1533</v>
      </c>
      <c r="F141" s="64"/>
      <c r="G141" s="67"/>
      <c r="H141" s="80">
        <v>0</v>
      </c>
      <c r="I141" s="80">
        <f>IF(C141="",0,SUMIFS(T_mouv_prog[Entrée],T_mouv_prog[Ref],C141))</f>
        <v>0</v>
      </c>
      <c r="J141" s="67">
        <f>IF(C141="",0,SUMIFS(T_mouv_prog[Sortie],T_mouv_prog[Ref],C141))</f>
        <v>0</v>
      </c>
      <c r="K141" s="63">
        <f>IFERROR(T_piece_prog[[#This Row],[Stock initial]]+T_piece_prog[[#This Row],[Entrées]]-T_piece_prog[[#This Row],[Sorties]],0)</f>
        <v>0</v>
      </c>
      <c r="L141" s="63">
        <f>IFERROR(T_piece_prog[[#This Row],[Stock Final]]*T_piece_prog[[#This Row],[Price]],0)</f>
        <v>0</v>
      </c>
      <c r="M141" s="80">
        <v>2</v>
      </c>
      <c r="N141" s="57">
        <f>IFERROR(K141-M141,"")</f>
        <v>-2</v>
      </c>
      <c r="O141" s="53" t="str">
        <f>IF(N141&gt;=0,"OK","Manque")</f>
        <v>Manque</v>
      </c>
    </row>
    <row r="142" spans="1:15" x14ac:dyDescent="0.3">
      <c r="A142" s="61">
        <f>IF(ISNUMBER(A141),A141+1,1)</f>
        <v>138</v>
      </c>
      <c r="B142" s="67" t="s">
        <v>941</v>
      </c>
      <c r="C142" s="63">
        <v>7401629169</v>
      </c>
      <c r="D142" s="67" t="s">
        <v>180</v>
      </c>
      <c r="E142" s="67" t="s">
        <v>1533</v>
      </c>
      <c r="F142" s="64"/>
      <c r="G142" s="67"/>
      <c r="H142" s="80">
        <v>4</v>
      </c>
      <c r="I142" s="80">
        <f>IF(C142="",0,SUMIFS(T_mouv_prog[Entrée],T_mouv_prog[Ref],C142))</f>
        <v>0</v>
      </c>
      <c r="J142" s="67">
        <f>IF(C142="",0,SUMIFS(T_mouv_prog[Sortie],T_mouv_prog[Ref],C142))</f>
        <v>0</v>
      </c>
      <c r="K142" s="63">
        <f>IFERROR(T_piece_prog[[#This Row],[Stock initial]]+T_piece_prog[[#This Row],[Entrées]]-T_piece_prog[[#This Row],[Sorties]],0)</f>
        <v>4</v>
      </c>
      <c r="L142" s="63">
        <f>IFERROR(T_piece_prog[[#This Row],[Stock Final]]*T_piece_prog[[#This Row],[Price]],0)</f>
        <v>0</v>
      </c>
      <c r="M142" s="80">
        <v>4</v>
      </c>
      <c r="N142" s="57">
        <f>IFERROR(K142-M142,"")</f>
        <v>0</v>
      </c>
      <c r="O142" s="53" t="str">
        <f>IF(N142&gt;=0,"OK","Manque")</f>
        <v>OK</v>
      </c>
    </row>
    <row r="143" spans="1:15" x14ac:dyDescent="0.3">
      <c r="A143" s="61">
        <f>IF(ISNUMBER(A142),A142+1,1)</f>
        <v>139</v>
      </c>
      <c r="B143" s="67" t="s">
        <v>220</v>
      </c>
      <c r="C143" s="63">
        <v>7485145549</v>
      </c>
      <c r="D143" s="67" t="s">
        <v>180</v>
      </c>
      <c r="E143" s="67" t="s">
        <v>1533</v>
      </c>
      <c r="F143" s="64"/>
      <c r="G143" s="67"/>
      <c r="H143" s="80">
        <v>9</v>
      </c>
      <c r="I143" s="80">
        <f>IF(C143="",0,SUMIFS(T_mouv_prog[Entrée],T_mouv_prog[Ref],C143))</f>
        <v>0</v>
      </c>
      <c r="J143" s="67">
        <f>IF(C143="",0,SUMIFS(T_mouv_prog[Sortie],T_mouv_prog[Ref],C143))</f>
        <v>0</v>
      </c>
      <c r="K143" s="63">
        <f>IFERROR(T_piece_prog[[#This Row],[Stock initial]]+T_piece_prog[[#This Row],[Entrées]]-T_piece_prog[[#This Row],[Sorties]],0)</f>
        <v>9</v>
      </c>
      <c r="L143" s="63">
        <f>IFERROR(T_piece_prog[[#This Row],[Stock Final]]*T_piece_prog[[#This Row],[Price]],0)</f>
        <v>0</v>
      </c>
      <c r="M143" s="80">
        <v>8</v>
      </c>
      <c r="N143" s="57">
        <f>IFERROR(K143-M143,"")</f>
        <v>1</v>
      </c>
      <c r="O143" s="53" t="str">
        <f>IF(N143&gt;=0,"OK","Manque")</f>
        <v>OK</v>
      </c>
    </row>
    <row r="144" spans="1:15" x14ac:dyDescent="0.3">
      <c r="A144" s="61">
        <f>IF(ISNUMBER(A143),A143+1,1)</f>
        <v>140</v>
      </c>
      <c r="B144" s="62" t="s">
        <v>1412</v>
      </c>
      <c r="C144" s="63" t="s">
        <v>478</v>
      </c>
      <c r="D144" s="63" t="s">
        <v>242</v>
      </c>
      <c r="E144" s="63" t="s">
        <v>1533</v>
      </c>
      <c r="F144" s="64"/>
      <c r="G144" s="67"/>
      <c r="H144" s="80">
        <v>14</v>
      </c>
      <c r="I144" s="80">
        <f>IF(C144="",0,SUMIFS(T_mouv_prog[Entrée],T_mouv_prog[Ref],C144))</f>
        <v>0</v>
      </c>
      <c r="J144" s="67">
        <f>IF(C144="",0,SUMIFS(T_mouv_prog[Sortie],T_mouv_prog[Ref],C144))</f>
        <v>0</v>
      </c>
      <c r="K144" s="63">
        <f>IFERROR(T_piece_prog[[#This Row],[Stock initial]]+T_piece_prog[[#This Row],[Entrées]]-T_piece_prog[[#This Row],[Sorties]],0)</f>
        <v>14</v>
      </c>
      <c r="L144" s="63">
        <f>IFERROR(T_piece_prog[[#This Row],[Stock Final]]*T_piece_prog[[#This Row],[Price]],0)</f>
        <v>0</v>
      </c>
      <c r="M144" s="80">
        <v>14</v>
      </c>
      <c r="N144" s="57">
        <f>IFERROR(K144-M144,"")</f>
        <v>0</v>
      </c>
      <c r="O144" s="53" t="str">
        <f>IF(N144&gt;=0,"OK","Manque")</f>
        <v>OK</v>
      </c>
    </row>
    <row r="145" spans="1:15" x14ac:dyDescent="0.3">
      <c r="A145" s="61">
        <f>IF(ISNUMBER(A144),A144+1,1)</f>
        <v>141</v>
      </c>
      <c r="B145" s="67" t="s">
        <v>1403</v>
      </c>
      <c r="C145" s="63" t="s">
        <v>609</v>
      </c>
      <c r="D145" s="67" t="s">
        <v>242</v>
      </c>
      <c r="E145" s="67" t="s">
        <v>1533</v>
      </c>
      <c r="F145" s="64"/>
      <c r="G145" s="67"/>
      <c r="H145" s="80">
        <v>55</v>
      </c>
      <c r="I145" s="80">
        <f>IF(C145="",0,SUMIFS(T_mouv_prog[Entrée],T_mouv_prog[Ref],C145))</f>
        <v>0</v>
      </c>
      <c r="J145" s="67">
        <f>IF(C145="",0,SUMIFS(T_mouv_prog[Sortie],T_mouv_prog[Ref],C145))</f>
        <v>0</v>
      </c>
      <c r="K145" s="63">
        <f>IFERROR(T_piece_prog[[#This Row],[Stock initial]]+T_piece_prog[[#This Row],[Entrées]]-T_piece_prog[[#This Row],[Sorties]],0)</f>
        <v>55</v>
      </c>
      <c r="L145" s="63">
        <f>IFERROR(T_piece_prog[[#This Row],[Stock Final]]*T_piece_prog[[#This Row],[Price]],0)</f>
        <v>0</v>
      </c>
      <c r="M145" s="80">
        <v>56</v>
      </c>
      <c r="N145" s="57">
        <f>IFERROR(K145-M145,"")</f>
        <v>-1</v>
      </c>
      <c r="O145" s="53" t="str">
        <f>IF(N145&gt;=0,"OK","Manque")</f>
        <v>Manque</v>
      </c>
    </row>
    <row r="146" spans="1:15" x14ac:dyDescent="0.3">
      <c r="A146" s="61">
        <f>IF(ISNUMBER(A145),A145+1,1)</f>
        <v>142</v>
      </c>
      <c r="B146" s="62" t="s">
        <v>1403</v>
      </c>
      <c r="C146" s="63" t="s">
        <v>480</v>
      </c>
      <c r="D146" s="63" t="s">
        <v>242</v>
      </c>
      <c r="E146" s="63" t="s">
        <v>1535</v>
      </c>
      <c r="F146" s="64"/>
      <c r="G146" s="67"/>
      <c r="H146" s="80">
        <v>14</v>
      </c>
      <c r="I146" s="80">
        <f>IF(C146="",0,SUMIFS(T_mouv_prog[Entrée],T_mouv_prog[Ref],C146))</f>
        <v>0</v>
      </c>
      <c r="J146" s="67">
        <f>IF(C146="",0,SUMIFS(T_mouv_prog[Sortie],T_mouv_prog[Ref],C146))</f>
        <v>0</v>
      </c>
      <c r="K146" s="63">
        <f>IFERROR(T_piece_prog[[#This Row],[Stock initial]]+T_piece_prog[[#This Row],[Entrées]]-T_piece_prog[[#This Row],[Sorties]],0)</f>
        <v>14</v>
      </c>
      <c r="L146" s="63">
        <f>IFERROR(T_piece_prog[[#This Row],[Stock Final]]*T_piece_prog[[#This Row],[Price]],0)</f>
        <v>0</v>
      </c>
      <c r="M146" s="80">
        <v>17</v>
      </c>
      <c r="N146" s="57">
        <f>IFERROR(K146-M146,"")</f>
        <v>-3</v>
      </c>
      <c r="O146" s="53" t="str">
        <f>IF(N146&gt;=0,"OK","Manque")</f>
        <v>Manque</v>
      </c>
    </row>
    <row r="147" spans="1:15" x14ac:dyDescent="0.3">
      <c r="A147" s="61">
        <f>IF(ISNUMBER(A146),A146+1,1)</f>
        <v>143</v>
      </c>
      <c r="B147" s="67" t="s">
        <v>192</v>
      </c>
      <c r="C147" s="63">
        <v>7421175831</v>
      </c>
      <c r="D147" s="67" t="s">
        <v>180</v>
      </c>
      <c r="E147" s="67" t="s">
        <v>1533</v>
      </c>
      <c r="F147" s="64"/>
      <c r="G147" s="67"/>
      <c r="H147" s="80">
        <v>4</v>
      </c>
      <c r="I147" s="80">
        <f>IF(C147="",0,SUMIFS(T_mouv_prog[Entrée],T_mouv_prog[Ref],C147))</f>
        <v>0</v>
      </c>
      <c r="J147" s="67">
        <f>IF(C147="",0,SUMIFS(T_mouv_prog[Sortie],T_mouv_prog[Ref],C147))</f>
        <v>0</v>
      </c>
      <c r="K147" s="63">
        <f>IFERROR(T_piece_prog[[#This Row],[Stock initial]]+T_piece_prog[[#This Row],[Entrées]]-T_piece_prog[[#This Row],[Sorties]],0)</f>
        <v>4</v>
      </c>
      <c r="L147" s="63">
        <f>IFERROR(T_piece_prog[[#This Row],[Stock Final]]*T_piece_prog[[#This Row],[Price]],0)</f>
        <v>0</v>
      </c>
      <c r="M147" s="80">
        <v>4</v>
      </c>
      <c r="N147" s="57">
        <f>IFERROR(K147-M147,"")</f>
        <v>0</v>
      </c>
      <c r="O147" s="53" t="str">
        <f>IF(N147&gt;=0,"OK","Manque")</f>
        <v>OK</v>
      </c>
    </row>
    <row r="148" spans="1:15" x14ac:dyDescent="0.3">
      <c r="A148" s="61">
        <f>IF(ISNUMBER(A147),A147+1,1)</f>
        <v>144</v>
      </c>
      <c r="B148" s="67" t="s">
        <v>192</v>
      </c>
      <c r="C148" s="63">
        <v>7422139175</v>
      </c>
      <c r="D148" s="67" t="s">
        <v>180</v>
      </c>
      <c r="E148" s="67" t="s">
        <v>1533</v>
      </c>
      <c r="F148" s="64"/>
      <c r="G148" s="67"/>
      <c r="H148" s="80">
        <v>4</v>
      </c>
      <c r="I148" s="80">
        <f>IF(C148="",0,SUMIFS(T_mouv_prog[Entrée],T_mouv_prog[Ref],C148))</f>
        <v>0</v>
      </c>
      <c r="J148" s="67">
        <f>IF(C148="",0,SUMIFS(T_mouv_prog[Sortie],T_mouv_prog[Ref],C148))</f>
        <v>0</v>
      </c>
      <c r="K148" s="63">
        <f>IFERROR(T_piece_prog[[#This Row],[Stock initial]]+T_piece_prog[[#This Row],[Entrées]]-T_piece_prog[[#This Row],[Sorties]],0)</f>
        <v>4</v>
      </c>
      <c r="L148" s="63">
        <f>IFERROR(T_piece_prog[[#This Row],[Stock Final]]*T_piece_prog[[#This Row],[Price]],0)</f>
        <v>0</v>
      </c>
      <c r="M148" s="80">
        <v>4</v>
      </c>
      <c r="N148" s="57">
        <f>IFERROR(K148-M148,"")</f>
        <v>0</v>
      </c>
      <c r="O148" s="53" t="str">
        <f>IF(N148&gt;=0,"OK","Manque")</f>
        <v>OK</v>
      </c>
    </row>
    <row r="149" spans="1:15" x14ac:dyDescent="0.3">
      <c r="A149" s="61">
        <f>IF(ISNUMBER(A148),A148+1,1)</f>
        <v>145</v>
      </c>
      <c r="B149" s="62" t="s">
        <v>363</v>
      </c>
      <c r="C149" s="63" t="s">
        <v>364</v>
      </c>
      <c r="D149" s="63" t="s">
        <v>242</v>
      </c>
      <c r="E149" s="63" t="s">
        <v>1533</v>
      </c>
      <c r="F149" s="64"/>
      <c r="G149" s="67"/>
      <c r="H149" s="80">
        <v>0</v>
      </c>
      <c r="I149" s="80">
        <f>IF(C149="",0,SUMIFS(T_mouv_prog[Entrée],T_mouv_prog[Ref],C149))</f>
        <v>0</v>
      </c>
      <c r="J149" s="67">
        <f>IF(C149="",0,SUMIFS(T_mouv_prog[Sortie],T_mouv_prog[Ref],C149))</f>
        <v>0</v>
      </c>
      <c r="K149" s="63">
        <f>IFERROR(T_piece_prog[[#This Row],[Stock initial]]+T_piece_prog[[#This Row],[Entrées]]-T_piece_prog[[#This Row],[Sorties]],0)</f>
        <v>0</v>
      </c>
      <c r="L149" s="63">
        <f>IFERROR(T_piece_prog[[#This Row],[Stock Final]]*T_piece_prog[[#This Row],[Price]],0)</f>
        <v>0</v>
      </c>
      <c r="M149" s="80">
        <v>0</v>
      </c>
      <c r="N149" s="57">
        <f>IFERROR(K149-M149,"")</f>
        <v>0</v>
      </c>
      <c r="O149" s="53" t="str">
        <f>IF(N149&gt;=0,"OK","Manque")</f>
        <v>OK</v>
      </c>
    </row>
    <row r="150" spans="1:15" x14ac:dyDescent="0.3">
      <c r="A150" s="61">
        <f>IF(ISNUMBER(A149),A149+1,1)</f>
        <v>146</v>
      </c>
      <c r="B150" s="67" t="s">
        <v>361</v>
      </c>
      <c r="C150" s="63" t="s">
        <v>1348</v>
      </c>
      <c r="D150" s="67" t="s">
        <v>683</v>
      </c>
      <c r="E150" s="67" t="s">
        <v>1533</v>
      </c>
      <c r="F150" s="64"/>
      <c r="G150" s="67"/>
      <c r="H150" s="80">
        <v>1</v>
      </c>
      <c r="I150" s="80">
        <f>IF(C150="",0,SUMIFS(T_mouv_prog[Entrée],T_mouv_prog[Ref],C150))</f>
        <v>0</v>
      </c>
      <c r="J150" s="67">
        <f>IF(C150="",0,SUMIFS(T_mouv_prog[Sortie],T_mouv_prog[Ref],C150))</f>
        <v>0</v>
      </c>
      <c r="K150" s="63">
        <f>IFERROR(T_piece_prog[[#This Row],[Stock initial]]+T_piece_prog[[#This Row],[Entrées]]-T_piece_prog[[#This Row],[Sorties]],0)</f>
        <v>1</v>
      </c>
      <c r="L150" s="63">
        <f>IFERROR(T_piece_prog[[#This Row],[Stock Final]]*T_piece_prog[[#This Row],[Price]],0)</f>
        <v>0</v>
      </c>
      <c r="M150" s="80">
        <v>2</v>
      </c>
      <c r="N150" s="57">
        <f>IFERROR(K150-M150,"")</f>
        <v>-1</v>
      </c>
      <c r="O150" s="53" t="str">
        <f>IF(N150&gt;=0,"OK","Manque")</f>
        <v>Manque</v>
      </c>
    </row>
    <row r="151" spans="1:15" x14ac:dyDescent="0.3">
      <c r="A151" s="61">
        <f>IF(ISNUMBER(A150),A150+1,1)</f>
        <v>147</v>
      </c>
      <c r="B151" s="67" t="s">
        <v>1069</v>
      </c>
      <c r="C151" s="63" t="s">
        <v>362</v>
      </c>
      <c r="D151" s="67" t="s">
        <v>242</v>
      </c>
      <c r="E151" s="67" t="s">
        <v>1533</v>
      </c>
      <c r="F151" s="64"/>
      <c r="G151" s="67"/>
      <c r="H151" s="80">
        <v>10</v>
      </c>
      <c r="I151" s="80">
        <f>IF(C151="",0,SUMIFS(T_mouv_prog[Entrée],T_mouv_prog[Ref],C151))</f>
        <v>0</v>
      </c>
      <c r="J151" s="67">
        <f>IF(C151="",0,SUMIFS(T_mouv_prog[Sortie],T_mouv_prog[Ref],C151))</f>
        <v>0</v>
      </c>
      <c r="K151" s="63">
        <f>IFERROR(T_piece_prog[[#This Row],[Stock initial]]+T_piece_prog[[#This Row],[Entrées]]-T_piece_prog[[#This Row],[Sorties]],0)</f>
        <v>10</v>
      </c>
      <c r="L151" s="63">
        <f>IFERROR(T_piece_prog[[#This Row],[Stock Final]]*T_piece_prog[[#This Row],[Price]],0)</f>
        <v>0</v>
      </c>
      <c r="M151" s="80">
        <v>10</v>
      </c>
      <c r="N151" s="57">
        <f>IFERROR(K151-M151,"")</f>
        <v>0</v>
      </c>
      <c r="O151" s="53" t="str">
        <f>IF(N151&gt;=0,"OK","Manque")</f>
        <v>OK</v>
      </c>
    </row>
    <row r="152" spans="1:15" x14ac:dyDescent="0.3">
      <c r="A152" s="61">
        <f>IF(ISNUMBER(A151),A151+1,1)</f>
        <v>148</v>
      </c>
      <c r="B152" s="62" t="s">
        <v>359</v>
      </c>
      <c r="C152" s="63" t="s">
        <v>360</v>
      </c>
      <c r="D152" s="63" t="s">
        <v>242</v>
      </c>
      <c r="E152" s="63" t="s">
        <v>1533</v>
      </c>
      <c r="F152" s="64"/>
      <c r="G152" s="67"/>
      <c r="H152" s="80">
        <v>7</v>
      </c>
      <c r="I152" s="80">
        <f>IF(C152="",0,SUMIFS(T_mouv_prog[Entrée],T_mouv_prog[Ref],C152))</f>
        <v>0</v>
      </c>
      <c r="J152" s="67">
        <f>IF(C152="",0,SUMIFS(T_mouv_prog[Sortie],T_mouv_prog[Ref],C152))</f>
        <v>0</v>
      </c>
      <c r="K152" s="63">
        <f>IFERROR(T_piece_prog[[#This Row],[Stock initial]]+T_piece_prog[[#This Row],[Entrées]]-T_piece_prog[[#This Row],[Sorties]],0)</f>
        <v>7</v>
      </c>
      <c r="L152" s="63">
        <f>IFERROR(T_piece_prog[[#This Row],[Stock Final]]*T_piece_prog[[#This Row],[Price]],0)</f>
        <v>0</v>
      </c>
      <c r="M152" s="80">
        <v>9</v>
      </c>
      <c r="N152" s="57">
        <f>IFERROR(K152-M152,"")</f>
        <v>-2</v>
      </c>
      <c r="O152" s="53" t="str">
        <f>IF(N152&gt;=0,"OK","Manque")</f>
        <v>Manque</v>
      </c>
    </row>
    <row r="153" spans="1:15" x14ac:dyDescent="0.3">
      <c r="A153" s="61">
        <f>IF(ISNUMBER(A152),A152+1,1)</f>
        <v>149</v>
      </c>
      <c r="B153" s="67" t="s">
        <v>1276</v>
      </c>
      <c r="C153" s="63" t="s">
        <v>1277</v>
      </c>
      <c r="D153" s="67" t="s">
        <v>1086</v>
      </c>
      <c r="E153" s="67" t="s">
        <v>1533</v>
      </c>
      <c r="F153" s="64"/>
      <c r="G153" s="67"/>
      <c r="H153" s="80">
        <v>0</v>
      </c>
      <c r="I153" s="80">
        <f>IF(C153="",0,SUMIFS(T_mouv_prog[Entrée],T_mouv_prog[Ref],C153))</f>
        <v>0</v>
      </c>
      <c r="J153" s="67">
        <f>IF(C153="",0,SUMIFS(T_mouv_prog[Sortie],T_mouv_prog[Ref],C153))</f>
        <v>0</v>
      </c>
      <c r="K153" s="63">
        <f>IFERROR(T_piece_prog[[#This Row],[Stock initial]]+T_piece_prog[[#This Row],[Entrées]]-T_piece_prog[[#This Row],[Sorties]],0)</f>
        <v>0</v>
      </c>
      <c r="L153" s="63">
        <f>IFERROR(T_piece_prog[[#This Row],[Stock Final]]*T_piece_prog[[#This Row],[Price]],0)</f>
        <v>0</v>
      </c>
      <c r="M153" s="80">
        <v>2</v>
      </c>
      <c r="N153" s="57">
        <f>IFERROR(K153-M153,"")</f>
        <v>-2</v>
      </c>
      <c r="O153" s="53" t="str">
        <f>IF(N153&gt;=0,"OK","Manque")</f>
        <v>Manque</v>
      </c>
    </row>
    <row r="154" spans="1:15" x14ac:dyDescent="0.3">
      <c r="A154" s="61">
        <f>IF(ISNUMBER(A153),A153+1,1)</f>
        <v>150</v>
      </c>
      <c r="B154" s="67" t="s">
        <v>1256</v>
      </c>
      <c r="C154" s="63" t="s">
        <v>1257</v>
      </c>
      <c r="D154" s="67" t="s">
        <v>1086</v>
      </c>
      <c r="E154" s="67" t="s">
        <v>1533</v>
      </c>
      <c r="F154" s="64"/>
      <c r="G154" s="67"/>
      <c r="H154" s="80">
        <v>0</v>
      </c>
      <c r="I154" s="80">
        <f>IF(C154="",0,SUMIFS(T_mouv_prog[Entrée],T_mouv_prog[Ref],C154))</f>
        <v>0</v>
      </c>
      <c r="J154" s="67">
        <f>IF(C154="",0,SUMIFS(T_mouv_prog[Sortie],T_mouv_prog[Ref],C154))</f>
        <v>0</v>
      </c>
      <c r="K154" s="63">
        <f>IFERROR(T_piece_prog[[#This Row],[Stock initial]]+T_piece_prog[[#This Row],[Entrées]]-T_piece_prog[[#This Row],[Sorties]],0)</f>
        <v>0</v>
      </c>
      <c r="L154" s="63">
        <f>IFERROR(T_piece_prog[[#This Row],[Stock Final]]*T_piece_prog[[#This Row],[Price]],0)</f>
        <v>0</v>
      </c>
      <c r="M154" s="80">
        <v>100</v>
      </c>
      <c r="N154" s="57">
        <f>IFERROR(K154-M154,"")</f>
        <v>-100</v>
      </c>
      <c r="O154" s="53" t="str">
        <f>IF(N154&gt;=0,"OK","Manque")</f>
        <v>Manque</v>
      </c>
    </row>
    <row r="155" spans="1:15" x14ac:dyDescent="0.3">
      <c r="A155" s="61">
        <f>IF(ISNUMBER(A154),A154+1,1)</f>
        <v>151</v>
      </c>
      <c r="B155" s="67" t="s">
        <v>1282</v>
      </c>
      <c r="C155" s="63" t="s">
        <v>1283</v>
      </c>
      <c r="D155" s="67" t="s">
        <v>1086</v>
      </c>
      <c r="E155" s="67" t="s">
        <v>1533</v>
      </c>
      <c r="F155" s="64"/>
      <c r="G155" s="67"/>
      <c r="H155" s="80">
        <v>0</v>
      </c>
      <c r="I155" s="80">
        <f>IF(C155="",0,SUMIFS(T_mouv_prog[Entrée],T_mouv_prog[Ref],C155))</f>
        <v>0</v>
      </c>
      <c r="J155" s="67">
        <f>IF(C155="",0,SUMIFS(T_mouv_prog[Sortie],T_mouv_prog[Ref],C155))</f>
        <v>0</v>
      </c>
      <c r="K155" s="63">
        <f>IFERROR(T_piece_prog[[#This Row],[Stock initial]]+T_piece_prog[[#This Row],[Entrées]]-T_piece_prog[[#This Row],[Sorties]],0)</f>
        <v>0</v>
      </c>
      <c r="L155" s="63">
        <f>IFERROR(T_piece_prog[[#This Row],[Stock Final]]*T_piece_prog[[#This Row],[Price]],0)</f>
        <v>0</v>
      </c>
      <c r="M155" s="80">
        <v>0</v>
      </c>
      <c r="N155" s="57">
        <f>IFERROR(K155-M155,"")</f>
        <v>0</v>
      </c>
      <c r="O155" s="53" t="str">
        <f>IF(N155&gt;=0,"OK","Manque")</f>
        <v>OK</v>
      </c>
    </row>
    <row r="156" spans="1:15" x14ac:dyDescent="0.3">
      <c r="A156" s="61">
        <f>IF(ISNUMBER(A155),A155+1,1)</f>
        <v>152</v>
      </c>
      <c r="B156" s="67" t="s">
        <v>135</v>
      </c>
      <c r="C156" s="63" t="s">
        <v>700</v>
      </c>
      <c r="D156" s="67" t="s">
        <v>120</v>
      </c>
      <c r="E156" s="67" t="s">
        <v>1529</v>
      </c>
      <c r="F156" s="64"/>
      <c r="G156" s="67"/>
      <c r="H156" s="80">
        <v>0</v>
      </c>
      <c r="I156" s="80">
        <f>IF(C156="",0,SUMIFS(T_mouv_prog[Entrée],T_mouv_prog[Ref],C156))</f>
        <v>0</v>
      </c>
      <c r="J156" s="67">
        <f>IF(C156="",0,SUMIFS(T_mouv_prog[Sortie],T_mouv_prog[Ref],C156))</f>
        <v>0</v>
      </c>
      <c r="K156" s="63">
        <f>IFERROR(T_piece_prog[[#This Row],[Stock initial]]+T_piece_prog[[#This Row],[Entrées]]-T_piece_prog[[#This Row],[Sorties]],0)</f>
        <v>0</v>
      </c>
      <c r="L156" s="63">
        <f>IFERROR(T_piece_prog[[#This Row],[Stock Final]]*T_piece_prog[[#This Row],[Price]],0)</f>
        <v>0</v>
      </c>
      <c r="M156" s="80">
        <v>0</v>
      </c>
      <c r="N156" s="57">
        <f>IFERROR(K156-M156,"")</f>
        <v>0</v>
      </c>
      <c r="O156" s="53" t="str">
        <f>IF(N156&gt;=0,"OK","Manque")</f>
        <v>OK</v>
      </c>
    </row>
    <row r="157" spans="1:15" x14ac:dyDescent="0.3">
      <c r="A157" s="61">
        <f>IF(ISNUMBER(A156),A156+1,1)</f>
        <v>153</v>
      </c>
      <c r="B157" s="67" t="s">
        <v>135</v>
      </c>
      <c r="C157" s="63" t="s">
        <v>725</v>
      </c>
      <c r="D157" s="67" t="s">
        <v>120</v>
      </c>
      <c r="E157" s="67" t="s">
        <v>1529</v>
      </c>
      <c r="F157" s="64"/>
      <c r="G157" s="67"/>
      <c r="H157" s="80">
        <v>0</v>
      </c>
      <c r="I157" s="80">
        <f>IF(C157="",0,SUMIFS(T_mouv_prog[Entrée],T_mouv_prog[Ref],C157))</f>
        <v>0</v>
      </c>
      <c r="J157" s="67">
        <f>IF(C157="",0,SUMIFS(T_mouv_prog[Sortie],T_mouv_prog[Ref],C157))</f>
        <v>0</v>
      </c>
      <c r="K157" s="63">
        <f>IFERROR(T_piece_prog[[#This Row],[Stock initial]]+T_piece_prog[[#This Row],[Entrées]]-T_piece_prog[[#This Row],[Sorties]],0)</f>
        <v>0</v>
      </c>
      <c r="L157" s="63">
        <f>IFERROR(T_piece_prog[[#This Row],[Stock Final]]*T_piece_prog[[#This Row],[Price]],0)</f>
        <v>0</v>
      </c>
      <c r="M157" s="80">
        <v>0</v>
      </c>
      <c r="N157" s="57">
        <f>IFERROR(K157-M157,"")</f>
        <v>0</v>
      </c>
      <c r="O157" s="53" t="str">
        <f>IF(N157&gt;=0,"OK","Manque")</f>
        <v>OK</v>
      </c>
    </row>
    <row r="158" spans="1:15" x14ac:dyDescent="0.3">
      <c r="A158" s="61">
        <f>IF(ISNUMBER(A157),A157+1,1)</f>
        <v>154</v>
      </c>
      <c r="B158" s="67" t="s">
        <v>135</v>
      </c>
      <c r="C158" s="63" t="s">
        <v>1045</v>
      </c>
      <c r="D158" s="67" t="s">
        <v>120</v>
      </c>
      <c r="E158" s="67" t="s">
        <v>1529</v>
      </c>
      <c r="F158" s="64"/>
      <c r="G158" s="67"/>
      <c r="H158" s="80">
        <v>0</v>
      </c>
      <c r="I158" s="80">
        <f>IF(C158="",0,SUMIFS(T_mouv_prog[Entrée],T_mouv_prog[Ref],C158))</f>
        <v>0</v>
      </c>
      <c r="J158" s="67">
        <f>IF(C158="",0,SUMIFS(T_mouv_prog[Sortie],T_mouv_prog[Ref],C158))</f>
        <v>0</v>
      </c>
      <c r="K158" s="63">
        <f>IFERROR(T_piece_prog[[#This Row],[Stock initial]]+T_piece_prog[[#This Row],[Entrées]]-T_piece_prog[[#This Row],[Sorties]],0)</f>
        <v>0</v>
      </c>
      <c r="L158" s="63">
        <f>IFERROR(T_piece_prog[[#This Row],[Stock Final]]*T_piece_prog[[#This Row],[Price]],0)</f>
        <v>0</v>
      </c>
      <c r="M158" s="80">
        <v>0</v>
      </c>
      <c r="N158" s="57">
        <f>IFERROR(K158-M158,"")</f>
        <v>0</v>
      </c>
      <c r="O158" s="53" t="str">
        <f>IF(N158&gt;=0,"OK","Manque")</f>
        <v>OK</v>
      </c>
    </row>
    <row r="159" spans="1:15" x14ac:dyDescent="0.3">
      <c r="A159" s="61">
        <f>IF(ISNUMBER(A158),A158+1,1)</f>
        <v>155</v>
      </c>
      <c r="B159" s="67" t="s">
        <v>424</v>
      </c>
      <c r="C159" s="63" t="s">
        <v>425</v>
      </c>
      <c r="D159" s="67" t="s">
        <v>242</v>
      </c>
      <c r="E159" s="67" t="s">
        <v>1533</v>
      </c>
      <c r="F159" s="64"/>
      <c r="G159" s="67"/>
      <c r="H159" s="80">
        <v>3</v>
      </c>
      <c r="I159" s="80">
        <f>IF(C159="",0,SUMIFS(T_mouv_prog[Entrée],T_mouv_prog[Ref],C159))</f>
        <v>0</v>
      </c>
      <c r="J159" s="67">
        <f>IF(C159="",0,SUMIFS(T_mouv_prog[Sortie],T_mouv_prog[Ref],C159))</f>
        <v>0</v>
      </c>
      <c r="K159" s="63">
        <f>IFERROR(T_piece_prog[[#This Row],[Stock initial]]+T_piece_prog[[#This Row],[Entrées]]-T_piece_prog[[#This Row],[Sorties]],0)</f>
        <v>3</v>
      </c>
      <c r="L159" s="63">
        <f>IFERROR(T_piece_prog[[#This Row],[Stock Final]]*T_piece_prog[[#This Row],[Price]],0)</f>
        <v>0</v>
      </c>
      <c r="M159" s="80">
        <v>3</v>
      </c>
      <c r="N159" s="57">
        <f>IFERROR(K159-M159,"")</f>
        <v>0</v>
      </c>
      <c r="O159" s="53" t="str">
        <f>IF(N159&gt;=0,"OK","Manque")</f>
        <v>OK</v>
      </c>
    </row>
    <row r="160" spans="1:15" x14ac:dyDescent="0.3">
      <c r="A160" s="61">
        <f>IF(ISNUMBER(A159),A159+1,1)</f>
        <v>156</v>
      </c>
      <c r="B160" s="62" t="s">
        <v>1415</v>
      </c>
      <c r="C160" s="63" t="s">
        <v>423</v>
      </c>
      <c r="D160" s="63" t="s">
        <v>242</v>
      </c>
      <c r="E160" s="63" t="s">
        <v>1533</v>
      </c>
      <c r="F160" s="64"/>
      <c r="G160" s="67"/>
      <c r="H160" s="80">
        <v>3</v>
      </c>
      <c r="I160" s="80">
        <f>IF(C160="",0,SUMIFS(T_mouv_prog[Entrée],T_mouv_prog[Ref],C160))</f>
        <v>0</v>
      </c>
      <c r="J160" s="67">
        <f>IF(C160="",0,SUMIFS(T_mouv_prog[Sortie],T_mouv_prog[Ref],C160))</f>
        <v>0</v>
      </c>
      <c r="K160" s="63">
        <f>IFERROR(T_piece_prog[[#This Row],[Stock initial]]+T_piece_prog[[#This Row],[Entrées]]-T_piece_prog[[#This Row],[Sorties]],0)</f>
        <v>3</v>
      </c>
      <c r="L160" s="63">
        <f>IFERROR(T_piece_prog[[#This Row],[Stock Final]]*T_piece_prog[[#This Row],[Price]],0)</f>
        <v>0</v>
      </c>
      <c r="M160" s="80">
        <v>3</v>
      </c>
      <c r="N160" s="57">
        <f>IFERROR(K160-M160,"")</f>
        <v>0</v>
      </c>
      <c r="O160" s="53" t="str">
        <f>IF(N160&gt;=0,"OK","Manque")</f>
        <v>OK</v>
      </c>
    </row>
    <row r="161" spans="1:15" x14ac:dyDescent="0.3">
      <c r="A161" s="61">
        <f>IF(ISNUMBER(A160),A160+1,1)</f>
        <v>157</v>
      </c>
      <c r="B161" s="67" t="s">
        <v>1129</v>
      </c>
      <c r="C161" s="63" t="s">
        <v>1130</v>
      </c>
      <c r="D161" s="67" t="s">
        <v>1086</v>
      </c>
      <c r="E161" s="67" t="s">
        <v>1533</v>
      </c>
      <c r="F161" s="64"/>
      <c r="G161" s="67"/>
      <c r="H161" s="80">
        <v>0</v>
      </c>
      <c r="I161" s="80">
        <f>IF(C161="",0,SUMIFS(T_mouv_prog[Entrée],T_mouv_prog[Ref],C161))</f>
        <v>0</v>
      </c>
      <c r="J161" s="67">
        <f>IF(C161="",0,SUMIFS(T_mouv_prog[Sortie],T_mouv_prog[Ref],C161))</f>
        <v>0</v>
      </c>
      <c r="K161" s="63">
        <f>IFERROR(T_piece_prog[[#This Row],[Stock initial]]+T_piece_prog[[#This Row],[Entrées]]-T_piece_prog[[#This Row],[Sorties]],0)</f>
        <v>0</v>
      </c>
      <c r="L161" s="63">
        <f>IFERROR(T_piece_prog[[#This Row],[Stock Final]]*T_piece_prog[[#This Row],[Price]],0)</f>
        <v>0</v>
      </c>
      <c r="M161" s="80">
        <v>0</v>
      </c>
      <c r="N161" s="57">
        <f>IFERROR(K161-M161,"")</f>
        <v>0</v>
      </c>
      <c r="O161" s="53" t="str">
        <f>IF(N161&gt;=0,"OK","Manque")</f>
        <v>OK</v>
      </c>
    </row>
    <row r="162" spans="1:15" x14ac:dyDescent="0.3">
      <c r="A162" s="61">
        <f>IF(ISNUMBER(A161),A161+1,1)</f>
        <v>158</v>
      </c>
      <c r="B162" s="67" t="s">
        <v>1129</v>
      </c>
      <c r="C162" s="63" t="s">
        <v>1189</v>
      </c>
      <c r="D162" s="67" t="s">
        <v>1086</v>
      </c>
      <c r="E162" s="67" t="s">
        <v>1533</v>
      </c>
      <c r="F162" s="64"/>
      <c r="G162" s="67"/>
      <c r="H162" s="80">
        <v>0</v>
      </c>
      <c r="I162" s="80">
        <f>IF(C162="",0,SUMIFS(T_mouv_prog[Entrée],T_mouv_prog[Ref],C162))</f>
        <v>0</v>
      </c>
      <c r="J162" s="67">
        <f>IF(C162="",0,SUMIFS(T_mouv_prog[Sortie],T_mouv_prog[Ref],C162))</f>
        <v>0</v>
      </c>
      <c r="K162" s="63">
        <f>IFERROR(T_piece_prog[[#This Row],[Stock initial]]+T_piece_prog[[#This Row],[Entrées]]-T_piece_prog[[#This Row],[Sorties]],0)</f>
        <v>0</v>
      </c>
      <c r="L162" s="63">
        <f>IFERROR(T_piece_prog[[#This Row],[Stock Final]]*T_piece_prog[[#This Row],[Price]],0)</f>
        <v>0</v>
      </c>
      <c r="M162" s="80">
        <v>1</v>
      </c>
      <c r="N162" s="57">
        <f>IFERROR(K162-M162,"")</f>
        <v>-1</v>
      </c>
      <c r="O162" s="53" t="str">
        <f>IF(N162&gt;=0,"OK","Manque")</f>
        <v>Manque</v>
      </c>
    </row>
    <row r="163" spans="1:15" x14ac:dyDescent="0.3">
      <c r="A163" s="61">
        <f>IF(ISNUMBER(A162),A162+1,1)</f>
        <v>159</v>
      </c>
      <c r="B163" s="67" t="s">
        <v>701</v>
      </c>
      <c r="C163" s="63" t="s">
        <v>702</v>
      </c>
      <c r="D163" s="67" t="s">
        <v>120</v>
      </c>
      <c r="E163" s="67" t="s">
        <v>1529</v>
      </c>
      <c r="F163" s="64"/>
      <c r="G163" s="67"/>
      <c r="H163" s="80">
        <v>0</v>
      </c>
      <c r="I163" s="80">
        <f>IF(C163="",0,SUMIFS(T_mouv_prog[Entrée],T_mouv_prog[Ref],C163))</f>
        <v>0</v>
      </c>
      <c r="J163" s="67">
        <f>IF(C163="",0,SUMIFS(T_mouv_prog[Sortie],T_mouv_prog[Ref],C163))</f>
        <v>0</v>
      </c>
      <c r="K163" s="63">
        <f>IFERROR(T_piece_prog[[#This Row],[Stock initial]]+T_piece_prog[[#This Row],[Entrées]]-T_piece_prog[[#This Row],[Sorties]],0)</f>
        <v>0</v>
      </c>
      <c r="L163" s="63">
        <f>IFERROR(T_piece_prog[[#This Row],[Stock Final]]*T_piece_prog[[#This Row],[Price]],0)</f>
        <v>0</v>
      </c>
      <c r="M163" s="80">
        <v>0</v>
      </c>
      <c r="N163" s="57">
        <f>IFERROR(K163-M163,"")</f>
        <v>0</v>
      </c>
      <c r="O163" s="53" t="str">
        <f>IF(N163&gt;=0,"OK","Manque")</f>
        <v>OK</v>
      </c>
    </row>
    <row r="164" spans="1:15" x14ac:dyDescent="0.3">
      <c r="A164" s="61">
        <f>IF(ISNUMBER(A163),A163+1,1)</f>
        <v>160</v>
      </c>
      <c r="B164" s="67" t="s">
        <v>133</v>
      </c>
      <c r="C164" s="63" t="s">
        <v>1003</v>
      </c>
      <c r="D164" s="67" t="s">
        <v>120</v>
      </c>
      <c r="E164" s="67" t="s">
        <v>1529</v>
      </c>
      <c r="F164" s="64"/>
      <c r="G164" s="67"/>
      <c r="H164" s="80">
        <v>0</v>
      </c>
      <c r="I164" s="80">
        <f>IF(C164="",0,SUMIFS(T_mouv_prog[Entrée],T_mouv_prog[Ref],C164))</f>
        <v>0</v>
      </c>
      <c r="J164" s="67">
        <f>IF(C164="",0,SUMIFS(T_mouv_prog[Sortie],T_mouv_prog[Ref],C164))</f>
        <v>0</v>
      </c>
      <c r="K164" s="63">
        <f>IFERROR(T_piece_prog[[#This Row],[Stock initial]]+T_piece_prog[[#This Row],[Entrées]]-T_piece_prog[[#This Row],[Sorties]],0)</f>
        <v>0</v>
      </c>
      <c r="L164" s="63">
        <f>IFERROR(T_piece_prog[[#This Row],[Stock Final]]*T_piece_prog[[#This Row],[Price]],0)</f>
        <v>0</v>
      </c>
      <c r="M164" s="80">
        <v>200</v>
      </c>
      <c r="N164" s="57">
        <f>IFERROR(K164-M164,"")</f>
        <v>-200</v>
      </c>
      <c r="O164" s="53" t="str">
        <f>IF(N164&gt;=0,"OK","Manque")</f>
        <v>Manque</v>
      </c>
    </row>
    <row r="165" spans="1:15" x14ac:dyDescent="0.3">
      <c r="A165" s="61">
        <f>IF(ISNUMBER(A164),A164+1,1)</f>
        <v>161</v>
      </c>
      <c r="B165" s="67" t="s">
        <v>133</v>
      </c>
      <c r="C165" s="63" t="s">
        <v>1153</v>
      </c>
      <c r="D165" s="67" t="s">
        <v>120</v>
      </c>
      <c r="E165" s="67" t="s">
        <v>1529</v>
      </c>
      <c r="F165" s="64"/>
      <c r="G165" s="67"/>
      <c r="H165" s="80">
        <v>0</v>
      </c>
      <c r="I165" s="80">
        <f>IF(C165="",0,SUMIFS(T_mouv_prog[Entrée],T_mouv_prog[Ref],C165))</f>
        <v>0</v>
      </c>
      <c r="J165" s="67">
        <f>IF(C165="",0,SUMIFS(T_mouv_prog[Sortie],T_mouv_prog[Ref],C165))</f>
        <v>0</v>
      </c>
      <c r="K165" s="63">
        <f>IFERROR(T_piece_prog[[#This Row],[Stock initial]]+T_piece_prog[[#This Row],[Entrées]]-T_piece_prog[[#This Row],[Sorties]],0)</f>
        <v>0</v>
      </c>
      <c r="L165" s="63">
        <f>IFERROR(T_piece_prog[[#This Row],[Stock Final]]*T_piece_prog[[#This Row],[Price]],0)</f>
        <v>0</v>
      </c>
      <c r="M165" s="80">
        <v>10</v>
      </c>
      <c r="N165" s="57">
        <f>IFERROR(K165-M165,"")</f>
        <v>-10</v>
      </c>
      <c r="O165" s="53" t="str">
        <f>IF(N165&gt;=0,"OK","Manque")</f>
        <v>Manque</v>
      </c>
    </row>
    <row r="166" spans="1:15" x14ac:dyDescent="0.3">
      <c r="A166" s="61">
        <f>IF(ISNUMBER(A165),A165+1,1)</f>
        <v>162</v>
      </c>
      <c r="B166" s="67" t="s">
        <v>1261</v>
      </c>
      <c r="C166" s="63" t="s">
        <v>1262</v>
      </c>
      <c r="D166" s="67" t="s">
        <v>1086</v>
      </c>
      <c r="E166" s="67" t="s">
        <v>1533</v>
      </c>
      <c r="F166" s="64"/>
      <c r="G166" s="67"/>
      <c r="H166" s="80">
        <v>0</v>
      </c>
      <c r="I166" s="80">
        <f>IF(C166="",0,SUMIFS(T_mouv_prog[Entrée],T_mouv_prog[Ref],C166))</f>
        <v>0</v>
      </c>
      <c r="J166" s="67">
        <f>IF(C166="",0,SUMIFS(T_mouv_prog[Sortie],T_mouv_prog[Ref],C166))</f>
        <v>0</v>
      </c>
      <c r="K166" s="63">
        <f>IFERROR(T_piece_prog[[#This Row],[Stock initial]]+T_piece_prog[[#This Row],[Entrées]]-T_piece_prog[[#This Row],[Sorties]],0)</f>
        <v>0</v>
      </c>
      <c r="L166" s="63">
        <f>IFERROR(T_piece_prog[[#This Row],[Stock Final]]*T_piece_prog[[#This Row],[Price]],0)</f>
        <v>0</v>
      </c>
      <c r="M166" s="80">
        <v>0</v>
      </c>
      <c r="N166" s="57">
        <f>IFERROR(K166-M166,"")</f>
        <v>0</v>
      </c>
      <c r="O166" s="53" t="str">
        <f>IF(N166&gt;=0,"OK","Manque")</f>
        <v>OK</v>
      </c>
    </row>
    <row r="167" spans="1:15" x14ac:dyDescent="0.3">
      <c r="A167" s="61">
        <f>IF(ISNUMBER(A166),A166+1,1)</f>
        <v>163</v>
      </c>
      <c r="B167" s="67" t="s">
        <v>957</v>
      </c>
      <c r="C167" s="63" t="s">
        <v>958</v>
      </c>
      <c r="D167" s="67" t="s">
        <v>120</v>
      </c>
      <c r="E167" s="67" t="s">
        <v>1533</v>
      </c>
      <c r="F167" s="64"/>
      <c r="G167" s="67"/>
      <c r="H167" s="80">
        <v>0</v>
      </c>
      <c r="I167" s="80">
        <f>IF(C167="",0,SUMIFS(T_mouv_prog[Entrée],T_mouv_prog[Ref],C167))</f>
        <v>0</v>
      </c>
      <c r="J167" s="67">
        <f>IF(C167="",0,SUMIFS(T_mouv_prog[Sortie],T_mouv_prog[Ref],C167))</f>
        <v>0</v>
      </c>
      <c r="K167" s="63">
        <f>IFERROR(T_piece_prog[[#This Row],[Stock initial]]+T_piece_prog[[#This Row],[Entrées]]-T_piece_prog[[#This Row],[Sorties]],0)</f>
        <v>0</v>
      </c>
      <c r="L167" s="63">
        <f>IFERROR(T_piece_prog[[#This Row],[Stock Final]]*T_piece_prog[[#This Row],[Price]],0)</f>
        <v>0</v>
      </c>
      <c r="M167" s="80">
        <v>100</v>
      </c>
      <c r="N167" s="57">
        <f>IFERROR(K167-M167,"")</f>
        <v>-100</v>
      </c>
      <c r="O167" s="53" t="str">
        <f>IF(N167&gt;=0,"OK","Manque")</f>
        <v>Manque</v>
      </c>
    </row>
    <row r="168" spans="1:15" x14ac:dyDescent="0.3">
      <c r="A168" s="61">
        <f>IF(ISNUMBER(A167),A167+1,1)</f>
        <v>164</v>
      </c>
      <c r="B168" s="67" t="s">
        <v>132</v>
      </c>
      <c r="C168" s="63" t="s">
        <v>1158</v>
      </c>
      <c r="D168" s="67" t="s">
        <v>120</v>
      </c>
      <c r="E168" s="67" t="s">
        <v>1529</v>
      </c>
      <c r="F168" s="64"/>
      <c r="G168" s="67"/>
      <c r="H168" s="80">
        <v>0</v>
      </c>
      <c r="I168" s="80">
        <f>IF(C168="",0,SUMIFS(T_mouv_prog[Entrée],T_mouv_prog[Ref],C168))</f>
        <v>0</v>
      </c>
      <c r="J168" s="67">
        <f>IF(C168="",0,SUMIFS(T_mouv_prog[Sortie],T_mouv_prog[Ref],C168))</f>
        <v>0</v>
      </c>
      <c r="K168" s="63">
        <f>IFERROR(T_piece_prog[[#This Row],[Stock initial]]+T_piece_prog[[#This Row],[Entrées]]-T_piece_prog[[#This Row],[Sorties]],0)</f>
        <v>0</v>
      </c>
      <c r="L168" s="63">
        <f>IFERROR(T_piece_prog[[#This Row],[Stock Final]]*T_piece_prog[[#This Row],[Price]],0)</f>
        <v>0</v>
      </c>
      <c r="M168" s="80">
        <v>730</v>
      </c>
      <c r="N168" s="57">
        <f>IFERROR(K168-M168,"")</f>
        <v>-730</v>
      </c>
      <c r="O168" s="53" t="str">
        <f>IF(N168&gt;=0,"OK","Manque")</f>
        <v>Manque</v>
      </c>
    </row>
    <row r="169" spans="1:15" x14ac:dyDescent="0.3">
      <c r="A169" s="61">
        <f>IF(ISNUMBER(A168),A168+1,1)</f>
        <v>165</v>
      </c>
      <c r="B169" s="67" t="s">
        <v>534</v>
      </c>
      <c r="C169" s="63" t="s">
        <v>535</v>
      </c>
      <c r="D169" s="67" t="s">
        <v>242</v>
      </c>
      <c r="E169" s="67" t="s">
        <v>1533</v>
      </c>
      <c r="F169" s="64"/>
      <c r="G169" s="67"/>
      <c r="H169" s="80">
        <v>4</v>
      </c>
      <c r="I169" s="80">
        <f>IF(C169="",0,SUMIFS(T_mouv_prog[Entrée],T_mouv_prog[Ref],C169))</f>
        <v>0</v>
      </c>
      <c r="J169" s="67">
        <f>IF(C169="",0,SUMIFS(T_mouv_prog[Sortie],T_mouv_prog[Ref],C169))</f>
        <v>0</v>
      </c>
      <c r="K169" s="63">
        <f>IFERROR(T_piece_prog[[#This Row],[Stock initial]]+T_piece_prog[[#This Row],[Entrées]]-T_piece_prog[[#This Row],[Sorties]],0)</f>
        <v>4</v>
      </c>
      <c r="L169" s="63">
        <f>IFERROR(T_piece_prog[[#This Row],[Stock Final]]*T_piece_prog[[#This Row],[Price]],0)</f>
        <v>0</v>
      </c>
      <c r="M169" s="80">
        <v>4</v>
      </c>
      <c r="N169" s="57">
        <f>IFERROR(K169-M169,"")</f>
        <v>0</v>
      </c>
      <c r="O169" s="53" t="str">
        <f>IF(N169&gt;=0,"OK","Manque")</f>
        <v>OK</v>
      </c>
    </row>
    <row r="170" spans="1:15" x14ac:dyDescent="0.3">
      <c r="A170" s="61">
        <f>IF(ISNUMBER(A169),A169+1,1)</f>
        <v>166</v>
      </c>
      <c r="B170" s="67" t="s">
        <v>722</v>
      </c>
      <c r="C170" s="63" t="s">
        <v>723</v>
      </c>
      <c r="D170" s="67" t="s">
        <v>1086</v>
      </c>
      <c r="E170" s="67" t="s">
        <v>1533</v>
      </c>
      <c r="F170" s="64"/>
      <c r="G170" s="67"/>
      <c r="H170" s="80">
        <v>0</v>
      </c>
      <c r="I170" s="80">
        <f>IF(C170="",0,SUMIFS(T_mouv_prog[Entrée],T_mouv_prog[Ref],C170))</f>
        <v>0</v>
      </c>
      <c r="J170" s="67">
        <f>IF(C170="",0,SUMIFS(T_mouv_prog[Sortie],T_mouv_prog[Ref],C170))</f>
        <v>0</v>
      </c>
      <c r="K170" s="63">
        <f>IFERROR(T_piece_prog[[#This Row],[Stock initial]]+T_piece_prog[[#This Row],[Entrées]]-T_piece_prog[[#This Row],[Sorties]],0)</f>
        <v>0</v>
      </c>
      <c r="L170" s="63">
        <f>IFERROR(T_piece_prog[[#This Row],[Stock Final]]*T_piece_prog[[#This Row],[Price]],0)</f>
        <v>0</v>
      </c>
      <c r="M170" s="80">
        <v>0</v>
      </c>
      <c r="N170" s="57">
        <f>IFERROR(K170-M170,"")</f>
        <v>0</v>
      </c>
      <c r="O170" s="53" t="str">
        <f>IF(N170&gt;=0,"OK","Manque")</f>
        <v>OK</v>
      </c>
    </row>
    <row r="171" spans="1:15" x14ac:dyDescent="0.3">
      <c r="A171" s="61">
        <f>IF(ISNUMBER(A170),A170+1,1)</f>
        <v>167</v>
      </c>
      <c r="B171" s="62" t="s">
        <v>1474</v>
      </c>
      <c r="C171" s="63" t="s">
        <v>1475</v>
      </c>
      <c r="D171" s="63" t="s">
        <v>922</v>
      </c>
      <c r="E171" s="63" t="s">
        <v>1533</v>
      </c>
      <c r="F171" s="64"/>
      <c r="G171" s="67"/>
      <c r="H171" s="80">
        <v>0</v>
      </c>
      <c r="I171" s="80">
        <f>IF(C171="",0,SUMIFS(T_mouv_prog[Entrée],T_mouv_prog[Ref],C171))</f>
        <v>0</v>
      </c>
      <c r="J171" s="67">
        <f>IF(C171="",0,SUMIFS(T_mouv_prog[Sortie],T_mouv_prog[Ref],C171))</f>
        <v>0</v>
      </c>
      <c r="K171" s="63">
        <f>IFERROR(T_piece_prog[[#This Row],[Stock initial]]+T_piece_prog[[#This Row],[Entrées]]-T_piece_prog[[#This Row],[Sorties]],0)</f>
        <v>0</v>
      </c>
      <c r="L171" s="63">
        <f>IFERROR(T_piece_prog[[#This Row],[Stock Final]]*T_piece_prog[[#This Row],[Price]],0)</f>
        <v>0</v>
      </c>
      <c r="M171" s="80">
        <v>12</v>
      </c>
      <c r="N171" s="57">
        <f>IFERROR(K171-M171,"")</f>
        <v>-12</v>
      </c>
      <c r="O171" s="53" t="str">
        <f>IF(N171&gt;=0,"OK","Manque")</f>
        <v>Manque</v>
      </c>
    </row>
    <row r="172" spans="1:15" x14ac:dyDescent="0.3">
      <c r="A172" s="61">
        <f>IF(ISNUMBER(A171),A171+1,1)</f>
        <v>168</v>
      </c>
      <c r="B172" s="67" t="s">
        <v>1173</v>
      </c>
      <c r="C172" s="63" t="s">
        <v>1174</v>
      </c>
      <c r="D172" s="67" t="s">
        <v>146</v>
      </c>
      <c r="E172" s="67" t="s">
        <v>1535</v>
      </c>
      <c r="F172" s="64"/>
      <c r="G172" s="67"/>
      <c r="H172" s="80">
        <v>0</v>
      </c>
      <c r="I172" s="80">
        <f>IF(C172="",0,SUMIFS(T_mouv_prog[Entrée],T_mouv_prog[Ref],C172))</f>
        <v>0</v>
      </c>
      <c r="J172" s="67">
        <f>IF(C172="",0,SUMIFS(T_mouv_prog[Sortie],T_mouv_prog[Ref],C172))</f>
        <v>0</v>
      </c>
      <c r="K172" s="63">
        <f>IFERROR(T_piece_prog[[#This Row],[Stock initial]]+T_piece_prog[[#This Row],[Entrées]]-T_piece_prog[[#This Row],[Sorties]],0)</f>
        <v>0</v>
      </c>
      <c r="L172" s="63">
        <f>IFERROR(T_piece_prog[[#This Row],[Stock Final]]*T_piece_prog[[#This Row],[Price]],0)</f>
        <v>0</v>
      </c>
      <c r="M172" s="80">
        <v>1</v>
      </c>
      <c r="N172" s="57">
        <f>IFERROR(K172-M172,"")</f>
        <v>-1</v>
      </c>
      <c r="O172" s="53" t="str">
        <f>IF(N172&gt;=0,"OK","Manque")</f>
        <v>Manque</v>
      </c>
    </row>
    <row r="173" spans="1:15" x14ac:dyDescent="0.3">
      <c r="A173" s="61">
        <f>IF(ISNUMBER(A172),A172+1,1)</f>
        <v>169</v>
      </c>
      <c r="B173" s="67" t="s">
        <v>1124</v>
      </c>
      <c r="C173" s="63" t="s">
        <v>334</v>
      </c>
      <c r="D173" s="67" t="s">
        <v>242</v>
      </c>
      <c r="E173" s="67" t="s">
        <v>1533</v>
      </c>
      <c r="F173" s="64"/>
      <c r="G173" s="67"/>
      <c r="H173" s="80">
        <v>2</v>
      </c>
      <c r="I173" s="80">
        <f>IF(C173="",0,SUMIFS(T_mouv_prog[Entrée],T_mouv_prog[Ref],C173))</f>
        <v>0</v>
      </c>
      <c r="J173" s="67">
        <f>IF(C173="",0,SUMIFS(T_mouv_prog[Sortie],T_mouv_prog[Ref],C173))</f>
        <v>0</v>
      </c>
      <c r="K173" s="63">
        <f>IFERROR(T_piece_prog[[#This Row],[Stock initial]]+T_piece_prog[[#This Row],[Entrées]]-T_piece_prog[[#This Row],[Sorties]],0)</f>
        <v>2</v>
      </c>
      <c r="L173" s="63">
        <f>IFERROR(T_piece_prog[[#This Row],[Stock Final]]*T_piece_prog[[#This Row],[Price]],0)</f>
        <v>0</v>
      </c>
      <c r="M173" s="80">
        <v>2</v>
      </c>
      <c r="N173" s="57">
        <f>IFERROR(K173-M173,"")</f>
        <v>0</v>
      </c>
      <c r="O173" s="53" t="str">
        <f>IF(N173&gt;=0,"OK","Manque")</f>
        <v>OK</v>
      </c>
    </row>
    <row r="174" spans="1:15" x14ac:dyDescent="0.3">
      <c r="A174" s="61">
        <f>IF(ISNUMBER(A173),A173+1,1)</f>
        <v>170</v>
      </c>
      <c r="B174" s="67" t="s">
        <v>1113</v>
      </c>
      <c r="C174" s="63" t="s">
        <v>336</v>
      </c>
      <c r="D174" s="67" t="s">
        <v>242</v>
      </c>
      <c r="E174" s="67" t="s">
        <v>1533</v>
      </c>
      <c r="F174" s="64"/>
      <c r="G174" s="67"/>
      <c r="H174" s="80">
        <v>1</v>
      </c>
      <c r="I174" s="80">
        <f>IF(C174="",0,SUMIFS(T_mouv_prog[Entrée],T_mouv_prog[Ref],C174))</f>
        <v>0</v>
      </c>
      <c r="J174" s="67">
        <f>IF(C174="",0,SUMIFS(T_mouv_prog[Sortie],T_mouv_prog[Ref],C174))</f>
        <v>0</v>
      </c>
      <c r="K174" s="63">
        <f>IFERROR(T_piece_prog[[#This Row],[Stock initial]]+T_piece_prog[[#This Row],[Entrées]]-T_piece_prog[[#This Row],[Sorties]],0)</f>
        <v>1</v>
      </c>
      <c r="L174" s="63">
        <f>IFERROR(T_piece_prog[[#This Row],[Stock Final]]*T_piece_prog[[#This Row],[Price]],0)</f>
        <v>0</v>
      </c>
      <c r="M174" s="80">
        <v>1</v>
      </c>
      <c r="N174" s="57">
        <f>IFERROR(K174-M174,"")</f>
        <v>0</v>
      </c>
      <c r="O174" s="53" t="str">
        <f>IF(N174&gt;=0,"OK","Manque")</f>
        <v>OK</v>
      </c>
    </row>
    <row r="175" spans="1:15" x14ac:dyDescent="0.3">
      <c r="A175" s="61">
        <f>IF(ISNUMBER(A174),A174+1,1)</f>
        <v>171</v>
      </c>
      <c r="B175" s="67" t="s">
        <v>1104</v>
      </c>
      <c r="C175" s="63" t="s">
        <v>508</v>
      </c>
      <c r="D175" s="67" t="s">
        <v>242</v>
      </c>
      <c r="E175" s="67" t="s">
        <v>1533</v>
      </c>
      <c r="F175" s="64"/>
      <c r="G175" s="67"/>
      <c r="H175" s="80">
        <v>4</v>
      </c>
      <c r="I175" s="80">
        <f>IF(C175="",0,SUMIFS(T_mouv_prog[Entrée],T_mouv_prog[Ref],C175))</f>
        <v>0</v>
      </c>
      <c r="J175" s="67">
        <f>IF(C175="",0,SUMIFS(T_mouv_prog[Sortie],T_mouv_prog[Ref],C175))</f>
        <v>0</v>
      </c>
      <c r="K175" s="63">
        <f>IFERROR(T_piece_prog[[#This Row],[Stock initial]]+T_piece_prog[[#This Row],[Entrées]]-T_piece_prog[[#This Row],[Sorties]],0)</f>
        <v>4</v>
      </c>
      <c r="L175" s="63">
        <f>IFERROR(T_piece_prog[[#This Row],[Stock Final]]*T_piece_prog[[#This Row],[Price]],0)</f>
        <v>0</v>
      </c>
      <c r="M175" s="80">
        <v>4</v>
      </c>
      <c r="N175" s="57">
        <f>IFERROR(K175-M175,"")</f>
        <v>0</v>
      </c>
      <c r="O175" s="53" t="str">
        <f>IF(N175&gt;=0,"OK","Manque")</f>
        <v>OK</v>
      </c>
    </row>
    <row r="176" spans="1:15" x14ac:dyDescent="0.3">
      <c r="A176" s="61">
        <f>IF(ISNUMBER(A175),A175+1,1)</f>
        <v>172</v>
      </c>
      <c r="B176" s="67" t="s">
        <v>576</v>
      </c>
      <c r="C176" s="63" t="s">
        <v>577</v>
      </c>
      <c r="D176" s="67" t="s">
        <v>242</v>
      </c>
      <c r="E176" s="67" t="s">
        <v>1533</v>
      </c>
      <c r="F176" s="64"/>
      <c r="G176" s="67"/>
      <c r="H176" s="80">
        <v>0</v>
      </c>
      <c r="I176" s="80">
        <f>IF(C176="",0,SUMIFS(T_mouv_prog[Entrée],T_mouv_prog[Ref],C176))</f>
        <v>0</v>
      </c>
      <c r="J176" s="67">
        <f>IF(C176="",0,SUMIFS(T_mouv_prog[Sortie],T_mouv_prog[Ref],C176))</f>
        <v>0</v>
      </c>
      <c r="K176" s="63">
        <f>IFERROR(T_piece_prog[[#This Row],[Stock initial]]+T_piece_prog[[#This Row],[Entrées]]-T_piece_prog[[#This Row],[Sorties]],0)</f>
        <v>0</v>
      </c>
      <c r="L176" s="63">
        <f>IFERROR(T_piece_prog[[#This Row],[Stock Final]]*T_piece_prog[[#This Row],[Price]],0)</f>
        <v>0</v>
      </c>
      <c r="M176" s="80">
        <v>0</v>
      </c>
      <c r="N176" s="57">
        <f>IFERROR(K176-M176,"")</f>
        <v>0</v>
      </c>
      <c r="O176" s="53" t="str">
        <f>IF(N176&gt;=0,"OK","Manque")</f>
        <v>OK</v>
      </c>
    </row>
    <row r="177" spans="1:15" x14ac:dyDescent="0.3">
      <c r="A177" s="61">
        <f>IF(ISNUMBER(A176),A176+1,1)</f>
        <v>173</v>
      </c>
      <c r="B177" s="67" t="s">
        <v>1077</v>
      </c>
      <c r="C177" s="63" t="s">
        <v>575</v>
      </c>
      <c r="D177" s="67" t="s">
        <v>242</v>
      </c>
      <c r="E177" s="67" t="s">
        <v>1533</v>
      </c>
      <c r="F177" s="64"/>
      <c r="G177" s="67"/>
      <c r="H177" s="80">
        <v>0</v>
      </c>
      <c r="I177" s="80">
        <f>IF(C177="",0,SUMIFS(T_mouv_prog[Entrée],T_mouv_prog[Ref],C177))</f>
        <v>0</v>
      </c>
      <c r="J177" s="67">
        <f>IF(C177="",0,SUMIFS(T_mouv_prog[Sortie],T_mouv_prog[Ref],C177))</f>
        <v>0</v>
      </c>
      <c r="K177" s="63">
        <f>IFERROR(T_piece_prog[[#This Row],[Stock initial]]+T_piece_prog[[#This Row],[Entrées]]-T_piece_prog[[#This Row],[Sorties]],0)</f>
        <v>0</v>
      </c>
      <c r="L177" s="63">
        <f>IFERROR(T_piece_prog[[#This Row],[Stock Final]]*T_piece_prog[[#This Row],[Price]],0)</f>
        <v>0</v>
      </c>
      <c r="M177" s="80">
        <v>0</v>
      </c>
      <c r="N177" s="57">
        <f>IFERROR(K177-M177,"")</f>
        <v>0</v>
      </c>
      <c r="O177" s="53" t="str">
        <f>IF(N177&gt;=0,"OK","Manque")</f>
        <v>OK</v>
      </c>
    </row>
    <row r="178" spans="1:15" x14ac:dyDescent="0.3">
      <c r="A178" s="61">
        <f>IF(ISNUMBER(A177),A177+1,1)</f>
        <v>174</v>
      </c>
      <c r="B178" s="67" t="s">
        <v>1280</v>
      </c>
      <c r="C178" s="63" t="s">
        <v>1281</v>
      </c>
      <c r="D178" s="67" t="s">
        <v>1086</v>
      </c>
      <c r="E178" s="67" t="s">
        <v>1533</v>
      </c>
      <c r="F178" s="64"/>
      <c r="G178" s="67"/>
      <c r="H178" s="80">
        <v>0</v>
      </c>
      <c r="I178" s="80">
        <f>IF(C178="",0,SUMIFS(T_mouv_prog[Entrée],T_mouv_prog[Ref],C178))</f>
        <v>0</v>
      </c>
      <c r="J178" s="67">
        <f>IF(C178="",0,SUMIFS(T_mouv_prog[Sortie],T_mouv_prog[Ref],C178))</f>
        <v>0</v>
      </c>
      <c r="K178" s="63">
        <f>IFERROR(T_piece_prog[[#This Row],[Stock initial]]+T_piece_prog[[#This Row],[Entrées]]-T_piece_prog[[#This Row],[Sorties]],0)</f>
        <v>0</v>
      </c>
      <c r="L178" s="63">
        <f>IFERROR(T_piece_prog[[#This Row],[Stock Final]]*T_piece_prog[[#This Row],[Price]],0)</f>
        <v>0</v>
      </c>
      <c r="M178" s="80">
        <v>0</v>
      </c>
      <c r="N178" s="57">
        <f>IFERROR(K178-M178,"")</f>
        <v>0</v>
      </c>
      <c r="O178" s="53" t="str">
        <f>IF(N178&gt;=0,"OK","Manque")</f>
        <v>OK</v>
      </c>
    </row>
    <row r="179" spans="1:15" x14ac:dyDescent="0.3">
      <c r="A179" s="61">
        <f>IF(ISNUMBER(A178),A178+1,1)</f>
        <v>175</v>
      </c>
      <c r="B179" s="67" t="s">
        <v>721</v>
      </c>
      <c r="C179" s="63">
        <v>7422937187</v>
      </c>
      <c r="D179" s="67" t="s">
        <v>180</v>
      </c>
      <c r="E179" s="67" t="s">
        <v>1533</v>
      </c>
      <c r="F179" s="64"/>
      <c r="G179" s="67"/>
      <c r="H179" s="80">
        <v>0</v>
      </c>
      <c r="I179" s="80">
        <f>IF(C179="",0,SUMIFS(T_mouv_prog[Entrée],T_mouv_prog[Ref],C179))</f>
        <v>0</v>
      </c>
      <c r="J179" s="67">
        <f>IF(C179="",0,SUMIFS(T_mouv_prog[Sortie],T_mouv_prog[Ref],C179))</f>
        <v>0</v>
      </c>
      <c r="K179" s="63">
        <f>IFERROR(T_piece_prog[[#This Row],[Stock initial]]+T_piece_prog[[#This Row],[Entrées]]-T_piece_prog[[#This Row],[Sorties]],0)</f>
        <v>0</v>
      </c>
      <c r="L179" s="63">
        <f>IFERROR(T_piece_prog[[#This Row],[Stock Final]]*T_piece_prog[[#This Row],[Price]],0)</f>
        <v>0</v>
      </c>
      <c r="M179" s="80">
        <v>5</v>
      </c>
      <c r="N179" s="57">
        <f>IFERROR(K179-M179,"")</f>
        <v>-5</v>
      </c>
      <c r="O179" s="53" t="str">
        <f>IF(N179&gt;=0,"OK","Manque")</f>
        <v>Manque</v>
      </c>
    </row>
    <row r="180" spans="1:15" x14ac:dyDescent="0.3">
      <c r="A180" s="61">
        <f>IF(ISNUMBER(A179),A179+1,1)</f>
        <v>176</v>
      </c>
      <c r="B180" s="67" t="s">
        <v>1269</v>
      </c>
      <c r="C180" s="63" t="s">
        <v>1270</v>
      </c>
      <c r="D180" s="67" t="s">
        <v>1086</v>
      </c>
      <c r="E180" s="67" t="s">
        <v>1533</v>
      </c>
      <c r="F180" s="64"/>
      <c r="G180" s="67"/>
      <c r="H180" s="80">
        <v>0</v>
      </c>
      <c r="I180" s="80">
        <f>IF(C180="",0,SUMIFS(T_mouv_prog[Entrée],T_mouv_prog[Ref],C180))</f>
        <v>0</v>
      </c>
      <c r="J180" s="67">
        <f>IF(C180="",0,SUMIFS(T_mouv_prog[Sortie],T_mouv_prog[Ref],C180))</f>
        <v>0</v>
      </c>
      <c r="K180" s="63">
        <f>IFERROR(T_piece_prog[[#This Row],[Stock initial]]+T_piece_prog[[#This Row],[Entrées]]-T_piece_prog[[#This Row],[Sorties]],0)</f>
        <v>0</v>
      </c>
      <c r="L180" s="63">
        <f>IFERROR(T_piece_prog[[#This Row],[Stock Final]]*T_piece_prog[[#This Row],[Price]],0)</f>
        <v>0</v>
      </c>
      <c r="M180" s="80">
        <v>0</v>
      </c>
      <c r="N180" s="57">
        <f>IFERROR(K180-M180,"")</f>
        <v>0</v>
      </c>
      <c r="O180" s="53" t="str">
        <f>IF(N180&gt;=0,"OK","Manque")</f>
        <v>OK</v>
      </c>
    </row>
    <row r="181" spans="1:15" x14ac:dyDescent="0.3">
      <c r="A181" s="61">
        <f>IF(ISNUMBER(A180),A180+1,1)</f>
        <v>177</v>
      </c>
      <c r="B181" s="67" t="s">
        <v>915</v>
      </c>
      <c r="C181" s="63" t="s">
        <v>916</v>
      </c>
      <c r="D181" s="67" t="s">
        <v>120</v>
      </c>
      <c r="E181" s="67" t="s">
        <v>1533</v>
      </c>
      <c r="F181" s="64"/>
      <c r="G181" s="67"/>
      <c r="H181" s="80">
        <v>0</v>
      </c>
      <c r="I181" s="80">
        <f>IF(C181="",0,SUMIFS(T_mouv_prog[Entrée],T_mouv_prog[Ref],C181))</f>
        <v>0</v>
      </c>
      <c r="J181" s="67">
        <f>IF(C181="",0,SUMIFS(T_mouv_prog[Sortie],T_mouv_prog[Ref],C181))</f>
        <v>0</v>
      </c>
      <c r="K181" s="63">
        <f>IFERROR(T_piece_prog[[#This Row],[Stock initial]]+T_piece_prog[[#This Row],[Entrées]]-T_piece_prog[[#This Row],[Sorties]],0)</f>
        <v>0</v>
      </c>
      <c r="L181" s="63">
        <f>IFERROR(T_piece_prog[[#This Row],[Stock Final]]*T_piece_prog[[#This Row],[Price]],0)</f>
        <v>0</v>
      </c>
      <c r="M181" s="80">
        <v>0</v>
      </c>
      <c r="N181" s="57">
        <f>IFERROR(K181-M181,"")</f>
        <v>0</v>
      </c>
      <c r="O181" s="53" t="str">
        <f>IF(N181&gt;=0,"OK","Manque")</f>
        <v>OK</v>
      </c>
    </row>
    <row r="182" spans="1:15" x14ac:dyDescent="0.3">
      <c r="A182" s="61">
        <f>IF(ISNUMBER(A181),A181+1,1)</f>
        <v>178</v>
      </c>
      <c r="B182" s="67" t="s">
        <v>41</v>
      </c>
      <c r="C182" s="63" t="s">
        <v>1327</v>
      </c>
      <c r="D182" s="67" t="s">
        <v>683</v>
      </c>
      <c r="E182" s="67" t="s">
        <v>1533</v>
      </c>
      <c r="F182" s="64"/>
      <c r="G182" s="67"/>
      <c r="H182" s="80">
        <v>3</v>
      </c>
      <c r="I182" s="80">
        <f>IF(C182="",0,SUMIFS(T_mouv_prog[Entrée],T_mouv_prog[Ref],C182))</f>
        <v>0</v>
      </c>
      <c r="J182" s="67">
        <f>IF(C182="",0,SUMIFS(T_mouv_prog[Sortie],T_mouv_prog[Ref],C182))</f>
        <v>0</v>
      </c>
      <c r="K182" s="63">
        <f>IFERROR(T_piece_prog[[#This Row],[Stock initial]]+T_piece_prog[[#This Row],[Entrées]]-T_piece_prog[[#This Row],[Sorties]],0)</f>
        <v>3</v>
      </c>
      <c r="L182" s="63">
        <f>IFERROR(T_piece_prog[[#This Row],[Stock Final]]*T_piece_prog[[#This Row],[Price]],0)</f>
        <v>0</v>
      </c>
      <c r="M182" s="80">
        <v>4</v>
      </c>
      <c r="N182" s="57">
        <f>IFERROR(K182-M182,"")</f>
        <v>-1</v>
      </c>
      <c r="O182" s="53" t="str">
        <f>IF(N182&gt;=0,"OK","Manque")</f>
        <v>Manque</v>
      </c>
    </row>
    <row r="183" spans="1:15" x14ac:dyDescent="0.3">
      <c r="A183" s="61">
        <f>IF(ISNUMBER(A182),A182+1,1)</f>
        <v>179</v>
      </c>
      <c r="B183" s="67" t="s">
        <v>831</v>
      </c>
      <c r="C183" s="63" t="s">
        <v>832</v>
      </c>
      <c r="D183" s="67" t="s">
        <v>683</v>
      </c>
      <c r="E183" s="67" t="s">
        <v>1533</v>
      </c>
      <c r="F183" s="64"/>
      <c r="G183" s="67"/>
      <c r="H183" s="80">
        <v>0</v>
      </c>
      <c r="I183" s="80">
        <f>IF(C183="",0,SUMIFS(T_mouv_prog[Entrée],T_mouv_prog[Ref],C183))</f>
        <v>0</v>
      </c>
      <c r="J183" s="67">
        <f>IF(C183="",0,SUMIFS(T_mouv_prog[Sortie],T_mouv_prog[Ref],C183))</f>
        <v>0</v>
      </c>
      <c r="K183" s="63">
        <f>IFERROR(T_piece_prog[[#This Row],[Stock initial]]+T_piece_prog[[#This Row],[Entrées]]-T_piece_prog[[#This Row],[Sorties]],0)</f>
        <v>0</v>
      </c>
      <c r="L183" s="63">
        <f>IFERROR(T_piece_prog[[#This Row],[Stock Final]]*T_piece_prog[[#This Row],[Price]],0)</f>
        <v>0</v>
      </c>
      <c r="M183" s="80">
        <v>0</v>
      </c>
      <c r="N183" s="57">
        <f>IFERROR(K183-M183,"")</f>
        <v>0</v>
      </c>
      <c r="O183" s="53" t="str">
        <f>IF(N183&gt;=0,"OK","Manque")</f>
        <v>OK</v>
      </c>
    </row>
    <row r="184" spans="1:15" x14ac:dyDescent="0.3">
      <c r="A184" s="61">
        <f>IF(ISNUMBER(A183),A183+1,1)</f>
        <v>180</v>
      </c>
      <c r="B184" s="67" t="s">
        <v>790</v>
      </c>
      <c r="C184" s="63" t="s">
        <v>791</v>
      </c>
      <c r="D184" s="67" t="s">
        <v>111</v>
      </c>
      <c r="E184" s="67" t="s">
        <v>1533</v>
      </c>
      <c r="F184" s="64"/>
      <c r="G184" s="67"/>
      <c r="H184" s="80">
        <v>0</v>
      </c>
      <c r="I184" s="80">
        <f>IF(C184="",0,SUMIFS(T_mouv_prog[Entrée],T_mouv_prog[Ref],C184))</f>
        <v>0</v>
      </c>
      <c r="J184" s="67">
        <f>IF(C184="",0,SUMIFS(T_mouv_prog[Sortie],T_mouv_prog[Ref],C184))</f>
        <v>0</v>
      </c>
      <c r="K184" s="63">
        <f>IFERROR(T_piece_prog[[#This Row],[Stock initial]]+T_piece_prog[[#This Row],[Entrées]]-T_piece_prog[[#This Row],[Sorties]],0)</f>
        <v>0</v>
      </c>
      <c r="L184" s="63">
        <f>IFERROR(T_piece_prog[[#This Row],[Stock Final]]*T_piece_prog[[#This Row],[Price]],0)</f>
        <v>0</v>
      </c>
      <c r="M184" s="80">
        <v>1</v>
      </c>
      <c r="N184" s="57">
        <f>IFERROR(K184-M184,"")</f>
        <v>-1</v>
      </c>
      <c r="O184" s="53" t="str">
        <f>IF(N184&gt;=0,"OK","Manque")</f>
        <v>Manque</v>
      </c>
    </row>
    <row r="185" spans="1:15" x14ac:dyDescent="0.3">
      <c r="A185" s="61">
        <f>IF(ISNUMBER(A184),A184+1,1)</f>
        <v>181</v>
      </c>
      <c r="B185" s="67" t="s">
        <v>663</v>
      </c>
      <c r="C185" s="63" t="s">
        <v>1172</v>
      </c>
      <c r="D185" s="67" t="s">
        <v>691</v>
      </c>
      <c r="E185" s="67" t="s">
        <v>1533</v>
      </c>
      <c r="F185" s="64"/>
      <c r="G185" s="67"/>
      <c r="H185" s="80">
        <v>0</v>
      </c>
      <c r="I185" s="80">
        <f>IF(C185="",0,SUMIFS(T_mouv_prog[Entrée],T_mouv_prog[Ref],C185))</f>
        <v>0</v>
      </c>
      <c r="J185" s="67">
        <f>IF(C185="",0,SUMIFS(T_mouv_prog[Sortie],T_mouv_prog[Ref],C185))</f>
        <v>0</v>
      </c>
      <c r="K185" s="63">
        <f>IFERROR(T_piece_prog[[#This Row],[Stock initial]]+T_piece_prog[[#This Row],[Entrées]]-T_piece_prog[[#This Row],[Sorties]],0)</f>
        <v>0</v>
      </c>
      <c r="L185" s="63">
        <f>IFERROR(T_piece_prog[[#This Row],[Stock Final]]*T_piece_prog[[#This Row],[Price]],0)</f>
        <v>0</v>
      </c>
      <c r="M185" s="80">
        <v>1</v>
      </c>
      <c r="N185" s="57">
        <f>IFERROR(K185-M185,"")</f>
        <v>-1</v>
      </c>
      <c r="O185" s="53" t="str">
        <f>IF(N185&gt;=0,"OK","Manque")</f>
        <v>Manque</v>
      </c>
    </row>
    <row r="186" spans="1:15" x14ac:dyDescent="0.3">
      <c r="A186" s="61">
        <f>IF(ISNUMBER(A185),A185+1,1)</f>
        <v>182</v>
      </c>
      <c r="B186" s="62" t="s">
        <v>663</v>
      </c>
      <c r="C186" s="63" t="s">
        <v>1516</v>
      </c>
      <c r="D186" s="63" t="s">
        <v>691</v>
      </c>
      <c r="E186" s="63" t="s">
        <v>1533</v>
      </c>
      <c r="F186" s="64"/>
      <c r="G186" s="67"/>
      <c r="H186" s="80">
        <v>0</v>
      </c>
      <c r="I186" s="80">
        <f>IF(C186="",0,SUMIFS(T_mouv_prog[Entrée],T_mouv_prog[Ref],C186))</f>
        <v>0</v>
      </c>
      <c r="J186" s="67">
        <f>IF(C186="",0,SUMIFS(T_mouv_prog[Sortie],T_mouv_prog[Ref],C186))</f>
        <v>0</v>
      </c>
      <c r="K186" s="63">
        <f>IFERROR(T_piece_prog[[#This Row],[Stock initial]]+T_piece_prog[[#This Row],[Entrées]]-T_piece_prog[[#This Row],[Sorties]],0)</f>
        <v>0</v>
      </c>
      <c r="L186" s="63">
        <f>IFERROR(T_piece_prog[[#This Row],[Stock Final]]*T_piece_prog[[#This Row],[Price]],0)</f>
        <v>0</v>
      </c>
      <c r="M186" s="80">
        <v>4</v>
      </c>
      <c r="N186" s="57">
        <f>IFERROR(K186-M186,"")</f>
        <v>-4</v>
      </c>
      <c r="O186" s="53" t="str">
        <f>IF(N186&gt;=0,"OK","Manque")</f>
        <v>Manque</v>
      </c>
    </row>
    <row r="187" spans="1:15" x14ac:dyDescent="0.3">
      <c r="A187" s="61">
        <f>IF(ISNUMBER(A186),A186+1,1)</f>
        <v>183</v>
      </c>
      <c r="B187" s="62" t="s">
        <v>1461</v>
      </c>
      <c r="C187" s="63" t="s">
        <v>1462</v>
      </c>
      <c r="D187" s="63" t="s">
        <v>691</v>
      </c>
      <c r="E187" s="63" t="s">
        <v>1533</v>
      </c>
      <c r="F187" s="64"/>
      <c r="G187" s="67"/>
      <c r="H187" s="80">
        <v>0</v>
      </c>
      <c r="I187" s="80">
        <f>IF(C187="",0,SUMIFS(T_mouv_prog[Entrée],T_mouv_prog[Ref],C187))</f>
        <v>0</v>
      </c>
      <c r="J187" s="67">
        <f>IF(C187="",0,SUMIFS(T_mouv_prog[Sortie],T_mouv_prog[Ref],C187))</f>
        <v>0</v>
      </c>
      <c r="K187" s="63">
        <f>IFERROR(T_piece_prog[[#This Row],[Stock initial]]+T_piece_prog[[#This Row],[Entrées]]-T_piece_prog[[#This Row],[Sorties]],0)</f>
        <v>0</v>
      </c>
      <c r="L187" s="63">
        <f>IFERROR(T_piece_prog[[#This Row],[Stock Final]]*T_piece_prog[[#This Row],[Price]],0)</f>
        <v>0</v>
      </c>
      <c r="M187" s="80">
        <v>0</v>
      </c>
      <c r="N187" s="57">
        <f>IFERROR(K187-M187,"")</f>
        <v>0</v>
      </c>
      <c r="O187" s="53" t="str">
        <f>IF(N187&gt;=0,"OK","Manque")</f>
        <v>OK</v>
      </c>
    </row>
    <row r="188" spans="1:15" x14ac:dyDescent="0.3">
      <c r="A188" s="61">
        <f>IF(ISNUMBER(A187),A187+1,1)</f>
        <v>184</v>
      </c>
      <c r="B188" s="62" t="s">
        <v>1459</v>
      </c>
      <c r="C188" s="63" t="s">
        <v>1460</v>
      </c>
      <c r="D188" s="63" t="s">
        <v>691</v>
      </c>
      <c r="E188" s="63" t="s">
        <v>1533</v>
      </c>
      <c r="F188" s="64"/>
      <c r="G188" s="67"/>
      <c r="H188" s="80">
        <v>0</v>
      </c>
      <c r="I188" s="80">
        <f>IF(C188="",0,SUMIFS(T_mouv_prog[Entrée],T_mouv_prog[Ref],C188))</f>
        <v>0</v>
      </c>
      <c r="J188" s="67">
        <f>IF(C188="",0,SUMIFS(T_mouv_prog[Sortie],T_mouv_prog[Ref],C188))</f>
        <v>0</v>
      </c>
      <c r="K188" s="63">
        <f>IFERROR(T_piece_prog[[#This Row],[Stock initial]]+T_piece_prog[[#This Row],[Entrées]]-T_piece_prog[[#This Row],[Sorties]],0)</f>
        <v>0</v>
      </c>
      <c r="L188" s="63">
        <f>IFERROR(T_piece_prog[[#This Row],[Stock Final]]*T_piece_prog[[#This Row],[Price]],0)</f>
        <v>0</v>
      </c>
      <c r="M188" s="80">
        <v>1</v>
      </c>
      <c r="N188" s="57">
        <f>IFERROR(K188-M188,"")</f>
        <v>-1</v>
      </c>
      <c r="O188" s="53" t="str">
        <f>IF(N188&gt;=0,"OK","Manque")</f>
        <v>Manque</v>
      </c>
    </row>
    <row r="189" spans="1:15" x14ac:dyDescent="0.3">
      <c r="A189" s="61">
        <f>IF(ISNUMBER(A188),A188+1,1)</f>
        <v>185</v>
      </c>
      <c r="B189" s="67" t="s">
        <v>1093</v>
      </c>
      <c r="C189" s="63" t="s">
        <v>1094</v>
      </c>
      <c r="D189" s="67" t="s">
        <v>691</v>
      </c>
      <c r="E189" s="67" t="s">
        <v>1533</v>
      </c>
      <c r="F189" s="64"/>
      <c r="G189" s="67"/>
      <c r="H189" s="80">
        <v>0</v>
      </c>
      <c r="I189" s="80">
        <f>IF(C189="",0,SUMIFS(T_mouv_prog[Entrée],T_mouv_prog[Ref],C189))</f>
        <v>0</v>
      </c>
      <c r="J189" s="67">
        <f>IF(C189="",0,SUMIFS(T_mouv_prog[Sortie],T_mouv_prog[Ref],C189))</f>
        <v>0</v>
      </c>
      <c r="K189" s="63">
        <f>IFERROR(T_piece_prog[[#This Row],[Stock initial]]+T_piece_prog[[#This Row],[Entrées]]-T_piece_prog[[#This Row],[Sorties]],0)</f>
        <v>0</v>
      </c>
      <c r="L189" s="63">
        <f>IFERROR(T_piece_prog[[#This Row],[Stock Final]]*T_piece_prog[[#This Row],[Price]],0)</f>
        <v>0</v>
      </c>
      <c r="M189" s="80">
        <v>0</v>
      </c>
      <c r="N189" s="57">
        <f>IFERROR(K189-M189,"")</f>
        <v>0</v>
      </c>
      <c r="O189" s="53" t="str">
        <f>IF(N189&gt;=0,"OK","Manque")</f>
        <v>OK</v>
      </c>
    </row>
    <row r="190" spans="1:15" x14ac:dyDescent="0.3">
      <c r="A190" s="61">
        <f>IF(ISNUMBER(A189),A189+1,1)</f>
        <v>186</v>
      </c>
      <c r="B190" s="67" t="s">
        <v>151</v>
      </c>
      <c r="C190" s="63" t="s">
        <v>773</v>
      </c>
      <c r="D190" s="67" t="s">
        <v>146</v>
      </c>
      <c r="E190" s="67" t="s">
        <v>1533</v>
      </c>
      <c r="F190" s="64"/>
      <c r="G190" s="67"/>
      <c r="H190" s="80">
        <v>0</v>
      </c>
      <c r="I190" s="80">
        <f>IF(C190="",0,SUMIFS(T_mouv_prog[Entrée],T_mouv_prog[Ref],C190))</f>
        <v>0</v>
      </c>
      <c r="J190" s="67">
        <f>IF(C190="",0,SUMIFS(T_mouv_prog[Sortie],T_mouv_prog[Ref],C190))</f>
        <v>0</v>
      </c>
      <c r="K190" s="63">
        <f>IFERROR(T_piece_prog[[#This Row],[Stock initial]]+T_piece_prog[[#This Row],[Entrées]]-T_piece_prog[[#This Row],[Sorties]],0)</f>
        <v>0</v>
      </c>
      <c r="L190" s="63">
        <f>IFERROR(T_piece_prog[[#This Row],[Stock Final]]*T_piece_prog[[#This Row],[Price]],0)</f>
        <v>0</v>
      </c>
      <c r="M190" s="80">
        <v>0</v>
      </c>
      <c r="N190" s="57">
        <f>IFERROR(K190-M190,"")</f>
        <v>0</v>
      </c>
      <c r="O190" s="53" t="str">
        <f>IF(N190&gt;=0,"OK","Manque")</f>
        <v>OK</v>
      </c>
    </row>
    <row r="191" spans="1:15" x14ac:dyDescent="0.3">
      <c r="A191" s="61">
        <f>IF(ISNUMBER(A190),A190+1,1)</f>
        <v>187</v>
      </c>
      <c r="B191" s="67" t="s">
        <v>151</v>
      </c>
      <c r="C191" s="63" t="s">
        <v>1198</v>
      </c>
      <c r="D191" s="67" t="s">
        <v>12</v>
      </c>
      <c r="E191" s="67" t="s">
        <v>1533</v>
      </c>
      <c r="F191" s="64"/>
      <c r="G191" s="67"/>
      <c r="H191" s="80">
        <v>0</v>
      </c>
      <c r="I191" s="80">
        <f>IF(C191="",0,SUMIFS(T_mouv_prog[Entrée],T_mouv_prog[Ref],C191))</f>
        <v>0</v>
      </c>
      <c r="J191" s="67">
        <f>IF(C191="",0,SUMIFS(T_mouv_prog[Sortie],T_mouv_prog[Ref],C191))</f>
        <v>0</v>
      </c>
      <c r="K191" s="63">
        <f>IFERROR(T_piece_prog[[#This Row],[Stock initial]]+T_piece_prog[[#This Row],[Entrées]]-T_piece_prog[[#This Row],[Sorties]],0)</f>
        <v>0</v>
      </c>
      <c r="L191" s="63">
        <f>IFERROR(T_piece_prog[[#This Row],[Stock Final]]*T_piece_prog[[#This Row],[Price]],0)</f>
        <v>0</v>
      </c>
      <c r="M191" s="80">
        <v>1</v>
      </c>
      <c r="N191" s="57">
        <f>IFERROR(K191-M191,"")</f>
        <v>-1</v>
      </c>
      <c r="O191" s="53" t="str">
        <f>IF(N191&gt;=0,"OK","Manque")</f>
        <v>Manque</v>
      </c>
    </row>
    <row r="192" spans="1:15" x14ac:dyDescent="0.3">
      <c r="A192" s="61">
        <f>IF(ISNUMBER(A191),A191+1,1)</f>
        <v>188</v>
      </c>
      <c r="B192" s="67" t="s">
        <v>151</v>
      </c>
      <c r="C192" s="63" t="s">
        <v>1297</v>
      </c>
      <c r="D192" s="67" t="s">
        <v>146</v>
      </c>
      <c r="E192" s="67" t="s">
        <v>1533</v>
      </c>
      <c r="F192" s="64"/>
      <c r="G192" s="67"/>
      <c r="H192" s="80">
        <v>0</v>
      </c>
      <c r="I192" s="80">
        <f>IF(C192="",0,SUMIFS(T_mouv_prog[Entrée],T_mouv_prog[Ref],C192))</f>
        <v>0</v>
      </c>
      <c r="J192" s="67">
        <f>IF(C192="",0,SUMIFS(T_mouv_prog[Sortie],T_mouv_prog[Ref],C192))</f>
        <v>0</v>
      </c>
      <c r="K192" s="63">
        <f>IFERROR(T_piece_prog[[#This Row],[Stock initial]]+T_piece_prog[[#This Row],[Entrées]]-T_piece_prog[[#This Row],[Sorties]],0)</f>
        <v>0</v>
      </c>
      <c r="L192" s="63">
        <f>IFERROR(T_piece_prog[[#This Row],[Stock Final]]*T_piece_prog[[#This Row],[Price]],0)</f>
        <v>0</v>
      </c>
      <c r="M192" s="80">
        <v>1</v>
      </c>
      <c r="N192" s="57">
        <f>IFERROR(K192-M192,"")</f>
        <v>-1</v>
      </c>
      <c r="O192" s="53" t="str">
        <f>IF(N192&gt;=0,"OK","Manque")</f>
        <v>Manque</v>
      </c>
    </row>
    <row r="193" spans="1:15" x14ac:dyDescent="0.3">
      <c r="A193" s="61">
        <f>IF(ISNUMBER(A192),A192+1,1)</f>
        <v>189</v>
      </c>
      <c r="B193" s="67" t="s">
        <v>1010</v>
      </c>
      <c r="C193" s="63">
        <v>7421649613</v>
      </c>
      <c r="D193" s="67" t="s">
        <v>180</v>
      </c>
      <c r="E193" s="67" t="s">
        <v>1533</v>
      </c>
      <c r="F193" s="64"/>
      <c r="G193" s="67"/>
      <c r="H193" s="80">
        <v>2</v>
      </c>
      <c r="I193" s="80">
        <f>IF(C193="",0,SUMIFS(T_mouv_prog[Entrée],T_mouv_prog[Ref],C193))</f>
        <v>0</v>
      </c>
      <c r="J193" s="67">
        <f>IF(C193="",0,SUMIFS(T_mouv_prog[Sortie],T_mouv_prog[Ref],C193))</f>
        <v>0</v>
      </c>
      <c r="K193" s="63">
        <f>IFERROR(T_piece_prog[[#This Row],[Stock initial]]+T_piece_prog[[#This Row],[Entrées]]-T_piece_prog[[#This Row],[Sorties]],0)</f>
        <v>2</v>
      </c>
      <c r="L193" s="63">
        <f>IFERROR(T_piece_prog[[#This Row],[Stock Final]]*T_piece_prog[[#This Row],[Price]],0)</f>
        <v>0</v>
      </c>
      <c r="M193" s="80">
        <v>2</v>
      </c>
      <c r="N193" s="57">
        <f>IFERROR(K193-M193,"")</f>
        <v>0</v>
      </c>
      <c r="O193" s="53" t="str">
        <f>IF(N193&gt;=0,"OK","Manque")</f>
        <v>OK</v>
      </c>
    </row>
    <row r="194" spans="1:15" x14ac:dyDescent="0.3">
      <c r="A194" s="61">
        <f>IF(ISNUMBER(A193),A193+1,1)</f>
        <v>190</v>
      </c>
      <c r="B194" s="67" t="s">
        <v>949</v>
      </c>
      <c r="C194" s="63" t="s">
        <v>950</v>
      </c>
      <c r="D194" s="67" t="s">
        <v>922</v>
      </c>
      <c r="E194" s="67" t="s">
        <v>1533</v>
      </c>
      <c r="F194" s="64"/>
      <c r="G194" s="67"/>
      <c r="H194" s="80">
        <v>0</v>
      </c>
      <c r="I194" s="80">
        <f>IF(C194="",0,SUMIFS(T_mouv_prog[Entrée],T_mouv_prog[Ref],C194))</f>
        <v>0</v>
      </c>
      <c r="J194" s="67">
        <f>IF(C194="",0,SUMIFS(T_mouv_prog[Sortie],T_mouv_prog[Ref],C194))</f>
        <v>0</v>
      </c>
      <c r="K194" s="63">
        <f>IFERROR(T_piece_prog[[#This Row],[Stock initial]]+T_piece_prog[[#This Row],[Entrées]]-T_piece_prog[[#This Row],[Sorties]],0)</f>
        <v>0</v>
      </c>
      <c r="L194" s="63">
        <f>IFERROR(T_piece_prog[[#This Row],[Stock Final]]*T_piece_prog[[#This Row],[Price]],0)</f>
        <v>0</v>
      </c>
      <c r="M194" s="80">
        <v>3</v>
      </c>
      <c r="N194" s="57">
        <f>IFERROR(K194-M194,"")</f>
        <v>-3</v>
      </c>
      <c r="O194" s="53" t="str">
        <f>IF(N194&gt;=0,"OK","Manque")</f>
        <v>Manque</v>
      </c>
    </row>
    <row r="195" spans="1:15" x14ac:dyDescent="0.3">
      <c r="A195" s="61">
        <f>IF(ISNUMBER(A194),A194+1,1)</f>
        <v>191</v>
      </c>
      <c r="B195" s="67" t="s">
        <v>61</v>
      </c>
      <c r="C195" s="63" t="s">
        <v>1319</v>
      </c>
      <c r="D195" s="67" t="s">
        <v>683</v>
      </c>
      <c r="E195" s="67" t="s">
        <v>1533</v>
      </c>
      <c r="F195" s="64"/>
      <c r="G195" s="67"/>
      <c r="H195" s="80">
        <v>1</v>
      </c>
      <c r="I195" s="80">
        <f>IF(C195="",0,SUMIFS(T_mouv_prog[Entrée],T_mouv_prog[Ref],C195))</f>
        <v>0</v>
      </c>
      <c r="J195" s="67">
        <f>IF(C195="",0,SUMIFS(T_mouv_prog[Sortie],T_mouv_prog[Ref],C195))</f>
        <v>0</v>
      </c>
      <c r="K195" s="63">
        <f>IFERROR(T_piece_prog[[#This Row],[Stock initial]]+T_piece_prog[[#This Row],[Entrées]]-T_piece_prog[[#This Row],[Sorties]],0)</f>
        <v>1</v>
      </c>
      <c r="L195" s="63">
        <f>IFERROR(T_piece_prog[[#This Row],[Stock Final]]*T_piece_prog[[#This Row],[Price]],0)</f>
        <v>0</v>
      </c>
      <c r="M195" s="80">
        <v>1</v>
      </c>
      <c r="N195" s="57">
        <f>IFERROR(K195-M195,"")</f>
        <v>0</v>
      </c>
      <c r="O195" s="53" t="str">
        <f>IF(N195&gt;=0,"OK","Manque")</f>
        <v>OK</v>
      </c>
    </row>
    <row r="196" spans="1:15" x14ac:dyDescent="0.3">
      <c r="A196" s="61">
        <f>IF(ISNUMBER(A195),A195+1,1)</f>
        <v>192</v>
      </c>
      <c r="B196" s="67" t="s">
        <v>914</v>
      </c>
      <c r="C196" s="63" t="s">
        <v>140</v>
      </c>
      <c r="D196" s="67" t="s">
        <v>120</v>
      </c>
      <c r="E196" s="67" t="s">
        <v>1533</v>
      </c>
      <c r="F196" s="64"/>
      <c r="G196" s="67"/>
      <c r="H196" s="80">
        <v>2</v>
      </c>
      <c r="I196" s="80">
        <f>IF(C196="",0,SUMIFS(T_mouv_prog[Entrée],T_mouv_prog[Ref],C196))</f>
        <v>0</v>
      </c>
      <c r="J196" s="67">
        <f>IF(C196="",0,SUMIFS(T_mouv_prog[Sortie],T_mouv_prog[Ref],C196))</f>
        <v>0</v>
      </c>
      <c r="K196" s="63">
        <f>IFERROR(T_piece_prog[[#This Row],[Stock initial]]+T_piece_prog[[#This Row],[Entrées]]-T_piece_prog[[#This Row],[Sorties]],0)</f>
        <v>2</v>
      </c>
      <c r="L196" s="63">
        <f>IFERROR(T_piece_prog[[#This Row],[Stock Final]]*T_piece_prog[[#This Row],[Price]],0)</f>
        <v>0</v>
      </c>
      <c r="M196" s="80">
        <v>3</v>
      </c>
      <c r="N196" s="57">
        <f>IFERROR(K196-M196,"")</f>
        <v>-1</v>
      </c>
      <c r="O196" s="53" t="str">
        <f>IF(N196&gt;=0,"OK","Manque")</f>
        <v>Manque</v>
      </c>
    </row>
    <row r="197" spans="1:15" x14ac:dyDescent="0.3">
      <c r="A197" s="61">
        <f>IF(ISNUMBER(A196),A196+1,1)</f>
        <v>193</v>
      </c>
      <c r="B197" s="62" t="s">
        <v>1479</v>
      </c>
      <c r="C197" s="63" t="s">
        <v>1480</v>
      </c>
      <c r="D197" s="63" t="s">
        <v>120</v>
      </c>
      <c r="E197" s="63" t="s">
        <v>1534</v>
      </c>
      <c r="F197" s="64"/>
      <c r="G197" s="67"/>
      <c r="H197" s="80">
        <v>0</v>
      </c>
      <c r="I197" s="80">
        <f>IF(C197="",0,SUMIFS(T_mouv_prog[Entrée],T_mouv_prog[Ref],C197))</f>
        <v>0</v>
      </c>
      <c r="J197" s="67">
        <f>IF(C197="",0,SUMIFS(T_mouv_prog[Sortie],T_mouv_prog[Ref],C197))</f>
        <v>0</v>
      </c>
      <c r="K197" s="63">
        <f>IFERROR(T_piece_prog[[#This Row],[Stock initial]]+T_piece_prog[[#This Row],[Entrées]]-T_piece_prog[[#This Row],[Sorties]],0)</f>
        <v>0</v>
      </c>
      <c r="L197" s="63">
        <f>IFERROR(T_piece_prog[[#This Row],[Stock Final]]*T_piece_prog[[#This Row],[Price]],0)</f>
        <v>0</v>
      </c>
      <c r="M197" s="80">
        <v>4</v>
      </c>
      <c r="N197" s="57">
        <f>IFERROR(K197-M197,"")</f>
        <v>-4</v>
      </c>
      <c r="O197" s="53" t="str">
        <f>IF(N197&gt;=0,"OK","Manque")</f>
        <v>Manque</v>
      </c>
    </row>
    <row r="198" spans="1:15" x14ac:dyDescent="0.3">
      <c r="A198" s="61">
        <f>IF(ISNUMBER(A197),A197+1,1)</f>
        <v>194</v>
      </c>
      <c r="B198" s="67" t="s">
        <v>1401</v>
      </c>
      <c r="C198" s="63" t="s">
        <v>618</v>
      </c>
      <c r="D198" s="67" t="s">
        <v>242</v>
      </c>
      <c r="E198" s="67" t="s">
        <v>1533</v>
      </c>
      <c r="F198" s="64"/>
      <c r="G198" s="67"/>
      <c r="H198" s="80">
        <v>9</v>
      </c>
      <c r="I198" s="80">
        <f>IF(C198="",0,SUMIFS(T_mouv_prog[Entrée],T_mouv_prog[Ref],C198))</f>
        <v>0</v>
      </c>
      <c r="J198" s="67">
        <f>IF(C198="",0,SUMIFS(T_mouv_prog[Sortie],T_mouv_prog[Ref],C198))</f>
        <v>0</v>
      </c>
      <c r="K198" s="63">
        <f>IFERROR(T_piece_prog[[#This Row],[Stock initial]]+T_piece_prog[[#This Row],[Entrées]]-T_piece_prog[[#This Row],[Sorties]],0)</f>
        <v>9</v>
      </c>
      <c r="L198" s="63">
        <f>IFERROR(T_piece_prog[[#This Row],[Stock Final]]*T_piece_prog[[#This Row],[Price]],0)</f>
        <v>0</v>
      </c>
      <c r="M198" s="80">
        <v>9</v>
      </c>
      <c r="N198" s="57">
        <f>IFERROR(K198-M198,"")</f>
        <v>0</v>
      </c>
      <c r="O198" s="53" t="str">
        <f>IF(N198&gt;=0,"OK","Manque")</f>
        <v>OK</v>
      </c>
    </row>
    <row r="199" spans="1:15" x14ac:dyDescent="0.3">
      <c r="A199" s="61">
        <f>IF(ISNUMBER(A198),A198+1,1)</f>
        <v>195</v>
      </c>
      <c r="B199" s="67" t="s">
        <v>505</v>
      </c>
      <c r="C199" s="63" t="s">
        <v>507</v>
      </c>
      <c r="D199" s="67" t="s">
        <v>242</v>
      </c>
      <c r="E199" s="67" t="s">
        <v>1533</v>
      </c>
      <c r="F199" s="64"/>
      <c r="G199" s="67"/>
      <c r="H199" s="80">
        <v>0</v>
      </c>
      <c r="I199" s="80">
        <f>IF(C199="",0,SUMIFS(T_mouv_prog[Entrée],T_mouv_prog[Ref],C199))</f>
        <v>0</v>
      </c>
      <c r="J199" s="67">
        <f>IF(C199="",0,SUMIFS(T_mouv_prog[Sortie],T_mouv_prog[Ref],C199))</f>
        <v>0</v>
      </c>
      <c r="K199" s="63">
        <f>IFERROR(T_piece_prog[[#This Row],[Stock initial]]+T_piece_prog[[#This Row],[Entrées]]-T_piece_prog[[#This Row],[Sorties]],0)</f>
        <v>0</v>
      </c>
      <c r="L199" s="63">
        <f>IFERROR(T_piece_prog[[#This Row],[Stock Final]]*T_piece_prog[[#This Row],[Price]],0)</f>
        <v>0</v>
      </c>
      <c r="M199" s="80">
        <v>0</v>
      </c>
      <c r="N199" s="57">
        <f>IFERROR(K199-M199,"")</f>
        <v>0</v>
      </c>
      <c r="O199" s="53" t="str">
        <f>IF(N199&gt;=0,"OK","Manque")</f>
        <v>OK</v>
      </c>
    </row>
    <row r="200" spans="1:15" x14ac:dyDescent="0.3">
      <c r="A200" s="61">
        <f>IF(ISNUMBER(A199),A199+1,1)</f>
        <v>196</v>
      </c>
      <c r="B200" s="67" t="s">
        <v>505</v>
      </c>
      <c r="C200" s="63" t="s">
        <v>506</v>
      </c>
      <c r="D200" s="67" t="s">
        <v>242</v>
      </c>
      <c r="E200" s="67" t="s">
        <v>1533</v>
      </c>
      <c r="F200" s="64"/>
      <c r="G200" s="67"/>
      <c r="H200" s="80">
        <v>2</v>
      </c>
      <c r="I200" s="80">
        <f>IF(C200="",0,SUMIFS(T_mouv_prog[Entrée],T_mouv_prog[Ref],C200))</f>
        <v>0</v>
      </c>
      <c r="J200" s="67">
        <f>IF(C200="",0,SUMIFS(T_mouv_prog[Sortie],T_mouv_prog[Ref],C200))</f>
        <v>0</v>
      </c>
      <c r="K200" s="63">
        <f>IFERROR(T_piece_prog[[#This Row],[Stock initial]]+T_piece_prog[[#This Row],[Entrées]]-T_piece_prog[[#This Row],[Sorties]],0)</f>
        <v>2</v>
      </c>
      <c r="L200" s="63">
        <f>IFERROR(T_piece_prog[[#This Row],[Stock Final]]*T_piece_prog[[#This Row],[Price]],0)</f>
        <v>0</v>
      </c>
      <c r="M200" s="80">
        <v>2</v>
      </c>
      <c r="N200" s="57">
        <f>IFERROR(K200-M200,"")</f>
        <v>0</v>
      </c>
      <c r="O200" s="53" t="str">
        <f>IF(N200&gt;=0,"OK","Manque")</f>
        <v>OK</v>
      </c>
    </row>
    <row r="201" spans="1:15" x14ac:dyDescent="0.3">
      <c r="A201" s="61">
        <f>IF(ISNUMBER(A200),A200+1,1)</f>
        <v>197</v>
      </c>
      <c r="B201" s="62" t="s">
        <v>505</v>
      </c>
      <c r="C201" s="63" t="s">
        <v>1511</v>
      </c>
      <c r="D201" s="63" t="s">
        <v>1086</v>
      </c>
      <c r="E201" s="63" t="s">
        <v>1533</v>
      </c>
      <c r="F201" s="64"/>
      <c r="G201" s="67"/>
      <c r="H201" s="80">
        <v>0</v>
      </c>
      <c r="I201" s="80">
        <f>IF(C201="",0,SUMIFS(T_mouv_prog[Entrée],T_mouv_prog[Ref],C201))</f>
        <v>0</v>
      </c>
      <c r="J201" s="67">
        <f>IF(C201="",0,SUMIFS(T_mouv_prog[Sortie],T_mouv_prog[Ref],C201))</f>
        <v>0</v>
      </c>
      <c r="K201" s="63">
        <f>IFERROR(T_piece_prog[[#This Row],[Stock initial]]+T_piece_prog[[#This Row],[Entrées]]-T_piece_prog[[#This Row],[Sorties]],0)</f>
        <v>0</v>
      </c>
      <c r="L201" s="63">
        <f>IFERROR(T_piece_prog[[#This Row],[Stock Final]]*T_piece_prog[[#This Row],[Price]],0)</f>
        <v>0</v>
      </c>
      <c r="M201" s="80">
        <v>0</v>
      </c>
      <c r="N201" s="57">
        <f>IFERROR(K201-M201,"")</f>
        <v>0</v>
      </c>
      <c r="O201" s="53" t="str">
        <f>IF(N201&gt;=0,"OK","Manque")</f>
        <v>OK</v>
      </c>
    </row>
    <row r="202" spans="1:15" x14ac:dyDescent="0.3">
      <c r="A202" s="61">
        <f>IF(ISNUMBER(A201),A201+1,1)</f>
        <v>198</v>
      </c>
      <c r="B202" s="67" t="s">
        <v>1379</v>
      </c>
      <c r="C202" s="63" t="s">
        <v>578</v>
      </c>
      <c r="D202" s="67" t="s">
        <v>242</v>
      </c>
      <c r="E202" s="67" t="s">
        <v>1533</v>
      </c>
      <c r="F202" s="64"/>
      <c r="G202" s="67"/>
      <c r="H202" s="80">
        <v>0</v>
      </c>
      <c r="I202" s="80">
        <f>IF(C202="",0,SUMIFS(T_mouv_prog[Entrée],T_mouv_prog[Ref],C202))</f>
        <v>0</v>
      </c>
      <c r="J202" s="67">
        <f>IF(C202="",0,SUMIFS(T_mouv_prog[Sortie],T_mouv_prog[Ref],C202))</f>
        <v>0</v>
      </c>
      <c r="K202" s="63">
        <f>IFERROR(T_piece_prog[[#This Row],[Stock initial]]+T_piece_prog[[#This Row],[Entrées]]-T_piece_prog[[#This Row],[Sorties]],0)</f>
        <v>0</v>
      </c>
      <c r="L202" s="63">
        <f>IFERROR(T_piece_prog[[#This Row],[Stock Final]]*T_piece_prog[[#This Row],[Price]],0)</f>
        <v>0</v>
      </c>
      <c r="M202" s="80">
        <v>0</v>
      </c>
      <c r="N202" s="57">
        <f>IFERROR(K202-M202,"")</f>
        <v>0</v>
      </c>
      <c r="O202" s="53" t="str">
        <f>IF(N202&gt;=0,"OK","Manque")</f>
        <v>OK</v>
      </c>
    </row>
    <row r="203" spans="1:15" x14ac:dyDescent="0.3">
      <c r="A203" s="61">
        <f>IF(ISNUMBER(A202),A202+1,1)</f>
        <v>199</v>
      </c>
      <c r="B203" s="67" t="s">
        <v>1273</v>
      </c>
      <c r="C203" s="63" t="s">
        <v>1274</v>
      </c>
      <c r="D203" s="67" t="s">
        <v>1086</v>
      </c>
      <c r="E203" s="67" t="s">
        <v>1535</v>
      </c>
      <c r="F203" s="64"/>
      <c r="G203" s="67"/>
      <c r="H203" s="80">
        <v>0</v>
      </c>
      <c r="I203" s="80">
        <f>IF(C203="",0,SUMIFS(T_mouv_prog[Entrée],T_mouv_prog[Ref],C203))</f>
        <v>0</v>
      </c>
      <c r="J203" s="67">
        <f>IF(C203="",0,SUMIFS(T_mouv_prog[Sortie],T_mouv_prog[Ref],C203))</f>
        <v>0</v>
      </c>
      <c r="K203" s="63">
        <f>IFERROR(T_piece_prog[[#This Row],[Stock initial]]+T_piece_prog[[#This Row],[Entrées]]-T_piece_prog[[#This Row],[Sorties]],0)</f>
        <v>0</v>
      </c>
      <c r="L203" s="63">
        <f>IFERROR(T_piece_prog[[#This Row],[Stock Final]]*T_piece_prog[[#This Row],[Price]],0)</f>
        <v>0</v>
      </c>
      <c r="M203" s="80">
        <v>0</v>
      </c>
      <c r="N203" s="57">
        <f>IFERROR(K203-M203,"")</f>
        <v>0</v>
      </c>
      <c r="O203" s="53" t="str">
        <f>IF(N203&gt;=0,"OK","Manque")</f>
        <v>OK</v>
      </c>
    </row>
    <row r="204" spans="1:15" x14ac:dyDescent="0.3">
      <c r="A204" s="61">
        <f>IF(ISNUMBER(A203),A203+1,1)</f>
        <v>200</v>
      </c>
      <c r="B204" s="62" t="s">
        <v>1273</v>
      </c>
      <c r="C204" s="63" t="s">
        <v>1452</v>
      </c>
      <c r="D204" s="63" t="s">
        <v>1086</v>
      </c>
      <c r="E204" s="63" t="s">
        <v>1533</v>
      </c>
      <c r="F204" s="64"/>
      <c r="G204" s="67"/>
      <c r="H204" s="80">
        <v>0</v>
      </c>
      <c r="I204" s="80">
        <f>IF(C204="",0,SUMIFS(T_mouv_prog[Entrée],T_mouv_prog[Ref],C204))</f>
        <v>0</v>
      </c>
      <c r="J204" s="67">
        <f>IF(C204="",0,SUMIFS(T_mouv_prog[Sortie],T_mouv_prog[Ref],C204))</f>
        <v>0</v>
      </c>
      <c r="K204" s="63">
        <f>IFERROR(T_piece_prog[[#This Row],[Stock initial]]+T_piece_prog[[#This Row],[Entrées]]-T_piece_prog[[#This Row],[Sorties]],0)</f>
        <v>0</v>
      </c>
      <c r="L204" s="63">
        <f>IFERROR(T_piece_prog[[#This Row],[Stock Final]]*T_piece_prog[[#This Row],[Price]],0)</f>
        <v>0</v>
      </c>
      <c r="M204" s="80">
        <v>1</v>
      </c>
      <c r="N204" s="57">
        <f>IFERROR(K204-M204,"")</f>
        <v>-1</v>
      </c>
      <c r="O204" s="53" t="str">
        <f>IF(N204&gt;=0,"OK","Manque")</f>
        <v>Manque</v>
      </c>
    </row>
    <row r="205" spans="1:15" x14ac:dyDescent="0.3">
      <c r="A205" s="61">
        <f>IF(ISNUMBER(A204),A204+1,1)</f>
        <v>201</v>
      </c>
      <c r="B205" s="67" t="s">
        <v>759</v>
      </c>
      <c r="C205" s="63" t="s">
        <v>760</v>
      </c>
      <c r="D205" s="67" t="s">
        <v>174</v>
      </c>
      <c r="E205" s="67" t="s">
        <v>1533</v>
      </c>
      <c r="F205" s="64"/>
      <c r="G205" s="67"/>
      <c r="H205" s="80">
        <v>0</v>
      </c>
      <c r="I205" s="80">
        <f>IF(C205="",0,SUMIFS(T_mouv_prog[Entrée],T_mouv_prog[Ref],C205))</f>
        <v>0</v>
      </c>
      <c r="J205" s="67">
        <f>IF(C205="",0,SUMIFS(T_mouv_prog[Sortie],T_mouv_prog[Ref],C205))</f>
        <v>0</v>
      </c>
      <c r="K205" s="63">
        <f>IFERROR(T_piece_prog[[#This Row],[Stock initial]]+T_piece_prog[[#This Row],[Entrées]]-T_piece_prog[[#This Row],[Sorties]],0)</f>
        <v>0</v>
      </c>
      <c r="L205" s="63">
        <f>IFERROR(T_piece_prog[[#This Row],[Stock Final]]*T_piece_prog[[#This Row],[Price]],0)</f>
        <v>0</v>
      </c>
      <c r="M205" s="80">
        <v>0</v>
      </c>
      <c r="N205" s="57">
        <f>IFERROR(K205-M205,"")</f>
        <v>0</v>
      </c>
      <c r="O205" s="53" t="str">
        <f>IF(N205&gt;=0,"OK","Manque")</f>
        <v>OK</v>
      </c>
    </row>
    <row r="206" spans="1:15" x14ac:dyDescent="0.3">
      <c r="A206" s="61">
        <f>IF(ISNUMBER(A205),A205+1,1)</f>
        <v>202</v>
      </c>
      <c r="B206" s="67" t="s">
        <v>1235</v>
      </c>
      <c r="C206" s="63" t="s">
        <v>1236</v>
      </c>
      <c r="D206" s="67" t="s">
        <v>242</v>
      </c>
      <c r="E206" s="67" t="s">
        <v>1533</v>
      </c>
      <c r="F206" s="64"/>
      <c r="G206" s="67"/>
      <c r="H206" s="80">
        <v>0</v>
      </c>
      <c r="I206" s="80">
        <f>IF(C206="",0,SUMIFS(T_mouv_prog[Entrée],T_mouv_prog[Ref],C206))</f>
        <v>0</v>
      </c>
      <c r="J206" s="67">
        <f>IF(C206="",0,SUMIFS(T_mouv_prog[Sortie],T_mouv_prog[Ref],C206))</f>
        <v>0</v>
      </c>
      <c r="K206" s="63">
        <f>IFERROR(T_piece_prog[[#This Row],[Stock initial]]+T_piece_prog[[#This Row],[Entrées]]-T_piece_prog[[#This Row],[Sorties]],0)</f>
        <v>0</v>
      </c>
      <c r="L206" s="63">
        <f>IFERROR(T_piece_prog[[#This Row],[Stock Final]]*T_piece_prog[[#This Row],[Price]],0)</f>
        <v>0</v>
      </c>
      <c r="M206" s="80">
        <v>0</v>
      </c>
      <c r="N206" s="57">
        <f>IFERROR(K206-M206,"")</f>
        <v>0</v>
      </c>
      <c r="O206" s="53" t="str">
        <f>IF(N206&gt;=0,"OK","Manque")</f>
        <v>OK</v>
      </c>
    </row>
    <row r="207" spans="1:15" x14ac:dyDescent="0.3">
      <c r="A207" s="61">
        <f>IF(ISNUMBER(A206),A206+1,1)</f>
        <v>203</v>
      </c>
      <c r="B207" s="67" t="s">
        <v>1009</v>
      </c>
      <c r="C207" s="63">
        <v>7485022394</v>
      </c>
      <c r="D207" s="67" t="s">
        <v>180</v>
      </c>
      <c r="E207" s="67" t="s">
        <v>1533</v>
      </c>
      <c r="F207" s="64"/>
      <c r="G207" s="67"/>
      <c r="H207" s="80">
        <v>2</v>
      </c>
      <c r="I207" s="80">
        <f>IF(C207="",0,SUMIFS(T_mouv_prog[Entrée],T_mouv_prog[Ref],C207))</f>
        <v>0</v>
      </c>
      <c r="J207" s="67">
        <f>IF(C207="",0,SUMIFS(T_mouv_prog[Sortie],T_mouv_prog[Ref],C207))</f>
        <v>0</v>
      </c>
      <c r="K207" s="63">
        <f>IFERROR(T_piece_prog[[#This Row],[Stock initial]]+T_piece_prog[[#This Row],[Entrées]]-T_piece_prog[[#This Row],[Sorties]],0)</f>
        <v>2</v>
      </c>
      <c r="L207" s="63">
        <f>IFERROR(T_piece_prog[[#This Row],[Stock Final]]*T_piece_prog[[#This Row],[Price]],0)</f>
        <v>0</v>
      </c>
      <c r="M207" s="80">
        <v>2</v>
      </c>
      <c r="N207" s="57">
        <f>IFERROR(K207-M207,"")</f>
        <v>0</v>
      </c>
      <c r="O207" s="53" t="str">
        <f>IF(N207&gt;=0,"OK","Manque")</f>
        <v>OK</v>
      </c>
    </row>
    <row r="208" spans="1:15" x14ac:dyDescent="0.3">
      <c r="A208" s="61">
        <f>IF(ISNUMBER(A207),A207+1,1)</f>
        <v>204</v>
      </c>
      <c r="B208" s="62" t="s">
        <v>145</v>
      </c>
      <c r="C208" s="63" t="s">
        <v>1454</v>
      </c>
      <c r="D208" s="63" t="s">
        <v>120</v>
      </c>
      <c r="E208" s="63" t="s">
        <v>1533</v>
      </c>
      <c r="F208" s="64"/>
      <c r="G208" s="67"/>
      <c r="H208" s="80">
        <v>1</v>
      </c>
      <c r="I208" s="80">
        <f>IF(C208="",0,SUMIFS(T_mouv_prog[Entrée],T_mouv_prog[Ref],C208))</f>
        <v>0</v>
      </c>
      <c r="J208" s="67">
        <f>IF(C208="",0,SUMIFS(T_mouv_prog[Sortie],T_mouv_prog[Ref],C208))</f>
        <v>0</v>
      </c>
      <c r="K208" s="63">
        <f>IFERROR(T_piece_prog[[#This Row],[Stock initial]]+T_piece_prog[[#This Row],[Entrées]]-T_piece_prog[[#This Row],[Sorties]],0)</f>
        <v>1</v>
      </c>
      <c r="L208" s="63">
        <f>IFERROR(T_piece_prog[[#This Row],[Stock Final]]*T_piece_prog[[#This Row],[Price]],0)</f>
        <v>0</v>
      </c>
      <c r="M208" s="80">
        <v>2</v>
      </c>
      <c r="N208" s="57">
        <f>IFERROR(K208-M208,"")</f>
        <v>-1</v>
      </c>
      <c r="O208" s="53" t="str">
        <f>IF(N208&gt;=0,"OK","Manque")</f>
        <v>Manque</v>
      </c>
    </row>
    <row r="209" spans="1:15" x14ac:dyDescent="0.3">
      <c r="A209" s="61">
        <f>IF(ISNUMBER(A208),A208+1,1)</f>
        <v>205</v>
      </c>
      <c r="B209" s="62" t="s">
        <v>145</v>
      </c>
      <c r="C209" s="63" t="s">
        <v>1455</v>
      </c>
      <c r="D209" s="63" t="s">
        <v>120</v>
      </c>
      <c r="E209" s="63" t="s">
        <v>1533</v>
      </c>
      <c r="F209" s="64"/>
      <c r="G209" s="67"/>
      <c r="H209" s="80">
        <v>5</v>
      </c>
      <c r="I209" s="80">
        <f>IF(C209="",0,SUMIFS(T_mouv_prog[Entrée],T_mouv_prog[Ref],C209))</f>
        <v>0</v>
      </c>
      <c r="J209" s="67">
        <f>IF(C209="",0,SUMIFS(T_mouv_prog[Sortie],T_mouv_prog[Ref],C209))</f>
        <v>0</v>
      </c>
      <c r="K209" s="63">
        <f>IFERROR(T_piece_prog[[#This Row],[Stock initial]]+T_piece_prog[[#This Row],[Entrées]]-T_piece_prog[[#This Row],[Sorties]],0)</f>
        <v>5</v>
      </c>
      <c r="L209" s="63">
        <f>IFERROR(T_piece_prog[[#This Row],[Stock Final]]*T_piece_prog[[#This Row],[Price]],0)</f>
        <v>0</v>
      </c>
      <c r="M209" s="80">
        <v>5</v>
      </c>
      <c r="N209" s="57">
        <f>IFERROR(K209-M209,"")</f>
        <v>0</v>
      </c>
      <c r="O209" s="53" t="str">
        <f>IF(N209&gt;=0,"OK","Manque")</f>
        <v>OK</v>
      </c>
    </row>
    <row r="210" spans="1:15" x14ac:dyDescent="0.3">
      <c r="A210" s="61">
        <f>IF(ISNUMBER(A209),A209+1,1)</f>
        <v>206</v>
      </c>
      <c r="B210" s="62" t="s">
        <v>1435</v>
      </c>
      <c r="C210" s="63" t="s">
        <v>1436</v>
      </c>
      <c r="D210" s="63" t="s">
        <v>120</v>
      </c>
      <c r="E210" s="63" t="s">
        <v>1533</v>
      </c>
      <c r="F210" s="64"/>
      <c r="G210" s="67"/>
      <c r="H210" s="80">
        <v>0</v>
      </c>
      <c r="I210" s="80">
        <f>IF(C210="",0,SUMIFS(T_mouv_prog[Entrée],T_mouv_prog[Ref],C210))</f>
        <v>0</v>
      </c>
      <c r="J210" s="67">
        <f>IF(C210="",0,SUMIFS(T_mouv_prog[Sortie],T_mouv_prog[Ref],C210))</f>
        <v>0</v>
      </c>
      <c r="K210" s="63">
        <f>IFERROR(T_piece_prog[[#This Row],[Stock initial]]+T_piece_prog[[#This Row],[Entrées]]-T_piece_prog[[#This Row],[Sorties]],0)</f>
        <v>0</v>
      </c>
      <c r="L210" s="63">
        <f>IFERROR(T_piece_prog[[#This Row],[Stock Final]]*T_piece_prog[[#This Row],[Price]],0)</f>
        <v>0</v>
      </c>
      <c r="M210" s="80">
        <v>0</v>
      </c>
      <c r="N210" s="57">
        <f>IFERROR(K210-M210,"")</f>
        <v>0</v>
      </c>
      <c r="O210" s="53" t="str">
        <f>IF(N210&gt;=0,"OK","Manque")</f>
        <v>OK</v>
      </c>
    </row>
    <row r="211" spans="1:15" x14ac:dyDescent="0.3">
      <c r="A211" s="61">
        <f>IF(ISNUMBER(A210),A210+1,1)</f>
        <v>207</v>
      </c>
      <c r="B211" s="67" t="s">
        <v>1180</v>
      </c>
      <c r="C211" s="63" t="s">
        <v>1181</v>
      </c>
      <c r="D211" s="67" t="s">
        <v>683</v>
      </c>
      <c r="E211" s="67" t="s">
        <v>1533</v>
      </c>
      <c r="F211" s="64"/>
      <c r="G211" s="67"/>
      <c r="H211" s="80">
        <v>0</v>
      </c>
      <c r="I211" s="80">
        <f>IF(C211="",0,SUMIFS(T_mouv_prog[Entrée],T_mouv_prog[Ref],C211))</f>
        <v>0</v>
      </c>
      <c r="J211" s="67">
        <f>IF(C211="",0,SUMIFS(T_mouv_prog[Sortie],T_mouv_prog[Ref],C211))</f>
        <v>0</v>
      </c>
      <c r="K211" s="63">
        <f>IFERROR(T_piece_prog[[#This Row],[Stock initial]]+T_piece_prog[[#This Row],[Entrées]]-T_piece_prog[[#This Row],[Sorties]],0)</f>
        <v>0</v>
      </c>
      <c r="L211" s="63">
        <f>IFERROR(T_piece_prog[[#This Row],[Stock Final]]*T_piece_prog[[#This Row],[Price]],0)</f>
        <v>0</v>
      </c>
      <c r="M211" s="80">
        <v>2</v>
      </c>
      <c r="N211" s="57">
        <f>IFERROR(K211-M211,"")</f>
        <v>-2</v>
      </c>
      <c r="O211" s="53" t="str">
        <f>IF(N211&gt;=0,"OK","Manque")</f>
        <v>Manque</v>
      </c>
    </row>
    <row r="212" spans="1:15" x14ac:dyDescent="0.3">
      <c r="A212" s="61">
        <f>IF(ISNUMBER(A211),A211+1,1)</f>
        <v>208</v>
      </c>
      <c r="B212" s="62" t="s">
        <v>116</v>
      </c>
      <c r="C212" s="63" t="s">
        <v>117</v>
      </c>
      <c r="D212" s="63" t="s">
        <v>813</v>
      </c>
      <c r="E212" s="63" t="s">
        <v>1533</v>
      </c>
      <c r="F212" s="64"/>
      <c r="G212" s="67"/>
      <c r="H212" s="80">
        <v>0</v>
      </c>
      <c r="I212" s="80">
        <f>IF(C212="",0,SUMIFS(T_mouv_prog[Entrée],T_mouv_prog[Ref],C212))</f>
        <v>0</v>
      </c>
      <c r="J212" s="67">
        <f>IF(C212="",0,SUMIFS(T_mouv_prog[Sortie],T_mouv_prog[Ref],C212))</f>
        <v>0</v>
      </c>
      <c r="K212" s="63">
        <f>IFERROR(T_piece_prog[[#This Row],[Stock initial]]+T_piece_prog[[#This Row],[Entrées]]-T_piece_prog[[#This Row],[Sorties]],0)</f>
        <v>0</v>
      </c>
      <c r="L212" s="63">
        <f>IFERROR(T_piece_prog[[#This Row],[Stock Final]]*T_piece_prog[[#This Row],[Price]],0)</f>
        <v>0</v>
      </c>
      <c r="M212" s="80">
        <v>0</v>
      </c>
      <c r="N212" s="57">
        <f>IFERROR(K212-M212,"")</f>
        <v>0</v>
      </c>
      <c r="O212" s="53" t="str">
        <f>IF(N212&gt;=0,"OK","Manque")</f>
        <v>OK</v>
      </c>
    </row>
    <row r="213" spans="1:15" x14ac:dyDescent="0.3">
      <c r="A213" s="61">
        <f>IF(ISNUMBER(A212),A212+1,1)</f>
        <v>209</v>
      </c>
      <c r="B213" s="67" t="s">
        <v>1178</v>
      </c>
      <c r="C213" s="63" t="s">
        <v>1179</v>
      </c>
      <c r="D213" s="67" t="s">
        <v>683</v>
      </c>
      <c r="E213" s="67" t="s">
        <v>1533</v>
      </c>
      <c r="F213" s="64"/>
      <c r="G213" s="67"/>
      <c r="H213" s="80">
        <v>0</v>
      </c>
      <c r="I213" s="80">
        <f>IF(C213="",0,SUMIFS(T_mouv_prog[Entrée],T_mouv_prog[Ref],C213))</f>
        <v>0</v>
      </c>
      <c r="J213" s="67">
        <f>IF(C213="",0,SUMIFS(T_mouv_prog[Sortie],T_mouv_prog[Ref],C213))</f>
        <v>0</v>
      </c>
      <c r="K213" s="63">
        <f>IFERROR(T_piece_prog[[#This Row],[Stock initial]]+T_piece_prog[[#This Row],[Entrées]]-T_piece_prog[[#This Row],[Sorties]],0)</f>
        <v>0</v>
      </c>
      <c r="L213" s="63">
        <f>IFERROR(T_piece_prog[[#This Row],[Stock Final]]*T_piece_prog[[#This Row],[Price]],0)</f>
        <v>0</v>
      </c>
      <c r="M213" s="80">
        <v>1</v>
      </c>
      <c r="N213" s="57">
        <f>IFERROR(K213-M213,"")</f>
        <v>-1</v>
      </c>
      <c r="O213" s="53" t="str">
        <f>IF(N213&gt;=0,"OK","Manque")</f>
        <v>Manque</v>
      </c>
    </row>
    <row r="214" spans="1:15" x14ac:dyDescent="0.3">
      <c r="A214" s="61">
        <f>IF(ISNUMBER(A213),A213+1,1)</f>
        <v>210</v>
      </c>
      <c r="B214" s="62" t="s">
        <v>114</v>
      </c>
      <c r="C214" s="63" t="s">
        <v>115</v>
      </c>
      <c r="D214" s="63" t="s">
        <v>813</v>
      </c>
      <c r="E214" s="63" t="s">
        <v>1533</v>
      </c>
      <c r="F214" s="64"/>
      <c r="G214" s="67"/>
      <c r="H214" s="80">
        <v>1</v>
      </c>
      <c r="I214" s="80">
        <f>IF(C214="",0,SUMIFS(T_mouv_prog[Entrée],T_mouv_prog[Ref],C214))</f>
        <v>0</v>
      </c>
      <c r="J214" s="67">
        <f>IF(C214="",0,SUMIFS(T_mouv_prog[Sortie],T_mouv_prog[Ref],C214))</f>
        <v>0</v>
      </c>
      <c r="K214" s="63">
        <f>IFERROR(T_piece_prog[[#This Row],[Stock initial]]+T_piece_prog[[#This Row],[Entrées]]-T_piece_prog[[#This Row],[Sorties]],0)</f>
        <v>1</v>
      </c>
      <c r="L214" s="63">
        <f>IFERROR(T_piece_prog[[#This Row],[Stock Final]]*T_piece_prog[[#This Row],[Price]],0)</f>
        <v>0</v>
      </c>
      <c r="M214" s="80">
        <v>9</v>
      </c>
      <c r="N214" s="57">
        <f>IFERROR(K214-M214,"")</f>
        <v>-8</v>
      </c>
      <c r="O214" s="53" t="str">
        <f>IF(N214&gt;=0,"OK","Manque")</f>
        <v>Manque</v>
      </c>
    </row>
    <row r="215" spans="1:15" x14ac:dyDescent="0.3">
      <c r="A215" s="61">
        <f>IF(ISNUMBER(A214),A214+1,1)</f>
        <v>211</v>
      </c>
      <c r="B215" s="67" t="s">
        <v>1147</v>
      </c>
      <c r="C215" s="63" t="s">
        <v>92</v>
      </c>
      <c r="D215" s="67" t="s">
        <v>683</v>
      </c>
      <c r="E215" s="67" t="s">
        <v>1533</v>
      </c>
      <c r="F215" s="64"/>
      <c r="G215" s="67"/>
      <c r="H215" s="80">
        <v>0</v>
      </c>
      <c r="I215" s="80">
        <f>IF(C215="",0,SUMIFS(T_mouv_prog[Entrée],T_mouv_prog[Ref],C215))</f>
        <v>0</v>
      </c>
      <c r="J215" s="67">
        <f>IF(C215="",0,SUMIFS(T_mouv_prog[Sortie],T_mouv_prog[Ref],C215))</f>
        <v>0</v>
      </c>
      <c r="K215" s="63">
        <f>IFERROR(T_piece_prog[[#This Row],[Stock initial]]+T_piece_prog[[#This Row],[Entrées]]-T_piece_prog[[#This Row],[Sorties]],0)</f>
        <v>0</v>
      </c>
      <c r="L215" s="63">
        <f>IFERROR(T_piece_prog[[#This Row],[Stock Final]]*T_piece_prog[[#This Row],[Price]],0)</f>
        <v>0</v>
      </c>
      <c r="M215" s="80">
        <v>0</v>
      </c>
      <c r="N215" s="57">
        <f>IFERROR(K215-M215,"")</f>
        <v>0</v>
      </c>
      <c r="O215" s="53" t="str">
        <f>IF(N215&gt;=0,"OK","Manque")</f>
        <v>OK</v>
      </c>
    </row>
    <row r="216" spans="1:15" x14ac:dyDescent="0.3">
      <c r="A216" s="61">
        <f>IF(ISNUMBER(A215),A215+1,1)</f>
        <v>212</v>
      </c>
      <c r="B216" s="67" t="s">
        <v>113</v>
      </c>
      <c r="C216" s="63">
        <v>116123</v>
      </c>
      <c r="D216" s="67" t="s">
        <v>813</v>
      </c>
      <c r="E216" s="67" t="s">
        <v>1533</v>
      </c>
      <c r="F216" s="64"/>
      <c r="G216" s="67"/>
      <c r="H216" s="80">
        <v>2</v>
      </c>
      <c r="I216" s="80">
        <f>IF(C216="",0,SUMIFS(T_mouv_prog[Entrée],T_mouv_prog[Ref],C216))</f>
        <v>0</v>
      </c>
      <c r="J216" s="67">
        <f>IF(C216="",0,SUMIFS(T_mouv_prog[Sortie],T_mouv_prog[Ref],C216))</f>
        <v>0</v>
      </c>
      <c r="K216" s="63">
        <f>IFERROR(T_piece_prog[[#This Row],[Stock initial]]+T_piece_prog[[#This Row],[Entrées]]-T_piece_prog[[#This Row],[Sorties]],0)</f>
        <v>2</v>
      </c>
      <c r="L216" s="63">
        <f>IFERROR(T_piece_prog[[#This Row],[Stock Final]]*T_piece_prog[[#This Row],[Price]],0)</f>
        <v>0</v>
      </c>
      <c r="M216" s="80">
        <v>7</v>
      </c>
      <c r="N216" s="57">
        <f>IFERROR(K216-M216,"")</f>
        <v>-5</v>
      </c>
      <c r="O216" s="53" t="str">
        <f>IF(N216&gt;=0,"OK","Manque")</f>
        <v>Manque</v>
      </c>
    </row>
    <row r="217" spans="1:15" x14ac:dyDescent="0.3">
      <c r="A217" s="61">
        <f>IF(ISNUMBER(A216),A216+1,1)</f>
        <v>213</v>
      </c>
      <c r="B217" s="67" t="s">
        <v>712</v>
      </c>
      <c r="C217" s="63" t="s">
        <v>142</v>
      </c>
      <c r="D217" s="67" t="s">
        <v>120</v>
      </c>
      <c r="E217" s="67" t="s">
        <v>1536</v>
      </c>
      <c r="F217" s="64"/>
      <c r="G217" s="67"/>
      <c r="H217" s="80">
        <v>1</v>
      </c>
      <c r="I217" s="80">
        <f>IF(C217="",0,SUMIFS(T_mouv_prog[Entrée],T_mouv_prog[Ref],C217))</f>
        <v>0</v>
      </c>
      <c r="J217" s="67">
        <f>IF(C217="",0,SUMIFS(T_mouv_prog[Sortie],T_mouv_prog[Ref],C217))</f>
        <v>0</v>
      </c>
      <c r="K217" s="63">
        <f>IFERROR(T_piece_prog[[#This Row],[Stock initial]]+T_piece_prog[[#This Row],[Entrées]]-T_piece_prog[[#This Row],[Sorties]],0)</f>
        <v>1</v>
      </c>
      <c r="L217" s="63">
        <f>IFERROR(T_piece_prog[[#This Row],[Stock Final]]*T_piece_prog[[#This Row],[Price]],0)</f>
        <v>0</v>
      </c>
      <c r="M217" s="80">
        <v>3</v>
      </c>
      <c r="N217" s="57">
        <f>IFERROR(K217-M217,"")</f>
        <v>-2</v>
      </c>
      <c r="O217" s="53" t="str">
        <f>IF(N217&gt;=0,"OK","Manque")</f>
        <v>Manque</v>
      </c>
    </row>
    <row r="218" spans="1:15" x14ac:dyDescent="0.3">
      <c r="A218" s="61">
        <f>IF(ISNUMBER(A217),A217+1,1)</f>
        <v>214</v>
      </c>
      <c r="B218" s="67" t="s">
        <v>693</v>
      </c>
      <c r="C218" s="63" t="s">
        <v>694</v>
      </c>
      <c r="D218" s="67" t="s">
        <v>111</v>
      </c>
      <c r="E218" s="67" t="s">
        <v>1533</v>
      </c>
      <c r="F218" s="64"/>
      <c r="G218" s="67"/>
      <c r="H218" s="80">
        <v>0</v>
      </c>
      <c r="I218" s="80">
        <f>IF(C218="",0,SUMIFS(T_mouv_prog[Entrée],T_mouv_prog[Ref],C218))</f>
        <v>0</v>
      </c>
      <c r="J218" s="67">
        <f>IF(C218="",0,SUMIFS(T_mouv_prog[Sortie],T_mouv_prog[Ref],C218))</f>
        <v>0</v>
      </c>
      <c r="K218" s="63">
        <f>IFERROR(T_piece_prog[[#This Row],[Stock initial]]+T_piece_prog[[#This Row],[Entrées]]-T_piece_prog[[#This Row],[Sorties]],0)</f>
        <v>0</v>
      </c>
      <c r="L218" s="63">
        <f>IFERROR(T_piece_prog[[#This Row],[Stock Final]]*T_piece_prog[[#This Row],[Price]],0)</f>
        <v>0</v>
      </c>
      <c r="M218" s="80">
        <v>0</v>
      </c>
      <c r="N218" s="57">
        <f>IFERROR(K218-M218,"")</f>
        <v>0</v>
      </c>
      <c r="O218" s="53" t="str">
        <f>IF(N218&gt;=0,"OK","Manque")</f>
        <v>OK</v>
      </c>
    </row>
    <row r="219" spans="1:15" x14ac:dyDescent="0.3">
      <c r="A219" s="61">
        <f>IF(ISNUMBER(A218),A218+1,1)</f>
        <v>215</v>
      </c>
      <c r="B219" s="67" t="s">
        <v>925</v>
      </c>
      <c r="C219" s="63" t="s">
        <v>926</v>
      </c>
      <c r="D219" s="67" t="s">
        <v>922</v>
      </c>
      <c r="E219" s="67" t="s">
        <v>1533</v>
      </c>
      <c r="F219" s="64"/>
      <c r="G219" s="67"/>
      <c r="H219" s="80">
        <v>0</v>
      </c>
      <c r="I219" s="80">
        <f>IF(C219="",0,SUMIFS(T_mouv_prog[Entrée],T_mouv_prog[Ref],C219))</f>
        <v>0</v>
      </c>
      <c r="J219" s="67">
        <f>IF(C219="",0,SUMIFS(T_mouv_prog[Sortie],T_mouv_prog[Ref],C219))</f>
        <v>0</v>
      </c>
      <c r="K219" s="63">
        <f>IFERROR(T_piece_prog[[#This Row],[Stock initial]]+T_piece_prog[[#This Row],[Entrées]]-T_piece_prog[[#This Row],[Sorties]],0)</f>
        <v>0</v>
      </c>
      <c r="L219" s="63">
        <f>IFERROR(T_piece_prog[[#This Row],[Stock Final]]*T_piece_prog[[#This Row],[Price]],0)</f>
        <v>0</v>
      </c>
      <c r="M219" s="80">
        <v>0</v>
      </c>
      <c r="N219" s="57">
        <f>IFERROR(K219-M219,"")</f>
        <v>0</v>
      </c>
      <c r="O219" s="53" t="str">
        <f>IF(N219&gt;=0,"OK","Manque")</f>
        <v>OK</v>
      </c>
    </row>
    <row r="220" spans="1:15" x14ac:dyDescent="0.3">
      <c r="A220" s="61">
        <f>IF(ISNUMBER(A219),A219+1,1)</f>
        <v>216</v>
      </c>
      <c r="B220" s="67" t="s">
        <v>854</v>
      </c>
      <c r="C220" s="63" t="s">
        <v>855</v>
      </c>
      <c r="D220" s="67" t="s">
        <v>242</v>
      </c>
      <c r="E220" s="67" t="s">
        <v>1533</v>
      </c>
      <c r="F220" s="64"/>
      <c r="G220" s="67"/>
      <c r="H220" s="80">
        <v>0</v>
      </c>
      <c r="I220" s="80">
        <f>IF(C220="",0,SUMIFS(T_mouv_prog[Entrée],T_mouv_prog[Ref],C220))</f>
        <v>0</v>
      </c>
      <c r="J220" s="67">
        <f>IF(C220="",0,SUMIFS(T_mouv_prog[Sortie],T_mouv_prog[Ref],C220))</f>
        <v>0</v>
      </c>
      <c r="K220" s="63">
        <f>IFERROR(T_piece_prog[[#This Row],[Stock initial]]+T_piece_prog[[#This Row],[Entrées]]-T_piece_prog[[#This Row],[Sorties]],0)</f>
        <v>0</v>
      </c>
      <c r="L220" s="63">
        <f>IFERROR(T_piece_prog[[#This Row],[Stock Final]]*T_piece_prog[[#This Row],[Price]],0)</f>
        <v>0</v>
      </c>
      <c r="M220" s="80">
        <v>0</v>
      </c>
      <c r="N220" s="57">
        <f>IFERROR(K220-M220,"")</f>
        <v>0</v>
      </c>
      <c r="O220" s="53" t="str">
        <f>IF(N220&gt;=0,"OK","Manque")</f>
        <v>OK</v>
      </c>
    </row>
    <row r="221" spans="1:15" x14ac:dyDescent="0.3">
      <c r="A221" s="61">
        <f>IF(ISNUMBER(A220),A220+1,1)</f>
        <v>217</v>
      </c>
      <c r="B221" s="67" t="s">
        <v>739</v>
      </c>
      <c r="C221" s="63" t="s">
        <v>740</v>
      </c>
      <c r="D221" s="67" t="s">
        <v>242</v>
      </c>
      <c r="E221" s="67" t="s">
        <v>1533</v>
      </c>
      <c r="F221" s="64"/>
      <c r="G221" s="67"/>
      <c r="H221" s="80">
        <v>0</v>
      </c>
      <c r="I221" s="80">
        <f>IF(C221="",0,SUMIFS(T_mouv_prog[Entrée],T_mouv_prog[Ref],C221))</f>
        <v>0</v>
      </c>
      <c r="J221" s="67">
        <f>IF(C221="",0,SUMIFS(T_mouv_prog[Sortie],T_mouv_prog[Ref],C221))</f>
        <v>0</v>
      </c>
      <c r="K221" s="63">
        <f>IFERROR(T_piece_prog[[#This Row],[Stock initial]]+T_piece_prog[[#This Row],[Entrées]]-T_piece_prog[[#This Row],[Sorties]],0)</f>
        <v>0</v>
      </c>
      <c r="L221" s="63">
        <f>IFERROR(T_piece_prog[[#This Row],[Stock Final]]*T_piece_prog[[#This Row],[Price]],0)</f>
        <v>0</v>
      </c>
      <c r="M221" s="80">
        <v>0</v>
      </c>
      <c r="N221" s="57">
        <f>IFERROR(K221-M221,"")</f>
        <v>0</v>
      </c>
      <c r="O221" s="53" t="str">
        <f>IF(N221&gt;=0,"OK","Manque")</f>
        <v>OK</v>
      </c>
    </row>
    <row r="222" spans="1:15" x14ac:dyDescent="0.3">
      <c r="A222" s="61">
        <f>IF(ISNUMBER(A221),A221+1,1)</f>
        <v>218</v>
      </c>
      <c r="B222" s="67" t="s">
        <v>1089</v>
      </c>
      <c r="C222" s="63" t="s">
        <v>1089</v>
      </c>
      <c r="D222" s="67" t="s">
        <v>1086</v>
      </c>
      <c r="E222" s="67" t="s">
        <v>1533</v>
      </c>
      <c r="F222" s="64"/>
      <c r="G222" s="67"/>
      <c r="H222" s="80">
        <v>0</v>
      </c>
      <c r="I222" s="80">
        <f>IF(C222="",0,SUMIFS(T_mouv_prog[Entrée],T_mouv_prog[Ref],C222))</f>
        <v>0</v>
      </c>
      <c r="J222" s="67">
        <f>IF(C222="",0,SUMIFS(T_mouv_prog[Sortie],T_mouv_prog[Ref],C222))</f>
        <v>0</v>
      </c>
      <c r="K222" s="63">
        <f>IFERROR(T_piece_prog[[#This Row],[Stock initial]]+T_piece_prog[[#This Row],[Entrées]]-T_piece_prog[[#This Row],[Sorties]],0)</f>
        <v>0</v>
      </c>
      <c r="L222" s="63">
        <f>IFERROR(T_piece_prog[[#This Row],[Stock Final]]*T_piece_prog[[#This Row],[Price]],0)</f>
        <v>0</v>
      </c>
      <c r="M222" s="80">
        <v>2</v>
      </c>
      <c r="N222" s="57">
        <f>IFERROR(K222-M222,"")</f>
        <v>-2</v>
      </c>
      <c r="O222" s="53" t="str">
        <f>IF(N222&gt;=0,"OK","Manque")</f>
        <v>Manque</v>
      </c>
    </row>
    <row r="223" spans="1:15" x14ac:dyDescent="0.3">
      <c r="A223" s="61">
        <f>IF(ISNUMBER(A222),A222+1,1)</f>
        <v>219</v>
      </c>
      <c r="B223" s="67" t="s">
        <v>54</v>
      </c>
      <c r="C223" s="63" t="s">
        <v>1325</v>
      </c>
      <c r="D223" s="67" t="s">
        <v>683</v>
      </c>
      <c r="E223" s="67" t="s">
        <v>1533</v>
      </c>
      <c r="F223" s="64"/>
      <c r="G223" s="67"/>
      <c r="H223" s="80">
        <v>2</v>
      </c>
      <c r="I223" s="80">
        <f>IF(C223="",0,SUMIFS(T_mouv_prog[Entrée],T_mouv_prog[Ref],C223))</f>
        <v>0</v>
      </c>
      <c r="J223" s="67">
        <f>IF(C223="",0,SUMIFS(T_mouv_prog[Sortie],T_mouv_prog[Ref],C223))</f>
        <v>0</v>
      </c>
      <c r="K223" s="63">
        <f>IFERROR(T_piece_prog[[#This Row],[Stock initial]]+T_piece_prog[[#This Row],[Entrées]]-T_piece_prog[[#This Row],[Sorties]],0)</f>
        <v>2</v>
      </c>
      <c r="L223" s="63">
        <f>IFERROR(T_piece_prog[[#This Row],[Stock Final]]*T_piece_prog[[#This Row],[Price]],0)</f>
        <v>0</v>
      </c>
      <c r="M223" s="80">
        <v>2</v>
      </c>
      <c r="N223" s="57">
        <f>IFERROR(K223-M223,"")</f>
        <v>0</v>
      </c>
      <c r="O223" s="53" t="str">
        <f>IF(N223&gt;=0,"OK","Manque")</f>
        <v>OK</v>
      </c>
    </row>
    <row r="224" spans="1:15" x14ac:dyDescent="0.3">
      <c r="A224" s="61">
        <f>IF(ISNUMBER(A223),A223+1,1)</f>
        <v>220</v>
      </c>
      <c r="B224" s="67" t="s">
        <v>212</v>
      </c>
      <c r="C224" s="63">
        <v>7423437874</v>
      </c>
      <c r="D224" s="67" t="s">
        <v>180</v>
      </c>
      <c r="E224" s="67" t="s">
        <v>1533</v>
      </c>
      <c r="F224" s="64"/>
      <c r="G224" s="67"/>
      <c r="H224" s="80">
        <v>2</v>
      </c>
      <c r="I224" s="80">
        <f>IF(C224="",0,SUMIFS(T_mouv_prog[Entrée],T_mouv_prog[Ref],C224))</f>
        <v>0</v>
      </c>
      <c r="J224" s="67">
        <f>IF(C224="",0,SUMIFS(T_mouv_prog[Sortie],T_mouv_prog[Ref],C224))</f>
        <v>0</v>
      </c>
      <c r="K224" s="63">
        <f>IFERROR(T_piece_prog[[#This Row],[Stock initial]]+T_piece_prog[[#This Row],[Entrées]]-T_piece_prog[[#This Row],[Sorties]],0)</f>
        <v>2</v>
      </c>
      <c r="L224" s="63">
        <f>IFERROR(T_piece_prog[[#This Row],[Stock Final]]*T_piece_prog[[#This Row],[Price]],0)</f>
        <v>0</v>
      </c>
      <c r="M224" s="80">
        <v>4</v>
      </c>
      <c r="N224" s="57">
        <f>IFERROR(K224-M224,"")</f>
        <v>-2</v>
      </c>
      <c r="O224" s="53" t="str">
        <f>IF(N224&gt;=0,"OK","Manque")</f>
        <v>Manque</v>
      </c>
    </row>
    <row r="225" spans="1:15" x14ac:dyDescent="0.3">
      <c r="A225" s="61">
        <f>IF(ISNUMBER(A224),A224+1,1)</f>
        <v>221</v>
      </c>
      <c r="B225" s="67" t="s">
        <v>537</v>
      </c>
      <c r="C225" s="63" t="s">
        <v>538</v>
      </c>
      <c r="D225" s="67" t="s">
        <v>242</v>
      </c>
      <c r="E225" s="67" t="s">
        <v>1533</v>
      </c>
      <c r="F225" s="64"/>
      <c r="G225" s="67"/>
      <c r="H225" s="80">
        <v>4</v>
      </c>
      <c r="I225" s="80">
        <f>IF(C225="",0,SUMIFS(T_mouv_prog[Entrée],T_mouv_prog[Ref],C225))</f>
        <v>0</v>
      </c>
      <c r="J225" s="67">
        <f>IF(C225="",0,SUMIFS(T_mouv_prog[Sortie],T_mouv_prog[Ref],C225))</f>
        <v>0</v>
      </c>
      <c r="K225" s="63">
        <f>IFERROR(T_piece_prog[[#This Row],[Stock initial]]+T_piece_prog[[#This Row],[Entrées]]-T_piece_prog[[#This Row],[Sorties]],0)</f>
        <v>4</v>
      </c>
      <c r="L225" s="63">
        <f>IFERROR(T_piece_prog[[#This Row],[Stock Final]]*T_piece_prog[[#This Row],[Price]],0)</f>
        <v>0</v>
      </c>
      <c r="M225" s="80">
        <v>4</v>
      </c>
      <c r="N225" s="57">
        <f>IFERROR(K225-M225,"")</f>
        <v>0</v>
      </c>
      <c r="O225" s="53" t="str">
        <f>IF(N225&gt;=0,"OK","Manque")</f>
        <v>OK</v>
      </c>
    </row>
    <row r="226" spans="1:15" x14ac:dyDescent="0.3">
      <c r="A226" s="61">
        <f>IF(ISNUMBER(A225),A225+1,1)</f>
        <v>222</v>
      </c>
      <c r="B226" s="67" t="s">
        <v>149</v>
      </c>
      <c r="C226" s="63" t="s">
        <v>707</v>
      </c>
      <c r="D226" s="67" t="s">
        <v>120</v>
      </c>
      <c r="E226" s="67" t="s">
        <v>1533</v>
      </c>
      <c r="F226" s="64"/>
      <c r="G226" s="67"/>
      <c r="H226" s="80">
        <v>0</v>
      </c>
      <c r="I226" s="80">
        <f>IF(C226="",0,SUMIFS(T_mouv_prog[Entrée],T_mouv_prog[Ref],C226))</f>
        <v>0</v>
      </c>
      <c r="J226" s="67">
        <f>IF(C226="",0,SUMIFS(T_mouv_prog[Sortie],T_mouv_prog[Ref],C226))</f>
        <v>0</v>
      </c>
      <c r="K226" s="63">
        <f>IFERROR(T_piece_prog[[#This Row],[Stock initial]]+T_piece_prog[[#This Row],[Entrées]]-T_piece_prog[[#This Row],[Sorties]],0)</f>
        <v>0</v>
      </c>
      <c r="L226" s="63">
        <f>IFERROR(T_piece_prog[[#This Row],[Stock Final]]*T_piece_prog[[#This Row],[Price]],0)</f>
        <v>0</v>
      </c>
      <c r="M226" s="80">
        <v>0</v>
      </c>
      <c r="N226" s="57">
        <f>IFERROR(K226-M226,"")</f>
        <v>0</v>
      </c>
      <c r="O226" s="53" t="str">
        <f>IF(N226&gt;=0,"OK","Manque")</f>
        <v>OK</v>
      </c>
    </row>
    <row r="227" spans="1:15" x14ac:dyDescent="0.3">
      <c r="A227" s="61">
        <f>IF(ISNUMBER(A226),A226+1,1)</f>
        <v>223</v>
      </c>
      <c r="B227" s="67" t="s">
        <v>149</v>
      </c>
      <c r="C227" s="63" t="s">
        <v>1211</v>
      </c>
      <c r="D227" s="67" t="s">
        <v>120</v>
      </c>
      <c r="E227" s="67" t="s">
        <v>1533</v>
      </c>
      <c r="F227" s="64"/>
      <c r="G227" s="67"/>
      <c r="H227" s="80">
        <v>0</v>
      </c>
      <c r="I227" s="80">
        <f>IF(C227="",0,SUMIFS(T_mouv_prog[Entrée],T_mouv_prog[Ref],C227))</f>
        <v>0</v>
      </c>
      <c r="J227" s="67">
        <f>IF(C227="",0,SUMIFS(T_mouv_prog[Sortie],T_mouv_prog[Ref],C227))</f>
        <v>0</v>
      </c>
      <c r="K227" s="63">
        <f>IFERROR(T_piece_prog[[#This Row],[Stock initial]]+T_piece_prog[[#This Row],[Entrées]]-T_piece_prog[[#This Row],[Sorties]],0)</f>
        <v>0</v>
      </c>
      <c r="L227" s="63">
        <f>IFERROR(T_piece_prog[[#This Row],[Stock Final]]*T_piece_prog[[#This Row],[Price]],0)</f>
        <v>0</v>
      </c>
      <c r="M227" s="80">
        <v>0</v>
      </c>
      <c r="N227" s="57">
        <f>IFERROR(K227-M227,"")</f>
        <v>0</v>
      </c>
      <c r="O227" s="53" t="str">
        <f>IF(N227&gt;=0,"OK","Manque")</f>
        <v>OK</v>
      </c>
    </row>
    <row r="228" spans="1:15" x14ac:dyDescent="0.3">
      <c r="A228" s="61">
        <f>IF(ISNUMBER(A227),A227+1,1)</f>
        <v>224</v>
      </c>
      <c r="B228" s="62" t="s">
        <v>149</v>
      </c>
      <c r="C228" s="63" t="s">
        <v>1488</v>
      </c>
      <c r="D228" s="63" t="s">
        <v>120</v>
      </c>
      <c r="E228" s="63" t="s">
        <v>1533</v>
      </c>
      <c r="F228" s="64"/>
      <c r="G228" s="67"/>
      <c r="H228" s="80">
        <v>0</v>
      </c>
      <c r="I228" s="80">
        <f>IF(C228="",0,SUMIFS(T_mouv_prog[Entrée],T_mouv_prog[Ref],C228))</f>
        <v>0</v>
      </c>
      <c r="J228" s="67">
        <f>IF(C228="",0,SUMIFS(T_mouv_prog[Sortie],T_mouv_prog[Ref],C228))</f>
        <v>0</v>
      </c>
      <c r="K228" s="63">
        <f>IFERROR(T_piece_prog[[#This Row],[Stock initial]]+T_piece_prog[[#This Row],[Entrées]]-T_piece_prog[[#This Row],[Sorties]],0)</f>
        <v>0</v>
      </c>
      <c r="L228" s="63">
        <f>IFERROR(T_piece_prog[[#This Row],[Stock Final]]*T_piece_prog[[#This Row],[Price]],0)</f>
        <v>0</v>
      </c>
      <c r="M228" s="80">
        <v>0</v>
      </c>
      <c r="N228" s="57">
        <f>IFERROR(K228-M228,"")</f>
        <v>0</v>
      </c>
      <c r="O228" s="53" t="str">
        <f>IF(N228&gt;=0,"OK","Manque")</f>
        <v>OK</v>
      </c>
    </row>
    <row r="229" spans="1:15" x14ac:dyDescent="0.3">
      <c r="A229" s="61">
        <f>IF(ISNUMBER(A228),A228+1,1)</f>
        <v>225</v>
      </c>
      <c r="B229" s="67" t="s">
        <v>708</v>
      </c>
      <c r="C229" s="63" t="s">
        <v>709</v>
      </c>
      <c r="D229" s="67" t="s">
        <v>120</v>
      </c>
      <c r="E229" s="67" t="s">
        <v>1533</v>
      </c>
      <c r="F229" s="64"/>
      <c r="G229" s="67"/>
      <c r="H229" s="80">
        <v>0</v>
      </c>
      <c r="I229" s="80">
        <f>IF(C229="",0,SUMIFS(T_mouv_prog[Entrée],T_mouv_prog[Ref],C229))</f>
        <v>0</v>
      </c>
      <c r="J229" s="67">
        <f>IF(C229="",0,SUMIFS(T_mouv_prog[Sortie],T_mouv_prog[Ref],C229))</f>
        <v>0</v>
      </c>
      <c r="K229" s="63">
        <f>IFERROR(T_piece_prog[[#This Row],[Stock initial]]+T_piece_prog[[#This Row],[Entrées]]-T_piece_prog[[#This Row],[Sorties]],0)</f>
        <v>0</v>
      </c>
      <c r="L229" s="63">
        <f>IFERROR(T_piece_prog[[#This Row],[Stock Final]]*T_piece_prog[[#This Row],[Price]],0)</f>
        <v>0</v>
      </c>
      <c r="M229" s="80">
        <v>0</v>
      </c>
      <c r="N229" s="57">
        <f>IFERROR(K229-M229,"")</f>
        <v>0</v>
      </c>
      <c r="O229" s="53" t="str">
        <f>IF(N229&gt;=0,"OK","Manque")</f>
        <v>OK</v>
      </c>
    </row>
    <row r="230" spans="1:15" x14ac:dyDescent="0.3">
      <c r="A230" s="61">
        <f>IF(ISNUMBER(A229),A229+1,1)</f>
        <v>226</v>
      </c>
      <c r="B230" s="67" t="s">
        <v>164</v>
      </c>
      <c r="C230" s="63" t="s">
        <v>724</v>
      </c>
      <c r="D230" s="67" t="s">
        <v>120</v>
      </c>
      <c r="E230" s="67" t="s">
        <v>1533</v>
      </c>
      <c r="F230" s="64"/>
      <c r="G230" s="67"/>
      <c r="H230" s="80">
        <v>0</v>
      </c>
      <c r="I230" s="80">
        <f>IF(C230="",0,SUMIFS(T_mouv_prog[Entrée],T_mouv_prog[Ref],C230))</f>
        <v>0</v>
      </c>
      <c r="J230" s="67">
        <f>IF(C230="",0,SUMIFS(T_mouv_prog[Sortie],T_mouv_prog[Ref],C230))</f>
        <v>0</v>
      </c>
      <c r="K230" s="63">
        <f>IFERROR(T_piece_prog[[#This Row],[Stock initial]]+T_piece_prog[[#This Row],[Entrées]]-T_piece_prog[[#This Row],[Sorties]],0)</f>
        <v>0</v>
      </c>
      <c r="L230" s="63">
        <f>IFERROR(T_piece_prog[[#This Row],[Stock Final]]*T_piece_prog[[#This Row],[Price]],0)</f>
        <v>0</v>
      </c>
      <c r="M230" s="80">
        <v>0</v>
      </c>
      <c r="N230" s="57">
        <f>IFERROR(K230-M230,"")</f>
        <v>0</v>
      </c>
      <c r="O230" s="53" t="str">
        <f>IF(N230&gt;=0,"OK","Manque")</f>
        <v>OK</v>
      </c>
    </row>
    <row r="231" spans="1:15" x14ac:dyDescent="0.3">
      <c r="A231" s="61">
        <f>IF(ISNUMBER(A230),A230+1,1)</f>
        <v>227</v>
      </c>
      <c r="B231" s="67" t="s">
        <v>164</v>
      </c>
      <c r="C231" s="63" t="s">
        <v>998</v>
      </c>
      <c r="D231" s="67" t="s">
        <v>120</v>
      </c>
      <c r="E231" s="67" t="s">
        <v>1533</v>
      </c>
      <c r="F231" s="64"/>
      <c r="G231" s="67"/>
      <c r="H231" s="80">
        <v>0</v>
      </c>
      <c r="I231" s="80">
        <f>IF(C231="",0,SUMIFS(T_mouv_prog[Entrée],T_mouv_prog[Ref],C231))</f>
        <v>0</v>
      </c>
      <c r="J231" s="67">
        <f>IF(C231="",0,SUMIFS(T_mouv_prog[Sortie],T_mouv_prog[Ref],C231))</f>
        <v>0</v>
      </c>
      <c r="K231" s="63">
        <f>IFERROR(T_piece_prog[[#This Row],[Stock initial]]+T_piece_prog[[#This Row],[Entrées]]-T_piece_prog[[#This Row],[Sorties]],0)</f>
        <v>0</v>
      </c>
      <c r="L231" s="63">
        <f>IFERROR(T_piece_prog[[#This Row],[Stock Final]]*T_piece_prog[[#This Row],[Price]],0)</f>
        <v>0</v>
      </c>
      <c r="M231" s="80">
        <v>6</v>
      </c>
      <c r="N231" s="57">
        <f>IFERROR(K231-M231,"")</f>
        <v>-6</v>
      </c>
      <c r="O231" s="53" t="str">
        <f>IF(N231&gt;=0,"OK","Manque")</f>
        <v>Manque</v>
      </c>
    </row>
    <row r="232" spans="1:15" x14ac:dyDescent="0.3">
      <c r="A232" s="61">
        <f>IF(ISNUMBER(A231),A231+1,1)</f>
        <v>228</v>
      </c>
      <c r="B232" s="62" t="s">
        <v>1486</v>
      </c>
      <c r="C232" s="63" t="s">
        <v>1487</v>
      </c>
      <c r="D232" s="63" t="s">
        <v>120</v>
      </c>
      <c r="E232" s="63" t="s">
        <v>1533</v>
      </c>
      <c r="F232" s="64"/>
      <c r="G232" s="67"/>
      <c r="H232" s="80">
        <v>0</v>
      </c>
      <c r="I232" s="80">
        <f>IF(C232="",0,SUMIFS(T_mouv_prog[Entrée],T_mouv_prog[Ref],C232))</f>
        <v>0</v>
      </c>
      <c r="J232" s="67">
        <f>IF(C232="",0,SUMIFS(T_mouv_prog[Sortie],T_mouv_prog[Ref],C232))</f>
        <v>0</v>
      </c>
      <c r="K232" s="63">
        <f>IFERROR(T_piece_prog[[#This Row],[Stock initial]]+T_piece_prog[[#This Row],[Entrées]]-T_piece_prog[[#This Row],[Sorties]],0)</f>
        <v>0</v>
      </c>
      <c r="L232" s="63">
        <f>IFERROR(T_piece_prog[[#This Row],[Stock Final]]*T_piece_prog[[#This Row],[Price]],0)</f>
        <v>0</v>
      </c>
      <c r="M232" s="80">
        <v>3</v>
      </c>
      <c r="N232" s="57">
        <f>IFERROR(K232-M232,"")</f>
        <v>-3</v>
      </c>
      <c r="O232" s="53" t="str">
        <f>IF(N232&gt;=0,"OK","Manque")</f>
        <v>Manque</v>
      </c>
    </row>
    <row r="233" spans="1:15" x14ac:dyDescent="0.3">
      <c r="A233" s="61">
        <f>IF(ISNUMBER(A232),A232+1,1)</f>
        <v>229</v>
      </c>
      <c r="B233" s="67" t="s">
        <v>143</v>
      </c>
      <c r="C233" s="63" t="s">
        <v>144</v>
      </c>
      <c r="D233" s="67" t="s">
        <v>120</v>
      </c>
      <c r="E233" s="67" t="s">
        <v>1533</v>
      </c>
      <c r="F233" s="64"/>
      <c r="G233" s="67"/>
      <c r="H233" s="80">
        <v>0</v>
      </c>
      <c r="I233" s="80">
        <f>IF(C233="",0,SUMIFS(T_mouv_prog[Entrée],T_mouv_prog[Ref],C233))</f>
        <v>0</v>
      </c>
      <c r="J233" s="67">
        <f>IF(C233="",0,SUMIFS(T_mouv_prog[Sortie],T_mouv_prog[Ref],C233))</f>
        <v>0</v>
      </c>
      <c r="K233" s="63">
        <f>IFERROR(T_piece_prog[[#This Row],[Stock initial]]+T_piece_prog[[#This Row],[Entrées]]-T_piece_prog[[#This Row],[Sorties]],0)</f>
        <v>0</v>
      </c>
      <c r="L233" s="63">
        <f>IFERROR(T_piece_prog[[#This Row],[Stock Final]]*T_piece_prog[[#This Row],[Price]],0)</f>
        <v>0</v>
      </c>
      <c r="M233" s="80">
        <v>0</v>
      </c>
      <c r="N233" s="57">
        <f>IFERROR(K233-M233,"")</f>
        <v>0</v>
      </c>
      <c r="O233" s="53" t="str">
        <f>IF(N233&gt;=0,"OK","Manque")</f>
        <v>OK</v>
      </c>
    </row>
    <row r="234" spans="1:15" x14ac:dyDescent="0.3">
      <c r="A234" s="61">
        <f>IF(ISNUMBER(A233),A233+1,1)</f>
        <v>230</v>
      </c>
      <c r="B234" s="67" t="s">
        <v>1558</v>
      </c>
      <c r="C234" s="63">
        <v>1089286</v>
      </c>
      <c r="D234" s="67" t="s">
        <v>683</v>
      </c>
      <c r="E234" s="67" t="s">
        <v>1533</v>
      </c>
      <c r="F234" s="64"/>
      <c r="G234" s="67"/>
      <c r="H234" s="80">
        <v>1</v>
      </c>
      <c r="I234" s="80">
        <f>IF(C234="",0,SUMIFS(T_mouv_prog[Entrée],T_mouv_prog[Ref],C234))</f>
        <v>0</v>
      </c>
      <c r="J234" s="67">
        <f>IF(C234="",0,SUMIFS(T_mouv_prog[Sortie],T_mouv_prog[Ref],C234))</f>
        <v>0</v>
      </c>
      <c r="K234" s="63">
        <f>IFERROR(T_piece_prog[[#This Row],[Stock initial]]+T_piece_prog[[#This Row],[Entrées]]-T_piece_prog[[#This Row],[Sorties]],0)</f>
        <v>1</v>
      </c>
      <c r="L234" s="63">
        <f>IFERROR(T_piece_prog[[#This Row],[Stock Final]]*T_piece_prog[[#This Row],[Price]],0)</f>
        <v>0</v>
      </c>
      <c r="M234" s="80">
        <v>1</v>
      </c>
      <c r="N234" s="57">
        <f>IFERROR(K234-M234,"")</f>
        <v>0</v>
      </c>
      <c r="O234" s="53" t="str">
        <f>IF(N234&gt;=0,"OK","Manque")</f>
        <v>OK</v>
      </c>
    </row>
    <row r="235" spans="1:15" x14ac:dyDescent="0.3">
      <c r="A235" s="61">
        <f>IF(ISNUMBER(A234),A234+1,1)</f>
        <v>231</v>
      </c>
      <c r="B235" s="67" t="s">
        <v>769</v>
      </c>
      <c r="C235" s="63" t="s">
        <v>770</v>
      </c>
      <c r="D235" s="67" t="s">
        <v>174</v>
      </c>
      <c r="E235" s="67" t="s">
        <v>1533</v>
      </c>
      <c r="F235" s="64"/>
      <c r="G235" s="67"/>
      <c r="H235" s="80">
        <v>0</v>
      </c>
      <c r="I235" s="80">
        <f>IF(C235="",0,SUMIFS(T_mouv_prog[Entrée],T_mouv_prog[Ref],C235))</f>
        <v>0</v>
      </c>
      <c r="J235" s="67">
        <f>IF(C235="",0,SUMIFS(T_mouv_prog[Sortie],T_mouv_prog[Ref],C235))</f>
        <v>0</v>
      </c>
      <c r="K235" s="63">
        <f>IFERROR(T_piece_prog[[#This Row],[Stock initial]]+T_piece_prog[[#This Row],[Entrées]]-T_piece_prog[[#This Row],[Sorties]],0)</f>
        <v>0</v>
      </c>
      <c r="L235" s="63">
        <f>IFERROR(T_piece_prog[[#This Row],[Stock Final]]*T_piece_prog[[#This Row],[Price]],0)</f>
        <v>0</v>
      </c>
      <c r="M235" s="80">
        <v>0</v>
      </c>
      <c r="N235" s="57">
        <f>IFERROR(K235-M235,"")</f>
        <v>0</v>
      </c>
      <c r="O235" s="53" t="str">
        <f>IF(N235&gt;=0,"OK","Manque")</f>
        <v>OK</v>
      </c>
    </row>
    <row r="236" spans="1:15" x14ac:dyDescent="0.3">
      <c r="A236" s="61">
        <f>IF(ISNUMBER(A235),A235+1,1)</f>
        <v>232</v>
      </c>
      <c r="B236" s="67" t="s">
        <v>896</v>
      </c>
      <c r="C236" s="63" t="s">
        <v>173</v>
      </c>
      <c r="D236" s="67" t="s">
        <v>894</v>
      </c>
      <c r="E236" s="67" t="s">
        <v>1533</v>
      </c>
      <c r="F236" s="64"/>
      <c r="G236" s="67"/>
      <c r="H236" s="80">
        <v>6</v>
      </c>
      <c r="I236" s="80">
        <f>IF(C236="",0,SUMIFS(T_mouv_prog[Entrée],T_mouv_prog[Ref],C236))</f>
        <v>0</v>
      </c>
      <c r="J236" s="67">
        <f>IF(C236="",0,SUMIFS(T_mouv_prog[Sortie],T_mouv_prog[Ref],C236))</f>
        <v>0</v>
      </c>
      <c r="K236" s="63">
        <f>IFERROR(T_piece_prog[[#This Row],[Stock initial]]+T_piece_prog[[#This Row],[Entrées]]-T_piece_prog[[#This Row],[Sorties]],0)</f>
        <v>6</v>
      </c>
      <c r="L236" s="63">
        <f>IFERROR(T_piece_prog[[#This Row],[Stock Final]]*T_piece_prog[[#This Row],[Price]],0)</f>
        <v>0</v>
      </c>
      <c r="M236" s="80">
        <v>6</v>
      </c>
      <c r="N236" s="57">
        <f>IFERROR(K236-M236,"")</f>
        <v>0</v>
      </c>
      <c r="O236" s="53" t="str">
        <f>IF(N236&gt;=0,"OK","Manque")</f>
        <v>OK</v>
      </c>
    </row>
    <row r="237" spans="1:15" x14ac:dyDescent="0.3">
      <c r="A237" s="61">
        <f>IF(ISNUMBER(A236),A236+1,1)</f>
        <v>233</v>
      </c>
      <c r="B237" s="67" t="s">
        <v>990</v>
      </c>
      <c r="C237" s="63" t="s">
        <v>991</v>
      </c>
      <c r="D237" s="67" t="s">
        <v>120</v>
      </c>
      <c r="E237" s="67" t="s">
        <v>1533</v>
      </c>
      <c r="F237" s="64"/>
      <c r="G237" s="67"/>
      <c r="H237" s="80">
        <v>0</v>
      </c>
      <c r="I237" s="80">
        <f>IF(C237="",0,SUMIFS(T_mouv_prog[Entrée],T_mouv_prog[Ref],C237))</f>
        <v>0</v>
      </c>
      <c r="J237" s="67">
        <f>IF(C237="",0,SUMIFS(T_mouv_prog[Sortie],T_mouv_prog[Ref],C237))</f>
        <v>0</v>
      </c>
      <c r="K237" s="63">
        <f>IFERROR(T_piece_prog[[#This Row],[Stock initial]]+T_piece_prog[[#This Row],[Entrées]]-T_piece_prog[[#This Row],[Sorties]],0)</f>
        <v>0</v>
      </c>
      <c r="L237" s="63">
        <f>IFERROR(T_piece_prog[[#This Row],[Stock Final]]*T_piece_prog[[#This Row],[Price]],0)</f>
        <v>0</v>
      </c>
      <c r="M237" s="80">
        <v>0</v>
      </c>
      <c r="N237" s="57">
        <f>IFERROR(K237-M237,"")</f>
        <v>0</v>
      </c>
      <c r="O237" s="53" t="str">
        <f>IF(N237&gt;=0,"OK","Manque")</f>
        <v>OK</v>
      </c>
    </row>
    <row r="238" spans="1:15" x14ac:dyDescent="0.3">
      <c r="A238" s="61">
        <f>IF(ISNUMBER(A237),A237+1,1)</f>
        <v>234</v>
      </c>
      <c r="B238" s="67" t="s">
        <v>217</v>
      </c>
      <c r="C238" s="63">
        <v>7424070792</v>
      </c>
      <c r="D238" s="67" t="s">
        <v>180</v>
      </c>
      <c r="E238" s="67" t="s">
        <v>1533</v>
      </c>
      <c r="F238" s="64"/>
      <c r="G238" s="67"/>
      <c r="H238" s="80">
        <v>1</v>
      </c>
      <c r="I238" s="80">
        <f>IF(C238="",0,SUMIFS(T_mouv_prog[Entrée],T_mouv_prog[Ref],C238))</f>
        <v>0</v>
      </c>
      <c r="J238" s="67">
        <f>IF(C238="",0,SUMIFS(T_mouv_prog[Sortie],T_mouv_prog[Ref],C238))</f>
        <v>0</v>
      </c>
      <c r="K238" s="63">
        <f>IFERROR(T_piece_prog[[#This Row],[Stock initial]]+T_piece_prog[[#This Row],[Entrées]]-T_piece_prog[[#This Row],[Sorties]],0)</f>
        <v>1</v>
      </c>
      <c r="L238" s="63">
        <f>IFERROR(T_piece_prog[[#This Row],[Stock Final]]*T_piece_prog[[#This Row],[Price]],0)</f>
        <v>0</v>
      </c>
      <c r="M238" s="80">
        <v>1</v>
      </c>
      <c r="N238" s="57">
        <f>IFERROR(K238-M238,"")</f>
        <v>0</v>
      </c>
      <c r="O238" s="53" t="str">
        <f>IF(N238&gt;=0,"OK","Manque")</f>
        <v>OK</v>
      </c>
    </row>
    <row r="239" spans="1:15" x14ac:dyDescent="0.3">
      <c r="A239" s="61">
        <f>IF(ISNUMBER(A238),A238+1,1)</f>
        <v>235</v>
      </c>
      <c r="B239" s="67" t="s">
        <v>1389</v>
      </c>
      <c r="C239" s="63" t="s">
        <v>543</v>
      </c>
      <c r="D239" s="67" t="s">
        <v>242</v>
      </c>
      <c r="E239" s="67" t="s">
        <v>1533</v>
      </c>
      <c r="F239" s="64"/>
      <c r="G239" s="67"/>
      <c r="H239" s="80">
        <v>24</v>
      </c>
      <c r="I239" s="80">
        <f>IF(C239="",0,SUMIFS(T_mouv_prog[Entrée],T_mouv_prog[Ref],C239))</f>
        <v>0</v>
      </c>
      <c r="J239" s="67">
        <f>IF(C239="",0,SUMIFS(T_mouv_prog[Sortie],T_mouv_prog[Ref],C239))</f>
        <v>0</v>
      </c>
      <c r="K239" s="63">
        <f>IFERROR(T_piece_prog[[#This Row],[Stock initial]]+T_piece_prog[[#This Row],[Entrées]]-T_piece_prog[[#This Row],[Sorties]],0)</f>
        <v>24</v>
      </c>
      <c r="L239" s="63">
        <f>IFERROR(T_piece_prog[[#This Row],[Stock Final]]*T_piece_prog[[#This Row],[Price]],0)</f>
        <v>0</v>
      </c>
      <c r="M239" s="80">
        <v>24</v>
      </c>
      <c r="N239" s="57">
        <f>IFERROR(K239-M239,"")</f>
        <v>0</v>
      </c>
      <c r="O239" s="53" t="str">
        <f>IF(N239&gt;=0,"OK","Manque")</f>
        <v>OK</v>
      </c>
    </row>
    <row r="240" spans="1:15" x14ac:dyDescent="0.3">
      <c r="A240" s="61">
        <f>IF(ISNUMBER(A239),A239+1,1)</f>
        <v>236</v>
      </c>
      <c r="B240" s="67" t="s">
        <v>99</v>
      </c>
      <c r="C240" s="63" t="s">
        <v>136</v>
      </c>
      <c r="D240" s="67" t="s">
        <v>120</v>
      </c>
      <c r="E240" s="67" t="s">
        <v>1533</v>
      </c>
      <c r="F240" s="64"/>
      <c r="G240" s="67"/>
      <c r="H240" s="80">
        <v>0</v>
      </c>
      <c r="I240" s="80">
        <f>IF(C240="",0,SUMIFS(T_mouv_prog[Entrée],T_mouv_prog[Ref],C240))</f>
        <v>0</v>
      </c>
      <c r="J240" s="67">
        <f>IF(C240="",0,SUMIFS(T_mouv_prog[Sortie],T_mouv_prog[Ref],C240))</f>
        <v>0</v>
      </c>
      <c r="K240" s="63">
        <f>IFERROR(T_piece_prog[[#This Row],[Stock initial]]+T_piece_prog[[#This Row],[Entrées]]-T_piece_prog[[#This Row],[Sorties]],0)</f>
        <v>0</v>
      </c>
      <c r="L240" s="63">
        <f>IFERROR(T_piece_prog[[#This Row],[Stock Final]]*T_piece_prog[[#This Row],[Price]],0)</f>
        <v>0</v>
      </c>
      <c r="M240" s="80">
        <v>0</v>
      </c>
      <c r="N240" s="57">
        <f>IFERROR(K240-M240,"")</f>
        <v>0</v>
      </c>
      <c r="O240" s="53" t="str">
        <f>IF(N240&gt;=0,"OK","Manque")</f>
        <v>OK</v>
      </c>
    </row>
    <row r="241" spans="1:15" x14ac:dyDescent="0.3">
      <c r="A241" s="61">
        <f>IF(ISNUMBER(A240),A240+1,1)</f>
        <v>237</v>
      </c>
      <c r="B241" s="67" t="s">
        <v>1357</v>
      </c>
      <c r="C241" s="63" t="s">
        <v>100</v>
      </c>
      <c r="D241" s="67" t="s">
        <v>683</v>
      </c>
      <c r="E241" s="67" t="s">
        <v>1533</v>
      </c>
      <c r="F241" s="64"/>
      <c r="G241" s="67"/>
      <c r="H241" s="80">
        <v>4</v>
      </c>
      <c r="I241" s="80">
        <f>IF(C241="",0,SUMIFS(T_mouv_prog[Entrée],T_mouv_prog[Ref],C241))</f>
        <v>0</v>
      </c>
      <c r="J241" s="67">
        <f>IF(C241="",0,SUMIFS(T_mouv_prog[Sortie],T_mouv_prog[Ref],C241))</f>
        <v>0</v>
      </c>
      <c r="K241" s="63">
        <f>IFERROR(T_piece_prog[[#This Row],[Stock initial]]+T_piece_prog[[#This Row],[Entrées]]-T_piece_prog[[#This Row],[Sorties]],0)</f>
        <v>4</v>
      </c>
      <c r="L241" s="63">
        <f>IFERROR(T_piece_prog[[#This Row],[Stock Final]]*T_piece_prog[[#This Row],[Price]],0)</f>
        <v>0</v>
      </c>
      <c r="M241" s="80">
        <v>0</v>
      </c>
      <c r="N241" s="57">
        <f>IFERROR(K241-M241,"")</f>
        <v>4</v>
      </c>
      <c r="O241" s="53" t="str">
        <f>IF(N241&gt;=0,"OK","Manque")</f>
        <v>OK</v>
      </c>
    </row>
    <row r="242" spans="1:15" x14ac:dyDescent="0.3">
      <c r="A242" s="61">
        <f>IF(ISNUMBER(A241),A241+1,1)</f>
        <v>238</v>
      </c>
      <c r="B242" s="67" t="s">
        <v>697</v>
      </c>
      <c r="C242" s="63" t="s">
        <v>110</v>
      </c>
      <c r="D242" s="67" t="s">
        <v>120</v>
      </c>
      <c r="E242" s="67" t="s">
        <v>1533</v>
      </c>
      <c r="F242" s="64"/>
      <c r="G242" s="67"/>
      <c r="H242" s="80">
        <v>0</v>
      </c>
      <c r="I242" s="80">
        <f>IF(C242="",0,SUMIFS(T_mouv_prog[Entrée],T_mouv_prog[Ref],C242))</f>
        <v>0</v>
      </c>
      <c r="J242" s="67">
        <f>IF(C242="",0,SUMIFS(T_mouv_prog[Sortie],T_mouv_prog[Ref],C242))</f>
        <v>0</v>
      </c>
      <c r="K242" s="63">
        <f>IFERROR(T_piece_prog[[#This Row],[Stock initial]]+T_piece_prog[[#This Row],[Entrées]]-T_piece_prog[[#This Row],[Sorties]],0)</f>
        <v>0</v>
      </c>
      <c r="L242" s="63">
        <f>IFERROR(T_piece_prog[[#This Row],[Stock Final]]*T_piece_prog[[#This Row],[Price]],0)</f>
        <v>0</v>
      </c>
      <c r="M242" s="80">
        <v>0</v>
      </c>
      <c r="N242" s="57">
        <f>IFERROR(K242-M242,"")</f>
        <v>0</v>
      </c>
      <c r="O242" s="53" t="str">
        <f>IF(N242&gt;=0,"OK","Manque")</f>
        <v>OK</v>
      </c>
    </row>
    <row r="243" spans="1:15" x14ac:dyDescent="0.3">
      <c r="A243" s="61">
        <f>IF(ISNUMBER(A242),A242+1,1)</f>
        <v>239</v>
      </c>
      <c r="B243" s="67" t="s">
        <v>794</v>
      </c>
      <c r="C243" s="63">
        <v>274</v>
      </c>
      <c r="D243" s="67" t="s">
        <v>111</v>
      </c>
      <c r="E243" s="67" t="s">
        <v>1533</v>
      </c>
      <c r="F243" s="64"/>
      <c r="G243" s="67"/>
      <c r="H243" s="80">
        <v>0</v>
      </c>
      <c r="I243" s="80">
        <f>IF(C243="",0,SUMIFS(T_mouv_prog[Entrée],T_mouv_prog[Ref],C243))</f>
        <v>0</v>
      </c>
      <c r="J243" s="67">
        <f>IF(C243="",0,SUMIFS(T_mouv_prog[Sortie],T_mouv_prog[Ref],C243))</f>
        <v>0</v>
      </c>
      <c r="K243" s="63">
        <f>IFERROR(T_piece_prog[[#This Row],[Stock initial]]+T_piece_prog[[#This Row],[Entrées]]-T_piece_prog[[#This Row],[Sorties]],0)</f>
        <v>0</v>
      </c>
      <c r="L243" s="63">
        <f>IFERROR(T_piece_prog[[#This Row],[Stock Final]]*T_piece_prog[[#This Row],[Price]],0)</f>
        <v>0</v>
      </c>
      <c r="M243" s="80">
        <v>1</v>
      </c>
      <c r="N243" s="57">
        <f>IFERROR(K243-M243,"")</f>
        <v>-1</v>
      </c>
      <c r="O243" s="53" t="str">
        <f>IF(N243&gt;=0,"OK","Manque")</f>
        <v>Manque</v>
      </c>
    </row>
    <row r="244" spans="1:15" x14ac:dyDescent="0.3">
      <c r="A244" s="61">
        <f>IF(ISNUMBER(A243),A243+1,1)</f>
        <v>240</v>
      </c>
      <c r="B244" s="67" t="s">
        <v>20</v>
      </c>
      <c r="C244" s="63" t="s">
        <v>682</v>
      </c>
      <c r="D244" s="67" t="s">
        <v>683</v>
      </c>
      <c r="E244" s="67" t="s">
        <v>1533</v>
      </c>
      <c r="F244" s="64"/>
      <c r="G244" s="67"/>
      <c r="H244" s="80">
        <v>0</v>
      </c>
      <c r="I244" s="80">
        <f>IF(C244="",0,SUMIFS(T_mouv_prog[Entrée],T_mouv_prog[Ref],C244))</f>
        <v>0</v>
      </c>
      <c r="J244" s="67">
        <f>IF(C244="",0,SUMIFS(T_mouv_prog[Sortie],T_mouv_prog[Ref],C244))</f>
        <v>0</v>
      </c>
      <c r="K244" s="63">
        <f>IFERROR(T_piece_prog[[#This Row],[Stock initial]]+T_piece_prog[[#This Row],[Entrées]]-T_piece_prog[[#This Row],[Sorties]],0)</f>
        <v>0</v>
      </c>
      <c r="L244" s="63">
        <f>IFERROR(T_piece_prog[[#This Row],[Stock Final]]*T_piece_prog[[#This Row],[Price]],0)</f>
        <v>0</v>
      </c>
      <c r="M244" s="80">
        <v>3</v>
      </c>
      <c r="N244" s="57">
        <f>IFERROR(K244-M244,"")</f>
        <v>-3</v>
      </c>
      <c r="O244" s="53" t="str">
        <f>IF(N244&gt;=0,"OK","Manque")</f>
        <v>Manque</v>
      </c>
    </row>
    <row r="245" spans="1:15" x14ac:dyDescent="0.3">
      <c r="A245" s="61">
        <f>IF(ISNUMBER(A244),A244+1,1)</f>
        <v>241</v>
      </c>
      <c r="B245" s="67" t="s">
        <v>20</v>
      </c>
      <c r="C245" s="63" t="s">
        <v>720</v>
      </c>
      <c r="D245" s="67" t="s">
        <v>180</v>
      </c>
      <c r="E245" s="67" t="s">
        <v>1533</v>
      </c>
      <c r="F245" s="64"/>
      <c r="G245" s="67"/>
      <c r="H245" s="80">
        <v>0</v>
      </c>
      <c r="I245" s="80">
        <f>IF(C245="",0,SUMIFS(T_mouv_prog[Entrée],T_mouv_prog[Ref],C245))</f>
        <v>0</v>
      </c>
      <c r="J245" s="67">
        <f>IF(C245="",0,SUMIFS(T_mouv_prog[Sortie],T_mouv_prog[Ref],C245))</f>
        <v>0</v>
      </c>
      <c r="K245" s="63">
        <f>IFERROR(T_piece_prog[[#This Row],[Stock initial]]+T_piece_prog[[#This Row],[Entrées]]-T_piece_prog[[#This Row],[Sorties]],0)</f>
        <v>0</v>
      </c>
      <c r="L245" s="63">
        <f>IFERROR(T_piece_prog[[#This Row],[Stock Final]]*T_piece_prog[[#This Row],[Price]],0)</f>
        <v>0</v>
      </c>
      <c r="M245" s="80">
        <v>0</v>
      </c>
      <c r="N245" s="57">
        <f>IFERROR(K245-M245,"")</f>
        <v>0</v>
      </c>
      <c r="O245" s="53" t="str">
        <f>IF(N245&gt;=0,"OK","Manque")</f>
        <v>OK</v>
      </c>
    </row>
    <row r="246" spans="1:15" x14ac:dyDescent="0.3">
      <c r="A246" s="61">
        <f>IF(ISNUMBER(A245),A245+1,1)</f>
        <v>242</v>
      </c>
      <c r="B246" s="67" t="s">
        <v>20</v>
      </c>
      <c r="C246" s="63" t="s">
        <v>627</v>
      </c>
      <c r="D246" s="67" t="s">
        <v>242</v>
      </c>
      <c r="E246" s="67" t="s">
        <v>1533</v>
      </c>
      <c r="F246" s="64"/>
      <c r="G246" s="67"/>
      <c r="H246" s="80">
        <v>0</v>
      </c>
      <c r="I246" s="80">
        <f>IF(C246="",0,SUMIFS(T_mouv_prog[Entrée],T_mouv_prog[Ref],C246))</f>
        <v>0</v>
      </c>
      <c r="J246" s="67">
        <f>IF(C246="",0,SUMIFS(T_mouv_prog[Sortie],T_mouv_prog[Ref],C246))</f>
        <v>0</v>
      </c>
      <c r="K246" s="63">
        <f>IFERROR(T_piece_prog[[#This Row],[Stock initial]]+T_piece_prog[[#This Row],[Entrées]]-T_piece_prog[[#This Row],[Sorties]],0)</f>
        <v>0</v>
      </c>
      <c r="L246" s="63">
        <f>IFERROR(T_piece_prog[[#This Row],[Stock Final]]*T_piece_prog[[#This Row],[Price]],0)</f>
        <v>0</v>
      </c>
      <c r="M246" s="80">
        <v>1</v>
      </c>
      <c r="N246" s="57">
        <f>IFERROR(K246-M246,"")</f>
        <v>-1</v>
      </c>
      <c r="O246" s="53" t="str">
        <f>IF(N246&gt;=0,"OK","Manque")</f>
        <v>Manque</v>
      </c>
    </row>
    <row r="247" spans="1:15" x14ac:dyDescent="0.3">
      <c r="A247" s="61">
        <f>IF(ISNUMBER(A246),A246+1,1)</f>
        <v>243</v>
      </c>
      <c r="B247" s="67" t="s">
        <v>20</v>
      </c>
      <c r="C247" s="63" t="s">
        <v>879</v>
      </c>
      <c r="D247" s="67" t="s">
        <v>146</v>
      </c>
      <c r="E247" s="67" t="s">
        <v>1533</v>
      </c>
      <c r="F247" s="64"/>
      <c r="G247" s="67"/>
      <c r="H247" s="80">
        <v>0</v>
      </c>
      <c r="I247" s="80">
        <f>IF(C247="",0,SUMIFS(T_mouv_prog[Entrée],T_mouv_prog[Ref],C247))</f>
        <v>0</v>
      </c>
      <c r="J247" s="67">
        <f>IF(C247="",0,SUMIFS(T_mouv_prog[Sortie],T_mouv_prog[Ref],C247))</f>
        <v>0</v>
      </c>
      <c r="K247" s="63">
        <f>IFERROR(T_piece_prog[[#This Row],[Stock initial]]+T_piece_prog[[#This Row],[Entrées]]-T_piece_prog[[#This Row],[Sorties]],0)</f>
        <v>0</v>
      </c>
      <c r="L247" s="63">
        <f>IFERROR(T_piece_prog[[#This Row],[Stock Final]]*T_piece_prog[[#This Row],[Price]],0)</f>
        <v>0</v>
      </c>
      <c r="M247" s="80">
        <v>0</v>
      </c>
      <c r="N247" s="57">
        <f>IFERROR(K247-M247,"")</f>
        <v>0</v>
      </c>
      <c r="O247" s="53" t="str">
        <f>IF(N247&gt;=0,"OK","Manque")</f>
        <v>OK</v>
      </c>
    </row>
    <row r="248" spans="1:15" x14ac:dyDescent="0.3">
      <c r="A248" s="61">
        <f>IF(ISNUMBER(A247),A247+1,1)</f>
        <v>244</v>
      </c>
      <c r="B248" s="67" t="s">
        <v>20</v>
      </c>
      <c r="C248" s="63" t="s">
        <v>162</v>
      </c>
      <c r="D248" s="67" t="s">
        <v>146</v>
      </c>
      <c r="E248" s="67" t="s">
        <v>1533</v>
      </c>
      <c r="F248" s="64"/>
      <c r="G248" s="67"/>
      <c r="H248" s="80">
        <v>8</v>
      </c>
      <c r="I248" s="80">
        <f>IF(C248="",0,SUMIFS(T_mouv_prog[Entrée],T_mouv_prog[Ref],C248))</f>
        <v>0</v>
      </c>
      <c r="J248" s="67">
        <f>IF(C248="",0,SUMIFS(T_mouv_prog[Sortie],T_mouv_prog[Ref],C248))</f>
        <v>0</v>
      </c>
      <c r="K248" s="63">
        <f>IFERROR(T_piece_prog[[#This Row],[Stock initial]]+T_piece_prog[[#This Row],[Entrées]]-T_piece_prog[[#This Row],[Sorties]],0)</f>
        <v>8</v>
      </c>
      <c r="L248" s="63">
        <f>IFERROR(T_piece_prog[[#This Row],[Stock Final]]*T_piece_prog[[#This Row],[Price]],0)</f>
        <v>0</v>
      </c>
      <c r="M248" s="80">
        <v>7</v>
      </c>
      <c r="N248" s="57">
        <f>IFERROR(K248-M248,"")</f>
        <v>1</v>
      </c>
      <c r="O248" s="53" t="str">
        <f>IF(N248&gt;=0,"OK","Manque")</f>
        <v>OK</v>
      </c>
    </row>
    <row r="249" spans="1:15" x14ac:dyDescent="0.3">
      <c r="A249" s="61">
        <f>IF(ISNUMBER(A248),A248+1,1)</f>
        <v>245</v>
      </c>
      <c r="B249" s="67" t="s">
        <v>20</v>
      </c>
      <c r="C249" s="63" t="s">
        <v>628</v>
      </c>
      <c r="D249" s="67" t="s">
        <v>242</v>
      </c>
      <c r="E249" s="67" t="s">
        <v>1533</v>
      </c>
      <c r="F249" s="64"/>
      <c r="G249" s="67"/>
      <c r="H249" s="80">
        <v>4</v>
      </c>
      <c r="I249" s="80">
        <f>IF(C249="",0,SUMIFS(T_mouv_prog[Entrée],T_mouv_prog[Ref],C249))</f>
        <v>0</v>
      </c>
      <c r="J249" s="67">
        <f>IF(C249="",0,SUMIFS(T_mouv_prog[Sortie],T_mouv_prog[Ref],C249))</f>
        <v>0</v>
      </c>
      <c r="K249" s="63">
        <f>IFERROR(T_piece_prog[[#This Row],[Stock initial]]+T_piece_prog[[#This Row],[Entrées]]-T_piece_prog[[#This Row],[Sorties]],0)</f>
        <v>4</v>
      </c>
      <c r="L249" s="63">
        <f>IFERROR(T_piece_prog[[#This Row],[Stock Final]]*T_piece_prog[[#This Row],[Price]],0)</f>
        <v>0</v>
      </c>
      <c r="M249" s="80">
        <v>3</v>
      </c>
      <c r="N249" s="57">
        <f>IFERROR(K249-M249,"")</f>
        <v>1</v>
      </c>
      <c r="O249" s="53" t="str">
        <f>IF(N249&gt;=0,"OK","Manque")</f>
        <v>OK</v>
      </c>
    </row>
    <row r="250" spans="1:15" x14ac:dyDescent="0.3">
      <c r="A250" s="61">
        <f>IF(ISNUMBER(A249),A249+1,1)</f>
        <v>246</v>
      </c>
      <c r="B250" s="67" t="s">
        <v>20</v>
      </c>
      <c r="C250" s="63" t="s">
        <v>150</v>
      </c>
      <c r="D250" s="67" t="s">
        <v>146</v>
      </c>
      <c r="E250" s="67" t="s">
        <v>1533</v>
      </c>
      <c r="F250" s="64"/>
      <c r="G250" s="67"/>
      <c r="H250" s="80">
        <v>2</v>
      </c>
      <c r="I250" s="80">
        <f>IF(C250="",0,SUMIFS(T_mouv_prog[Entrée],T_mouv_prog[Ref],C250))</f>
        <v>0</v>
      </c>
      <c r="J250" s="67">
        <f>IF(C250="",0,SUMIFS(T_mouv_prog[Sortie],T_mouv_prog[Ref],C250))</f>
        <v>0</v>
      </c>
      <c r="K250" s="63">
        <f>IFERROR(T_piece_prog[[#This Row],[Stock initial]]+T_piece_prog[[#This Row],[Entrées]]-T_piece_prog[[#This Row],[Sorties]],0)</f>
        <v>2</v>
      </c>
      <c r="L250" s="63">
        <f>IFERROR(T_piece_prog[[#This Row],[Stock Final]]*T_piece_prog[[#This Row],[Price]],0)</f>
        <v>0</v>
      </c>
      <c r="M250" s="80">
        <v>2</v>
      </c>
      <c r="N250" s="57">
        <f>IFERROR(K250-M250,"")</f>
        <v>0</v>
      </c>
      <c r="O250" s="53" t="str">
        <f>IF(N250&gt;=0,"OK","Manque")</f>
        <v>OK</v>
      </c>
    </row>
    <row r="251" spans="1:15" x14ac:dyDescent="0.3">
      <c r="A251" s="61">
        <f>IF(ISNUMBER(A250),A250+1,1)</f>
        <v>247</v>
      </c>
      <c r="B251" s="67" t="s">
        <v>20</v>
      </c>
      <c r="C251" s="63" t="s">
        <v>625</v>
      </c>
      <c r="D251" s="67" t="s">
        <v>242</v>
      </c>
      <c r="E251" s="67" t="s">
        <v>1533</v>
      </c>
      <c r="F251" s="64"/>
      <c r="G251" s="67"/>
      <c r="H251" s="80">
        <v>4</v>
      </c>
      <c r="I251" s="80">
        <f>IF(C251="",0,SUMIFS(T_mouv_prog[Entrée],T_mouv_prog[Ref],C251))</f>
        <v>0</v>
      </c>
      <c r="J251" s="67">
        <f>IF(C251="",0,SUMIFS(T_mouv_prog[Sortie],T_mouv_prog[Ref],C251))</f>
        <v>0</v>
      </c>
      <c r="K251" s="63">
        <f>IFERROR(T_piece_prog[[#This Row],[Stock initial]]+T_piece_prog[[#This Row],[Entrées]]-T_piece_prog[[#This Row],[Sorties]],0)</f>
        <v>4</v>
      </c>
      <c r="L251" s="63">
        <f>IFERROR(T_piece_prog[[#This Row],[Stock Final]]*T_piece_prog[[#This Row],[Price]],0)</f>
        <v>0</v>
      </c>
      <c r="M251" s="80">
        <v>4</v>
      </c>
      <c r="N251" s="57">
        <f>IFERROR(K251-M251,"")</f>
        <v>0</v>
      </c>
      <c r="O251" s="53" t="str">
        <f>IF(N251&gt;=0,"OK","Manque")</f>
        <v>OK</v>
      </c>
    </row>
    <row r="252" spans="1:15" x14ac:dyDescent="0.3">
      <c r="A252" s="61">
        <f>IF(ISNUMBER(A251),A251+1,1)</f>
        <v>248</v>
      </c>
      <c r="B252" s="67" t="s">
        <v>20</v>
      </c>
      <c r="C252" s="63" t="s">
        <v>52</v>
      </c>
      <c r="D252" s="67" t="s">
        <v>683</v>
      </c>
      <c r="E252" s="67" t="s">
        <v>1533</v>
      </c>
      <c r="F252" s="64"/>
      <c r="G252" s="67"/>
      <c r="H252" s="80">
        <v>1</v>
      </c>
      <c r="I252" s="80">
        <f>IF(C252="",0,SUMIFS(T_mouv_prog[Entrée],T_mouv_prog[Ref],C252))</f>
        <v>0</v>
      </c>
      <c r="J252" s="67">
        <f>IF(C252="",0,SUMIFS(T_mouv_prog[Sortie],T_mouv_prog[Ref],C252))</f>
        <v>0</v>
      </c>
      <c r="K252" s="63">
        <f>IFERROR(T_piece_prog[[#This Row],[Stock initial]]+T_piece_prog[[#This Row],[Entrées]]-T_piece_prog[[#This Row],[Sorties]],0)</f>
        <v>1</v>
      </c>
      <c r="L252" s="63">
        <f>IFERROR(T_piece_prog[[#This Row],[Stock Final]]*T_piece_prog[[#This Row],[Price]],0)</f>
        <v>0</v>
      </c>
      <c r="M252" s="80">
        <v>1</v>
      </c>
      <c r="N252" s="57">
        <f>IFERROR(K252-M252,"")</f>
        <v>0</v>
      </c>
      <c r="O252" s="53" t="str">
        <f>IF(N252&gt;=0,"OK","Manque")</f>
        <v>OK</v>
      </c>
    </row>
    <row r="253" spans="1:15" x14ac:dyDescent="0.3">
      <c r="A253" s="61">
        <f>IF(ISNUMBER(A252),A252+1,1)</f>
        <v>249</v>
      </c>
      <c r="B253" s="67" t="s">
        <v>20</v>
      </c>
      <c r="C253" s="63" t="s">
        <v>1224</v>
      </c>
      <c r="D253" s="67" t="s">
        <v>146</v>
      </c>
      <c r="E253" s="67" t="s">
        <v>1533</v>
      </c>
      <c r="F253" s="64"/>
      <c r="G253" s="67"/>
      <c r="H253" s="80">
        <v>0</v>
      </c>
      <c r="I253" s="80">
        <f>IF(C253="",0,SUMIFS(T_mouv_prog[Entrée],T_mouv_prog[Ref],C253))</f>
        <v>0</v>
      </c>
      <c r="J253" s="67">
        <f>IF(C253="",0,SUMIFS(T_mouv_prog[Sortie],T_mouv_prog[Ref],C253))</f>
        <v>0</v>
      </c>
      <c r="K253" s="63">
        <f>IFERROR(T_piece_prog[[#This Row],[Stock initial]]+T_piece_prog[[#This Row],[Entrées]]-T_piece_prog[[#This Row],[Sorties]],0)</f>
        <v>0</v>
      </c>
      <c r="L253" s="63">
        <f>IFERROR(T_piece_prog[[#This Row],[Stock Final]]*T_piece_prog[[#This Row],[Price]],0)</f>
        <v>0</v>
      </c>
      <c r="M253" s="80">
        <v>0</v>
      </c>
      <c r="N253" s="57">
        <f>IFERROR(K253-M253,"")</f>
        <v>0</v>
      </c>
      <c r="O253" s="53" t="str">
        <f>IF(N253&gt;=0,"OK","Manque")</f>
        <v>OK</v>
      </c>
    </row>
    <row r="254" spans="1:15" x14ac:dyDescent="0.3">
      <c r="A254" s="61">
        <f>IF(ISNUMBER(A253),A253+1,1)</f>
        <v>250</v>
      </c>
      <c r="B254" s="67" t="s">
        <v>20</v>
      </c>
      <c r="C254" s="63" t="s">
        <v>1361</v>
      </c>
      <c r="D254" s="67" t="s">
        <v>683</v>
      </c>
      <c r="E254" s="67" t="s">
        <v>1533</v>
      </c>
      <c r="F254" s="64"/>
      <c r="G254" s="67"/>
      <c r="H254" s="80">
        <v>12</v>
      </c>
      <c r="I254" s="80">
        <f>IF(C254="",0,SUMIFS(T_mouv_prog[Entrée],T_mouv_prog[Ref],C254))</f>
        <v>0</v>
      </c>
      <c r="J254" s="67">
        <f>IF(C254="",0,SUMIFS(T_mouv_prog[Sortie],T_mouv_prog[Ref],C254))</f>
        <v>0</v>
      </c>
      <c r="K254" s="63">
        <f>IFERROR(T_piece_prog[[#This Row],[Stock initial]]+T_piece_prog[[#This Row],[Entrées]]-T_piece_prog[[#This Row],[Sorties]],0)</f>
        <v>12</v>
      </c>
      <c r="L254" s="63">
        <f>IFERROR(T_piece_prog[[#This Row],[Stock Final]]*T_piece_prog[[#This Row],[Price]],0)</f>
        <v>0</v>
      </c>
      <c r="M254" s="80">
        <v>8</v>
      </c>
      <c r="N254" s="57">
        <f>IFERROR(K254-M254,"")</f>
        <v>4</v>
      </c>
      <c r="O254" s="53" t="str">
        <f>IF(N254&gt;=0,"OK","Manque")</f>
        <v>OK</v>
      </c>
    </row>
    <row r="255" spans="1:15" x14ac:dyDescent="0.3">
      <c r="A255" s="61">
        <f>IF(ISNUMBER(A254),A254+1,1)</f>
        <v>251</v>
      </c>
      <c r="B255" s="67" t="s">
        <v>20</v>
      </c>
      <c r="C255" s="63" t="s">
        <v>1374</v>
      </c>
      <c r="D255" s="67" t="s">
        <v>784</v>
      </c>
      <c r="E255" s="67" t="s">
        <v>1533</v>
      </c>
      <c r="F255" s="64"/>
      <c r="G255" s="67"/>
      <c r="H255" s="80">
        <v>4</v>
      </c>
      <c r="I255" s="80">
        <f>IF(C255="",0,SUMIFS(T_mouv_prog[Entrée],T_mouv_prog[Ref],C255))</f>
        <v>0</v>
      </c>
      <c r="J255" s="67">
        <f>IF(C255="",0,SUMIFS(T_mouv_prog[Sortie],T_mouv_prog[Ref],C255))</f>
        <v>0</v>
      </c>
      <c r="K255" s="63">
        <f>IFERROR(T_piece_prog[[#This Row],[Stock initial]]+T_piece_prog[[#This Row],[Entrées]]-T_piece_prog[[#This Row],[Sorties]],0)</f>
        <v>4</v>
      </c>
      <c r="L255" s="63">
        <f>IFERROR(T_piece_prog[[#This Row],[Stock Final]]*T_piece_prog[[#This Row],[Price]],0)</f>
        <v>0</v>
      </c>
      <c r="M255" s="80">
        <v>4</v>
      </c>
      <c r="N255" s="57">
        <f>IFERROR(K255-M255,"")</f>
        <v>0</v>
      </c>
      <c r="O255" s="53" t="str">
        <f>IF(N255&gt;=0,"OK","Manque")</f>
        <v>OK</v>
      </c>
    </row>
    <row r="256" spans="1:15" x14ac:dyDescent="0.3">
      <c r="A256" s="61">
        <f>IF(ISNUMBER(A255),A255+1,1)</f>
        <v>252</v>
      </c>
      <c r="B256" s="67" t="s">
        <v>20</v>
      </c>
      <c r="C256" s="63" t="s">
        <v>21</v>
      </c>
      <c r="D256" s="67" t="s">
        <v>683</v>
      </c>
      <c r="E256" s="67" t="s">
        <v>1533</v>
      </c>
      <c r="F256" s="64"/>
      <c r="G256" s="67"/>
      <c r="H256" s="80">
        <v>1</v>
      </c>
      <c r="I256" s="80">
        <f>IF(C256="",0,SUMIFS(T_mouv_prog[Entrée],T_mouv_prog[Ref],C256))</f>
        <v>0</v>
      </c>
      <c r="J256" s="67">
        <f>IF(C256="",0,SUMIFS(T_mouv_prog[Sortie],T_mouv_prog[Ref],C256))</f>
        <v>0</v>
      </c>
      <c r="K256" s="63">
        <f>IFERROR(T_piece_prog[[#This Row],[Stock initial]]+T_piece_prog[[#This Row],[Entrées]]-T_piece_prog[[#This Row],[Sorties]],0)</f>
        <v>1</v>
      </c>
      <c r="L256" s="63">
        <f>IFERROR(T_piece_prog[[#This Row],[Stock Final]]*T_piece_prog[[#This Row],[Price]],0)</f>
        <v>0</v>
      </c>
      <c r="M256" s="80">
        <v>1</v>
      </c>
      <c r="N256" s="57">
        <f>IFERROR(K256-M256,"")</f>
        <v>0</v>
      </c>
      <c r="O256" s="53" t="str">
        <f>IF(N256&gt;=0,"OK","Manque")</f>
        <v>OK</v>
      </c>
    </row>
    <row r="257" spans="1:15" x14ac:dyDescent="0.3">
      <c r="A257" s="61">
        <f>IF(ISNUMBER(A256),A256+1,1)</f>
        <v>253</v>
      </c>
      <c r="B257" s="67" t="s">
        <v>20</v>
      </c>
      <c r="C257" s="63">
        <v>8668000111</v>
      </c>
      <c r="D257" s="67" t="s">
        <v>683</v>
      </c>
      <c r="E257" s="67" t="s">
        <v>1533</v>
      </c>
      <c r="F257" s="64"/>
      <c r="G257" s="67"/>
      <c r="H257" s="80">
        <v>2</v>
      </c>
      <c r="I257" s="80">
        <f>IF(C257="",0,SUMIFS(T_mouv_prog[Entrée],T_mouv_prog[Ref],C257))</f>
        <v>0</v>
      </c>
      <c r="J257" s="67">
        <f>IF(C257="",0,SUMIFS(T_mouv_prog[Sortie],T_mouv_prog[Ref],C257))</f>
        <v>0</v>
      </c>
      <c r="K257" s="63">
        <f>IFERROR(T_piece_prog[[#This Row],[Stock initial]]+T_piece_prog[[#This Row],[Entrées]]-T_piece_prog[[#This Row],[Sorties]],0)</f>
        <v>2</v>
      </c>
      <c r="L257" s="63">
        <f>IFERROR(T_piece_prog[[#This Row],[Stock Final]]*T_piece_prog[[#This Row],[Price]],0)</f>
        <v>0</v>
      </c>
      <c r="M257" s="80">
        <v>2</v>
      </c>
      <c r="N257" s="57">
        <f>IFERROR(K257-M257,"")</f>
        <v>0</v>
      </c>
      <c r="O257" s="53" t="str">
        <f>IF(N257&gt;=0,"OK","Manque")</f>
        <v>OK</v>
      </c>
    </row>
    <row r="258" spans="1:15" x14ac:dyDescent="0.3">
      <c r="A258" s="61">
        <f>IF(ISNUMBER(A257),A257+1,1)</f>
        <v>254</v>
      </c>
      <c r="B258" s="67" t="s">
        <v>20</v>
      </c>
      <c r="C258" s="63" t="s">
        <v>626</v>
      </c>
      <c r="D258" s="67" t="s">
        <v>242</v>
      </c>
      <c r="E258" s="67" t="s">
        <v>1533</v>
      </c>
      <c r="F258" s="64"/>
      <c r="G258" s="67"/>
      <c r="H258" s="80">
        <v>11</v>
      </c>
      <c r="I258" s="80">
        <f>IF(C258="",0,SUMIFS(T_mouv_prog[Entrée],T_mouv_prog[Ref],C258))</f>
        <v>0</v>
      </c>
      <c r="J258" s="67">
        <f>IF(C258="",0,SUMIFS(T_mouv_prog[Sortie],T_mouv_prog[Ref],C258))</f>
        <v>0</v>
      </c>
      <c r="K258" s="63">
        <f>IFERROR(T_piece_prog[[#This Row],[Stock initial]]+T_piece_prog[[#This Row],[Entrées]]-T_piece_prog[[#This Row],[Sorties]],0)</f>
        <v>11</v>
      </c>
      <c r="L258" s="63">
        <f>IFERROR(T_piece_prog[[#This Row],[Stock Final]]*T_piece_prog[[#This Row],[Price]],0)</f>
        <v>0</v>
      </c>
      <c r="M258" s="80">
        <v>15</v>
      </c>
      <c r="N258" s="57">
        <f>IFERROR(K258-M258,"")</f>
        <v>-4</v>
      </c>
      <c r="O258" s="53" t="str">
        <f>IF(N258&gt;=0,"OK","Manque")</f>
        <v>Manque</v>
      </c>
    </row>
    <row r="259" spans="1:15" x14ac:dyDescent="0.3">
      <c r="A259" s="61">
        <f>IF(ISNUMBER(A258),A258+1,1)</f>
        <v>255</v>
      </c>
      <c r="B259" s="62" t="s">
        <v>20</v>
      </c>
      <c r="C259" s="63" t="s">
        <v>1473</v>
      </c>
      <c r="D259" s="63" t="s">
        <v>146</v>
      </c>
      <c r="E259" s="63" t="s">
        <v>1533</v>
      </c>
      <c r="F259" s="64"/>
      <c r="G259" s="67"/>
      <c r="H259" s="80">
        <v>0</v>
      </c>
      <c r="I259" s="80">
        <f>IF(C259="",0,SUMIFS(T_mouv_prog[Entrée],T_mouv_prog[Ref],C259))</f>
        <v>0</v>
      </c>
      <c r="J259" s="67">
        <f>IF(C259="",0,SUMIFS(T_mouv_prog[Sortie],T_mouv_prog[Ref],C259))</f>
        <v>0</v>
      </c>
      <c r="K259" s="63">
        <f>IFERROR(T_piece_prog[[#This Row],[Stock initial]]+T_piece_prog[[#This Row],[Entrées]]-T_piece_prog[[#This Row],[Sorties]],0)</f>
        <v>0</v>
      </c>
      <c r="L259" s="63">
        <f>IFERROR(T_piece_prog[[#This Row],[Stock Final]]*T_piece_prog[[#This Row],[Price]],0)</f>
        <v>0</v>
      </c>
      <c r="M259" s="80">
        <v>4</v>
      </c>
      <c r="N259" s="57">
        <f>IFERROR(K259-M259,"")</f>
        <v>-4</v>
      </c>
      <c r="O259" s="53" t="str">
        <f>IF(N259&gt;=0,"OK","Manque")</f>
        <v>Manque</v>
      </c>
    </row>
    <row r="260" spans="1:15" x14ac:dyDescent="0.3">
      <c r="A260" s="61">
        <f>IF(ISNUMBER(A259),A259+1,1)</f>
        <v>256</v>
      </c>
      <c r="B260" s="62" t="s">
        <v>20</v>
      </c>
      <c r="C260" s="63" t="s">
        <v>623</v>
      </c>
      <c r="D260" s="63" t="s">
        <v>242</v>
      </c>
      <c r="E260" s="63" t="s">
        <v>1533</v>
      </c>
      <c r="F260" s="64"/>
      <c r="G260" s="67"/>
      <c r="H260" s="80">
        <v>32</v>
      </c>
      <c r="I260" s="80">
        <f>IF(C260="",0,SUMIFS(T_mouv_prog[Entrée],T_mouv_prog[Ref],C260))</f>
        <v>0</v>
      </c>
      <c r="J260" s="67">
        <f>IF(C260="",0,SUMIFS(T_mouv_prog[Sortie],T_mouv_prog[Ref],C260))</f>
        <v>0</v>
      </c>
      <c r="K260" s="63">
        <f>IFERROR(T_piece_prog[[#This Row],[Stock initial]]+T_piece_prog[[#This Row],[Entrées]]-T_piece_prog[[#This Row],[Sorties]],0)</f>
        <v>32</v>
      </c>
      <c r="L260" s="63">
        <f>IFERROR(T_piece_prog[[#This Row],[Stock Final]]*T_piece_prog[[#This Row],[Price]],0)</f>
        <v>0</v>
      </c>
      <c r="M260" s="80">
        <v>70</v>
      </c>
      <c r="N260" s="57">
        <f>IFERROR(K260-M260,"")</f>
        <v>-38</v>
      </c>
      <c r="O260" s="53" t="str">
        <f>IF(N260&gt;=0,"OK","Manque")</f>
        <v>Manque</v>
      </c>
    </row>
    <row r="261" spans="1:15" x14ac:dyDescent="0.3">
      <c r="A261" s="61">
        <f>IF(ISNUMBER(A260),A260+1,1)</f>
        <v>257</v>
      </c>
      <c r="B261" s="62" t="s">
        <v>20</v>
      </c>
      <c r="C261" s="63" t="s">
        <v>1560</v>
      </c>
      <c r="D261" s="63" t="s">
        <v>242</v>
      </c>
      <c r="E261" s="63" t="s">
        <v>1533</v>
      </c>
      <c r="F261" s="64"/>
      <c r="G261" s="67"/>
      <c r="H261" s="80"/>
      <c r="I261" s="80">
        <f>IF(C261="",0,SUMIFS(T_mouv_prog[Entrée],T_mouv_prog[Ref],C261))</f>
        <v>0</v>
      </c>
      <c r="J261" s="67">
        <f>IF(C261="",0,SUMIFS(T_mouv_prog[Sortie],T_mouv_prog[Ref],C261))</f>
        <v>0</v>
      </c>
      <c r="K261" s="63">
        <f>IFERROR(T_piece_prog[[#This Row],[Stock initial]]+T_piece_prog[[#This Row],[Entrées]]-T_piece_prog[[#This Row],[Sorties]],0)</f>
        <v>0</v>
      </c>
      <c r="L261" s="63">
        <f>IFERROR(T_piece_prog[[#This Row],[Stock Final]]*T_piece_prog[[#This Row],[Price]],0)</f>
        <v>0</v>
      </c>
      <c r="M261" s="80"/>
      <c r="N261" s="57">
        <f>IFERROR(K261-M261,"")</f>
        <v>0</v>
      </c>
      <c r="O261" s="53" t="str">
        <f>IF(N261&gt;=0,"OK","Manque")</f>
        <v>OK</v>
      </c>
    </row>
    <row r="262" spans="1:15" x14ac:dyDescent="0.3">
      <c r="A262" s="61">
        <f>IF(ISNUMBER(A261),A261+1,1)</f>
        <v>258</v>
      </c>
      <c r="B262" s="67" t="s">
        <v>1284</v>
      </c>
      <c r="C262" s="63" t="s">
        <v>1285</v>
      </c>
      <c r="D262" s="67" t="s">
        <v>1286</v>
      </c>
      <c r="E262" s="67" t="s">
        <v>1533</v>
      </c>
      <c r="F262" s="64"/>
      <c r="G262" s="67"/>
      <c r="H262" s="80">
        <v>0</v>
      </c>
      <c r="I262" s="80">
        <f>IF(C262="",0,SUMIFS(T_mouv_prog[Entrée],T_mouv_prog[Ref],C262))</f>
        <v>0</v>
      </c>
      <c r="J262" s="67">
        <f>IF(C262="",0,SUMIFS(T_mouv_prog[Sortie],T_mouv_prog[Ref],C262))</f>
        <v>0</v>
      </c>
      <c r="K262" s="63">
        <f>IFERROR(T_piece_prog[[#This Row],[Stock initial]]+T_piece_prog[[#This Row],[Entrées]]-T_piece_prog[[#This Row],[Sorties]],0)</f>
        <v>0</v>
      </c>
      <c r="L262" s="63">
        <f>IFERROR(T_piece_prog[[#This Row],[Stock Final]]*T_piece_prog[[#This Row],[Price]],0)</f>
        <v>0</v>
      </c>
      <c r="M262" s="80">
        <v>1</v>
      </c>
      <c r="N262" s="57">
        <f>IFERROR(K262-M262,"")</f>
        <v>-1</v>
      </c>
      <c r="O262" s="53" t="str">
        <f>IF(N262&gt;=0,"OK","Manque")</f>
        <v>Manque</v>
      </c>
    </row>
    <row r="263" spans="1:15" x14ac:dyDescent="0.3">
      <c r="A263" s="61">
        <f>IF(ISNUMBER(A262),A262+1,1)</f>
        <v>259</v>
      </c>
      <c r="B263" s="67" t="s">
        <v>1284</v>
      </c>
      <c r="C263" s="63" t="s">
        <v>655</v>
      </c>
      <c r="D263" s="67" t="s">
        <v>242</v>
      </c>
      <c r="E263" s="67" t="s">
        <v>1533</v>
      </c>
      <c r="F263" s="64"/>
      <c r="G263" s="67"/>
      <c r="H263" s="80">
        <v>13</v>
      </c>
      <c r="I263" s="80">
        <f>IF(C263="",0,SUMIFS(T_mouv_prog[Entrée],T_mouv_prog[Ref],C263))</f>
        <v>0</v>
      </c>
      <c r="J263" s="67">
        <f>IF(C263="",0,SUMIFS(T_mouv_prog[Sortie],T_mouv_prog[Ref],C263))</f>
        <v>0</v>
      </c>
      <c r="K263" s="63">
        <f>IFERROR(T_piece_prog[[#This Row],[Stock initial]]+T_piece_prog[[#This Row],[Entrées]]-T_piece_prog[[#This Row],[Sorties]],0)</f>
        <v>13</v>
      </c>
      <c r="L263" s="63">
        <f>IFERROR(T_piece_prog[[#This Row],[Stock Final]]*T_piece_prog[[#This Row],[Price]],0)</f>
        <v>0</v>
      </c>
      <c r="M263" s="80">
        <v>13</v>
      </c>
      <c r="N263" s="57">
        <f>IFERROR(K263-M263,"")</f>
        <v>0</v>
      </c>
      <c r="O263" s="53" t="str">
        <f>IF(N263&gt;=0,"OK","Manque")</f>
        <v>OK</v>
      </c>
    </row>
    <row r="264" spans="1:15" x14ac:dyDescent="0.3">
      <c r="A264" s="61">
        <f>IF(ISNUMBER(A263),A263+1,1)</f>
        <v>260</v>
      </c>
      <c r="B264" s="67" t="s">
        <v>624</v>
      </c>
      <c r="C264" s="63" t="s">
        <v>629</v>
      </c>
      <c r="D264" s="67" t="s">
        <v>242</v>
      </c>
      <c r="E264" s="67" t="s">
        <v>1533</v>
      </c>
      <c r="F264" s="64"/>
      <c r="G264" s="67"/>
      <c r="H264" s="80">
        <v>4</v>
      </c>
      <c r="I264" s="80">
        <f>IF(C264="",0,SUMIFS(T_mouv_prog[Entrée],T_mouv_prog[Ref],C264))</f>
        <v>0</v>
      </c>
      <c r="J264" s="67">
        <f>IF(C264="",0,SUMIFS(T_mouv_prog[Sortie],T_mouv_prog[Ref],C264))</f>
        <v>0</v>
      </c>
      <c r="K264" s="63">
        <f>IFERROR(T_piece_prog[[#This Row],[Stock initial]]+T_piece_prog[[#This Row],[Entrées]]-T_piece_prog[[#This Row],[Sorties]],0)</f>
        <v>4</v>
      </c>
      <c r="L264" s="63">
        <f>IFERROR(T_piece_prog[[#This Row],[Stock Final]]*T_piece_prog[[#This Row],[Price]],0)</f>
        <v>0</v>
      </c>
      <c r="M264" s="80">
        <v>5</v>
      </c>
      <c r="N264" s="57">
        <f>IFERROR(K264-M264,"")</f>
        <v>-1</v>
      </c>
      <c r="O264" s="53" t="str">
        <f>IF(N264&gt;=0,"OK","Manque")</f>
        <v>Manque</v>
      </c>
    </row>
    <row r="265" spans="1:15" x14ac:dyDescent="0.3">
      <c r="A265" s="61">
        <f>IF(ISNUMBER(A264),A264+1,1)</f>
        <v>261</v>
      </c>
      <c r="B265" s="62" t="s">
        <v>624</v>
      </c>
      <c r="C265" s="63" t="s">
        <v>654</v>
      </c>
      <c r="D265" s="63" t="s">
        <v>242</v>
      </c>
      <c r="E265" s="63" t="s">
        <v>1533</v>
      </c>
      <c r="F265" s="64"/>
      <c r="G265" s="67"/>
      <c r="H265" s="80">
        <v>100</v>
      </c>
      <c r="I265" s="80">
        <f>IF(C265="",0,SUMIFS(T_mouv_prog[Entrée],T_mouv_prog[Ref],C265))</f>
        <v>0</v>
      </c>
      <c r="J265" s="67">
        <f>IF(C265="",0,SUMIFS(T_mouv_prog[Sortie],T_mouv_prog[Ref],C265))</f>
        <v>0</v>
      </c>
      <c r="K265" s="63">
        <f>IFERROR(T_piece_prog[[#This Row],[Stock initial]]+T_piece_prog[[#This Row],[Entrées]]-T_piece_prog[[#This Row],[Sorties]],0)</f>
        <v>100</v>
      </c>
      <c r="L265" s="63">
        <f>IFERROR(T_piece_prog[[#This Row],[Stock Final]]*T_piece_prog[[#This Row],[Price]],0)</f>
        <v>0</v>
      </c>
      <c r="M265" s="80">
        <v>91</v>
      </c>
      <c r="N265" s="57">
        <f>IFERROR(K265-M265,"")</f>
        <v>9</v>
      </c>
      <c r="O265" s="53" t="str">
        <f>IF(N265&gt;=0,"OK","Manque")</f>
        <v>OK</v>
      </c>
    </row>
    <row r="266" spans="1:15" x14ac:dyDescent="0.3">
      <c r="A266" s="61">
        <f>IF(ISNUMBER(A265),A265+1,1)</f>
        <v>262</v>
      </c>
      <c r="B266" s="67" t="s">
        <v>1201</v>
      </c>
      <c r="C266" s="63" t="s">
        <v>1202</v>
      </c>
      <c r="D266" s="67" t="s">
        <v>242</v>
      </c>
      <c r="E266" s="67" t="s">
        <v>1533</v>
      </c>
      <c r="F266" s="64"/>
      <c r="G266" s="67"/>
      <c r="H266" s="80">
        <v>0</v>
      </c>
      <c r="I266" s="80">
        <f>IF(C266="",0,SUMIFS(T_mouv_prog[Entrée],T_mouv_prog[Ref],C266))</f>
        <v>0</v>
      </c>
      <c r="J266" s="67">
        <f>IF(C266="",0,SUMIFS(T_mouv_prog[Sortie],T_mouv_prog[Ref],C266))</f>
        <v>0</v>
      </c>
      <c r="K266" s="63">
        <f>IFERROR(T_piece_prog[[#This Row],[Stock initial]]+T_piece_prog[[#This Row],[Entrées]]-T_piece_prog[[#This Row],[Sorties]],0)</f>
        <v>0</v>
      </c>
      <c r="L266" s="63">
        <f>IFERROR(T_piece_prog[[#This Row],[Stock Final]]*T_piece_prog[[#This Row],[Price]],0)</f>
        <v>0</v>
      </c>
      <c r="M266" s="80">
        <v>1</v>
      </c>
      <c r="N266" s="57">
        <f>IFERROR(K266-M266,"")</f>
        <v>-1</v>
      </c>
      <c r="O266" s="53" t="str">
        <f>IF(N266&gt;=0,"OK","Manque")</f>
        <v>Manque</v>
      </c>
    </row>
    <row r="267" spans="1:15" x14ac:dyDescent="0.3">
      <c r="A267" s="61">
        <f>IF(ISNUMBER(A266),A266+1,1)</f>
        <v>263</v>
      </c>
      <c r="B267" s="67" t="s">
        <v>106</v>
      </c>
      <c r="C267" s="63" t="s">
        <v>107</v>
      </c>
      <c r="D267" s="67" t="s">
        <v>683</v>
      </c>
      <c r="E267" s="67" t="s">
        <v>1533</v>
      </c>
      <c r="F267" s="64"/>
      <c r="G267" s="67"/>
      <c r="H267" s="80">
        <v>2</v>
      </c>
      <c r="I267" s="80">
        <f>IF(C267="",0,SUMIFS(T_mouv_prog[Entrée],T_mouv_prog[Ref],C267))</f>
        <v>0</v>
      </c>
      <c r="J267" s="67">
        <f>IF(C267="",0,SUMIFS(T_mouv_prog[Sortie],T_mouv_prog[Ref],C267))</f>
        <v>0</v>
      </c>
      <c r="K267" s="63">
        <f>IFERROR(T_piece_prog[[#This Row],[Stock initial]]+T_piece_prog[[#This Row],[Entrées]]-T_piece_prog[[#This Row],[Sorties]],0)</f>
        <v>2</v>
      </c>
      <c r="L267" s="63">
        <f>IFERROR(T_piece_prog[[#This Row],[Stock Final]]*T_piece_prog[[#This Row],[Price]],0)</f>
        <v>0</v>
      </c>
      <c r="M267" s="80">
        <v>5</v>
      </c>
      <c r="N267" s="57">
        <f>IFERROR(K267-M267,"")</f>
        <v>-3</v>
      </c>
      <c r="O267" s="53" t="str">
        <f>IF(N267&gt;=0,"OK","Manque")</f>
        <v>Manque</v>
      </c>
    </row>
    <row r="268" spans="1:15" x14ac:dyDescent="0.3">
      <c r="A268" s="61">
        <f>IF(ISNUMBER(A267),A267+1,1)</f>
        <v>264</v>
      </c>
      <c r="B268" s="67" t="s">
        <v>300</v>
      </c>
      <c r="C268" s="63" t="s">
        <v>304</v>
      </c>
      <c r="D268" s="67" t="s">
        <v>242</v>
      </c>
      <c r="E268" s="67" t="s">
        <v>1533</v>
      </c>
      <c r="F268" s="64"/>
      <c r="G268" s="67"/>
      <c r="H268" s="80">
        <v>1</v>
      </c>
      <c r="I268" s="80">
        <f>IF(C268="",0,SUMIFS(T_mouv_prog[Entrée],T_mouv_prog[Ref],C268))</f>
        <v>0</v>
      </c>
      <c r="J268" s="67">
        <f>IF(C268="",0,SUMIFS(T_mouv_prog[Sortie],T_mouv_prog[Ref],C268))</f>
        <v>0</v>
      </c>
      <c r="K268" s="63">
        <f>IFERROR(T_piece_prog[[#This Row],[Stock initial]]+T_piece_prog[[#This Row],[Entrées]]-T_piece_prog[[#This Row],[Sorties]],0)</f>
        <v>1</v>
      </c>
      <c r="L268" s="63">
        <f>IFERROR(T_piece_prog[[#This Row],[Stock Final]]*T_piece_prog[[#This Row],[Price]],0)</f>
        <v>0</v>
      </c>
      <c r="M268" s="80">
        <v>1</v>
      </c>
      <c r="N268" s="57">
        <f>IFERROR(K268-M268,"")</f>
        <v>0</v>
      </c>
      <c r="O268" s="53" t="str">
        <f>IF(N268&gt;=0,"OK","Manque")</f>
        <v>OK</v>
      </c>
    </row>
    <row r="269" spans="1:15" x14ac:dyDescent="0.3">
      <c r="A269" s="61">
        <f>IF(ISNUMBER(A268),A268+1,1)</f>
        <v>265</v>
      </c>
      <c r="B269" s="62" t="s">
        <v>300</v>
      </c>
      <c r="C269" s="63" t="s">
        <v>303</v>
      </c>
      <c r="D269" s="63" t="s">
        <v>242</v>
      </c>
      <c r="E269" s="63" t="s">
        <v>1533</v>
      </c>
      <c r="F269" s="64"/>
      <c r="G269" s="67"/>
      <c r="H269" s="80">
        <v>2</v>
      </c>
      <c r="I269" s="80">
        <f>IF(C269="",0,SUMIFS(T_mouv_prog[Entrée],T_mouv_prog[Ref],C269))</f>
        <v>0</v>
      </c>
      <c r="J269" s="67">
        <f>IF(C269="",0,SUMIFS(T_mouv_prog[Sortie],T_mouv_prog[Ref],C269))</f>
        <v>0</v>
      </c>
      <c r="K269" s="63">
        <f>IFERROR(T_piece_prog[[#This Row],[Stock initial]]+T_piece_prog[[#This Row],[Entrées]]-T_piece_prog[[#This Row],[Sorties]],0)</f>
        <v>2</v>
      </c>
      <c r="L269" s="63">
        <f>IFERROR(T_piece_prog[[#This Row],[Stock Final]]*T_piece_prog[[#This Row],[Price]],0)</f>
        <v>0</v>
      </c>
      <c r="M269" s="80">
        <v>2</v>
      </c>
      <c r="N269" s="57">
        <f>IFERROR(K269-M269,"")</f>
        <v>0</v>
      </c>
      <c r="O269" s="53" t="str">
        <f>IF(N269&gt;=0,"OK","Manque")</f>
        <v>OK</v>
      </c>
    </row>
    <row r="270" spans="1:15" x14ac:dyDescent="0.3">
      <c r="A270" s="61">
        <f>IF(ISNUMBER(A269),A269+1,1)</f>
        <v>266</v>
      </c>
      <c r="B270" s="62" t="s">
        <v>300</v>
      </c>
      <c r="C270" s="63" t="s">
        <v>301</v>
      </c>
      <c r="D270" s="63" t="s">
        <v>242</v>
      </c>
      <c r="E270" s="63" t="s">
        <v>1533</v>
      </c>
      <c r="F270" s="64"/>
      <c r="G270" s="67"/>
      <c r="H270" s="80">
        <v>2</v>
      </c>
      <c r="I270" s="80">
        <f>IF(C270="",0,SUMIFS(T_mouv_prog[Entrée],T_mouv_prog[Ref],C270))</f>
        <v>0</v>
      </c>
      <c r="J270" s="67">
        <f>IF(C270="",0,SUMIFS(T_mouv_prog[Sortie],T_mouv_prog[Ref],C270))</f>
        <v>0</v>
      </c>
      <c r="K270" s="63">
        <f>IFERROR(T_piece_prog[[#This Row],[Stock initial]]+T_piece_prog[[#This Row],[Entrées]]-T_piece_prog[[#This Row],[Sorties]],0)</f>
        <v>2</v>
      </c>
      <c r="L270" s="63">
        <f>IFERROR(T_piece_prog[[#This Row],[Stock Final]]*T_piece_prog[[#This Row],[Price]],0)</f>
        <v>0</v>
      </c>
      <c r="M270" s="80">
        <v>2</v>
      </c>
      <c r="N270" s="57">
        <f>IFERROR(K270-M270,"")</f>
        <v>0</v>
      </c>
      <c r="O270" s="53" t="str">
        <f>IF(N270&gt;=0,"OK","Manque")</f>
        <v>OK</v>
      </c>
    </row>
    <row r="271" spans="1:15" x14ac:dyDescent="0.3">
      <c r="A271" s="61">
        <f>IF(ISNUMBER(A270),A270+1,1)</f>
        <v>267</v>
      </c>
      <c r="B271" s="67" t="s">
        <v>968</v>
      </c>
      <c r="C271" s="63" t="s">
        <v>969</v>
      </c>
      <c r="D271" s="67" t="s">
        <v>242</v>
      </c>
      <c r="E271" s="67" t="s">
        <v>1533</v>
      </c>
      <c r="F271" s="64"/>
      <c r="G271" s="67"/>
      <c r="H271" s="80">
        <v>0</v>
      </c>
      <c r="I271" s="80">
        <f>IF(C271="",0,SUMIFS(T_mouv_prog[Entrée],T_mouv_prog[Ref],C271))</f>
        <v>0</v>
      </c>
      <c r="J271" s="67">
        <f>IF(C271="",0,SUMIFS(T_mouv_prog[Sortie],T_mouv_prog[Ref],C271))</f>
        <v>0</v>
      </c>
      <c r="K271" s="63">
        <f>IFERROR(T_piece_prog[[#This Row],[Stock initial]]+T_piece_prog[[#This Row],[Entrées]]-T_piece_prog[[#This Row],[Sorties]],0)</f>
        <v>0</v>
      </c>
      <c r="L271" s="63">
        <f>IFERROR(T_piece_prog[[#This Row],[Stock Final]]*T_piece_prog[[#This Row],[Price]],0)</f>
        <v>0</v>
      </c>
      <c r="M271" s="80">
        <v>0</v>
      </c>
      <c r="N271" s="57">
        <f>IFERROR(K271-M271,"")</f>
        <v>0</v>
      </c>
      <c r="O271" s="53" t="str">
        <f>IF(N271&gt;=0,"OK","Manque")</f>
        <v>OK</v>
      </c>
    </row>
    <row r="272" spans="1:15" x14ac:dyDescent="0.3">
      <c r="A272" s="61">
        <f>IF(ISNUMBER(A271),A271+1,1)</f>
        <v>268</v>
      </c>
      <c r="B272" s="67" t="s">
        <v>884</v>
      </c>
      <c r="C272" s="63" t="s">
        <v>302</v>
      </c>
      <c r="D272" s="67" t="s">
        <v>242</v>
      </c>
      <c r="E272" s="67" t="s">
        <v>1533</v>
      </c>
      <c r="F272" s="64"/>
      <c r="G272" s="67"/>
      <c r="H272" s="80">
        <v>9</v>
      </c>
      <c r="I272" s="80">
        <f>IF(C272="",0,SUMIFS(T_mouv_prog[Entrée],T_mouv_prog[Ref],C272))</f>
        <v>0</v>
      </c>
      <c r="J272" s="67">
        <f>IF(C272="",0,SUMIFS(T_mouv_prog[Sortie],T_mouv_prog[Ref],C272))</f>
        <v>0</v>
      </c>
      <c r="K272" s="63">
        <f>IFERROR(T_piece_prog[[#This Row],[Stock initial]]+T_piece_prog[[#This Row],[Entrées]]-T_piece_prog[[#This Row],[Sorties]],0)</f>
        <v>9</v>
      </c>
      <c r="L272" s="63">
        <f>IFERROR(T_piece_prog[[#This Row],[Stock Final]]*T_piece_prog[[#This Row],[Price]],0)</f>
        <v>0</v>
      </c>
      <c r="M272" s="80">
        <v>9</v>
      </c>
      <c r="N272" s="57">
        <f>IFERROR(K272-M272,"")</f>
        <v>0</v>
      </c>
      <c r="O272" s="53" t="str">
        <f>IF(N272&gt;=0,"OK","Manque")</f>
        <v>OK</v>
      </c>
    </row>
    <row r="273" spans="1:15" x14ac:dyDescent="0.3">
      <c r="A273" s="61">
        <f>IF(ISNUMBER(A272),A272+1,1)</f>
        <v>269</v>
      </c>
      <c r="B273" s="67" t="s">
        <v>1100</v>
      </c>
      <c r="C273" s="63" t="s">
        <v>1101</v>
      </c>
      <c r="D273" s="67" t="s">
        <v>242</v>
      </c>
      <c r="E273" s="67" t="s">
        <v>1533</v>
      </c>
      <c r="F273" s="64"/>
      <c r="G273" s="67"/>
      <c r="H273" s="80">
        <v>0</v>
      </c>
      <c r="I273" s="80">
        <f>IF(C273="",0,SUMIFS(T_mouv_prog[Entrée],T_mouv_prog[Ref],C273))</f>
        <v>0</v>
      </c>
      <c r="J273" s="67">
        <f>IF(C273="",0,SUMIFS(T_mouv_prog[Sortie],T_mouv_prog[Ref],C273))</f>
        <v>0</v>
      </c>
      <c r="K273" s="63">
        <f>IFERROR(T_piece_prog[[#This Row],[Stock initial]]+T_piece_prog[[#This Row],[Entrées]]-T_piece_prog[[#This Row],[Sorties]],0)</f>
        <v>0</v>
      </c>
      <c r="L273" s="63">
        <f>IFERROR(T_piece_prog[[#This Row],[Stock Final]]*T_piece_prog[[#This Row],[Price]],0)</f>
        <v>0</v>
      </c>
      <c r="M273" s="80">
        <v>4</v>
      </c>
      <c r="N273" s="57">
        <f>IFERROR(K273-M273,"")</f>
        <v>-4</v>
      </c>
      <c r="O273" s="53" t="str">
        <f>IF(N273&gt;=0,"OK","Manque")</f>
        <v>Manque</v>
      </c>
    </row>
    <row r="274" spans="1:15" x14ac:dyDescent="0.3">
      <c r="A274" s="61">
        <f>IF(ISNUMBER(A273),A273+1,1)</f>
        <v>270</v>
      </c>
      <c r="B274" s="67" t="s">
        <v>1100</v>
      </c>
      <c r="C274" s="63" t="s">
        <v>653</v>
      </c>
      <c r="D274" s="67" t="s">
        <v>242</v>
      </c>
      <c r="E274" s="67" t="s">
        <v>1533</v>
      </c>
      <c r="F274" s="64"/>
      <c r="G274" s="67"/>
      <c r="H274" s="80">
        <v>11</v>
      </c>
      <c r="I274" s="80">
        <f>IF(C274="",0,SUMIFS(T_mouv_prog[Entrée],T_mouv_prog[Ref],C274))</f>
        <v>0</v>
      </c>
      <c r="J274" s="67">
        <f>IF(C274="",0,SUMIFS(T_mouv_prog[Sortie],T_mouv_prog[Ref],C274))</f>
        <v>0</v>
      </c>
      <c r="K274" s="63">
        <f>IFERROR(T_piece_prog[[#This Row],[Stock initial]]+T_piece_prog[[#This Row],[Entrées]]-T_piece_prog[[#This Row],[Sorties]],0)</f>
        <v>11</v>
      </c>
      <c r="L274" s="63">
        <f>IFERROR(T_piece_prog[[#This Row],[Stock Final]]*T_piece_prog[[#This Row],[Price]],0)</f>
        <v>0</v>
      </c>
      <c r="M274" s="80">
        <v>7</v>
      </c>
      <c r="N274" s="57">
        <f>IFERROR(K274-M274,"")</f>
        <v>4</v>
      </c>
      <c r="O274" s="53" t="str">
        <f>IF(N274&gt;=0,"OK","Manque")</f>
        <v>OK</v>
      </c>
    </row>
    <row r="275" spans="1:15" x14ac:dyDescent="0.3">
      <c r="A275" s="61">
        <f>IF(ISNUMBER(A274),A274+1,1)</f>
        <v>271</v>
      </c>
      <c r="B275" s="67" t="s">
        <v>1175</v>
      </c>
      <c r="C275" s="63" t="s">
        <v>1176</v>
      </c>
      <c r="D275" s="67" t="s">
        <v>146</v>
      </c>
      <c r="E275" s="67" t="s">
        <v>1535</v>
      </c>
      <c r="F275" s="64"/>
      <c r="G275" s="67"/>
      <c r="H275" s="80">
        <v>0</v>
      </c>
      <c r="I275" s="80">
        <f>IF(C275="",0,SUMIFS(T_mouv_prog[Entrée],T_mouv_prog[Ref],C275))</f>
        <v>0</v>
      </c>
      <c r="J275" s="67">
        <f>IF(C275="",0,SUMIFS(T_mouv_prog[Sortie],T_mouv_prog[Ref],C275))</f>
        <v>0</v>
      </c>
      <c r="K275" s="63">
        <f>IFERROR(T_piece_prog[[#This Row],[Stock initial]]+T_piece_prog[[#This Row],[Entrées]]-T_piece_prog[[#This Row],[Sorties]],0)</f>
        <v>0</v>
      </c>
      <c r="L275" s="63">
        <f>IFERROR(T_piece_prog[[#This Row],[Stock Final]]*T_piece_prog[[#This Row],[Price]],0)</f>
        <v>0</v>
      </c>
      <c r="M275" s="80">
        <v>1</v>
      </c>
      <c r="N275" s="57">
        <f>IFERROR(K275-M275,"")</f>
        <v>-1</v>
      </c>
      <c r="O275" s="53" t="str">
        <f>IF(N275&gt;=0,"OK","Manque")</f>
        <v>Manque</v>
      </c>
    </row>
    <row r="276" spans="1:15" x14ac:dyDescent="0.3">
      <c r="A276" s="61">
        <f>IF(ISNUMBER(A275),A275+1,1)</f>
        <v>272</v>
      </c>
      <c r="B276" s="67" t="s">
        <v>181</v>
      </c>
      <c r="C276" s="63">
        <v>20121640024</v>
      </c>
      <c r="D276" s="67" t="s">
        <v>894</v>
      </c>
      <c r="E276" s="67" t="s">
        <v>1533</v>
      </c>
      <c r="F276" s="64"/>
      <c r="G276" s="67"/>
      <c r="H276" s="80">
        <v>1</v>
      </c>
      <c r="I276" s="80">
        <f>IF(C276="",0,SUMIFS(T_mouv_prog[Entrée],T_mouv_prog[Ref],C276))</f>
        <v>0</v>
      </c>
      <c r="J276" s="67">
        <f>IF(C276="",0,SUMIFS(T_mouv_prog[Sortie],T_mouv_prog[Ref],C276))</f>
        <v>0</v>
      </c>
      <c r="K276" s="63">
        <f>IFERROR(T_piece_prog[[#This Row],[Stock initial]]+T_piece_prog[[#This Row],[Entrées]]-T_piece_prog[[#This Row],[Sorties]],0)</f>
        <v>1</v>
      </c>
      <c r="L276" s="63">
        <f>IFERROR(T_piece_prog[[#This Row],[Stock Final]]*T_piece_prog[[#This Row],[Price]],0)</f>
        <v>0</v>
      </c>
      <c r="M276" s="80">
        <v>3</v>
      </c>
      <c r="N276" s="57">
        <f>IFERROR(K276-M276,"")</f>
        <v>-2</v>
      </c>
      <c r="O276" s="53" t="str">
        <f>IF(N276&gt;=0,"OK","Manque")</f>
        <v>Manque</v>
      </c>
    </row>
    <row r="277" spans="1:15" x14ac:dyDescent="0.3">
      <c r="A277" s="61">
        <f>IF(ISNUMBER(A276),A276+1,1)</f>
        <v>273</v>
      </c>
      <c r="B277" s="62" t="s">
        <v>292</v>
      </c>
      <c r="C277" s="63" t="s">
        <v>293</v>
      </c>
      <c r="D277" s="63" t="s">
        <v>242</v>
      </c>
      <c r="E277" s="63" t="s">
        <v>1533</v>
      </c>
      <c r="F277" s="64"/>
      <c r="G277" s="67"/>
      <c r="H277" s="80">
        <v>0</v>
      </c>
      <c r="I277" s="80">
        <f>IF(C277="",0,SUMIFS(T_mouv_prog[Entrée],T_mouv_prog[Ref],C277))</f>
        <v>0</v>
      </c>
      <c r="J277" s="67">
        <f>IF(C277="",0,SUMIFS(T_mouv_prog[Sortie],T_mouv_prog[Ref],C277))</f>
        <v>0</v>
      </c>
      <c r="K277" s="63">
        <f>IFERROR(T_piece_prog[[#This Row],[Stock initial]]+T_piece_prog[[#This Row],[Entrées]]-T_piece_prog[[#This Row],[Sorties]],0)</f>
        <v>0</v>
      </c>
      <c r="L277" s="63">
        <f>IFERROR(T_piece_prog[[#This Row],[Stock Final]]*T_piece_prog[[#This Row],[Price]],0)</f>
        <v>0</v>
      </c>
      <c r="M277" s="80">
        <v>0</v>
      </c>
      <c r="N277" s="57">
        <f>IFERROR(K277-M277,"")</f>
        <v>0</v>
      </c>
      <c r="O277" s="53" t="str">
        <f>IF(N277&gt;=0,"OK","Manque")</f>
        <v>OK</v>
      </c>
    </row>
    <row r="278" spans="1:15" x14ac:dyDescent="0.3">
      <c r="A278" s="61">
        <f>IF(ISNUMBER(A277),A277+1,1)</f>
        <v>274</v>
      </c>
      <c r="B278" s="67" t="s">
        <v>59</v>
      </c>
      <c r="C278" s="63" t="s">
        <v>1322</v>
      </c>
      <c r="D278" s="67" t="s">
        <v>683</v>
      </c>
      <c r="E278" s="67" t="s">
        <v>1533</v>
      </c>
      <c r="F278" s="64"/>
      <c r="G278" s="67"/>
      <c r="H278" s="80">
        <v>0</v>
      </c>
      <c r="I278" s="80">
        <f>IF(C278="",0,SUMIFS(T_mouv_prog[Entrée],T_mouv_prog[Ref],C278))</f>
        <v>0</v>
      </c>
      <c r="J278" s="67">
        <f>IF(C278="",0,SUMIFS(T_mouv_prog[Sortie],T_mouv_prog[Ref],C278))</f>
        <v>0</v>
      </c>
      <c r="K278" s="63">
        <f>IFERROR(T_piece_prog[[#This Row],[Stock initial]]+T_piece_prog[[#This Row],[Entrées]]-T_piece_prog[[#This Row],[Sorties]],0)</f>
        <v>0</v>
      </c>
      <c r="L278" s="63">
        <f>IFERROR(T_piece_prog[[#This Row],[Stock Final]]*T_piece_prog[[#This Row],[Price]],0)</f>
        <v>0</v>
      </c>
      <c r="M278" s="80">
        <v>0</v>
      </c>
      <c r="N278" s="57">
        <f>IFERROR(K278-M278,"")</f>
        <v>0</v>
      </c>
      <c r="O278" s="53" t="str">
        <f>IF(N278&gt;=0,"OK","Manque")</f>
        <v>OK</v>
      </c>
    </row>
    <row r="279" spans="1:15" x14ac:dyDescent="0.3">
      <c r="A279" s="61">
        <f>IF(ISNUMBER(A278),A278+1,1)</f>
        <v>275</v>
      </c>
      <c r="B279" s="67" t="s">
        <v>98</v>
      </c>
      <c r="C279" s="63" t="s">
        <v>1137</v>
      </c>
      <c r="D279" s="67" t="s">
        <v>683</v>
      </c>
      <c r="E279" s="67" t="s">
        <v>1533</v>
      </c>
      <c r="F279" s="64"/>
      <c r="G279" s="67"/>
      <c r="H279" s="80">
        <v>0</v>
      </c>
      <c r="I279" s="80">
        <f>IF(C279="",0,SUMIFS(T_mouv_prog[Entrée],T_mouv_prog[Ref],C279))</f>
        <v>0</v>
      </c>
      <c r="J279" s="67">
        <f>IF(C279="",0,SUMIFS(T_mouv_prog[Sortie],T_mouv_prog[Ref],C279))</f>
        <v>0</v>
      </c>
      <c r="K279" s="63">
        <f>IFERROR(T_piece_prog[[#This Row],[Stock initial]]+T_piece_prog[[#This Row],[Entrées]]-T_piece_prog[[#This Row],[Sorties]],0)</f>
        <v>0</v>
      </c>
      <c r="L279" s="63">
        <f>IFERROR(T_piece_prog[[#This Row],[Stock Final]]*T_piece_prog[[#This Row],[Price]],0)</f>
        <v>0</v>
      </c>
      <c r="M279" s="80">
        <v>0</v>
      </c>
      <c r="N279" s="57">
        <f>IFERROR(K279-M279,"")</f>
        <v>0</v>
      </c>
      <c r="O279" s="53" t="str">
        <f>IF(N279&gt;=0,"OK","Manque")</f>
        <v>OK</v>
      </c>
    </row>
    <row r="280" spans="1:15" x14ac:dyDescent="0.3">
      <c r="A280" s="61">
        <f>IF(ISNUMBER(A279),A279+1,1)</f>
        <v>276</v>
      </c>
      <c r="B280" s="67" t="s">
        <v>1229</v>
      </c>
      <c r="C280" s="63" t="s">
        <v>1230</v>
      </c>
      <c r="D280" s="67" t="s">
        <v>1086</v>
      </c>
      <c r="E280" s="67" t="s">
        <v>1533</v>
      </c>
      <c r="F280" s="64"/>
      <c r="G280" s="67"/>
      <c r="H280" s="80">
        <v>0</v>
      </c>
      <c r="I280" s="80">
        <f>IF(C280="",0,SUMIFS(T_mouv_prog[Entrée],T_mouv_prog[Ref],C280))</f>
        <v>0</v>
      </c>
      <c r="J280" s="67">
        <f>IF(C280="",0,SUMIFS(T_mouv_prog[Sortie],T_mouv_prog[Ref],C280))</f>
        <v>0</v>
      </c>
      <c r="K280" s="63">
        <f>IFERROR(T_piece_prog[[#This Row],[Stock initial]]+T_piece_prog[[#This Row],[Entrées]]-T_piece_prog[[#This Row],[Sorties]],0)</f>
        <v>0</v>
      </c>
      <c r="L280" s="63">
        <f>IFERROR(T_piece_prog[[#This Row],[Stock Final]]*T_piece_prog[[#This Row],[Price]],0)</f>
        <v>0</v>
      </c>
      <c r="M280" s="80">
        <v>0</v>
      </c>
      <c r="N280" s="57">
        <f>IFERROR(K280-M280,"")</f>
        <v>0</v>
      </c>
      <c r="O280" s="53" t="str">
        <f>IF(N280&gt;=0,"OK","Manque")</f>
        <v>OK</v>
      </c>
    </row>
    <row r="281" spans="1:15" x14ac:dyDescent="0.3">
      <c r="A281" s="61">
        <f>IF(ISNUMBER(A280),A280+1,1)</f>
        <v>277</v>
      </c>
      <c r="B281" s="67" t="s">
        <v>1148</v>
      </c>
      <c r="C281" s="63" t="s">
        <v>1149</v>
      </c>
      <c r="D281" s="67" t="s">
        <v>683</v>
      </c>
      <c r="E281" s="67" t="s">
        <v>1533</v>
      </c>
      <c r="F281" s="64"/>
      <c r="G281" s="67"/>
      <c r="H281" s="80">
        <v>0</v>
      </c>
      <c r="I281" s="80">
        <f>IF(C281="",0,SUMIFS(T_mouv_prog[Entrée],T_mouv_prog[Ref],C281))</f>
        <v>0</v>
      </c>
      <c r="J281" s="67">
        <f>IF(C281="",0,SUMIFS(T_mouv_prog[Sortie],T_mouv_prog[Ref],C281))</f>
        <v>0</v>
      </c>
      <c r="K281" s="63">
        <f>IFERROR(T_piece_prog[[#This Row],[Stock initial]]+T_piece_prog[[#This Row],[Entrées]]-T_piece_prog[[#This Row],[Sorties]],0)</f>
        <v>0</v>
      </c>
      <c r="L281" s="63">
        <f>IFERROR(T_piece_prog[[#This Row],[Stock Final]]*T_piece_prog[[#This Row],[Price]],0)</f>
        <v>0</v>
      </c>
      <c r="M281" s="80">
        <v>2</v>
      </c>
      <c r="N281" s="57">
        <f>IFERROR(K281-M281,"")</f>
        <v>-2</v>
      </c>
      <c r="O281" s="53" t="str">
        <f>IF(N281&gt;=0,"OK","Manque")</f>
        <v>Manque</v>
      </c>
    </row>
    <row r="282" spans="1:15" x14ac:dyDescent="0.3">
      <c r="A282" s="61">
        <f>IF(ISNUMBER(A281),A281+1,1)</f>
        <v>278</v>
      </c>
      <c r="B282" s="67" t="s">
        <v>1148</v>
      </c>
      <c r="C282" s="63" t="s">
        <v>1332</v>
      </c>
      <c r="D282" s="67" t="s">
        <v>683</v>
      </c>
      <c r="E282" s="67" t="s">
        <v>1533</v>
      </c>
      <c r="F282" s="64"/>
      <c r="G282" s="67"/>
      <c r="H282" s="80">
        <v>0</v>
      </c>
      <c r="I282" s="80">
        <f>IF(C282="",0,SUMIFS(T_mouv_prog[Entrée],T_mouv_prog[Ref],C282))</f>
        <v>0</v>
      </c>
      <c r="J282" s="67">
        <f>IF(C282="",0,SUMIFS(T_mouv_prog[Sortie],T_mouv_prog[Ref],C282))</f>
        <v>0</v>
      </c>
      <c r="K282" s="63">
        <f>IFERROR(T_piece_prog[[#This Row],[Stock initial]]+T_piece_prog[[#This Row],[Entrées]]-T_piece_prog[[#This Row],[Sorties]],0)</f>
        <v>0</v>
      </c>
      <c r="L282" s="63">
        <f>IFERROR(T_piece_prog[[#This Row],[Stock Final]]*T_piece_prog[[#This Row],[Price]],0)</f>
        <v>0</v>
      </c>
      <c r="M282" s="80">
        <v>0</v>
      </c>
      <c r="N282" s="57">
        <f>IFERROR(K282-M282,"")</f>
        <v>0</v>
      </c>
      <c r="O282" s="53" t="str">
        <f>IF(N282&gt;=0,"OK","Manque")</f>
        <v>OK</v>
      </c>
    </row>
    <row r="283" spans="1:15" x14ac:dyDescent="0.3">
      <c r="A283" s="61">
        <f>IF(ISNUMBER(A282),A282+1,1)</f>
        <v>279</v>
      </c>
      <c r="B283" s="67" t="s">
        <v>962</v>
      </c>
      <c r="C283" s="63" t="s">
        <v>963</v>
      </c>
      <c r="D283" s="67" t="s">
        <v>922</v>
      </c>
      <c r="E283" s="67" t="s">
        <v>1533</v>
      </c>
      <c r="F283" s="64"/>
      <c r="G283" s="67"/>
      <c r="H283" s="80">
        <v>0</v>
      </c>
      <c r="I283" s="80">
        <f>IF(C283="",0,SUMIFS(T_mouv_prog[Entrée],T_mouv_prog[Ref],C283))</f>
        <v>0</v>
      </c>
      <c r="J283" s="67">
        <f>IF(C283="",0,SUMIFS(T_mouv_prog[Sortie],T_mouv_prog[Ref],C283))</f>
        <v>0</v>
      </c>
      <c r="K283" s="63">
        <f>IFERROR(T_piece_prog[[#This Row],[Stock initial]]+T_piece_prog[[#This Row],[Entrées]]-T_piece_prog[[#This Row],[Sorties]],0)</f>
        <v>0</v>
      </c>
      <c r="L283" s="63">
        <f>IFERROR(T_piece_prog[[#This Row],[Stock Final]]*T_piece_prog[[#This Row],[Price]],0)</f>
        <v>0</v>
      </c>
      <c r="M283" s="80">
        <v>1</v>
      </c>
      <c r="N283" s="57">
        <f>IFERROR(K283-M283,"")</f>
        <v>-1</v>
      </c>
      <c r="O283" s="53" t="str">
        <f>IF(N283&gt;=0,"OK","Manque")</f>
        <v>Manque</v>
      </c>
    </row>
    <row r="284" spans="1:15" x14ac:dyDescent="0.3">
      <c r="A284" s="61">
        <f>IF(ISNUMBER(A283),A283+1,1)</f>
        <v>280</v>
      </c>
      <c r="B284" s="67" t="s">
        <v>757</v>
      </c>
      <c r="C284" s="63" t="s">
        <v>758</v>
      </c>
      <c r="D284" s="67" t="s">
        <v>174</v>
      </c>
      <c r="E284" s="67" t="s">
        <v>1533</v>
      </c>
      <c r="F284" s="64"/>
      <c r="G284" s="67"/>
      <c r="H284" s="80">
        <v>0</v>
      </c>
      <c r="I284" s="80">
        <f>IF(C284="",0,SUMIFS(T_mouv_prog[Entrée],T_mouv_prog[Ref],C284))</f>
        <v>0</v>
      </c>
      <c r="J284" s="67">
        <f>IF(C284="",0,SUMIFS(T_mouv_prog[Sortie],T_mouv_prog[Ref],C284))</f>
        <v>0</v>
      </c>
      <c r="K284" s="63">
        <f>IFERROR(T_piece_prog[[#This Row],[Stock initial]]+T_piece_prog[[#This Row],[Entrées]]-T_piece_prog[[#This Row],[Sorties]],0)</f>
        <v>0</v>
      </c>
      <c r="L284" s="63">
        <f>IFERROR(T_piece_prog[[#This Row],[Stock Final]]*T_piece_prog[[#This Row],[Price]],0)</f>
        <v>0</v>
      </c>
      <c r="M284" s="80">
        <v>0</v>
      </c>
      <c r="N284" s="57">
        <f>IFERROR(K284-M284,"")</f>
        <v>0</v>
      </c>
      <c r="O284" s="53" t="str">
        <f>IF(N284&gt;=0,"OK","Manque")</f>
        <v>OK</v>
      </c>
    </row>
    <row r="285" spans="1:15" x14ac:dyDescent="0.3">
      <c r="A285" s="61">
        <f>IF(ISNUMBER(A284),A284+1,1)</f>
        <v>281</v>
      </c>
      <c r="B285" s="67" t="s">
        <v>1065</v>
      </c>
      <c r="C285" s="63" t="s">
        <v>1066</v>
      </c>
      <c r="D285" s="67" t="s">
        <v>922</v>
      </c>
      <c r="E285" s="67" t="s">
        <v>1533</v>
      </c>
      <c r="F285" s="64"/>
      <c r="G285" s="67"/>
      <c r="H285" s="80">
        <v>0</v>
      </c>
      <c r="I285" s="80">
        <f>IF(C285="",0,SUMIFS(T_mouv_prog[Entrée],T_mouv_prog[Ref],C285))</f>
        <v>0</v>
      </c>
      <c r="J285" s="67">
        <f>IF(C285="",0,SUMIFS(T_mouv_prog[Sortie],T_mouv_prog[Ref],C285))</f>
        <v>0</v>
      </c>
      <c r="K285" s="63">
        <f>IFERROR(T_piece_prog[[#This Row],[Stock initial]]+T_piece_prog[[#This Row],[Entrées]]-T_piece_prog[[#This Row],[Sorties]],0)</f>
        <v>0</v>
      </c>
      <c r="L285" s="63">
        <f>IFERROR(T_piece_prog[[#This Row],[Stock Final]]*T_piece_prog[[#This Row],[Price]],0)</f>
        <v>0</v>
      </c>
      <c r="M285" s="80">
        <v>4</v>
      </c>
      <c r="N285" s="57">
        <f>IFERROR(K285-M285,"")</f>
        <v>-4</v>
      </c>
      <c r="O285" s="53" t="str">
        <f>IF(N285&gt;=0,"OK","Manque")</f>
        <v>Manque</v>
      </c>
    </row>
    <row r="286" spans="1:15" x14ac:dyDescent="0.3">
      <c r="A286" s="61">
        <f>IF(ISNUMBER(A285),A285+1,1)</f>
        <v>282</v>
      </c>
      <c r="B286" s="67" t="s">
        <v>1165</v>
      </c>
      <c r="C286" s="63" t="s">
        <v>1166</v>
      </c>
      <c r="D286" s="67" t="s">
        <v>813</v>
      </c>
      <c r="E286" s="67" t="s">
        <v>1535</v>
      </c>
      <c r="F286" s="64"/>
      <c r="G286" s="67"/>
      <c r="H286" s="80">
        <v>0</v>
      </c>
      <c r="I286" s="80">
        <f>IF(C286="",0,SUMIFS(T_mouv_prog[Entrée],T_mouv_prog[Ref],C286))</f>
        <v>0</v>
      </c>
      <c r="J286" s="67">
        <f>IF(C286="",0,SUMIFS(T_mouv_prog[Sortie],T_mouv_prog[Ref],C286))</f>
        <v>0</v>
      </c>
      <c r="K286" s="63">
        <f>IFERROR(T_piece_prog[[#This Row],[Stock initial]]+T_piece_prog[[#This Row],[Entrées]]-T_piece_prog[[#This Row],[Sorties]],0)</f>
        <v>0</v>
      </c>
      <c r="L286" s="63">
        <f>IFERROR(T_piece_prog[[#This Row],[Stock Final]]*T_piece_prog[[#This Row],[Price]],0)</f>
        <v>0</v>
      </c>
      <c r="M286" s="80">
        <v>1</v>
      </c>
      <c r="N286" s="57">
        <f>IFERROR(K286-M286,"")</f>
        <v>-1</v>
      </c>
      <c r="O286" s="53" t="str">
        <f>IF(N286&gt;=0,"OK","Manque")</f>
        <v>Manque</v>
      </c>
    </row>
    <row r="287" spans="1:15" x14ac:dyDescent="0.3">
      <c r="A287" s="61">
        <f>IF(ISNUMBER(A286),A286+1,1)</f>
        <v>283</v>
      </c>
      <c r="B287" s="67" t="s">
        <v>73</v>
      </c>
      <c r="C287" s="63" t="s">
        <v>72</v>
      </c>
      <c r="D287" s="67" t="s">
        <v>683</v>
      </c>
      <c r="E287" s="67" t="s">
        <v>1535</v>
      </c>
      <c r="F287" s="64"/>
      <c r="G287" s="67"/>
      <c r="H287" s="80">
        <v>1</v>
      </c>
      <c r="I287" s="80">
        <f>IF(C287="",0,SUMIFS(T_mouv_prog[Entrée],T_mouv_prog[Ref],C287))</f>
        <v>0</v>
      </c>
      <c r="J287" s="67">
        <f>IF(C287="",0,SUMIFS(T_mouv_prog[Sortie],T_mouv_prog[Ref],C287))</f>
        <v>0</v>
      </c>
      <c r="K287" s="63">
        <f>IFERROR(T_piece_prog[[#This Row],[Stock initial]]+T_piece_prog[[#This Row],[Entrées]]-T_piece_prog[[#This Row],[Sorties]],0)</f>
        <v>1</v>
      </c>
      <c r="L287" s="63">
        <f>IFERROR(T_piece_prog[[#This Row],[Stock Final]]*T_piece_prog[[#This Row],[Price]],0)</f>
        <v>0</v>
      </c>
      <c r="M287" s="80">
        <v>0</v>
      </c>
      <c r="N287" s="57">
        <f>IFERROR(K287-M287,"")</f>
        <v>1</v>
      </c>
      <c r="O287" s="53" t="str">
        <f>IF(N287&gt;=0,"OK","Manque")</f>
        <v>OK</v>
      </c>
    </row>
    <row r="288" spans="1:15" x14ac:dyDescent="0.3">
      <c r="A288" s="61">
        <f>IF(ISNUMBER(A287),A287+1,1)</f>
        <v>284</v>
      </c>
      <c r="B288" s="67" t="s">
        <v>74</v>
      </c>
      <c r="C288" s="63" t="s">
        <v>75</v>
      </c>
      <c r="D288" s="67" t="s">
        <v>683</v>
      </c>
      <c r="E288" s="67" t="s">
        <v>1535</v>
      </c>
      <c r="F288" s="64"/>
      <c r="G288" s="67"/>
      <c r="H288" s="80">
        <v>3</v>
      </c>
      <c r="I288" s="80">
        <f>IF(C288="",0,SUMIFS(T_mouv_prog[Entrée],T_mouv_prog[Ref],C288))</f>
        <v>0</v>
      </c>
      <c r="J288" s="67">
        <f>IF(C288="",0,SUMIFS(T_mouv_prog[Sortie],T_mouv_prog[Ref],C288))</f>
        <v>0</v>
      </c>
      <c r="K288" s="63">
        <f>IFERROR(T_piece_prog[[#This Row],[Stock initial]]+T_piece_prog[[#This Row],[Entrées]]-T_piece_prog[[#This Row],[Sorties]],0)</f>
        <v>3</v>
      </c>
      <c r="L288" s="63">
        <f>IFERROR(T_piece_prog[[#This Row],[Stock Final]]*T_piece_prog[[#This Row],[Price]],0)</f>
        <v>0</v>
      </c>
      <c r="M288" s="80">
        <v>3</v>
      </c>
      <c r="N288" s="57">
        <f>IFERROR(K288-M288,"")</f>
        <v>0</v>
      </c>
      <c r="O288" s="53" t="str">
        <f>IF(N288&gt;=0,"OK","Manque")</f>
        <v>OK</v>
      </c>
    </row>
    <row r="289" spans="1:15" x14ac:dyDescent="0.3">
      <c r="A289" s="61">
        <f>IF(ISNUMBER(A288),A288+1,1)</f>
        <v>285</v>
      </c>
      <c r="B289" s="67" t="s">
        <v>1315</v>
      </c>
      <c r="C289" s="63" t="s">
        <v>1316</v>
      </c>
      <c r="D289" s="67" t="s">
        <v>683</v>
      </c>
      <c r="E289" s="67" t="s">
        <v>1535</v>
      </c>
      <c r="F289" s="64"/>
      <c r="G289" s="67"/>
      <c r="H289" s="80">
        <v>0</v>
      </c>
      <c r="I289" s="80">
        <f>IF(C289="",0,SUMIFS(T_mouv_prog[Entrée],T_mouv_prog[Ref],C289))</f>
        <v>0</v>
      </c>
      <c r="J289" s="67">
        <f>IF(C289="",0,SUMIFS(T_mouv_prog[Sortie],T_mouv_prog[Ref],C289))</f>
        <v>0</v>
      </c>
      <c r="K289" s="63">
        <f>IFERROR(T_piece_prog[[#This Row],[Stock initial]]+T_piece_prog[[#This Row],[Entrées]]-T_piece_prog[[#This Row],[Sorties]],0)</f>
        <v>0</v>
      </c>
      <c r="L289" s="63">
        <f>IFERROR(T_piece_prog[[#This Row],[Stock Final]]*T_piece_prog[[#This Row],[Price]],0)</f>
        <v>0</v>
      </c>
      <c r="M289" s="80">
        <v>0</v>
      </c>
      <c r="N289" s="57">
        <f>IFERROR(K289-M289,"")</f>
        <v>0</v>
      </c>
      <c r="O289" s="53" t="str">
        <f>IF(N289&gt;=0,"OK","Manque")</f>
        <v>OK</v>
      </c>
    </row>
    <row r="290" spans="1:15" x14ac:dyDescent="0.3">
      <c r="A290" s="61">
        <f>IF(ISNUMBER(A289),A289+1,1)</f>
        <v>286</v>
      </c>
      <c r="B290" s="62" t="s">
        <v>1444</v>
      </c>
      <c r="C290" s="63" t="s">
        <v>245</v>
      </c>
      <c r="D290" s="63" t="s">
        <v>242</v>
      </c>
      <c r="E290" s="63" t="s">
        <v>1533</v>
      </c>
      <c r="F290" s="64"/>
      <c r="G290" s="67"/>
      <c r="H290" s="80">
        <v>3</v>
      </c>
      <c r="I290" s="80">
        <f>IF(C290="",0,SUMIFS(T_mouv_prog[Entrée],T_mouv_prog[Ref],C290))</f>
        <v>0</v>
      </c>
      <c r="J290" s="67">
        <f>IF(C290="",0,SUMIFS(T_mouv_prog[Sortie],T_mouv_prog[Ref],C290))</f>
        <v>0</v>
      </c>
      <c r="K290" s="63">
        <f>IFERROR(T_piece_prog[[#This Row],[Stock initial]]+T_piece_prog[[#This Row],[Entrées]]-T_piece_prog[[#This Row],[Sorties]],0)</f>
        <v>3</v>
      </c>
      <c r="L290" s="63">
        <f>IFERROR(T_piece_prog[[#This Row],[Stock Final]]*T_piece_prog[[#This Row],[Price]],0)</f>
        <v>0</v>
      </c>
      <c r="M290" s="80">
        <v>12</v>
      </c>
      <c r="N290" s="57">
        <f>IFERROR(K290-M290,"")</f>
        <v>-9</v>
      </c>
      <c r="O290" s="53" t="str">
        <f>IF(N290&gt;=0,"OK","Manque")</f>
        <v>Manque</v>
      </c>
    </row>
    <row r="291" spans="1:15" x14ac:dyDescent="0.3">
      <c r="A291" s="61">
        <f>IF(ISNUMBER(A290),A290+1,1)</f>
        <v>287</v>
      </c>
      <c r="B291" s="67" t="s">
        <v>1359</v>
      </c>
      <c r="C291" s="63" t="s">
        <v>1360</v>
      </c>
      <c r="D291" s="67" t="s">
        <v>683</v>
      </c>
      <c r="E291" s="67" t="s">
        <v>1533</v>
      </c>
      <c r="F291" s="64"/>
      <c r="G291" s="67"/>
      <c r="H291" s="80">
        <v>5</v>
      </c>
      <c r="I291" s="80">
        <f>IF(C291="",0,SUMIFS(T_mouv_prog[Entrée],T_mouv_prog[Ref],C291))</f>
        <v>0</v>
      </c>
      <c r="J291" s="67">
        <f>IF(C291="",0,SUMIFS(T_mouv_prog[Sortie],T_mouv_prog[Ref],C291))</f>
        <v>0</v>
      </c>
      <c r="K291" s="63">
        <f>IFERROR(T_piece_prog[[#This Row],[Stock initial]]+T_piece_prog[[#This Row],[Entrées]]-T_piece_prog[[#This Row],[Sorties]],0)</f>
        <v>5</v>
      </c>
      <c r="L291" s="63">
        <f>IFERROR(T_piece_prog[[#This Row],[Stock Final]]*T_piece_prog[[#This Row],[Price]],0)</f>
        <v>0</v>
      </c>
      <c r="M291" s="80">
        <v>5</v>
      </c>
      <c r="N291" s="57">
        <f>IFERROR(K291-M291,"")</f>
        <v>0</v>
      </c>
      <c r="O291" s="53" t="str">
        <f>IF(N291&gt;=0,"OK","Manque")</f>
        <v>OK</v>
      </c>
    </row>
    <row r="292" spans="1:15" x14ac:dyDescent="0.3">
      <c r="A292" s="61">
        <f>IF(ISNUMBER(A291),A291+1,1)</f>
        <v>288</v>
      </c>
      <c r="B292" s="67" t="s">
        <v>89</v>
      </c>
      <c r="C292" s="63" t="s">
        <v>90</v>
      </c>
      <c r="D292" s="67" t="s">
        <v>683</v>
      </c>
      <c r="E292" s="67" t="s">
        <v>1533</v>
      </c>
      <c r="F292" s="64"/>
      <c r="G292" s="67"/>
      <c r="H292" s="80">
        <v>1</v>
      </c>
      <c r="I292" s="80">
        <f>IF(C292="",0,SUMIFS(T_mouv_prog[Entrée],T_mouv_prog[Ref],C292))</f>
        <v>0</v>
      </c>
      <c r="J292" s="67">
        <f>IF(C292="",0,SUMIFS(T_mouv_prog[Sortie],T_mouv_prog[Ref],C292))</f>
        <v>0</v>
      </c>
      <c r="K292" s="63">
        <f>IFERROR(T_piece_prog[[#This Row],[Stock initial]]+T_piece_prog[[#This Row],[Entrées]]-T_piece_prog[[#This Row],[Sorties]],0)</f>
        <v>1</v>
      </c>
      <c r="L292" s="63">
        <f>IFERROR(T_piece_prog[[#This Row],[Stock Final]]*T_piece_prog[[#This Row],[Price]],0)</f>
        <v>0</v>
      </c>
      <c r="M292" s="80">
        <v>2</v>
      </c>
      <c r="N292" s="57">
        <f>IFERROR(K292-M292,"")</f>
        <v>-1</v>
      </c>
      <c r="O292" s="53" t="str">
        <f>IF(N292&gt;=0,"OK","Manque")</f>
        <v>Manque</v>
      </c>
    </row>
    <row r="293" spans="1:15" x14ac:dyDescent="0.3">
      <c r="A293" s="61">
        <f>IF(ISNUMBER(A292),A292+1,1)</f>
        <v>289</v>
      </c>
      <c r="B293" s="67" t="s">
        <v>929</v>
      </c>
      <c r="C293" s="63" t="s">
        <v>930</v>
      </c>
      <c r="D293" s="67" t="s">
        <v>683</v>
      </c>
      <c r="E293" s="67" t="s">
        <v>1533</v>
      </c>
      <c r="F293" s="64"/>
      <c r="G293" s="67"/>
      <c r="H293" s="80">
        <v>2</v>
      </c>
      <c r="I293" s="80">
        <f>IF(C293="",0,SUMIFS(T_mouv_prog[Entrée],T_mouv_prog[Ref],C293))</f>
        <v>0</v>
      </c>
      <c r="J293" s="67">
        <f>IF(C293="",0,SUMIFS(T_mouv_prog[Sortie],T_mouv_prog[Ref],C293))</f>
        <v>0</v>
      </c>
      <c r="K293" s="63">
        <f>IFERROR(T_piece_prog[[#This Row],[Stock initial]]+T_piece_prog[[#This Row],[Entrées]]-T_piece_prog[[#This Row],[Sorties]],0)</f>
        <v>2</v>
      </c>
      <c r="L293" s="63">
        <f>IFERROR(T_piece_prog[[#This Row],[Stock Final]]*T_piece_prog[[#This Row],[Price]],0)</f>
        <v>0</v>
      </c>
      <c r="M293" s="80">
        <v>2</v>
      </c>
      <c r="N293" s="57">
        <f>IFERROR(K293-M293,"")</f>
        <v>0</v>
      </c>
      <c r="O293" s="53" t="str">
        <f>IF(N293&gt;=0,"OK","Manque")</f>
        <v>OK</v>
      </c>
    </row>
    <row r="294" spans="1:15" x14ac:dyDescent="0.3">
      <c r="A294" s="61">
        <f>IF(ISNUMBER(A293),A293+1,1)</f>
        <v>290</v>
      </c>
      <c r="B294" s="67" t="s">
        <v>247</v>
      </c>
      <c r="C294" s="63" t="s">
        <v>244</v>
      </c>
      <c r="D294" s="67" t="s">
        <v>242</v>
      </c>
      <c r="E294" s="67" t="s">
        <v>1533</v>
      </c>
      <c r="F294" s="64"/>
      <c r="G294" s="67"/>
      <c r="H294" s="80">
        <v>4</v>
      </c>
      <c r="I294" s="80">
        <f>IF(C294="",0,SUMIFS(T_mouv_prog[Entrée],T_mouv_prog[Ref],C294))</f>
        <v>0</v>
      </c>
      <c r="J294" s="67">
        <f>IF(C294="",0,SUMIFS(T_mouv_prog[Sortie],T_mouv_prog[Ref],C294))</f>
        <v>0</v>
      </c>
      <c r="K294" s="63">
        <f>IFERROR(T_piece_prog[[#This Row],[Stock initial]]+T_piece_prog[[#This Row],[Entrées]]-T_piece_prog[[#This Row],[Sorties]],0)</f>
        <v>4</v>
      </c>
      <c r="L294" s="63">
        <f>IFERROR(T_piece_prog[[#This Row],[Stock Final]]*T_piece_prog[[#This Row],[Price]],0)</f>
        <v>0</v>
      </c>
      <c r="M294" s="80">
        <v>3</v>
      </c>
      <c r="N294" s="57">
        <f>IFERROR(K294-M294,"")</f>
        <v>1</v>
      </c>
      <c r="O294" s="53" t="str">
        <f>IF(N294&gt;=0,"OK","Manque")</f>
        <v>OK</v>
      </c>
    </row>
    <row r="295" spans="1:15" x14ac:dyDescent="0.3">
      <c r="A295" s="61">
        <f>IF(ISNUMBER(A294),A294+1,1)</f>
        <v>291</v>
      </c>
      <c r="B295" s="67" t="s">
        <v>247</v>
      </c>
      <c r="C295" s="63" t="s">
        <v>1102</v>
      </c>
      <c r="D295" s="67" t="s">
        <v>242</v>
      </c>
      <c r="E295" s="67" t="s">
        <v>1533</v>
      </c>
      <c r="F295" s="64"/>
      <c r="G295" s="67"/>
      <c r="H295" s="80">
        <v>2</v>
      </c>
      <c r="I295" s="80">
        <f>IF(C295="",0,SUMIFS(T_mouv_prog[Entrée],T_mouv_prog[Ref],C295))</f>
        <v>0</v>
      </c>
      <c r="J295" s="67">
        <f>IF(C295="",0,SUMIFS(T_mouv_prog[Sortie],T_mouv_prog[Ref],C295))</f>
        <v>0</v>
      </c>
      <c r="K295" s="63">
        <f>IFERROR(T_piece_prog[[#This Row],[Stock initial]]+T_piece_prog[[#This Row],[Entrées]]-T_piece_prog[[#This Row],[Sorties]],0)</f>
        <v>2</v>
      </c>
      <c r="L295" s="63">
        <f>IFERROR(T_piece_prog[[#This Row],[Stock Final]]*T_piece_prog[[#This Row],[Price]],0)</f>
        <v>0</v>
      </c>
      <c r="M295" s="80">
        <v>2</v>
      </c>
      <c r="N295" s="57">
        <f>IFERROR(K295-M295,"")</f>
        <v>0</v>
      </c>
      <c r="O295" s="53" t="str">
        <f>IF(N295&gt;=0,"OK","Manque")</f>
        <v>OK</v>
      </c>
    </row>
    <row r="296" spans="1:15" x14ac:dyDescent="0.3">
      <c r="A296" s="61">
        <f>IF(ISNUMBER(A295),A295+1,1)</f>
        <v>292</v>
      </c>
      <c r="B296" s="67" t="s">
        <v>842</v>
      </c>
      <c r="C296" s="63">
        <v>103485</v>
      </c>
      <c r="D296" s="67" t="s">
        <v>174</v>
      </c>
      <c r="E296" s="67" t="s">
        <v>1533</v>
      </c>
      <c r="F296" s="64"/>
      <c r="G296" s="67"/>
      <c r="H296" s="80">
        <v>0</v>
      </c>
      <c r="I296" s="80">
        <f>IF(C296="",0,SUMIFS(T_mouv_prog[Entrée],T_mouv_prog[Ref],C296))</f>
        <v>0</v>
      </c>
      <c r="J296" s="67">
        <f>IF(C296="",0,SUMIFS(T_mouv_prog[Sortie],T_mouv_prog[Ref],C296))</f>
        <v>0</v>
      </c>
      <c r="K296" s="63">
        <f>IFERROR(T_piece_prog[[#This Row],[Stock initial]]+T_piece_prog[[#This Row],[Entrées]]-T_piece_prog[[#This Row],[Sorties]],0)</f>
        <v>0</v>
      </c>
      <c r="L296" s="63">
        <f>IFERROR(T_piece_prog[[#This Row],[Stock Final]]*T_piece_prog[[#This Row],[Price]],0)</f>
        <v>0</v>
      </c>
      <c r="M296" s="80">
        <v>4</v>
      </c>
      <c r="N296" s="57">
        <f>IFERROR(K296-M296,"")</f>
        <v>-4</v>
      </c>
      <c r="O296" s="53" t="str">
        <f>IF(N296&gt;=0,"OK","Manque")</f>
        <v>Manque</v>
      </c>
    </row>
    <row r="297" spans="1:15" x14ac:dyDescent="0.3">
      <c r="A297" s="61">
        <f>IF(ISNUMBER(A296),A296+1,1)</f>
        <v>293</v>
      </c>
      <c r="B297" s="67" t="s">
        <v>1390</v>
      </c>
      <c r="C297" s="63" t="s">
        <v>281</v>
      </c>
      <c r="D297" s="67" t="s">
        <v>242</v>
      </c>
      <c r="E297" s="67" t="s">
        <v>1535</v>
      </c>
      <c r="F297" s="64"/>
      <c r="G297" s="67"/>
      <c r="H297" s="80">
        <v>66</v>
      </c>
      <c r="I297" s="80">
        <f>IF(C297="",0,SUMIFS(T_mouv_prog[Entrée],T_mouv_prog[Ref],C297))</f>
        <v>0</v>
      </c>
      <c r="J297" s="67">
        <f>IF(C297="",0,SUMIFS(T_mouv_prog[Sortie],T_mouv_prog[Ref],C297))</f>
        <v>0</v>
      </c>
      <c r="K297" s="63">
        <f>IFERROR(T_piece_prog[[#This Row],[Stock initial]]+T_piece_prog[[#This Row],[Entrées]]-T_piece_prog[[#This Row],[Sorties]],0)</f>
        <v>66</v>
      </c>
      <c r="L297" s="63">
        <f>IFERROR(T_piece_prog[[#This Row],[Stock Final]]*T_piece_prog[[#This Row],[Price]],0)</f>
        <v>0</v>
      </c>
      <c r="M297" s="80">
        <v>66</v>
      </c>
      <c r="N297" s="57">
        <f>IFERROR(K297-M297,"")</f>
        <v>0</v>
      </c>
      <c r="O297" s="53" t="str">
        <f>IF(N297&gt;=0,"OK","Manque")</f>
        <v>OK</v>
      </c>
    </row>
    <row r="298" spans="1:15" x14ac:dyDescent="0.3">
      <c r="A298" s="61">
        <f>IF(ISNUMBER(A297),A297+1,1)</f>
        <v>294</v>
      </c>
      <c r="B298" s="67" t="s">
        <v>263</v>
      </c>
      <c r="C298" s="63" t="s">
        <v>264</v>
      </c>
      <c r="D298" s="67" t="s">
        <v>242</v>
      </c>
      <c r="E298" s="67" t="s">
        <v>1533</v>
      </c>
      <c r="F298" s="64"/>
      <c r="G298" s="67"/>
      <c r="H298" s="80">
        <v>2</v>
      </c>
      <c r="I298" s="80">
        <f>IF(C298="",0,SUMIFS(T_mouv_prog[Entrée],T_mouv_prog[Ref],C298))</f>
        <v>0</v>
      </c>
      <c r="J298" s="67">
        <f>IF(C298="",0,SUMIFS(T_mouv_prog[Sortie],T_mouv_prog[Ref],C298))</f>
        <v>0</v>
      </c>
      <c r="K298" s="63">
        <f>IFERROR(T_piece_prog[[#This Row],[Stock initial]]+T_piece_prog[[#This Row],[Entrées]]-T_piece_prog[[#This Row],[Sorties]],0)</f>
        <v>2</v>
      </c>
      <c r="L298" s="63">
        <f>IFERROR(T_piece_prog[[#This Row],[Stock Final]]*T_piece_prog[[#This Row],[Price]],0)</f>
        <v>0</v>
      </c>
      <c r="M298" s="80">
        <v>2</v>
      </c>
      <c r="N298" s="57">
        <f>IFERROR(K298-M298,"")</f>
        <v>0</v>
      </c>
      <c r="O298" s="53" t="str">
        <f>IF(N298&gt;=0,"OK","Manque")</f>
        <v>OK</v>
      </c>
    </row>
    <row r="299" spans="1:15" x14ac:dyDescent="0.3">
      <c r="A299" s="61">
        <f>IF(ISNUMBER(A298),A298+1,1)</f>
        <v>295</v>
      </c>
      <c r="B299" s="67" t="s">
        <v>267</v>
      </c>
      <c r="C299" s="63" t="s">
        <v>268</v>
      </c>
      <c r="D299" s="67" t="s">
        <v>242</v>
      </c>
      <c r="E299" s="67" t="s">
        <v>1533</v>
      </c>
      <c r="F299" s="64"/>
      <c r="G299" s="67"/>
      <c r="H299" s="80">
        <v>6</v>
      </c>
      <c r="I299" s="80">
        <f>IF(C299="",0,SUMIFS(T_mouv_prog[Entrée],T_mouv_prog[Ref],C299))</f>
        <v>0</v>
      </c>
      <c r="J299" s="67">
        <f>IF(C299="",0,SUMIFS(T_mouv_prog[Sortie],T_mouv_prog[Ref],C299))</f>
        <v>0</v>
      </c>
      <c r="K299" s="63">
        <f>IFERROR(T_piece_prog[[#This Row],[Stock initial]]+T_piece_prog[[#This Row],[Entrées]]-T_piece_prog[[#This Row],[Sorties]],0)</f>
        <v>6</v>
      </c>
      <c r="L299" s="63">
        <f>IFERROR(T_piece_prog[[#This Row],[Stock Final]]*T_piece_prog[[#This Row],[Price]],0)</f>
        <v>0</v>
      </c>
      <c r="M299" s="80">
        <v>0</v>
      </c>
      <c r="N299" s="57">
        <f>IFERROR(K299-M299,"")</f>
        <v>6</v>
      </c>
      <c r="O299" s="53" t="str">
        <f>IF(N299&gt;=0,"OK","Manque")</f>
        <v>OK</v>
      </c>
    </row>
    <row r="300" spans="1:15" x14ac:dyDescent="0.3">
      <c r="A300" s="61">
        <f>IF(ISNUMBER(A299),A299+1,1)</f>
        <v>296</v>
      </c>
      <c r="B300" s="62" t="s">
        <v>1450</v>
      </c>
      <c r="C300" s="63" t="s">
        <v>1451</v>
      </c>
      <c r="D300" s="63" t="s">
        <v>1086</v>
      </c>
      <c r="E300" s="63" t="s">
        <v>1533</v>
      </c>
      <c r="F300" s="64"/>
      <c r="G300" s="67"/>
      <c r="H300" s="80">
        <v>0</v>
      </c>
      <c r="I300" s="80">
        <f>IF(C300="",0,SUMIFS(T_mouv_prog[Entrée],T_mouv_prog[Ref],C300))</f>
        <v>0</v>
      </c>
      <c r="J300" s="67">
        <f>IF(C300="",0,SUMIFS(T_mouv_prog[Sortie],T_mouv_prog[Ref],C300))</f>
        <v>0</v>
      </c>
      <c r="K300" s="63">
        <f>IFERROR(T_piece_prog[[#This Row],[Stock initial]]+T_piece_prog[[#This Row],[Entrées]]-T_piece_prog[[#This Row],[Sorties]],0)</f>
        <v>0</v>
      </c>
      <c r="L300" s="63">
        <f>IFERROR(T_piece_prog[[#This Row],[Stock Final]]*T_piece_prog[[#This Row],[Price]],0)</f>
        <v>0</v>
      </c>
      <c r="M300" s="80">
        <v>1</v>
      </c>
      <c r="N300" s="57">
        <f>IFERROR(K300-M300,"")</f>
        <v>-1</v>
      </c>
      <c r="O300" s="53" t="str">
        <f>IF(N300&gt;=0,"OK","Manque")</f>
        <v>Manque</v>
      </c>
    </row>
    <row r="301" spans="1:15" x14ac:dyDescent="0.3">
      <c r="A301" s="61">
        <f>IF(ISNUMBER(A300),A300+1,1)</f>
        <v>297</v>
      </c>
      <c r="B301" s="67" t="s">
        <v>747</v>
      </c>
      <c r="C301" s="63" t="s">
        <v>748</v>
      </c>
      <c r="D301" s="67" t="s">
        <v>174</v>
      </c>
      <c r="E301" s="67" t="s">
        <v>1533</v>
      </c>
      <c r="F301" s="64"/>
      <c r="G301" s="67"/>
      <c r="H301" s="80">
        <v>0</v>
      </c>
      <c r="I301" s="80">
        <f>IF(C301="",0,SUMIFS(T_mouv_prog[Entrée],T_mouv_prog[Ref],C301))</f>
        <v>0</v>
      </c>
      <c r="J301" s="67">
        <f>IF(C301="",0,SUMIFS(T_mouv_prog[Sortie],T_mouv_prog[Ref],C301))</f>
        <v>0</v>
      </c>
      <c r="K301" s="63">
        <f>IFERROR(T_piece_prog[[#This Row],[Stock initial]]+T_piece_prog[[#This Row],[Entrées]]-T_piece_prog[[#This Row],[Sorties]],0)</f>
        <v>0</v>
      </c>
      <c r="L301" s="63">
        <f>IFERROR(T_piece_prog[[#This Row],[Stock Final]]*T_piece_prog[[#This Row],[Price]],0)</f>
        <v>0</v>
      </c>
      <c r="M301" s="80">
        <v>0</v>
      </c>
      <c r="N301" s="57">
        <f>IFERROR(K301-M301,"")</f>
        <v>0</v>
      </c>
      <c r="O301" s="53" t="str">
        <f>IF(N301&gt;=0,"OK","Manque")</f>
        <v>OK</v>
      </c>
    </row>
    <row r="302" spans="1:15" x14ac:dyDescent="0.3">
      <c r="A302" s="61">
        <f>IF(ISNUMBER(A301),A301+1,1)</f>
        <v>298</v>
      </c>
      <c r="B302" s="67" t="s">
        <v>272</v>
      </c>
      <c r="C302" s="63" t="s">
        <v>273</v>
      </c>
      <c r="D302" s="67" t="s">
        <v>242</v>
      </c>
      <c r="E302" s="67" t="s">
        <v>1533</v>
      </c>
      <c r="F302" s="64"/>
      <c r="G302" s="67"/>
      <c r="H302" s="80">
        <v>5</v>
      </c>
      <c r="I302" s="80">
        <f>IF(C302="",0,SUMIFS(T_mouv_prog[Entrée],T_mouv_prog[Ref],C302))</f>
        <v>0</v>
      </c>
      <c r="J302" s="67">
        <f>IF(C302="",0,SUMIFS(T_mouv_prog[Sortie],T_mouv_prog[Ref],C302))</f>
        <v>0</v>
      </c>
      <c r="K302" s="63">
        <f>IFERROR(T_piece_prog[[#This Row],[Stock initial]]+T_piece_prog[[#This Row],[Entrées]]-T_piece_prog[[#This Row],[Sorties]],0)</f>
        <v>5</v>
      </c>
      <c r="L302" s="63">
        <f>IFERROR(T_piece_prog[[#This Row],[Stock Final]]*T_piece_prog[[#This Row],[Price]],0)</f>
        <v>0</v>
      </c>
      <c r="M302" s="80">
        <v>5</v>
      </c>
      <c r="N302" s="57">
        <f>IFERROR(K302-M302,"")</f>
        <v>0</v>
      </c>
      <c r="O302" s="53" t="str">
        <f>IF(N302&gt;=0,"OK","Manque")</f>
        <v>OK</v>
      </c>
    </row>
    <row r="303" spans="1:15" x14ac:dyDescent="0.3">
      <c r="A303" s="61">
        <f>IF(ISNUMBER(A302),A302+1,1)</f>
        <v>299</v>
      </c>
      <c r="B303" s="67" t="s">
        <v>265</v>
      </c>
      <c r="C303" s="63" t="s">
        <v>266</v>
      </c>
      <c r="D303" s="67" t="s">
        <v>242</v>
      </c>
      <c r="E303" s="67" t="s">
        <v>1533</v>
      </c>
      <c r="F303" s="64"/>
      <c r="G303" s="67"/>
      <c r="H303" s="80">
        <v>1</v>
      </c>
      <c r="I303" s="80">
        <f>IF(C303="",0,SUMIFS(T_mouv_prog[Entrée],T_mouv_prog[Ref],C303))</f>
        <v>0</v>
      </c>
      <c r="J303" s="67">
        <f>IF(C303="",0,SUMIFS(T_mouv_prog[Sortie],T_mouv_prog[Ref],C303))</f>
        <v>0</v>
      </c>
      <c r="K303" s="63">
        <f>IFERROR(T_piece_prog[[#This Row],[Stock initial]]+T_piece_prog[[#This Row],[Entrées]]-T_piece_prog[[#This Row],[Sorties]],0)</f>
        <v>1</v>
      </c>
      <c r="L303" s="63">
        <f>IFERROR(T_piece_prog[[#This Row],[Stock Final]]*T_piece_prog[[#This Row],[Price]],0)</f>
        <v>0</v>
      </c>
      <c r="M303" s="80">
        <v>1</v>
      </c>
      <c r="N303" s="57">
        <f>IFERROR(K303-M303,"")</f>
        <v>0</v>
      </c>
      <c r="O303" s="53" t="str">
        <f>IF(N303&gt;=0,"OK","Manque")</f>
        <v>OK</v>
      </c>
    </row>
    <row r="304" spans="1:15" x14ac:dyDescent="0.3">
      <c r="A304" s="61">
        <f>IF(ISNUMBER(A303),A303+1,1)</f>
        <v>300</v>
      </c>
      <c r="B304" s="62" t="s">
        <v>1523</v>
      </c>
      <c r="C304" s="63" t="s">
        <v>1524</v>
      </c>
      <c r="D304" s="63" t="s">
        <v>683</v>
      </c>
      <c r="E304" s="63" t="s">
        <v>1533</v>
      </c>
      <c r="F304" s="64"/>
      <c r="G304" s="67"/>
      <c r="H304" s="80">
        <v>4</v>
      </c>
      <c r="I304" s="80">
        <f>IF(C304="",0,SUMIFS(T_mouv_prog[Entrée],T_mouv_prog[Ref],C304))</f>
        <v>0</v>
      </c>
      <c r="J304" s="67">
        <f>IF(C304="",0,SUMIFS(T_mouv_prog[Sortie],T_mouv_prog[Ref],C304))</f>
        <v>0</v>
      </c>
      <c r="K304" s="63">
        <f>IFERROR(T_piece_prog[[#This Row],[Stock initial]]+T_piece_prog[[#This Row],[Entrées]]-T_piece_prog[[#This Row],[Sorties]],0)</f>
        <v>4</v>
      </c>
      <c r="L304" s="63">
        <f>IFERROR(T_piece_prog[[#This Row],[Stock Final]]*T_piece_prog[[#This Row],[Price]],0)</f>
        <v>0</v>
      </c>
      <c r="M304" s="80">
        <v>4</v>
      </c>
      <c r="N304" s="57">
        <f>IFERROR(K304-M304,"")</f>
        <v>0</v>
      </c>
      <c r="O304" s="53" t="str">
        <f>IF(N304&gt;=0,"OK","Manque")</f>
        <v>OK</v>
      </c>
    </row>
    <row r="305" spans="1:15" x14ac:dyDescent="0.3">
      <c r="A305" s="61">
        <f>IF(ISNUMBER(A304),A304+1,1)</f>
        <v>301</v>
      </c>
      <c r="B305" s="67" t="s">
        <v>1106</v>
      </c>
      <c r="C305" s="63" t="s">
        <v>504</v>
      </c>
      <c r="D305" s="67" t="s">
        <v>242</v>
      </c>
      <c r="E305" s="67" t="s">
        <v>1533</v>
      </c>
      <c r="F305" s="64"/>
      <c r="G305" s="67"/>
      <c r="H305" s="80">
        <v>1</v>
      </c>
      <c r="I305" s="80">
        <f>IF(C305="",0,SUMIFS(T_mouv_prog[Entrée],T_mouv_prog[Ref],C305))</f>
        <v>0</v>
      </c>
      <c r="J305" s="67">
        <f>IF(C305="",0,SUMIFS(T_mouv_prog[Sortie],T_mouv_prog[Ref],C305))</f>
        <v>0</v>
      </c>
      <c r="K305" s="63">
        <f>IFERROR(T_piece_prog[[#This Row],[Stock initial]]+T_piece_prog[[#This Row],[Entrées]]-T_piece_prog[[#This Row],[Sorties]],0)</f>
        <v>1</v>
      </c>
      <c r="L305" s="63">
        <f>IFERROR(T_piece_prog[[#This Row],[Stock Final]]*T_piece_prog[[#This Row],[Price]],0)</f>
        <v>0</v>
      </c>
      <c r="M305" s="80">
        <v>2</v>
      </c>
      <c r="N305" s="57">
        <f>IFERROR(K305-M305,"")</f>
        <v>-1</v>
      </c>
      <c r="O305" s="53" t="str">
        <f>IF(N305&gt;=0,"OK","Manque")</f>
        <v>Manque</v>
      </c>
    </row>
    <row r="306" spans="1:15" x14ac:dyDescent="0.3">
      <c r="A306" s="61">
        <f>IF(ISNUMBER(A305),A305+1,1)</f>
        <v>302</v>
      </c>
      <c r="B306" s="67" t="s">
        <v>178</v>
      </c>
      <c r="C306" s="63">
        <v>2012238010</v>
      </c>
      <c r="D306" s="67" t="s">
        <v>894</v>
      </c>
      <c r="E306" s="67" t="s">
        <v>1533</v>
      </c>
      <c r="F306" s="64"/>
      <c r="G306" s="67"/>
      <c r="H306" s="80">
        <v>2</v>
      </c>
      <c r="I306" s="80">
        <f>IF(C306="",0,SUMIFS(T_mouv_prog[Entrée],T_mouv_prog[Ref],C306))</f>
        <v>0</v>
      </c>
      <c r="J306" s="67">
        <f>IF(C306="",0,SUMIFS(T_mouv_prog[Sortie],T_mouv_prog[Ref],C306))</f>
        <v>0</v>
      </c>
      <c r="K306" s="63">
        <f>IFERROR(T_piece_prog[[#This Row],[Stock initial]]+T_piece_prog[[#This Row],[Entrées]]-T_piece_prog[[#This Row],[Sorties]],0)</f>
        <v>2</v>
      </c>
      <c r="L306" s="63">
        <f>IFERROR(T_piece_prog[[#This Row],[Stock Final]]*T_piece_prog[[#This Row],[Price]],0)</f>
        <v>0</v>
      </c>
      <c r="M306" s="80">
        <v>2</v>
      </c>
      <c r="N306" s="57">
        <f>IFERROR(K306-M306,"")</f>
        <v>0</v>
      </c>
      <c r="O306" s="53" t="str">
        <f>IF(N306&gt;=0,"OK","Manque")</f>
        <v>OK</v>
      </c>
    </row>
    <row r="307" spans="1:15" x14ac:dyDescent="0.3">
      <c r="A307" s="61">
        <f>IF(ISNUMBER(A306),A306+1,1)</f>
        <v>303</v>
      </c>
      <c r="B307" s="67" t="s">
        <v>178</v>
      </c>
      <c r="C307" s="63">
        <v>5416</v>
      </c>
      <c r="D307" s="67" t="s">
        <v>683</v>
      </c>
      <c r="E307" s="67" t="s">
        <v>1533</v>
      </c>
      <c r="F307" s="64"/>
      <c r="G307" s="67"/>
      <c r="H307" s="80">
        <v>0</v>
      </c>
      <c r="I307" s="80">
        <f>IF(C307="",0,SUMIFS(T_mouv_prog[Entrée],T_mouv_prog[Ref],C307))</f>
        <v>0</v>
      </c>
      <c r="J307" s="67">
        <f>IF(C307="",0,SUMIFS(T_mouv_prog[Sortie],T_mouv_prog[Ref],C307))</f>
        <v>0</v>
      </c>
      <c r="K307" s="63">
        <f>IFERROR(T_piece_prog[[#This Row],[Stock initial]]+T_piece_prog[[#This Row],[Entrées]]-T_piece_prog[[#This Row],[Sorties]],0)</f>
        <v>0</v>
      </c>
      <c r="L307" s="63">
        <f>IFERROR(T_piece_prog[[#This Row],[Stock Final]]*T_piece_prog[[#This Row],[Price]],0)</f>
        <v>0</v>
      </c>
      <c r="M307" s="80">
        <v>4</v>
      </c>
      <c r="N307" s="57">
        <f>IFERROR(K307-M307,"")</f>
        <v>-4</v>
      </c>
      <c r="O307" s="53" t="str">
        <f>IF(N307&gt;=0,"OK","Manque")</f>
        <v>Manque</v>
      </c>
    </row>
    <row r="308" spans="1:15" x14ac:dyDescent="0.3">
      <c r="A308" s="61">
        <f>IF(ISNUMBER(A307),A307+1,1)</f>
        <v>304</v>
      </c>
      <c r="B308" s="67" t="s">
        <v>1128</v>
      </c>
      <c r="C308" s="63" t="s">
        <v>280</v>
      </c>
      <c r="D308" s="67" t="s">
        <v>242</v>
      </c>
      <c r="E308" s="67" t="s">
        <v>1533</v>
      </c>
      <c r="F308" s="64"/>
      <c r="G308" s="67"/>
      <c r="H308" s="80">
        <v>2</v>
      </c>
      <c r="I308" s="80">
        <f>IF(C308="",0,SUMIFS(T_mouv_prog[Entrée],T_mouv_prog[Ref],C308))</f>
        <v>0</v>
      </c>
      <c r="J308" s="67">
        <f>IF(C308="",0,SUMIFS(T_mouv_prog[Sortie],T_mouv_prog[Ref],C308))</f>
        <v>0</v>
      </c>
      <c r="K308" s="63">
        <f>IFERROR(T_piece_prog[[#This Row],[Stock initial]]+T_piece_prog[[#This Row],[Entrées]]-T_piece_prog[[#This Row],[Sorties]],0)</f>
        <v>2</v>
      </c>
      <c r="L308" s="63">
        <f>IFERROR(T_piece_prog[[#This Row],[Stock Final]]*T_piece_prog[[#This Row],[Price]],0)</f>
        <v>0</v>
      </c>
      <c r="M308" s="80">
        <v>6</v>
      </c>
      <c r="N308" s="57">
        <f>IFERROR(K308-M308,"")</f>
        <v>-4</v>
      </c>
      <c r="O308" s="53" t="str">
        <f>IF(N308&gt;=0,"OK","Manque")</f>
        <v>Manque</v>
      </c>
    </row>
    <row r="309" spans="1:15" x14ac:dyDescent="0.3">
      <c r="A309" s="61">
        <f>IF(ISNUMBER(A308),A308+1,1)</f>
        <v>305</v>
      </c>
      <c r="B309" s="67" t="s">
        <v>53</v>
      </c>
      <c r="C309" s="63" t="s">
        <v>442</v>
      </c>
      <c r="D309" s="67" t="s">
        <v>242</v>
      </c>
      <c r="E309" s="67" t="s">
        <v>1533</v>
      </c>
      <c r="F309" s="64"/>
      <c r="G309" s="67"/>
      <c r="H309" s="80">
        <v>0</v>
      </c>
      <c r="I309" s="80">
        <f>IF(C309="",0,SUMIFS(T_mouv_prog[Entrée],T_mouv_prog[Ref],C309))</f>
        <v>0</v>
      </c>
      <c r="J309" s="67">
        <f>IF(C309="",0,SUMIFS(T_mouv_prog[Sortie],T_mouv_prog[Ref],C309))</f>
        <v>0</v>
      </c>
      <c r="K309" s="63">
        <f>IFERROR(T_piece_prog[[#This Row],[Stock initial]]+T_piece_prog[[#This Row],[Entrées]]-T_piece_prog[[#This Row],[Sorties]],0)</f>
        <v>0</v>
      </c>
      <c r="L309" s="63">
        <f>IFERROR(T_piece_prog[[#This Row],[Stock Final]]*T_piece_prog[[#This Row],[Price]],0)</f>
        <v>0</v>
      </c>
      <c r="M309" s="80">
        <v>0</v>
      </c>
      <c r="N309" s="57">
        <f>IFERROR(K309-M309,"")</f>
        <v>0</v>
      </c>
      <c r="O309" s="53" t="str">
        <f>IF(N309&gt;=0,"OK","Manque")</f>
        <v>OK</v>
      </c>
    </row>
    <row r="310" spans="1:15" x14ac:dyDescent="0.3">
      <c r="A310" s="61">
        <f>IF(ISNUMBER(A309),A309+1,1)</f>
        <v>306</v>
      </c>
      <c r="B310" s="67" t="s">
        <v>828</v>
      </c>
      <c r="C310" s="63" t="s">
        <v>489</v>
      </c>
      <c r="D310" s="67" t="s">
        <v>242</v>
      </c>
      <c r="E310" s="67" t="s">
        <v>1533</v>
      </c>
      <c r="F310" s="64"/>
      <c r="G310" s="67"/>
      <c r="H310" s="80">
        <v>8</v>
      </c>
      <c r="I310" s="80">
        <f>IF(C310="",0,SUMIFS(T_mouv_prog[Entrée],T_mouv_prog[Ref],C310))</f>
        <v>0</v>
      </c>
      <c r="J310" s="67">
        <f>IF(C310="",0,SUMIFS(T_mouv_prog[Sortie],T_mouv_prog[Ref],C310))</f>
        <v>0</v>
      </c>
      <c r="K310" s="63">
        <f>IFERROR(T_piece_prog[[#This Row],[Stock initial]]+T_piece_prog[[#This Row],[Entrées]]-T_piece_prog[[#This Row],[Sorties]],0)</f>
        <v>8</v>
      </c>
      <c r="L310" s="63">
        <f>IFERROR(T_piece_prog[[#This Row],[Stock Final]]*T_piece_prog[[#This Row],[Price]],0)</f>
        <v>0</v>
      </c>
      <c r="M310" s="80">
        <v>8</v>
      </c>
      <c r="N310" s="57">
        <f>IFERROR(K310-M310,"")</f>
        <v>0</v>
      </c>
      <c r="O310" s="53" t="str">
        <f>IF(N310&gt;=0,"OK","Manque")</f>
        <v>OK</v>
      </c>
    </row>
    <row r="311" spans="1:15" x14ac:dyDescent="0.3">
      <c r="A311" s="61">
        <f>IF(ISNUMBER(A310),A310+1,1)</f>
        <v>307</v>
      </c>
      <c r="B311" s="67" t="s">
        <v>829</v>
      </c>
      <c r="C311" s="63" t="s">
        <v>490</v>
      </c>
      <c r="D311" s="67" t="s">
        <v>242</v>
      </c>
      <c r="E311" s="67" t="s">
        <v>1533</v>
      </c>
      <c r="F311" s="64"/>
      <c r="G311" s="67"/>
      <c r="H311" s="80">
        <v>8</v>
      </c>
      <c r="I311" s="80">
        <f>IF(C311="",0,SUMIFS(T_mouv_prog[Entrée],T_mouv_prog[Ref],C311))</f>
        <v>0</v>
      </c>
      <c r="J311" s="67">
        <f>IF(C311="",0,SUMIFS(T_mouv_prog[Sortie],T_mouv_prog[Ref],C311))</f>
        <v>0</v>
      </c>
      <c r="K311" s="63">
        <f>IFERROR(T_piece_prog[[#This Row],[Stock initial]]+T_piece_prog[[#This Row],[Entrées]]-T_piece_prog[[#This Row],[Sorties]],0)</f>
        <v>8</v>
      </c>
      <c r="L311" s="63">
        <f>IFERROR(T_piece_prog[[#This Row],[Stock Final]]*T_piece_prog[[#This Row],[Price]],0)</f>
        <v>0</v>
      </c>
      <c r="M311" s="80">
        <v>8</v>
      </c>
      <c r="N311" s="57">
        <f>IFERROR(K311-M311,"")</f>
        <v>0</v>
      </c>
      <c r="O311" s="53" t="str">
        <f>IF(N311&gt;=0,"OK","Manque")</f>
        <v>OK</v>
      </c>
    </row>
    <row r="312" spans="1:15" x14ac:dyDescent="0.3">
      <c r="A312" s="61">
        <f>IF(ISNUMBER(A311),A311+1,1)</f>
        <v>308</v>
      </c>
      <c r="B312" s="67" t="s">
        <v>1340</v>
      </c>
      <c r="C312" s="63" t="s">
        <v>1341</v>
      </c>
      <c r="D312" s="67" t="s">
        <v>683</v>
      </c>
      <c r="E312" s="67" t="s">
        <v>1533</v>
      </c>
      <c r="F312" s="64"/>
      <c r="G312" s="67"/>
      <c r="H312" s="80">
        <v>2</v>
      </c>
      <c r="I312" s="80">
        <f>IF(C312="",0,SUMIFS(T_mouv_prog[Entrée],T_mouv_prog[Ref],C312))</f>
        <v>0</v>
      </c>
      <c r="J312" s="67">
        <f>IF(C312="",0,SUMIFS(T_mouv_prog[Sortie],T_mouv_prog[Ref],C312))</f>
        <v>0</v>
      </c>
      <c r="K312" s="63">
        <f>IFERROR(T_piece_prog[[#This Row],[Stock initial]]+T_piece_prog[[#This Row],[Entrées]]-T_piece_prog[[#This Row],[Sorties]],0)</f>
        <v>2</v>
      </c>
      <c r="L312" s="63">
        <f>IFERROR(T_piece_prog[[#This Row],[Stock Final]]*T_piece_prog[[#This Row],[Price]],0)</f>
        <v>0</v>
      </c>
      <c r="M312" s="80">
        <v>3</v>
      </c>
      <c r="N312" s="57">
        <f>IFERROR(K312-M312,"")</f>
        <v>-1</v>
      </c>
      <c r="O312" s="53" t="str">
        <f>IF(N312&gt;=0,"OK","Manque")</f>
        <v>Manque</v>
      </c>
    </row>
    <row r="313" spans="1:15" x14ac:dyDescent="0.3">
      <c r="A313" s="61">
        <f>IF(ISNUMBER(A312),A312+1,1)</f>
        <v>309</v>
      </c>
      <c r="B313" s="62" t="s">
        <v>432</v>
      </c>
      <c r="C313" s="63" t="s">
        <v>433</v>
      </c>
      <c r="D313" s="63" t="s">
        <v>242</v>
      </c>
      <c r="E313" s="63" t="s">
        <v>1533</v>
      </c>
      <c r="F313" s="64"/>
      <c r="G313" s="67"/>
      <c r="H313" s="80">
        <v>1</v>
      </c>
      <c r="I313" s="80">
        <f>IF(C313="",0,SUMIFS(T_mouv_prog[Entrée],T_mouv_prog[Ref],C313))</f>
        <v>0</v>
      </c>
      <c r="J313" s="67">
        <f>IF(C313="",0,SUMIFS(T_mouv_prog[Sortie],T_mouv_prog[Ref],C313))</f>
        <v>0</v>
      </c>
      <c r="K313" s="63">
        <f>IFERROR(T_piece_prog[[#This Row],[Stock initial]]+T_piece_prog[[#This Row],[Entrées]]-T_piece_prog[[#This Row],[Sorties]],0)</f>
        <v>1</v>
      </c>
      <c r="L313" s="63">
        <f>IFERROR(T_piece_prog[[#This Row],[Stock Final]]*T_piece_prog[[#This Row],[Price]],0)</f>
        <v>0</v>
      </c>
      <c r="M313" s="80">
        <v>1</v>
      </c>
      <c r="N313" s="57">
        <f>IFERROR(K313-M313,"")</f>
        <v>0</v>
      </c>
      <c r="O313" s="53" t="str">
        <f>IF(N313&gt;=0,"OK","Manque")</f>
        <v>OK</v>
      </c>
    </row>
    <row r="314" spans="1:15" x14ac:dyDescent="0.3">
      <c r="A314" s="61">
        <f>IF(ISNUMBER(A313),A313+1,1)</f>
        <v>310</v>
      </c>
      <c r="B314" s="67" t="s">
        <v>1391</v>
      </c>
      <c r="C314" s="63" t="s">
        <v>431</v>
      </c>
      <c r="D314" s="67" t="s">
        <v>242</v>
      </c>
      <c r="E314" s="67" t="s">
        <v>1533</v>
      </c>
      <c r="F314" s="64"/>
      <c r="G314" s="67"/>
      <c r="H314" s="80">
        <v>3</v>
      </c>
      <c r="I314" s="80">
        <f>IF(C314="",0,SUMIFS(T_mouv_prog[Entrée],T_mouv_prog[Ref],C314))</f>
        <v>0</v>
      </c>
      <c r="J314" s="67">
        <f>IF(C314="",0,SUMIFS(T_mouv_prog[Sortie],T_mouv_prog[Ref],C314))</f>
        <v>0</v>
      </c>
      <c r="K314" s="63">
        <f>IFERROR(T_piece_prog[[#This Row],[Stock initial]]+T_piece_prog[[#This Row],[Entrées]]-T_piece_prog[[#This Row],[Sorties]],0)</f>
        <v>3</v>
      </c>
      <c r="L314" s="63">
        <f>IFERROR(T_piece_prog[[#This Row],[Stock Final]]*T_piece_prog[[#This Row],[Price]],0)</f>
        <v>0</v>
      </c>
      <c r="M314" s="80">
        <v>3</v>
      </c>
      <c r="N314" s="57">
        <f>IFERROR(K314-M314,"")</f>
        <v>0</v>
      </c>
      <c r="O314" s="53" t="str">
        <f>IF(N314&gt;=0,"OK","Manque")</f>
        <v>OK</v>
      </c>
    </row>
    <row r="315" spans="1:15" x14ac:dyDescent="0.3">
      <c r="A315" s="61">
        <f>IF(ISNUMBER(A314),A314+1,1)</f>
        <v>311</v>
      </c>
      <c r="B315" s="62" t="s">
        <v>269</v>
      </c>
      <c r="C315" s="63" t="s">
        <v>270</v>
      </c>
      <c r="D315" s="63" t="s">
        <v>242</v>
      </c>
      <c r="E315" s="63" t="s">
        <v>1533</v>
      </c>
      <c r="F315" s="64"/>
      <c r="G315" s="67"/>
      <c r="H315" s="80">
        <v>2</v>
      </c>
      <c r="I315" s="80">
        <f>IF(C315="",0,SUMIFS(T_mouv_prog[Entrée],T_mouv_prog[Ref],C315))</f>
        <v>0</v>
      </c>
      <c r="J315" s="67">
        <f>IF(C315="",0,SUMIFS(T_mouv_prog[Sortie],T_mouv_prog[Ref],C315))</f>
        <v>0</v>
      </c>
      <c r="K315" s="63">
        <f>IFERROR(T_piece_prog[[#This Row],[Stock initial]]+T_piece_prog[[#This Row],[Entrées]]-T_piece_prog[[#This Row],[Sorties]],0)</f>
        <v>2</v>
      </c>
      <c r="L315" s="63">
        <f>IFERROR(T_piece_prog[[#This Row],[Stock Final]]*T_piece_prog[[#This Row],[Price]],0)</f>
        <v>0</v>
      </c>
      <c r="M315" s="80">
        <v>2</v>
      </c>
      <c r="N315" s="57">
        <f>IFERROR(K315-M315,"")</f>
        <v>0</v>
      </c>
      <c r="O315" s="53" t="str">
        <f>IF(N315&gt;=0,"OK","Manque")</f>
        <v>OK</v>
      </c>
    </row>
    <row r="316" spans="1:15" x14ac:dyDescent="0.3">
      <c r="A316" s="61">
        <f>IF(ISNUMBER(A315),A315+1,1)</f>
        <v>312</v>
      </c>
      <c r="B316" s="62" t="s">
        <v>1501</v>
      </c>
      <c r="C316" s="63" t="s">
        <v>1502</v>
      </c>
      <c r="D316" s="63" t="s">
        <v>1086</v>
      </c>
      <c r="E316" s="63" t="s">
        <v>1533</v>
      </c>
      <c r="F316" s="64"/>
      <c r="G316" s="67"/>
      <c r="H316" s="80">
        <v>0</v>
      </c>
      <c r="I316" s="80">
        <f>IF(C316="",0,SUMIFS(T_mouv_prog[Entrée],T_mouv_prog[Ref],C316))</f>
        <v>0</v>
      </c>
      <c r="J316" s="67">
        <f>IF(C316="",0,SUMIFS(T_mouv_prog[Sortie],T_mouv_prog[Ref],C316))</f>
        <v>0</v>
      </c>
      <c r="K316" s="63">
        <f>IFERROR(T_piece_prog[[#This Row],[Stock initial]]+T_piece_prog[[#This Row],[Entrées]]-T_piece_prog[[#This Row],[Sorties]],0)</f>
        <v>0</v>
      </c>
      <c r="L316" s="63">
        <f>IFERROR(T_piece_prog[[#This Row],[Stock Final]]*T_piece_prog[[#This Row],[Price]],0)</f>
        <v>0</v>
      </c>
      <c r="M316" s="80">
        <v>0</v>
      </c>
      <c r="N316" s="57">
        <f>IFERROR(K316-M316,"")</f>
        <v>0</v>
      </c>
      <c r="O316" s="53" t="str">
        <f>IF(N316&gt;=0,"OK","Manque")</f>
        <v>OK</v>
      </c>
    </row>
    <row r="317" spans="1:15" x14ac:dyDescent="0.3">
      <c r="A317" s="61">
        <f>IF(ISNUMBER(A316),A316+1,1)</f>
        <v>313</v>
      </c>
      <c r="B317" s="67" t="s">
        <v>45</v>
      </c>
      <c r="C317" s="63" t="s">
        <v>46</v>
      </c>
      <c r="D317" s="67" t="s">
        <v>683</v>
      </c>
      <c r="E317" s="67" t="s">
        <v>1533</v>
      </c>
      <c r="F317" s="64"/>
      <c r="G317" s="67"/>
      <c r="H317" s="80">
        <v>0</v>
      </c>
      <c r="I317" s="80">
        <f>IF(C317="",0,SUMIFS(T_mouv_prog[Entrée],T_mouv_prog[Ref],C317))</f>
        <v>0</v>
      </c>
      <c r="J317" s="67">
        <f>IF(C317="",0,SUMIFS(T_mouv_prog[Sortie],T_mouv_prog[Ref],C317))</f>
        <v>0</v>
      </c>
      <c r="K317" s="63">
        <f>IFERROR(T_piece_prog[[#This Row],[Stock initial]]+T_piece_prog[[#This Row],[Entrées]]-T_piece_prog[[#This Row],[Sorties]],0)</f>
        <v>0</v>
      </c>
      <c r="L317" s="63">
        <f>IFERROR(T_piece_prog[[#This Row],[Stock Final]]*T_piece_prog[[#This Row],[Price]],0)</f>
        <v>0</v>
      </c>
      <c r="M317" s="80">
        <v>2</v>
      </c>
      <c r="N317" s="57">
        <f>IFERROR(K317-M317,"")</f>
        <v>-2</v>
      </c>
      <c r="O317" s="53" t="str">
        <f>IF(N317&gt;=0,"OK","Manque")</f>
        <v>Manque</v>
      </c>
    </row>
    <row r="318" spans="1:15" x14ac:dyDescent="0.3">
      <c r="A318" s="61">
        <f>IF(ISNUMBER(A317),A317+1,1)</f>
        <v>314</v>
      </c>
      <c r="B318" s="67" t="s">
        <v>45</v>
      </c>
      <c r="C318" s="63" t="s">
        <v>435</v>
      </c>
      <c r="D318" s="67" t="s">
        <v>242</v>
      </c>
      <c r="E318" s="67" t="s">
        <v>1533</v>
      </c>
      <c r="F318" s="64"/>
      <c r="G318" s="67"/>
      <c r="H318" s="80">
        <v>14</v>
      </c>
      <c r="I318" s="80">
        <f>IF(C318="",0,SUMIFS(T_mouv_prog[Entrée],T_mouv_prog[Ref],C318))</f>
        <v>0</v>
      </c>
      <c r="J318" s="67">
        <f>IF(C318="",0,SUMIFS(T_mouv_prog[Sortie],T_mouv_prog[Ref],C318))</f>
        <v>0</v>
      </c>
      <c r="K318" s="63">
        <f>IFERROR(T_piece_prog[[#This Row],[Stock initial]]+T_piece_prog[[#This Row],[Entrées]]-T_piece_prog[[#This Row],[Sorties]],0)</f>
        <v>14</v>
      </c>
      <c r="L318" s="63">
        <f>IFERROR(T_piece_prog[[#This Row],[Stock Final]]*T_piece_prog[[#This Row],[Price]],0)</f>
        <v>0</v>
      </c>
      <c r="M318" s="80">
        <v>15</v>
      </c>
      <c r="N318" s="57">
        <f>IFERROR(K318-M318,"")</f>
        <v>-1</v>
      </c>
      <c r="O318" s="53" t="str">
        <f>IF(N318&gt;=0,"OK","Manque")</f>
        <v>Manque</v>
      </c>
    </row>
    <row r="319" spans="1:15" x14ac:dyDescent="0.3">
      <c r="A319" s="61">
        <f>IF(ISNUMBER(A318),A318+1,1)</f>
        <v>315</v>
      </c>
      <c r="B319" s="62" t="s">
        <v>1414</v>
      </c>
      <c r="C319" s="63" t="s">
        <v>434</v>
      </c>
      <c r="D319" s="63" t="s">
        <v>242</v>
      </c>
      <c r="E319" s="63" t="s">
        <v>1533</v>
      </c>
      <c r="F319" s="64"/>
      <c r="G319" s="67"/>
      <c r="H319" s="80">
        <v>2</v>
      </c>
      <c r="I319" s="80">
        <f>IF(C319="",0,SUMIFS(T_mouv_prog[Entrée],T_mouv_prog[Ref],C319))</f>
        <v>0</v>
      </c>
      <c r="J319" s="67">
        <f>IF(C319="",0,SUMIFS(T_mouv_prog[Sortie],T_mouv_prog[Ref],C319))</f>
        <v>0</v>
      </c>
      <c r="K319" s="63">
        <f>IFERROR(T_piece_prog[[#This Row],[Stock initial]]+T_piece_prog[[#This Row],[Entrées]]-T_piece_prog[[#This Row],[Sorties]],0)</f>
        <v>2</v>
      </c>
      <c r="L319" s="63">
        <f>IFERROR(T_piece_prog[[#This Row],[Stock Final]]*T_piece_prog[[#This Row],[Price]],0)</f>
        <v>0</v>
      </c>
      <c r="M319" s="80">
        <v>2</v>
      </c>
      <c r="N319" s="57">
        <f>IFERROR(K319-M319,"")</f>
        <v>0</v>
      </c>
      <c r="O319" s="53" t="str">
        <f>IF(N319&gt;=0,"OK","Manque")</f>
        <v>OK</v>
      </c>
    </row>
    <row r="320" spans="1:15" x14ac:dyDescent="0.3">
      <c r="A320" s="61">
        <f>IF(ISNUMBER(A319),A319+1,1)</f>
        <v>316</v>
      </c>
      <c r="B320" s="67" t="s">
        <v>819</v>
      </c>
      <c r="C320" s="63" t="s">
        <v>820</v>
      </c>
      <c r="D320" s="67" t="s">
        <v>683</v>
      </c>
      <c r="E320" s="67" t="s">
        <v>1533</v>
      </c>
      <c r="F320" s="64"/>
      <c r="G320" s="67"/>
      <c r="H320" s="80">
        <v>0</v>
      </c>
      <c r="I320" s="80">
        <f>IF(C320="",0,SUMIFS(T_mouv_prog[Entrée],T_mouv_prog[Ref],C320))</f>
        <v>0</v>
      </c>
      <c r="J320" s="67">
        <f>IF(C320="",0,SUMIFS(T_mouv_prog[Sortie],T_mouv_prog[Ref],C320))</f>
        <v>0</v>
      </c>
      <c r="K320" s="63">
        <f>IFERROR(T_piece_prog[[#This Row],[Stock initial]]+T_piece_prog[[#This Row],[Entrées]]-T_piece_prog[[#This Row],[Sorties]],0)</f>
        <v>0</v>
      </c>
      <c r="L320" s="63">
        <f>IFERROR(T_piece_prog[[#This Row],[Stock Final]]*T_piece_prog[[#This Row],[Price]],0)</f>
        <v>0</v>
      </c>
      <c r="M320" s="80">
        <v>1</v>
      </c>
      <c r="N320" s="57">
        <f>IFERROR(K320-M320,"")</f>
        <v>-1</v>
      </c>
      <c r="O320" s="53" t="str">
        <f>IF(N320&gt;=0,"OK","Manque")</f>
        <v>Manque</v>
      </c>
    </row>
    <row r="321" spans="1:15" x14ac:dyDescent="0.3">
      <c r="A321" s="61">
        <f>IF(ISNUMBER(A320),A320+1,1)</f>
        <v>317</v>
      </c>
      <c r="B321" s="67" t="s">
        <v>835</v>
      </c>
      <c r="C321" s="63" t="s">
        <v>836</v>
      </c>
      <c r="D321" s="67" t="s">
        <v>683</v>
      </c>
      <c r="E321" s="67" t="s">
        <v>1533</v>
      </c>
      <c r="F321" s="64"/>
      <c r="G321" s="67"/>
      <c r="H321" s="80">
        <v>0</v>
      </c>
      <c r="I321" s="80">
        <f>IF(C321="",0,SUMIFS(T_mouv_prog[Entrée],T_mouv_prog[Ref],C321))</f>
        <v>0</v>
      </c>
      <c r="J321" s="67">
        <f>IF(C321="",0,SUMIFS(T_mouv_prog[Sortie],T_mouv_prog[Ref],C321))</f>
        <v>0</v>
      </c>
      <c r="K321" s="63">
        <f>IFERROR(T_piece_prog[[#This Row],[Stock initial]]+T_piece_prog[[#This Row],[Entrées]]-T_piece_prog[[#This Row],[Sorties]],0)</f>
        <v>0</v>
      </c>
      <c r="L321" s="63">
        <f>IFERROR(T_piece_prog[[#This Row],[Stock Final]]*T_piece_prog[[#This Row],[Price]],0)</f>
        <v>0</v>
      </c>
      <c r="M321" s="80">
        <v>0</v>
      </c>
      <c r="N321" s="57">
        <f>IFERROR(K321-M321,"")</f>
        <v>0</v>
      </c>
      <c r="O321" s="53" t="str">
        <f>IF(N321&gt;=0,"OK","Manque")</f>
        <v>OK</v>
      </c>
    </row>
    <row r="322" spans="1:15" x14ac:dyDescent="0.3">
      <c r="A322" s="61">
        <f>IF(ISNUMBER(A321),A321+1,1)</f>
        <v>318</v>
      </c>
      <c r="B322" s="67" t="s">
        <v>351</v>
      </c>
      <c r="C322" s="63" t="s">
        <v>692</v>
      </c>
      <c r="D322" s="67" t="s">
        <v>242</v>
      </c>
      <c r="E322" s="67" t="s">
        <v>1533</v>
      </c>
      <c r="F322" s="64"/>
      <c r="G322" s="67"/>
      <c r="H322" s="80">
        <v>0</v>
      </c>
      <c r="I322" s="80">
        <f>IF(C322="",0,SUMIFS(T_mouv_prog[Entrée],T_mouv_prog[Ref],C322))</f>
        <v>0</v>
      </c>
      <c r="J322" s="67">
        <f>IF(C322="",0,SUMIFS(T_mouv_prog[Sortie],T_mouv_prog[Ref],C322))</f>
        <v>0</v>
      </c>
      <c r="K322" s="63">
        <f>IFERROR(T_piece_prog[[#This Row],[Stock initial]]+T_piece_prog[[#This Row],[Entrées]]-T_piece_prog[[#This Row],[Sorties]],0)</f>
        <v>0</v>
      </c>
      <c r="L322" s="63">
        <f>IFERROR(T_piece_prog[[#This Row],[Stock Final]]*T_piece_prog[[#This Row],[Price]],0)</f>
        <v>0</v>
      </c>
      <c r="M322" s="80">
        <v>0</v>
      </c>
      <c r="N322" s="57">
        <f>IFERROR(K322-M322,"")</f>
        <v>0</v>
      </c>
      <c r="O322" s="53" t="str">
        <f>IF(N322&gt;=0,"OK","Manque")</f>
        <v>OK</v>
      </c>
    </row>
    <row r="323" spans="1:15" x14ac:dyDescent="0.3">
      <c r="A323" s="61">
        <f>IF(ISNUMBER(A322),A322+1,1)</f>
        <v>319</v>
      </c>
      <c r="B323" s="67" t="s">
        <v>351</v>
      </c>
      <c r="C323" s="63" t="s">
        <v>745</v>
      </c>
      <c r="D323" s="67" t="s">
        <v>146</v>
      </c>
      <c r="E323" s="67" t="s">
        <v>1533</v>
      </c>
      <c r="F323" s="64"/>
      <c r="G323" s="67"/>
      <c r="H323" s="80">
        <v>0</v>
      </c>
      <c r="I323" s="80">
        <f>IF(C323="",0,SUMIFS(T_mouv_prog[Entrée],T_mouv_prog[Ref],C323))</f>
        <v>0</v>
      </c>
      <c r="J323" s="67">
        <f>IF(C323="",0,SUMIFS(T_mouv_prog[Sortie],T_mouv_prog[Ref],C323))</f>
        <v>0</v>
      </c>
      <c r="K323" s="63">
        <f>IFERROR(T_piece_prog[[#This Row],[Stock initial]]+T_piece_prog[[#This Row],[Entrées]]-T_piece_prog[[#This Row],[Sorties]],0)</f>
        <v>0</v>
      </c>
      <c r="L323" s="63">
        <f>IFERROR(T_piece_prog[[#This Row],[Stock Final]]*T_piece_prog[[#This Row],[Price]],0)</f>
        <v>0</v>
      </c>
      <c r="M323" s="80">
        <v>0</v>
      </c>
      <c r="N323" s="57">
        <f>IFERROR(K323-M323,"")</f>
        <v>0</v>
      </c>
      <c r="O323" s="53" t="str">
        <f>IF(N323&gt;=0,"OK","Manque")</f>
        <v>OK</v>
      </c>
    </row>
    <row r="324" spans="1:15" x14ac:dyDescent="0.3">
      <c r="A324" s="61">
        <f>IF(ISNUMBER(A323),A323+1,1)</f>
        <v>320</v>
      </c>
      <c r="B324" s="67" t="s">
        <v>351</v>
      </c>
      <c r="C324" s="63" t="s">
        <v>851</v>
      </c>
      <c r="D324" s="67" t="s">
        <v>242</v>
      </c>
      <c r="E324" s="67" t="s">
        <v>1533</v>
      </c>
      <c r="F324" s="64"/>
      <c r="G324" s="67"/>
      <c r="H324" s="80">
        <v>0</v>
      </c>
      <c r="I324" s="80">
        <f>IF(C324="",0,SUMIFS(T_mouv_prog[Entrée],T_mouv_prog[Ref],C324))</f>
        <v>0</v>
      </c>
      <c r="J324" s="67">
        <f>IF(C324="",0,SUMIFS(T_mouv_prog[Sortie],T_mouv_prog[Ref],C324))</f>
        <v>0</v>
      </c>
      <c r="K324" s="63">
        <f>IFERROR(T_piece_prog[[#This Row],[Stock initial]]+T_piece_prog[[#This Row],[Entrées]]-T_piece_prog[[#This Row],[Sorties]],0)</f>
        <v>0</v>
      </c>
      <c r="L324" s="63">
        <f>IFERROR(T_piece_prog[[#This Row],[Stock Final]]*T_piece_prog[[#This Row],[Price]],0)</f>
        <v>0</v>
      </c>
      <c r="M324" s="80">
        <v>0</v>
      </c>
      <c r="N324" s="57">
        <f>IFERROR(K324-M324,"")</f>
        <v>0</v>
      </c>
      <c r="O324" s="53" t="str">
        <f>IF(N324&gt;=0,"OK","Manque")</f>
        <v>OK</v>
      </c>
    </row>
    <row r="325" spans="1:15" x14ac:dyDescent="0.3">
      <c r="A325" s="61">
        <f>IF(ISNUMBER(A324),A324+1,1)</f>
        <v>321</v>
      </c>
      <c r="B325" s="67" t="s">
        <v>91</v>
      </c>
      <c r="C325" s="63" t="s">
        <v>1353</v>
      </c>
      <c r="D325" s="67" t="s">
        <v>683</v>
      </c>
      <c r="E325" s="67" t="s">
        <v>1533</v>
      </c>
      <c r="F325" s="64"/>
      <c r="G325" s="67"/>
      <c r="H325" s="80">
        <v>0</v>
      </c>
      <c r="I325" s="80">
        <f>IF(C325="",0,SUMIFS(T_mouv_prog[Entrée],T_mouv_prog[Ref],C325))</f>
        <v>0</v>
      </c>
      <c r="J325" s="67">
        <f>IF(C325="",0,SUMIFS(T_mouv_prog[Sortie],T_mouv_prog[Ref],C325))</f>
        <v>0</v>
      </c>
      <c r="K325" s="63">
        <f>IFERROR(T_piece_prog[[#This Row],[Stock initial]]+T_piece_prog[[#This Row],[Entrées]]-T_piece_prog[[#This Row],[Sorties]],0)</f>
        <v>0</v>
      </c>
      <c r="L325" s="63">
        <f>IFERROR(T_piece_prog[[#This Row],[Stock Final]]*T_piece_prog[[#This Row],[Price]],0)</f>
        <v>0</v>
      </c>
      <c r="M325" s="80">
        <v>1</v>
      </c>
      <c r="N325" s="57">
        <f>IFERROR(K325-M325,"")</f>
        <v>-1</v>
      </c>
      <c r="O325" s="53" t="str">
        <f>IF(N325&gt;=0,"OK","Manque")</f>
        <v>Manque</v>
      </c>
    </row>
    <row r="326" spans="1:15" x14ac:dyDescent="0.3">
      <c r="A326" s="61">
        <f>IF(ISNUMBER(A325),A325+1,1)</f>
        <v>322</v>
      </c>
      <c r="B326" s="62" t="s">
        <v>91</v>
      </c>
      <c r="C326" s="63" t="s">
        <v>350</v>
      </c>
      <c r="D326" s="63" t="s">
        <v>242</v>
      </c>
      <c r="E326" s="63" t="s">
        <v>1533</v>
      </c>
      <c r="F326" s="64"/>
      <c r="G326" s="67"/>
      <c r="H326" s="80">
        <v>3</v>
      </c>
      <c r="I326" s="80">
        <f>IF(C326="",0,SUMIFS(T_mouv_prog[Entrée],T_mouv_prog[Ref],C326))</f>
        <v>0</v>
      </c>
      <c r="J326" s="67">
        <f>IF(C326="",0,SUMIFS(T_mouv_prog[Sortie],T_mouv_prog[Ref],C326))</f>
        <v>0</v>
      </c>
      <c r="K326" s="63">
        <f>IFERROR(T_piece_prog[[#This Row],[Stock initial]]+T_piece_prog[[#This Row],[Entrées]]-T_piece_prog[[#This Row],[Sorties]],0)</f>
        <v>3</v>
      </c>
      <c r="L326" s="63">
        <f>IFERROR(T_piece_prog[[#This Row],[Stock Final]]*T_piece_prog[[#This Row],[Price]],0)</f>
        <v>0</v>
      </c>
      <c r="M326" s="80">
        <v>3</v>
      </c>
      <c r="N326" s="57">
        <f>IFERROR(K326-M326,"")</f>
        <v>0</v>
      </c>
      <c r="O326" s="53" t="str">
        <f>IF(N326&gt;=0,"OK","Manque")</f>
        <v>OK</v>
      </c>
    </row>
    <row r="327" spans="1:15" x14ac:dyDescent="0.3">
      <c r="A327" s="61">
        <f>IF(ISNUMBER(A326),A326+1,1)</f>
        <v>323</v>
      </c>
      <c r="B327" s="67" t="s">
        <v>1377</v>
      </c>
      <c r="C327" s="63" t="s">
        <v>1378</v>
      </c>
      <c r="D327" s="67" t="s">
        <v>242</v>
      </c>
      <c r="E327" s="67" t="s">
        <v>1533</v>
      </c>
      <c r="F327" s="64"/>
      <c r="G327" s="67"/>
      <c r="H327" s="80">
        <v>0</v>
      </c>
      <c r="I327" s="80">
        <f>IF(C327="",0,SUMIFS(T_mouv_prog[Entrée],T_mouv_prog[Ref],C327))</f>
        <v>0</v>
      </c>
      <c r="J327" s="67">
        <f>IF(C327="",0,SUMIFS(T_mouv_prog[Sortie],T_mouv_prog[Ref],C327))</f>
        <v>0</v>
      </c>
      <c r="K327" s="63">
        <f>IFERROR(T_piece_prog[[#This Row],[Stock initial]]+T_piece_prog[[#This Row],[Entrées]]-T_piece_prog[[#This Row],[Sorties]],0)</f>
        <v>0</v>
      </c>
      <c r="L327" s="63">
        <f>IFERROR(T_piece_prog[[#This Row],[Stock Final]]*T_piece_prog[[#This Row],[Price]],0)</f>
        <v>0</v>
      </c>
      <c r="M327" s="80">
        <v>0</v>
      </c>
      <c r="N327" s="57">
        <f>IFERROR(K327-M327,"")</f>
        <v>0</v>
      </c>
      <c r="O327" s="53" t="str">
        <f>IF(N327&gt;=0,"OK","Manque")</f>
        <v>OK</v>
      </c>
    </row>
    <row r="328" spans="1:15" x14ac:dyDescent="0.3">
      <c r="A328" s="61">
        <f>IF(ISNUMBER(A327),A327+1,1)</f>
        <v>324</v>
      </c>
      <c r="B328" s="67" t="s">
        <v>1393</v>
      </c>
      <c r="C328" s="63" t="s">
        <v>408</v>
      </c>
      <c r="D328" s="67" t="s">
        <v>242</v>
      </c>
      <c r="E328" s="67" t="s">
        <v>1533</v>
      </c>
      <c r="F328" s="64"/>
      <c r="G328" s="67"/>
      <c r="H328" s="80">
        <v>47</v>
      </c>
      <c r="I328" s="80">
        <f>IF(C328="",0,SUMIFS(T_mouv_prog[Entrée],T_mouv_prog[Ref],C328))</f>
        <v>0</v>
      </c>
      <c r="J328" s="67">
        <f>IF(C328="",0,SUMIFS(T_mouv_prog[Sortie],T_mouv_prog[Ref],C328))</f>
        <v>0</v>
      </c>
      <c r="K328" s="63">
        <f>IFERROR(T_piece_prog[[#This Row],[Stock initial]]+T_piece_prog[[#This Row],[Entrées]]-T_piece_prog[[#This Row],[Sorties]],0)</f>
        <v>47</v>
      </c>
      <c r="L328" s="63">
        <f>IFERROR(T_piece_prog[[#This Row],[Stock Final]]*T_piece_prog[[#This Row],[Price]],0)</f>
        <v>0</v>
      </c>
      <c r="M328" s="80">
        <v>50</v>
      </c>
      <c r="N328" s="57">
        <f>IFERROR(K328-M328,"")</f>
        <v>-3</v>
      </c>
      <c r="O328" s="53" t="str">
        <f>IF(N328&gt;=0,"OK","Manque")</f>
        <v>Manque</v>
      </c>
    </row>
    <row r="329" spans="1:15" x14ac:dyDescent="0.3">
      <c r="A329" s="61">
        <f>IF(ISNUMBER(A328),A328+1,1)</f>
        <v>325</v>
      </c>
      <c r="B329" s="62" t="s">
        <v>126</v>
      </c>
      <c r="C329" s="63" t="s">
        <v>131</v>
      </c>
      <c r="D329" s="63" t="s">
        <v>120</v>
      </c>
      <c r="E329" s="63" t="s">
        <v>1533</v>
      </c>
      <c r="F329" s="64"/>
      <c r="G329" s="67"/>
      <c r="H329" s="80">
        <v>20</v>
      </c>
      <c r="I329" s="80">
        <f>IF(C329="",0,SUMIFS(T_mouv_prog[Entrée],T_mouv_prog[Ref],C329))</f>
        <v>0</v>
      </c>
      <c r="J329" s="67">
        <f>IF(C329="",0,SUMIFS(T_mouv_prog[Sortie],T_mouv_prog[Ref],C329))</f>
        <v>0</v>
      </c>
      <c r="K329" s="63">
        <f>IFERROR(T_piece_prog[[#This Row],[Stock initial]]+T_piece_prog[[#This Row],[Entrées]]-T_piece_prog[[#This Row],[Sorties]],0)</f>
        <v>20</v>
      </c>
      <c r="L329" s="63">
        <f>IFERROR(T_piece_prog[[#This Row],[Stock Final]]*T_piece_prog[[#This Row],[Price]],0)</f>
        <v>0</v>
      </c>
      <c r="M329" s="80">
        <v>40</v>
      </c>
      <c r="N329" s="57">
        <f>IFERROR(K329-M329,"")</f>
        <v>-20</v>
      </c>
      <c r="O329" s="53" t="str">
        <f>IF(N329&gt;=0,"OK","Manque")</f>
        <v>Manque</v>
      </c>
    </row>
    <row r="330" spans="1:15" x14ac:dyDescent="0.3">
      <c r="A330" s="61">
        <f>IF(ISNUMBER(A329),A329+1,1)</f>
        <v>326</v>
      </c>
      <c r="B330" s="62" t="s">
        <v>126</v>
      </c>
      <c r="C330" s="63" t="s">
        <v>486</v>
      </c>
      <c r="D330" s="63" t="s">
        <v>120</v>
      </c>
      <c r="E330" s="63" t="s">
        <v>1533</v>
      </c>
      <c r="F330" s="64"/>
      <c r="G330" s="67"/>
      <c r="H330" s="80">
        <v>0</v>
      </c>
      <c r="I330" s="80">
        <f>IF(C330="",0,SUMIFS(T_mouv_prog[Entrée],T_mouv_prog[Ref],C330))</f>
        <v>0</v>
      </c>
      <c r="J330" s="67">
        <f>IF(C330="",0,SUMIFS(T_mouv_prog[Sortie],T_mouv_prog[Ref],C330))</f>
        <v>0</v>
      </c>
      <c r="K330" s="63">
        <f>IFERROR(T_piece_prog[[#This Row],[Stock initial]]+T_piece_prog[[#This Row],[Entrées]]-T_piece_prog[[#This Row],[Sorties]],0)</f>
        <v>0</v>
      </c>
      <c r="L330" s="63">
        <f>IFERROR(T_piece_prog[[#This Row],[Stock Final]]*T_piece_prog[[#This Row],[Price]],0)</f>
        <v>0</v>
      </c>
      <c r="M330" s="80">
        <v>0</v>
      </c>
      <c r="N330" s="57">
        <f>IFERROR(K330-M330,"")</f>
        <v>0</v>
      </c>
      <c r="O330" s="53" t="str">
        <f>IF(N330&gt;=0,"OK","Manque")</f>
        <v>OK</v>
      </c>
    </row>
    <row r="331" spans="1:15" x14ac:dyDescent="0.3">
      <c r="A331" s="61">
        <f>IF(ISNUMBER(A330),A330+1,1)</f>
        <v>327</v>
      </c>
      <c r="B331" s="67" t="s">
        <v>996</v>
      </c>
      <c r="C331" s="63" t="s">
        <v>997</v>
      </c>
      <c r="D331" s="67" t="s">
        <v>120</v>
      </c>
      <c r="E331" s="67" t="s">
        <v>1533</v>
      </c>
      <c r="F331" s="64"/>
      <c r="G331" s="67"/>
      <c r="H331" s="80">
        <v>0</v>
      </c>
      <c r="I331" s="80">
        <f>IF(C331="",0,SUMIFS(T_mouv_prog[Entrée],T_mouv_prog[Ref],C331))</f>
        <v>0</v>
      </c>
      <c r="J331" s="67">
        <f>IF(C331="",0,SUMIFS(T_mouv_prog[Sortie],T_mouv_prog[Ref],C331))</f>
        <v>0</v>
      </c>
      <c r="K331" s="63">
        <f>IFERROR(T_piece_prog[[#This Row],[Stock initial]]+T_piece_prog[[#This Row],[Entrées]]-T_piece_prog[[#This Row],[Sorties]],0)</f>
        <v>0</v>
      </c>
      <c r="L331" s="63">
        <f>IFERROR(T_piece_prog[[#This Row],[Stock Final]]*T_piece_prog[[#This Row],[Price]],0)</f>
        <v>0</v>
      </c>
      <c r="M331" s="80">
        <v>4</v>
      </c>
      <c r="N331" s="57">
        <f>IFERROR(K331-M331,"")</f>
        <v>-4</v>
      </c>
      <c r="O331" s="53" t="str">
        <f>IF(N331&gt;=0,"OK","Manque")</f>
        <v>Manque</v>
      </c>
    </row>
    <row r="332" spans="1:15" x14ac:dyDescent="0.3">
      <c r="A332" s="61">
        <f>IF(ISNUMBER(A331),A331+1,1)</f>
        <v>328</v>
      </c>
      <c r="B332" s="67" t="s">
        <v>994</v>
      </c>
      <c r="C332" s="63" t="s">
        <v>995</v>
      </c>
      <c r="D332" s="67" t="s">
        <v>120</v>
      </c>
      <c r="E332" s="67" t="s">
        <v>1533</v>
      </c>
      <c r="F332" s="64"/>
      <c r="G332" s="67"/>
      <c r="H332" s="80">
        <v>0</v>
      </c>
      <c r="I332" s="80">
        <f>IF(C332="",0,SUMIFS(T_mouv_prog[Entrée],T_mouv_prog[Ref],C332))</f>
        <v>0</v>
      </c>
      <c r="J332" s="67">
        <f>IF(C332="",0,SUMIFS(T_mouv_prog[Sortie],T_mouv_prog[Ref],C332))</f>
        <v>0</v>
      </c>
      <c r="K332" s="63">
        <f>IFERROR(T_piece_prog[[#This Row],[Stock initial]]+T_piece_prog[[#This Row],[Entrées]]-T_piece_prog[[#This Row],[Sorties]],0)</f>
        <v>0</v>
      </c>
      <c r="L332" s="63">
        <f>IFERROR(T_piece_prog[[#This Row],[Stock Final]]*T_piece_prog[[#This Row],[Price]],0)</f>
        <v>0</v>
      </c>
      <c r="M332" s="80">
        <v>1</v>
      </c>
      <c r="N332" s="57">
        <f>IFERROR(K332-M332,"")</f>
        <v>-1</v>
      </c>
      <c r="O332" s="53" t="str">
        <f>IF(N332&gt;=0,"OK","Manque")</f>
        <v>Manque</v>
      </c>
    </row>
    <row r="333" spans="1:15" x14ac:dyDescent="0.3">
      <c r="A333" s="61">
        <f>IF(ISNUMBER(A332),A332+1,1)</f>
        <v>329</v>
      </c>
      <c r="B333" s="67" t="s">
        <v>988</v>
      </c>
      <c r="C333" s="63" t="s">
        <v>989</v>
      </c>
      <c r="D333" s="67" t="s">
        <v>120</v>
      </c>
      <c r="E333" s="67" t="s">
        <v>1533</v>
      </c>
      <c r="F333" s="64"/>
      <c r="G333" s="67"/>
      <c r="H333" s="80">
        <v>0</v>
      </c>
      <c r="I333" s="80">
        <f>IF(C333="",0,SUMIFS(T_mouv_prog[Entrée],T_mouv_prog[Ref],C333))</f>
        <v>0</v>
      </c>
      <c r="J333" s="67">
        <f>IF(C333="",0,SUMIFS(T_mouv_prog[Sortie],T_mouv_prog[Ref],C333))</f>
        <v>0</v>
      </c>
      <c r="K333" s="63">
        <f>IFERROR(T_piece_prog[[#This Row],[Stock initial]]+T_piece_prog[[#This Row],[Entrées]]-T_piece_prog[[#This Row],[Sorties]],0)</f>
        <v>0</v>
      </c>
      <c r="L333" s="63">
        <f>IFERROR(T_piece_prog[[#This Row],[Stock Final]]*T_piece_prog[[#This Row],[Price]],0)</f>
        <v>0</v>
      </c>
      <c r="M333" s="80">
        <v>0</v>
      </c>
      <c r="N333" s="57">
        <f>IFERROR(K333-M333,"")</f>
        <v>0</v>
      </c>
      <c r="O333" s="53" t="str">
        <f>IF(N333&gt;=0,"OK","Manque")</f>
        <v>OK</v>
      </c>
    </row>
    <row r="334" spans="1:15" x14ac:dyDescent="0.3">
      <c r="A334" s="61">
        <f>IF(ISNUMBER(A333),A333+1,1)</f>
        <v>330</v>
      </c>
      <c r="B334" s="62" t="s">
        <v>1478</v>
      </c>
      <c r="C334" s="63" t="s">
        <v>128</v>
      </c>
      <c r="D334" s="63" t="s">
        <v>120</v>
      </c>
      <c r="E334" s="63" t="s">
        <v>1533</v>
      </c>
      <c r="F334" s="64"/>
      <c r="G334" s="67"/>
      <c r="H334" s="80">
        <v>22</v>
      </c>
      <c r="I334" s="80">
        <f>IF(C334="",0,SUMIFS(T_mouv_prog[Entrée],T_mouv_prog[Ref],C334))</f>
        <v>0</v>
      </c>
      <c r="J334" s="67">
        <f>IF(C334="",0,SUMIFS(T_mouv_prog[Sortie],T_mouv_prog[Ref],C334))</f>
        <v>0</v>
      </c>
      <c r="K334" s="63">
        <f>IFERROR(T_piece_prog[[#This Row],[Stock initial]]+T_piece_prog[[#This Row],[Entrées]]-T_piece_prog[[#This Row],[Sorties]],0)</f>
        <v>22</v>
      </c>
      <c r="L334" s="63">
        <f>IFERROR(T_piece_prog[[#This Row],[Stock Final]]*T_piece_prog[[#This Row],[Price]],0)</f>
        <v>0</v>
      </c>
      <c r="M334" s="80">
        <v>25</v>
      </c>
      <c r="N334" s="57">
        <f>IFERROR(K334-M334,"")</f>
        <v>-3</v>
      </c>
      <c r="O334" s="53" t="str">
        <f>IF(N334&gt;=0,"OK","Manque")</f>
        <v>Manque</v>
      </c>
    </row>
    <row r="335" spans="1:15" x14ac:dyDescent="0.3">
      <c r="A335" s="61">
        <f>IF(ISNUMBER(A334),A334+1,1)</f>
        <v>331</v>
      </c>
      <c r="B335" s="62" t="s">
        <v>1477</v>
      </c>
      <c r="C335" s="63" t="s">
        <v>127</v>
      </c>
      <c r="D335" s="63" t="s">
        <v>120</v>
      </c>
      <c r="E335" s="63" t="s">
        <v>1533</v>
      </c>
      <c r="F335" s="64"/>
      <c r="G335" s="67"/>
      <c r="H335" s="80">
        <v>4</v>
      </c>
      <c r="I335" s="80">
        <f>IF(C335="",0,SUMIFS(T_mouv_prog[Entrée],T_mouv_prog[Ref],C335))</f>
        <v>0</v>
      </c>
      <c r="J335" s="67">
        <f>IF(C335="",0,SUMIFS(T_mouv_prog[Sortie],T_mouv_prog[Ref],C335))</f>
        <v>0</v>
      </c>
      <c r="K335" s="63">
        <f>IFERROR(T_piece_prog[[#This Row],[Stock initial]]+T_piece_prog[[#This Row],[Entrées]]-T_piece_prog[[#This Row],[Sorties]],0)</f>
        <v>4</v>
      </c>
      <c r="L335" s="63">
        <f>IFERROR(T_piece_prog[[#This Row],[Stock Final]]*T_piece_prog[[#This Row],[Price]],0)</f>
        <v>0</v>
      </c>
      <c r="M335" s="80">
        <v>10</v>
      </c>
      <c r="N335" s="57">
        <f>IFERROR(K335-M335,"")</f>
        <v>-6</v>
      </c>
      <c r="O335" s="53" t="str">
        <f>IF(N335&gt;=0,"OK","Manque")</f>
        <v>Manque</v>
      </c>
    </row>
    <row r="336" spans="1:15" x14ac:dyDescent="0.3">
      <c r="A336" s="61">
        <f>IF(ISNUMBER(A335),A335+1,1)</f>
        <v>332</v>
      </c>
      <c r="B336" s="67" t="s">
        <v>865</v>
      </c>
      <c r="C336" s="63" t="s">
        <v>866</v>
      </c>
      <c r="D336" s="67" t="s">
        <v>120</v>
      </c>
      <c r="E336" s="67" t="s">
        <v>1533</v>
      </c>
      <c r="F336" s="64"/>
      <c r="G336" s="67"/>
      <c r="H336" s="80">
        <v>0</v>
      </c>
      <c r="I336" s="80">
        <f>IF(C336="",0,SUMIFS(T_mouv_prog[Entrée],T_mouv_prog[Ref],C336))</f>
        <v>0</v>
      </c>
      <c r="J336" s="67">
        <f>IF(C336="",0,SUMIFS(T_mouv_prog[Sortie],T_mouv_prog[Ref],C336))</f>
        <v>0</v>
      </c>
      <c r="K336" s="63">
        <f>IFERROR(T_piece_prog[[#This Row],[Stock initial]]+T_piece_prog[[#This Row],[Entrées]]-T_piece_prog[[#This Row],[Sorties]],0)</f>
        <v>0</v>
      </c>
      <c r="L336" s="63">
        <f>IFERROR(T_piece_prog[[#This Row],[Stock Final]]*T_piece_prog[[#This Row],[Price]],0)</f>
        <v>0</v>
      </c>
      <c r="M336" s="80">
        <v>1</v>
      </c>
      <c r="N336" s="57">
        <f>IFERROR(K336-M336,"")</f>
        <v>-1</v>
      </c>
      <c r="O336" s="53" t="str">
        <f>IF(N336&gt;=0,"OK","Manque")</f>
        <v>Manque</v>
      </c>
    </row>
    <row r="337" spans="1:15" x14ac:dyDescent="0.3">
      <c r="A337" s="61">
        <f>IF(ISNUMBER(A336),A336+1,1)</f>
        <v>333</v>
      </c>
      <c r="B337" s="67" t="s">
        <v>1107</v>
      </c>
      <c r="C337" s="63" t="s">
        <v>1108</v>
      </c>
      <c r="D337" s="67" t="s">
        <v>120</v>
      </c>
      <c r="E337" s="67" t="s">
        <v>1533</v>
      </c>
      <c r="F337" s="64"/>
      <c r="G337" s="67"/>
      <c r="H337" s="80">
        <v>0</v>
      </c>
      <c r="I337" s="80">
        <f>IF(C337="",0,SUMIFS(T_mouv_prog[Entrée],T_mouv_prog[Ref],C337))</f>
        <v>0</v>
      </c>
      <c r="J337" s="67">
        <f>IF(C337="",0,SUMIFS(T_mouv_prog[Sortie],T_mouv_prog[Ref],C337))</f>
        <v>0</v>
      </c>
      <c r="K337" s="63">
        <f>IFERROR(T_piece_prog[[#This Row],[Stock initial]]+T_piece_prog[[#This Row],[Entrées]]-T_piece_prog[[#This Row],[Sorties]],0)</f>
        <v>0</v>
      </c>
      <c r="L337" s="63">
        <f>IFERROR(T_piece_prog[[#This Row],[Stock Final]]*T_piece_prog[[#This Row],[Price]],0)</f>
        <v>0</v>
      </c>
      <c r="M337" s="80">
        <v>5</v>
      </c>
      <c r="N337" s="57">
        <f>IFERROR(K337-M337,"")</f>
        <v>-5</v>
      </c>
      <c r="O337" s="53" t="str">
        <f>IF(N337&gt;=0,"OK","Manque")</f>
        <v>Manque</v>
      </c>
    </row>
    <row r="338" spans="1:15" x14ac:dyDescent="0.3">
      <c r="A338" s="61">
        <f>IF(ISNUMBER(A337),A337+1,1)</f>
        <v>334</v>
      </c>
      <c r="B338" s="67" t="s">
        <v>695</v>
      </c>
      <c r="C338" s="63" t="s">
        <v>696</v>
      </c>
      <c r="D338" s="67" t="s">
        <v>120</v>
      </c>
      <c r="E338" s="67" t="s">
        <v>1533</v>
      </c>
      <c r="F338" s="64"/>
      <c r="G338" s="67"/>
      <c r="H338" s="80">
        <v>0</v>
      </c>
      <c r="I338" s="80">
        <f>IF(C338="",0,SUMIFS(T_mouv_prog[Entrée],T_mouv_prog[Ref],C338))</f>
        <v>0</v>
      </c>
      <c r="J338" s="67">
        <f>IF(C338="",0,SUMIFS(T_mouv_prog[Sortie],T_mouv_prog[Ref],C338))</f>
        <v>0</v>
      </c>
      <c r="K338" s="63">
        <f>IFERROR(T_piece_prog[[#This Row],[Stock initial]]+T_piece_prog[[#This Row],[Entrées]]-T_piece_prog[[#This Row],[Sorties]],0)</f>
        <v>0</v>
      </c>
      <c r="L338" s="63">
        <f>IFERROR(T_piece_prog[[#This Row],[Stock Final]]*T_piece_prog[[#This Row],[Price]],0)</f>
        <v>0</v>
      </c>
      <c r="M338" s="80">
        <v>0</v>
      </c>
      <c r="N338" s="57">
        <f>IFERROR(K338-M338,"")</f>
        <v>0</v>
      </c>
      <c r="O338" s="53" t="str">
        <f>IF(N338&gt;=0,"OK","Manque")</f>
        <v>OK</v>
      </c>
    </row>
    <row r="339" spans="1:15" x14ac:dyDescent="0.3">
      <c r="A339" s="61">
        <f>IF(ISNUMBER(A338),A338+1,1)</f>
        <v>335</v>
      </c>
      <c r="B339" s="67" t="s">
        <v>892</v>
      </c>
      <c r="C339" s="63" t="s">
        <v>893</v>
      </c>
      <c r="D339" s="67" t="s">
        <v>242</v>
      </c>
      <c r="E339" s="67" t="s">
        <v>1533</v>
      </c>
      <c r="F339" s="64"/>
      <c r="G339" s="67"/>
      <c r="H339" s="80">
        <v>0</v>
      </c>
      <c r="I339" s="80">
        <f>IF(C339="",0,SUMIFS(T_mouv_prog[Entrée],T_mouv_prog[Ref],C339))</f>
        <v>0</v>
      </c>
      <c r="J339" s="67">
        <f>IF(C339="",0,SUMIFS(T_mouv_prog[Sortie],T_mouv_prog[Ref],C339))</f>
        <v>0</v>
      </c>
      <c r="K339" s="63">
        <f>IFERROR(T_piece_prog[[#This Row],[Stock initial]]+T_piece_prog[[#This Row],[Entrées]]-T_piece_prog[[#This Row],[Sorties]],0)</f>
        <v>0</v>
      </c>
      <c r="L339" s="63">
        <f>IFERROR(T_piece_prog[[#This Row],[Stock Final]]*T_piece_prog[[#This Row],[Price]],0)</f>
        <v>0</v>
      </c>
      <c r="M339" s="80">
        <v>1</v>
      </c>
      <c r="N339" s="57">
        <f>IFERROR(K339-M339,"")</f>
        <v>-1</v>
      </c>
      <c r="O339" s="53" t="str">
        <f>IF(N339&gt;=0,"OK","Manque")</f>
        <v>Manque</v>
      </c>
    </row>
    <row r="340" spans="1:15" x14ac:dyDescent="0.3">
      <c r="A340" s="61">
        <f>IF(ISNUMBER(A339),A339+1,1)</f>
        <v>336</v>
      </c>
      <c r="B340" s="62" t="s">
        <v>118</v>
      </c>
      <c r="C340" s="63" t="s">
        <v>1472</v>
      </c>
      <c r="D340" s="63" t="s">
        <v>813</v>
      </c>
      <c r="E340" s="63" t="s">
        <v>1533</v>
      </c>
      <c r="F340" s="64"/>
      <c r="G340" s="67"/>
      <c r="H340" s="80">
        <v>0</v>
      </c>
      <c r="I340" s="80">
        <f>IF(C340="",0,SUMIFS(T_mouv_prog[Entrée],T_mouv_prog[Ref],C340))</f>
        <v>0</v>
      </c>
      <c r="J340" s="67">
        <f>IF(C340="",0,SUMIFS(T_mouv_prog[Sortie],T_mouv_prog[Ref],C340))</f>
        <v>0</v>
      </c>
      <c r="K340" s="63">
        <f>IFERROR(T_piece_prog[[#This Row],[Stock initial]]+T_piece_prog[[#This Row],[Entrées]]-T_piece_prog[[#This Row],[Sorties]],0)</f>
        <v>0</v>
      </c>
      <c r="L340" s="63">
        <f>IFERROR(T_piece_prog[[#This Row],[Stock Final]]*T_piece_prog[[#This Row],[Price]],0)</f>
        <v>0</v>
      </c>
      <c r="M340" s="80">
        <v>9</v>
      </c>
      <c r="N340" s="57">
        <f>IFERROR(K340-M340,"")</f>
        <v>-9</v>
      </c>
      <c r="O340" s="53" t="str">
        <f>IF(N340&gt;=0,"OK","Manque")</f>
        <v>Manque</v>
      </c>
    </row>
    <row r="341" spans="1:15" x14ac:dyDescent="0.3">
      <c r="A341" s="61">
        <f>IF(ISNUMBER(A340),A340+1,1)</f>
        <v>337</v>
      </c>
      <c r="B341" s="67" t="s">
        <v>366</v>
      </c>
      <c r="C341" s="63" t="s">
        <v>1275</v>
      </c>
      <c r="D341" s="67" t="s">
        <v>1086</v>
      </c>
      <c r="E341" s="67" t="s">
        <v>1533</v>
      </c>
      <c r="F341" s="64"/>
      <c r="G341" s="67"/>
      <c r="H341" s="80">
        <v>0</v>
      </c>
      <c r="I341" s="80">
        <f>IF(C341="",0,SUMIFS(T_mouv_prog[Entrée],T_mouv_prog[Ref],C341))</f>
        <v>0</v>
      </c>
      <c r="J341" s="67">
        <f>IF(C341="",0,SUMIFS(T_mouv_prog[Sortie],T_mouv_prog[Ref],C341))</f>
        <v>0</v>
      </c>
      <c r="K341" s="63">
        <f>IFERROR(T_piece_prog[[#This Row],[Stock initial]]+T_piece_prog[[#This Row],[Entrées]]-T_piece_prog[[#This Row],[Sorties]],0)</f>
        <v>0</v>
      </c>
      <c r="L341" s="63">
        <f>IFERROR(T_piece_prog[[#This Row],[Stock Final]]*T_piece_prog[[#This Row],[Price]],0)</f>
        <v>0</v>
      </c>
      <c r="M341" s="80">
        <v>0</v>
      </c>
      <c r="N341" s="57">
        <f>IFERROR(K341-M341,"")</f>
        <v>0</v>
      </c>
      <c r="O341" s="53" t="str">
        <f>IF(N341&gt;=0,"OK","Manque")</f>
        <v>OK</v>
      </c>
    </row>
    <row r="342" spans="1:15" x14ac:dyDescent="0.3">
      <c r="A342" s="61">
        <f>IF(ISNUMBER(A341),A341+1,1)</f>
        <v>338</v>
      </c>
      <c r="B342" s="62" t="s">
        <v>366</v>
      </c>
      <c r="C342" s="63" t="s">
        <v>367</v>
      </c>
      <c r="D342" s="63" t="s">
        <v>242</v>
      </c>
      <c r="E342" s="63" t="s">
        <v>1533</v>
      </c>
      <c r="F342" s="64"/>
      <c r="G342" s="67"/>
      <c r="H342" s="80">
        <v>1</v>
      </c>
      <c r="I342" s="80">
        <f>IF(C342="",0,SUMIFS(T_mouv_prog[Entrée],T_mouv_prog[Ref],C342))</f>
        <v>0</v>
      </c>
      <c r="J342" s="67">
        <f>IF(C342="",0,SUMIFS(T_mouv_prog[Sortie],T_mouv_prog[Ref],C342))</f>
        <v>0</v>
      </c>
      <c r="K342" s="63">
        <f>IFERROR(T_piece_prog[[#This Row],[Stock initial]]+T_piece_prog[[#This Row],[Entrées]]-T_piece_prog[[#This Row],[Sorties]],0)</f>
        <v>1</v>
      </c>
      <c r="L342" s="63">
        <f>IFERROR(T_piece_prog[[#This Row],[Stock Final]]*T_piece_prog[[#This Row],[Price]],0)</f>
        <v>0</v>
      </c>
      <c r="M342" s="80">
        <v>0</v>
      </c>
      <c r="N342" s="57">
        <f>IFERROR(K342-M342,"")</f>
        <v>1</v>
      </c>
      <c r="O342" s="53" t="str">
        <f>IF(N342&gt;=0,"OK","Manque")</f>
        <v>OK</v>
      </c>
    </row>
    <row r="343" spans="1:15" x14ac:dyDescent="0.3">
      <c r="A343" s="61">
        <f>IF(ISNUMBER(A342),A342+1,1)</f>
        <v>339</v>
      </c>
      <c r="B343" s="62" t="s">
        <v>1420</v>
      </c>
      <c r="C343" s="63" t="s">
        <v>407</v>
      </c>
      <c r="D343" s="63" t="s">
        <v>242</v>
      </c>
      <c r="E343" s="63" t="s">
        <v>1533</v>
      </c>
      <c r="F343" s="64"/>
      <c r="G343" s="67"/>
      <c r="H343" s="80">
        <v>13</v>
      </c>
      <c r="I343" s="80">
        <f>IF(C343="",0,SUMIFS(T_mouv_prog[Entrée],T_mouv_prog[Ref],C343))</f>
        <v>0</v>
      </c>
      <c r="J343" s="67">
        <f>IF(C343="",0,SUMIFS(T_mouv_prog[Sortie],T_mouv_prog[Ref],C343))</f>
        <v>0</v>
      </c>
      <c r="K343" s="63">
        <f>IFERROR(T_piece_prog[[#This Row],[Stock initial]]+T_piece_prog[[#This Row],[Entrées]]-T_piece_prog[[#This Row],[Sorties]],0)</f>
        <v>13</v>
      </c>
      <c r="L343" s="63">
        <f>IFERROR(T_piece_prog[[#This Row],[Stock Final]]*T_piece_prog[[#This Row],[Price]],0)</f>
        <v>0</v>
      </c>
      <c r="M343" s="80">
        <v>15</v>
      </c>
      <c r="N343" s="57">
        <f>IFERROR(K343-M343,"")</f>
        <v>-2</v>
      </c>
      <c r="O343" s="53" t="str">
        <f>IF(N343&gt;=0,"OK","Manque")</f>
        <v>Manque</v>
      </c>
    </row>
    <row r="344" spans="1:15" x14ac:dyDescent="0.3">
      <c r="A344" s="61">
        <f>IF(ISNUMBER(A343),A343+1,1)</f>
        <v>340</v>
      </c>
      <c r="B344" s="67" t="s">
        <v>1386</v>
      </c>
      <c r="C344" s="63" t="s">
        <v>387</v>
      </c>
      <c r="D344" s="67" t="s">
        <v>242</v>
      </c>
      <c r="E344" s="67" t="s">
        <v>1533</v>
      </c>
      <c r="F344" s="64"/>
      <c r="G344" s="67"/>
      <c r="H344" s="80">
        <v>7</v>
      </c>
      <c r="I344" s="80">
        <f>IF(C344="",0,SUMIFS(T_mouv_prog[Entrée],T_mouv_prog[Ref],C344))</f>
        <v>0</v>
      </c>
      <c r="J344" s="67">
        <f>IF(C344="",0,SUMIFS(T_mouv_prog[Sortie],T_mouv_prog[Ref],C344))</f>
        <v>0</v>
      </c>
      <c r="K344" s="63">
        <f>IFERROR(T_piece_prog[[#This Row],[Stock initial]]+T_piece_prog[[#This Row],[Entrées]]-T_piece_prog[[#This Row],[Sorties]],0)</f>
        <v>7</v>
      </c>
      <c r="L344" s="63">
        <f>IFERROR(T_piece_prog[[#This Row],[Stock Final]]*T_piece_prog[[#This Row],[Price]],0)</f>
        <v>0</v>
      </c>
      <c r="M344" s="80">
        <v>6</v>
      </c>
      <c r="N344" s="57">
        <f>IFERROR(K344-M344,"")</f>
        <v>1</v>
      </c>
      <c r="O344" s="53" t="str">
        <f>IF(N344&gt;=0,"OK","Manque")</f>
        <v>OK</v>
      </c>
    </row>
    <row r="345" spans="1:15" x14ac:dyDescent="0.3">
      <c r="A345" s="61">
        <f>IF(ISNUMBER(A344),A344+1,1)</f>
        <v>341</v>
      </c>
      <c r="B345" s="67" t="s">
        <v>1099</v>
      </c>
      <c r="C345" s="63" t="s">
        <v>383</v>
      </c>
      <c r="D345" s="67" t="s">
        <v>242</v>
      </c>
      <c r="E345" s="67" t="s">
        <v>1533</v>
      </c>
      <c r="F345" s="64"/>
      <c r="G345" s="67"/>
      <c r="H345" s="80">
        <v>0</v>
      </c>
      <c r="I345" s="80">
        <f>IF(C345="",0,SUMIFS(T_mouv_prog[Entrée],T_mouv_prog[Ref],C345))</f>
        <v>0</v>
      </c>
      <c r="J345" s="67">
        <f>IF(C345="",0,SUMIFS(T_mouv_prog[Sortie],T_mouv_prog[Ref],C345))</f>
        <v>0</v>
      </c>
      <c r="K345" s="63">
        <f>IFERROR(T_piece_prog[[#This Row],[Stock initial]]+T_piece_prog[[#This Row],[Entrées]]-T_piece_prog[[#This Row],[Sorties]],0)</f>
        <v>0</v>
      </c>
      <c r="L345" s="63">
        <f>IFERROR(T_piece_prog[[#This Row],[Stock Final]]*T_piece_prog[[#This Row],[Price]],0)</f>
        <v>0</v>
      </c>
      <c r="M345" s="80">
        <v>0</v>
      </c>
      <c r="N345" s="57">
        <f>IFERROR(K345-M345,"")</f>
        <v>0</v>
      </c>
      <c r="O345" s="53" t="str">
        <f>IF(N345&gt;=0,"OK","Manque")</f>
        <v>OK</v>
      </c>
    </row>
    <row r="346" spans="1:15" x14ac:dyDescent="0.3">
      <c r="A346" s="61">
        <f>IF(ISNUMBER(A345),A345+1,1)</f>
        <v>342</v>
      </c>
      <c r="B346" s="67" t="s">
        <v>382</v>
      </c>
      <c r="C346" s="63" t="s">
        <v>715</v>
      </c>
      <c r="D346" s="67" t="s">
        <v>242</v>
      </c>
      <c r="E346" s="67" t="s">
        <v>1533</v>
      </c>
      <c r="F346" s="64"/>
      <c r="G346" s="67"/>
      <c r="H346" s="80">
        <v>0</v>
      </c>
      <c r="I346" s="80">
        <f>IF(C346="",0,SUMIFS(T_mouv_prog[Entrée],T_mouv_prog[Ref],C346))</f>
        <v>0</v>
      </c>
      <c r="J346" s="67">
        <f>IF(C346="",0,SUMIFS(T_mouv_prog[Sortie],T_mouv_prog[Ref],C346))</f>
        <v>0</v>
      </c>
      <c r="K346" s="63">
        <f>IFERROR(T_piece_prog[[#This Row],[Stock initial]]+T_piece_prog[[#This Row],[Entrées]]-T_piece_prog[[#This Row],[Sorties]],0)</f>
        <v>0</v>
      </c>
      <c r="L346" s="63">
        <f>IFERROR(T_piece_prog[[#This Row],[Stock Final]]*T_piece_prog[[#This Row],[Price]],0)</f>
        <v>0</v>
      </c>
      <c r="M346" s="80">
        <v>0</v>
      </c>
      <c r="N346" s="57">
        <f>IFERROR(K346-M346,"")</f>
        <v>0</v>
      </c>
      <c r="O346" s="53" t="str">
        <f>IF(N346&gt;=0,"OK","Manque")</f>
        <v>OK</v>
      </c>
    </row>
    <row r="347" spans="1:15" x14ac:dyDescent="0.3">
      <c r="A347" s="61">
        <f>IF(ISNUMBER(A346),A346+1,1)</f>
        <v>343</v>
      </c>
      <c r="B347" s="67" t="s">
        <v>382</v>
      </c>
      <c r="C347" s="63" t="s">
        <v>388</v>
      </c>
      <c r="D347" s="67" t="s">
        <v>242</v>
      </c>
      <c r="E347" s="67" t="s">
        <v>1533</v>
      </c>
      <c r="F347" s="64"/>
      <c r="G347" s="67"/>
      <c r="H347" s="80">
        <v>0</v>
      </c>
      <c r="I347" s="80">
        <f>IF(C347="",0,SUMIFS(T_mouv_prog[Entrée],T_mouv_prog[Ref],C347))</f>
        <v>0</v>
      </c>
      <c r="J347" s="67">
        <f>IF(C347="",0,SUMIFS(T_mouv_prog[Sortie],T_mouv_prog[Ref],C347))</f>
        <v>0</v>
      </c>
      <c r="K347" s="63">
        <f>IFERROR(T_piece_prog[[#This Row],[Stock initial]]+T_piece_prog[[#This Row],[Entrées]]-T_piece_prog[[#This Row],[Sorties]],0)</f>
        <v>0</v>
      </c>
      <c r="L347" s="63">
        <f>IFERROR(T_piece_prog[[#This Row],[Stock Final]]*T_piece_prog[[#This Row],[Price]],0)</f>
        <v>0</v>
      </c>
      <c r="M347" s="80">
        <v>1</v>
      </c>
      <c r="N347" s="57">
        <f>IFERROR(K347-M347,"")</f>
        <v>-1</v>
      </c>
      <c r="O347" s="53" t="str">
        <f>IF(N347&gt;=0,"OK","Manque")</f>
        <v>Manque</v>
      </c>
    </row>
    <row r="348" spans="1:15" x14ac:dyDescent="0.3">
      <c r="A348" s="61">
        <f>IF(ISNUMBER(A347),A347+1,1)</f>
        <v>344</v>
      </c>
      <c r="B348" s="67" t="s">
        <v>406</v>
      </c>
      <c r="C348" s="63" t="s">
        <v>1392</v>
      </c>
      <c r="D348" s="67" t="s">
        <v>242</v>
      </c>
      <c r="E348" s="67" t="s">
        <v>1533</v>
      </c>
      <c r="F348" s="64"/>
      <c r="G348" s="67"/>
      <c r="H348" s="80">
        <v>0</v>
      </c>
      <c r="I348" s="80">
        <f>IF(C348="",0,SUMIFS(T_mouv_prog[Entrée],T_mouv_prog[Ref],C348))</f>
        <v>0</v>
      </c>
      <c r="J348" s="67">
        <f>IF(C348="",0,SUMIFS(T_mouv_prog[Sortie],T_mouv_prog[Ref],C348))</f>
        <v>0</v>
      </c>
      <c r="K348" s="63">
        <f>IFERROR(T_piece_prog[[#This Row],[Stock initial]]+T_piece_prog[[#This Row],[Entrées]]-T_piece_prog[[#This Row],[Sorties]],0)</f>
        <v>0</v>
      </c>
      <c r="L348" s="63">
        <f>IFERROR(T_piece_prog[[#This Row],[Stock Final]]*T_piece_prog[[#This Row],[Price]],0)</f>
        <v>0</v>
      </c>
      <c r="M348" s="80">
        <v>0</v>
      </c>
      <c r="N348" s="57">
        <f>IFERROR(K348-M348,"")</f>
        <v>0</v>
      </c>
      <c r="O348" s="53" t="str">
        <f>IF(N348&gt;=0,"OK","Manque")</f>
        <v>OK</v>
      </c>
    </row>
    <row r="349" spans="1:15" x14ac:dyDescent="0.3">
      <c r="A349" s="61">
        <f>IF(ISNUMBER(A348),A348+1,1)</f>
        <v>345</v>
      </c>
      <c r="B349" s="67" t="s">
        <v>406</v>
      </c>
      <c r="C349" s="63" t="s">
        <v>1394</v>
      </c>
      <c r="D349" s="67" t="s">
        <v>242</v>
      </c>
      <c r="E349" s="67" t="s">
        <v>1533</v>
      </c>
      <c r="F349" s="64"/>
      <c r="G349" s="67"/>
      <c r="H349" s="80">
        <v>0</v>
      </c>
      <c r="I349" s="80">
        <f>IF(C349="",0,SUMIFS(T_mouv_prog[Entrée],T_mouv_prog[Ref],C349))</f>
        <v>0</v>
      </c>
      <c r="J349" s="67">
        <f>IF(C349="",0,SUMIFS(T_mouv_prog[Sortie],T_mouv_prog[Ref],C349))</f>
        <v>0</v>
      </c>
      <c r="K349" s="63">
        <f>IFERROR(T_piece_prog[[#This Row],[Stock initial]]+T_piece_prog[[#This Row],[Entrées]]-T_piece_prog[[#This Row],[Sorties]],0)</f>
        <v>0</v>
      </c>
      <c r="L349" s="63">
        <f>IFERROR(T_piece_prog[[#This Row],[Stock Final]]*T_piece_prog[[#This Row],[Price]],0)</f>
        <v>0</v>
      </c>
      <c r="M349" s="80">
        <v>0</v>
      </c>
      <c r="N349" s="57">
        <f>IFERROR(K349-M349,"")</f>
        <v>0</v>
      </c>
      <c r="O349" s="53" t="str">
        <f>IF(N349&gt;=0,"OK","Manque")</f>
        <v>OK</v>
      </c>
    </row>
    <row r="350" spans="1:15" x14ac:dyDescent="0.3">
      <c r="A350" s="61">
        <f>IF(ISNUMBER(A349),A349+1,1)</f>
        <v>346</v>
      </c>
      <c r="B350" s="62" t="s">
        <v>1427</v>
      </c>
      <c r="C350" s="63" t="s">
        <v>365</v>
      </c>
      <c r="D350" s="63" t="s">
        <v>242</v>
      </c>
      <c r="E350" s="63" t="s">
        <v>1533</v>
      </c>
      <c r="F350" s="64"/>
      <c r="G350" s="67"/>
      <c r="H350" s="80">
        <v>8</v>
      </c>
      <c r="I350" s="80">
        <f>IF(C350="",0,SUMIFS(T_mouv_prog[Entrée],T_mouv_prog[Ref],C350))</f>
        <v>0</v>
      </c>
      <c r="J350" s="67">
        <f>IF(C350="",0,SUMIFS(T_mouv_prog[Sortie],T_mouv_prog[Ref],C350))</f>
        <v>0</v>
      </c>
      <c r="K350" s="63">
        <f>IFERROR(T_piece_prog[[#This Row],[Stock initial]]+T_piece_prog[[#This Row],[Entrées]]-T_piece_prog[[#This Row],[Sorties]],0)</f>
        <v>8</v>
      </c>
      <c r="L350" s="63">
        <f>IFERROR(T_piece_prog[[#This Row],[Stock Final]]*T_piece_prog[[#This Row],[Price]],0)</f>
        <v>0</v>
      </c>
      <c r="M350" s="80">
        <v>7</v>
      </c>
      <c r="N350" s="57">
        <f>IFERROR(K350-M350,"")</f>
        <v>1</v>
      </c>
      <c r="O350" s="53" t="str">
        <f>IF(N350&gt;=0,"OK","Manque")</f>
        <v>OK</v>
      </c>
    </row>
    <row r="351" spans="1:15" x14ac:dyDescent="0.3">
      <c r="A351" s="61">
        <f>IF(ISNUMBER(A350),A350+1,1)</f>
        <v>347</v>
      </c>
      <c r="B351" s="67" t="s">
        <v>51</v>
      </c>
      <c r="C351" s="63" t="s">
        <v>1115</v>
      </c>
      <c r="D351" s="67" t="s">
        <v>242</v>
      </c>
      <c r="E351" s="67" t="s">
        <v>1533</v>
      </c>
      <c r="F351" s="64"/>
      <c r="G351" s="67"/>
      <c r="H351" s="80">
        <v>1</v>
      </c>
      <c r="I351" s="80">
        <f>IF(C351="",0,SUMIFS(T_mouv_prog[Entrée],T_mouv_prog[Ref],C351))</f>
        <v>0</v>
      </c>
      <c r="J351" s="67">
        <f>IF(C351="",0,SUMIFS(T_mouv_prog[Sortie],T_mouv_prog[Ref],C351))</f>
        <v>0</v>
      </c>
      <c r="K351" s="63">
        <f>IFERROR(T_piece_prog[[#This Row],[Stock initial]]+T_piece_prog[[#This Row],[Entrées]]-T_piece_prog[[#This Row],[Sorties]],0)</f>
        <v>1</v>
      </c>
      <c r="L351" s="63">
        <f>IFERROR(T_piece_prog[[#This Row],[Stock Final]]*T_piece_prog[[#This Row],[Price]],0)</f>
        <v>0</v>
      </c>
      <c r="M351" s="80">
        <v>1</v>
      </c>
      <c r="N351" s="57">
        <f>IFERROR(K351-M351,"")</f>
        <v>0</v>
      </c>
      <c r="O351" s="53" t="str">
        <f>IF(N351&gt;=0,"OK","Manque")</f>
        <v>OK</v>
      </c>
    </row>
    <row r="352" spans="1:15" x14ac:dyDescent="0.3">
      <c r="A352" s="61">
        <f>IF(ISNUMBER(A351),A351+1,1)</f>
        <v>348</v>
      </c>
      <c r="B352" s="67" t="s">
        <v>51</v>
      </c>
      <c r="C352" s="63" t="s">
        <v>1351</v>
      </c>
      <c r="D352" s="67" t="s">
        <v>683</v>
      </c>
      <c r="E352" s="67" t="s">
        <v>1533</v>
      </c>
      <c r="F352" s="64"/>
      <c r="G352" s="67"/>
      <c r="H352" s="80">
        <v>1</v>
      </c>
      <c r="I352" s="80">
        <f>IF(C352="",0,SUMIFS(T_mouv_prog[Entrée],T_mouv_prog[Ref],C352))</f>
        <v>0</v>
      </c>
      <c r="J352" s="67">
        <f>IF(C352="",0,SUMIFS(T_mouv_prog[Sortie],T_mouv_prog[Ref],C352))</f>
        <v>0</v>
      </c>
      <c r="K352" s="63">
        <f>IFERROR(T_piece_prog[[#This Row],[Stock initial]]+T_piece_prog[[#This Row],[Entrées]]-T_piece_prog[[#This Row],[Sorties]],0)</f>
        <v>1</v>
      </c>
      <c r="L352" s="63">
        <f>IFERROR(T_piece_prog[[#This Row],[Stock Final]]*T_piece_prog[[#This Row],[Price]],0)</f>
        <v>0</v>
      </c>
      <c r="M352" s="80">
        <v>2</v>
      </c>
      <c r="N352" s="57">
        <f>IFERROR(K352-M352,"")</f>
        <v>-1</v>
      </c>
      <c r="O352" s="53" t="str">
        <f>IF(N352&gt;=0,"OK","Manque")</f>
        <v>Manque</v>
      </c>
    </row>
    <row r="353" spans="1:15" x14ac:dyDescent="0.3">
      <c r="A353" s="61">
        <f>IF(ISNUMBER(A352),A352+1,1)</f>
        <v>349</v>
      </c>
      <c r="B353" s="67" t="s">
        <v>1070</v>
      </c>
      <c r="C353" s="63" t="s">
        <v>369</v>
      </c>
      <c r="D353" s="67" t="s">
        <v>242</v>
      </c>
      <c r="E353" s="67" t="s">
        <v>1533</v>
      </c>
      <c r="F353" s="64"/>
      <c r="G353" s="67"/>
      <c r="H353" s="80">
        <v>25</v>
      </c>
      <c r="I353" s="80">
        <f>IF(C353="",0,SUMIFS(T_mouv_prog[Entrée],T_mouv_prog[Ref],C353))</f>
        <v>0</v>
      </c>
      <c r="J353" s="67">
        <f>IF(C353="",0,SUMIFS(T_mouv_prog[Sortie],T_mouv_prog[Ref],C353))</f>
        <v>0</v>
      </c>
      <c r="K353" s="63">
        <f>IFERROR(T_piece_prog[[#This Row],[Stock initial]]+T_piece_prog[[#This Row],[Entrées]]-T_piece_prog[[#This Row],[Sorties]],0)</f>
        <v>25</v>
      </c>
      <c r="L353" s="63">
        <f>IFERROR(T_piece_prog[[#This Row],[Stock Final]]*T_piece_prog[[#This Row],[Price]],0)</f>
        <v>0</v>
      </c>
      <c r="M353" s="80">
        <v>25</v>
      </c>
      <c r="N353" s="57">
        <f>IFERROR(K353-M353,"")</f>
        <v>0</v>
      </c>
      <c r="O353" s="53" t="str">
        <f>IF(N353&gt;=0,"OK","Manque")</f>
        <v>OK</v>
      </c>
    </row>
    <row r="354" spans="1:15" x14ac:dyDescent="0.3">
      <c r="A354" s="61">
        <f>IF(ISNUMBER(A353),A353+1,1)</f>
        <v>350</v>
      </c>
      <c r="B354" s="67" t="s">
        <v>1070</v>
      </c>
      <c r="C354" s="63" t="s">
        <v>368</v>
      </c>
      <c r="D354" s="67" t="s">
        <v>242</v>
      </c>
      <c r="E354" s="67" t="s">
        <v>1533</v>
      </c>
      <c r="F354" s="64"/>
      <c r="G354" s="67"/>
      <c r="H354" s="80">
        <v>0</v>
      </c>
      <c r="I354" s="80">
        <f>IF(C354="",0,SUMIFS(T_mouv_prog[Entrée],T_mouv_prog[Ref],C354))</f>
        <v>0</v>
      </c>
      <c r="J354" s="67">
        <f>IF(C354="",0,SUMIFS(T_mouv_prog[Sortie],T_mouv_prog[Ref],C354))</f>
        <v>0</v>
      </c>
      <c r="K354" s="63">
        <f>IFERROR(T_piece_prog[[#This Row],[Stock initial]]+T_piece_prog[[#This Row],[Entrées]]-T_piece_prog[[#This Row],[Sorties]],0)</f>
        <v>0</v>
      </c>
      <c r="L354" s="63">
        <f>IFERROR(T_piece_prog[[#This Row],[Stock Final]]*T_piece_prog[[#This Row],[Price]],0)</f>
        <v>0</v>
      </c>
      <c r="M354" s="80">
        <v>1</v>
      </c>
      <c r="N354" s="57">
        <f>IFERROR(K354-M354,"")</f>
        <v>-1</v>
      </c>
      <c r="O354" s="53" t="str">
        <f>IF(N354&gt;=0,"OK","Manque")</f>
        <v>Manque</v>
      </c>
    </row>
    <row r="355" spans="1:15" x14ac:dyDescent="0.3">
      <c r="A355" s="61">
        <f>IF(ISNUMBER(A354),A354+1,1)</f>
        <v>351</v>
      </c>
      <c r="B355" s="67" t="s">
        <v>119</v>
      </c>
      <c r="C355" s="63" t="s">
        <v>1033</v>
      </c>
      <c r="D355" s="67" t="s">
        <v>120</v>
      </c>
      <c r="E355" s="67" t="s">
        <v>1533</v>
      </c>
      <c r="F355" s="64"/>
      <c r="G355" s="67"/>
      <c r="H355" s="80">
        <v>9</v>
      </c>
      <c r="I355" s="80">
        <f>IF(C355="",0,SUMIFS(T_mouv_prog[Entrée],T_mouv_prog[Ref],C355))</f>
        <v>0</v>
      </c>
      <c r="J355" s="67">
        <f>IF(C355="",0,SUMIFS(T_mouv_prog[Sortie],T_mouv_prog[Ref],C355))</f>
        <v>0</v>
      </c>
      <c r="K355" s="63">
        <f>IFERROR(T_piece_prog[[#This Row],[Stock initial]]+T_piece_prog[[#This Row],[Entrées]]-T_piece_prog[[#This Row],[Sorties]],0)</f>
        <v>9</v>
      </c>
      <c r="L355" s="63">
        <f>IFERROR(T_piece_prog[[#This Row],[Stock Final]]*T_piece_prog[[#This Row],[Price]],0)</f>
        <v>0</v>
      </c>
      <c r="M355" s="80">
        <v>12</v>
      </c>
      <c r="N355" s="57">
        <f>IFERROR(K355-M355,"")</f>
        <v>-3</v>
      </c>
      <c r="O355" s="53" t="str">
        <f>IF(N355&gt;=0,"OK","Manque")</f>
        <v>Manque</v>
      </c>
    </row>
    <row r="356" spans="1:15" x14ac:dyDescent="0.3">
      <c r="A356" s="61">
        <f>IF(ISNUMBER(A355),A355+1,1)</f>
        <v>352</v>
      </c>
      <c r="B356" s="62" t="s">
        <v>1481</v>
      </c>
      <c r="C356" s="63" t="s">
        <v>1482</v>
      </c>
      <c r="D356" s="63" t="s">
        <v>120</v>
      </c>
      <c r="E356" s="63" t="s">
        <v>1533</v>
      </c>
      <c r="F356" s="64"/>
      <c r="G356" s="67"/>
      <c r="H356" s="80">
        <v>0</v>
      </c>
      <c r="I356" s="80">
        <f>IF(C356="",0,SUMIFS(T_mouv_prog[Entrée],T_mouv_prog[Ref],C356))</f>
        <v>0</v>
      </c>
      <c r="J356" s="67">
        <f>IF(C356="",0,SUMIFS(T_mouv_prog[Sortie],T_mouv_prog[Ref],C356))</f>
        <v>0</v>
      </c>
      <c r="K356" s="63">
        <f>IFERROR(T_piece_prog[[#This Row],[Stock initial]]+T_piece_prog[[#This Row],[Entrées]]-T_piece_prog[[#This Row],[Sorties]],0)</f>
        <v>0</v>
      </c>
      <c r="L356" s="63">
        <f>IFERROR(T_piece_prog[[#This Row],[Stock Final]]*T_piece_prog[[#This Row],[Price]],0)</f>
        <v>0</v>
      </c>
      <c r="M356" s="80">
        <v>3</v>
      </c>
      <c r="N356" s="57">
        <f>IFERROR(K356-M356,"")</f>
        <v>-3</v>
      </c>
      <c r="O356" s="53" t="str">
        <f>IF(N356&gt;=0,"OK","Manque")</f>
        <v>Manque</v>
      </c>
    </row>
    <row r="357" spans="1:15" x14ac:dyDescent="0.3">
      <c r="A357" s="61">
        <f>IF(ISNUMBER(A356),A356+1,1)</f>
        <v>353</v>
      </c>
      <c r="B357" s="67" t="s">
        <v>751</v>
      </c>
      <c r="C357" s="63" t="s">
        <v>752</v>
      </c>
      <c r="D357" s="67" t="s">
        <v>174</v>
      </c>
      <c r="E357" s="67" t="s">
        <v>1533</v>
      </c>
      <c r="F357" s="64"/>
      <c r="G357" s="67"/>
      <c r="H357" s="80">
        <v>0</v>
      </c>
      <c r="I357" s="80">
        <f>IF(C357="",0,SUMIFS(T_mouv_prog[Entrée],T_mouv_prog[Ref],C357))</f>
        <v>0</v>
      </c>
      <c r="J357" s="67">
        <f>IF(C357="",0,SUMIFS(T_mouv_prog[Sortie],T_mouv_prog[Ref],C357))</f>
        <v>0</v>
      </c>
      <c r="K357" s="63">
        <f>IFERROR(T_piece_prog[[#This Row],[Stock initial]]+T_piece_prog[[#This Row],[Entrées]]-T_piece_prog[[#This Row],[Sorties]],0)</f>
        <v>0</v>
      </c>
      <c r="L357" s="63">
        <f>IFERROR(T_piece_prog[[#This Row],[Stock Final]]*T_piece_prog[[#This Row],[Price]],0)</f>
        <v>0</v>
      </c>
      <c r="M357" s="80">
        <v>0</v>
      </c>
      <c r="N357" s="57">
        <f>IFERROR(K357-M357,"")</f>
        <v>0</v>
      </c>
      <c r="O357" s="53" t="str">
        <f>IF(N357&gt;=0,"OK","Manque")</f>
        <v>OK</v>
      </c>
    </row>
    <row r="358" spans="1:15" x14ac:dyDescent="0.3">
      <c r="A358" s="61">
        <f>IF(ISNUMBER(A357),A357+1,1)</f>
        <v>354</v>
      </c>
      <c r="B358" s="67" t="s">
        <v>799</v>
      </c>
      <c r="C358" s="63" t="s">
        <v>800</v>
      </c>
      <c r="D358" s="67" t="s">
        <v>111</v>
      </c>
      <c r="E358" s="67" t="s">
        <v>1532</v>
      </c>
      <c r="F358" s="64"/>
      <c r="G358" s="67"/>
      <c r="H358" s="80">
        <v>0</v>
      </c>
      <c r="I358" s="80">
        <f>IF(C358="",0,SUMIFS(T_mouv_prog[Entrée],T_mouv_prog[Ref],C358))</f>
        <v>0</v>
      </c>
      <c r="J358" s="67">
        <f>IF(C358="",0,SUMIFS(T_mouv_prog[Sortie],T_mouv_prog[Ref],C358))</f>
        <v>0</v>
      </c>
      <c r="K358" s="63">
        <f>IFERROR(T_piece_prog[[#This Row],[Stock initial]]+T_piece_prog[[#This Row],[Entrées]]-T_piece_prog[[#This Row],[Sorties]],0)</f>
        <v>0</v>
      </c>
      <c r="L358" s="63">
        <f>IFERROR(T_piece_prog[[#This Row],[Stock Final]]*T_piece_prog[[#This Row],[Price]],0)</f>
        <v>0</v>
      </c>
      <c r="M358" s="80">
        <v>20</v>
      </c>
      <c r="N358" s="57">
        <f>IFERROR(K358-M358,"")</f>
        <v>-20</v>
      </c>
      <c r="O358" s="53" t="str">
        <f>IF(N358&gt;=0,"OK","Manque")</f>
        <v>Manque</v>
      </c>
    </row>
    <row r="359" spans="1:15" x14ac:dyDescent="0.3">
      <c r="A359" s="61">
        <f>IF(ISNUMBER(A358),A358+1,1)</f>
        <v>355</v>
      </c>
      <c r="B359" s="62" t="s">
        <v>1470</v>
      </c>
      <c r="C359" s="63" t="s">
        <v>1471</v>
      </c>
      <c r="D359" s="63" t="s">
        <v>922</v>
      </c>
      <c r="E359" s="63" t="s">
        <v>1533</v>
      </c>
      <c r="F359" s="64"/>
      <c r="G359" s="67"/>
      <c r="H359" s="80">
        <v>0</v>
      </c>
      <c r="I359" s="80">
        <f>IF(C359="",0,SUMIFS(T_mouv_prog[Entrée],T_mouv_prog[Ref],C359))</f>
        <v>0</v>
      </c>
      <c r="J359" s="67">
        <f>IF(C359="",0,SUMIFS(T_mouv_prog[Sortie],T_mouv_prog[Ref],C359))</f>
        <v>0</v>
      </c>
      <c r="K359" s="63">
        <f>IFERROR(T_piece_prog[[#This Row],[Stock initial]]+T_piece_prog[[#This Row],[Entrées]]-T_piece_prog[[#This Row],[Sorties]],0)</f>
        <v>0</v>
      </c>
      <c r="L359" s="63">
        <f>IFERROR(T_piece_prog[[#This Row],[Stock Final]]*T_piece_prog[[#This Row],[Price]],0)</f>
        <v>0</v>
      </c>
      <c r="M359" s="80">
        <v>2</v>
      </c>
      <c r="N359" s="57">
        <f>IFERROR(K359-M359,"")</f>
        <v>-2</v>
      </c>
      <c r="O359" s="53" t="str">
        <f>IF(N359&gt;=0,"OK","Manque")</f>
        <v>Manque</v>
      </c>
    </row>
    <row r="360" spans="1:15" x14ac:dyDescent="0.3">
      <c r="A360" s="61">
        <f>IF(ISNUMBER(A359),A359+1,1)</f>
        <v>356</v>
      </c>
      <c r="B360" s="67" t="s">
        <v>967</v>
      </c>
      <c r="C360" s="63" t="s">
        <v>632</v>
      </c>
      <c r="D360" s="67" t="s">
        <v>242</v>
      </c>
      <c r="E360" s="67" t="s">
        <v>1533</v>
      </c>
      <c r="F360" s="64"/>
      <c r="G360" s="67"/>
      <c r="H360" s="80">
        <v>0</v>
      </c>
      <c r="I360" s="80">
        <f>IF(C360="",0,SUMIFS(T_mouv_prog[Entrée],T_mouv_prog[Ref],C360))</f>
        <v>0</v>
      </c>
      <c r="J360" s="67">
        <f>IF(C360="",0,SUMIFS(T_mouv_prog[Sortie],T_mouv_prog[Ref],C360))</f>
        <v>0</v>
      </c>
      <c r="K360" s="63">
        <f>IFERROR(T_piece_prog[[#This Row],[Stock initial]]+T_piece_prog[[#This Row],[Entrées]]-T_piece_prog[[#This Row],[Sorties]],0)</f>
        <v>0</v>
      </c>
      <c r="L360" s="63">
        <f>IFERROR(T_piece_prog[[#This Row],[Stock Final]]*T_piece_prog[[#This Row],[Price]],0)</f>
        <v>0</v>
      </c>
      <c r="M360" s="80">
        <v>20</v>
      </c>
      <c r="N360" s="57">
        <f>IFERROR(K360-M360,"")</f>
        <v>-20</v>
      </c>
      <c r="O360" s="53" t="str">
        <f>IF(N360&gt;=0,"OK","Manque")</f>
        <v>Manque</v>
      </c>
    </row>
    <row r="361" spans="1:15" x14ac:dyDescent="0.3">
      <c r="A361" s="61">
        <f>IF(ISNUMBER(A360),A360+1,1)</f>
        <v>357</v>
      </c>
      <c r="B361" s="67" t="s">
        <v>967</v>
      </c>
      <c r="C361" s="63" t="s">
        <v>1098</v>
      </c>
      <c r="D361" s="67" t="s">
        <v>242</v>
      </c>
      <c r="E361" s="67" t="s">
        <v>1533</v>
      </c>
      <c r="F361" s="64"/>
      <c r="G361" s="67"/>
      <c r="H361" s="80">
        <v>12</v>
      </c>
      <c r="I361" s="80">
        <f>IF(C361="",0,SUMIFS(T_mouv_prog[Entrée],T_mouv_prog[Ref],C361))</f>
        <v>0</v>
      </c>
      <c r="J361" s="67">
        <f>IF(C361="",0,SUMIFS(T_mouv_prog[Sortie],T_mouv_prog[Ref],C361))</f>
        <v>0</v>
      </c>
      <c r="K361" s="63">
        <f>IFERROR(T_piece_prog[[#This Row],[Stock initial]]+T_piece_prog[[#This Row],[Entrées]]-T_piece_prog[[#This Row],[Sorties]],0)</f>
        <v>12</v>
      </c>
      <c r="L361" s="63">
        <f>IFERROR(T_piece_prog[[#This Row],[Stock Final]]*T_piece_prog[[#This Row],[Price]],0)</f>
        <v>0</v>
      </c>
      <c r="M361" s="80">
        <v>22</v>
      </c>
      <c r="N361" s="57">
        <f>IFERROR(K361-M361,"")</f>
        <v>-10</v>
      </c>
      <c r="O361" s="53" t="str">
        <f>IF(N361&gt;=0,"OK","Manque")</f>
        <v>Manque</v>
      </c>
    </row>
    <row r="362" spans="1:15" x14ac:dyDescent="0.3">
      <c r="A362" s="61">
        <f>IF(ISNUMBER(A361),A361+1,1)</f>
        <v>358</v>
      </c>
      <c r="B362" s="67" t="s">
        <v>1334</v>
      </c>
      <c r="C362" s="63" t="s">
        <v>1335</v>
      </c>
      <c r="D362" s="67" t="s">
        <v>683</v>
      </c>
      <c r="E362" s="67" t="s">
        <v>1535</v>
      </c>
      <c r="F362" s="64"/>
      <c r="G362" s="67"/>
      <c r="H362" s="80">
        <v>0</v>
      </c>
      <c r="I362" s="80">
        <f>IF(C362="",0,SUMIFS(T_mouv_prog[Entrée],T_mouv_prog[Ref],C362))</f>
        <v>0</v>
      </c>
      <c r="J362" s="67">
        <f>IF(C362="",0,SUMIFS(T_mouv_prog[Sortie],T_mouv_prog[Ref],C362))</f>
        <v>0</v>
      </c>
      <c r="K362" s="63">
        <f>IFERROR(T_piece_prog[[#This Row],[Stock initial]]+T_piece_prog[[#This Row],[Entrées]]-T_piece_prog[[#This Row],[Sorties]],0)</f>
        <v>0</v>
      </c>
      <c r="L362" s="63">
        <f>IFERROR(T_piece_prog[[#This Row],[Stock Final]]*T_piece_prog[[#This Row],[Price]],0)</f>
        <v>0</v>
      </c>
      <c r="M362" s="80">
        <v>1</v>
      </c>
      <c r="N362" s="57">
        <f>IFERROR(K362-M362,"")</f>
        <v>-1</v>
      </c>
      <c r="O362" s="53" t="str">
        <f>IF(N362&gt;=0,"OK","Manque")</f>
        <v>Manque</v>
      </c>
    </row>
    <row r="363" spans="1:15" x14ac:dyDescent="0.3">
      <c r="A363" s="61">
        <f>IF(ISNUMBER(A362),A362+1,1)</f>
        <v>359</v>
      </c>
      <c r="B363" s="67" t="s">
        <v>1103</v>
      </c>
      <c r="C363" s="63" t="s">
        <v>410</v>
      </c>
      <c r="D363" s="67" t="s">
        <v>242</v>
      </c>
      <c r="E363" s="67" t="s">
        <v>1533</v>
      </c>
      <c r="F363" s="64"/>
      <c r="G363" s="67"/>
      <c r="H363" s="80">
        <v>10</v>
      </c>
      <c r="I363" s="80">
        <f>IF(C363="",0,SUMIFS(T_mouv_prog[Entrée],T_mouv_prog[Ref],C363))</f>
        <v>0</v>
      </c>
      <c r="J363" s="67">
        <f>IF(C363="",0,SUMIFS(T_mouv_prog[Sortie],T_mouv_prog[Ref],C363))</f>
        <v>0</v>
      </c>
      <c r="K363" s="63">
        <f>IFERROR(T_piece_prog[[#This Row],[Stock initial]]+T_piece_prog[[#This Row],[Entrées]]-T_piece_prog[[#This Row],[Sorties]],0)</f>
        <v>10</v>
      </c>
      <c r="L363" s="63">
        <f>IFERROR(T_piece_prog[[#This Row],[Stock Final]]*T_piece_prog[[#This Row],[Price]],0)</f>
        <v>0</v>
      </c>
      <c r="M363" s="80">
        <v>10</v>
      </c>
      <c r="N363" s="57">
        <f>IFERROR(K363-M363,"")</f>
        <v>0</v>
      </c>
      <c r="O363" s="53" t="str">
        <f>IF(N363&gt;=0,"OK","Manque")</f>
        <v>OK</v>
      </c>
    </row>
    <row r="364" spans="1:15" x14ac:dyDescent="0.3">
      <c r="A364" s="61">
        <f>IF(ISNUMBER(A363),A363+1,1)</f>
        <v>360</v>
      </c>
      <c r="B364" s="67" t="s">
        <v>1103</v>
      </c>
      <c r="C364" s="63" t="s">
        <v>409</v>
      </c>
      <c r="D364" s="67" t="s">
        <v>242</v>
      </c>
      <c r="E364" s="67" t="s">
        <v>1533</v>
      </c>
      <c r="F364" s="64"/>
      <c r="G364" s="67"/>
      <c r="H364" s="80">
        <v>4</v>
      </c>
      <c r="I364" s="80">
        <f>IF(C364="",0,SUMIFS(T_mouv_prog[Entrée],T_mouv_prog[Ref],C364))</f>
        <v>0</v>
      </c>
      <c r="J364" s="67">
        <f>IF(C364="",0,SUMIFS(T_mouv_prog[Sortie],T_mouv_prog[Ref],C364))</f>
        <v>0</v>
      </c>
      <c r="K364" s="63">
        <f>IFERROR(T_piece_prog[[#This Row],[Stock initial]]+T_piece_prog[[#This Row],[Entrées]]-T_piece_prog[[#This Row],[Sorties]],0)</f>
        <v>4</v>
      </c>
      <c r="L364" s="63">
        <f>IFERROR(T_piece_prog[[#This Row],[Stock Final]]*T_piece_prog[[#This Row],[Price]],0)</f>
        <v>0</v>
      </c>
      <c r="M364" s="80">
        <v>8</v>
      </c>
      <c r="N364" s="57">
        <f>IFERROR(K364-M364,"")</f>
        <v>-4</v>
      </c>
      <c r="O364" s="53" t="str">
        <f>IF(N364&gt;=0,"OK","Manque")</f>
        <v>Manque</v>
      </c>
    </row>
    <row r="365" spans="1:15" x14ac:dyDescent="0.3">
      <c r="A365" s="61">
        <f>IF(ISNUMBER(A364),A364+1,1)</f>
        <v>361</v>
      </c>
      <c r="B365" s="67" t="s">
        <v>630</v>
      </c>
      <c r="C365" s="63" t="s">
        <v>864</v>
      </c>
      <c r="D365" s="67" t="s">
        <v>242</v>
      </c>
      <c r="E365" s="67" t="s">
        <v>1533</v>
      </c>
      <c r="F365" s="64"/>
      <c r="G365" s="67"/>
      <c r="H365" s="80">
        <v>0</v>
      </c>
      <c r="I365" s="80">
        <f>IF(C365="",0,SUMIFS(T_mouv_prog[Entrée],T_mouv_prog[Ref],C365))</f>
        <v>0</v>
      </c>
      <c r="J365" s="67">
        <f>IF(C365="",0,SUMIFS(T_mouv_prog[Sortie],T_mouv_prog[Ref],C365))</f>
        <v>0</v>
      </c>
      <c r="K365" s="63">
        <f>IFERROR(T_piece_prog[[#This Row],[Stock initial]]+T_piece_prog[[#This Row],[Entrées]]-T_piece_prog[[#This Row],[Sorties]],0)</f>
        <v>0</v>
      </c>
      <c r="L365" s="63">
        <f>IFERROR(T_piece_prog[[#This Row],[Stock Final]]*T_piece_prog[[#This Row],[Price]],0)</f>
        <v>0</v>
      </c>
      <c r="M365" s="80">
        <v>20</v>
      </c>
      <c r="N365" s="57">
        <f>IFERROR(K365-M365,"")</f>
        <v>-20</v>
      </c>
      <c r="O365" s="53" t="str">
        <f>IF(N365&gt;=0,"OK","Manque")</f>
        <v>Manque</v>
      </c>
    </row>
    <row r="366" spans="1:15" x14ac:dyDescent="0.3">
      <c r="A366" s="61">
        <f>IF(ISNUMBER(A365),A365+1,1)</f>
        <v>362</v>
      </c>
      <c r="B366" s="67" t="s">
        <v>1400</v>
      </c>
      <c r="C366" s="63" t="s">
        <v>631</v>
      </c>
      <c r="D366" s="67" t="s">
        <v>242</v>
      </c>
      <c r="E366" s="67" t="s">
        <v>1533</v>
      </c>
      <c r="F366" s="64"/>
      <c r="G366" s="67"/>
      <c r="H366" s="80">
        <v>23</v>
      </c>
      <c r="I366" s="80">
        <f>IF(C366="",0,SUMIFS(T_mouv_prog[Entrée],T_mouv_prog[Ref],C366))</f>
        <v>0</v>
      </c>
      <c r="J366" s="67">
        <f>IF(C366="",0,SUMIFS(T_mouv_prog[Sortie],T_mouv_prog[Ref],C366))</f>
        <v>0</v>
      </c>
      <c r="K366" s="63">
        <f>IFERROR(T_piece_prog[[#This Row],[Stock initial]]+T_piece_prog[[#This Row],[Entrées]]-T_piece_prog[[#This Row],[Sorties]],0)</f>
        <v>23</v>
      </c>
      <c r="L366" s="63">
        <f>IFERROR(T_piece_prog[[#This Row],[Stock Final]]*T_piece_prog[[#This Row],[Price]],0)</f>
        <v>0</v>
      </c>
      <c r="M366" s="80">
        <v>39</v>
      </c>
      <c r="N366" s="57">
        <f>IFERROR(K366-M366,"")</f>
        <v>-16</v>
      </c>
      <c r="O366" s="53" t="str">
        <f>IF(N366&gt;=0,"OK","Manque")</f>
        <v>Manque</v>
      </c>
    </row>
    <row r="367" spans="1:15" x14ac:dyDescent="0.3">
      <c r="A367" s="61">
        <f>IF(ISNUMBER(A366),A366+1,1)</f>
        <v>363</v>
      </c>
      <c r="B367" s="67" t="s">
        <v>325</v>
      </c>
      <c r="C367" s="63" t="s">
        <v>738</v>
      </c>
      <c r="D367" s="67" t="s">
        <v>242</v>
      </c>
      <c r="E367" s="67" t="s">
        <v>1533</v>
      </c>
      <c r="F367" s="64"/>
      <c r="G367" s="67"/>
      <c r="H367" s="80">
        <v>0</v>
      </c>
      <c r="I367" s="80">
        <f>IF(C367="",0,SUMIFS(T_mouv_prog[Entrée],T_mouv_prog[Ref],C367))</f>
        <v>0</v>
      </c>
      <c r="J367" s="67">
        <f>IF(C367="",0,SUMIFS(T_mouv_prog[Sortie],T_mouv_prog[Ref],C367))</f>
        <v>0</v>
      </c>
      <c r="K367" s="63">
        <f>IFERROR(T_piece_prog[[#This Row],[Stock initial]]+T_piece_prog[[#This Row],[Entrées]]-T_piece_prog[[#This Row],[Sorties]],0)</f>
        <v>0</v>
      </c>
      <c r="L367" s="63">
        <f>IFERROR(T_piece_prog[[#This Row],[Stock Final]]*T_piece_prog[[#This Row],[Price]],0)</f>
        <v>0</v>
      </c>
      <c r="M367" s="80">
        <v>0</v>
      </c>
      <c r="N367" s="57">
        <f>IFERROR(K367-M367,"")</f>
        <v>0</v>
      </c>
      <c r="O367" s="53" t="str">
        <f>IF(N367&gt;=0,"OK","Manque")</f>
        <v>OK</v>
      </c>
    </row>
    <row r="368" spans="1:15" x14ac:dyDescent="0.3">
      <c r="A368" s="61">
        <f>IF(ISNUMBER(A367),A367+1,1)</f>
        <v>364</v>
      </c>
      <c r="B368" s="67" t="s">
        <v>325</v>
      </c>
      <c r="C368" s="63" t="s">
        <v>1197</v>
      </c>
      <c r="D368" s="67" t="s">
        <v>242</v>
      </c>
      <c r="E368" s="67" t="s">
        <v>1533</v>
      </c>
      <c r="F368" s="64"/>
      <c r="G368" s="67"/>
      <c r="H368" s="80">
        <v>0</v>
      </c>
      <c r="I368" s="80">
        <f>IF(C368="",0,SUMIFS(T_mouv_prog[Entrée],T_mouv_prog[Ref],C368))</f>
        <v>0</v>
      </c>
      <c r="J368" s="67">
        <f>IF(C368="",0,SUMIFS(T_mouv_prog[Sortie],T_mouv_prog[Ref],C368))</f>
        <v>0</v>
      </c>
      <c r="K368" s="63">
        <f>IFERROR(T_piece_prog[[#This Row],[Stock initial]]+T_piece_prog[[#This Row],[Entrées]]-T_piece_prog[[#This Row],[Sorties]],0)</f>
        <v>0</v>
      </c>
      <c r="L368" s="63">
        <f>IFERROR(T_piece_prog[[#This Row],[Stock Final]]*T_piece_prog[[#This Row],[Price]],0)</f>
        <v>0</v>
      </c>
      <c r="M368" s="80">
        <v>1</v>
      </c>
      <c r="N368" s="57">
        <f>IFERROR(K368-M368,"")</f>
        <v>-1</v>
      </c>
      <c r="O368" s="53" t="str">
        <f>IF(N368&gt;=0,"OK","Manque")</f>
        <v>Manque</v>
      </c>
    </row>
    <row r="369" spans="1:15" x14ac:dyDescent="0.3">
      <c r="A369" s="61">
        <f>IF(ISNUMBER(A368),A368+1,1)</f>
        <v>365</v>
      </c>
      <c r="B369" s="67" t="s">
        <v>325</v>
      </c>
      <c r="C369" s="63" t="s">
        <v>510</v>
      </c>
      <c r="D369" s="67" t="s">
        <v>242</v>
      </c>
      <c r="E369" s="67" t="s">
        <v>1533</v>
      </c>
      <c r="F369" s="64"/>
      <c r="G369" s="67"/>
      <c r="H369" s="80">
        <v>3</v>
      </c>
      <c r="I369" s="80">
        <f>IF(C369="",0,SUMIFS(T_mouv_prog[Entrée],T_mouv_prog[Ref],C369))</f>
        <v>0</v>
      </c>
      <c r="J369" s="67">
        <f>IF(C369="",0,SUMIFS(T_mouv_prog[Sortie],T_mouv_prog[Ref],C369))</f>
        <v>0</v>
      </c>
      <c r="K369" s="63">
        <f>IFERROR(T_piece_prog[[#This Row],[Stock initial]]+T_piece_prog[[#This Row],[Entrées]]-T_piece_prog[[#This Row],[Sorties]],0)</f>
        <v>3</v>
      </c>
      <c r="L369" s="63">
        <f>IFERROR(T_piece_prog[[#This Row],[Stock Final]]*T_piece_prog[[#This Row],[Price]],0)</f>
        <v>0</v>
      </c>
      <c r="M369" s="80">
        <v>2</v>
      </c>
      <c r="N369" s="57">
        <f>IFERROR(K369-M369,"")</f>
        <v>1</v>
      </c>
      <c r="O369" s="53" t="str">
        <f>IF(N369&gt;=0,"OK","Manque")</f>
        <v>OK</v>
      </c>
    </row>
    <row r="370" spans="1:15" x14ac:dyDescent="0.3">
      <c r="A370" s="61">
        <f>IF(ISNUMBER(A369),A369+1,1)</f>
        <v>366</v>
      </c>
      <c r="B370" s="67" t="s">
        <v>325</v>
      </c>
      <c r="C370" s="63" t="s">
        <v>509</v>
      </c>
      <c r="D370" s="67" t="s">
        <v>242</v>
      </c>
      <c r="E370" s="67" t="s">
        <v>1533</v>
      </c>
      <c r="F370" s="64"/>
      <c r="G370" s="67"/>
      <c r="H370" s="80">
        <v>2</v>
      </c>
      <c r="I370" s="80">
        <f>IF(C370="",0,SUMIFS(T_mouv_prog[Entrée],T_mouv_prog[Ref],C370))</f>
        <v>0</v>
      </c>
      <c r="J370" s="67">
        <f>IF(C370="",0,SUMIFS(T_mouv_prog[Sortie],T_mouv_prog[Ref],C370))</f>
        <v>0</v>
      </c>
      <c r="K370" s="63">
        <f>IFERROR(T_piece_prog[[#This Row],[Stock initial]]+T_piece_prog[[#This Row],[Entrées]]-T_piece_prog[[#This Row],[Sorties]],0)</f>
        <v>2</v>
      </c>
      <c r="L370" s="63">
        <f>IFERROR(T_piece_prog[[#This Row],[Stock Final]]*T_piece_prog[[#This Row],[Price]],0)</f>
        <v>0</v>
      </c>
      <c r="M370" s="80">
        <v>2</v>
      </c>
      <c r="N370" s="57">
        <f>IFERROR(K370-M370,"")</f>
        <v>0</v>
      </c>
      <c r="O370" s="53" t="str">
        <f>IF(N370&gt;=0,"OK","Manque")</f>
        <v>OK</v>
      </c>
    </row>
    <row r="371" spans="1:15" x14ac:dyDescent="0.3">
      <c r="A371" s="61">
        <f>IF(ISNUMBER(A370),A370+1,1)</f>
        <v>367</v>
      </c>
      <c r="B371" s="67" t="s">
        <v>817</v>
      </c>
      <c r="C371" s="63" t="s">
        <v>818</v>
      </c>
      <c r="D371" s="67" t="s">
        <v>146</v>
      </c>
      <c r="E371" s="67" t="s">
        <v>1533</v>
      </c>
      <c r="F371" s="64"/>
      <c r="G371" s="67"/>
      <c r="H371" s="80">
        <v>0</v>
      </c>
      <c r="I371" s="80">
        <f>IF(C371="",0,SUMIFS(T_mouv_prog[Entrée],T_mouv_prog[Ref],C371))</f>
        <v>0</v>
      </c>
      <c r="J371" s="67">
        <f>IF(C371="",0,SUMIFS(T_mouv_prog[Sortie],T_mouv_prog[Ref],C371))</f>
        <v>0</v>
      </c>
      <c r="K371" s="63">
        <f>IFERROR(T_piece_prog[[#This Row],[Stock initial]]+T_piece_prog[[#This Row],[Entrées]]-T_piece_prog[[#This Row],[Sorties]],0)</f>
        <v>0</v>
      </c>
      <c r="L371" s="63">
        <f>IFERROR(T_piece_prog[[#This Row],[Stock Final]]*T_piece_prog[[#This Row],[Price]],0)</f>
        <v>0</v>
      </c>
      <c r="M371" s="80">
        <v>0</v>
      </c>
      <c r="N371" s="57">
        <f>IFERROR(K371-M371,"")</f>
        <v>0</v>
      </c>
      <c r="O371" s="53" t="str">
        <f>IF(N371&gt;=0,"OK","Manque")</f>
        <v>OK</v>
      </c>
    </row>
    <row r="372" spans="1:15" x14ac:dyDescent="0.3">
      <c r="A372" s="61">
        <f>IF(ISNUMBER(A371),A371+1,1)</f>
        <v>368</v>
      </c>
      <c r="B372" s="67" t="s">
        <v>1047</v>
      </c>
      <c r="C372" s="63" t="s">
        <v>1048</v>
      </c>
      <c r="D372" s="67" t="s">
        <v>120</v>
      </c>
      <c r="E372" s="67" t="s">
        <v>1533</v>
      </c>
      <c r="F372" s="64"/>
      <c r="G372" s="67"/>
      <c r="H372" s="80">
        <v>0</v>
      </c>
      <c r="I372" s="80">
        <f>IF(C372="",0,SUMIFS(T_mouv_prog[Entrée],T_mouv_prog[Ref],C372))</f>
        <v>0</v>
      </c>
      <c r="J372" s="67">
        <f>IF(C372="",0,SUMIFS(T_mouv_prog[Sortie],T_mouv_prog[Ref],C372))</f>
        <v>0</v>
      </c>
      <c r="K372" s="63">
        <f>IFERROR(T_piece_prog[[#This Row],[Stock initial]]+T_piece_prog[[#This Row],[Entrées]]-T_piece_prog[[#This Row],[Sorties]],0)</f>
        <v>0</v>
      </c>
      <c r="L372" s="63">
        <f>IFERROR(T_piece_prog[[#This Row],[Stock Final]]*T_piece_prog[[#This Row],[Price]],0)</f>
        <v>0</v>
      </c>
      <c r="M372" s="80">
        <v>0</v>
      </c>
      <c r="N372" s="57">
        <f>IFERROR(K372-M372,"")</f>
        <v>0</v>
      </c>
      <c r="O372" s="53" t="str">
        <f>IF(N372&gt;=0,"OK","Manque")</f>
        <v>OK</v>
      </c>
    </row>
    <row r="373" spans="1:15" x14ac:dyDescent="0.3">
      <c r="A373" s="61">
        <f>IF(ISNUMBER(A372),A372+1,1)</f>
        <v>369</v>
      </c>
      <c r="B373" s="67" t="s">
        <v>1382</v>
      </c>
      <c r="C373" s="63" t="s">
        <v>326</v>
      </c>
      <c r="D373" s="67" t="s">
        <v>242</v>
      </c>
      <c r="E373" s="67" t="s">
        <v>1533</v>
      </c>
      <c r="F373" s="64"/>
      <c r="G373" s="67"/>
      <c r="H373" s="80">
        <v>2</v>
      </c>
      <c r="I373" s="80">
        <f>IF(C373="",0,SUMIFS(T_mouv_prog[Entrée],T_mouv_prog[Ref],C373))</f>
        <v>0</v>
      </c>
      <c r="J373" s="67">
        <f>IF(C373="",0,SUMIFS(T_mouv_prog[Sortie],T_mouv_prog[Ref],C373))</f>
        <v>0</v>
      </c>
      <c r="K373" s="63">
        <f>IFERROR(T_piece_prog[[#This Row],[Stock initial]]+T_piece_prog[[#This Row],[Entrées]]-T_piece_prog[[#This Row],[Sorties]],0)</f>
        <v>2</v>
      </c>
      <c r="L373" s="63">
        <f>IFERROR(T_piece_prog[[#This Row],[Stock Final]]*T_piece_prog[[#This Row],[Price]],0)</f>
        <v>0</v>
      </c>
      <c r="M373" s="80">
        <v>1</v>
      </c>
      <c r="N373" s="57">
        <f>IFERROR(K373-M373,"")</f>
        <v>1</v>
      </c>
      <c r="O373" s="53" t="str">
        <f>IF(N373&gt;=0,"OK","Manque")</f>
        <v>OK</v>
      </c>
    </row>
    <row r="374" spans="1:15" x14ac:dyDescent="0.3">
      <c r="A374" s="61">
        <f>IF(ISNUMBER(A373),A373+1,1)</f>
        <v>370</v>
      </c>
      <c r="B374" s="67" t="s">
        <v>755</v>
      </c>
      <c r="C374" s="63" t="s">
        <v>756</v>
      </c>
      <c r="D374" s="67" t="s">
        <v>174</v>
      </c>
      <c r="E374" s="67" t="s">
        <v>1533</v>
      </c>
      <c r="F374" s="64"/>
      <c r="G374" s="67"/>
      <c r="H374" s="80">
        <v>0</v>
      </c>
      <c r="I374" s="80">
        <f>IF(C374="",0,SUMIFS(T_mouv_prog[Entrée],T_mouv_prog[Ref],C374))</f>
        <v>0</v>
      </c>
      <c r="J374" s="67">
        <f>IF(C374="",0,SUMIFS(T_mouv_prog[Sortie],T_mouv_prog[Ref],C374))</f>
        <v>0</v>
      </c>
      <c r="K374" s="63">
        <f>IFERROR(T_piece_prog[[#This Row],[Stock initial]]+T_piece_prog[[#This Row],[Entrées]]-T_piece_prog[[#This Row],[Sorties]],0)</f>
        <v>0</v>
      </c>
      <c r="L374" s="63">
        <f>IFERROR(T_piece_prog[[#This Row],[Stock Final]]*T_piece_prog[[#This Row],[Price]],0)</f>
        <v>0</v>
      </c>
      <c r="M374" s="80">
        <v>0</v>
      </c>
      <c r="N374" s="57">
        <f>IFERROR(K374-M374,"")</f>
        <v>0</v>
      </c>
      <c r="O374" s="53" t="str">
        <f>IF(N374&gt;=0,"OK","Manque")</f>
        <v>OK</v>
      </c>
    </row>
    <row r="375" spans="1:15" x14ac:dyDescent="0.3">
      <c r="A375" s="61">
        <f>IF(ISNUMBER(A374),A374+1,1)</f>
        <v>371</v>
      </c>
      <c r="B375" s="67" t="s">
        <v>93</v>
      </c>
      <c r="C375" s="63" t="s">
        <v>94</v>
      </c>
      <c r="D375" s="67" t="s">
        <v>683</v>
      </c>
      <c r="E375" s="67" t="s">
        <v>1533</v>
      </c>
      <c r="F375" s="64"/>
      <c r="G375" s="67"/>
      <c r="H375" s="80">
        <v>0</v>
      </c>
      <c r="I375" s="80">
        <f>IF(C375="",0,SUMIFS(T_mouv_prog[Entrée],T_mouv_prog[Ref],C375))</f>
        <v>0</v>
      </c>
      <c r="J375" s="67">
        <f>IF(C375="",0,SUMIFS(T_mouv_prog[Sortie],T_mouv_prog[Ref],C375))</f>
        <v>0</v>
      </c>
      <c r="K375" s="63">
        <f>IFERROR(T_piece_prog[[#This Row],[Stock initial]]+T_piece_prog[[#This Row],[Entrées]]-T_piece_prog[[#This Row],[Sorties]],0)</f>
        <v>0</v>
      </c>
      <c r="L375" s="63">
        <f>IFERROR(T_piece_prog[[#This Row],[Stock Final]]*T_piece_prog[[#This Row],[Price]],0)</f>
        <v>0</v>
      </c>
      <c r="M375" s="80">
        <v>0</v>
      </c>
      <c r="N375" s="57">
        <f>IFERROR(K375-M375,"")</f>
        <v>0</v>
      </c>
      <c r="O375" s="53" t="str">
        <f>IF(N375&gt;=0,"OK","Manque")</f>
        <v>OK</v>
      </c>
    </row>
    <row r="376" spans="1:15" x14ac:dyDescent="0.3">
      <c r="A376" s="61">
        <f>IF(ISNUMBER(A375),A375+1,1)</f>
        <v>372</v>
      </c>
      <c r="B376" s="67" t="s">
        <v>55</v>
      </c>
      <c r="C376" s="63" t="s">
        <v>1324</v>
      </c>
      <c r="D376" s="67" t="s">
        <v>683</v>
      </c>
      <c r="E376" s="67" t="s">
        <v>1533</v>
      </c>
      <c r="F376" s="64"/>
      <c r="G376" s="67"/>
      <c r="H376" s="80">
        <v>18</v>
      </c>
      <c r="I376" s="80">
        <f>IF(C376="",0,SUMIFS(T_mouv_prog[Entrée],T_mouv_prog[Ref],C376))</f>
        <v>0</v>
      </c>
      <c r="J376" s="67">
        <f>IF(C376="",0,SUMIFS(T_mouv_prog[Sortie],T_mouv_prog[Ref],C376))</f>
        <v>0</v>
      </c>
      <c r="K376" s="63">
        <f>IFERROR(T_piece_prog[[#This Row],[Stock initial]]+T_piece_prog[[#This Row],[Entrées]]-T_piece_prog[[#This Row],[Sorties]],0)</f>
        <v>18</v>
      </c>
      <c r="L376" s="63">
        <f>IFERROR(T_piece_prog[[#This Row],[Stock Final]]*T_piece_prog[[#This Row],[Price]],0)</f>
        <v>0</v>
      </c>
      <c r="M376" s="80">
        <v>18</v>
      </c>
      <c r="N376" s="57">
        <f>IFERROR(K376-M376,"")</f>
        <v>0</v>
      </c>
      <c r="O376" s="53" t="str">
        <f>IF(N376&gt;=0,"OK","Manque")</f>
        <v>OK</v>
      </c>
    </row>
    <row r="377" spans="1:15" x14ac:dyDescent="0.3">
      <c r="A377" s="61">
        <f>IF(ISNUMBER(A376),A376+1,1)</f>
        <v>373</v>
      </c>
      <c r="B377" s="67" t="s">
        <v>753</v>
      </c>
      <c r="C377" s="63" t="s">
        <v>754</v>
      </c>
      <c r="D377" s="67" t="s">
        <v>174</v>
      </c>
      <c r="E377" s="67" t="s">
        <v>1533</v>
      </c>
      <c r="F377" s="64"/>
      <c r="G377" s="67"/>
      <c r="H377" s="80">
        <v>0</v>
      </c>
      <c r="I377" s="80">
        <f>IF(C377="",0,SUMIFS(T_mouv_prog[Entrée],T_mouv_prog[Ref],C377))</f>
        <v>0</v>
      </c>
      <c r="J377" s="67">
        <f>IF(C377="",0,SUMIFS(T_mouv_prog[Sortie],T_mouv_prog[Ref],C377))</f>
        <v>0</v>
      </c>
      <c r="K377" s="63">
        <f>IFERROR(T_piece_prog[[#This Row],[Stock initial]]+T_piece_prog[[#This Row],[Entrées]]-T_piece_prog[[#This Row],[Sorties]],0)</f>
        <v>0</v>
      </c>
      <c r="L377" s="63">
        <f>IFERROR(T_piece_prog[[#This Row],[Stock Final]]*T_piece_prog[[#This Row],[Price]],0)</f>
        <v>0</v>
      </c>
      <c r="M377" s="80">
        <v>0</v>
      </c>
      <c r="N377" s="57">
        <f>IFERROR(K377-M377,"")</f>
        <v>0</v>
      </c>
      <c r="O377" s="53" t="str">
        <f>IF(N377&gt;=0,"OK","Manque")</f>
        <v>OK</v>
      </c>
    </row>
    <row r="378" spans="1:15" x14ac:dyDescent="0.3">
      <c r="A378" s="61">
        <f>IF(ISNUMBER(A377),A377+1,1)</f>
        <v>374</v>
      </c>
      <c r="B378" s="67" t="s">
        <v>848</v>
      </c>
      <c r="C378" s="63">
        <v>5496110</v>
      </c>
      <c r="D378" s="67" t="s">
        <v>174</v>
      </c>
      <c r="E378" s="67" t="s">
        <v>1533</v>
      </c>
      <c r="F378" s="64"/>
      <c r="G378" s="67"/>
      <c r="H378" s="80">
        <v>0</v>
      </c>
      <c r="I378" s="80">
        <f>IF(C378="",0,SUMIFS(T_mouv_prog[Entrée],T_mouv_prog[Ref],C378))</f>
        <v>0</v>
      </c>
      <c r="J378" s="67">
        <f>IF(C378="",0,SUMIFS(T_mouv_prog[Sortie],T_mouv_prog[Ref],C378))</f>
        <v>0</v>
      </c>
      <c r="K378" s="63">
        <f>IFERROR(T_piece_prog[[#This Row],[Stock initial]]+T_piece_prog[[#This Row],[Entrées]]-T_piece_prog[[#This Row],[Sorties]],0)</f>
        <v>0</v>
      </c>
      <c r="L378" s="63">
        <f>IFERROR(T_piece_prog[[#This Row],[Stock Final]]*T_piece_prog[[#This Row],[Price]],0)</f>
        <v>0</v>
      </c>
      <c r="M378" s="80">
        <v>4</v>
      </c>
      <c r="N378" s="57">
        <f>IFERROR(K378-M378,"")</f>
        <v>-4</v>
      </c>
      <c r="O378" s="53" t="str">
        <f>IF(N378&gt;=0,"OK","Manque")</f>
        <v>Manque</v>
      </c>
    </row>
    <row r="379" spans="1:15" x14ac:dyDescent="0.3">
      <c r="A379" s="61">
        <f>IF(ISNUMBER(A378),A378+1,1)</f>
        <v>375</v>
      </c>
      <c r="B379" s="67" t="s">
        <v>923</v>
      </c>
      <c r="C379" s="63" t="s">
        <v>924</v>
      </c>
      <c r="D379" s="67" t="s">
        <v>922</v>
      </c>
      <c r="E379" s="67" t="s">
        <v>1533</v>
      </c>
      <c r="F379" s="64"/>
      <c r="G379" s="67"/>
      <c r="H379" s="80">
        <v>0</v>
      </c>
      <c r="I379" s="80">
        <f>IF(C379="",0,SUMIFS(T_mouv_prog[Entrée],T_mouv_prog[Ref],C379))</f>
        <v>0</v>
      </c>
      <c r="J379" s="67">
        <f>IF(C379="",0,SUMIFS(T_mouv_prog[Sortie],T_mouv_prog[Ref],C379))</f>
        <v>0</v>
      </c>
      <c r="K379" s="63">
        <f>IFERROR(T_piece_prog[[#This Row],[Stock initial]]+T_piece_prog[[#This Row],[Entrées]]-T_piece_prog[[#This Row],[Sorties]],0)</f>
        <v>0</v>
      </c>
      <c r="L379" s="63">
        <f>IFERROR(T_piece_prog[[#This Row],[Stock Final]]*T_piece_prog[[#This Row],[Price]],0)</f>
        <v>0</v>
      </c>
      <c r="M379" s="80">
        <v>0</v>
      </c>
      <c r="N379" s="57">
        <f>IFERROR(K379-M379,"")</f>
        <v>0</v>
      </c>
      <c r="O379" s="53" t="str">
        <f>IF(N379&gt;=0,"OK","Manque")</f>
        <v>OK</v>
      </c>
    </row>
    <row r="380" spans="1:15" x14ac:dyDescent="0.3">
      <c r="A380" s="61">
        <f>IF(ISNUMBER(A379),A379+1,1)</f>
        <v>376</v>
      </c>
      <c r="B380" s="67" t="s">
        <v>857</v>
      </c>
      <c r="C380" s="63">
        <v>7482363269</v>
      </c>
      <c r="D380" s="67" t="s">
        <v>180</v>
      </c>
      <c r="E380" s="67" t="s">
        <v>1535</v>
      </c>
      <c r="F380" s="64"/>
      <c r="G380" s="67"/>
      <c r="H380" s="80">
        <v>0</v>
      </c>
      <c r="I380" s="80">
        <f>IF(C380="",0,SUMIFS(T_mouv_prog[Entrée],T_mouv_prog[Ref],C380))</f>
        <v>0</v>
      </c>
      <c r="J380" s="67">
        <f>IF(C380="",0,SUMIFS(T_mouv_prog[Sortie],T_mouv_prog[Ref],C380))</f>
        <v>0</v>
      </c>
      <c r="K380" s="63">
        <f>IFERROR(T_piece_prog[[#This Row],[Stock initial]]+T_piece_prog[[#This Row],[Entrées]]-T_piece_prog[[#This Row],[Sorties]],0)</f>
        <v>0</v>
      </c>
      <c r="L380" s="63">
        <f>IFERROR(T_piece_prog[[#This Row],[Stock Final]]*T_piece_prog[[#This Row],[Price]],0)</f>
        <v>0</v>
      </c>
      <c r="M380" s="80">
        <v>0</v>
      </c>
      <c r="N380" s="57">
        <f>IFERROR(K380-M380,"")</f>
        <v>0</v>
      </c>
      <c r="O380" s="53" t="str">
        <f>IF(N380&gt;=0,"OK","Manque")</f>
        <v>OK</v>
      </c>
    </row>
    <row r="381" spans="1:15" x14ac:dyDescent="0.3">
      <c r="A381" s="61">
        <f>IF(ISNUMBER(A380),A380+1,1)</f>
        <v>377</v>
      </c>
      <c r="B381" s="67" t="s">
        <v>801</v>
      </c>
      <c r="C381" s="63" t="s">
        <v>802</v>
      </c>
      <c r="D381" s="67" t="s">
        <v>111</v>
      </c>
      <c r="E381" s="67" t="s">
        <v>1530</v>
      </c>
      <c r="F381" s="64"/>
      <c r="G381" s="67"/>
      <c r="H381" s="80">
        <v>0</v>
      </c>
      <c r="I381" s="80">
        <f>IF(C381="",0,SUMIFS(T_mouv_prog[Entrée],T_mouv_prog[Ref],C381))</f>
        <v>0</v>
      </c>
      <c r="J381" s="67">
        <f>IF(C381="",0,SUMIFS(T_mouv_prog[Sortie],T_mouv_prog[Ref],C381))</f>
        <v>0</v>
      </c>
      <c r="K381" s="63">
        <f>IFERROR(T_piece_prog[[#This Row],[Stock initial]]+T_piece_prog[[#This Row],[Entrées]]-T_piece_prog[[#This Row],[Sorties]],0)</f>
        <v>0</v>
      </c>
      <c r="L381" s="63">
        <f>IFERROR(T_piece_prog[[#This Row],[Stock Final]]*T_piece_prog[[#This Row],[Price]],0)</f>
        <v>0</v>
      </c>
      <c r="M381" s="80">
        <v>1</v>
      </c>
      <c r="N381" s="57">
        <f>IFERROR(K381-M381,"")</f>
        <v>-1</v>
      </c>
      <c r="O381" s="53" t="str">
        <f>IF(N381&gt;=0,"OK","Manque")</f>
        <v>Manque</v>
      </c>
    </row>
    <row r="382" spans="1:15" x14ac:dyDescent="0.3">
      <c r="A382" s="61">
        <f>IF(ISNUMBER(A381),A381+1,1)</f>
        <v>378</v>
      </c>
      <c r="B382" s="62" t="s">
        <v>440</v>
      </c>
      <c r="C382" s="63" t="s">
        <v>441</v>
      </c>
      <c r="D382" s="63" t="s">
        <v>242</v>
      </c>
      <c r="E382" s="63" t="s">
        <v>1533</v>
      </c>
      <c r="F382" s="64"/>
      <c r="G382" s="67"/>
      <c r="H382" s="80">
        <v>2</v>
      </c>
      <c r="I382" s="80">
        <f>IF(C382="",0,SUMIFS(T_mouv_prog[Entrée],T_mouv_prog[Ref],C382))</f>
        <v>0</v>
      </c>
      <c r="J382" s="67">
        <f>IF(C382="",0,SUMIFS(T_mouv_prog[Sortie],T_mouv_prog[Ref],C382))</f>
        <v>0</v>
      </c>
      <c r="K382" s="63">
        <f>IFERROR(T_piece_prog[[#This Row],[Stock initial]]+T_piece_prog[[#This Row],[Entrées]]-T_piece_prog[[#This Row],[Sorties]],0)</f>
        <v>2</v>
      </c>
      <c r="L382" s="63">
        <f>IFERROR(T_piece_prog[[#This Row],[Stock Final]]*T_piece_prog[[#This Row],[Price]],0)</f>
        <v>0</v>
      </c>
      <c r="M382" s="80">
        <v>1</v>
      </c>
      <c r="N382" s="57">
        <f>IFERROR(K382-M382,"")</f>
        <v>1</v>
      </c>
      <c r="O382" s="53" t="str">
        <f>IF(N382&gt;=0,"OK","Manque")</f>
        <v>OK</v>
      </c>
    </row>
    <row r="383" spans="1:15" x14ac:dyDescent="0.3">
      <c r="A383" s="61">
        <f>IF(ISNUMBER(A382),A382+1,1)</f>
        <v>379</v>
      </c>
      <c r="B383" s="62" t="s">
        <v>1493</v>
      </c>
      <c r="C383" s="63" t="s">
        <v>439</v>
      </c>
      <c r="D383" s="63" t="s">
        <v>242</v>
      </c>
      <c r="E383" s="63" t="s">
        <v>1533</v>
      </c>
      <c r="F383" s="64"/>
      <c r="G383" s="67"/>
      <c r="H383" s="80">
        <v>2</v>
      </c>
      <c r="I383" s="80">
        <f>IF(C383="",0,SUMIFS(T_mouv_prog[Entrée],T_mouv_prog[Ref],C383))</f>
        <v>0</v>
      </c>
      <c r="J383" s="67">
        <f>IF(C383="",0,SUMIFS(T_mouv_prog[Sortie],T_mouv_prog[Ref],C383))</f>
        <v>0</v>
      </c>
      <c r="K383" s="63">
        <f>IFERROR(T_piece_prog[[#This Row],[Stock initial]]+T_piece_prog[[#This Row],[Entrées]]-T_piece_prog[[#This Row],[Sorties]],0)</f>
        <v>2</v>
      </c>
      <c r="L383" s="63">
        <f>IFERROR(T_piece_prog[[#This Row],[Stock Final]]*T_piece_prog[[#This Row],[Price]],0)</f>
        <v>0</v>
      </c>
      <c r="M383" s="80">
        <v>3</v>
      </c>
      <c r="N383" s="57">
        <f>IFERROR(K383-M383,"")</f>
        <v>-1</v>
      </c>
      <c r="O383" s="53" t="str">
        <f>IF(N383&gt;=0,"OK","Manque")</f>
        <v>Manque</v>
      </c>
    </row>
    <row r="384" spans="1:15" x14ac:dyDescent="0.3">
      <c r="A384" s="61">
        <f>IF(ISNUMBER(A383),A383+1,1)</f>
        <v>380</v>
      </c>
      <c r="B384" s="62" t="s">
        <v>437</v>
      </c>
      <c r="C384" s="63" t="s">
        <v>438</v>
      </c>
      <c r="D384" s="63" t="s">
        <v>242</v>
      </c>
      <c r="E384" s="63" t="s">
        <v>1533</v>
      </c>
      <c r="F384" s="64"/>
      <c r="G384" s="67"/>
      <c r="H384" s="80">
        <v>2</v>
      </c>
      <c r="I384" s="80">
        <f>IF(C384="",0,SUMIFS(T_mouv_prog[Entrée],T_mouv_prog[Ref],C384))</f>
        <v>0</v>
      </c>
      <c r="J384" s="67">
        <f>IF(C384="",0,SUMIFS(T_mouv_prog[Sortie],T_mouv_prog[Ref],C384))</f>
        <v>0</v>
      </c>
      <c r="K384" s="63">
        <f>IFERROR(T_piece_prog[[#This Row],[Stock initial]]+T_piece_prog[[#This Row],[Entrées]]-T_piece_prog[[#This Row],[Sorties]],0)</f>
        <v>2</v>
      </c>
      <c r="L384" s="63">
        <f>IFERROR(T_piece_prog[[#This Row],[Stock Final]]*T_piece_prog[[#This Row],[Price]],0)</f>
        <v>0</v>
      </c>
      <c r="M384" s="80">
        <v>2</v>
      </c>
      <c r="N384" s="57">
        <f>IFERROR(K384-M384,"")</f>
        <v>0</v>
      </c>
      <c r="O384" s="53" t="str">
        <f>IF(N384&gt;=0,"OK","Manque")</f>
        <v>OK</v>
      </c>
    </row>
    <row r="385" spans="1:15" x14ac:dyDescent="0.3">
      <c r="A385" s="61">
        <f>IF(ISNUMBER(A384),A384+1,1)</f>
        <v>381</v>
      </c>
      <c r="B385" s="67" t="s">
        <v>1376</v>
      </c>
      <c r="C385" s="63" t="s">
        <v>436</v>
      </c>
      <c r="D385" s="67" t="s">
        <v>242</v>
      </c>
      <c r="E385" s="67" t="s">
        <v>1533</v>
      </c>
      <c r="F385" s="64"/>
      <c r="G385" s="67"/>
      <c r="H385" s="80">
        <v>2</v>
      </c>
      <c r="I385" s="80">
        <f>IF(C385="",0,SUMIFS(T_mouv_prog[Entrée],T_mouv_prog[Ref],C385))</f>
        <v>0</v>
      </c>
      <c r="J385" s="67">
        <f>IF(C385="",0,SUMIFS(T_mouv_prog[Sortie],T_mouv_prog[Ref],C385))</f>
        <v>0</v>
      </c>
      <c r="K385" s="63">
        <f>IFERROR(T_piece_prog[[#This Row],[Stock initial]]+T_piece_prog[[#This Row],[Entrées]]-T_piece_prog[[#This Row],[Sorties]],0)</f>
        <v>2</v>
      </c>
      <c r="L385" s="63">
        <f>IFERROR(T_piece_prog[[#This Row],[Stock Final]]*T_piece_prog[[#This Row],[Price]],0)</f>
        <v>0</v>
      </c>
      <c r="M385" s="80">
        <v>2</v>
      </c>
      <c r="N385" s="57">
        <f>IFERROR(K385-M385,"")</f>
        <v>0</v>
      </c>
      <c r="O385" s="53" t="str">
        <f>IF(N385&gt;=0,"OK","Manque")</f>
        <v>OK</v>
      </c>
    </row>
    <row r="386" spans="1:15" x14ac:dyDescent="0.3">
      <c r="A386" s="61">
        <f>IF(ISNUMBER(A385),A385+1,1)</f>
        <v>382</v>
      </c>
      <c r="B386" s="67" t="s">
        <v>570</v>
      </c>
      <c r="C386" s="63">
        <v>7482348991</v>
      </c>
      <c r="D386" s="67" t="s">
        <v>180</v>
      </c>
      <c r="E386" s="67" t="s">
        <v>1533</v>
      </c>
      <c r="F386" s="64"/>
      <c r="G386" s="67"/>
      <c r="H386" s="80">
        <v>2</v>
      </c>
      <c r="I386" s="80">
        <f>IF(C386="",0,SUMIFS(T_mouv_prog[Entrée],T_mouv_prog[Ref],C386))</f>
        <v>0</v>
      </c>
      <c r="J386" s="67">
        <f>IF(C386="",0,SUMIFS(T_mouv_prog[Sortie],T_mouv_prog[Ref],C386))</f>
        <v>0</v>
      </c>
      <c r="K386" s="63">
        <f>IFERROR(T_piece_prog[[#This Row],[Stock initial]]+T_piece_prog[[#This Row],[Entrées]]-T_piece_prog[[#This Row],[Sorties]],0)</f>
        <v>2</v>
      </c>
      <c r="L386" s="63">
        <f>IFERROR(T_piece_prog[[#This Row],[Stock Final]]*T_piece_prog[[#This Row],[Price]],0)</f>
        <v>0</v>
      </c>
      <c r="M386" s="80">
        <v>2</v>
      </c>
      <c r="N386" s="57">
        <f>IFERROR(K386-M386,"")</f>
        <v>0</v>
      </c>
      <c r="O386" s="53" t="str">
        <f>IF(N386&gt;=0,"OK","Manque")</f>
        <v>OK</v>
      </c>
    </row>
    <row r="387" spans="1:15" x14ac:dyDescent="0.3">
      <c r="A387" s="61">
        <f>IF(ISNUMBER(A386),A386+1,1)</f>
        <v>383</v>
      </c>
      <c r="B387" s="67" t="s">
        <v>570</v>
      </c>
      <c r="C387" s="63" t="s">
        <v>572</v>
      </c>
      <c r="D387" s="67" t="s">
        <v>242</v>
      </c>
      <c r="E387" s="67" t="s">
        <v>1533</v>
      </c>
      <c r="F387" s="64"/>
      <c r="G387" s="67"/>
      <c r="H387" s="80">
        <v>0</v>
      </c>
      <c r="I387" s="80">
        <f>IF(C387="",0,SUMIFS(T_mouv_prog[Entrée],T_mouv_prog[Ref],C387))</f>
        <v>0</v>
      </c>
      <c r="J387" s="67">
        <f>IF(C387="",0,SUMIFS(T_mouv_prog[Sortie],T_mouv_prog[Ref],C387))</f>
        <v>0</v>
      </c>
      <c r="K387" s="63">
        <f>IFERROR(T_piece_prog[[#This Row],[Stock initial]]+T_piece_prog[[#This Row],[Entrées]]-T_piece_prog[[#This Row],[Sorties]],0)</f>
        <v>0</v>
      </c>
      <c r="L387" s="63">
        <f>IFERROR(T_piece_prog[[#This Row],[Stock Final]]*T_piece_prog[[#This Row],[Price]],0)</f>
        <v>0</v>
      </c>
      <c r="M387" s="80">
        <v>4</v>
      </c>
      <c r="N387" s="57">
        <f>IFERROR(K387-M387,"")</f>
        <v>-4</v>
      </c>
      <c r="O387" s="53" t="str">
        <f>IF(N387&gt;=0,"OK","Manque")</f>
        <v>Manque</v>
      </c>
    </row>
    <row r="388" spans="1:15" x14ac:dyDescent="0.3">
      <c r="A388" s="61">
        <f>IF(ISNUMBER(A387),A387+1,1)</f>
        <v>384</v>
      </c>
      <c r="B388" s="67" t="s">
        <v>570</v>
      </c>
      <c r="C388" s="63" t="s">
        <v>571</v>
      </c>
      <c r="D388" s="67" t="s">
        <v>242</v>
      </c>
      <c r="E388" s="67" t="s">
        <v>1533</v>
      </c>
      <c r="F388" s="64"/>
      <c r="G388" s="67"/>
      <c r="H388" s="80">
        <v>0</v>
      </c>
      <c r="I388" s="80">
        <f>IF(C388="",0,SUMIFS(T_mouv_prog[Entrée],T_mouv_prog[Ref],C388))</f>
        <v>0</v>
      </c>
      <c r="J388" s="67">
        <f>IF(C388="",0,SUMIFS(T_mouv_prog[Sortie],T_mouv_prog[Ref],C388))</f>
        <v>0</v>
      </c>
      <c r="K388" s="63">
        <f>IFERROR(T_piece_prog[[#This Row],[Stock initial]]+T_piece_prog[[#This Row],[Entrées]]-T_piece_prog[[#This Row],[Sorties]],0)</f>
        <v>0</v>
      </c>
      <c r="L388" s="63">
        <f>IFERROR(T_piece_prog[[#This Row],[Stock Final]]*T_piece_prog[[#This Row],[Price]],0)</f>
        <v>0</v>
      </c>
      <c r="M388" s="80">
        <v>0</v>
      </c>
      <c r="N388" s="57">
        <f>IFERROR(K388-M388,"")</f>
        <v>0</v>
      </c>
      <c r="O388" s="53" t="str">
        <f>IF(N388&gt;=0,"OK","Manque")</f>
        <v>OK</v>
      </c>
    </row>
    <row r="389" spans="1:15" x14ac:dyDescent="0.3">
      <c r="A389" s="61">
        <f>IF(ISNUMBER(A388),A388+1,1)</f>
        <v>385</v>
      </c>
      <c r="B389" s="67" t="s">
        <v>1105</v>
      </c>
      <c r="C389" s="63" t="s">
        <v>573</v>
      </c>
      <c r="D389" s="67" t="s">
        <v>242</v>
      </c>
      <c r="E389" s="67" t="s">
        <v>1533</v>
      </c>
      <c r="F389" s="64"/>
      <c r="G389" s="67"/>
      <c r="H389" s="80">
        <v>2</v>
      </c>
      <c r="I389" s="80">
        <f>IF(C389="",0,SUMIFS(T_mouv_prog[Entrée],T_mouv_prog[Ref],C389))</f>
        <v>0</v>
      </c>
      <c r="J389" s="67">
        <f>IF(C389="",0,SUMIFS(T_mouv_prog[Sortie],T_mouv_prog[Ref],C389))</f>
        <v>0</v>
      </c>
      <c r="K389" s="63">
        <f>IFERROR(T_piece_prog[[#This Row],[Stock initial]]+T_piece_prog[[#This Row],[Entrées]]-T_piece_prog[[#This Row],[Sorties]],0)</f>
        <v>2</v>
      </c>
      <c r="L389" s="63">
        <f>IFERROR(T_piece_prog[[#This Row],[Stock Final]]*T_piece_prog[[#This Row],[Price]],0)</f>
        <v>0</v>
      </c>
      <c r="M389" s="80">
        <v>2</v>
      </c>
      <c r="N389" s="57">
        <f>IFERROR(K389-M389,"")</f>
        <v>0</v>
      </c>
      <c r="O389" s="53" t="str">
        <f>IF(N389&gt;=0,"OK","Manque")</f>
        <v>OK</v>
      </c>
    </row>
    <row r="390" spans="1:15" x14ac:dyDescent="0.3">
      <c r="A390" s="61">
        <f>IF(ISNUMBER(A389),A389+1,1)</f>
        <v>386</v>
      </c>
      <c r="B390" s="67" t="s">
        <v>1207</v>
      </c>
      <c r="C390" s="63" t="s">
        <v>1208</v>
      </c>
      <c r="D390" s="67" t="s">
        <v>242</v>
      </c>
      <c r="E390" s="67" t="s">
        <v>1533</v>
      </c>
      <c r="F390" s="64"/>
      <c r="G390" s="67"/>
      <c r="H390" s="80">
        <v>0</v>
      </c>
      <c r="I390" s="80">
        <f>IF(C390="",0,SUMIFS(T_mouv_prog[Entrée],T_mouv_prog[Ref],C390))</f>
        <v>0</v>
      </c>
      <c r="J390" s="67">
        <f>IF(C390="",0,SUMIFS(T_mouv_prog[Sortie],T_mouv_prog[Ref],C390))</f>
        <v>0</v>
      </c>
      <c r="K390" s="63">
        <f>IFERROR(T_piece_prog[[#This Row],[Stock initial]]+T_piece_prog[[#This Row],[Entrées]]-T_piece_prog[[#This Row],[Sorties]],0)</f>
        <v>0</v>
      </c>
      <c r="L390" s="63">
        <f>IFERROR(T_piece_prog[[#This Row],[Stock Final]]*T_piece_prog[[#This Row],[Price]],0)</f>
        <v>0</v>
      </c>
      <c r="M390" s="80">
        <v>1</v>
      </c>
      <c r="N390" s="57">
        <f>IFERROR(K390-M390,"")</f>
        <v>-1</v>
      </c>
      <c r="O390" s="53" t="str">
        <f>IF(N390&gt;=0,"OK","Manque")</f>
        <v>Manque</v>
      </c>
    </row>
    <row r="391" spans="1:15" x14ac:dyDescent="0.3">
      <c r="A391" s="61">
        <f>IF(ISNUMBER(A390),A390+1,1)</f>
        <v>387</v>
      </c>
      <c r="B391" s="67" t="s">
        <v>657</v>
      </c>
      <c r="C391" s="63" t="s">
        <v>658</v>
      </c>
      <c r="D391" s="67" t="s">
        <v>242</v>
      </c>
      <c r="E391" s="67" t="s">
        <v>1533</v>
      </c>
      <c r="F391" s="64"/>
      <c r="G391" s="67"/>
      <c r="H391" s="80">
        <v>1</v>
      </c>
      <c r="I391" s="80">
        <f>IF(C391="",0,SUMIFS(T_mouv_prog[Entrée],T_mouv_prog[Ref],C391))</f>
        <v>0</v>
      </c>
      <c r="J391" s="67">
        <f>IF(C391="",0,SUMIFS(T_mouv_prog[Sortie],T_mouv_prog[Ref],C391))</f>
        <v>0</v>
      </c>
      <c r="K391" s="63">
        <f>IFERROR(T_piece_prog[[#This Row],[Stock initial]]+T_piece_prog[[#This Row],[Entrées]]-T_piece_prog[[#This Row],[Sorties]],0)</f>
        <v>1</v>
      </c>
      <c r="L391" s="63">
        <f>IFERROR(T_piece_prog[[#This Row],[Stock Final]]*T_piece_prog[[#This Row],[Price]],0)</f>
        <v>0</v>
      </c>
      <c r="M391" s="80">
        <v>1</v>
      </c>
      <c r="N391" s="57">
        <f>IFERROR(K391-M391,"")</f>
        <v>0</v>
      </c>
      <c r="O391" s="53" t="str">
        <f>IF(N391&gt;=0,"OK","Manque")</f>
        <v>OK</v>
      </c>
    </row>
    <row r="392" spans="1:15" x14ac:dyDescent="0.3">
      <c r="A392" s="61">
        <f>IF(ISNUMBER(A391),A391+1,1)</f>
        <v>388</v>
      </c>
      <c r="B392" s="67" t="s">
        <v>203</v>
      </c>
      <c r="C392" s="63">
        <v>7421705707</v>
      </c>
      <c r="D392" s="67" t="s">
        <v>180</v>
      </c>
      <c r="E392" s="67" t="s">
        <v>1533</v>
      </c>
      <c r="F392" s="64"/>
      <c r="G392" s="67"/>
      <c r="H392" s="80">
        <v>1</v>
      </c>
      <c r="I392" s="80">
        <f>IF(C392="",0,SUMIFS(T_mouv_prog[Entrée],T_mouv_prog[Ref],C392))</f>
        <v>0</v>
      </c>
      <c r="J392" s="67">
        <f>IF(C392="",0,SUMIFS(T_mouv_prog[Sortie],T_mouv_prog[Ref],C392))</f>
        <v>0</v>
      </c>
      <c r="K392" s="63">
        <f>IFERROR(T_piece_prog[[#This Row],[Stock initial]]+T_piece_prog[[#This Row],[Entrées]]-T_piece_prog[[#This Row],[Sorties]],0)</f>
        <v>1</v>
      </c>
      <c r="L392" s="63">
        <f>IFERROR(T_piece_prog[[#This Row],[Stock Final]]*T_piece_prog[[#This Row],[Price]],0)</f>
        <v>0</v>
      </c>
      <c r="M392" s="80">
        <v>1</v>
      </c>
      <c r="N392" s="57">
        <f>IFERROR(K392-M392,"")</f>
        <v>0</v>
      </c>
      <c r="O392" s="53" t="str">
        <f>IF(N392&gt;=0,"OK","Manque")</f>
        <v>OK</v>
      </c>
    </row>
    <row r="393" spans="1:15" x14ac:dyDescent="0.3">
      <c r="A393" s="61">
        <f>IF(ISNUMBER(A392),A392+1,1)</f>
        <v>389</v>
      </c>
      <c r="B393" s="67" t="s">
        <v>208</v>
      </c>
      <c r="C393" s="63">
        <v>7422719933</v>
      </c>
      <c r="D393" s="67" t="s">
        <v>180</v>
      </c>
      <c r="E393" s="67" t="s">
        <v>1533</v>
      </c>
      <c r="F393" s="64"/>
      <c r="G393" s="67"/>
      <c r="H393" s="80">
        <v>1</v>
      </c>
      <c r="I393" s="80">
        <f>IF(C393="",0,SUMIFS(T_mouv_prog[Entrée],T_mouv_prog[Ref],C393))</f>
        <v>0</v>
      </c>
      <c r="J393" s="67">
        <f>IF(C393="",0,SUMIFS(T_mouv_prog[Sortie],T_mouv_prog[Ref],C393))</f>
        <v>0</v>
      </c>
      <c r="K393" s="63">
        <f>IFERROR(T_piece_prog[[#This Row],[Stock initial]]+T_piece_prog[[#This Row],[Entrées]]-T_piece_prog[[#This Row],[Sorties]],0)</f>
        <v>1</v>
      </c>
      <c r="L393" s="63">
        <f>IFERROR(T_piece_prog[[#This Row],[Stock Final]]*T_piece_prog[[#This Row],[Price]],0)</f>
        <v>0</v>
      </c>
      <c r="M393" s="80">
        <v>1</v>
      </c>
      <c r="N393" s="57">
        <f>IFERROR(K393-M393,"")</f>
        <v>0</v>
      </c>
      <c r="O393" s="53" t="str">
        <f>IF(N393&gt;=0,"OK","Manque")</f>
        <v>OK</v>
      </c>
    </row>
    <row r="394" spans="1:15" x14ac:dyDescent="0.3">
      <c r="A394" s="61">
        <f>IF(ISNUMBER(A393),A393+1,1)</f>
        <v>390</v>
      </c>
      <c r="B394" s="67" t="s">
        <v>951</v>
      </c>
      <c r="C394" s="63" t="s">
        <v>952</v>
      </c>
      <c r="D394" s="67" t="s">
        <v>922</v>
      </c>
      <c r="E394" s="67" t="s">
        <v>1533</v>
      </c>
      <c r="F394" s="64"/>
      <c r="G394" s="67"/>
      <c r="H394" s="80">
        <v>0</v>
      </c>
      <c r="I394" s="80">
        <f>IF(C394="",0,SUMIFS(T_mouv_prog[Entrée],T_mouv_prog[Ref],C394))</f>
        <v>0</v>
      </c>
      <c r="J394" s="67">
        <f>IF(C394="",0,SUMIFS(T_mouv_prog[Sortie],T_mouv_prog[Ref],C394))</f>
        <v>0</v>
      </c>
      <c r="K394" s="63">
        <f>IFERROR(T_piece_prog[[#This Row],[Stock initial]]+T_piece_prog[[#This Row],[Entrées]]-T_piece_prog[[#This Row],[Sorties]],0)</f>
        <v>0</v>
      </c>
      <c r="L394" s="63">
        <f>IFERROR(T_piece_prog[[#This Row],[Stock Final]]*T_piece_prog[[#This Row],[Price]],0)</f>
        <v>0</v>
      </c>
      <c r="M394" s="80">
        <v>1</v>
      </c>
      <c r="N394" s="57">
        <f>IFERROR(K394-M394,"")</f>
        <v>-1</v>
      </c>
      <c r="O394" s="53" t="str">
        <f>IF(N394&gt;=0,"OK","Manque")</f>
        <v>Manque</v>
      </c>
    </row>
    <row r="395" spans="1:15" x14ac:dyDescent="0.3">
      <c r="A395" s="61">
        <f>IF(ISNUMBER(A394),A394+1,1)</f>
        <v>391</v>
      </c>
      <c r="B395" s="62" t="s">
        <v>1437</v>
      </c>
      <c r="C395" s="63" t="s">
        <v>276</v>
      </c>
      <c r="D395" s="63" t="s">
        <v>242</v>
      </c>
      <c r="E395" s="63" t="s">
        <v>1533</v>
      </c>
      <c r="F395" s="64"/>
      <c r="G395" s="67"/>
      <c r="H395" s="80">
        <v>4</v>
      </c>
      <c r="I395" s="80">
        <f>IF(C395="",0,SUMIFS(T_mouv_prog[Entrée],T_mouv_prog[Ref],C395))</f>
        <v>0</v>
      </c>
      <c r="J395" s="67">
        <f>IF(C395="",0,SUMIFS(T_mouv_prog[Sortie],T_mouv_prog[Ref],C395))</f>
        <v>0</v>
      </c>
      <c r="K395" s="63">
        <f>IFERROR(T_piece_prog[[#This Row],[Stock initial]]+T_piece_prog[[#This Row],[Entrées]]-T_piece_prog[[#This Row],[Sorties]],0)</f>
        <v>4</v>
      </c>
      <c r="L395" s="63">
        <f>IFERROR(T_piece_prog[[#This Row],[Stock Final]]*T_piece_prog[[#This Row],[Price]],0)</f>
        <v>0</v>
      </c>
      <c r="M395" s="80">
        <v>4</v>
      </c>
      <c r="N395" s="57">
        <f>IFERROR(K395-M395,"")</f>
        <v>0</v>
      </c>
      <c r="O395" s="53" t="str">
        <f>IF(N395&gt;=0,"OK","Manque")</f>
        <v>OK</v>
      </c>
    </row>
    <row r="396" spans="1:15" x14ac:dyDescent="0.3">
      <c r="A396" s="61">
        <f>IF(ISNUMBER(A395),A395+1,1)</f>
        <v>392</v>
      </c>
      <c r="B396" s="67" t="s">
        <v>1014</v>
      </c>
      <c r="C396" s="63">
        <v>7400994724</v>
      </c>
      <c r="D396" s="67" t="s">
        <v>180</v>
      </c>
      <c r="E396" s="67" t="s">
        <v>1533</v>
      </c>
      <c r="F396" s="64"/>
      <c r="G396" s="67"/>
      <c r="H396" s="80">
        <v>4</v>
      </c>
      <c r="I396" s="80">
        <f>IF(C396="",0,SUMIFS(T_mouv_prog[Entrée],T_mouv_prog[Ref],C396))</f>
        <v>0</v>
      </c>
      <c r="J396" s="67">
        <f>IF(C396="",0,SUMIFS(T_mouv_prog[Sortie],T_mouv_prog[Ref],C396))</f>
        <v>0</v>
      </c>
      <c r="K396" s="63">
        <f>IFERROR(T_piece_prog[[#This Row],[Stock initial]]+T_piece_prog[[#This Row],[Entrées]]-T_piece_prog[[#This Row],[Sorties]],0)</f>
        <v>4</v>
      </c>
      <c r="L396" s="63">
        <f>IFERROR(T_piece_prog[[#This Row],[Stock Final]]*T_piece_prog[[#This Row],[Price]],0)</f>
        <v>0</v>
      </c>
      <c r="M396" s="80">
        <v>4</v>
      </c>
      <c r="N396" s="57">
        <f>IFERROR(K396-M396,"")</f>
        <v>0</v>
      </c>
      <c r="O396" s="53" t="str">
        <f>IF(N396&gt;=0,"OK","Manque")</f>
        <v>OK</v>
      </c>
    </row>
    <row r="397" spans="1:15" x14ac:dyDescent="0.3">
      <c r="A397" s="61">
        <f>IF(ISNUMBER(A396),A396+1,1)</f>
        <v>393</v>
      </c>
      <c r="B397" s="67" t="s">
        <v>1407</v>
      </c>
      <c r="C397" s="63" t="s">
        <v>528</v>
      </c>
      <c r="D397" s="67" t="s">
        <v>242</v>
      </c>
      <c r="E397" s="67" t="s">
        <v>1533</v>
      </c>
      <c r="F397" s="64"/>
      <c r="G397" s="67"/>
      <c r="H397" s="80">
        <v>0</v>
      </c>
      <c r="I397" s="80">
        <f>IF(C397="",0,SUMIFS(T_mouv_prog[Entrée],T_mouv_prog[Ref],C397))</f>
        <v>0</v>
      </c>
      <c r="J397" s="67">
        <f>IF(C397="",0,SUMIFS(T_mouv_prog[Sortie],T_mouv_prog[Ref],C397))</f>
        <v>0</v>
      </c>
      <c r="K397" s="63">
        <f>IFERROR(T_piece_prog[[#This Row],[Stock initial]]+T_piece_prog[[#This Row],[Entrées]]-T_piece_prog[[#This Row],[Sorties]],0)</f>
        <v>0</v>
      </c>
      <c r="L397" s="63">
        <f>IFERROR(T_piece_prog[[#This Row],[Stock Final]]*T_piece_prog[[#This Row],[Price]],0)</f>
        <v>0</v>
      </c>
      <c r="M397" s="80">
        <v>2</v>
      </c>
      <c r="N397" s="57">
        <f>IFERROR(K397-M397,"")</f>
        <v>-2</v>
      </c>
      <c r="O397" s="53" t="str">
        <f>IF(N397&gt;=0,"OK","Manque")</f>
        <v>Manque</v>
      </c>
    </row>
    <row r="398" spans="1:15" x14ac:dyDescent="0.3">
      <c r="A398" s="61">
        <f>IF(ISNUMBER(A397),A397+1,1)</f>
        <v>394</v>
      </c>
      <c r="B398" s="67" t="s">
        <v>1342</v>
      </c>
      <c r="C398" s="63" t="s">
        <v>1343</v>
      </c>
      <c r="D398" s="67" t="s">
        <v>683</v>
      </c>
      <c r="E398" s="67" t="s">
        <v>1533</v>
      </c>
      <c r="F398" s="64"/>
      <c r="G398" s="67"/>
      <c r="H398" s="80">
        <v>2</v>
      </c>
      <c r="I398" s="80">
        <f>IF(C398="",0,SUMIFS(T_mouv_prog[Entrée],T_mouv_prog[Ref],C398))</f>
        <v>0</v>
      </c>
      <c r="J398" s="67">
        <f>IF(C398="",0,SUMIFS(T_mouv_prog[Sortie],T_mouv_prog[Ref],C398))</f>
        <v>0</v>
      </c>
      <c r="K398" s="63">
        <f>IFERROR(T_piece_prog[[#This Row],[Stock initial]]+T_piece_prog[[#This Row],[Entrées]]-T_piece_prog[[#This Row],[Sorties]],0)</f>
        <v>2</v>
      </c>
      <c r="L398" s="63">
        <f>IFERROR(T_piece_prog[[#This Row],[Stock Final]]*T_piece_prog[[#This Row],[Price]],0)</f>
        <v>0</v>
      </c>
      <c r="M398" s="80">
        <v>0</v>
      </c>
      <c r="N398" s="57">
        <f>IFERROR(K398-M398,"")</f>
        <v>2</v>
      </c>
      <c r="O398" s="53" t="str">
        <f>IF(N398&gt;=0,"OK","Manque")</f>
        <v>OK</v>
      </c>
    </row>
    <row r="399" spans="1:15" x14ac:dyDescent="0.3">
      <c r="A399" s="61">
        <f>IF(ISNUMBER(A398),A398+1,1)</f>
        <v>395</v>
      </c>
      <c r="B399" s="67" t="s">
        <v>965</v>
      </c>
      <c r="C399" s="63" t="s">
        <v>966</v>
      </c>
      <c r="D399" s="67" t="s">
        <v>242</v>
      </c>
      <c r="E399" s="67" t="s">
        <v>1533</v>
      </c>
      <c r="F399" s="64"/>
      <c r="G399" s="67"/>
      <c r="H399" s="80">
        <v>0</v>
      </c>
      <c r="I399" s="80">
        <f>IF(C399="",0,SUMIFS(T_mouv_prog[Entrée],T_mouv_prog[Ref],C399))</f>
        <v>0</v>
      </c>
      <c r="J399" s="67">
        <f>IF(C399="",0,SUMIFS(T_mouv_prog[Sortie],T_mouv_prog[Ref],C399))</f>
        <v>0</v>
      </c>
      <c r="K399" s="63">
        <f>IFERROR(T_piece_prog[[#This Row],[Stock initial]]+T_piece_prog[[#This Row],[Entrées]]-T_piece_prog[[#This Row],[Sorties]],0)</f>
        <v>0</v>
      </c>
      <c r="L399" s="63">
        <f>IFERROR(T_piece_prog[[#This Row],[Stock Final]]*T_piece_prog[[#This Row],[Price]],0)</f>
        <v>0</v>
      </c>
      <c r="M399" s="80">
        <v>0</v>
      </c>
      <c r="N399" s="57">
        <f>IFERROR(K399-M399,"")</f>
        <v>0</v>
      </c>
      <c r="O399" s="53" t="str">
        <f>IF(N399&gt;=0,"OK","Manque")</f>
        <v>OK</v>
      </c>
    </row>
    <row r="400" spans="1:15" x14ac:dyDescent="0.3">
      <c r="A400" s="61">
        <f>IF(ISNUMBER(A399),A399+1,1)</f>
        <v>396</v>
      </c>
      <c r="B400" s="67" t="s">
        <v>524</v>
      </c>
      <c r="C400" s="63" t="s">
        <v>530</v>
      </c>
      <c r="D400" s="67" t="s">
        <v>242</v>
      </c>
      <c r="E400" s="67" t="s">
        <v>1533</v>
      </c>
      <c r="F400" s="64"/>
      <c r="G400" s="67"/>
      <c r="H400" s="80">
        <v>6</v>
      </c>
      <c r="I400" s="80">
        <f>IF(C400="",0,SUMIFS(T_mouv_prog[Entrée],T_mouv_prog[Ref],C400))</f>
        <v>0</v>
      </c>
      <c r="J400" s="67">
        <f>IF(C400="",0,SUMIFS(T_mouv_prog[Sortie],T_mouv_prog[Ref],C400))</f>
        <v>0</v>
      </c>
      <c r="K400" s="63">
        <f>IFERROR(T_piece_prog[[#This Row],[Stock initial]]+T_piece_prog[[#This Row],[Entrées]]-T_piece_prog[[#This Row],[Sorties]],0)</f>
        <v>6</v>
      </c>
      <c r="L400" s="63">
        <f>IFERROR(T_piece_prog[[#This Row],[Stock Final]]*T_piece_prog[[#This Row],[Price]],0)</f>
        <v>0</v>
      </c>
      <c r="M400" s="80">
        <v>6</v>
      </c>
      <c r="N400" s="57">
        <f>IFERROR(K400-M400,"")</f>
        <v>0</v>
      </c>
      <c r="O400" s="53" t="str">
        <f>IF(N400&gt;=0,"OK","Manque")</f>
        <v>OK</v>
      </c>
    </row>
    <row r="401" spans="1:15" x14ac:dyDescent="0.3">
      <c r="A401" s="61">
        <f>IF(ISNUMBER(A400),A400+1,1)</f>
        <v>397</v>
      </c>
      <c r="B401" s="67" t="s">
        <v>524</v>
      </c>
      <c r="C401" s="63" t="s">
        <v>526</v>
      </c>
      <c r="D401" s="67" t="s">
        <v>242</v>
      </c>
      <c r="E401" s="67" t="s">
        <v>1533</v>
      </c>
      <c r="F401" s="64"/>
      <c r="G401" s="67"/>
      <c r="H401" s="80">
        <v>2</v>
      </c>
      <c r="I401" s="80">
        <f>IF(C401="",0,SUMIFS(T_mouv_prog[Entrée],T_mouv_prog[Ref],C401))</f>
        <v>0</v>
      </c>
      <c r="J401" s="67">
        <f>IF(C401="",0,SUMIFS(T_mouv_prog[Sortie],T_mouv_prog[Ref],C401))</f>
        <v>0</v>
      </c>
      <c r="K401" s="63">
        <f>IFERROR(T_piece_prog[[#This Row],[Stock initial]]+T_piece_prog[[#This Row],[Entrées]]-T_piece_prog[[#This Row],[Sorties]],0)</f>
        <v>2</v>
      </c>
      <c r="L401" s="63">
        <f>IFERROR(T_piece_prog[[#This Row],[Stock Final]]*T_piece_prog[[#This Row],[Price]],0)</f>
        <v>0</v>
      </c>
      <c r="M401" s="80">
        <v>3</v>
      </c>
      <c r="N401" s="57">
        <f>IFERROR(K401-M401,"")</f>
        <v>-1</v>
      </c>
      <c r="O401" s="53" t="str">
        <f>IF(N401&gt;=0,"OK","Manque")</f>
        <v>Manque</v>
      </c>
    </row>
    <row r="402" spans="1:15" x14ac:dyDescent="0.3">
      <c r="A402" s="61">
        <f>IF(ISNUMBER(A401),A401+1,1)</f>
        <v>398</v>
      </c>
      <c r="B402" s="62" t="s">
        <v>524</v>
      </c>
      <c r="C402" s="63" t="s">
        <v>525</v>
      </c>
      <c r="D402" s="63" t="s">
        <v>242</v>
      </c>
      <c r="E402" s="63" t="s">
        <v>1533</v>
      </c>
      <c r="F402" s="64"/>
      <c r="G402" s="67"/>
      <c r="H402" s="80">
        <v>4</v>
      </c>
      <c r="I402" s="80">
        <f>IF(C402="",0,SUMIFS(T_mouv_prog[Entrée],T_mouv_prog[Ref],C402))</f>
        <v>0</v>
      </c>
      <c r="J402" s="67">
        <f>IF(C402="",0,SUMIFS(T_mouv_prog[Sortie],T_mouv_prog[Ref],C402))</f>
        <v>0</v>
      </c>
      <c r="K402" s="63">
        <f>IFERROR(T_piece_prog[[#This Row],[Stock initial]]+T_piece_prog[[#This Row],[Entrées]]-T_piece_prog[[#This Row],[Sorties]],0)</f>
        <v>4</v>
      </c>
      <c r="L402" s="63">
        <f>IFERROR(T_piece_prog[[#This Row],[Stock Final]]*T_piece_prog[[#This Row],[Price]],0)</f>
        <v>0</v>
      </c>
      <c r="M402" s="80">
        <v>5</v>
      </c>
      <c r="N402" s="57">
        <f>IFERROR(K402-M402,"")</f>
        <v>-1</v>
      </c>
      <c r="O402" s="53" t="str">
        <f>IF(N402&gt;=0,"OK","Manque")</f>
        <v>Manque</v>
      </c>
    </row>
    <row r="403" spans="1:15" x14ac:dyDescent="0.3">
      <c r="A403" s="61">
        <f>IF(ISNUMBER(A402),A402+1,1)</f>
        <v>399</v>
      </c>
      <c r="B403" s="67" t="s">
        <v>1408</v>
      </c>
      <c r="C403" s="63" t="s">
        <v>521</v>
      </c>
      <c r="D403" s="67" t="s">
        <v>242</v>
      </c>
      <c r="E403" s="67" t="s">
        <v>1533</v>
      </c>
      <c r="F403" s="64"/>
      <c r="G403" s="67"/>
      <c r="H403" s="80">
        <v>0</v>
      </c>
      <c r="I403" s="80">
        <f>IF(C403="",0,SUMIFS(T_mouv_prog[Entrée],T_mouv_prog[Ref],C403))</f>
        <v>0</v>
      </c>
      <c r="J403" s="67">
        <f>IF(C403="",0,SUMIFS(T_mouv_prog[Sortie],T_mouv_prog[Ref],C403))</f>
        <v>0</v>
      </c>
      <c r="K403" s="63">
        <f>IFERROR(T_piece_prog[[#This Row],[Stock initial]]+T_piece_prog[[#This Row],[Entrées]]-T_piece_prog[[#This Row],[Sorties]],0)</f>
        <v>0</v>
      </c>
      <c r="L403" s="63">
        <f>IFERROR(T_piece_prog[[#This Row],[Stock Final]]*T_piece_prog[[#This Row],[Price]],0)</f>
        <v>0</v>
      </c>
      <c r="M403" s="80">
        <v>2</v>
      </c>
      <c r="N403" s="57">
        <f>IFERROR(K403-M403,"")</f>
        <v>-2</v>
      </c>
      <c r="O403" s="53" t="str">
        <f>IF(N403&gt;=0,"OK","Manque")</f>
        <v>Manque</v>
      </c>
    </row>
    <row r="404" spans="1:15" x14ac:dyDescent="0.3">
      <c r="A404" s="61">
        <f>IF(ISNUMBER(A403),A403+1,1)</f>
        <v>400</v>
      </c>
      <c r="B404" s="67" t="s">
        <v>522</v>
      </c>
      <c r="C404" s="63" t="s">
        <v>727</v>
      </c>
      <c r="D404" s="67" t="s">
        <v>242</v>
      </c>
      <c r="E404" s="67" t="s">
        <v>1533</v>
      </c>
      <c r="F404" s="64"/>
      <c r="G404" s="67"/>
      <c r="H404" s="80">
        <v>0</v>
      </c>
      <c r="I404" s="80">
        <f>IF(C404="",0,SUMIFS(T_mouv_prog[Entrée],T_mouv_prog[Ref],C404))</f>
        <v>0</v>
      </c>
      <c r="J404" s="67">
        <f>IF(C404="",0,SUMIFS(T_mouv_prog[Sortie],T_mouv_prog[Ref],C404))</f>
        <v>0</v>
      </c>
      <c r="K404" s="63">
        <f>IFERROR(T_piece_prog[[#This Row],[Stock initial]]+T_piece_prog[[#This Row],[Entrées]]-T_piece_prog[[#This Row],[Sorties]],0)</f>
        <v>0</v>
      </c>
      <c r="L404" s="63">
        <f>IFERROR(T_piece_prog[[#This Row],[Stock Final]]*T_piece_prog[[#This Row],[Price]],0)</f>
        <v>0</v>
      </c>
      <c r="M404" s="80">
        <v>0</v>
      </c>
      <c r="N404" s="57">
        <f>IFERROR(K404-M404,"")</f>
        <v>0</v>
      </c>
      <c r="O404" s="53" t="str">
        <f>IF(N404&gt;=0,"OK","Manque")</f>
        <v>OK</v>
      </c>
    </row>
    <row r="405" spans="1:15" x14ac:dyDescent="0.3">
      <c r="A405" s="61">
        <f>IF(ISNUMBER(A404),A404+1,1)</f>
        <v>401</v>
      </c>
      <c r="B405" s="67" t="s">
        <v>522</v>
      </c>
      <c r="C405" s="63" t="s">
        <v>964</v>
      </c>
      <c r="D405" s="67" t="s">
        <v>242</v>
      </c>
      <c r="E405" s="67" t="s">
        <v>1533</v>
      </c>
      <c r="F405" s="64"/>
      <c r="G405" s="67"/>
      <c r="H405" s="80">
        <v>0</v>
      </c>
      <c r="I405" s="80">
        <f>IF(C405="",0,SUMIFS(T_mouv_prog[Entrée],T_mouv_prog[Ref],C405))</f>
        <v>0</v>
      </c>
      <c r="J405" s="67">
        <f>IF(C405="",0,SUMIFS(T_mouv_prog[Sortie],T_mouv_prog[Ref],C405))</f>
        <v>0</v>
      </c>
      <c r="K405" s="63">
        <f>IFERROR(T_piece_prog[[#This Row],[Stock initial]]+T_piece_prog[[#This Row],[Entrées]]-T_piece_prog[[#This Row],[Sorties]],0)</f>
        <v>0</v>
      </c>
      <c r="L405" s="63">
        <f>IFERROR(T_piece_prog[[#This Row],[Stock Final]]*T_piece_prog[[#This Row],[Price]],0)</f>
        <v>0</v>
      </c>
      <c r="M405" s="80">
        <v>0</v>
      </c>
      <c r="N405" s="57">
        <f>IFERROR(K405-M405,"")</f>
        <v>0</v>
      </c>
      <c r="O405" s="53" t="str">
        <f>IF(N405&gt;=0,"OK","Manque")</f>
        <v>OK</v>
      </c>
    </row>
    <row r="406" spans="1:15" x14ac:dyDescent="0.3">
      <c r="A406" s="61">
        <f>IF(ISNUMBER(A405),A405+1,1)</f>
        <v>402</v>
      </c>
      <c r="B406" s="67" t="s">
        <v>516</v>
      </c>
      <c r="C406" s="63" t="s">
        <v>523</v>
      </c>
      <c r="D406" s="67" t="s">
        <v>242</v>
      </c>
      <c r="E406" s="67" t="s">
        <v>1533</v>
      </c>
      <c r="F406" s="64"/>
      <c r="G406" s="67"/>
      <c r="H406" s="80">
        <v>0</v>
      </c>
      <c r="I406" s="80">
        <f>IF(C406="",0,SUMIFS(T_mouv_prog[Entrée],T_mouv_prog[Ref],C406))</f>
        <v>0</v>
      </c>
      <c r="J406" s="67">
        <f>IF(C406="",0,SUMIFS(T_mouv_prog[Sortie],T_mouv_prog[Ref],C406))</f>
        <v>0</v>
      </c>
      <c r="K406" s="63">
        <f>IFERROR(T_piece_prog[[#This Row],[Stock initial]]+T_piece_prog[[#This Row],[Entrées]]-T_piece_prog[[#This Row],[Sorties]],0)</f>
        <v>0</v>
      </c>
      <c r="L406" s="63">
        <f>IFERROR(T_piece_prog[[#This Row],[Stock Final]]*T_piece_prog[[#This Row],[Price]],0)</f>
        <v>0</v>
      </c>
      <c r="M406" s="80">
        <v>1</v>
      </c>
      <c r="N406" s="57">
        <f>IFERROR(K406-M406,"")</f>
        <v>-1</v>
      </c>
      <c r="O406" s="53" t="str">
        <f>IF(N406&gt;=0,"OK","Manque")</f>
        <v>Manque</v>
      </c>
    </row>
    <row r="407" spans="1:15" x14ac:dyDescent="0.3">
      <c r="A407" s="61">
        <f>IF(ISNUMBER(A406),A406+1,1)</f>
        <v>403</v>
      </c>
      <c r="B407" s="67" t="s">
        <v>516</v>
      </c>
      <c r="C407" s="63" t="s">
        <v>518</v>
      </c>
      <c r="D407" s="67" t="s">
        <v>242</v>
      </c>
      <c r="E407" s="67" t="s">
        <v>1533</v>
      </c>
      <c r="F407" s="64"/>
      <c r="G407" s="67"/>
      <c r="H407" s="80">
        <v>4</v>
      </c>
      <c r="I407" s="80">
        <f>IF(C407="",0,SUMIFS(T_mouv_prog[Entrée],T_mouv_prog[Ref],C407))</f>
        <v>0</v>
      </c>
      <c r="J407" s="67">
        <f>IF(C407="",0,SUMIFS(T_mouv_prog[Sortie],T_mouv_prog[Ref],C407))</f>
        <v>0</v>
      </c>
      <c r="K407" s="63">
        <f>IFERROR(T_piece_prog[[#This Row],[Stock initial]]+T_piece_prog[[#This Row],[Entrées]]-T_piece_prog[[#This Row],[Sorties]],0)</f>
        <v>4</v>
      </c>
      <c r="L407" s="63">
        <f>IFERROR(T_piece_prog[[#This Row],[Stock Final]]*T_piece_prog[[#This Row],[Price]],0)</f>
        <v>0</v>
      </c>
      <c r="M407" s="80">
        <v>9</v>
      </c>
      <c r="N407" s="57">
        <f>IFERROR(K407-M407,"")</f>
        <v>-5</v>
      </c>
      <c r="O407" s="53" t="str">
        <f>IF(N407&gt;=0,"OK","Manque")</f>
        <v>Manque</v>
      </c>
    </row>
    <row r="408" spans="1:15" x14ac:dyDescent="0.3">
      <c r="A408" s="61">
        <f>IF(ISNUMBER(A407),A407+1,1)</f>
        <v>404</v>
      </c>
      <c r="B408" s="67" t="s">
        <v>516</v>
      </c>
      <c r="C408" s="63" t="s">
        <v>517</v>
      </c>
      <c r="D408" s="67" t="s">
        <v>242</v>
      </c>
      <c r="E408" s="67" t="s">
        <v>1533</v>
      </c>
      <c r="F408" s="64"/>
      <c r="G408" s="67"/>
      <c r="H408" s="80">
        <v>4</v>
      </c>
      <c r="I408" s="80">
        <f>IF(C408="",0,SUMIFS(T_mouv_prog[Entrée],T_mouv_prog[Ref],C408))</f>
        <v>0</v>
      </c>
      <c r="J408" s="67">
        <f>IF(C408="",0,SUMIFS(T_mouv_prog[Sortie],T_mouv_prog[Ref],C408))</f>
        <v>0</v>
      </c>
      <c r="K408" s="63">
        <f>IFERROR(T_piece_prog[[#This Row],[Stock initial]]+T_piece_prog[[#This Row],[Entrées]]-T_piece_prog[[#This Row],[Sorties]],0)</f>
        <v>4</v>
      </c>
      <c r="L408" s="63">
        <f>IFERROR(T_piece_prog[[#This Row],[Stock Final]]*T_piece_prog[[#This Row],[Price]],0)</f>
        <v>0</v>
      </c>
      <c r="M408" s="80">
        <v>5</v>
      </c>
      <c r="N408" s="57">
        <f>IFERROR(K408-M408,"")</f>
        <v>-1</v>
      </c>
      <c r="O408" s="53" t="str">
        <f>IF(N408&gt;=0,"OK","Manque")</f>
        <v>Manque</v>
      </c>
    </row>
    <row r="409" spans="1:15" x14ac:dyDescent="0.3">
      <c r="A409" s="61">
        <f>IF(ISNUMBER(A408),A408+1,1)</f>
        <v>405</v>
      </c>
      <c r="B409" s="62" t="s">
        <v>516</v>
      </c>
      <c r="C409" s="63" t="s">
        <v>520</v>
      </c>
      <c r="D409" s="63" t="s">
        <v>242</v>
      </c>
      <c r="E409" s="63" t="s">
        <v>1533</v>
      </c>
      <c r="F409" s="64"/>
      <c r="G409" s="67"/>
      <c r="H409" s="80">
        <v>5</v>
      </c>
      <c r="I409" s="80">
        <f>IF(C409="",0,SUMIFS(T_mouv_prog[Entrée],T_mouv_prog[Ref],C409))</f>
        <v>0</v>
      </c>
      <c r="J409" s="67">
        <f>IF(C409="",0,SUMIFS(T_mouv_prog[Sortie],T_mouv_prog[Ref],C409))</f>
        <v>0</v>
      </c>
      <c r="K409" s="63">
        <f>IFERROR(T_piece_prog[[#This Row],[Stock initial]]+T_piece_prog[[#This Row],[Entrées]]-T_piece_prog[[#This Row],[Sorties]],0)</f>
        <v>5</v>
      </c>
      <c r="L409" s="63">
        <f>IFERROR(T_piece_prog[[#This Row],[Stock Final]]*T_piece_prog[[#This Row],[Price]],0)</f>
        <v>0</v>
      </c>
      <c r="M409" s="80">
        <v>8</v>
      </c>
      <c r="N409" s="57">
        <f>IFERROR(K409-M409,"")</f>
        <v>-3</v>
      </c>
      <c r="O409" s="53" t="str">
        <f>IF(N409&gt;=0,"OK","Manque")</f>
        <v>Manque</v>
      </c>
    </row>
    <row r="410" spans="1:15" x14ac:dyDescent="0.3">
      <c r="A410" s="61">
        <f>IF(ISNUMBER(A409),A409+1,1)</f>
        <v>406</v>
      </c>
      <c r="B410" s="67" t="s">
        <v>868</v>
      </c>
      <c r="C410" s="63" t="s">
        <v>869</v>
      </c>
      <c r="D410" s="67" t="s">
        <v>242</v>
      </c>
      <c r="E410" s="67" t="s">
        <v>1533</v>
      </c>
      <c r="F410" s="64"/>
      <c r="G410" s="67"/>
      <c r="H410" s="80">
        <v>0</v>
      </c>
      <c r="I410" s="80">
        <f>IF(C410="",0,SUMIFS(T_mouv_prog[Entrée],T_mouv_prog[Ref],C410))</f>
        <v>0</v>
      </c>
      <c r="J410" s="67">
        <f>IF(C410="",0,SUMIFS(T_mouv_prog[Sortie],T_mouv_prog[Ref],C410))</f>
        <v>0</v>
      </c>
      <c r="K410" s="63">
        <f>IFERROR(T_piece_prog[[#This Row],[Stock initial]]+T_piece_prog[[#This Row],[Entrées]]-T_piece_prog[[#This Row],[Sorties]],0)</f>
        <v>0</v>
      </c>
      <c r="L410" s="63">
        <f>IFERROR(T_piece_prog[[#This Row],[Stock Final]]*T_piece_prog[[#This Row],[Price]],0)</f>
        <v>0</v>
      </c>
      <c r="M410" s="80">
        <v>6</v>
      </c>
      <c r="N410" s="57">
        <f>IFERROR(K410-M410,"")</f>
        <v>-6</v>
      </c>
      <c r="O410" s="53" t="str">
        <f>IF(N410&gt;=0,"OK","Manque")</f>
        <v>Manque</v>
      </c>
    </row>
    <row r="411" spans="1:15" x14ac:dyDescent="0.3">
      <c r="A411" s="61">
        <f>IF(ISNUMBER(A410),A410+1,1)</f>
        <v>407</v>
      </c>
      <c r="B411" s="62" t="s">
        <v>1445</v>
      </c>
      <c r="C411" s="63" t="s">
        <v>1446</v>
      </c>
      <c r="D411" s="63" t="s">
        <v>1086</v>
      </c>
      <c r="E411" s="63" t="s">
        <v>1533</v>
      </c>
      <c r="F411" s="64"/>
      <c r="G411" s="67"/>
      <c r="H411" s="80">
        <v>0</v>
      </c>
      <c r="I411" s="80">
        <f>IF(C411="",0,SUMIFS(T_mouv_prog[Entrée],T_mouv_prog[Ref],C411))</f>
        <v>0</v>
      </c>
      <c r="J411" s="67">
        <f>IF(C411="",0,SUMIFS(T_mouv_prog[Sortie],T_mouv_prog[Ref],C411))</f>
        <v>0</v>
      </c>
      <c r="K411" s="63">
        <f>IFERROR(T_piece_prog[[#This Row],[Stock initial]]+T_piece_prog[[#This Row],[Entrées]]-T_piece_prog[[#This Row],[Sorties]],0)</f>
        <v>0</v>
      </c>
      <c r="L411" s="63">
        <f>IFERROR(T_piece_prog[[#This Row],[Stock Final]]*T_piece_prog[[#This Row],[Price]],0)</f>
        <v>0</v>
      </c>
      <c r="M411" s="80">
        <v>1</v>
      </c>
      <c r="N411" s="57">
        <f>IFERROR(K411-M411,"")</f>
        <v>-1</v>
      </c>
      <c r="O411" s="53" t="str">
        <f>IF(N411&gt;=0,"OK","Manque")</f>
        <v>Manque</v>
      </c>
    </row>
    <row r="412" spans="1:15" x14ac:dyDescent="0.3">
      <c r="A412" s="61">
        <f>IF(ISNUMBER(A411),A411+1,1)</f>
        <v>408</v>
      </c>
      <c r="B412" s="67" t="s">
        <v>1084</v>
      </c>
      <c r="C412" s="63" t="s">
        <v>1085</v>
      </c>
      <c r="D412" s="67" t="s">
        <v>1086</v>
      </c>
      <c r="E412" s="67" t="s">
        <v>1533</v>
      </c>
      <c r="F412" s="64"/>
      <c r="G412" s="67"/>
      <c r="H412" s="80">
        <v>0</v>
      </c>
      <c r="I412" s="80">
        <f>IF(C412="",0,SUMIFS(T_mouv_prog[Entrée],T_mouv_prog[Ref],C412))</f>
        <v>0</v>
      </c>
      <c r="J412" s="67">
        <f>IF(C412="",0,SUMIFS(T_mouv_prog[Sortie],T_mouv_prog[Ref],C412))</f>
        <v>0</v>
      </c>
      <c r="K412" s="63">
        <f>IFERROR(T_piece_prog[[#This Row],[Stock initial]]+T_piece_prog[[#This Row],[Entrées]]-T_piece_prog[[#This Row],[Sorties]],0)</f>
        <v>0</v>
      </c>
      <c r="L412" s="63">
        <f>IFERROR(T_piece_prog[[#This Row],[Stock Final]]*T_piece_prog[[#This Row],[Price]],0)</f>
        <v>0</v>
      </c>
      <c r="M412" s="80">
        <v>8</v>
      </c>
      <c r="N412" s="57">
        <f>IFERROR(K412-M412,"")</f>
        <v>-8</v>
      </c>
      <c r="O412" s="53" t="str">
        <f>IF(N412&gt;=0,"OK","Manque")</f>
        <v>Manque</v>
      </c>
    </row>
    <row r="413" spans="1:15" x14ac:dyDescent="0.3">
      <c r="A413" s="61">
        <f>IF(ISNUMBER(A412),A412+1,1)</f>
        <v>409</v>
      </c>
      <c r="B413" s="67" t="s">
        <v>736</v>
      </c>
      <c r="C413" s="63" t="s">
        <v>737</v>
      </c>
      <c r="D413" s="67" t="s">
        <v>111</v>
      </c>
      <c r="E413" s="67" t="s">
        <v>1533</v>
      </c>
      <c r="F413" s="64"/>
      <c r="G413" s="67"/>
      <c r="H413" s="80">
        <v>0</v>
      </c>
      <c r="I413" s="80">
        <f>IF(C413="",0,SUMIFS(T_mouv_prog[Entrée],T_mouv_prog[Ref],C413))</f>
        <v>0</v>
      </c>
      <c r="J413" s="67">
        <f>IF(C413="",0,SUMIFS(T_mouv_prog[Sortie],T_mouv_prog[Ref],C413))</f>
        <v>0</v>
      </c>
      <c r="K413" s="63">
        <f>IFERROR(T_piece_prog[[#This Row],[Stock initial]]+T_piece_prog[[#This Row],[Entrées]]-T_piece_prog[[#This Row],[Sorties]],0)</f>
        <v>0</v>
      </c>
      <c r="L413" s="63">
        <f>IFERROR(T_piece_prog[[#This Row],[Stock Final]]*T_piece_prog[[#This Row],[Price]],0)</f>
        <v>0</v>
      </c>
      <c r="M413" s="80">
        <v>0</v>
      </c>
      <c r="N413" s="57">
        <f>IFERROR(K413-M413,"")</f>
        <v>0</v>
      </c>
      <c r="O413" s="53" t="str">
        <f>IF(N413&gt;=0,"OK","Manque")</f>
        <v>OK</v>
      </c>
    </row>
    <row r="414" spans="1:15" x14ac:dyDescent="0.3">
      <c r="A414" s="61">
        <f>IF(ISNUMBER(A413),A413+1,1)</f>
        <v>410</v>
      </c>
      <c r="B414" s="67" t="s">
        <v>736</v>
      </c>
      <c r="C414" s="63" t="s">
        <v>1038</v>
      </c>
      <c r="D414" s="67" t="s">
        <v>813</v>
      </c>
      <c r="E414" s="67" t="s">
        <v>1533</v>
      </c>
      <c r="F414" s="64"/>
      <c r="G414" s="67"/>
      <c r="H414" s="80">
        <v>0</v>
      </c>
      <c r="I414" s="80">
        <f>IF(C414="",0,SUMIFS(T_mouv_prog[Entrée],T_mouv_prog[Ref],C414))</f>
        <v>0</v>
      </c>
      <c r="J414" s="67">
        <f>IF(C414="",0,SUMIFS(T_mouv_prog[Sortie],T_mouv_prog[Ref],C414))</f>
        <v>0</v>
      </c>
      <c r="K414" s="63">
        <f>IFERROR(T_piece_prog[[#This Row],[Stock initial]]+T_piece_prog[[#This Row],[Entrées]]-T_piece_prog[[#This Row],[Sorties]],0)</f>
        <v>0</v>
      </c>
      <c r="L414" s="63">
        <f>IFERROR(T_piece_prog[[#This Row],[Stock Final]]*T_piece_prog[[#This Row],[Price]],0)</f>
        <v>0</v>
      </c>
      <c r="M414" s="80">
        <v>0</v>
      </c>
      <c r="N414" s="57">
        <f>IFERROR(K414-M414,"")</f>
        <v>0</v>
      </c>
      <c r="O414" s="53" t="str">
        <f>IF(N414&gt;=0,"OK","Manque")</f>
        <v>OK</v>
      </c>
    </row>
    <row r="415" spans="1:15" x14ac:dyDescent="0.3">
      <c r="A415" s="61">
        <f>IF(ISNUMBER(A414),A414+1,1)</f>
        <v>411</v>
      </c>
      <c r="B415" s="67" t="s">
        <v>1216</v>
      </c>
      <c r="C415" s="63" t="s">
        <v>1217</v>
      </c>
      <c r="D415" s="67" t="s">
        <v>813</v>
      </c>
      <c r="E415" s="67" t="s">
        <v>1533</v>
      </c>
      <c r="F415" s="64"/>
      <c r="G415" s="67"/>
      <c r="H415" s="80">
        <v>0</v>
      </c>
      <c r="I415" s="80">
        <f>IF(C415="",0,SUMIFS(T_mouv_prog[Entrée],T_mouv_prog[Ref],C415))</f>
        <v>0</v>
      </c>
      <c r="J415" s="67">
        <f>IF(C415="",0,SUMIFS(T_mouv_prog[Sortie],T_mouv_prog[Ref],C415))</f>
        <v>0</v>
      </c>
      <c r="K415" s="63">
        <f>IFERROR(T_piece_prog[[#This Row],[Stock initial]]+T_piece_prog[[#This Row],[Entrées]]-T_piece_prog[[#This Row],[Sorties]],0)</f>
        <v>0</v>
      </c>
      <c r="L415" s="63">
        <f>IFERROR(T_piece_prog[[#This Row],[Stock Final]]*T_piece_prog[[#This Row],[Price]],0)</f>
        <v>0</v>
      </c>
      <c r="M415" s="80">
        <v>2</v>
      </c>
      <c r="N415" s="57">
        <f>IFERROR(K415-M415,"")</f>
        <v>-2</v>
      </c>
      <c r="O415" s="53" t="str">
        <f>IF(N415&gt;=0,"OK","Manque")</f>
        <v>Manque</v>
      </c>
    </row>
    <row r="416" spans="1:15" x14ac:dyDescent="0.3">
      <c r="A416" s="61">
        <f>IF(ISNUMBER(A415),A415+1,1)</f>
        <v>412</v>
      </c>
      <c r="B416" s="67" t="s">
        <v>826</v>
      </c>
      <c r="C416" s="63">
        <v>5543091</v>
      </c>
      <c r="D416" s="67" t="s">
        <v>146</v>
      </c>
      <c r="E416" s="67" t="s">
        <v>1533</v>
      </c>
      <c r="F416" s="64"/>
      <c r="G416" s="67"/>
      <c r="H416" s="80">
        <v>0</v>
      </c>
      <c r="I416" s="80">
        <f>IF(C416="",0,SUMIFS(T_mouv_prog[Entrée],T_mouv_prog[Ref],C416))</f>
        <v>0</v>
      </c>
      <c r="J416" s="67">
        <f>IF(C416="",0,SUMIFS(T_mouv_prog[Sortie],T_mouv_prog[Ref],C416))</f>
        <v>0</v>
      </c>
      <c r="K416" s="63">
        <f>IFERROR(T_piece_prog[[#This Row],[Stock initial]]+T_piece_prog[[#This Row],[Entrées]]-T_piece_prog[[#This Row],[Sorties]],0)</f>
        <v>0</v>
      </c>
      <c r="L416" s="63">
        <f>IFERROR(T_piece_prog[[#This Row],[Stock Final]]*T_piece_prog[[#This Row],[Price]],0)</f>
        <v>0</v>
      </c>
      <c r="M416" s="80">
        <v>15</v>
      </c>
      <c r="N416" s="57">
        <f>IFERROR(K416-M416,"")</f>
        <v>-15</v>
      </c>
      <c r="O416" s="53" t="str">
        <f>IF(N416&gt;=0,"OK","Manque")</f>
        <v>Manque</v>
      </c>
    </row>
    <row r="417" spans="1:15" x14ac:dyDescent="0.3">
      <c r="A417" s="61">
        <f>IF(ISNUMBER(A416),A416+1,1)</f>
        <v>413</v>
      </c>
      <c r="B417" s="67" t="s">
        <v>826</v>
      </c>
      <c r="C417" s="63" t="s">
        <v>155</v>
      </c>
      <c r="D417" s="67" t="s">
        <v>146</v>
      </c>
      <c r="E417" s="67" t="s">
        <v>1533</v>
      </c>
      <c r="F417" s="64"/>
      <c r="G417" s="67"/>
      <c r="H417" s="80">
        <v>14</v>
      </c>
      <c r="I417" s="80">
        <f>IF(C417="",0,SUMIFS(T_mouv_prog[Entrée],T_mouv_prog[Ref],C417))</f>
        <v>0</v>
      </c>
      <c r="J417" s="67">
        <f>IF(C417="",0,SUMIFS(T_mouv_prog[Sortie],T_mouv_prog[Ref],C417))</f>
        <v>0</v>
      </c>
      <c r="K417" s="63">
        <f>IFERROR(T_piece_prog[[#This Row],[Stock initial]]+T_piece_prog[[#This Row],[Entrées]]-T_piece_prog[[#This Row],[Sorties]],0)</f>
        <v>14</v>
      </c>
      <c r="L417" s="63">
        <f>IFERROR(T_piece_prog[[#This Row],[Stock Final]]*T_piece_prog[[#This Row],[Price]],0)</f>
        <v>0</v>
      </c>
      <c r="M417" s="80">
        <v>9</v>
      </c>
      <c r="N417" s="57">
        <f>IFERROR(K417-M417,"")</f>
        <v>5</v>
      </c>
      <c r="O417" s="53" t="str">
        <f>IF(N417&gt;=0,"OK","Manque")</f>
        <v>OK</v>
      </c>
    </row>
    <row r="418" spans="1:15" x14ac:dyDescent="0.3">
      <c r="A418" s="61">
        <f>IF(ISNUMBER(A417),A417+1,1)</f>
        <v>414</v>
      </c>
      <c r="B418" s="67" t="s">
        <v>826</v>
      </c>
      <c r="C418" s="63" t="s">
        <v>1296</v>
      </c>
      <c r="D418" s="67" t="s">
        <v>146</v>
      </c>
      <c r="E418" s="67" t="s">
        <v>1533</v>
      </c>
      <c r="F418" s="64"/>
      <c r="G418" s="67"/>
      <c r="H418" s="80">
        <v>0</v>
      </c>
      <c r="I418" s="80">
        <f>IF(C418="",0,SUMIFS(T_mouv_prog[Entrée],T_mouv_prog[Ref],C418))</f>
        <v>0</v>
      </c>
      <c r="J418" s="67">
        <f>IF(C418="",0,SUMIFS(T_mouv_prog[Sortie],T_mouv_prog[Ref],C418))</f>
        <v>0</v>
      </c>
      <c r="K418" s="63">
        <f>IFERROR(T_piece_prog[[#This Row],[Stock initial]]+T_piece_prog[[#This Row],[Entrées]]-T_piece_prog[[#This Row],[Sorties]],0)</f>
        <v>0</v>
      </c>
      <c r="L418" s="63">
        <f>IFERROR(T_piece_prog[[#This Row],[Stock Final]]*T_piece_prog[[#This Row],[Price]],0)</f>
        <v>0</v>
      </c>
      <c r="M418" s="80">
        <v>0</v>
      </c>
      <c r="N418" s="57">
        <f>IFERROR(K418-M418,"")</f>
        <v>0</v>
      </c>
      <c r="O418" s="53" t="str">
        <f>IF(N418&gt;=0,"OK","Manque")</f>
        <v>OK</v>
      </c>
    </row>
    <row r="419" spans="1:15" x14ac:dyDescent="0.3">
      <c r="A419" s="61">
        <f>IF(ISNUMBER(A418),A418+1,1)</f>
        <v>415</v>
      </c>
      <c r="B419" s="67" t="s">
        <v>147</v>
      </c>
      <c r="C419" s="63" t="s">
        <v>148</v>
      </c>
      <c r="D419" s="67" t="s">
        <v>146</v>
      </c>
      <c r="E419" s="67" t="s">
        <v>1533</v>
      </c>
      <c r="F419" s="64"/>
      <c r="G419" s="67"/>
      <c r="H419" s="80">
        <v>4</v>
      </c>
      <c r="I419" s="80">
        <f>IF(C419="",0,SUMIFS(T_mouv_prog[Entrée],T_mouv_prog[Ref],C419))</f>
        <v>0</v>
      </c>
      <c r="J419" s="67">
        <f>IF(C419="",0,SUMIFS(T_mouv_prog[Sortie],T_mouv_prog[Ref],C419))</f>
        <v>0</v>
      </c>
      <c r="K419" s="63">
        <f>IFERROR(T_piece_prog[[#This Row],[Stock initial]]+T_piece_prog[[#This Row],[Entrées]]-T_piece_prog[[#This Row],[Sorties]],0)</f>
        <v>4</v>
      </c>
      <c r="L419" s="63">
        <f>IFERROR(T_piece_prog[[#This Row],[Stock Final]]*T_piece_prog[[#This Row],[Price]],0)</f>
        <v>0</v>
      </c>
      <c r="M419" s="80">
        <v>4</v>
      </c>
      <c r="N419" s="57">
        <f>IFERROR(K419-M419,"")</f>
        <v>0</v>
      </c>
      <c r="O419" s="53" t="str">
        <f>IF(N419&gt;=0,"OK","Manque")</f>
        <v>OK</v>
      </c>
    </row>
    <row r="420" spans="1:15" x14ac:dyDescent="0.3">
      <c r="A420" s="61">
        <f>IF(ISNUMBER(A419),A419+1,1)</f>
        <v>416</v>
      </c>
      <c r="B420" s="67" t="s">
        <v>147</v>
      </c>
      <c r="C420" s="63" t="s">
        <v>1125</v>
      </c>
      <c r="D420" s="67" t="s">
        <v>242</v>
      </c>
      <c r="E420" s="67" t="s">
        <v>1533</v>
      </c>
      <c r="F420" s="64"/>
      <c r="G420" s="67"/>
      <c r="H420" s="80">
        <v>45</v>
      </c>
      <c r="I420" s="80">
        <f>IF(C420="",0,SUMIFS(T_mouv_prog[Entrée],T_mouv_prog[Ref],C420))</f>
        <v>0</v>
      </c>
      <c r="J420" s="67">
        <f>IF(C420="",0,SUMIFS(T_mouv_prog[Sortie],T_mouv_prog[Ref],C420))</f>
        <v>0</v>
      </c>
      <c r="K420" s="63">
        <f>IFERROR(T_piece_prog[[#This Row],[Stock initial]]+T_piece_prog[[#This Row],[Entrées]]-T_piece_prog[[#This Row],[Sorties]],0)</f>
        <v>45</v>
      </c>
      <c r="L420" s="63">
        <f>IFERROR(T_piece_prog[[#This Row],[Stock Final]]*T_piece_prog[[#This Row],[Price]],0)</f>
        <v>0</v>
      </c>
      <c r="M420" s="80">
        <v>65</v>
      </c>
      <c r="N420" s="57">
        <f>IFERROR(K420-M420,"")</f>
        <v>-20</v>
      </c>
      <c r="O420" s="53" t="str">
        <f>IF(N420&gt;=0,"OK","Manque")</f>
        <v>Manque</v>
      </c>
    </row>
    <row r="421" spans="1:15" x14ac:dyDescent="0.3">
      <c r="A421" s="61">
        <f>IF(ISNUMBER(A420),A420+1,1)</f>
        <v>417</v>
      </c>
      <c r="B421" s="62" t="s">
        <v>147</v>
      </c>
      <c r="C421" s="63" t="s">
        <v>1429</v>
      </c>
      <c r="D421" s="63" t="s">
        <v>242</v>
      </c>
      <c r="E421" s="63" t="s">
        <v>1533</v>
      </c>
      <c r="F421" s="64"/>
      <c r="G421" s="67"/>
      <c r="H421" s="80">
        <v>0</v>
      </c>
      <c r="I421" s="80">
        <f>IF(C421="",0,SUMIFS(T_mouv_prog[Entrée],T_mouv_prog[Ref],C421))</f>
        <v>0</v>
      </c>
      <c r="J421" s="67">
        <f>IF(C421="",0,SUMIFS(T_mouv_prog[Sortie],T_mouv_prog[Ref],C421))</f>
        <v>0</v>
      </c>
      <c r="K421" s="63">
        <f>IFERROR(T_piece_prog[[#This Row],[Stock initial]]+T_piece_prog[[#This Row],[Entrées]]-T_piece_prog[[#This Row],[Sorties]],0)</f>
        <v>0</v>
      </c>
      <c r="L421" s="63">
        <f>IFERROR(T_piece_prog[[#This Row],[Stock Final]]*T_piece_prog[[#This Row],[Price]],0)</f>
        <v>0</v>
      </c>
      <c r="M421" s="80">
        <v>11</v>
      </c>
      <c r="N421" s="57">
        <f>IFERROR(K421-M421,"")</f>
        <v>-11</v>
      </c>
      <c r="O421" s="53" t="str">
        <f>IF(N421&gt;=0,"OK","Manque")</f>
        <v>Manque</v>
      </c>
    </row>
    <row r="422" spans="1:15" x14ac:dyDescent="0.3">
      <c r="A422" s="61">
        <f>IF(ISNUMBER(A421),A421+1,1)</f>
        <v>418</v>
      </c>
      <c r="B422" s="62" t="s">
        <v>147</v>
      </c>
      <c r="C422" s="63">
        <v>26561117</v>
      </c>
      <c r="D422" s="63" t="s">
        <v>146</v>
      </c>
      <c r="E422" s="63" t="s">
        <v>1533</v>
      </c>
      <c r="F422" s="64"/>
      <c r="G422" s="67"/>
      <c r="H422" s="80">
        <v>2</v>
      </c>
      <c r="I422" s="80">
        <f>IF(C422="",0,SUMIFS(T_mouv_prog[Entrée],T_mouv_prog[Ref],C422))</f>
        <v>0</v>
      </c>
      <c r="J422" s="67">
        <f>IF(C422="",0,SUMIFS(T_mouv_prog[Sortie],T_mouv_prog[Ref],C422))</f>
        <v>0</v>
      </c>
      <c r="K422" s="63">
        <f>IFERROR(T_piece_prog[[#This Row],[Stock initial]]+T_piece_prog[[#This Row],[Entrées]]-T_piece_prog[[#This Row],[Sorties]],0)</f>
        <v>2</v>
      </c>
      <c r="L422" s="63">
        <f>IFERROR(T_piece_prog[[#This Row],[Stock Final]]*T_piece_prog[[#This Row],[Price]],0)</f>
        <v>0</v>
      </c>
      <c r="M422" s="80">
        <v>0</v>
      </c>
      <c r="N422" s="57">
        <f>IFERROR(K422-M422,"")</f>
        <v>2</v>
      </c>
      <c r="O422" s="53" t="str">
        <f>IF(N422&gt;=0,"OK","Manque")</f>
        <v>OK</v>
      </c>
    </row>
    <row r="423" spans="1:15" x14ac:dyDescent="0.3">
      <c r="A423" s="61">
        <f>IF(ISNUMBER(A422),A422+1,1)</f>
        <v>419</v>
      </c>
      <c r="B423" s="67" t="s">
        <v>1022</v>
      </c>
      <c r="C423" s="63">
        <v>2656043</v>
      </c>
      <c r="D423" s="67" t="s">
        <v>146</v>
      </c>
      <c r="E423" s="67" t="s">
        <v>1533</v>
      </c>
      <c r="F423" s="64"/>
      <c r="G423" s="67"/>
      <c r="H423" s="80">
        <v>10</v>
      </c>
      <c r="I423" s="80">
        <f>IF(C423="",0,SUMIFS(T_mouv_prog[Entrée],T_mouv_prog[Ref],C423))</f>
        <v>0</v>
      </c>
      <c r="J423" s="67">
        <f>IF(C423="",0,SUMIFS(T_mouv_prog[Sortie],T_mouv_prog[Ref],C423))</f>
        <v>0</v>
      </c>
      <c r="K423" s="63">
        <f>IFERROR(T_piece_prog[[#This Row],[Stock initial]]+T_piece_prog[[#This Row],[Entrées]]-T_piece_prog[[#This Row],[Sorties]],0)</f>
        <v>10</v>
      </c>
      <c r="L423" s="63">
        <f>IFERROR(T_piece_prog[[#This Row],[Stock Final]]*T_piece_prog[[#This Row],[Price]],0)</f>
        <v>0</v>
      </c>
      <c r="M423" s="80">
        <v>11</v>
      </c>
      <c r="N423" s="57">
        <f>IFERROR(K423-M423,"")</f>
        <v>-1</v>
      </c>
      <c r="O423" s="53" t="str">
        <f>IF(N423&gt;=0,"OK","Manque")</f>
        <v>Manque</v>
      </c>
    </row>
    <row r="424" spans="1:15" x14ac:dyDescent="0.3">
      <c r="A424" s="61">
        <f>IF(ISNUMBER(A423),A423+1,1)</f>
        <v>420</v>
      </c>
      <c r="B424" s="67" t="s">
        <v>1301</v>
      </c>
      <c r="C424" s="63">
        <v>26561118</v>
      </c>
      <c r="D424" s="67" t="s">
        <v>146</v>
      </c>
      <c r="E424" s="67" t="s">
        <v>1533</v>
      </c>
      <c r="F424" s="64"/>
      <c r="G424" s="67"/>
      <c r="H424" s="80">
        <v>17</v>
      </c>
      <c r="I424" s="80">
        <f>IF(C424="",0,SUMIFS(T_mouv_prog[Entrée],T_mouv_prog[Ref],C424))</f>
        <v>0</v>
      </c>
      <c r="J424" s="67">
        <f>IF(C424="",0,SUMIFS(T_mouv_prog[Sortie],T_mouv_prog[Ref],C424))</f>
        <v>0</v>
      </c>
      <c r="K424" s="63">
        <f>IFERROR(T_piece_prog[[#This Row],[Stock initial]]+T_piece_prog[[#This Row],[Entrées]]-T_piece_prog[[#This Row],[Sorties]],0)</f>
        <v>17</v>
      </c>
      <c r="L424" s="63">
        <f>IFERROR(T_piece_prog[[#This Row],[Stock Final]]*T_piece_prog[[#This Row],[Price]],0)</f>
        <v>0</v>
      </c>
      <c r="M424" s="80">
        <v>8</v>
      </c>
      <c r="N424" s="57">
        <f>IFERROR(K424-M424,"")</f>
        <v>9</v>
      </c>
      <c r="O424" s="53" t="str">
        <f>IF(N424&gt;=0,"OK","Manque")</f>
        <v>OK</v>
      </c>
    </row>
    <row r="425" spans="1:15" x14ac:dyDescent="0.3">
      <c r="A425" s="61">
        <f>IF(ISNUMBER(A424),A424+1,1)</f>
        <v>421</v>
      </c>
      <c r="B425" s="67" t="s">
        <v>156</v>
      </c>
      <c r="C425" s="63" t="s">
        <v>781</v>
      </c>
      <c r="D425" s="67" t="s">
        <v>146</v>
      </c>
      <c r="E425" s="67" t="s">
        <v>1533</v>
      </c>
      <c r="F425" s="64"/>
      <c r="G425" s="67"/>
      <c r="H425" s="80">
        <v>2</v>
      </c>
      <c r="I425" s="80">
        <f>IF(C425="",0,SUMIFS(T_mouv_prog[Entrée],T_mouv_prog[Ref],C425))</f>
        <v>0</v>
      </c>
      <c r="J425" s="67">
        <f>IF(C425="",0,SUMIFS(T_mouv_prog[Sortie],T_mouv_prog[Ref],C425))</f>
        <v>0</v>
      </c>
      <c r="K425" s="63">
        <f>IFERROR(T_piece_prog[[#This Row],[Stock initial]]+T_piece_prog[[#This Row],[Entrées]]-T_piece_prog[[#This Row],[Sorties]],0)</f>
        <v>2</v>
      </c>
      <c r="L425" s="63">
        <f>IFERROR(T_piece_prog[[#This Row],[Stock Final]]*T_piece_prog[[#This Row],[Price]],0)</f>
        <v>0</v>
      </c>
      <c r="M425" s="80">
        <v>2</v>
      </c>
      <c r="N425" s="57">
        <f>IFERROR(K425-M425,"")</f>
        <v>0</v>
      </c>
      <c r="O425" s="53" t="str">
        <f>IF(N425&gt;=0,"OK","Manque")</f>
        <v>OK</v>
      </c>
    </row>
    <row r="426" spans="1:15" x14ac:dyDescent="0.3">
      <c r="A426" s="61">
        <f>IF(ISNUMBER(A425),A425+1,1)</f>
        <v>422</v>
      </c>
      <c r="B426" s="67" t="s">
        <v>156</v>
      </c>
      <c r="C426" s="63">
        <v>140517050</v>
      </c>
      <c r="D426" s="67" t="s">
        <v>146</v>
      </c>
      <c r="E426" s="67" t="s">
        <v>1533</v>
      </c>
      <c r="F426" s="64"/>
      <c r="G426" s="67"/>
      <c r="H426" s="80">
        <v>0</v>
      </c>
      <c r="I426" s="80">
        <f>IF(C426="",0,SUMIFS(T_mouv_prog[Entrée],T_mouv_prog[Ref],C426))</f>
        <v>0</v>
      </c>
      <c r="J426" s="67">
        <f>IF(C426="",0,SUMIFS(T_mouv_prog[Sortie],T_mouv_prog[Ref],C426))</f>
        <v>0</v>
      </c>
      <c r="K426" s="63">
        <f>IFERROR(T_piece_prog[[#This Row],[Stock initial]]+T_piece_prog[[#This Row],[Entrées]]-T_piece_prog[[#This Row],[Sorties]],0)</f>
        <v>0</v>
      </c>
      <c r="L426" s="63">
        <f>IFERROR(T_piece_prog[[#This Row],[Stock Final]]*T_piece_prog[[#This Row],[Price]],0)</f>
        <v>0</v>
      </c>
      <c r="M426" s="80">
        <v>2</v>
      </c>
      <c r="N426" s="57">
        <f>IFERROR(K426-M426,"")</f>
        <v>-2</v>
      </c>
      <c r="O426" s="53" t="str">
        <f>IF(N426&gt;=0,"OK","Manque")</f>
        <v>Manque</v>
      </c>
    </row>
    <row r="427" spans="1:15" x14ac:dyDescent="0.3">
      <c r="A427" s="61">
        <f>IF(ISNUMBER(A426),A426+1,1)</f>
        <v>423</v>
      </c>
      <c r="B427" s="67" t="s">
        <v>156</v>
      </c>
      <c r="C427" s="63" t="s">
        <v>96</v>
      </c>
      <c r="D427" s="67" t="s">
        <v>683</v>
      </c>
      <c r="E427" s="67" t="s">
        <v>1533</v>
      </c>
      <c r="F427" s="64"/>
      <c r="G427" s="67"/>
      <c r="H427" s="80">
        <v>0</v>
      </c>
      <c r="I427" s="80">
        <f>IF(C427="",0,SUMIFS(T_mouv_prog[Entrée],T_mouv_prog[Ref],C427))</f>
        <v>0</v>
      </c>
      <c r="J427" s="67">
        <f>IF(C427="",0,SUMIFS(T_mouv_prog[Sortie],T_mouv_prog[Ref],C427))</f>
        <v>0</v>
      </c>
      <c r="K427" s="63">
        <f>IFERROR(T_piece_prog[[#This Row],[Stock initial]]+T_piece_prog[[#This Row],[Entrées]]-T_piece_prog[[#This Row],[Sorties]],0)</f>
        <v>0</v>
      </c>
      <c r="L427" s="63">
        <f>IFERROR(T_piece_prog[[#This Row],[Stock Final]]*T_piece_prog[[#This Row],[Price]],0)</f>
        <v>0</v>
      </c>
      <c r="M427" s="80">
        <v>3</v>
      </c>
      <c r="N427" s="57">
        <f>IFERROR(K427-M427,"")</f>
        <v>-3</v>
      </c>
      <c r="O427" s="53" t="str">
        <f>IF(N427&gt;=0,"OK","Manque")</f>
        <v>Manque</v>
      </c>
    </row>
    <row r="428" spans="1:15" x14ac:dyDescent="0.3">
      <c r="A428" s="61">
        <f>IF(ISNUMBER(A427),A427+1,1)</f>
        <v>424</v>
      </c>
      <c r="B428" s="62" t="s">
        <v>156</v>
      </c>
      <c r="C428" s="63" t="s">
        <v>163</v>
      </c>
      <c r="D428" s="63" t="s">
        <v>146</v>
      </c>
      <c r="E428" s="63" t="s">
        <v>1535</v>
      </c>
      <c r="F428" s="64"/>
      <c r="G428" s="67"/>
      <c r="H428" s="80">
        <v>0</v>
      </c>
      <c r="I428" s="80">
        <f>IF(C428="",0,SUMIFS(T_mouv_prog[Entrée],T_mouv_prog[Ref],C428))</f>
        <v>0</v>
      </c>
      <c r="J428" s="67">
        <f>IF(C428="",0,SUMIFS(T_mouv_prog[Sortie],T_mouv_prog[Ref],C428))</f>
        <v>0</v>
      </c>
      <c r="K428" s="63">
        <f>IFERROR(T_piece_prog[[#This Row],[Stock initial]]+T_piece_prog[[#This Row],[Entrées]]-T_piece_prog[[#This Row],[Sorties]],0)</f>
        <v>0</v>
      </c>
      <c r="L428" s="63">
        <f>IFERROR(T_piece_prog[[#This Row],[Stock Final]]*T_piece_prog[[#This Row],[Price]],0)</f>
        <v>0</v>
      </c>
      <c r="M428" s="80">
        <v>0</v>
      </c>
      <c r="N428" s="57">
        <f>IFERROR(K428-M428,"")</f>
        <v>0</v>
      </c>
      <c r="O428" s="53" t="str">
        <f>IF(N428&gt;=0,"OK","Manque")</f>
        <v>OK</v>
      </c>
    </row>
    <row r="429" spans="1:15" x14ac:dyDescent="0.3">
      <c r="A429" s="61">
        <f>IF(ISNUMBER(A428),A428+1,1)</f>
        <v>425</v>
      </c>
      <c r="B429" s="62" t="s">
        <v>156</v>
      </c>
      <c r="C429" s="63" t="s">
        <v>1484</v>
      </c>
      <c r="D429" s="63" t="s">
        <v>146</v>
      </c>
      <c r="E429" s="63" t="s">
        <v>1533</v>
      </c>
      <c r="F429" s="64"/>
      <c r="G429" s="67"/>
      <c r="H429" s="80">
        <v>1</v>
      </c>
      <c r="I429" s="80">
        <f>IF(C429="",0,SUMIFS(T_mouv_prog[Entrée],T_mouv_prog[Ref],C429))</f>
        <v>0</v>
      </c>
      <c r="J429" s="67">
        <f>IF(C429="",0,SUMIFS(T_mouv_prog[Sortie],T_mouv_prog[Ref],C429))</f>
        <v>0</v>
      </c>
      <c r="K429" s="63">
        <f>IFERROR(T_piece_prog[[#This Row],[Stock initial]]+T_piece_prog[[#This Row],[Entrées]]-T_piece_prog[[#This Row],[Sorties]],0)</f>
        <v>1</v>
      </c>
      <c r="L429" s="63">
        <f>IFERROR(T_piece_prog[[#This Row],[Stock Final]]*T_piece_prog[[#This Row],[Price]],0)</f>
        <v>0</v>
      </c>
      <c r="M429" s="80">
        <v>1</v>
      </c>
      <c r="N429" s="57">
        <f>IFERROR(K429-M429,"")</f>
        <v>0</v>
      </c>
      <c r="O429" s="53" t="str">
        <f>IF(N429&gt;=0,"OK","Manque")</f>
        <v>OK</v>
      </c>
    </row>
    <row r="430" spans="1:15" x14ac:dyDescent="0.3">
      <c r="A430" s="61">
        <f>IF(ISNUMBER(A429),A429+1,1)</f>
        <v>426</v>
      </c>
      <c r="B430" s="62" t="s">
        <v>156</v>
      </c>
      <c r="C430" s="63">
        <v>26560163</v>
      </c>
      <c r="D430" s="63" t="s">
        <v>146</v>
      </c>
      <c r="E430" s="63" t="s">
        <v>1533</v>
      </c>
      <c r="F430" s="64"/>
      <c r="G430" s="67"/>
      <c r="H430" s="80">
        <v>0</v>
      </c>
      <c r="I430" s="80">
        <f>IF(C430="",0,SUMIFS(T_mouv_prog[Entrée],T_mouv_prog[Ref],C430))</f>
        <v>0</v>
      </c>
      <c r="J430" s="67">
        <f>IF(C430="",0,SUMIFS(T_mouv_prog[Sortie],T_mouv_prog[Ref],C430))</f>
        <v>0</v>
      </c>
      <c r="K430" s="63">
        <f>IFERROR(T_piece_prog[[#This Row],[Stock initial]]+T_piece_prog[[#This Row],[Entrées]]-T_piece_prog[[#This Row],[Sorties]],0)</f>
        <v>0</v>
      </c>
      <c r="L430" s="63">
        <f>IFERROR(T_piece_prog[[#This Row],[Stock Final]]*T_piece_prog[[#This Row],[Price]],0)</f>
        <v>0</v>
      </c>
      <c r="M430" s="80">
        <v>0</v>
      </c>
      <c r="N430" s="57">
        <f>IFERROR(K430-M430,"")</f>
        <v>0</v>
      </c>
      <c r="O430" s="53" t="str">
        <f>IF(N430&gt;=0,"OK","Manque")</f>
        <v>OK</v>
      </c>
    </row>
    <row r="431" spans="1:15" x14ac:dyDescent="0.3">
      <c r="A431" s="61">
        <f>IF(ISNUMBER(A430),A430+1,1)</f>
        <v>427</v>
      </c>
      <c r="B431" s="62" t="s">
        <v>156</v>
      </c>
      <c r="C431" s="63" t="s">
        <v>1485</v>
      </c>
      <c r="D431" s="63" t="s">
        <v>146</v>
      </c>
      <c r="E431" s="63" t="s">
        <v>1533</v>
      </c>
      <c r="F431" s="64"/>
      <c r="G431" s="67"/>
      <c r="H431" s="80">
        <v>0</v>
      </c>
      <c r="I431" s="80">
        <f>IF(C431="",0,SUMIFS(T_mouv_prog[Entrée],T_mouv_prog[Ref],C431))</f>
        <v>0</v>
      </c>
      <c r="J431" s="67">
        <f>IF(C431="",0,SUMIFS(T_mouv_prog[Sortie],T_mouv_prog[Ref],C431))</f>
        <v>0</v>
      </c>
      <c r="K431" s="63">
        <f>IFERROR(T_piece_prog[[#This Row],[Stock initial]]+T_piece_prog[[#This Row],[Entrées]]-T_piece_prog[[#This Row],[Sorties]],0)</f>
        <v>0</v>
      </c>
      <c r="L431" s="63">
        <f>IFERROR(T_piece_prog[[#This Row],[Stock Final]]*T_piece_prog[[#This Row],[Price]],0)</f>
        <v>0</v>
      </c>
      <c r="M431" s="80">
        <v>9</v>
      </c>
      <c r="N431" s="57">
        <f>IFERROR(K431-M431,"")</f>
        <v>-9</v>
      </c>
      <c r="O431" s="53" t="str">
        <f>IF(N431&gt;=0,"OK","Manque")</f>
        <v>Manque</v>
      </c>
    </row>
    <row r="432" spans="1:15" x14ac:dyDescent="0.3">
      <c r="A432" s="61">
        <f>IF(ISNUMBER(A431),A431+1,1)</f>
        <v>428</v>
      </c>
      <c r="B432" s="62" t="s">
        <v>156</v>
      </c>
      <c r="C432" s="63">
        <v>2654408</v>
      </c>
      <c r="D432" s="63" t="s">
        <v>146</v>
      </c>
      <c r="E432" s="63" t="s">
        <v>1533</v>
      </c>
      <c r="F432" s="64"/>
      <c r="G432" s="67"/>
      <c r="H432" s="80">
        <v>8</v>
      </c>
      <c r="I432" s="80">
        <f>IF(C432="",0,SUMIFS(T_mouv_prog[Entrée],T_mouv_prog[Ref],C432))</f>
        <v>0</v>
      </c>
      <c r="J432" s="67">
        <f>IF(C432="",0,SUMIFS(T_mouv_prog[Sortie],T_mouv_prog[Ref],C432))</f>
        <v>0</v>
      </c>
      <c r="K432" s="63">
        <f>IFERROR(T_piece_prog[[#This Row],[Stock initial]]+T_piece_prog[[#This Row],[Entrées]]-T_piece_prog[[#This Row],[Sorties]],0)</f>
        <v>8</v>
      </c>
      <c r="L432" s="63">
        <f>IFERROR(T_piece_prog[[#This Row],[Stock Final]]*T_piece_prog[[#This Row],[Price]],0)</f>
        <v>0</v>
      </c>
      <c r="M432" s="80">
        <v>8</v>
      </c>
      <c r="N432" s="57">
        <f>IFERROR(K432-M432,"")</f>
        <v>0</v>
      </c>
      <c r="O432" s="53" t="str">
        <f>IF(N432&gt;=0,"OK","Manque")</f>
        <v>OK</v>
      </c>
    </row>
    <row r="433" spans="1:15" x14ac:dyDescent="0.3">
      <c r="A433" s="61">
        <f>IF(ISNUMBER(A432),A432+1,1)</f>
        <v>429</v>
      </c>
      <c r="B433" s="67" t="s">
        <v>1171</v>
      </c>
      <c r="C433" s="63" t="s">
        <v>550</v>
      </c>
      <c r="D433" s="67" t="s">
        <v>242</v>
      </c>
      <c r="E433" s="67" t="s">
        <v>1533</v>
      </c>
      <c r="F433" s="64"/>
      <c r="G433" s="67"/>
      <c r="H433" s="80">
        <v>0</v>
      </c>
      <c r="I433" s="80">
        <f>IF(C433="",0,SUMIFS(T_mouv_prog[Entrée],T_mouv_prog[Ref],C433))</f>
        <v>0</v>
      </c>
      <c r="J433" s="67">
        <f>IF(C433="",0,SUMIFS(T_mouv_prog[Sortie],T_mouv_prog[Ref],C433))</f>
        <v>0</v>
      </c>
      <c r="K433" s="63">
        <f>IFERROR(T_piece_prog[[#This Row],[Stock initial]]+T_piece_prog[[#This Row],[Entrées]]-T_piece_prog[[#This Row],[Sorties]],0)</f>
        <v>0</v>
      </c>
      <c r="L433" s="63">
        <f>IFERROR(T_piece_prog[[#This Row],[Stock Final]]*T_piece_prog[[#This Row],[Price]],0)</f>
        <v>0</v>
      </c>
      <c r="M433" s="80">
        <v>1</v>
      </c>
      <c r="N433" s="57">
        <f>IFERROR(K433-M433,"")</f>
        <v>-1</v>
      </c>
      <c r="O433" s="53" t="str">
        <f>IF(N433&gt;=0,"OK","Manque")</f>
        <v>Manque</v>
      </c>
    </row>
    <row r="434" spans="1:15" x14ac:dyDescent="0.3">
      <c r="A434" s="61">
        <f>IF(ISNUMBER(A433),A433+1,1)</f>
        <v>430</v>
      </c>
      <c r="B434" s="67" t="s">
        <v>1171</v>
      </c>
      <c r="C434" s="63" t="s">
        <v>553</v>
      </c>
      <c r="D434" s="67" t="s">
        <v>242</v>
      </c>
      <c r="E434" s="67" t="s">
        <v>1533</v>
      </c>
      <c r="F434" s="64"/>
      <c r="G434" s="67"/>
      <c r="H434" s="80">
        <v>0</v>
      </c>
      <c r="I434" s="80">
        <f>IF(C434="",0,SUMIFS(T_mouv_prog[Entrée],T_mouv_prog[Ref],C434))</f>
        <v>0</v>
      </c>
      <c r="J434" s="67">
        <f>IF(C434="",0,SUMIFS(T_mouv_prog[Sortie],T_mouv_prog[Ref],C434))</f>
        <v>0</v>
      </c>
      <c r="K434" s="63">
        <f>IFERROR(T_piece_prog[[#This Row],[Stock initial]]+T_piece_prog[[#This Row],[Entrées]]-T_piece_prog[[#This Row],[Sorties]],0)</f>
        <v>0</v>
      </c>
      <c r="L434" s="63">
        <f>IFERROR(T_piece_prog[[#This Row],[Stock Final]]*T_piece_prog[[#This Row],[Price]],0)</f>
        <v>0</v>
      </c>
      <c r="M434" s="80">
        <v>1</v>
      </c>
      <c r="N434" s="57">
        <f>IFERROR(K434-M434,"")</f>
        <v>-1</v>
      </c>
      <c r="O434" s="53" t="str">
        <f>IF(N434&gt;=0,"OK","Manque")</f>
        <v>Manque</v>
      </c>
    </row>
    <row r="435" spans="1:15" x14ac:dyDescent="0.3">
      <c r="A435" s="61">
        <f>IF(ISNUMBER(A434),A434+1,1)</f>
        <v>431</v>
      </c>
      <c r="B435" s="67" t="s">
        <v>1116</v>
      </c>
      <c r="C435" s="63" t="s">
        <v>333</v>
      </c>
      <c r="D435" s="67" t="s">
        <v>242</v>
      </c>
      <c r="E435" s="67" t="s">
        <v>1533</v>
      </c>
      <c r="F435" s="64"/>
      <c r="G435" s="67"/>
      <c r="H435" s="80">
        <v>2</v>
      </c>
      <c r="I435" s="80">
        <f>IF(C435="",0,SUMIFS(T_mouv_prog[Entrée],T_mouv_prog[Ref],C435))</f>
        <v>0</v>
      </c>
      <c r="J435" s="67">
        <f>IF(C435="",0,SUMIFS(T_mouv_prog[Sortie],T_mouv_prog[Ref],C435))</f>
        <v>0</v>
      </c>
      <c r="K435" s="63">
        <f>IFERROR(T_piece_prog[[#This Row],[Stock initial]]+T_piece_prog[[#This Row],[Entrées]]-T_piece_prog[[#This Row],[Sorties]],0)</f>
        <v>2</v>
      </c>
      <c r="L435" s="63">
        <f>IFERROR(T_piece_prog[[#This Row],[Stock Final]]*T_piece_prog[[#This Row],[Price]],0)</f>
        <v>0</v>
      </c>
      <c r="M435" s="80">
        <v>2</v>
      </c>
      <c r="N435" s="57">
        <f>IFERROR(K435-M435,"")</f>
        <v>0</v>
      </c>
      <c r="O435" s="53" t="str">
        <f>IF(N435&gt;=0,"OK","Manque")</f>
        <v>OK</v>
      </c>
    </row>
    <row r="436" spans="1:15" x14ac:dyDescent="0.3">
      <c r="A436" s="61">
        <f>IF(ISNUMBER(A435),A435+1,1)</f>
        <v>432</v>
      </c>
      <c r="B436" s="67" t="s">
        <v>1300</v>
      </c>
      <c r="C436" s="63">
        <v>26560143</v>
      </c>
      <c r="D436" s="67" t="s">
        <v>146</v>
      </c>
      <c r="E436" s="67" t="s">
        <v>1533</v>
      </c>
      <c r="F436" s="64"/>
      <c r="G436" s="67"/>
      <c r="H436" s="80">
        <v>12</v>
      </c>
      <c r="I436" s="80">
        <f>IF(C436="",0,SUMIFS(T_mouv_prog[Entrée],T_mouv_prog[Ref],C436))</f>
        <v>0</v>
      </c>
      <c r="J436" s="67">
        <f>IF(C436="",0,SUMIFS(T_mouv_prog[Sortie],T_mouv_prog[Ref],C436))</f>
        <v>0</v>
      </c>
      <c r="K436" s="63">
        <f>IFERROR(T_piece_prog[[#This Row],[Stock initial]]+T_piece_prog[[#This Row],[Entrées]]-T_piece_prog[[#This Row],[Sorties]],0)</f>
        <v>12</v>
      </c>
      <c r="L436" s="63">
        <f>IFERROR(T_piece_prog[[#This Row],[Stock Final]]*T_piece_prog[[#This Row],[Price]],0)</f>
        <v>0</v>
      </c>
      <c r="M436" s="80">
        <v>19</v>
      </c>
      <c r="N436" s="57">
        <f>IFERROR(K436-M436,"")</f>
        <v>-7</v>
      </c>
      <c r="O436" s="53" t="str">
        <f>IF(N436&gt;=0,"OK","Manque")</f>
        <v>Manque</v>
      </c>
    </row>
    <row r="437" spans="1:15" x14ac:dyDescent="0.3">
      <c r="A437" s="61">
        <f>IF(ISNUMBER(A436),A436+1,1)</f>
        <v>433</v>
      </c>
      <c r="B437" s="67" t="s">
        <v>19</v>
      </c>
      <c r="C437" s="63" t="s">
        <v>735</v>
      </c>
      <c r="D437" s="67" t="s">
        <v>146</v>
      </c>
      <c r="E437" s="67" t="s">
        <v>1533</v>
      </c>
      <c r="F437" s="64"/>
      <c r="G437" s="67"/>
      <c r="H437" s="80">
        <v>0</v>
      </c>
      <c r="I437" s="80">
        <f>IF(C437="",0,SUMIFS(T_mouv_prog[Entrée],T_mouv_prog[Ref],C437))</f>
        <v>0</v>
      </c>
      <c r="J437" s="67">
        <f>IF(C437="",0,SUMIFS(T_mouv_prog[Sortie],T_mouv_prog[Ref],C437))</f>
        <v>0</v>
      </c>
      <c r="K437" s="63">
        <f>IFERROR(T_piece_prog[[#This Row],[Stock initial]]+T_piece_prog[[#This Row],[Entrées]]-T_piece_prog[[#This Row],[Sorties]],0)</f>
        <v>0</v>
      </c>
      <c r="L437" s="63">
        <f>IFERROR(T_piece_prog[[#This Row],[Stock Final]]*T_piece_prog[[#This Row],[Price]],0)</f>
        <v>0</v>
      </c>
      <c r="M437" s="80">
        <v>2</v>
      </c>
      <c r="N437" s="57">
        <f>IFERROR(K437-M437,"")</f>
        <v>-2</v>
      </c>
      <c r="O437" s="53" t="str">
        <f>IF(N437&gt;=0,"OK","Manque")</f>
        <v>Manque</v>
      </c>
    </row>
    <row r="438" spans="1:15" x14ac:dyDescent="0.3">
      <c r="A438" s="61">
        <f>IF(ISNUMBER(A437),A437+1,1)</f>
        <v>434</v>
      </c>
      <c r="B438" s="67" t="s">
        <v>19</v>
      </c>
      <c r="C438" s="63">
        <v>7421348742</v>
      </c>
      <c r="D438" s="67" t="s">
        <v>180</v>
      </c>
      <c r="E438" s="67" t="s">
        <v>1533</v>
      </c>
      <c r="F438" s="64"/>
      <c r="G438" s="67"/>
      <c r="H438" s="80">
        <v>6</v>
      </c>
      <c r="I438" s="80">
        <f>IF(C438="",0,SUMIFS(T_mouv_prog[Entrée],T_mouv_prog[Ref],C438))</f>
        <v>0</v>
      </c>
      <c r="J438" s="67">
        <f>IF(C438="",0,SUMIFS(T_mouv_prog[Sortie],T_mouv_prog[Ref],C438))</f>
        <v>0</v>
      </c>
      <c r="K438" s="63">
        <f>IFERROR(T_piece_prog[[#This Row],[Stock initial]]+T_piece_prog[[#This Row],[Entrées]]-T_piece_prog[[#This Row],[Sorties]],0)</f>
        <v>6</v>
      </c>
      <c r="L438" s="63">
        <f>IFERROR(T_piece_prog[[#This Row],[Stock Final]]*T_piece_prog[[#This Row],[Price]],0)</f>
        <v>0</v>
      </c>
      <c r="M438" s="80">
        <v>3</v>
      </c>
      <c r="N438" s="57">
        <f>IFERROR(K438-M438,"")</f>
        <v>3</v>
      </c>
      <c r="O438" s="53" t="str">
        <f>IF(N438&gt;=0,"OK","Manque")</f>
        <v>OK</v>
      </c>
    </row>
    <row r="439" spans="1:15" x14ac:dyDescent="0.3">
      <c r="A439" s="61">
        <f>IF(ISNUMBER(A438),A438+1,1)</f>
        <v>435</v>
      </c>
      <c r="B439" s="67" t="s">
        <v>19</v>
      </c>
      <c r="C439" s="63">
        <v>26510362</v>
      </c>
      <c r="D439" s="67" t="s">
        <v>146</v>
      </c>
      <c r="E439" s="67" t="s">
        <v>1533</v>
      </c>
      <c r="F439" s="64"/>
      <c r="G439" s="67"/>
      <c r="H439" s="80">
        <v>0</v>
      </c>
      <c r="I439" s="80">
        <f>IF(C439="",0,SUMIFS(T_mouv_prog[Entrée],T_mouv_prog[Ref],C439))</f>
        <v>0</v>
      </c>
      <c r="J439" s="67">
        <f>IF(C439="",0,SUMIFS(T_mouv_prog[Sortie],T_mouv_prog[Ref],C439))</f>
        <v>0</v>
      </c>
      <c r="K439" s="63">
        <f>IFERROR(T_piece_prog[[#This Row],[Stock initial]]+T_piece_prog[[#This Row],[Entrées]]-T_piece_prog[[#This Row],[Sorties]],0)</f>
        <v>0</v>
      </c>
      <c r="L439" s="63">
        <f>IFERROR(T_piece_prog[[#This Row],[Stock Final]]*T_piece_prog[[#This Row],[Price]],0)</f>
        <v>0</v>
      </c>
      <c r="M439" s="80">
        <v>1</v>
      </c>
      <c r="N439" s="57">
        <f>IFERROR(K439-M439,"")</f>
        <v>-1</v>
      </c>
      <c r="O439" s="53" t="str">
        <f>IF(N439&gt;=0,"OK","Manque")</f>
        <v>Manque</v>
      </c>
    </row>
    <row r="440" spans="1:15" x14ac:dyDescent="0.3">
      <c r="A440" s="61">
        <f>IF(ISNUMBER(A439),A439+1,1)</f>
        <v>436</v>
      </c>
      <c r="B440" s="67" t="s">
        <v>19</v>
      </c>
      <c r="C440" s="63">
        <v>901048</v>
      </c>
      <c r="D440" s="67" t="s">
        <v>146</v>
      </c>
      <c r="E440" s="67" t="s">
        <v>1533</v>
      </c>
      <c r="F440" s="64"/>
      <c r="G440" s="67"/>
      <c r="H440" s="80">
        <v>5</v>
      </c>
      <c r="I440" s="80">
        <f>IF(C440="",0,SUMIFS(T_mouv_prog[Entrée],T_mouv_prog[Ref],C440))</f>
        <v>0</v>
      </c>
      <c r="J440" s="67">
        <f>IF(C440="",0,SUMIFS(T_mouv_prog[Sortie],T_mouv_prog[Ref],C440))</f>
        <v>0</v>
      </c>
      <c r="K440" s="63">
        <f>IFERROR(T_piece_prog[[#This Row],[Stock initial]]+T_piece_prog[[#This Row],[Entrées]]-T_piece_prog[[#This Row],[Sorties]],0)</f>
        <v>5</v>
      </c>
      <c r="L440" s="63">
        <f>IFERROR(T_piece_prog[[#This Row],[Stock Final]]*T_piece_prog[[#This Row],[Price]],0)</f>
        <v>0</v>
      </c>
      <c r="M440" s="80">
        <v>5</v>
      </c>
      <c r="N440" s="57">
        <f>IFERROR(K440-M440,"")</f>
        <v>0</v>
      </c>
      <c r="O440" s="53" t="str">
        <f>IF(N440&gt;=0,"OK","Manque")</f>
        <v>OK</v>
      </c>
    </row>
    <row r="441" spans="1:15" x14ac:dyDescent="0.3">
      <c r="A441" s="61">
        <f>IF(ISNUMBER(A440),A440+1,1)</f>
        <v>437</v>
      </c>
      <c r="B441" s="67" t="s">
        <v>19</v>
      </c>
      <c r="C441" s="63" t="s">
        <v>961</v>
      </c>
      <c r="D441" s="67" t="s">
        <v>146</v>
      </c>
      <c r="E441" s="67" t="s">
        <v>1533</v>
      </c>
      <c r="F441" s="64"/>
      <c r="G441" s="67"/>
      <c r="H441" s="80">
        <v>0</v>
      </c>
      <c r="I441" s="80">
        <f>IF(C441="",0,SUMIFS(T_mouv_prog[Entrée],T_mouv_prog[Ref],C441))</f>
        <v>0</v>
      </c>
      <c r="J441" s="67">
        <f>IF(C441="",0,SUMIFS(T_mouv_prog[Sortie],T_mouv_prog[Ref],C441))</f>
        <v>0</v>
      </c>
      <c r="K441" s="63">
        <f>IFERROR(T_piece_prog[[#This Row],[Stock initial]]+T_piece_prog[[#This Row],[Entrées]]-T_piece_prog[[#This Row],[Sorties]],0)</f>
        <v>0</v>
      </c>
      <c r="L441" s="63">
        <f>IFERROR(T_piece_prog[[#This Row],[Stock Final]]*T_piece_prog[[#This Row],[Price]],0)</f>
        <v>0</v>
      </c>
      <c r="M441" s="80">
        <v>7</v>
      </c>
      <c r="N441" s="57">
        <f>IFERROR(K441-M441,"")</f>
        <v>-7</v>
      </c>
      <c r="O441" s="53" t="str">
        <f>IF(N441&gt;=0,"OK","Manque")</f>
        <v>Manque</v>
      </c>
    </row>
    <row r="442" spans="1:15" x14ac:dyDescent="0.3">
      <c r="A442" s="61">
        <f>IF(ISNUMBER(A441),A441+1,1)</f>
        <v>438</v>
      </c>
      <c r="B442" s="67" t="s">
        <v>19</v>
      </c>
      <c r="C442" s="63" t="s">
        <v>1026</v>
      </c>
      <c r="D442" s="67" t="s">
        <v>146</v>
      </c>
      <c r="E442" s="67" t="s">
        <v>1533</v>
      </c>
      <c r="F442" s="64"/>
      <c r="G442" s="67"/>
      <c r="H442" s="80">
        <v>1</v>
      </c>
      <c r="I442" s="80">
        <f>IF(C442="",0,SUMIFS(T_mouv_prog[Entrée],T_mouv_prog[Ref],C442))</f>
        <v>0</v>
      </c>
      <c r="J442" s="67">
        <f>IF(C442="",0,SUMIFS(T_mouv_prog[Sortie],T_mouv_prog[Ref],C442))</f>
        <v>0</v>
      </c>
      <c r="K442" s="63">
        <f>IFERROR(T_piece_prog[[#This Row],[Stock initial]]+T_piece_prog[[#This Row],[Entrées]]-T_piece_prog[[#This Row],[Sorties]],0)</f>
        <v>1</v>
      </c>
      <c r="L442" s="63">
        <f>IFERROR(T_piece_prog[[#This Row],[Stock Final]]*T_piece_prog[[#This Row],[Price]],0)</f>
        <v>0</v>
      </c>
      <c r="M442" s="80">
        <v>4</v>
      </c>
      <c r="N442" s="57">
        <f>IFERROR(K442-M442,"")</f>
        <v>-3</v>
      </c>
      <c r="O442" s="53" t="str">
        <f>IF(N442&gt;=0,"OK","Manque")</f>
        <v>Manque</v>
      </c>
    </row>
    <row r="443" spans="1:15" x14ac:dyDescent="0.3">
      <c r="A443" s="61">
        <f>IF(ISNUMBER(A442),A442+1,1)</f>
        <v>439</v>
      </c>
      <c r="B443" s="67" t="s">
        <v>19</v>
      </c>
      <c r="C443" s="63" t="s">
        <v>169</v>
      </c>
      <c r="D443" s="67" t="s">
        <v>146</v>
      </c>
      <c r="E443" s="67" t="s">
        <v>1533</v>
      </c>
      <c r="F443" s="64"/>
      <c r="G443" s="67"/>
      <c r="H443" s="80">
        <v>3</v>
      </c>
      <c r="I443" s="80">
        <f>IF(C443="",0,SUMIFS(T_mouv_prog[Entrée],T_mouv_prog[Ref],C443))</f>
        <v>0</v>
      </c>
      <c r="J443" s="67">
        <f>IF(C443="",0,SUMIFS(T_mouv_prog[Sortie],T_mouv_prog[Ref],C443))</f>
        <v>0</v>
      </c>
      <c r="K443" s="63">
        <f>IFERROR(T_piece_prog[[#This Row],[Stock initial]]+T_piece_prog[[#This Row],[Entrées]]-T_piece_prog[[#This Row],[Sorties]],0)</f>
        <v>3</v>
      </c>
      <c r="L443" s="63">
        <f>IFERROR(T_piece_prog[[#This Row],[Stock Final]]*T_piece_prog[[#This Row],[Price]],0)</f>
        <v>0</v>
      </c>
      <c r="M443" s="80">
        <v>3</v>
      </c>
      <c r="N443" s="57">
        <f>IFERROR(K443-M443,"")</f>
        <v>0</v>
      </c>
      <c r="O443" s="53" t="str">
        <f>IF(N443&gt;=0,"OK","Manque")</f>
        <v>OK</v>
      </c>
    </row>
    <row r="444" spans="1:15" x14ac:dyDescent="0.3">
      <c r="A444" s="61">
        <f>IF(ISNUMBER(A443),A443+1,1)</f>
        <v>440</v>
      </c>
      <c r="B444" s="67" t="s">
        <v>19</v>
      </c>
      <c r="C444" s="63" t="s">
        <v>1027</v>
      </c>
      <c r="D444" s="67" t="s">
        <v>683</v>
      </c>
      <c r="E444" s="67" t="s">
        <v>1533</v>
      </c>
      <c r="F444" s="64"/>
      <c r="G444" s="67"/>
      <c r="H444" s="80">
        <v>1</v>
      </c>
      <c r="I444" s="80">
        <f>IF(C444="",0,SUMIFS(T_mouv_prog[Entrée],T_mouv_prog[Ref],C444))</f>
        <v>0</v>
      </c>
      <c r="J444" s="67">
        <f>IF(C444="",0,SUMIFS(T_mouv_prog[Sortie],T_mouv_prog[Ref],C444))</f>
        <v>0</v>
      </c>
      <c r="K444" s="63">
        <f>IFERROR(T_piece_prog[[#This Row],[Stock initial]]+T_piece_prog[[#This Row],[Entrées]]-T_piece_prog[[#This Row],[Sorties]],0)</f>
        <v>1</v>
      </c>
      <c r="L444" s="63">
        <f>IFERROR(T_piece_prog[[#This Row],[Stock Final]]*T_piece_prog[[#This Row],[Price]],0)</f>
        <v>0</v>
      </c>
      <c r="M444" s="80">
        <v>1</v>
      </c>
      <c r="N444" s="57">
        <f>IFERROR(K444-M444,"")</f>
        <v>0</v>
      </c>
      <c r="O444" s="53" t="str">
        <f>IF(N444&gt;=0,"OK","Manque")</f>
        <v>OK</v>
      </c>
    </row>
    <row r="445" spans="1:15" x14ac:dyDescent="0.3">
      <c r="A445" s="61">
        <f>IF(ISNUMBER(A444),A444+1,1)</f>
        <v>441</v>
      </c>
      <c r="B445" s="67" t="s">
        <v>19</v>
      </c>
      <c r="C445" s="63" t="s">
        <v>168</v>
      </c>
      <c r="D445" s="67" t="s">
        <v>146</v>
      </c>
      <c r="E445" s="67" t="s">
        <v>1533</v>
      </c>
      <c r="F445" s="64"/>
      <c r="G445" s="67"/>
      <c r="H445" s="80">
        <v>2</v>
      </c>
      <c r="I445" s="80">
        <f>IF(C445="",0,SUMIFS(T_mouv_prog[Entrée],T_mouv_prog[Ref],C445))</f>
        <v>0</v>
      </c>
      <c r="J445" s="67">
        <f>IF(C445="",0,SUMIFS(T_mouv_prog[Sortie],T_mouv_prog[Ref],C445))</f>
        <v>0</v>
      </c>
      <c r="K445" s="63">
        <f>IFERROR(T_piece_prog[[#This Row],[Stock initial]]+T_piece_prog[[#This Row],[Entrées]]-T_piece_prog[[#This Row],[Sorties]],0)</f>
        <v>2</v>
      </c>
      <c r="L445" s="63">
        <f>IFERROR(T_piece_prog[[#This Row],[Stock Final]]*T_piece_prog[[#This Row],[Price]],0)</f>
        <v>0</v>
      </c>
      <c r="M445" s="80">
        <v>3</v>
      </c>
      <c r="N445" s="57">
        <f>IFERROR(K445-M445,"")</f>
        <v>-1</v>
      </c>
      <c r="O445" s="53" t="str">
        <f>IF(N445&gt;=0,"OK","Manque")</f>
        <v>Manque</v>
      </c>
    </row>
    <row r="446" spans="1:15" x14ac:dyDescent="0.3">
      <c r="A446" s="61">
        <f>IF(ISNUMBER(A445),A445+1,1)</f>
        <v>442</v>
      </c>
      <c r="B446" s="67" t="s">
        <v>19</v>
      </c>
      <c r="C446" s="63">
        <v>1106326</v>
      </c>
      <c r="D446" s="67" t="s">
        <v>146</v>
      </c>
      <c r="E446" s="67" t="s">
        <v>1533</v>
      </c>
      <c r="F446" s="64"/>
      <c r="G446" s="67"/>
      <c r="H446" s="80">
        <v>0</v>
      </c>
      <c r="I446" s="80">
        <f>IF(C446="",0,SUMIFS(T_mouv_prog[Entrée],T_mouv_prog[Ref],C446))</f>
        <v>0</v>
      </c>
      <c r="J446" s="67">
        <f>IF(C446="",0,SUMIFS(T_mouv_prog[Sortie],T_mouv_prog[Ref],C446))</f>
        <v>0</v>
      </c>
      <c r="K446" s="63">
        <f>IFERROR(T_piece_prog[[#This Row],[Stock initial]]+T_piece_prog[[#This Row],[Entrées]]-T_piece_prog[[#This Row],[Sorties]],0)</f>
        <v>0</v>
      </c>
      <c r="L446" s="63">
        <f>IFERROR(T_piece_prog[[#This Row],[Stock Final]]*T_piece_prog[[#This Row],[Price]],0)</f>
        <v>0</v>
      </c>
      <c r="M446" s="80">
        <v>23</v>
      </c>
      <c r="N446" s="57">
        <f>IFERROR(K446-M446,"")</f>
        <v>-23</v>
      </c>
      <c r="O446" s="53" t="str">
        <f>IF(N446&gt;=0,"OK","Manque")</f>
        <v>Manque</v>
      </c>
    </row>
    <row r="447" spans="1:15" x14ac:dyDescent="0.3">
      <c r="A447" s="61">
        <f>IF(ISNUMBER(A446),A446+1,1)</f>
        <v>443</v>
      </c>
      <c r="B447" s="67" t="s">
        <v>19</v>
      </c>
      <c r="C447" s="63">
        <v>11140800</v>
      </c>
      <c r="D447" s="67" t="s">
        <v>683</v>
      </c>
      <c r="E447" s="67" t="s">
        <v>1533</v>
      </c>
      <c r="F447" s="64"/>
      <c r="G447" s="67"/>
      <c r="H447" s="80">
        <v>5</v>
      </c>
      <c r="I447" s="80">
        <f>IF(C447="",0,SUMIFS(T_mouv_prog[Entrée],T_mouv_prog[Ref],C447))</f>
        <v>0</v>
      </c>
      <c r="J447" s="67">
        <f>IF(C447="",0,SUMIFS(T_mouv_prog[Sortie],T_mouv_prog[Ref],C447))</f>
        <v>0</v>
      </c>
      <c r="K447" s="63">
        <f>IFERROR(T_piece_prog[[#This Row],[Stock initial]]+T_piece_prog[[#This Row],[Entrées]]-T_piece_prog[[#This Row],[Sorties]],0)</f>
        <v>5</v>
      </c>
      <c r="L447" s="63">
        <f>IFERROR(T_piece_prog[[#This Row],[Stock Final]]*T_piece_prog[[#This Row],[Price]],0)</f>
        <v>0</v>
      </c>
      <c r="M447" s="80">
        <v>5</v>
      </c>
      <c r="N447" s="57">
        <f>IFERROR(K447-M447,"")</f>
        <v>0</v>
      </c>
      <c r="O447" s="53" t="str">
        <f>IF(N447&gt;=0,"OK","Manque")</f>
        <v>OK</v>
      </c>
    </row>
    <row r="448" spans="1:15" x14ac:dyDescent="0.3">
      <c r="A448" s="61">
        <f>IF(ISNUMBER(A447),A447+1,1)</f>
        <v>444</v>
      </c>
      <c r="B448" s="67" t="s">
        <v>19</v>
      </c>
      <c r="C448" s="63" t="s">
        <v>317</v>
      </c>
      <c r="D448" s="67" t="s">
        <v>242</v>
      </c>
      <c r="E448" s="67" t="s">
        <v>1533</v>
      </c>
      <c r="F448" s="64"/>
      <c r="G448" s="67"/>
      <c r="H448" s="80">
        <v>15</v>
      </c>
      <c r="I448" s="80">
        <f>IF(C448="",0,SUMIFS(T_mouv_prog[Entrée],T_mouv_prog[Ref],C448))</f>
        <v>0</v>
      </c>
      <c r="J448" s="67">
        <f>IF(C448="",0,SUMIFS(T_mouv_prog[Sortie],T_mouv_prog[Ref],C448))</f>
        <v>0</v>
      </c>
      <c r="K448" s="63">
        <f>IFERROR(T_piece_prog[[#This Row],[Stock initial]]+T_piece_prog[[#This Row],[Entrées]]-T_piece_prog[[#This Row],[Sorties]],0)</f>
        <v>15</v>
      </c>
      <c r="L448" s="63">
        <f>IFERROR(T_piece_prog[[#This Row],[Stock Final]]*T_piece_prog[[#This Row],[Price]],0)</f>
        <v>0</v>
      </c>
      <c r="M448" s="80">
        <v>49</v>
      </c>
      <c r="N448" s="57">
        <f>IFERROR(K448-M448,"")</f>
        <v>-34</v>
      </c>
      <c r="O448" s="53" t="str">
        <f>IF(N448&gt;=0,"OK","Manque")</f>
        <v>Manque</v>
      </c>
    </row>
    <row r="449" spans="1:15" x14ac:dyDescent="0.3">
      <c r="A449" s="61">
        <f>IF(ISNUMBER(A448),A448+1,1)</f>
        <v>445</v>
      </c>
      <c r="B449" s="62" t="s">
        <v>19</v>
      </c>
      <c r="C449" s="63" t="s">
        <v>320</v>
      </c>
      <c r="D449" s="63" t="s">
        <v>242</v>
      </c>
      <c r="E449" s="63" t="s">
        <v>1533</v>
      </c>
      <c r="F449" s="64"/>
      <c r="G449" s="67"/>
      <c r="H449" s="80">
        <v>0</v>
      </c>
      <c r="I449" s="80">
        <f>IF(C449="",0,SUMIFS(T_mouv_prog[Entrée],T_mouv_prog[Ref],C449))</f>
        <v>0</v>
      </c>
      <c r="J449" s="67">
        <f>IF(C449="",0,SUMIFS(T_mouv_prog[Sortie],T_mouv_prog[Ref],C449))</f>
        <v>0</v>
      </c>
      <c r="K449" s="63">
        <f>IFERROR(T_piece_prog[[#This Row],[Stock initial]]+T_piece_prog[[#This Row],[Entrées]]-T_piece_prog[[#This Row],[Sorties]],0)</f>
        <v>0</v>
      </c>
      <c r="L449" s="63">
        <f>IFERROR(T_piece_prog[[#This Row],[Stock Final]]*T_piece_prog[[#This Row],[Price]],0)</f>
        <v>0</v>
      </c>
      <c r="M449" s="80">
        <v>2</v>
      </c>
      <c r="N449" s="57">
        <f>IFERROR(K449-M449,"")</f>
        <v>-2</v>
      </c>
      <c r="O449" s="53" t="str">
        <f>IF(N449&gt;=0,"OK","Manque")</f>
        <v>Manque</v>
      </c>
    </row>
    <row r="450" spans="1:15" x14ac:dyDescent="0.3">
      <c r="A450" s="61">
        <f>IF(ISNUMBER(A449),A449+1,1)</f>
        <v>446</v>
      </c>
      <c r="B450" s="62" t="s">
        <v>19</v>
      </c>
      <c r="C450" s="63" t="s">
        <v>1433</v>
      </c>
      <c r="D450" s="63" t="s">
        <v>242</v>
      </c>
      <c r="E450" s="63" t="s">
        <v>1533</v>
      </c>
      <c r="F450" s="64"/>
      <c r="G450" s="67"/>
      <c r="H450" s="80">
        <v>12</v>
      </c>
      <c r="I450" s="80">
        <f>IF(C450="",0,SUMIFS(T_mouv_prog[Entrée],T_mouv_prog[Ref],C450))</f>
        <v>0</v>
      </c>
      <c r="J450" s="67">
        <f>IF(C450="",0,SUMIFS(T_mouv_prog[Sortie],T_mouv_prog[Ref],C450))</f>
        <v>0</v>
      </c>
      <c r="K450" s="63">
        <f>IFERROR(T_piece_prog[[#This Row],[Stock initial]]+T_piece_prog[[#This Row],[Entrées]]-T_piece_prog[[#This Row],[Sorties]],0)</f>
        <v>12</v>
      </c>
      <c r="L450" s="63">
        <f>IFERROR(T_piece_prog[[#This Row],[Stock Final]]*T_piece_prog[[#This Row],[Price]],0)</f>
        <v>0</v>
      </c>
      <c r="M450" s="80">
        <v>6</v>
      </c>
      <c r="N450" s="57">
        <f>IFERROR(K450-M450,"")</f>
        <v>6</v>
      </c>
      <c r="O450" s="53" t="str">
        <f>IF(N450&gt;=0,"OK","Manque")</f>
        <v>OK</v>
      </c>
    </row>
    <row r="451" spans="1:15" x14ac:dyDescent="0.3">
      <c r="A451" s="61">
        <f>IF(ISNUMBER(A450),A450+1,1)</f>
        <v>447</v>
      </c>
      <c r="B451" s="62" t="s">
        <v>19</v>
      </c>
      <c r="C451" s="63">
        <v>265110337</v>
      </c>
      <c r="D451" s="63" t="s">
        <v>146</v>
      </c>
      <c r="E451" s="63" t="s">
        <v>1533</v>
      </c>
      <c r="F451" s="64"/>
      <c r="G451" s="67"/>
      <c r="H451" s="80"/>
      <c r="I451" s="80">
        <f>IF(C451="",0,SUMIFS(T_mouv_prog[Entrée],T_mouv_prog[Ref],C451))</f>
        <v>0</v>
      </c>
      <c r="J451" s="67">
        <f>IF(C451="",0,SUMIFS(T_mouv_prog[Sortie],T_mouv_prog[Ref],C451))</f>
        <v>0</v>
      </c>
      <c r="K451" s="63">
        <f>IFERROR(T_piece_prog[[#This Row],[Stock initial]]+T_piece_prog[[#This Row],[Entrées]]-T_piece_prog[[#This Row],[Sorties]],0)</f>
        <v>0</v>
      </c>
      <c r="L451" s="63">
        <f>IFERROR(T_piece_prog[[#This Row],[Stock Final]]*T_piece_prog[[#This Row],[Price]],0)</f>
        <v>0</v>
      </c>
      <c r="M451" s="80"/>
      <c r="N451" s="57">
        <f>IFERROR(K451-M451,"")</f>
        <v>0</v>
      </c>
      <c r="O451" s="53" t="str">
        <f>IF(N451&gt;=0,"OK","Manque")</f>
        <v>OK</v>
      </c>
    </row>
    <row r="452" spans="1:15" x14ac:dyDescent="0.3">
      <c r="A452" s="61">
        <f>IF(ISNUMBER(A451),A451+1,1)</f>
        <v>448</v>
      </c>
      <c r="B452" s="62" t="s">
        <v>315</v>
      </c>
      <c r="C452" s="63" t="s">
        <v>321</v>
      </c>
      <c r="D452" s="63" t="s">
        <v>242</v>
      </c>
      <c r="E452" s="63" t="s">
        <v>1533</v>
      </c>
      <c r="F452" s="64"/>
      <c r="G452" s="67"/>
      <c r="H452" s="80">
        <v>15</v>
      </c>
      <c r="I452" s="80">
        <f>IF(C452="",0,SUMIFS(T_mouv_prog[Entrée],T_mouv_prog[Ref],C452))</f>
        <v>0</v>
      </c>
      <c r="J452" s="67">
        <f>IF(C452="",0,SUMIFS(T_mouv_prog[Sortie],T_mouv_prog[Ref],C452))</f>
        <v>0</v>
      </c>
      <c r="K452" s="63">
        <f>IFERROR(T_piece_prog[[#This Row],[Stock initial]]+T_piece_prog[[#This Row],[Entrées]]-T_piece_prog[[#This Row],[Sorties]],0)</f>
        <v>15</v>
      </c>
      <c r="L452" s="63">
        <f>IFERROR(T_piece_prog[[#This Row],[Stock Final]]*T_piece_prog[[#This Row],[Price]],0)</f>
        <v>0</v>
      </c>
      <c r="M452" s="80">
        <v>15</v>
      </c>
      <c r="N452" s="57">
        <f>IFERROR(K452-M452,"")</f>
        <v>0</v>
      </c>
      <c r="O452" s="53" t="str">
        <f>IF(N452&gt;=0,"OK","Manque")</f>
        <v>OK</v>
      </c>
    </row>
    <row r="453" spans="1:15" x14ac:dyDescent="0.3">
      <c r="A453" s="61">
        <f>IF(ISNUMBER(A452),A452+1,1)</f>
        <v>449</v>
      </c>
      <c r="B453" s="62" t="s">
        <v>315</v>
      </c>
      <c r="C453" s="63" t="s">
        <v>319</v>
      </c>
      <c r="D453" s="63" t="s">
        <v>242</v>
      </c>
      <c r="E453" s="63" t="s">
        <v>1533</v>
      </c>
      <c r="F453" s="64"/>
      <c r="G453" s="67"/>
      <c r="H453" s="80">
        <v>1</v>
      </c>
      <c r="I453" s="80">
        <f>IF(C453="",0,SUMIFS(T_mouv_prog[Entrée],T_mouv_prog[Ref],C453))</f>
        <v>0</v>
      </c>
      <c r="J453" s="67">
        <f>IF(C453="",0,SUMIFS(T_mouv_prog[Sortie],T_mouv_prog[Ref],C453))</f>
        <v>0</v>
      </c>
      <c r="K453" s="63">
        <f>IFERROR(T_piece_prog[[#This Row],[Stock initial]]+T_piece_prog[[#This Row],[Entrées]]-T_piece_prog[[#This Row],[Sorties]],0)</f>
        <v>1</v>
      </c>
      <c r="L453" s="63">
        <f>IFERROR(T_piece_prog[[#This Row],[Stock Final]]*T_piece_prog[[#This Row],[Price]],0)</f>
        <v>0</v>
      </c>
      <c r="M453" s="80">
        <v>2</v>
      </c>
      <c r="N453" s="57">
        <f>IFERROR(K453-M453,"")</f>
        <v>-1</v>
      </c>
      <c r="O453" s="53" t="str">
        <f>IF(N453&gt;=0,"OK","Manque")</f>
        <v>Manque</v>
      </c>
    </row>
    <row r="454" spans="1:15" x14ac:dyDescent="0.3">
      <c r="A454" s="61">
        <f>IF(ISNUMBER(A453),A453+1,1)</f>
        <v>450</v>
      </c>
      <c r="B454" s="62" t="s">
        <v>315</v>
      </c>
      <c r="C454" s="63" t="s">
        <v>316</v>
      </c>
      <c r="D454" s="63" t="s">
        <v>242</v>
      </c>
      <c r="E454" s="63" t="s">
        <v>1533</v>
      </c>
      <c r="F454" s="64"/>
      <c r="G454" s="67"/>
      <c r="H454" s="80">
        <v>4</v>
      </c>
      <c r="I454" s="80">
        <f>IF(C454="",0,SUMIFS(T_mouv_prog[Entrée],T_mouv_prog[Ref],C454))</f>
        <v>0</v>
      </c>
      <c r="J454" s="67">
        <f>IF(C454="",0,SUMIFS(T_mouv_prog[Sortie],T_mouv_prog[Ref],C454))</f>
        <v>0</v>
      </c>
      <c r="K454" s="63">
        <f>IFERROR(T_piece_prog[[#This Row],[Stock initial]]+T_piece_prog[[#This Row],[Entrées]]-T_piece_prog[[#This Row],[Sorties]],0)</f>
        <v>4</v>
      </c>
      <c r="L454" s="63">
        <f>IFERROR(T_piece_prog[[#This Row],[Stock Final]]*T_piece_prog[[#This Row],[Price]],0)</f>
        <v>0</v>
      </c>
      <c r="M454" s="80">
        <v>9</v>
      </c>
      <c r="N454" s="57">
        <f>IFERROR(K454-M454,"")</f>
        <v>-5</v>
      </c>
      <c r="O454" s="53" t="str">
        <f>IF(N454&gt;=0,"OK","Manque")</f>
        <v>Manque</v>
      </c>
    </row>
    <row r="455" spans="1:15" x14ac:dyDescent="0.3">
      <c r="A455" s="61">
        <f>IF(ISNUMBER(A454),A454+1,1)</f>
        <v>451</v>
      </c>
      <c r="B455" s="67" t="s">
        <v>918</v>
      </c>
      <c r="C455" s="63" t="s">
        <v>152</v>
      </c>
      <c r="D455" s="67" t="s">
        <v>146</v>
      </c>
      <c r="E455" s="67" t="s">
        <v>1533</v>
      </c>
      <c r="F455" s="64"/>
      <c r="G455" s="67"/>
      <c r="H455" s="80">
        <v>11</v>
      </c>
      <c r="I455" s="80">
        <f>IF(C455="",0,SUMIFS(T_mouv_prog[Entrée],T_mouv_prog[Ref],C455))</f>
        <v>0</v>
      </c>
      <c r="J455" s="67">
        <f>IF(C455="",0,SUMIFS(T_mouv_prog[Sortie],T_mouv_prog[Ref],C455))</f>
        <v>0</v>
      </c>
      <c r="K455" s="63">
        <f>IFERROR(T_piece_prog[[#This Row],[Stock initial]]+T_piece_prog[[#This Row],[Entrées]]-T_piece_prog[[#This Row],[Sorties]],0)</f>
        <v>11</v>
      </c>
      <c r="L455" s="63">
        <f>IFERROR(T_piece_prog[[#This Row],[Stock Final]]*T_piece_prog[[#This Row],[Price]],0)</f>
        <v>0</v>
      </c>
      <c r="M455" s="80">
        <v>11</v>
      </c>
      <c r="N455" s="57">
        <f>IFERROR(K455-M455,"")</f>
        <v>0</v>
      </c>
      <c r="O455" s="53" t="str">
        <f>IF(N455&gt;=0,"OK","Manque")</f>
        <v>OK</v>
      </c>
    </row>
    <row r="456" spans="1:15" x14ac:dyDescent="0.3">
      <c r="A456" s="61">
        <f>IF(ISNUMBER(A455),A455+1,1)</f>
        <v>452</v>
      </c>
      <c r="B456" s="62" t="s">
        <v>918</v>
      </c>
      <c r="C456" s="63" t="s">
        <v>318</v>
      </c>
      <c r="D456" s="63" t="s">
        <v>242</v>
      </c>
      <c r="E456" s="63" t="s">
        <v>1533</v>
      </c>
      <c r="F456" s="64"/>
      <c r="G456" s="67"/>
      <c r="H456" s="80">
        <v>0</v>
      </c>
      <c r="I456" s="80">
        <f>IF(C456="",0,SUMIFS(T_mouv_prog[Entrée],T_mouv_prog[Ref],C456))</f>
        <v>0</v>
      </c>
      <c r="J456" s="67">
        <f>IF(C456="",0,SUMIFS(T_mouv_prog[Sortie],T_mouv_prog[Ref],C456))</f>
        <v>0</v>
      </c>
      <c r="K456" s="63">
        <f>IFERROR(T_piece_prog[[#This Row],[Stock initial]]+T_piece_prog[[#This Row],[Entrées]]-T_piece_prog[[#This Row],[Sorties]],0)</f>
        <v>0</v>
      </c>
      <c r="L456" s="63">
        <f>IFERROR(T_piece_prog[[#This Row],[Stock Final]]*T_piece_prog[[#This Row],[Price]],0)</f>
        <v>0</v>
      </c>
      <c r="M456" s="80">
        <v>0</v>
      </c>
      <c r="N456" s="57">
        <f>IFERROR(K456-M456,"")</f>
        <v>0</v>
      </c>
      <c r="O456" s="53" t="str">
        <f>IF(N456&gt;=0,"OK","Manque")</f>
        <v>OK</v>
      </c>
    </row>
    <row r="457" spans="1:15" x14ac:dyDescent="0.3">
      <c r="A457" s="61">
        <f>IF(ISNUMBER(A456),A456+1,1)</f>
        <v>453</v>
      </c>
      <c r="B457" s="62" t="s">
        <v>918</v>
      </c>
      <c r="C457" s="63" t="s">
        <v>1491</v>
      </c>
      <c r="D457" s="63" t="s">
        <v>146</v>
      </c>
      <c r="E457" s="63" t="s">
        <v>1533</v>
      </c>
      <c r="F457" s="64"/>
      <c r="G457" s="67"/>
      <c r="H457" s="80">
        <v>0</v>
      </c>
      <c r="I457" s="80">
        <f>IF(C457="",0,SUMIFS(T_mouv_prog[Entrée],T_mouv_prog[Ref],C457))</f>
        <v>0</v>
      </c>
      <c r="J457" s="67">
        <f>IF(C457="",0,SUMIFS(T_mouv_prog[Sortie],T_mouv_prog[Ref],C457))</f>
        <v>0</v>
      </c>
      <c r="K457" s="63">
        <f>IFERROR(T_piece_prog[[#This Row],[Stock initial]]+T_piece_prog[[#This Row],[Entrées]]-T_piece_prog[[#This Row],[Sorties]],0)</f>
        <v>0</v>
      </c>
      <c r="L457" s="63">
        <f>IFERROR(T_piece_prog[[#This Row],[Stock Final]]*T_piece_prog[[#This Row],[Price]],0)</f>
        <v>0</v>
      </c>
      <c r="M457" s="80">
        <v>1</v>
      </c>
      <c r="N457" s="57">
        <f>IFERROR(K457-M457,"")</f>
        <v>-1</v>
      </c>
      <c r="O457" s="53" t="str">
        <f>IF(N457&gt;=0,"OK","Manque")</f>
        <v>Manque</v>
      </c>
    </row>
    <row r="458" spans="1:15" x14ac:dyDescent="0.3">
      <c r="A458" s="61">
        <f>IF(ISNUMBER(A457),A457+1,1)</f>
        <v>454</v>
      </c>
      <c r="B458" s="67" t="s">
        <v>978</v>
      </c>
      <c r="C458" s="63" t="s">
        <v>154</v>
      </c>
      <c r="D458" s="67" t="s">
        <v>146</v>
      </c>
      <c r="E458" s="67" t="s">
        <v>1533</v>
      </c>
      <c r="F458" s="64"/>
      <c r="G458" s="67"/>
      <c r="H458" s="80">
        <v>2</v>
      </c>
      <c r="I458" s="80">
        <f>IF(C458="",0,SUMIFS(T_mouv_prog[Entrée],T_mouv_prog[Ref],C458))</f>
        <v>0</v>
      </c>
      <c r="J458" s="67">
        <f>IF(C458="",0,SUMIFS(T_mouv_prog[Sortie],T_mouv_prog[Ref],C458))</f>
        <v>0</v>
      </c>
      <c r="K458" s="63">
        <f>IFERROR(T_piece_prog[[#This Row],[Stock initial]]+T_piece_prog[[#This Row],[Entrées]]-T_piece_prog[[#This Row],[Sorties]],0)</f>
        <v>2</v>
      </c>
      <c r="L458" s="63">
        <f>IFERROR(T_piece_prog[[#This Row],[Stock Final]]*T_piece_prog[[#This Row],[Price]],0)</f>
        <v>0</v>
      </c>
      <c r="M458" s="80">
        <v>5</v>
      </c>
      <c r="N458" s="57">
        <f>IFERROR(K458-M458,"")</f>
        <v>-3</v>
      </c>
      <c r="O458" s="53" t="str">
        <f>IF(N458&gt;=0,"OK","Manque")</f>
        <v>Manque</v>
      </c>
    </row>
    <row r="459" spans="1:15" x14ac:dyDescent="0.3">
      <c r="A459" s="61">
        <f>IF(ISNUMBER(A458),A458+1,1)</f>
        <v>455</v>
      </c>
      <c r="B459" s="67" t="s">
        <v>182</v>
      </c>
      <c r="C459" s="63">
        <v>7421348753</v>
      </c>
      <c r="D459" s="67" t="s">
        <v>180</v>
      </c>
      <c r="E459" s="67" t="s">
        <v>1533</v>
      </c>
      <c r="F459" s="64"/>
      <c r="G459" s="67"/>
      <c r="H459" s="80">
        <v>3</v>
      </c>
      <c r="I459" s="80">
        <f>IF(C459="",0,SUMIFS(T_mouv_prog[Entrée],T_mouv_prog[Ref],C459))</f>
        <v>0</v>
      </c>
      <c r="J459" s="67">
        <f>IF(C459="",0,SUMIFS(T_mouv_prog[Sortie],T_mouv_prog[Ref],C459))</f>
        <v>0</v>
      </c>
      <c r="K459" s="63">
        <f>IFERROR(T_piece_prog[[#This Row],[Stock initial]]+T_piece_prog[[#This Row],[Entrées]]-T_piece_prog[[#This Row],[Sorties]],0)</f>
        <v>3</v>
      </c>
      <c r="L459" s="63">
        <f>IFERROR(T_piece_prog[[#This Row],[Stock Final]]*T_piece_prog[[#This Row],[Price]],0)</f>
        <v>0</v>
      </c>
      <c r="M459" s="80">
        <v>3</v>
      </c>
      <c r="N459" s="57">
        <f>IFERROR(K459-M459,"")</f>
        <v>0</v>
      </c>
      <c r="O459" s="53" t="str">
        <f>IF(N459&gt;=0,"OK","Manque")</f>
        <v>OK</v>
      </c>
    </row>
    <row r="460" spans="1:15" x14ac:dyDescent="0.3">
      <c r="A460" s="61">
        <f>IF(ISNUMBER(A459),A459+1,1)</f>
        <v>456</v>
      </c>
      <c r="B460" s="67" t="s">
        <v>182</v>
      </c>
      <c r="C460" s="63" t="s">
        <v>167</v>
      </c>
      <c r="D460" s="67" t="s">
        <v>146</v>
      </c>
      <c r="E460" s="67" t="s">
        <v>1533</v>
      </c>
      <c r="F460" s="64"/>
      <c r="G460" s="67"/>
      <c r="H460" s="80">
        <v>1</v>
      </c>
      <c r="I460" s="80">
        <f>IF(C460="",0,SUMIFS(T_mouv_prog[Entrée],T_mouv_prog[Ref],C460))</f>
        <v>0</v>
      </c>
      <c r="J460" s="67">
        <f>IF(C460="",0,SUMIFS(T_mouv_prog[Sortie],T_mouv_prog[Ref],C460))</f>
        <v>0</v>
      </c>
      <c r="K460" s="63">
        <f>IFERROR(T_piece_prog[[#This Row],[Stock initial]]+T_piece_prog[[#This Row],[Entrées]]-T_piece_prog[[#This Row],[Sorties]],0)</f>
        <v>1</v>
      </c>
      <c r="L460" s="63">
        <f>IFERROR(T_piece_prog[[#This Row],[Stock Final]]*T_piece_prog[[#This Row],[Price]],0)</f>
        <v>0</v>
      </c>
      <c r="M460" s="80">
        <v>2</v>
      </c>
      <c r="N460" s="57">
        <f>IFERROR(K460-M460,"")</f>
        <v>-1</v>
      </c>
      <c r="O460" s="53" t="str">
        <f>IF(N460&gt;=0,"OK","Manque")</f>
        <v>Manque</v>
      </c>
    </row>
    <row r="461" spans="1:15" x14ac:dyDescent="0.3">
      <c r="A461" s="61">
        <f>IF(ISNUMBER(A460),A460+1,1)</f>
        <v>457</v>
      </c>
      <c r="B461" s="67" t="s">
        <v>1304</v>
      </c>
      <c r="C461" s="63" t="s">
        <v>97</v>
      </c>
      <c r="D461" s="67" t="s">
        <v>683</v>
      </c>
      <c r="E461" s="67" t="s">
        <v>1533</v>
      </c>
      <c r="F461" s="64"/>
      <c r="G461" s="67"/>
      <c r="H461" s="80">
        <v>1</v>
      </c>
      <c r="I461" s="80">
        <f>IF(C461="",0,SUMIFS(T_mouv_prog[Entrée],T_mouv_prog[Ref],C461))</f>
        <v>0</v>
      </c>
      <c r="J461" s="67">
        <f>IF(C461="",0,SUMIFS(T_mouv_prog[Sortie],T_mouv_prog[Ref],C461))</f>
        <v>0</v>
      </c>
      <c r="K461" s="63">
        <f>IFERROR(T_piece_prog[[#This Row],[Stock initial]]+T_piece_prog[[#This Row],[Entrées]]-T_piece_prog[[#This Row],[Sorties]],0)</f>
        <v>1</v>
      </c>
      <c r="L461" s="63">
        <f>IFERROR(T_piece_prog[[#This Row],[Stock Final]]*T_piece_prog[[#This Row],[Price]],0)</f>
        <v>0</v>
      </c>
      <c r="M461" s="80">
        <v>4</v>
      </c>
      <c r="N461" s="57">
        <f>IFERROR(K461-M461,"")</f>
        <v>-3</v>
      </c>
      <c r="O461" s="53" t="str">
        <f>IF(N461&gt;=0,"OK","Manque")</f>
        <v>Manque</v>
      </c>
    </row>
    <row r="462" spans="1:15" x14ac:dyDescent="0.3">
      <c r="A462" s="61">
        <f>IF(ISNUMBER(A461),A461+1,1)</f>
        <v>458</v>
      </c>
      <c r="B462" s="67" t="s">
        <v>1304</v>
      </c>
      <c r="C462" s="63" t="s">
        <v>1308</v>
      </c>
      <c r="D462" s="67" t="s">
        <v>146</v>
      </c>
      <c r="E462" s="67" t="s">
        <v>1533</v>
      </c>
      <c r="F462" s="64"/>
      <c r="G462" s="67"/>
      <c r="H462" s="80">
        <v>0</v>
      </c>
      <c r="I462" s="80">
        <f>IF(C462="",0,SUMIFS(T_mouv_prog[Entrée],T_mouv_prog[Ref],C462))</f>
        <v>0</v>
      </c>
      <c r="J462" s="67">
        <f>IF(C462="",0,SUMIFS(T_mouv_prog[Sortie],T_mouv_prog[Ref],C462))</f>
        <v>0</v>
      </c>
      <c r="K462" s="63">
        <f>IFERROR(T_piece_prog[[#This Row],[Stock initial]]+T_piece_prog[[#This Row],[Entrées]]-T_piece_prog[[#This Row],[Sorties]],0)</f>
        <v>0</v>
      </c>
      <c r="L462" s="63">
        <f>IFERROR(T_piece_prog[[#This Row],[Stock Final]]*T_piece_prog[[#This Row],[Price]],0)</f>
        <v>0</v>
      </c>
      <c r="M462" s="80">
        <v>0</v>
      </c>
      <c r="N462" s="57">
        <f>IFERROR(K462-M462,"")</f>
        <v>0</v>
      </c>
      <c r="O462" s="53" t="str">
        <f>IF(N462&gt;=0,"OK","Manque")</f>
        <v>OK</v>
      </c>
    </row>
    <row r="463" spans="1:15" x14ac:dyDescent="0.3">
      <c r="A463" s="61">
        <f>IF(ISNUMBER(A462),A462+1,1)</f>
        <v>459</v>
      </c>
      <c r="B463" s="67" t="s">
        <v>160</v>
      </c>
      <c r="C463" s="63">
        <v>7420541379</v>
      </c>
      <c r="D463" s="67" t="s">
        <v>180</v>
      </c>
      <c r="E463" s="67" t="s">
        <v>1533</v>
      </c>
      <c r="F463" s="64"/>
      <c r="G463" s="67"/>
      <c r="H463" s="80">
        <v>0</v>
      </c>
      <c r="I463" s="80">
        <f>IF(C463="",0,SUMIFS(T_mouv_prog[Entrée],T_mouv_prog[Ref],C463))</f>
        <v>0</v>
      </c>
      <c r="J463" s="67">
        <f>IF(C463="",0,SUMIFS(T_mouv_prog[Sortie],T_mouv_prog[Ref],C463))</f>
        <v>0</v>
      </c>
      <c r="K463" s="63">
        <f>IFERROR(T_piece_prog[[#This Row],[Stock initial]]+T_piece_prog[[#This Row],[Entrées]]-T_piece_prog[[#This Row],[Sorties]],0)</f>
        <v>0</v>
      </c>
      <c r="L463" s="63">
        <f>IFERROR(T_piece_prog[[#This Row],[Stock Final]]*T_piece_prog[[#This Row],[Price]],0)</f>
        <v>0</v>
      </c>
      <c r="M463" s="80">
        <v>0</v>
      </c>
      <c r="N463" s="57">
        <f>IFERROR(K463-M463,"")</f>
        <v>0</v>
      </c>
      <c r="O463" s="53" t="str">
        <f>IF(N463&gt;=0,"OK","Manque")</f>
        <v>OK</v>
      </c>
    </row>
    <row r="464" spans="1:15" x14ac:dyDescent="0.3">
      <c r="A464" s="61">
        <f>IF(ISNUMBER(A463),A463+1,1)</f>
        <v>460</v>
      </c>
      <c r="B464" s="67" t="s">
        <v>160</v>
      </c>
      <c r="C464" s="63">
        <v>26560201</v>
      </c>
      <c r="D464" s="67" t="s">
        <v>146</v>
      </c>
      <c r="E464" s="67" t="s">
        <v>1533</v>
      </c>
      <c r="F464" s="64"/>
      <c r="G464" s="67"/>
      <c r="H464" s="80">
        <v>0</v>
      </c>
      <c r="I464" s="80">
        <f>IF(C464="",0,SUMIFS(T_mouv_prog[Entrée],T_mouv_prog[Ref],C464))</f>
        <v>0</v>
      </c>
      <c r="J464" s="67">
        <f>IF(C464="",0,SUMIFS(T_mouv_prog[Sortie],T_mouv_prog[Ref],C464))</f>
        <v>0</v>
      </c>
      <c r="K464" s="63">
        <f>IFERROR(T_piece_prog[[#This Row],[Stock initial]]+T_piece_prog[[#This Row],[Entrées]]-T_piece_prog[[#This Row],[Sorties]],0)</f>
        <v>0</v>
      </c>
      <c r="L464" s="63">
        <f>IFERROR(T_piece_prog[[#This Row],[Stock Final]]*T_piece_prog[[#This Row],[Price]],0)</f>
        <v>0</v>
      </c>
      <c r="M464" s="80">
        <v>4</v>
      </c>
      <c r="N464" s="57">
        <f>IFERROR(K464-M464,"")</f>
        <v>-4</v>
      </c>
      <c r="O464" s="53" t="str">
        <f>IF(N464&gt;=0,"OK","Manque")</f>
        <v>Manque</v>
      </c>
    </row>
    <row r="465" spans="1:15" x14ac:dyDescent="0.3">
      <c r="A465" s="61">
        <f>IF(ISNUMBER(A464),A464+1,1)</f>
        <v>461</v>
      </c>
      <c r="B465" s="67" t="s">
        <v>160</v>
      </c>
      <c r="C465" s="63" t="s">
        <v>161</v>
      </c>
      <c r="D465" s="67" t="s">
        <v>146</v>
      </c>
      <c r="E465" s="67" t="s">
        <v>1533</v>
      </c>
      <c r="F465" s="64"/>
      <c r="G465" s="67"/>
      <c r="H465" s="80">
        <v>3</v>
      </c>
      <c r="I465" s="80">
        <f>IF(C465="",0,SUMIFS(T_mouv_prog[Entrée],T_mouv_prog[Ref],C465))</f>
        <v>0</v>
      </c>
      <c r="J465" s="67">
        <f>IF(C465="",0,SUMIFS(T_mouv_prog[Sortie],T_mouv_prog[Ref],C465))</f>
        <v>0</v>
      </c>
      <c r="K465" s="63">
        <f>IFERROR(T_piece_prog[[#This Row],[Stock initial]]+T_piece_prog[[#This Row],[Entrées]]-T_piece_prog[[#This Row],[Sorties]],0)</f>
        <v>3</v>
      </c>
      <c r="L465" s="63">
        <f>IFERROR(T_piece_prog[[#This Row],[Stock Final]]*T_piece_prog[[#This Row],[Price]],0)</f>
        <v>0</v>
      </c>
      <c r="M465" s="80">
        <v>12</v>
      </c>
      <c r="N465" s="57">
        <f>IFERROR(K465-M465,"")</f>
        <v>-9</v>
      </c>
      <c r="O465" s="53" t="str">
        <f>IF(N465&gt;=0,"OK","Manque")</f>
        <v>Manque</v>
      </c>
    </row>
    <row r="466" spans="1:15" x14ac:dyDescent="0.3">
      <c r="A466" s="61">
        <f>IF(ISNUMBER(A465),A465+1,1)</f>
        <v>462</v>
      </c>
      <c r="B466" s="67" t="s">
        <v>160</v>
      </c>
      <c r="C466" s="63" t="s">
        <v>1095</v>
      </c>
      <c r="D466" s="67" t="s">
        <v>146</v>
      </c>
      <c r="E466" s="67" t="s">
        <v>1533</v>
      </c>
      <c r="F466" s="64"/>
      <c r="G466" s="67"/>
      <c r="H466" s="80">
        <v>0</v>
      </c>
      <c r="I466" s="80">
        <f>IF(C466="",0,SUMIFS(T_mouv_prog[Entrée],T_mouv_prog[Ref],C466))</f>
        <v>0</v>
      </c>
      <c r="J466" s="67">
        <f>IF(C466="",0,SUMIFS(T_mouv_prog[Sortie],T_mouv_prog[Ref],C466))</f>
        <v>0</v>
      </c>
      <c r="K466" s="63">
        <f>IFERROR(T_piece_prog[[#This Row],[Stock initial]]+T_piece_prog[[#This Row],[Entrées]]-T_piece_prog[[#This Row],[Sorties]],0)</f>
        <v>0</v>
      </c>
      <c r="L466" s="63">
        <f>IFERROR(T_piece_prog[[#This Row],[Stock Final]]*T_piece_prog[[#This Row],[Price]],0)</f>
        <v>0</v>
      </c>
      <c r="M466" s="80">
        <v>1</v>
      </c>
      <c r="N466" s="57">
        <f>IFERROR(K466-M466,"")</f>
        <v>-1</v>
      </c>
      <c r="O466" s="53" t="str">
        <f>IF(N466&gt;=0,"OK","Manque")</f>
        <v>Manque</v>
      </c>
    </row>
    <row r="467" spans="1:15" x14ac:dyDescent="0.3">
      <c r="A467" s="61">
        <f>IF(ISNUMBER(A466),A466+1,1)</f>
        <v>463</v>
      </c>
      <c r="B467" s="67" t="s">
        <v>160</v>
      </c>
      <c r="C467" s="63" t="s">
        <v>338</v>
      </c>
      <c r="D467" s="67" t="s">
        <v>146</v>
      </c>
      <c r="E467" s="67" t="s">
        <v>1533</v>
      </c>
      <c r="F467" s="64"/>
      <c r="G467" s="67"/>
      <c r="H467" s="80">
        <v>118</v>
      </c>
      <c r="I467" s="80">
        <f>IF(C467="",0,SUMIFS(T_mouv_prog[Entrée],T_mouv_prog[Ref],C467))</f>
        <v>0</v>
      </c>
      <c r="J467" s="67">
        <f>IF(C467="",0,SUMIFS(T_mouv_prog[Sortie],T_mouv_prog[Ref],C467))</f>
        <v>0</v>
      </c>
      <c r="K467" s="63">
        <f>IFERROR(T_piece_prog[[#This Row],[Stock initial]]+T_piece_prog[[#This Row],[Entrées]]-T_piece_prog[[#This Row],[Sorties]],0)</f>
        <v>118</v>
      </c>
      <c r="L467" s="63">
        <f>IFERROR(T_piece_prog[[#This Row],[Stock Final]]*T_piece_prog[[#This Row],[Price]],0)</f>
        <v>0</v>
      </c>
      <c r="M467" s="80">
        <v>53</v>
      </c>
      <c r="N467" s="57">
        <f>IFERROR(K467-M467,"")</f>
        <v>65</v>
      </c>
      <c r="O467" s="53" t="str">
        <f>IF(N467&gt;=0,"OK","Manque")</f>
        <v>OK</v>
      </c>
    </row>
    <row r="468" spans="1:15" x14ac:dyDescent="0.3">
      <c r="A468" s="61">
        <f>IF(ISNUMBER(A467),A467+1,1)</f>
        <v>464</v>
      </c>
      <c r="B468" s="67" t="s">
        <v>160</v>
      </c>
      <c r="C468" s="63" t="s">
        <v>1112</v>
      </c>
      <c r="D468" s="67" t="s">
        <v>242</v>
      </c>
      <c r="E468" s="67" t="s">
        <v>1533</v>
      </c>
      <c r="F468" s="64"/>
      <c r="G468" s="67"/>
      <c r="H468" s="80">
        <v>0</v>
      </c>
      <c r="I468" s="80">
        <f>IF(C468="",0,SUMIFS(T_mouv_prog[Entrée],T_mouv_prog[Ref],C468))</f>
        <v>0</v>
      </c>
      <c r="J468" s="67">
        <f>IF(C468="",0,SUMIFS(T_mouv_prog[Sortie],T_mouv_prog[Ref],C468))</f>
        <v>0</v>
      </c>
      <c r="K468" s="63">
        <f>IFERROR(T_piece_prog[[#This Row],[Stock initial]]+T_piece_prog[[#This Row],[Entrées]]-T_piece_prog[[#This Row],[Sorties]],0)</f>
        <v>0</v>
      </c>
      <c r="L468" s="63">
        <f>IFERROR(T_piece_prog[[#This Row],[Stock Final]]*T_piece_prog[[#This Row],[Price]],0)</f>
        <v>0</v>
      </c>
      <c r="M468" s="80">
        <v>38</v>
      </c>
      <c r="N468" s="57">
        <f>IFERROR(K468-M468,"")</f>
        <v>-38</v>
      </c>
      <c r="O468" s="53" t="str">
        <f>IF(N468&gt;=0,"OK","Manque")</f>
        <v>Manque</v>
      </c>
    </row>
    <row r="469" spans="1:15" x14ac:dyDescent="0.3">
      <c r="A469" s="61">
        <f>IF(ISNUMBER(A468),A468+1,1)</f>
        <v>465</v>
      </c>
      <c r="B469" s="62" t="s">
        <v>160</v>
      </c>
      <c r="C469" s="63" t="s">
        <v>339</v>
      </c>
      <c r="D469" s="63" t="s">
        <v>683</v>
      </c>
      <c r="E469" s="63" t="s">
        <v>1533</v>
      </c>
      <c r="F469" s="64"/>
      <c r="G469" s="67"/>
      <c r="H469" s="80">
        <v>0</v>
      </c>
      <c r="I469" s="80">
        <f>IF(C469="",0,SUMIFS(T_mouv_prog[Entrée],T_mouv_prog[Ref],C469))</f>
        <v>0</v>
      </c>
      <c r="J469" s="67">
        <f>IF(C469="",0,SUMIFS(T_mouv_prog[Sortie],T_mouv_prog[Ref],C469))</f>
        <v>0</v>
      </c>
      <c r="K469" s="63">
        <f>IFERROR(T_piece_prog[[#This Row],[Stock initial]]+T_piece_prog[[#This Row],[Entrées]]-T_piece_prog[[#This Row],[Sorties]],0)</f>
        <v>0</v>
      </c>
      <c r="L469" s="63">
        <f>IFERROR(T_piece_prog[[#This Row],[Stock Final]]*T_piece_prog[[#This Row],[Price]],0)</f>
        <v>0</v>
      </c>
      <c r="M469" s="80">
        <v>25</v>
      </c>
      <c r="N469" s="57">
        <f>IFERROR(K469-M469,"")</f>
        <v>-25</v>
      </c>
      <c r="O469" s="53" t="str">
        <f>IF(N469&gt;=0,"OK","Manque")</f>
        <v>Manque</v>
      </c>
    </row>
    <row r="470" spans="1:15" x14ac:dyDescent="0.3">
      <c r="A470" s="61">
        <f>IF(ISNUMBER(A469),A469+1,1)</f>
        <v>466</v>
      </c>
      <c r="B470" s="67" t="s">
        <v>863</v>
      </c>
      <c r="C470" s="63">
        <v>7423114226</v>
      </c>
      <c r="D470" s="67" t="s">
        <v>242</v>
      </c>
      <c r="E470" s="67" t="s">
        <v>1533</v>
      </c>
      <c r="F470" s="64"/>
      <c r="G470" s="67"/>
      <c r="H470" s="80">
        <v>15</v>
      </c>
      <c r="I470" s="80">
        <f>IF(C470="",0,SUMIFS(T_mouv_prog[Entrée],T_mouv_prog[Ref],C470))</f>
        <v>0</v>
      </c>
      <c r="J470" s="67">
        <f>IF(C470="",0,SUMIFS(T_mouv_prog[Sortie],T_mouv_prog[Ref],C470))</f>
        <v>0</v>
      </c>
      <c r="K470" s="63">
        <f>IFERROR(T_piece_prog[[#This Row],[Stock initial]]+T_piece_prog[[#This Row],[Entrées]]-T_piece_prog[[#This Row],[Sorties]],0)</f>
        <v>15</v>
      </c>
      <c r="L470" s="63">
        <f>IFERROR(T_piece_prog[[#This Row],[Stock Final]]*T_piece_prog[[#This Row],[Price]],0)</f>
        <v>0</v>
      </c>
      <c r="M470" s="80">
        <v>0</v>
      </c>
      <c r="N470" s="57">
        <f>IFERROR(K470-M470,"")</f>
        <v>15</v>
      </c>
      <c r="O470" s="53" t="str">
        <f>IF(N470&gt;=0,"OK","Manque")</f>
        <v>OK</v>
      </c>
    </row>
    <row r="471" spans="1:15" x14ac:dyDescent="0.3">
      <c r="A471" s="61">
        <f>IF(ISNUMBER(A470),A470+1,1)</f>
        <v>467</v>
      </c>
      <c r="B471" s="67" t="s">
        <v>95</v>
      </c>
      <c r="C471" s="63">
        <v>7423658103</v>
      </c>
      <c r="D471" s="67" t="s">
        <v>180</v>
      </c>
      <c r="E471" s="67" t="s">
        <v>1533</v>
      </c>
      <c r="F471" s="64"/>
      <c r="G471" s="67"/>
      <c r="H471" s="80">
        <v>0</v>
      </c>
      <c r="I471" s="80">
        <f>IF(C471="",0,SUMIFS(T_mouv_prog[Entrée],T_mouv_prog[Ref],C471))</f>
        <v>0</v>
      </c>
      <c r="J471" s="67">
        <f>IF(C471="",0,SUMIFS(T_mouv_prog[Sortie],T_mouv_prog[Ref],C471))</f>
        <v>0</v>
      </c>
      <c r="K471" s="63">
        <f>IFERROR(T_piece_prog[[#This Row],[Stock initial]]+T_piece_prog[[#This Row],[Entrées]]-T_piece_prog[[#This Row],[Sorties]],0)</f>
        <v>0</v>
      </c>
      <c r="L471" s="63">
        <f>IFERROR(T_piece_prog[[#This Row],[Stock Final]]*T_piece_prog[[#This Row],[Price]],0)</f>
        <v>0</v>
      </c>
      <c r="M471" s="80">
        <v>0</v>
      </c>
      <c r="N471" s="57">
        <f>IFERROR(K471-M471,"")</f>
        <v>0</v>
      </c>
      <c r="O471" s="53" t="str">
        <f>IF(N471&gt;=0,"OK","Manque")</f>
        <v>OK</v>
      </c>
    </row>
    <row r="472" spans="1:15" x14ac:dyDescent="0.3">
      <c r="A472" s="61">
        <f>IF(ISNUMBER(A471),A471+1,1)</f>
        <v>468</v>
      </c>
      <c r="B472" s="67" t="s">
        <v>95</v>
      </c>
      <c r="C472" s="63" t="s">
        <v>159</v>
      </c>
      <c r="D472" s="67" t="s">
        <v>146</v>
      </c>
      <c r="E472" s="67" t="s">
        <v>1533</v>
      </c>
      <c r="F472" s="64"/>
      <c r="G472" s="67"/>
      <c r="H472" s="80">
        <v>4</v>
      </c>
      <c r="I472" s="80">
        <f>IF(C472="",0,SUMIFS(T_mouv_prog[Entrée],T_mouv_prog[Ref],C472))</f>
        <v>0</v>
      </c>
      <c r="J472" s="67">
        <f>IF(C472="",0,SUMIFS(T_mouv_prog[Sortie],T_mouv_prog[Ref],C472))</f>
        <v>0</v>
      </c>
      <c r="K472" s="63">
        <f>IFERROR(T_piece_prog[[#This Row],[Stock initial]]+T_piece_prog[[#This Row],[Entrées]]-T_piece_prog[[#This Row],[Sorties]],0)</f>
        <v>4</v>
      </c>
      <c r="L472" s="63">
        <f>IFERROR(T_piece_prog[[#This Row],[Stock Final]]*T_piece_prog[[#This Row],[Price]],0)</f>
        <v>0</v>
      </c>
      <c r="M472" s="80">
        <v>12</v>
      </c>
      <c r="N472" s="57">
        <f>IFERROR(K472-M472,"")</f>
        <v>-8</v>
      </c>
      <c r="O472" s="53" t="str">
        <f>IF(N472&gt;=0,"OK","Manque")</f>
        <v>Manque</v>
      </c>
    </row>
    <row r="473" spans="1:15" x14ac:dyDescent="0.3">
      <c r="A473" s="61">
        <f>IF(ISNUMBER(A472),A472+1,1)</f>
        <v>469</v>
      </c>
      <c r="B473" s="67" t="s">
        <v>95</v>
      </c>
      <c r="C473" s="63">
        <v>1405517050</v>
      </c>
      <c r="D473" s="67" t="s">
        <v>146</v>
      </c>
      <c r="E473" s="67" t="s">
        <v>1533</v>
      </c>
      <c r="F473" s="64"/>
      <c r="G473" s="67"/>
      <c r="H473" s="80">
        <v>0</v>
      </c>
      <c r="I473" s="80">
        <f>IF(C473="",0,SUMIFS(T_mouv_prog[Entrée],T_mouv_prog[Ref],C473))</f>
        <v>0</v>
      </c>
      <c r="J473" s="67">
        <f>IF(C473="",0,SUMIFS(T_mouv_prog[Sortie],T_mouv_prog[Ref],C473))</f>
        <v>0</v>
      </c>
      <c r="K473" s="63">
        <f>IFERROR(T_piece_prog[[#This Row],[Stock initial]]+T_piece_prog[[#This Row],[Entrées]]-T_piece_prog[[#This Row],[Sorties]],0)</f>
        <v>0</v>
      </c>
      <c r="L473" s="63">
        <f>IFERROR(T_piece_prog[[#This Row],[Stock Final]]*T_piece_prog[[#This Row],[Price]],0)</f>
        <v>0</v>
      </c>
      <c r="M473" s="80">
        <v>0</v>
      </c>
      <c r="N473" s="57">
        <f>IFERROR(K473-M473,"")</f>
        <v>0</v>
      </c>
      <c r="O473" s="53" t="str">
        <f>IF(N473&gt;=0,"OK","Manque")</f>
        <v>OK</v>
      </c>
    </row>
    <row r="474" spans="1:15" x14ac:dyDescent="0.3">
      <c r="A474" s="61">
        <f>IF(ISNUMBER(A473),A473+1,1)</f>
        <v>470</v>
      </c>
      <c r="B474" s="62" t="s">
        <v>95</v>
      </c>
      <c r="C474" s="63" t="s">
        <v>1492</v>
      </c>
      <c r="D474" s="63" t="s">
        <v>146</v>
      </c>
      <c r="E474" s="63" t="s">
        <v>1533</v>
      </c>
      <c r="F474" s="64"/>
      <c r="G474" s="67"/>
      <c r="H474" s="80">
        <v>9</v>
      </c>
      <c r="I474" s="80">
        <f>IF(C474="",0,SUMIFS(T_mouv_prog[Entrée],T_mouv_prog[Ref],C474))</f>
        <v>0</v>
      </c>
      <c r="J474" s="67">
        <f>IF(C474="",0,SUMIFS(T_mouv_prog[Sortie],T_mouv_prog[Ref],C474))</f>
        <v>0</v>
      </c>
      <c r="K474" s="63">
        <f>IFERROR(T_piece_prog[[#This Row],[Stock initial]]+T_piece_prog[[#This Row],[Entrées]]-T_piece_prog[[#This Row],[Sorties]],0)</f>
        <v>9</v>
      </c>
      <c r="L474" s="63">
        <f>IFERROR(T_piece_prog[[#This Row],[Stock Final]]*T_piece_prog[[#This Row],[Price]],0)</f>
        <v>0</v>
      </c>
      <c r="M474" s="80">
        <v>9</v>
      </c>
      <c r="N474" s="57">
        <f>IFERROR(K474-M474,"")</f>
        <v>0</v>
      </c>
      <c r="O474" s="53" t="str">
        <f>IF(N474&gt;=0,"OK","Manque")</f>
        <v>OK</v>
      </c>
    </row>
    <row r="475" spans="1:15" x14ac:dyDescent="0.3">
      <c r="A475" s="61">
        <f>IF(ISNUMBER(A474),A474+1,1)</f>
        <v>471</v>
      </c>
      <c r="B475" s="67" t="s">
        <v>973</v>
      </c>
      <c r="C475" s="63">
        <v>7423114217</v>
      </c>
      <c r="D475" s="67" t="s">
        <v>907</v>
      </c>
      <c r="E475" s="67" t="s">
        <v>1533</v>
      </c>
      <c r="F475" s="64"/>
      <c r="G475" s="67"/>
      <c r="H475" s="80">
        <v>0</v>
      </c>
      <c r="I475" s="80">
        <f>IF(C475="",0,SUMIFS(T_mouv_prog[Entrée],T_mouv_prog[Ref],C475))</f>
        <v>0</v>
      </c>
      <c r="J475" s="67">
        <f>IF(C475="",0,SUMIFS(T_mouv_prog[Sortie],T_mouv_prog[Ref],C475))</f>
        <v>0</v>
      </c>
      <c r="K475" s="63">
        <f>IFERROR(T_piece_prog[[#This Row],[Stock initial]]+T_piece_prog[[#This Row],[Entrées]]-T_piece_prog[[#This Row],[Sorties]],0)</f>
        <v>0</v>
      </c>
      <c r="L475" s="63">
        <f>IFERROR(T_piece_prog[[#This Row],[Stock Final]]*T_piece_prog[[#This Row],[Price]],0)</f>
        <v>0</v>
      </c>
      <c r="M475" s="80">
        <v>0</v>
      </c>
      <c r="N475" s="57">
        <f>IFERROR(K475-M475,"")</f>
        <v>0</v>
      </c>
      <c r="O475" s="53" t="str">
        <f>IF(N475&gt;=0,"OK","Manque")</f>
        <v>OK</v>
      </c>
    </row>
    <row r="476" spans="1:15" x14ac:dyDescent="0.3">
      <c r="A476" s="61">
        <f>IF(ISNUMBER(A475),A475+1,1)</f>
        <v>472</v>
      </c>
      <c r="B476" s="67" t="s">
        <v>551</v>
      </c>
      <c r="C476" s="63" t="s">
        <v>552</v>
      </c>
      <c r="D476" s="67" t="s">
        <v>242</v>
      </c>
      <c r="E476" s="67" t="s">
        <v>1533</v>
      </c>
      <c r="F476" s="64"/>
      <c r="G476" s="67"/>
      <c r="H476" s="80">
        <v>1</v>
      </c>
      <c r="I476" s="80">
        <f>IF(C476="",0,SUMIFS(T_mouv_prog[Entrée],T_mouv_prog[Ref],C476))</f>
        <v>0</v>
      </c>
      <c r="J476" s="67">
        <f>IF(C476="",0,SUMIFS(T_mouv_prog[Sortie],T_mouv_prog[Ref],C476))</f>
        <v>0</v>
      </c>
      <c r="K476" s="63">
        <f>IFERROR(T_piece_prog[[#This Row],[Stock initial]]+T_piece_prog[[#This Row],[Entrées]]-T_piece_prog[[#This Row],[Sorties]],0)</f>
        <v>1</v>
      </c>
      <c r="L476" s="63">
        <f>IFERROR(T_piece_prog[[#This Row],[Stock Final]]*T_piece_prog[[#This Row],[Price]],0)</f>
        <v>0</v>
      </c>
      <c r="M476" s="80">
        <v>2</v>
      </c>
      <c r="N476" s="57">
        <f>IFERROR(K476-M476,"")</f>
        <v>-1</v>
      </c>
      <c r="O476" s="53" t="str">
        <f>IF(N476&gt;=0,"OK","Manque")</f>
        <v>Manque</v>
      </c>
    </row>
    <row r="477" spans="1:15" x14ac:dyDescent="0.3">
      <c r="A477" s="61">
        <f>IF(ISNUMBER(A476),A476+1,1)</f>
        <v>473</v>
      </c>
      <c r="B477" s="67" t="s">
        <v>728</v>
      </c>
      <c r="C477" s="63">
        <v>2556201</v>
      </c>
      <c r="D477" s="67" t="s">
        <v>146</v>
      </c>
      <c r="E477" s="67" t="s">
        <v>1533</v>
      </c>
      <c r="F477" s="64"/>
      <c r="G477" s="67"/>
      <c r="H477" s="80">
        <v>3</v>
      </c>
      <c r="I477" s="80">
        <f>IF(C477="",0,SUMIFS(T_mouv_prog[Entrée],T_mouv_prog[Ref],C477))</f>
        <v>0</v>
      </c>
      <c r="J477" s="67">
        <f>IF(C477="",0,SUMIFS(T_mouv_prog[Sortie],T_mouv_prog[Ref],C477))</f>
        <v>0</v>
      </c>
      <c r="K477" s="63">
        <f>IFERROR(T_piece_prog[[#This Row],[Stock initial]]+T_piece_prog[[#This Row],[Entrées]]-T_piece_prog[[#This Row],[Sorties]],0)</f>
        <v>3</v>
      </c>
      <c r="L477" s="63">
        <f>IFERROR(T_piece_prog[[#This Row],[Stock Final]]*T_piece_prog[[#This Row],[Price]],0)</f>
        <v>0</v>
      </c>
      <c r="M477" s="80">
        <v>3</v>
      </c>
      <c r="N477" s="57">
        <f>IFERROR(K477-M477,"")</f>
        <v>0</v>
      </c>
      <c r="O477" s="53" t="str">
        <f>IF(N477&gt;=0,"OK","Manque")</f>
        <v>OK</v>
      </c>
    </row>
    <row r="478" spans="1:15" x14ac:dyDescent="0.3">
      <c r="A478" s="61">
        <f>IF(ISNUMBER(A477),A477+1,1)</f>
        <v>474</v>
      </c>
      <c r="B478" s="67" t="s">
        <v>859</v>
      </c>
      <c r="C478" s="63">
        <v>7423260129</v>
      </c>
      <c r="D478" s="67" t="s">
        <v>180</v>
      </c>
      <c r="E478" s="67" t="s">
        <v>1533</v>
      </c>
      <c r="F478" s="64"/>
      <c r="G478" s="67"/>
      <c r="H478" s="80">
        <v>0</v>
      </c>
      <c r="I478" s="80">
        <f>IF(C478="",0,SUMIFS(T_mouv_prog[Entrée],T_mouv_prog[Ref],C478))</f>
        <v>0</v>
      </c>
      <c r="J478" s="67">
        <f>IF(C478="",0,SUMIFS(T_mouv_prog[Sortie],T_mouv_prog[Ref],C478))</f>
        <v>0</v>
      </c>
      <c r="K478" s="63">
        <f>IFERROR(T_piece_prog[[#This Row],[Stock initial]]+T_piece_prog[[#This Row],[Entrées]]-T_piece_prog[[#This Row],[Sorties]],0)</f>
        <v>0</v>
      </c>
      <c r="L478" s="63">
        <f>IFERROR(T_piece_prog[[#This Row],[Stock Final]]*T_piece_prog[[#This Row],[Price]],0)</f>
        <v>0</v>
      </c>
      <c r="M478" s="80">
        <v>0</v>
      </c>
      <c r="N478" s="57">
        <f>IFERROR(K478-M478,"")</f>
        <v>0</v>
      </c>
      <c r="O478" s="53" t="str">
        <f>IF(N478&gt;=0,"OK","Manque")</f>
        <v>OK</v>
      </c>
    </row>
    <row r="479" spans="1:15" x14ac:dyDescent="0.3">
      <c r="A479" s="61">
        <f>IF(ISNUMBER(A478),A478+1,1)</f>
        <v>475</v>
      </c>
      <c r="B479" s="67" t="s">
        <v>184</v>
      </c>
      <c r="C479" s="63">
        <v>7482499570</v>
      </c>
      <c r="D479" s="67" t="s">
        <v>180</v>
      </c>
      <c r="E479" s="67" t="s">
        <v>1533</v>
      </c>
      <c r="F479" s="64"/>
      <c r="G479" s="67"/>
      <c r="H479" s="80">
        <v>3</v>
      </c>
      <c r="I479" s="80">
        <f>IF(C479="",0,SUMIFS(T_mouv_prog[Entrée],T_mouv_prog[Ref],C479))</f>
        <v>0</v>
      </c>
      <c r="J479" s="67">
        <f>IF(C479="",0,SUMIFS(T_mouv_prog[Sortie],T_mouv_prog[Ref],C479))</f>
        <v>0</v>
      </c>
      <c r="K479" s="63">
        <f>IFERROR(T_piece_prog[[#This Row],[Stock initial]]+T_piece_prog[[#This Row],[Entrées]]-T_piece_prog[[#This Row],[Sorties]],0)</f>
        <v>3</v>
      </c>
      <c r="L479" s="63">
        <f>IFERROR(T_piece_prog[[#This Row],[Stock Final]]*T_piece_prog[[#This Row],[Price]],0)</f>
        <v>0</v>
      </c>
      <c r="M479" s="80">
        <v>3</v>
      </c>
      <c r="N479" s="57">
        <f>IFERROR(K479-M479,"")</f>
        <v>0</v>
      </c>
      <c r="O479" s="53" t="str">
        <f>IF(N479&gt;=0,"OK","Manque")</f>
        <v>OK</v>
      </c>
    </row>
    <row r="480" spans="1:15" x14ac:dyDescent="0.3">
      <c r="A480" s="61">
        <f>IF(ISNUMBER(A479),A479+1,1)</f>
        <v>476</v>
      </c>
      <c r="B480" s="67" t="s">
        <v>1167</v>
      </c>
      <c r="C480" s="63" t="s">
        <v>1168</v>
      </c>
      <c r="D480" s="67" t="s">
        <v>683</v>
      </c>
      <c r="E480" s="67" t="s">
        <v>1533</v>
      </c>
      <c r="F480" s="64"/>
      <c r="G480" s="67"/>
      <c r="H480" s="80">
        <v>0</v>
      </c>
      <c r="I480" s="80">
        <f>IF(C480="",0,SUMIFS(T_mouv_prog[Entrée],T_mouv_prog[Ref],C480))</f>
        <v>0</v>
      </c>
      <c r="J480" s="67">
        <f>IF(C480="",0,SUMIFS(T_mouv_prog[Sortie],T_mouv_prog[Ref],C480))</f>
        <v>0</v>
      </c>
      <c r="K480" s="63">
        <f>IFERROR(T_piece_prog[[#This Row],[Stock initial]]+T_piece_prog[[#This Row],[Entrées]]-T_piece_prog[[#This Row],[Sorties]],0)</f>
        <v>0</v>
      </c>
      <c r="L480" s="63">
        <f>IFERROR(T_piece_prog[[#This Row],[Stock Final]]*T_piece_prog[[#This Row],[Price]],0)</f>
        <v>0</v>
      </c>
      <c r="M480" s="80">
        <v>3</v>
      </c>
      <c r="N480" s="57">
        <f>IFERROR(K480-M480,"")</f>
        <v>-3</v>
      </c>
      <c r="O480" s="53" t="str">
        <f>IF(N480&gt;=0,"OK","Manque")</f>
        <v>Manque</v>
      </c>
    </row>
    <row r="481" spans="1:15" x14ac:dyDescent="0.3">
      <c r="A481" s="61">
        <f>IF(ISNUMBER(A480),A480+1,1)</f>
        <v>477</v>
      </c>
      <c r="B481" s="67" t="s">
        <v>1225</v>
      </c>
      <c r="C481" s="63" t="s">
        <v>170</v>
      </c>
      <c r="D481" s="67" t="s">
        <v>146</v>
      </c>
      <c r="E481" s="67" t="s">
        <v>1533</v>
      </c>
      <c r="F481" s="64"/>
      <c r="G481" s="67"/>
      <c r="H481" s="80">
        <v>0</v>
      </c>
      <c r="I481" s="80">
        <f>IF(C481="",0,SUMIFS(T_mouv_prog[Entrée],T_mouv_prog[Ref],C481))</f>
        <v>0</v>
      </c>
      <c r="J481" s="67">
        <f>IF(C481="",0,SUMIFS(T_mouv_prog[Sortie],T_mouv_prog[Ref],C481))</f>
        <v>0</v>
      </c>
      <c r="K481" s="63">
        <f>IFERROR(T_piece_prog[[#This Row],[Stock initial]]+T_piece_prog[[#This Row],[Entrées]]-T_piece_prog[[#This Row],[Sorties]],0)</f>
        <v>0</v>
      </c>
      <c r="L481" s="63">
        <f>IFERROR(T_piece_prog[[#This Row],[Stock Final]]*T_piece_prog[[#This Row],[Price]],0)</f>
        <v>0</v>
      </c>
      <c r="M481" s="80">
        <v>0</v>
      </c>
      <c r="N481" s="57">
        <f>IFERROR(K481-M481,"")</f>
        <v>0</v>
      </c>
      <c r="O481" s="53" t="str">
        <f>IF(N481&gt;=0,"OK","Manque")</f>
        <v>OK</v>
      </c>
    </row>
    <row r="482" spans="1:15" x14ac:dyDescent="0.3">
      <c r="A482" s="61">
        <f>IF(ISNUMBER(A481),A481+1,1)</f>
        <v>478</v>
      </c>
      <c r="B482" s="67" t="s">
        <v>833</v>
      </c>
      <c r="C482" s="63">
        <v>4324102227</v>
      </c>
      <c r="D482" s="67" t="s">
        <v>683</v>
      </c>
      <c r="E482" s="67" t="s">
        <v>1533</v>
      </c>
      <c r="F482" s="64"/>
      <c r="G482" s="67"/>
      <c r="H482" s="80">
        <v>0</v>
      </c>
      <c r="I482" s="80">
        <f>IF(C482="",0,SUMIFS(T_mouv_prog[Entrée],T_mouv_prog[Ref],C482))</f>
        <v>0</v>
      </c>
      <c r="J482" s="67">
        <f>IF(C482="",0,SUMIFS(T_mouv_prog[Sortie],T_mouv_prog[Ref],C482))</f>
        <v>0</v>
      </c>
      <c r="K482" s="63">
        <f>IFERROR(T_piece_prog[[#This Row],[Stock initial]]+T_piece_prog[[#This Row],[Entrées]]-T_piece_prog[[#This Row],[Sorties]],0)</f>
        <v>0</v>
      </c>
      <c r="L482" s="63">
        <f>IFERROR(T_piece_prog[[#This Row],[Stock Final]]*T_piece_prog[[#This Row],[Price]],0)</f>
        <v>0</v>
      </c>
      <c r="M482" s="80">
        <v>0</v>
      </c>
      <c r="N482" s="57">
        <f>IFERROR(K482-M482,"")</f>
        <v>0</v>
      </c>
      <c r="O482" s="53" t="str">
        <f>IF(N482&gt;=0,"OK","Manque")</f>
        <v>OK</v>
      </c>
    </row>
    <row r="483" spans="1:15" x14ac:dyDescent="0.3">
      <c r="A483" s="61">
        <f>IF(ISNUMBER(A482),A482+1,1)</f>
        <v>479</v>
      </c>
      <c r="B483" s="67" t="s">
        <v>908</v>
      </c>
      <c r="C483" s="63" t="s">
        <v>909</v>
      </c>
      <c r="D483" s="67" t="s">
        <v>894</v>
      </c>
      <c r="E483" s="67" t="s">
        <v>1533</v>
      </c>
      <c r="F483" s="64"/>
      <c r="G483" s="67"/>
      <c r="H483" s="80">
        <v>0</v>
      </c>
      <c r="I483" s="80">
        <f>IF(C483="",0,SUMIFS(T_mouv_prog[Entrée],T_mouv_prog[Ref],C483))</f>
        <v>0</v>
      </c>
      <c r="J483" s="67">
        <f>IF(C483="",0,SUMIFS(T_mouv_prog[Sortie],T_mouv_prog[Ref],C483))</f>
        <v>0</v>
      </c>
      <c r="K483" s="63">
        <f>IFERROR(T_piece_prog[[#This Row],[Stock initial]]+T_piece_prog[[#This Row],[Entrées]]-T_piece_prog[[#This Row],[Sorties]],0)</f>
        <v>0</v>
      </c>
      <c r="L483" s="63">
        <f>IFERROR(T_piece_prog[[#This Row],[Stock Final]]*T_piece_prog[[#This Row],[Price]],0)</f>
        <v>0</v>
      </c>
      <c r="M483" s="80">
        <v>1</v>
      </c>
      <c r="N483" s="57">
        <f>IFERROR(K483-M483,"")</f>
        <v>-1</v>
      </c>
      <c r="O483" s="53" t="str">
        <f>IF(N483&gt;=0,"OK","Manque")</f>
        <v>Manque</v>
      </c>
    </row>
    <row r="484" spans="1:15" x14ac:dyDescent="0.3">
      <c r="A484" s="61">
        <f>IF(ISNUMBER(A483),A483+1,1)</f>
        <v>480</v>
      </c>
      <c r="B484" s="67" t="s">
        <v>1018</v>
      </c>
      <c r="C484" s="63">
        <v>7423108290</v>
      </c>
      <c r="D484" s="67" t="s">
        <v>180</v>
      </c>
      <c r="E484" s="67" t="s">
        <v>1533</v>
      </c>
      <c r="F484" s="64"/>
      <c r="G484" s="67"/>
      <c r="H484" s="80">
        <v>0</v>
      </c>
      <c r="I484" s="80">
        <f>IF(C484="",0,SUMIFS(T_mouv_prog[Entrée],T_mouv_prog[Ref],C484))</f>
        <v>0</v>
      </c>
      <c r="J484" s="67">
        <f>IF(C484="",0,SUMIFS(T_mouv_prog[Sortie],T_mouv_prog[Ref],C484))</f>
        <v>0</v>
      </c>
      <c r="K484" s="63">
        <f>IFERROR(T_piece_prog[[#This Row],[Stock initial]]+T_piece_prog[[#This Row],[Entrées]]-T_piece_prog[[#This Row],[Sorties]],0)</f>
        <v>0</v>
      </c>
      <c r="L484" s="63">
        <f>IFERROR(T_piece_prog[[#This Row],[Stock Final]]*T_piece_prog[[#This Row],[Price]],0)</f>
        <v>0</v>
      </c>
      <c r="M484" s="80">
        <v>0</v>
      </c>
      <c r="N484" s="57">
        <f>IFERROR(K484-M484,"")</f>
        <v>0</v>
      </c>
      <c r="O484" s="53" t="str">
        <f>IF(N484&gt;=0,"OK","Manque")</f>
        <v>OK</v>
      </c>
    </row>
    <row r="485" spans="1:15" x14ac:dyDescent="0.3">
      <c r="A485" s="61">
        <f>IF(ISNUMBER(A484),A484+1,1)</f>
        <v>481</v>
      </c>
      <c r="B485" s="67" t="s">
        <v>858</v>
      </c>
      <c r="C485" s="63">
        <v>7421412846</v>
      </c>
      <c r="D485" s="67" t="s">
        <v>180</v>
      </c>
      <c r="E485" s="67" t="s">
        <v>1533</v>
      </c>
      <c r="F485" s="64"/>
      <c r="G485" s="67"/>
      <c r="H485" s="80">
        <v>0</v>
      </c>
      <c r="I485" s="80">
        <f>IF(C485="",0,SUMIFS(T_mouv_prog[Entrée],T_mouv_prog[Ref],C485))</f>
        <v>0</v>
      </c>
      <c r="J485" s="67">
        <f>IF(C485="",0,SUMIFS(T_mouv_prog[Sortie],T_mouv_prog[Ref],C485))</f>
        <v>0</v>
      </c>
      <c r="K485" s="63">
        <f>IFERROR(T_piece_prog[[#This Row],[Stock initial]]+T_piece_prog[[#This Row],[Entrées]]-T_piece_prog[[#This Row],[Sorties]],0)</f>
        <v>0</v>
      </c>
      <c r="L485" s="63">
        <f>IFERROR(T_piece_prog[[#This Row],[Stock Final]]*T_piece_prog[[#This Row],[Price]],0)</f>
        <v>0</v>
      </c>
      <c r="M485" s="80">
        <v>0</v>
      </c>
      <c r="N485" s="57">
        <f>IFERROR(K485-M485,"")</f>
        <v>0</v>
      </c>
      <c r="O485" s="53" t="str">
        <f>IF(N485&gt;=0,"OK","Manque")</f>
        <v>OK</v>
      </c>
    </row>
    <row r="486" spans="1:15" x14ac:dyDescent="0.3">
      <c r="A486" s="61">
        <f>IF(ISNUMBER(A485),A485+1,1)</f>
        <v>482</v>
      </c>
      <c r="B486" s="67" t="s">
        <v>1024</v>
      </c>
      <c r="C486" s="63" t="s">
        <v>1025</v>
      </c>
      <c r="D486" s="67" t="s">
        <v>146</v>
      </c>
      <c r="E486" s="67" t="s">
        <v>1533</v>
      </c>
      <c r="F486" s="64"/>
      <c r="G486" s="67"/>
      <c r="H486" s="80">
        <v>6</v>
      </c>
      <c r="I486" s="80">
        <f>IF(C486="",0,SUMIFS(T_mouv_prog[Entrée],T_mouv_prog[Ref],C486))</f>
        <v>0</v>
      </c>
      <c r="J486" s="67">
        <f>IF(C486="",0,SUMIFS(T_mouv_prog[Sortie],T_mouv_prog[Ref],C486))</f>
        <v>0</v>
      </c>
      <c r="K486" s="63">
        <f>IFERROR(T_piece_prog[[#This Row],[Stock initial]]+T_piece_prog[[#This Row],[Entrées]]-T_piece_prog[[#This Row],[Sorties]],0)</f>
        <v>6</v>
      </c>
      <c r="L486" s="63">
        <f>IFERROR(T_piece_prog[[#This Row],[Stock Final]]*T_piece_prog[[#This Row],[Price]],0)</f>
        <v>0</v>
      </c>
      <c r="M486" s="80">
        <v>7</v>
      </c>
      <c r="N486" s="57">
        <f>IFERROR(K486-M486,"")</f>
        <v>-1</v>
      </c>
      <c r="O486" s="53" t="str">
        <f>IF(N486&gt;=0,"OK","Manque")</f>
        <v>Manque</v>
      </c>
    </row>
    <row r="487" spans="1:15" x14ac:dyDescent="0.3">
      <c r="A487" s="61">
        <f>IF(ISNUMBER(A486),A486+1,1)</f>
        <v>483</v>
      </c>
      <c r="B487" s="67" t="s">
        <v>352</v>
      </c>
      <c r="C487" s="63" t="s">
        <v>353</v>
      </c>
      <c r="D487" s="67" t="s">
        <v>242</v>
      </c>
      <c r="E487" s="67" t="s">
        <v>1533</v>
      </c>
      <c r="F487" s="64"/>
      <c r="G487" s="67"/>
      <c r="H487" s="80">
        <v>0</v>
      </c>
      <c r="I487" s="80">
        <f>IF(C487="",0,SUMIFS(T_mouv_prog[Entrée],T_mouv_prog[Ref],C487))</f>
        <v>0</v>
      </c>
      <c r="J487" s="67">
        <f>IF(C487="",0,SUMIFS(T_mouv_prog[Sortie],T_mouv_prog[Ref],C487))</f>
        <v>0</v>
      </c>
      <c r="K487" s="63">
        <f>IFERROR(T_piece_prog[[#This Row],[Stock initial]]+T_piece_prog[[#This Row],[Entrées]]-T_piece_prog[[#This Row],[Sorties]],0)</f>
        <v>0</v>
      </c>
      <c r="L487" s="63">
        <f>IFERROR(T_piece_prog[[#This Row],[Stock Final]]*T_piece_prog[[#This Row],[Price]],0)</f>
        <v>0</v>
      </c>
      <c r="M487" s="80">
        <v>0</v>
      </c>
      <c r="N487" s="57">
        <f>IFERROR(K487-M487,"")</f>
        <v>0</v>
      </c>
      <c r="O487" s="53" t="str">
        <f>IF(N487&gt;=0,"OK","Manque")</f>
        <v>OK</v>
      </c>
    </row>
    <row r="488" spans="1:15" x14ac:dyDescent="0.3">
      <c r="A488" s="61">
        <f>IF(ISNUMBER(A487),A487+1,1)</f>
        <v>484</v>
      </c>
      <c r="B488" s="67" t="s">
        <v>282</v>
      </c>
      <c r="C488" s="63" t="s">
        <v>342</v>
      </c>
      <c r="D488" s="67" t="s">
        <v>242</v>
      </c>
      <c r="E488" s="67" t="s">
        <v>1533</v>
      </c>
      <c r="F488" s="64"/>
      <c r="G488" s="67"/>
      <c r="H488" s="80">
        <v>8</v>
      </c>
      <c r="I488" s="80">
        <f>IF(C488="",0,SUMIFS(T_mouv_prog[Entrée],T_mouv_prog[Ref],C488))</f>
        <v>0</v>
      </c>
      <c r="J488" s="67">
        <f>IF(C488="",0,SUMIFS(T_mouv_prog[Sortie],T_mouv_prog[Ref],C488))</f>
        <v>0</v>
      </c>
      <c r="K488" s="63">
        <f>IFERROR(T_piece_prog[[#This Row],[Stock initial]]+T_piece_prog[[#This Row],[Entrées]]-T_piece_prog[[#This Row],[Sorties]],0)</f>
        <v>8</v>
      </c>
      <c r="L488" s="63">
        <f>IFERROR(T_piece_prog[[#This Row],[Stock Final]]*T_piece_prog[[#This Row],[Price]],0)</f>
        <v>0</v>
      </c>
      <c r="M488" s="80">
        <v>10</v>
      </c>
      <c r="N488" s="57">
        <f>IFERROR(K488-M488,"")</f>
        <v>-2</v>
      </c>
      <c r="O488" s="53" t="str">
        <f>IF(N488&gt;=0,"OK","Manque")</f>
        <v>Manque</v>
      </c>
    </row>
    <row r="489" spans="1:15" x14ac:dyDescent="0.3">
      <c r="A489" s="61">
        <f>IF(ISNUMBER(A488),A488+1,1)</f>
        <v>485</v>
      </c>
      <c r="B489" s="67" t="s">
        <v>282</v>
      </c>
      <c r="C489" s="63" t="s">
        <v>1384</v>
      </c>
      <c r="D489" s="67" t="s">
        <v>242</v>
      </c>
      <c r="E489" s="67" t="s">
        <v>1533</v>
      </c>
      <c r="F489" s="64"/>
      <c r="G489" s="67"/>
      <c r="H489" s="80">
        <v>9</v>
      </c>
      <c r="I489" s="80">
        <f>IF(C489="",0,SUMIFS(T_mouv_prog[Entrée],T_mouv_prog[Ref],C489))</f>
        <v>0</v>
      </c>
      <c r="J489" s="67">
        <f>IF(C489="",0,SUMIFS(T_mouv_prog[Sortie],T_mouv_prog[Ref],C489))</f>
        <v>0</v>
      </c>
      <c r="K489" s="63">
        <f>IFERROR(T_piece_prog[[#This Row],[Stock initial]]+T_piece_prog[[#This Row],[Entrées]]-T_piece_prog[[#This Row],[Sorties]],0)</f>
        <v>9</v>
      </c>
      <c r="L489" s="63">
        <f>IFERROR(T_piece_prog[[#This Row],[Stock Final]]*T_piece_prog[[#This Row],[Price]],0)</f>
        <v>0</v>
      </c>
      <c r="M489" s="80">
        <v>9</v>
      </c>
      <c r="N489" s="57">
        <f>IFERROR(K489-M489,"")</f>
        <v>0</v>
      </c>
      <c r="O489" s="53" t="str">
        <f>IF(N489&gt;=0,"OK","Manque")</f>
        <v>OK</v>
      </c>
    </row>
    <row r="490" spans="1:15" x14ac:dyDescent="0.3">
      <c r="A490" s="61">
        <f>IF(ISNUMBER(A489),A489+1,1)</f>
        <v>486</v>
      </c>
      <c r="B490" s="67" t="s">
        <v>282</v>
      </c>
      <c r="C490" s="63" t="s">
        <v>1385</v>
      </c>
      <c r="D490" s="67" t="s">
        <v>242</v>
      </c>
      <c r="E490" s="67" t="s">
        <v>1533</v>
      </c>
      <c r="F490" s="64"/>
      <c r="G490" s="67"/>
      <c r="H490" s="80">
        <v>22</v>
      </c>
      <c r="I490" s="80">
        <f>IF(C490="",0,SUMIFS(T_mouv_prog[Entrée],T_mouv_prog[Ref],C490))</f>
        <v>0</v>
      </c>
      <c r="J490" s="67">
        <f>IF(C490="",0,SUMIFS(T_mouv_prog[Sortie],T_mouv_prog[Ref],C490))</f>
        <v>0</v>
      </c>
      <c r="K490" s="63">
        <f>IFERROR(T_piece_prog[[#This Row],[Stock initial]]+T_piece_prog[[#This Row],[Entrées]]-T_piece_prog[[#This Row],[Sorties]],0)</f>
        <v>22</v>
      </c>
      <c r="L490" s="63">
        <f>IFERROR(T_piece_prog[[#This Row],[Stock Final]]*T_piece_prog[[#This Row],[Price]],0)</f>
        <v>0</v>
      </c>
      <c r="M490" s="80">
        <v>25</v>
      </c>
      <c r="N490" s="57">
        <f>IFERROR(K490-M490,"")</f>
        <v>-3</v>
      </c>
      <c r="O490" s="53" t="str">
        <f>IF(N490&gt;=0,"OK","Manque")</f>
        <v>Manque</v>
      </c>
    </row>
    <row r="491" spans="1:15" x14ac:dyDescent="0.3">
      <c r="A491" s="61">
        <f>IF(ISNUMBER(A490),A490+1,1)</f>
        <v>487</v>
      </c>
      <c r="B491" s="67" t="s">
        <v>282</v>
      </c>
      <c r="C491" s="63" t="s">
        <v>283</v>
      </c>
      <c r="D491" s="67" t="s">
        <v>242</v>
      </c>
      <c r="E491" s="67" t="s">
        <v>1533</v>
      </c>
      <c r="F491" s="64"/>
      <c r="G491" s="67"/>
      <c r="H491" s="80">
        <v>9</v>
      </c>
      <c r="I491" s="80">
        <f>IF(C491="",0,SUMIFS(T_mouv_prog[Entrée],T_mouv_prog[Ref],C491))</f>
        <v>0</v>
      </c>
      <c r="J491" s="67">
        <f>IF(C491="",0,SUMIFS(T_mouv_prog[Sortie],T_mouv_prog[Ref],C491))</f>
        <v>0</v>
      </c>
      <c r="K491" s="63">
        <f>IFERROR(T_piece_prog[[#This Row],[Stock initial]]+T_piece_prog[[#This Row],[Entrées]]-T_piece_prog[[#This Row],[Sorties]],0)</f>
        <v>9</v>
      </c>
      <c r="L491" s="63">
        <f>IFERROR(T_piece_prog[[#This Row],[Stock Final]]*T_piece_prog[[#This Row],[Price]],0)</f>
        <v>0</v>
      </c>
      <c r="M491" s="80">
        <v>7</v>
      </c>
      <c r="N491" s="57">
        <f>IFERROR(K491-M491,"")</f>
        <v>2</v>
      </c>
      <c r="O491" s="53" t="str">
        <f>IF(N491&gt;=0,"OK","Manque")</f>
        <v>OK</v>
      </c>
    </row>
    <row r="492" spans="1:15" x14ac:dyDescent="0.3">
      <c r="A492" s="61">
        <f>IF(ISNUMBER(A491),A491+1,1)</f>
        <v>488</v>
      </c>
      <c r="B492" s="67" t="s">
        <v>187</v>
      </c>
      <c r="C492" s="63">
        <v>7400984863</v>
      </c>
      <c r="D492" s="67" t="s">
        <v>180</v>
      </c>
      <c r="E492" s="67" t="s">
        <v>1533</v>
      </c>
      <c r="F492" s="64"/>
      <c r="G492" s="67"/>
      <c r="H492" s="80">
        <v>10</v>
      </c>
      <c r="I492" s="80">
        <f>IF(C492="",0,SUMIFS(T_mouv_prog[Entrée],T_mouv_prog[Ref],C492))</f>
        <v>0</v>
      </c>
      <c r="J492" s="67">
        <f>IF(C492="",0,SUMIFS(T_mouv_prog[Sortie],T_mouv_prog[Ref],C492))</f>
        <v>0</v>
      </c>
      <c r="K492" s="63">
        <f>IFERROR(T_piece_prog[[#This Row],[Stock initial]]+T_piece_prog[[#This Row],[Entrées]]-T_piece_prog[[#This Row],[Sorties]],0)</f>
        <v>10</v>
      </c>
      <c r="L492" s="63">
        <f>IFERROR(T_piece_prog[[#This Row],[Stock Final]]*T_piece_prog[[#This Row],[Price]],0)</f>
        <v>0</v>
      </c>
      <c r="M492" s="80">
        <v>10</v>
      </c>
      <c r="N492" s="57">
        <f>IFERROR(K492-M492,"")</f>
        <v>0</v>
      </c>
      <c r="O492" s="53" t="str">
        <f>IF(N492&gt;=0,"OK","Manque")</f>
        <v>OK</v>
      </c>
    </row>
    <row r="493" spans="1:15" x14ac:dyDescent="0.3">
      <c r="A493" s="61">
        <f>IF(ISNUMBER(A492),A492+1,1)</f>
        <v>489</v>
      </c>
      <c r="B493" s="67" t="s">
        <v>1383</v>
      </c>
      <c r="C493" s="63" t="s">
        <v>531</v>
      </c>
      <c r="D493" s="67" t="s">
        <v>242</v>
      </c>
      <c r="E493" s="67" t="s">
        <v>1533</v>
      </c>
      <c r="F493" s="64"/>
      <c r="G493" s="67"/>
      <c r="H493" s="80">
        <v>0</v>
      </c>
      <c r="I493" s="80">
        <f>IF(C493="",0,SUMIFS(T_mouv_prog[Entrée],T_mouv_prog[Ref],C493))</f>
        <v>0</v>
      </c>
      <c r="J493" s="67">
        <f>IF(C493="",0,SUMIFS(T_mouv_prog[Sortie],T_mouv_prog[Ref],C493))</f>
        <v>0</v>
      </c>
      <c r="K493" s="63">
        <f>IFERROR(T_piece_prog[[#This Row],[Stock initial]]+T_piece_prog[[#This Row],[Entrées]]-T_piece_prog[[#This Row],[Sorties]],0)</f>
        <v>0</v>
      </c>
      <c r="L493" s="63">
        <f>IFERROR(T_piece_prog[[#This Row],[Stock Final]]*T_piece_prog[[#This Row],[Price]],0)</f>
        <v>0</v>
      </c>
      <c r="M493" s="80">
        <v>0</v>
      </c>
      <c r="N493" s="57">
        <f>IFERROR(K493-M493,"")</f>
        <v>0</v>
      </c>
      <c r="O493" s="53" t="str">
        <f>IF(N493&gt;=0,"OK","Manque")</f>
        <v>OK</v>
      </c>
    </row>
    <row r="494" spans="1:15" x14ac:dyDescent="0.3">
      <c r="A494" s="61">
        <f>IF(ISNUMBER(A493),A493+1,1)</f>
        <v>490</v>
      </c>
      <c r="B494" s="67" t="s">
        <v>975</v>
      </c>
      <c r="C494" s="63" t="s">
        <v>105</v>
      </c>
      <c r="D494" s="67" t="s">
        <v>683</v>
      </c>
      <c r="E494" s="67" t="s">
        <v>1533</v>
      </c>
      <c r="F494" s="64"/>
      <c r="G494" s="67"/>
      <c r="H494" s="80">
        <v>1</v>
      </c>
      <c r="I494" s="80">
        <f>IF(C494="",0,SUMIFS(T_mouv_prog[Entrée],T_mouv_prog[Ref],C494))</f>
        <v>0</v>
      </c>
      <c r="J494" s="67">
        <f>IF(C494="",0,SUMIFS(T_mouv_prog[Sortie],T_mouv_prog[Ref],C494))</f>
        <v>0</v>
      </c>
      <c r="K494" s="63">
        <f>IFERROR(T_piece_prog[[#This Row],[Stock initial]]+T_piece_prog[[#This Row],[Entrées]]-T_piece_prog[[#This Row],[Sorties]],0)</f>
        <v>1</v>
      </c>
      <c r="L494" s="63">
        <f>IFERROR(T_piece_prog[[#This Row],[Stock Final]]*T_piece_prog[[#This Row],[Price]],0)</f>
        <v>0</v>
      </c>
      <c r="M494" s="80">
        <v>1</v>
      </c>
      <c r="N494" s="57">
        <f>IFERROR(K494-M494,"")</f>
        <v>0</v>
      </c>
      <c r="O494" s="53" t="str">
        <f>IF(N494&gt;=0,"OK","Manque")</f>
        <v>OK</v>
      </c>
    </row>
    <row r="495" spans="1:15" x14ac:dyDescent="0.3">
      <c r="A495" s="61">
        <f>IF(ISNUMBER(A494),A494+1,1)</f>
        <v>491</v>
      </c>
      <c r="B495" s="67" t="s">
        <v>335</v>
      </c>
      <c r="C495" s="63">
        <v>4461492</v>
      </c>
      <c r="D495" s="67" t="s">
        <v>146</v>
      </c>
      <c r="E495" s="67" t="s">
        <v>1533</v>
      </c>
      <c r="F495" s="64"/>
      <c r="G495" s="67"/>
      <c r="H495" s="80">
        <v>3</v>
      </c>
      <c r="I495" s="80">
        <f>IF(C495="",0,SUMIFS(T_mouv_prog[Entrée],T_mouv_prog[Ref],C495))</f>
        <v>0</v>
      </c>
      <c r="J495" s="67">
        <f>IF(C495="",0,SUMIFS(T_mouv_prog[Sortie],T_mouv_prog[Ref],C495))</f>
        <v>0</v>
      </c>
      <c r="K495" s="63">
        <f>IFERROR(T_piece_prog[[#This Row],[Stock initial]]+T_piece_prog[[#This Row],[Entrées]]-T_piece_prog[[#This Row],[Sorties]],0)</f>
        <v>3</v>
      </c>
      <c r="L495" s="63">
        <f>IFERROR(T_piece_prog[[#This Row],[Stock Final]]*T_piece_prog[[#This Row],[Price]],0)</f>
        <v>0</v>
      </c>
      <c r="M495" s="80">
        <v>3</v>
      </c>
      <c r="N495" s="57">
        <f>IFERROR(K495-M495,"")</f>
        <v>0</v>
      </c>
      <c r="O495" s="53" t="str">
        <f>IF(N495&gt;=0,"OK","Manque")</f>
        <v>OK</v>
      </c>
    </row>
    <row r="496" spans="1:15" x14ac:dyDescent="0.3">
      <c r="A496" s="61">
        <f>IF(ISNUMBER(A495),A495+1,1)</f>
        <v>492</v>
      </c>
      <c r="B496" s="67" t="s">
        <v>198</v>
      </c>
      <c r="C496" s="63">
        <v>7421476011</v>
      </c>
      <c r="D496" s="67" t="s">
        <v>180</v>
      </c>
      <c r="E496" s="67" t="s">
        <v>1533</v>
      </c>
      <c r="F496" s="64"/>
      <c r="G496" s="67"/>
      <c r="H496" s="80">
        <v>1</v>
      </c>
      <c r="I496" s="80">
        <f>IF(C496="",0,SUMIFS(T_mouv_prog[Entrée],T_mouv_prog[Ref],C496))</f>
        <v>0</v>
      </c>
      <c r="J496" s="67">
        <f>IF(C496="",0,SUMIFS(T_mouv_prog[Sortie],T_mouv_prog[Ref],C496))</f>
        <v>0</v>
      </c>
      <c r="K496" s="63">
        <f>IFERROR(T_piece_prog[[#This Row],[Stock initial]]+T_piece_prog[[#This Row],[Entrées]]-T_piece_prog[[#This Row],[Sorties]],0)</f>
        <v>1</v>
      </c>
      <c r="L496" s="63">
        <f>IFERROR(T_piece_prog[[#This Row],[Stock Final]]*T_piece_prog[[#This Row],[Price]],0)</f>
        <v>0</v>
      </c>
      <c r="M496" s="80">
        <v>1</v>
      </c>
      <c r="N496" s="57">
        <f>IFERROR(K496-M496,"")</f>
        <v>0</v>
      </c>
      <c r="O496" s="53" t="str">
        <f>IF(N496&gt;=0,"OK","Manque")</f>
        <v>OK</v>
      </c>
    </row>
    <row r="497" spans="1:15" x14ac:dyDescent="0.3">
      <c r="A497" s="61">
        <f>IF(ISNUMBER(A496),A496+1,1)</f>
        <v>493</v>
      </c>
      <c r="B497" s="62" t="s">
        <v>1431</v>
      </c>
      <c r="C497" s="63" t="s">
        <v>1432</v>
      </c>
      <c r="D497" s="63" t="s">
        <v>242</v>
      </c>
      <c r="E497" s="63" t="s">
        <v>1533</v>
      </c>
      <c r="F497" s="64"/>
      <c r="G497" s="67"/>
      <c r="H497" s="80">
        <v>58</v>
      </c>
      <c r="I497" s="80">
        <f>IF(C497="",0,SUMIFS(T_mouv_prog[Entrée],T_mouv_prog[Ref],C497))</f>
        <v>0</v>
      </c>
      <c r="J497" s="67">
        <f>IF(C497="",0,SUMIFS(T_mouv_prog[Sortie],T_mouv_prog[Ref],C497))</f>
        <v>0</v>
      </c>
      <c r="K497" s="63">
        <f>IFERROR(T_piece_prog[[#This Row],[Stock initial]]+T_piece_prog[[#This Row],[Entrées]]-T_piece_prog[[#This Row],[Sorties]],0)</f>
        <v>58</v>
      </c>
      <c r="L497" s="63">
        <f>IFERROR(T_piece_prog[[#This Row],[Stock Final]]*T_piece_prog[[#This Row],[Price]],0)</f>
        <v>0</v>
      </c>
      <c r="M497" s="80">
        <v>58</v>
      </c>
      <c r="N497" s="57">
        <f>IFERROR(K497-M497,"")</f>
        <v>0</v>
      </c>
      <c r="O497" s="53" t="str">
        <f>IF(N497&gt;=0,"OK","Manque")</f>
        <v>OK</v>
      </c>
    </row>
    <row r="498" spans="1:15" x14ac:dyDescent="0.3">
      <c r="A498" s="61">
        <f>IF(ISNUMBER(A497),A497+1,1)</f>
        <v>494</v>
      </c>
      <c r="B498" s="67" t="s">
        <v>188</v>
      </c>
      <c r="C498" s="63">
        <v>7421322425</v>
      </c>
      <c r="D498" s="67" t="s">
        <v>180</v>
      </c>
      <c r="E498" s="67" t="s">
        <v>1533</v>
      </c>
      <c r="F498" s="64"/>
      <c r="G498" s="67"/>
      <c r="H498" s="80">
        <v>6</v>
      </c>
      <c r="I498" s="80">
        <f>IF(C498="",0,SUMIFS(T_mouv_prog[Entrée],T_mouv_prog[Ref],C498))</f>
        <v>0</v>
      </c>
      <c r="J498" s="67">
        <f>IF(C498="",0,SUMIFS(T_mouv_prog[Sortie],T_mouv_prog[Ref],C498))</f>
        <v>0</v>
      </c>
      <c r="K498" s="63">
        <f>IFERROR(T_piece_prog[[#This Row],[Stock initial]]+T_piece_prog[[#This Row],[Entrées]]-T_piece_prog[[#This Row],[Sorties]],0)</f>
        <v>6</v>
      </c>
      <c r="L498" s="63">
        <f>IFERROR(T_piece_prog[[#This Row],[Stock Final]]*T_piece_prog[[#This Row],[Price]],0)</f>
        <v>0</v>
      </c>
      <c r="M498" s="80">
        <v>6</v>
      </c>
      <c r="N498" s="57">
        <f>IFERROR(K498-M498,"")</f>
        <v>0</v>
      </c>
      <c r="O498" s="53" t="str">
        <f>IF(N498&gt;=0,"OK","Manque")</f>
        <v>OK</v>
      </c>
    </row>
    <row r="499" spans="1:15" x14ac:dyDescent="0.3">
      <c r="A499" s="61">
        <f>IF(ISNUMBER(A498),A498+1,1)</f>
        <v>495</v>
      </c>
      <c r="B499" s="67" t="s">
        <v>188</v>
      </c>
      <c r="C499" s="63">
        <v>7420378938</v>
      </c>
      <c r="D499" s="67" t="s">
        <v>180</v>
      </c>
      <c r="E499" s="67" t="s">
        <v>1533</v>
      </c>
      <c r="F499" s="64"/>
      <c r="G499" s="67"/>
      <c r="H499" s="80">
        <v>30</v>
      </c>
      <c r="I499" s="80">
        <f>IF(C499="",0,SUMIFS(T_mouv_prog[Entrée],T_mouv_prog[Ref],C499))</f>
        <v>0</v>
      </c>
      <c r="J499" s="67">
        <f>IF(C499="",0,SUMIFS(T_mouv_prog[Sortie],T_mouv_prog[Ref],C499))</f>
        <v>0</v>
      </c>
      <c r="K499" s="63">
        <f>IFERROR(T_piece_prog[[#This Row],[Stock initial]]+T_piece_prog[[#This Row],[Entrées]]-T_piece_prog[[#This Row],[Sorties]],0)</f>
        <v>30</v>
      </c>
      <c r="L499" s="63">
        <f>IFERROR(T_piece_prog[[#This Row],[Stock Final]]*T_piece_prog[[#This Row],[Price]],0)</f>
        <v>0</v>
      </c>
      <c r="M499" s="80">
        <v>30</v>
      </c>
      <c r="N499" s="57">
        <f>IFERROR(K499-M499,"")</f>
        <v>0</v>
      </c>
      <c r="O499" s="53" t="str">
        <f>IF(N499&gt;=0,"OK","Manque")</f>
        <v>OK</v>
      </c>
    </row>
    <row r="500" spans="1:15" x14ac:dyDescent="0.3">
      <c r="A500" s="61">
        <f>IF(ISNUMBER(A499),A499+1,1)</f>
        <v>496</v>
      </c>
      <c r="B500" s="67" t="s">
        <v>188</v>
      </c>
      <c r="C500" s="63">
        <v>7420378936</v>
      </c>
      <c r="D500" s="67" t="s">
        <v>180</v>
      </c>
      <c r="E500" s="67" t="s">
        <v>1533</v>
      </c>
      <c r="F500" s="64"/>
      <c r="G500" s="67"/>
      <c r="H500" s="80">
        <v>30</v>
      </c>
      <c r="I500" s="80">
        <f>IF(C500="",0,SUMIFS(T_mouv_prog[Entrée],T_mouv_prog[Ref],C500))</f>
        <v>0</v>
      </c>
      <c r="J500" s="67">
        <f>IF(C500="",0,SUMIFS(T_mouv_prog[Sortie],T_mouv_prog[Ref],C500))</f>
        <v>0</v>
      </c>
      <c r="K500" s="63">
        <f>IFERROR(T_piece_prog[[#This Row],[Stock initial]]+T_piece_prog[[#This Row],[Entrées]]-T_piece_prog[[#This Row],[Sorties]],0)</f>
        <v>30</v>
      </c>
      <c r="L500" s="63">
        <f>IFERROR(T_piece_prog[[#This Row],[Stock Final]]*T_piece_prog[[#This Row],[Price]],0)</f>
        <v>0</v>
      </c>
      <c r="M500" s="80">
        <v>30</v>
      </c>
      <c r="N500" s="57">
        <f>IFERROR(K500-M500,"")</f>
        <v>0</v>
      </c>
      <c r="O500" s="53" t="str">
        <f>IF(N500&gt;=0,"OK","Manque")</f>
        <v>OK</v>
      </c>
    </row>
    <row r="501" spans="1:15" x14ac:dyDescent="0.3">
      <c r="A501" s="61">
        <f>IF(ISNUMBER(A500),A500+1,1)</f>
        <v>497</v>
      </c>
      <c r="B501" s="67" t="s">
        <v>188</v>
      </c>
      <c r="C501" s="63">
        <v>7420378935</v>
      </c>
      <c r="D501" s="67" t="s">
        <v>180</v>
      </c>
      <c r="E501" s="67" t="s">
        <v>1533</v>
      </c>
      <c r="F501" s="64"/>
      <c r="G501" s="67"/>
      <c r="H501" s="80">
        <v>30</v>
      </c>
      <c r="I501" s="80">
        <f>IF(C501="",0,SUMIFS(T_mouv_prog[Entrée],T_mouv_prog[Ref],C501))</f>
        <v>0</v>
      </c>
      <c r="J501" s="67">
        <f>IF(C501="",0,SUMIFS(T_mouv_prog[Sortie],T_mouv_prog[Ref],C501))</f>
        <v>0</v>
      </c>
      <c r="K501" s="63">
        <f>IFERROR(T_piece_prog[[#This Row],[Stock initial]]+T_piece_prog[[#This Row],[Entrées]]-T_piece_prog[[#This Row],[Sorties]],0)</f>
        <v>30</v>
      </c>
      <c r="L501" s="63">
        <f>IFERROR(T_piece_prog[[#This Row],[Stock Final]]*T_piece_prog[[#This Row],[Price]],0)</f>
        <v>0</v>
      </c>
      <c r="M501" s="80">
        <v>30</v>
      </c>
      <c r="N501" s="57">
        <f>IFERROR(K501-M501,"")</f>
        <v>0</v>
      </c>
      <c r="O501" s="53" t="str">
        <f>IF(N501&gt;=0,"OK","Manque")</f>
        <v>OK</v>
      </c>
    </row>
    <row r="502" spans="1:15" x14ac:dyDescent="0.3">
      <c r="A502" s="61">
        <f>IF(ISNUMBER(A501),A501+1,1)</f>
        <v>498</v>
      </c>
      <c r="B502" s="67" t="s">
        <v>188</v>
      </c>
      <c r="C502" s="63">
        <v>7420378934</v>
      </c>
      <c r="D502" s="67" t="s">
        <v>180</v>
      </c>
      <c r="E502" s="67" t="s">
        <v>1533</v>
      </c>
      <c r="F502" s="64"/>
      <c r="G502" s="67"/>
      <c r="H502" s="80">
        <v>30</v>
      </c>
      <c r="I502" s="80">
        <f>IF(C502="",0,SUMIFS(T_mouv_prog[Entrée],T_mouv_prog[Ref],C502))</f>
        <v>0</v>
      </c>
      <c r="J502" s="67">
        <f>IF(C502="",0,SUMIFS(T_mouv_prog[Sortie],T_mouv_prog[Ref],C502))</f>
        <v>0</v>
      </c>
      <c r="K502" s="63">
        <f>IFERROR(T_piece_prog[[#This Row],[Stock initial]]+T_piece_prog[[#This Row],[Entrées]]-T_piece_prog[[#This Row],[Sorties]],0)</f>
        <v>30</v>
      </c>
      <c r="L502" s="63">
        <f>IFERROR(T_piece_prog[[#This Row],[Stock Final]]*T_piece_prog[[#This Row],[Price]],0)</f>
        <v>0</v>
      </c>
      <c r="M502" s="80">
        <v>30</v>
      </c>
      <c r="N502" s="57">
        <f>IFERROR(K502-M502,"")</f>
        <v>0</v>
      </c>
      <c r="O502" s="53" t="str">
        <f>IF(N502&gt;=0,"OK","Manque")</f>
        <v>OK</v>
      </c>
    </row>
    <row r="503" spans="1:15" x14ac:dyDescent="0.3">
      <c r="A503" s="61">
        <f>IF(ISNUMBER(A502),A502+1,1)</f>
        <v>499</v>
      </c>
      <c r="B503" s="67" t="s">
        <v>188</v>
      </c>
      <c r="C503" s="63">
        <v>7420378932</v>
      </c>
      <c r="D503" s="67" t="s">
        <v>180</v>
      </c>
      <c r="E503" s="67" t="s">
        <v>1533</v>
      </c>
      <c r="F503" s="64"/>
      <c r="G503" s="67"/>
      <c r="H503" s="80">
        <v>40</v>
      </c>
      <c r="I503" s="80">
        <f>IF(C503="",0,SUMIFS(T_mouv_prog[Entrée],T_mouv_prog[Ref],C503))</f>
        <v>0</v>
      </c>
      <c r="J503" s="67">
        <f>IF(C503="",0,SUMIFS(T_mouv_prog[Sortie],T_mouv_prog[Ref],C503))</f>
        <v>0</v>
      </c>
      <c r="K503" s="63">
        <f>IFERROR(T_piece_prog[[#This Row],[Stock initial]]+T_piece_prog[[#This Row],[Entrées]]-T_piece_prog[[#This Row],[Sorties]],0)</f>
        <v>40</v>
      </c>
      <c r="L503" s="63">
        <f>IFERROR(T_piece_prog[[#This Row],[Stock Final]]*T_piece_prog[[#This Row],[Price]],0)</f>
        <v>0</v>
      </c>
      <c r="M503" s="80">
        <v>40</v>
      </c>
      <c r="N503" s="57">
        <f>IFERROR(K503-M503,"")</f>
        <v>0</v>
      </c>
      <c r="O503" s="53" t="str">
        <f>IF(N503&gt;=0,"OK","Manque")</f>
        <v>OK</v>
      </c>
    </row>
    <row r="504" spans="1:15" x14ac:dyDescent="0.3">
      <c r="A504" s="61">
        <f>IF(ISNUMBER(A503),A503+1,1)</f>
        <v>500</v>
      </c>
      <c r="B504" s="67" t="s">
        <v>188</v>
      </c>
      <c r="C504" s="63">
        <v>7420378930</v>
      </c>
      <c r="D504" s="67" t="s">
        <v>180</v>
      </c>
      <c r="E504" s="67" t="s">
        <v>1533</v>
      </c>
      <c r="F504" s="64"/>
      <c r="G504" s="67"/>
      <c r="H504" s="80">
        <v>40</v>
      </c>
      <c r="I504" s="80">
        <f>IF(C504="",0,SUMIFS(T_mouv_prog[Entrée],T_mouv_prog[Ref],C504))</f>
        <v>0</v>
      </c>
      <c r="J504" s="67">
        <f>IF(C504="",0,SUMIFS(T_mouv_prog[Sortie],T_mouv_prog[Ref],C504))</f>
        <v>0</v>
      </c>
      <c r="K504" s="63">
        <f>IFERROR(T_piece_prog[[#This Row],[Stock initial]]+T_piece_prog[[#This Row],[Entrées]]-T_piece_prog[[#This Row],[Sorties]],0)</f>
        <v>40</v>
      </c>
      <c r="L504" s="63">
        <f>IFERROR(T_piece_prog[[#This Row],[Stock Final]]*T_piece_prog[[#This Row],[Price]],0)</f>
        <v>0</v>
      </c>
      <c r="M504" s="80">
        <v>40</v>
      </c>
      <c r="N504" s="57">
        <f>IFERROR(K504-M504,"")</f>
        <v>0</v>
      </c>
      <c r="O504" s="53" t="str">
        <f>IF(N504&gt;=0,"OK","Manque")</f>
        <v>OK</v>
      </c>
    </row>
    <row r="505" spans="1:15" x14ac:dyDescent="0.3">
      <c r="A505" s="61">
        <f>IF(ISNUMBER(A504),A504+1,1)</f>
        <v>501</v>
      </c>
      <c r="B505" s="62" t="s">
        <v>396</v>
      </c>
      <c r="C505" s="63" t="s">
        <v>397</v>
      </c>
      <c r="D505" s="63" t="s">
        <v>242</v>
      </c>
      <c r="E505" s="63" t="s">
        <v>1533</v>
      </c>
      <c r="F505" s="64"/>
      <c r="G505" s="67"/>
      <c r="H505" s="80">
        <v>1</v>
      </c>
      <c r="I505" s="80">
        <f>IF(C505="",0,SUMIFS(T_mouv_prog[Entrée],T_mouv_prog[Ref],C505))</f>
        <v>0</v>
      </c>
      <c r="J505" s="67">
        <f>IF(C505="",0,SUMIFS(T_mouv_prog[Sortie],T_mouv_prog[Ref],C505))</f>
        <v>0</v>
      </c>
      <c r="K505" s="63">
        <f>IFERROR(T_piece_prog[[#This Row],[Stock initial]]+T_piece_prog[[#This Row],[Entrées]]-T_piece_prog[[#This Row],[Sorties]],0)</f>
        <v>1</v>
      </c>
      <c r="L505" s="63">
        <f>IFERROR(T_piece_prog[[#This Row],[Stock Final]]*T_piece_prog[[#This Row],[Price]],0)</f>
        <v>0</v>
      </c>
      <c r="M505" s="80">
        <v>2</v>
      </c>
      <c r="N505" s="57">
        <f>IFERROR(K505-M505,"")</f>
        <v>-1</v>
      </c>
      <c r="O505" s="53" t="str">
        <f>IF(N505&gt;=0,"OK","Manque")</f>
        <v>Manque</v>
      </c>
    </row>
    <row r="506" spans="1:15" x14ac:dyDescent="0.3">
      <c r="A506" s="61">
        <f>IF(ISNUMBER(A505),A505+1,1)</f>
        <v>502</v>
      </c>
      <c r="B506" s="62" t="s">
        <v>394</v>
      </c>
      <c r="C506" s="63" t="s">
        <v>395</v>
      </c>
      <c r="D506" s="63" t="s">
        <v>242</v>
      </c>
      <c r="E506" s="63" t="s">
        <v>1533</v>
      </c>
      <c r="F506" s="64"/>
      <c r="G506" s="67"/>
      <c r="H506" s="80">
        <v>1</v>
      </c>
      <c r="I506" s="80">
        <f>IF(C506="",0,SUMIFS(T_mouv_prog[Entrée],T_mouv_prog[Ref],C506))</f>
        <v>0</v>
      </c>
      <c r="J506" s="67">
        <f>IF(C506="",0,SUMIFS(T_mouv_prog[Sortie],T_mouv_prog[Ref],C506))</f>
        <v>0</v>
      </c>
      <c r="K506" s="63">
        <f>IFERROR(T_piece_prog[[#This Row],[Stock initial]]+T_piece_prog[[#This Row],[Entrées]]-T_piece_prog[[#This Row],[Sorties]],0)</f>
        <v>1</v>
      </c>
      <c r="L506" s="63">
        <f>IFERROR(T_piece_prog[[#This Row],[Stock Final]]*T_piece_prog[[#This Row],[Price]],0)</f>
        <v>0</v>
      </c>
      <c r="M506" s="80">
        <v>2</v>
      </c>
      <c r="N506" s="57">
        <f>IFERROR(K506-M506,"")</f>
        <v>-1</v>
      </c>
      <c r="O506" s="53" t="str">
        <f>IF(N506&gt;=0,"OK","Manque")</f>
        <v>Manque</v>
      </c>
    </row>
    <row r="507" spans="1:15" x14ac:dyDescent="0.3">
      <c r="A507" s="61">
        <f>IF(ISNUMBER(A506),A506+1,1)</f>
        <v>503</v>
      </c>
      <c r="B507" s="67" t="s">
        <v>1161</v>
      </c>
      <c r="C507" s="63" t="s">
        <v>1162</v>
      </c>
      <c r="D507" s="67" t="s">
        <v>120</v>
      </c>
      <c r="E507" s="67" t="s">
        <v>1533</v>
      </c>
      <c r="F507" s="64"/>
      <c r="G507" s="67"/>
      <c r="H507" s="80">
        <v>0</v>
      </c>
      <c r="I507" s="80">
        <f>IF(C507="",0,SUMIFS(T_mouv_prog[Entrée],T_mouv_prog[Ref],C507))</f>
        <v>0</v>
      </c>
      <c r="J507" s="67">
        <f>IF(C507="",0,SUMIFS(T_mouv_prog[Sortie],T_mouv_prog[Ref],C507))</f>
        <v>0</v>
      </c>
      <c r="K507" s="63">
        <f>IFERROR(T_piece_prog[[#This Row],[Stock initial]]+T_piece_prog[[#This Row],[Entrées]]-T_piece_prog[[#This Row],[Sorties]],0)</f>
        <v>0</v>
      </c>
      <c r="L507" s="63">
        <f>IFERROR(T_piece_prog[[#This Row],[Stock Final]]*T_piece_prog[[#This Row],[Price]],0)</f>
        <v>0</v>
      </c>
      <c r="M507" s="80">
        <v>0</v>
      </c>
      <c r="N507" s="57">
        <f>IFERROR(K507-M507,"")</f>
        <v>0</v>
      </c>
      <c r="O507" s="53" t="str">
        <f>IF(N507&gt;=0,"OK","Manque")</f>
        <v>OK</v>
      </c>
    </row>
    <row r="508" spans="1:15" x14ac:dyDescent="0.3">
      <c r="A508" s="61">
        <f>IF(ISNUMBER(A507),A507+1,1)</f>
        <v>504</v>
      </c>
      <c r="B508" s="67" t="s">
        <v>532</v>
      </c>
      <c r="C508" s="63" t="s">
        <v>533</v>
      </c>
      <c r="D508" s="67" t="s">
        <v>242</v>
      </c>
      <c r="E508" s="67" t="s">
        <v>1533</v>
      </c>
      <c r="F508" s="64"/>
      <c r="G508" s="67"/>
      <c r="H508" s="80">
        <v>3</v>
      </c>
      <c r="I508" s="80">
        <f>IF(C508="",0,SUMIFS(T_mouv_prog[Entrée],T_mouv_prog[Ref],C508))</f>
        <v>0</v>
      </c>
      <c r="J508" s="67">
        <f>IF(C508="",0,SUMIFS(T_mouv_prog[Sortie],T_mouv_prog[Ref],C508))</f>
        <v>0</v>
      </c>
      <c r="K508" s="63">
        <f>IFERROR(T_piece_prog[[#This Row],[Stock initial]]+T_piece_prog[[#This Row],[Entrées]]-T_piece_prog[[#This Row],[Sorties]],0)</f>
        <v>3</v>
      </c>
      <c r="L508" s="63">
        <f>IFERROR(T_piece_prog[[#This Row],[Stock Final]]*T_piece_prog[[#This Row],[Price]],0)</f>
        <v>0</v>
      </c>
      <c r="M508" s="80">
        <v>3</v>
      </c>
      <c r="N508" s="57">
        <f>IFERROR(K508-M508,"")</f>
        <v>0</v>
      </c>
      <c r="O508" s="53" t="str">
        <f>IF(N508&gt;=0,"OK","Manque")</f>
        <v>OK</v>
      </c>
    </row>
    <row r="509" spans="1:15" x14ac:dyDescent="0.3">
      <c r="A509" s="61">
        <f>IF(ISNUMBER(A508),A508+1,1)</f>
        <v>505</v>
      </c>
      <c r="B509" s="67" t="s">
        <v>22</v>
      </c>
      <c r="C509" s="63" t="s">
        <v>426</v>
      </c>
      <c r="D509" s="67" t="s">
        <v>242</v>
      </c>
      <c r="E509" s="67" t="s">
        <v>1535</v>
      </c>
      <c r="F509" s="64"/>
      <c r="G509" s="67"/>
      <c r="H509" s="80">
        <v>1</v>
      </c>
      <c r="I509" s="80">
        <f>IF(C509="",0,SUMIFS(T_mouv_prog[Entrée],T_mouv_prog[Ref],C509))</f>
        <v>0</v>
      </c>
      <c r="J509" s="67">
        <f>IF(C509="",0,SUMIFS(T_mouv_prog[Sortie],T_mouv_prog[Ref],C509))</f>
        <v>0</v>
      </c>
      <c r="K509" s="63">
        <f>IFERROR(T_piece_prog[[#This Row],[Stock initial]]+T_piece_prog[[#This Row],[Entrées]]-T_piece_prog[[#This Row],[Sorties]],0)</f>
        <v>1</v>
      </c>
      <c r="L509" s="63">
        <f>IFERROR(T_piece_prog[[#This Row],[Stock Final]]*T_piece_prog[[#This Row],[Price]],0)</f>
        <v>0</v>
      </c>
      <c r="M509" s="80">
        <v>1</v>
      </c>
      <c r="N509" s="57">
        <f>IFERROR(K509-M509,"")</f>
        <v>0</v>
      </c>
      <c r="O509" s="53" t="str">
        <f>IF(N509&gt;=0,"OK","Manque")</f>
        <v>OK</v>
      </c>
    </row>
    <row r="510" spans="1:15" x14ac:dyDescent="0.3">
      <c r="A510" s="61">
        <f>IF(ISNUMBER(A509),A509+1,1)</f>
        <v>506</v>
      </c>
      <c r="B510" s="67" t="s">
        <v>22</v>
      </c>
      <c r="C510" s="63" t="s">
        <v>275</v>
      </c>
      <c r="D510" s="67" t="s">
        <v>242</v>
      </c>
      <c r="E510" s="67" t="s">
        <v>1535</v>
      </c>
      <c r="F510" s="64"/>
      <c r="G510" s="67"/>
      <c r="H510" s="80">
        <v>0</v>
      </c>
      <c r="I510" s="80">
        <f>IF(C510="",0,SUMIFS(T_mouv_prog[Entrée],T_mouv_prog[Ref],C510))</f>
        <v>0</v>
      </c>
      <c r="J510" s="67">
        <f>IF(C510="",0,SUMIFS(T_mouv_prog[Sortie],T_mouv_prog[Ref],C510))</f>
        <v>0</v>
      </c>
      <c r="K510" s="63">
        <f>IFERROR(T_piece_prog[[#This Row],[Stock initial]]+T_piece_prog[[#This Row],[Entrées]]-T_piece_prog[[#This Row],[Sorties]],0)</f>
        <v>0</v>
      </c>
      <c r="L510" s="63">
        <f>IFERROR(T_piece_prog[[#This Row],[Stock Final]]*T_piece_prog[[#This Row],[Price]],0)</f>
        <v>0</v>
      </c>
      <c r="M510" s="80">
        <v>0</v>
      </c>
      <c r="N510" s="57">
        <f>IFERROR(K510-M510,"")</f>
        <v>0</v>
      </c>
      <c r="O510" s="53" t="str">
        <f>IF(N510&gt;=0,"OK","Manque")</f>
        <v>OK</v>
      </c>
    </row>
    <row r="511" spans="1:15" x14ac:dyDescent="0.3">
      <c r="A511" s="61">
        <f>IF(ISNUMBER(A510),A510+1,1)</f>
        <v>507</v>
      </c>
      <c r="B511" s="67" t="s">
        <v>22</v>
      </c>
      <c r="C511" s="63" t="s">
        <v>279</v>
      </c>
      <c r="D511" s="67" t="s">
        <v>242</v>
      </c>
      <c r="E511" s="67" t="s">
        <v>1533</v>
      </c>
      <c r="F511" s="64"/>
      <c r="G511" s="67"/>
      <c r="H511" s="80">
        <v>40</v>
      </c>
      <c r="I511" s="80">
        <f>IF(C511="",0,SUMIFS(T_mouv_prog[Entrée],T_mouv_prog[Ref],C511))</f>
        <v>0</v>
      </c>
      <c r="J511" s="67">
        <f>IF(C511="",0,SUMIFS(T_mouv_prog[Sortie],T_mouv_prog[Ref],C511))</f>
        <v>0</v>
      </c>
      <c r="K511" s="63">
        <f>IFERROR(T_piece_prog[[#This Row],[Stock initial]]+T_piece_prog[[#This Row],[Entrées]]-T_piece_prog[[#This Row],[Sorties]],0)</f>
        <v>40</v>
      </c>
      <c r="L511" s="63">
        <f>IFERROR(T_piece_prog[[#This Row],[Stock Final]]*T_piece_prog[[#This Row],[Price]],0)</f>
        <v>0</v>
      </c>
      <c r="M511" s="80">
        <v>60</v>
      </c>
      <c r="N511" s="57">
        <f>IFERROR(K511-M511,"")</f>
        <v>-20</v>
      </c>
      <c r="O511" s="53" t="str">
        <f>IF(N511&gt;=0,"OK","Manque")</f>
        <v>Manque</v>
      </c>
    </row>
    <row r="512" spans="1:15" x14ac:dyDescent="0.3">
      <c r="A512" s="61">
        <f>IF(ISNUMBER(A511),A511+1,1)</f>
        <v>508</v>
      </c>
      <c r="B512" s="67" t="s">
        <v>22</v>
      </c>
      <c r="C512" s="63" t="s">
        <v>274</v>
      </c>
      <c r="D512" s="67" t="s">
        <v>242</v>
      </c>
      <c r="E512" s="67" t="s">
        <v>1533</v>
      </c>
      <c r="F512" s="64"/>
      <c r="G512" s="67"/>
      <c r="H512" s="80">
        <v>0</v>
      </c>
      <c r="I512" s="80">
        <f>IF(C512="",0,SUMIFS(T_mouv_prog[Entrée],T_mouv_prog[Ref],C512))</f>
        <v>0</v>
      </c>
      <c r="J512" s="67">
        <f>IF(C512="",0,SUMIFS(T_mouv_prog[Sortie],T_mouv_prog[Ref],C512))</f>
        <v>0</v>
      </c>
      <c r="K512" s="63">
        <f>IFERROR(T_piece_prog[[#This Row],[Stock initial]]+T_piece_prog[[#This Row],[Entrées]]-T_piece_prog[[#This Row],[Sorties]],0)</f>
        <v>0</v>
      </c>
      <c r="L512" s="63">
        <f>IFERROR(T_piece_prog[[#This Row],[Stock Final]]*T_piece_prog[[#This Row],[Price]],0)</f>
        <v>0</v>
      </c>
      <c r="M512" s="80">
        <v>0</v>
      </c>
      <c r="N512" s="57">
        <f>IFERROR(K512-M512,"")</f>
        <v>0</v>
      </c>
      <c r="O512" s="53" t="str">
        <f>IF(N512&gt;=0,"OK","Manque")</f>
        <v>OK</v>
      </c>
    </row>
    <row r="513" spans="1:15" x14ac:dyDescent="0.3">
      <c r="A513" s="61">
        <f>IF(ISNUMBER(A512),A512+1,1)</f>
        <v>509</v>
      </c>
      <c r="B513" s="67" t="s">
        <v>22</v>
      </c>
      <c r="C513" s="63" t="s">
        <v>1313</v>
      </c>
      <c r="D513" s="67" t="s">
        <v>683</v>
      </c>
      <c r="E513" s="67" t="s">
        <v>1535</v>
      </c>
      <c r="F513" s="64"/>
      <c r="G513" s="67"/>
      <c r="H513" s="80">
        <v>2</v>
      </c>
      <c r="I513" s="80">
        <f>IF(C513="",0,SUMIFS(T_mouv_prog[Entrée],T_mouv_prog[Ref],C513))</f>
        <v>0</v>
      </c>
      <c r="J513" s="67">
        <f>IF(C513="",0,SUMIFS(T_mouv_prog[Sortie],T_mouv_prog[Ref],C513))</f>
        <v>0</v>
      </c>
      <c r="K513" s="63">
        <f>IFERROR(T_piece_prog[[#This Row],[Stock initial]]+T_piece_prog[[#This Row],[Entrées]]-T_piece_prog[[#This Row],[Sorties]],0)</f>
        <v>2</v>
      </c>
      <c r="L513" s="63">
        <f>IFERROR(T_piece_prog[[#This Row],[Stock Final]]*T_piece_prog[[#This Row],[Price]],0)</f>
        <v>0</v>
      </c>
      <c r="M513" s="80">
        <v>2</v>
      </c>
      <c r="N513" s="57">
        <f>IFERROR(K513-M513,"")</f>
        <v>0</v>
      </c>
      <c r="O513" s="53" t="str">
        <f>IF(N513&gt;=0,"OK","Manque")</f>
        <v>OK</v>
      </c>
    </row>
    <row r="514" spans="1:15" x14ac:dyDescent="0.3">
      <c r="A514" s="61">
        <f>IF(ISNUMBER(A513),A513+1,1)</f>
        <v>510</v>
      </c>
      <c r="B514" s="67" t="s">
        <v>22</v>
      </c>
      <c r="C514" s="63" t="s">
        <v>1345</v>
      </c>
      <c r="D514" s="67" t="s">
        <v>683</v>
      </c>
      <c r="E514" s="67" t="s">
        <v>1533</v>
      </c>
      <c r="F514" s="64"/>
      <c r="G514" s="67"/>
      <c r="H514" s="80">
        <v>3</v>
      </c>
      <c r="I514" s="80">
        <f>IF(C514="",0,SUMIFS(T_mouv_prog[Entrée],T_mouv_prog[Ref],C514))</f>
        <v>0</v>
      </c>
      <c r="J514" s="67">
        <f>IF(C514="",0,SUMIFS(T_mouv_prog[Sortie],T_mouv_prog[Ref],C514))</f>
        <v>0</v>
      </c>
      <c r="K514" s="63">
        <f>IFERROR(T_piece_prog[[#This Row],[Stock initial]]+T_piece_prog[[#This Row],[Entrées]]-T_piece_prog[[#This Row],[Sorties]],0)</f>
        <v>3</v>
      </c>
      <c r="L514" s="63">
        <f>IFERROR(T_piece_prog[[#This Row],[Stock Final]]*T_piece_prog[[#This Row],[Price]],0)</f>
        <v>0</v>
      </c>
      <c r="M514" s="80">
        <v>1</v>
      </c>
      <c r="N514" s="57">
        <f>IFERROR(K514-M514,"")</f>
        <v>2</v>
      </c>
      <c r="O514" s="53" t="str">
        <f>IF(N514&gt;=0,"OK","Manque")</f>
        <v>OK</v>
      </c>
    </row>
    <row r="515" spans="1:15" x14ac:dyDescent="0.3">
      <c r="A515" s="61">
        <f>IF(ISNUMBER(A514),A514+1,1)</f>
        <v>511</v>
      </c>
      <c r="B515" s="67" t="s">
        <v>22</v>
      </c>
      <c r="C515" s="63" t="s">
        <v>37</v>
      </c>
      <c r="D515" s="67" t="s">
        <v>683</v>
      </c>
      <c r="E515" s="67" t="s">
        <v>1533</v>
      </c>
      <c r="F515" s="64"/>
      <c r="G515" s="67"/>
      <c r="H515" s="80">
        <v>1</v>
      </c>
      <c r="I515" s="80">
        <f>IF(C515="",0,SUMIFS(T_mouv_prog[Entrée],T_mouv_prog[Ref],C515))</f>
        <v>0</v>
      </c>
      <c r="J515" s="67">
        <f>IF(C515="",0,SUMIFS(T_mouv_prog[Sortie],T_mouv_prog[Ref],C515))</f>
        <v>0</v>
      </c>
      <c r="K515" s="63">
        <f>IFERROR(T_piece_prog[[#This Row],[Stock initial]]+T_piece_prog[[#This Row],[Entrées]]-T_piece_prog[[#This Row],[Sorties]],0)</f>
        <v>1</v>
      </c>
      <c r="L515" s="63">
        <f>IFERROR(T_piece_prog[[#This Row],[Stock Final]]*T_piece_prog[[#This Row],[Price]],0)</f>
        <v>0</v>
      </c>
      <c r="M515" s="80">
        <v>1</v>
      </c>
      <c r="N515" s="57">
        <f>IFERROR(K515-M515,"")</f>
        <v>0</v>
      </c>
      <c r="O515" s="53" t="str">
        <f>IF(N515&gt;=0,"OK","Manque")</f>
        <v>OK</v>
      </c>
    </row>
    <row r="516" spans="1:15" x14ac:dyDescent="0.3">
      <c r="A516" s="61">
        <f>IF(ISNUMBER(A515),A515+1,1)</f>
        <v>512</v>
      </c>
      <c r="B516" s="67" t="s">
        <v>22</v>
      </c>
      <c r="C516" s="63">
        <v>19486</v>
      </c>
      <c r="D516" s="67" t="s">
        <v>683</v>
      </c>
      <c r="E516" s="67" t="s">
        <v>1535</v>
      </c>
      <c r="F516" s="64"/>
      <c r="G516" s="67"/>
      <c r="H516" s="80">
        <v>4</v>
      </c>
      <c r="I516" s="80">
        <f>IF(C516="",0,SUMIFS(T_mouv_prog[Entrée],T_mouv_prog[Ref],C516))</f>
        <v>0</v>
      </c>
      <c r="J516" s="67">
        <f>IF(C516="",0,SUMIFS(T_mouv_prog[Sortie],T_mouv_prog[Ref],C516))</f>
        <v>0</v>
      </c>
      <c r="K516" s="63">
        <f>IFERROR(T_piece_prog[[#This Row],[Stock initial]]+T_piece_prog[[#This Row],[Entrées]]-T_piece_prog[[#This Row],[Sorties]],0)</f>
        <v>4</v>
      </c>
      <c r="L516" s="63">
        <f>IFERROR(T_piece_prog[[#This Row],[Stock Final]]*T_piece_prog[[#This Row],[Price]],0)</f>
        <v>0</v>
      </c>
      <c r="M516" s="80">
        <v>4</v>
      </c>
      <c r="N516" s="57">
        <f>IFERROR(K516-M516,"")</f>
        <v>0</v>
      </c>
      <c r="O516" s="53" t="str">
        <f>IF(N516&gt;=0,"OK","Manque")</f>
        <v>OK</v>
      </c>
    </row>
    <row r="517" spans="1:15" x14ac:dyDescent="0.3">
      <c r="A517" s="61">
        <f>IF(ISNUMBER(A516),A516+1,1)</f>
        <v>513</v>
      </c>
      <c r="B517" s="67" t="s">
        <v>22</v>
      </c>
      <c r="C517" s="63">
        <v>17683</v>
      </c>
      <c r="D517" s="67" t="s">
        <v>683</v>
      </c>
      <c r="E517" s="67" t="s">
        <v>1533</v>
      </c>
      <c r="F517" s="64"/>
      <c r="G517" s="67"/>
      <c r="H517" s="80">
        <v>3</v>
      </c>
      <c r="I517" s="80">
        <f>IF(C517="",0,SUMIFS(T_mouv_prog[Entrée],T_mouv_prog[Ref],C517))</f>
        <v>0</v>
      </c>
      <c r="J517" s="67">
        <f>IF(C517="",0,SUMIFS(T_mouv_prog[Sortie],T_mouv_prog[Ref],C517))</f>
        <v>0</v>
      </c>
      <c r="K517" s="63">
        <f>IFERROR(T_piece_prog[[#This Row],[Stock initial]]+T_piece_prog[[#This Row],[Entrées]]-T_piece_prog[[#This Row],[Sorties]],0)</f>
        <v>3</v>
      </c>
      <c r="L517" s="63">
        <f>IFERROR(T_piece_prog[[#This Row],[Stock Final]]*T_piece_prog[[#This Row],[Price]],0)</f>
        <v>0</v>
      </c>
      <c r="M517" s="80">
        <v>3</v>
      </c>
      <c r="N517" s="57">
        <f>IFERROR(K517-M517,"")</f>
        <v>0</v>
      </c>
      <c r="O517" s="53" t="str">
        <f>IF(N517&gt;=0,"OK","Manque")</f>
        <v>OK</v>
      </c>
    </row>
    <row r="518" spans="1:15" x14ac:dyDescent="0.3">
      <c r="A518" s="61">
        <f>IF(ISNUMBER(A517),A517+1,1)</f>
        <v>514</v>
      </c>
      <c r="B518" s="67" t="s">
        <v>22</v>
      </c>
      <c r="C518" s="63" t="s">
        <v>427</v>
      </c>
      <c r="D518" s="67" t="s">
        <v>242</v>
      </c>
      <c r="E518" s="67" t="s">
        <v>1533</v>
      </c>
      <c r="F518" s="64"/>
      <c r="G518" s="67"/>
      <c r="H518" s="80">
        <v>4</v>
      </c>
      <c r="I518" s="80">
        <f>IF(C518="",0,SUMIFS(T_mouv_prog[Entrée],T_mouv_prog[Ref],C518))</f>
        <v>0</v>
      </c>
      <c r="J518" s="67">
        <f>IF(C518="",0,SUMIFS(T_mouv_prog[Sortie],T_mouv_prog[Ref],C518))</f>
        <v>0</v>
      </c>
      <c r="K518" s="63">
        <f>IFERROR(T_piece_prog[[#This Row],[Stock initial]]+T_piece_prog[[#This Row],[Entrées]]-T_piece_prog[[#This Row],[Sorties]],0)</f>
        <v>4</v>
      </c>
      <c r="L518" s="63">
        <f>IFERROR(T_piece_prog[[#This Row],[Stock Final]]*T_piece_prog[[#This Row],[Price]],0)</f>
        <v>0</v>
      </c>
      <c r="M518" s="80">
        <v>8</v>
      </c>
      <c r="N518" s="57">
        <f>IFERROR(K518-M518,"")</f>
        <v>-4</v>
      </c>
      <c r="O518" s="53" t="str">
        <f>IF(N518&gt;=0,"OK","Manque")</f>
        <v>Manque</v>
      </c>
    </row>
    <row r="519" spans="1:15" x14ac:dyDescent="0.3">
      <c r="A519" s="61">
        <f>IF(ISNUMBER(A518),A518+1,1)</f>
        <v>515</v>
      </c>
      <c r="B519" s="62" t="s">
        <v>22</v>
      </c>
      <c r="C519" s="63" t="s">
        <v>1438</v>
      </c>
      <c r="D519" s="63" t="s">
        <v>242</v>
      </c>
      <c r="E519" s="63" t="s">
        <v>1533</v>
      </c>
      <c r="F519" s="64"/>
      <c r="G519" s="67"/>
      <c r="H519" s="80">
        <v>15</v>
      </c>
      <c r="I519" s="80">
        <f>IF(C519="",0,SUMIFS(T_mouv_prog[Entrée],T_mouv_prog[Ref],C519))</f>
        <v>0</v>
      </c>
      <c r="J519" s="67">
        <f>IF(C519="",0,SUMIFS(T_mouv_prog[Sortie],T_mouv_prog[Ref],C519))</f>
        <v>0</v>
      </c>
      <c r="K519" s="63">
        <f>IFERROR(T_piece_prog[[#This Row],[Stock initial]]+T_piece_prog[[#This Row],[Entrées]]-T_piece_prog[[#This Row],[Sorties]],0)</f>
        <v>15</v>
      </c>
      <c r="L519" s="63">
        <f>IFERROR(T_piece_prog[[#This Row],[Stock Final]]*T_piece_prog[[#This Row],[Price]],0)</f>
        <v>0</v>
      </c>
      <c r="M519" s="80">
        <v>10</v>
      </c>
      <c r="N519" s="57">
        <f>IFERROR(K519-M519,"")</f>
        <v>5</v>
      </c>
      <c r="O519" s="53" t="str">
        <f>IF(N519&gt;=0,"OK","Manque")</f>
        <v>OK</v>
      </c>
    </row>
    <row r="520" spans="1:15" x14ac:dyDescent="0.3">
      <c r="A520" s="61">
        <f>IF(ISNUMBER(A519),A519+1,1)</f>
        <v>516</v>
      </c>
      <c r="B520" s="62" t="s">
        <v>22</v>
      </c>
      <c r="C520" s="63" t="s">
        <v>1439</v>
      </c>
      <c r="D520" s="63" t="s">
        <v>242</v>
      </c>
      <c r="E520" s="63" t="s">
        <v>1533</v>
      </c>
      <c r="F520" s="64"/>
      <c r="G520" s="67"/>
      <c r="H520" s="80">
        <v>13</v>
      </c>
      <c r="I520" s="80">
        <f>IF(C520="",0,SUMIFS(T_mouv_prog[Entrée],T_mouv_prog[Ref],C520))</f>
        <v>0</v>
      </c>
      <c r="J520" s="67">
        <f>IF(C520="",0,SUMIFS(T_mouv_prog[Sortie],T_mouv_prog[Ref],C520))</f>
        <v>0</v>
      </c>
      <c r="K520" s="63">
        <f>IFERROR(T_piece_prog[[#This Row],[Stock initial]]+T_piece_prog[[#This Row],[Entrées]]-T_piece_prog[[#This Row],[Sorties]],0)</f>
        <v>13</v>
      </c>
      <c r="L520" s="63">
        <f>IFERROR(T_piece_prog[[#This Row],[Stock Final]]*T_piece_prog[[#This Row],[Price]],0)</f>
        <v>0</v>
      </c>
      <c r="M520" s="80">
        <v>13</v>
      </c>
      <c r="N520" s="57">
        <f>IFERROR(K520-M520,"")</f>
        <v>0</v>
      </c>
      <c r="O520" s="53" t="str">
        <f>IF(N520&gt;=0,"OK","Manque")</f>
        <v>OK</v>
      </c>
    </row>
    <row r="521" spans="1:15" x14ac:dyDescent="0.3">
      <c r="A521" s="61">
        <f>IF(ISNUMBER(A520),A520+1,1)</f>
        <v>517</v>
      </c>
      <c r="B521" s="62" t="s">
        <v>22</v>
      </c>
      <c r="C521" s="63" t="s">
        <v>1440</v>
      </c>
      <c r="D521" s="63" t="s">
        <v>242</v>
      </c>
      <c r="E521" s="63" t="s">
        <v>1535</v>
      </c>
      <c r="F521" s="64"/>
      <c r="G521" s="67"/>
      <c r="H521" s="80">
        <v>17</v>
      </c>
      <c r="I521" s="80">
        <f>IF(C521="",0,SUMIFS(T_mouv_prog[Entrée],T_mouv_prog[Ref],C521))</f>
        <v>0</v>
      </c>
      <c r="J521" s="67">
        <f>IF(C521="",0,SUMIFS(T_mouv_prog[Sortie],T_mouv_prog[Ref],C521))</f>
        <v>0</v>
      </c>
      <c r="K521" s="63">
        <f>IFERROR(T_piece_prog[[#This Row],[Stock initial]]+T_piece_prog[[#This Row],[Entrées]]-T_piece_prog[[#This Row],[Sorties]],0)</f>
        <v>17</v>
      </c>
      <c r="L521" s="63">
        <f>IFERROR(T_piece_prog[[#This Row],[Stock Final]]*T_piece_prog[[#This Row],[Price]],0)</f>
        <v>0</v>
      </c>
      <c r="M521" s="80">
        <v>15</v>
      </c>
      <c r="N521" s="57">
        <f>IFERROR(K521-M521,"")</f>
        <v>2</v>
      </c>
      <c r="O521" s="53" t="str">
        <f>IF(N521&gt;=0,"OK","Manque")</f>
        <v>OK</v>
      </c>
    </row>
    <row r="522" spans="1:15" x14ac:dyDescent="0.3">
      <c r="A522" s="61">
        <f>IF(ISNUMBER(A521),A521+1,1)</f>
        <v>518</v>
      </c>
      <c r="B522" s="62" t="s">
        <v>22</v>
      </c>
      <c r="C522" s="63" t="s">
        <v>1505</v>
      </c>
      <c r="D522" s="63" t="s">
        <v>1086</v>
      </c>
      <c r="E522" s="63" t="s">
        <v>1535</v>
      </c>
      <c r="F522" s="64"/>
      <c r="G522" s="67"/>
      <c r="H522" s="80">
        <v>0</v>
      </c>
      <c r="I522" s="80">
        <f>IF(C522="",0,SUMIFS(T_mouv_prog[Entrée],T_mouv_prog[Ref],C522))</f>
        <v>0</v>
      </c>
      <c r="J522" s="67">
        <f>IF(C522="",0,SUMIFS(T_mouv_prog[Sortie],T_mouv_prog[Ref],C522))</f>
        <v>0</v>
      </c>
      <c r="K522" s="63">
        <f>IFERROR(T_piece_prog[[#This Row],[Stock initial]]+T_piece_prog[[#This Row],[Entrées]]-T_piece_prog[[#This Row],[Sorties]],0)</f>
        <v>0</v>
      </c>
      <c r="L522" s="63">
        <f>IFERROR(T_piece_prog[[#This Row],[Stock Final]]*T_piece_prog[[#This Row],[Price]],0)</f>
        <v>0</v>
      </c>
      <c r="M522" s="80">
        <v>4</v>
      </c>
      <c r="N522" s="57">
        <f>IFERROR(K522-M522,"")</f>
        <v>-4</v>
      </c>
      <c r="O522" s="53" t="str">
        <f>IF(N522&gt;=0,"OK","Manque")</f>
        <v>Manque</v>
      </c>
    </row>
    <row r="523" spans="1:15" x14ac:dyDescent="0.3">
      <c r="A523" s="61">
        <f>IF(ISNUMBER(A522),A522+1,1)</f>
        <v>519</v>
      </c>
      <c r="B523" s="62" t="s">
        <v>22</v>
      </c>
      <c r="C523" s="63" t="s">
        <v>278</v>
      </c>
      <c r="D523" s="63" t="s">
        <v>242</v>
      </c>
      <c r="E523" s="63" t="s">
        <v>1535</v>
      </c>
      <c r="F523" s="64"/>
      <c r="G523" s="67"/>
      <c r="H523" s="80">
        <v>70</v>
      </c>
      <c r="I523" s="80">
        <f>IF(C523="",0,SUMIFS(T_mouv_prog[Entrée],T_mouv_prog[Ref],C523))</f>
        <v>0</v>
      </c>
      <c r="J523" s="67">
        <f>IF(C523="",0,SUMIFS(T_mouv_prog[Sortie],T_mouv_prog[Ref],C523))</f>
        <v>0</v>
      </c>
      <c r="K523" s="63">
        <f>IFERROR(T_piece_prog[[#This Row],[Stock initial]]+T_piece_prog[[#This Row],[Entrées]]-T_piece_prog[[#This Row],[Sorties]],0)</f>
        <v>70</v>
      </c>
      <c r="L523" s="63">
        <f>IFERROR(T_piece_prog[[#This Row],[Stock Final]]*T_piece_prog[[#This Row],[Price]],0)</f>
        <v>0</v>
      </c>
      <c r="M523" s="80">
        <v>74</v>
      </c>
      <c r="N523" s="57">
        <f>IFERROR(K523-M523,"")</f>
        <v>-4</v>
      </c>
      <c r="O523" s="53" t="str">
        <f>IF(N523&gt;=0,"OK","Manque")</f>
        <v>Manque</v>
      </c>
    </row>
    <row r="524" spans="1:15" x14ac:dyDescent="0.3">
      <c r="A524" s="61">
        <f>IF(ISNUMBER(A523),A523+1,1)</f>
        <v>520</v>
      </c>
      <c r="B524" s="67" t="s">
        <v>822</v>
      </c>
      <c r="C524" s="63" t="s">
        <v>823</v>
      </c>
      <c r="D524" s="67" t="s">
        <v>180</v>
      </c>
      <c r="E524" s="67" t="s">
        <v>1535</v>
      </c>
      <c r="F524" s="64"/>
      <c r="G524" s="67"/>
      <c r="H524" s="80">
        <v>0</v>
      </c>
      <c r="I524" s="80">
        <f>IF(C524="",0,SUMIFS(T_mouv_prog[Entrée],T_mouv_prog[Ref],C524))</f>
        <v>0</v>
      </c>
      <c r="J524" s="67">
        <f>IF(C524="",0,SUMIFS(T_mouv_prog[Sortie],T_mouv_prog[Ref],C524))</f>
        <v>0</v>
      </c>
      <c r="K524" s="63">
        <f>IFERROR(T_piece_prog[[#This Row],[Stock initial]]+T_piece_prog[[#This Row],[Entrées]]-T_piece_prog[[#This Row],[Sorties]],0)</f>
        <v>0</v>
      </c>
      <c r="L524" s="63">
        <f>IFERROR(T_piece_prog[[#This Row],[Stock Final]]*T_piece_prog[[#This Row],[Price]],0)</f>
        <v>0</v>
      </c>
      <c r="M524" s="80">
        <v>4</v>
      </c>
      <c r="N524" s="57">
        <f>IFERROR(K524-M524,"")</f>
        <v>-4</v>
      </c>
      <c r="O524" s="53" t="str">
        <f>IF(N524&gt;=0,"OK","Manque")</f>
        <v>Manque</v>
      </c>
    </row>
    <row r="525" spans="1:15" x14ac:dyDescent="0.3">
      <c r="A525" s="61">
        <f>IF(ISNUMBER(A524),A524+1,1)</f>
        <v>521</v>
      </c>
      <c r="B525" s="67" t="s">
        <v>726</v>
      </c>
      <c r="C525" s="63" t="s">
        <v>277</v>
      </c>
      <c r="D525" s="67" t="s">
        <v>242</v>
      </c>
      <c r="E525" s="67" t="s">
        <v>1533</v>
      </c>
      <c r="F525" s="64"/>
      <c r="G525" s="67"/>
      <c r="H525" s="80">
        <v>3</v>
      </c>
      <c r="I525" s="80">
        <f>IF(C525="",0,SUMIFS(T_mouv_prog[Entrée],T_mouv_prog[Ref],C525))</f>
        <v>0</v>
      </c>
      <c r="J525" s="67">
        <f>IF(C525="",0,SUMIFS(T_mouv_prog[Sortie],T_mouv_prog[Ref],C525))</f>
        <v>0</v>
      </c>
      <c r="K525" s="63">
        <f>IFERROR(T_piece_prog[[#This Row],[Stock initial]]+T_piece_prog[[#This Row],[Entrées]]-T_piece_prog[[#This Row],[Sorties]],0)</f>
        <v>3</v>
      </c>
      <c r="L525" s="63">
        <f>IFERROR(T_piece_prog[[#This Row],[Stock Final]]*T_piece_prog[[#This Row],[Price]],0)</f>
        <v>0</v>
      </c>
      <c r="M525" s="80">
        <v>1</v>
      </c>
      <c r="N525" s="57">
        <f>IFERROR(K525-M525,"")</f>
        <v>2</v>
      </c>
      <c r="O525" s="53" t="str">
        <f>IF(N525&gt;=0,"OK","Manque")</f>
        <v>OK</v>
      </c>
    </row>
    <row r="526" spans="1:15" x14ac:dyDescent="0.3">
      <c r="A526" s="61">
        <f>IF(ISNUMBER(A525),A525+1,1)</f>
        <v>522</v>
      </c>
      <c r="B526" s="67" t="s">
        <v>726</v>
      </c>
      <c r="C526" s="63" t="s">
        <v>824</v>
      </c>
      <c r="D526" s="67" t="s">
        <v>180</v>
      </c>
      <c r="E526" s="67" t="s">
        <v>1535</v>
      </c>
      <c r="F526" s="64"/>
      <c r="G526" s="67"/>
      <c r="H526" s="80">
        <v>0</v>
      </c>
      <c r="I526" s="80">
        <f>IF(C526="",0,SUMIFS(T_mouv_prog[Entrée],T_mouv_prog[Ref],C526))</f>
        <v>0</v>
      </c>
      <c r="J526" s="67">
        <f>IF(C526="",0,SUMIFS(T_mouv_prog[Sortie],T_mouv_prog[Ref],C526))</f>
        <v>0</v>
      </c>
      <c r="K526" s="63">
        <f>IFERROR(T_piece_prog[[#This Row],[Stock initial]]+T_piece_prog[[#This Row],[Entrées]]-T_piece_prog[[#This Row],[Sorties]],0)</f>
        <v>0</v>
      </c>
      <c r="L526" s="63">
        <f>IFERROR(T_piece_prog[[#This Row],[Stock Final]]*T_piece_prog[[#This Row],[Price]],0)</f>
        <v>0</v>
      </c>
      <c r="M526" s="80">
        <v>1</v>
      </c>
      <c r="N526" s="57">
        <f>IFERROR(K526-M526,"")</f>
        <v>-1</v>
      </c>
      <c r="O526" s="53" t="str">
        <f>IF(N526&gt;=0,"OK","Manque")</f>
        <v>Manque</v>
      </c>
    </row>
    <row r="527" spans="1:15" x14ac:dyDescent="0.3">
      <c r="A527" s="61">
        <f>IF(ISNUMBER(A526),A526+1,1)</f>
        <v>523</v>
      </c>
      <c r="B527" s="67" t="s">
        <v>861</v>
      </c>
      <c r="C527" s="63">
        <v>7421451905</v>
      </c>
      <c r="D527" s="67" t="s">
        <v>180</v>
      </c>
      <c r="E527" s="67" t="s">
        <v>1533</v>
      </c>
      <c r="F527" s="64"/>
      <c r="G527" s="67"/>
      <c r="H527" s="80">
        <v>0</v>
      </c>
      <c r="I527" s="80">
        <f>IF(C527="",0,SUMIFS(T_mouv_prog[Entrée],T_mouv_prog[Ref],C527))</f>
        <v>0</v>
      </c>
      <c r="J527" s="67">
        <f>IF(C527="",0,SUMIFS(T_mouv_prog[Sortie],T_mouv_prog[Ref],C527))</f>
        <v>0</v>
      </c>
      <c r="K527" s="63">
        <f>IFERROR(T_piece_prog[[#This Row],[Stock initial]]+T_piece_prog[[#This Row],[Entrées]]-T_piece_prog[[#This Row],[Sorties]],0)</f>
        <v>0</v>
      </c>
      <c r="L527" s="63">
        <f>IFERROR(T_piece_prog[[#This Row],[Stock Final]]*T_piece_prog[[#This Row],[Price]],0)</f>
        <v>0</v>
      </c>
      <c r="M527" s="80">
        <v>0</v>
      </c>
      <c r="N527" s="57">
        <f>IFERROR(K527-M527,"")</f>
        <v>0</v>
      </c>
      <c r="O527" s="53" t="str">
        <f>IF(N527&gt;=0,"OK","Manque")</f>
        <v>OK</v>
      </c>
    </row>
    <row r="528" spans="1:15" x14ac:dyDescent="0.3">
      <c r="A528" s="61">
        <f>IF(ISNUMBER(A527),A527+1,1)</f>
        <v>524</v>
      </c>
      <c r="B528" s="67" t="s">
        <v>862</v>
      </c>
      <c r="C528" s="63">
        <v>7421451904</v>
      </c>
      <c r="D528" s="67" t="s">
        <v>180</v>
      </c>
      <c r="E528" s="67" t="s">
        <v>1533</v>
      </c>
      <c r="F528" s="64"/>
      <c r="G528" s="67"/>
      <c r="H528" s="80">
        <v>16</v>
      </c>
      <c r="I528" s="80">
        <f>IF(C528="",0,SUMIFS(T_mouv_prog[Entrée],T_mouv_prog[Ref],C528))</f>
        <v>0</v>
      </c>
      <c r="J528" s="67">
        <f>IF(C528="",0,SUMIFS(T_mouv_prog[Sortie],T_mouv_prog[Ref],C528))</f>
        <v>0</v>
      </c>
      <c r="K528" s="63">
        <f>IFERROR(T_piece_prog[[#This Row],[Stock initial]]+T_piece_prog[[#This Row],[Entrées]]-T_piece_prog[[#This Row],[Sorties]],0)</f>
        <v>16</v>
      </c>
      <c r="L528" s="63">
        <f>IFERROR(T_piece_prog[[#This Row],[Stock Final]]*T_piece_prog[[#This Row],[Price]],0)</f>
        <v>0</v>
      </c>
      <c r="M528" s="80">
        <v>0</v>
      </c>
      <c r="N528" s="57">
        <f>IFERROR(K528-M528,"")</f>
        <v>16</v>
      </c>
      <c r="O528" s="53" t="str">
        <f>IF(N528&gt;=0,"OK","Manque")</f>
        <v>OK</v>
      </c>
    </row>
    <row r="529" spans="1:15" x14ac:dyDescent="0.3">
      <c r="A529" s="61">
        <f>IF(ISNUMBER(A528),A528+1,1)</f>
        <v>525</v>
      </c>
      <c r="B529" s="67" t="s">
        <v>285</v>
      </c>
      <c r="C529" s="63" t="s">
        <v>286</v>
      </c>
      <c r="D529" s="67" t="s">
        <v>242</v>
      </c>
      <c r="E529" s="67" t="s">
        <v>1533</v>
      </c>
      <c r="F529" s="64"/>
      <c r="G529" s="67"/>
      <c r="H529" s="80">
        <v>0</v>
      </c>
      <c r="I529" s="80">
        <f>IF(C529="",0,SUMIFS(T_mouv_prog[Entrée],T_mouv_prog[Ref],C529))</f>
        <v>0</v>
      </c>
      <c r="J529" s="67">
        <f>IF(C529="",0,SUMIFS(T_mouv_prog[Sortie],T_mouv_prog[Ref],C529))</f>
        <v>0</v>
      </c>
      <c r="K529" s="63">
        <f>IFERROR(T_piece_prog[[#This Row],[Stock initial]]+T_piece_prog[[#This Row],[Entrées]]-T_piece_prog[[#This Row],[Sorties]],0)</f>
        <v>0</v>
      </c>
      <c r="L529" s="63">
        <f>IFERROR(T_piece_prog[[#This Row],[Stock Final]]*T_piece_prog[[#This Row],[Price]],0)</f>
        <v>0</v>
      </c>
      <c r="M529" s="80">
        <v>0</v>
      </c>
      <c r="N529" s="57">
        <f>IFERROR(K529-M529,"")</f>
        <v>0</v>
      </c>
      <c r="O529" s="53" t="str">
        <f>IF(N529&gt;=0,"OK","Manque")</f>
        <v>OK</v>
      </c>
    </row>
    <row r="530" spans="1:15" x14ac:dyDescent="0.3">
      <c r="A530" s="61">
        <f>IF(ISNUMBER(A529),A529+1,1)</f>
        <v>526</v>
      </c>
      <c r="B530" s="67" t="s">
        <v>285</v>
      </c>
      <c r="C530" s="63" t="s">
        <v>574</v>
      </c>
      <c r="D530" s="67" t="s">
        <v>242</v>
      </c>
      <c r="E530" s="67" t="s">
        <v>1533</v>
      </c>
      <c r="F530" s="64"/>
      <c r="G530" s="67"/>
      <c r="H530" s="80">
        <v>1</v>
      </c>
      <c r="I530" s="80">
        <f>IF(C530="",0,SUMIFS(T_mouv_prog[Entrée],T_mouv_prog[Ref],C530))</f>
        <v>0</v>
      </c>
      <c r="J530" s="67">
        <f>IF(C530="",0,SUMIFS(T_mouv_prog[Sortie],T_mouv_prog[Ref],C530))</f>
        <v>0</v>
      </c>
      <c r="K530" s="63">
        <f>IFERROR(T_piece_prog[[#This Row],[Stock initial]]+T_piece_prog[[#This Row],[Entrées]]-T_piece_prog[[#This Row],[Sorties]],0)</f>
        <v>1</v>
      </c>
      <c r="L530" s="63">
        <f>IFERROR(T_piece_prog[[#This Row],[Stock Final]]*T_piece_prog[[#This Row],[Price]],0)</f>
        <v>0</v>
      </c>
      <c r="M530" s="80">
        <v>1</v>
      </c>
      <c r="N530" s="57">
        <f>IFERROR(K530-M530,"")</f>
        <v>0</v>
      </c>
      <c r="O530" s="53" t="str">
        <f>IF(N530&gt;=0,"OK","Manque")</f>
        <v>OK</v>
      </c>
    </row>
    <row r="531" spans="1:15" x14ac:dyDescent="0.3">
      <c r="A531" s="61">
        <f>IF(ISNUMBER(A530),A530+1,1)</f>
        <v>527</v>
      </c>
      <c r="B531" s="62" t="s">
        <v>285</v>
      </c>
      <c r="C531" s="63" t="s">
        <v>403</v>
      </c>
      <c r="D531" s="63" t="s">
        <v>242</v>
      </c>
      <c r="E531" s="63" t="s">
        <v>1533</v>
      </c>
      <c r="F531" s="64"/>
      <c r="G531" s="67"/>
      <c r="H531" s="80">
        <v>5</v>
      </c>
      <c r="I531" s="80">
        <f>IF(C531="",0,SUMIFS(T_mouv_prog[Entrée],T_mouv_prog[Ref],C531))</f>
        <v>0</v>
      </c>
      <c r="J531" s="67">
        <f>IF(C531="",0,SUMIFS(T_mouv_prog[Sortie],T_mouv_prog[Ref],C531))</f>
        <v>0</v>
      </c>
      <c r="K531" s="63">
        <f>IFERROR(T_piece_prog[[#This Row],[Stock initial]]+T_piece_prog[[#This Row],[Entrées]]-T_piece_prog[[#This Row],[Sorties]],0)</f>
        <v>5</v>
      </c>
      <c r="L531" s="63">
        <f>IFERROR(T_piece_prog[[#This Row],[Stock Final]]*T_piece_prog[[#This Row],[Price]],0)</f>
        <v>0</v>
      </c>
      <c r="M531" s="80">
        <v>6</v>
      </c>
      <c r="N531" s="57">
        <f>IFERROR(K531-M531,"")</f>
        <v>-1</v>
      </c>
      <c r="O531" s="53" t="str">
        <f>IF(N531&gt;=0,"OK","Manque")</f>
        <v>Manque</v>
      </c>
    </row>
    <row r="532" spans="1:15" x14ac:dyDescent="0.3">
      <c r="A532" s="61">
        <f>IF(ISNUMBER(A531),A531+1,1)</f>
        <v>528</v>
      </c>
      <c r="B532" s="62" t="s">
        <v>1421</v>
      </c>
      <c r="C532" s="63" t="s">
        <v>400</v>
      </c>
      <c r="D532" s="63" t="s">
        <v>242</v>
      </c>
      <c r="E532" s="63" t="s">
        <v>1533</v>
      </c>
      <c r="F532" s="64"/>
      <c r="G532" s="67"/>
      <c r="H532" s="80">
        <v>4</v>
      </c>
      <c r="I532" s="80">
        <f>IF(C532="",0,SUMIFS(T_mouv_prog[Entrée],T_mouv_prog[Ref],C532))</f>
        <v>0</v>
      </c>
      <c r="J532" s="67">
        <f>IF(C532="",0,SUMIFS(T_mouv_prog[Sortie],T_mouv_prog[Ref],C532))</f>
        <v>0</v>
      </c>
      <c r="K532" s="63">
        <f>IFERROR(T_piece_prog[[#This Row],[Stock initial]]+T_piece_prog[[#This Row],[Entrées]]-T_piece_prog[[#This Row],[Sorties]],0)</f>
        <v>4</v>
      </c>
      <c r="L532" s="63">
        <f>IFERROR(T_piece_prog[[#This Row],[Stock Final]]*T_piece_prog[[#This Row],[Price]],0)</f>
        <v>0</v>
      </c>
      <c r="M532" s="80">
        <v>7</v>
      </c>
      <c r="N532" s="57">
        <f>IFERROR(K532-M532,"")</f>
        <v>-3</v>
      </c>
      <c r="O532" s="53" t="str">
        <f>IF(N532&gt;=0,"OK","Manque")</f>
        <v>Manque</v>
      </c>
    </row>
    <row r="533" spans="1:15" x14ac:dyDescent="0.3">
      <c r="A533" s="61">
        <f>IF(ISNUMBER(A532),A532+1,1)</f>
        <v>529</v>
      </c>
      <c r="B533" s="62" t="s">
        <v>250</v>
      </c>
      <c r="C533" s="63" t="s">
        <v>251</v>
      </c>
      <c r="D533" s="63" t="s">
        <v>242</v>
      </c>
      <c r="E533" s="63" t="s">
        <v>1533</v>
      </c>
      <c r="F533" s="64"/>
      <c r="G533" s="67"/>
      <c r="H533" s="80">
        <v>4</v>
      </c>
      <c r="I533" s="80">
        <f>IF(C533="",0,SUMIFS(T_mouv_prog[Entrée],T_mouv_prog[Ref],C533))</f>
        <v>0</v>
      </c>
      <c r="J533" s="67">
        <f>IF(C533="",0,SUMIFS(T_mouv_prog[Sortie],T_mouv_prog[Ref],C533))</f>
        <v>0</v>
      </c>
      <c r="K533" s="63">
        <f>IFERROR(T_piece_prog[[#This Row],[Stock initial]]+T_piece_prog[[#This Row],[Entrées]]-T_piece_prog[[#This Row],[Sorties]],0)</f>
        <v>4</v>
      </c>
      <c r="L533" s="63">
        <f>IFERROR(T_piece_prog[[#This Row],[Stock Final]]*T_piece_prog[[#This Row],[Price]],0)</f>
        <v>0</v>
      </c>
      <c r="M533" s="80">
        <v>4</v>
      </c>
      <c r="N533" s="57">
        <f>IFERROR(K533-M533,"")</f>
        <v>0</v>
      </c>
      <c r="O533" s="53" t="str">
        <f>IF(N533&gt;=0,"OK","Manque")</f>
        <v>OK</v>
      </c>
    </row>
    <row r="534" spans="1:15" x14ac:dyDescent="0.3">
      <c r="A534" s="61">
        <f>IF(ISNUMBER(A533),A533+1,1)</f>
        <v>530</v>
      </c>
      <c r="B534" s="67" t="s">
        <v>566</v>
      </c>
      <c r="C534" s="63" t="s">
        <v>567</v>
      </c>
      <c r="D534" s="67" t="s">
        <v>242</v>
      </c>
      <c r="E534" s="67" t="s">
        <v>1533</v>
      </c>
      <c r="F534" s="64"/>
      <c r="G534" s="67"/>
      <c r="H534" s="80">
        <v>4</v>
      </c>
      <c r="I534" s="80">
        <f>IF(C534="",0,SUMIFS(T_mouv_prog[Entrée],T_mouv_prog[Ref],C534))</f>
        <v>0</v>
      </c>
      <c r="J534" s="67">
        <f>IF(C534="",0,SUMIFS(T_mouv_prog[Sortie],T_mouv_prog[Ref],C534))</f>
        <v>0</v>
      </c>
      <c r="K534" s="63">
        <f>IFERROR(T_piece_prog[[#This Row],[Stock initial]]+T_piece_prog[[#This Row],[Entrées]]-T_piece_prog[[#This Row],[Sorties]],0)</f>
        <v>4</v>
      </c>
      <c r="L534" s="63">
        <f>IFERROR(T_piece_prog[[#This Row],[Stock Final]]*T_piece_prog[[#This Row],[Price]],0)</f>
        <v>0</v>
      </c>
      <c r="M534" s="80">
        <v>4</v>
      </c>
      <c r="N534" s="57">
        <f>IFERROR(K534-M534,"")</f>
        <v>0</v>
      </c>
      <c r="O534" s="53" t="str">
        <f>IF(N534&gt;=0,"OK","Manque")</f>
        <v>OK</v>
      </c>
    </row>
    <row r="535" spans="1:15" x14ac:dyDescent="0.3">
      <c r="A535" s="61">
        <f>IF(ISNUMBER(A534),A534+1,1)</f>
        <v>531</v>
      </c>
      <c r="B535" s="62" t="s">
        <v>401</v>
      </c>
      <c r="C535" s="63" t="s">
        <v>402</v>
      </c>
      <c r="D535" s="63" t="s">
        <v>242</v>
      </c>
      <c r="E535" s="63" t="s">
        <v>1533</v>
      </c>
      <c r="F535" s="64"/>
      <c r="G535" s="67"/>
      <c r="H535" s="80">
        <v>7</v>
      </c>
      <c r="I535" s="80">
        <f>IF(C535="",0,SUMIFS(T_mouv_prog[Entrée],T_mouv_prog[Ref],C535))</f>
        <v>0</v>
      </c>
      <c r="J535" s="67">
        <f>IF(C535="",0,SUMIFS(T_mouv_prog[Sortie],T_mouv_prog[Ref],C535))</f>
        <v>0</v>
      </c>
      <c r="K535" s="63">
        <f>IFERROR(T_piece_prog[[#This Row],[Stock initial]]+T_piece_prog[[#This Row],[Entrées]]-T_piece_prog[[#This Row],[Sorties]],0)</f>
        <v>7</v>
      </c>
      <c r="L535" s="63">
        <f>IFERROR(T_piece_prog[[#This Row],[Stock Final]]*T_piece_prog[[#This Row],[Price]],0)</f>
        <v>0</v>
      </c>
      <c r="M535" s="80">
        <v>8</v>
      </c>
      <c r="N535" s="57">
        <f>IFERROR(K535-M535,"")</f>
        <v>-1</v>
      </c>
      <c r="O535" s="53" t="str">
        <f>IF(N535&gt;=0,"OK","Manque")</f>
        <v>Manque</v>
      </c>
    </row>
    <row r="536" spans="1:15" x14ac:dyDescent="0.3">
      <c r="A536" s="61">
        <f>IF(ISNUMBER(A535),A535+1,1)</f>
        <v>532</v>
      </c>
      <c r="B536" s="67" t="s">
        <v>882</v>
      </c>
      <c r="C536" s="63" t="s">
        <v>883</v>
      </c>
      <c r="D536" s="67" t="s">
        <v>242</v>
      </c>
      <c r="E536" s="67" t="s">
        <v>1533</v>
      </c>
      <c r="F536" s="64"/>
      <c r="G536" s="67"/>
      <c r="H536" s="80">
        <v>120</v>
      </c>
      <c r="I536" s="80">
        <f>IF(C536="",0,SUMIFS(T_mouv_prog[Entrée],T_mouv_prog[Ref],C536))</f>
        <v>0</v>
      </c>
      <c r="J536" s="67">
        <f>IF(C536="",0,SUMIFS(T_mouv_prog[Sortie],T_mouv_prog[Ref],C536))</f>
        <v>0</v>
      </c>
      <c r="K536" s="63">
        <f>IFERROR(T_piece_prog[[#This Row],[Stock initial]]+T_piece_prog[[#This Row],[Entrées]]-T_piece_prog[[#This Row],[Sorties]],0)</f>
        <v>120</v>
      </c>
      <c r="L536" s="63">
        <f>IFERROR(T_piece_prog[[#This Row],[Stock Final]]*T_piece_prog[[#This Row],[Price]],0)</f>
        <v>0</v>
      </c>
      <c r="M536" s="80">
        <v>28</v>
      </c>
      <c r="N536" s="57">
        <f>IFERROR(K536-M536,"")</f>
        <v>92</v>
      </c>
      <c r="O536" s="53" t="str">
        <f>IF(N536&gt;=0,"OK","Manque")</f>
        <v>OK</v>
      </c>
    </row>
    <row r="537" spans="1:15" x14ac:dyDescent="0.3">
      <c r="A537" s="61">
        <f>IF(ISNUMBER(A536),A536+1,1)</f>
        <v>533</v>
      </c>
      <c r="B537" s="67" t="s">
        <v>882</v>
      </c>
      <c r="C537" s="63">
        <v>20102175009</v>
      </c>
      <c r="D537" s="67" t="s">
        <v>174</v>
      </c>
      <c r="E537" s="67" t="s">
        <v>1533</v>
      </c>
      <c r="F537" s="64"/>
      <c r="G537" s="67"/>
      <c r="H537" s="80">
        <v>185</v>
      </c>
      <c r="I537" s="80">
        <f>IF(C537="",0,SUMIFS(T_mouv_prog[Entrée],T_mouv_prog[Ref],C537))</f>
        <v>0</v>
      </c>
      <c r="J537" s="67">
        <f>IF(C537="",0,SUMIFS(T_mouv_prog[Sortie],T_mouv_prog[Ref],C537))</f>
        <v>0</v>
      </c>
      <c r="K537" s="63">
        <f>IFERROR(T_piece_prog[[#This Row],[Stock initial]]+T_piece_prog[[#This Row],[Entrées]]-T_piece_prog[[#This Row],[Sorties]],0)</f>
        <v>185</v>
      </c>
      <c r="L537" s="63">
        <f>IFERROR(T_piece_prog[[#This Row],[Stock Final]]*T_piece_prog[[#This Row],[Price]],0)</f>
        <v>0</v>
      </c>
      <c r="M537" s="80">
        <v>225</v>
      </c>
      <c r="N537" s="57">
        <f>IFERROR(K537-M537,"")</f>
        <v>-40</v>
      </c>
      <c r="O537" s="53" t="str">
        <f>IF(N537&gt;=0,"OK","Manque")</f>
        <v>Manque</v>
      </c>
    </row>
    <row r="538" spans="1:15" x14ac:dyDescent="0.3">
      <c r="A538" s="61">
        <f>IF(ISNUMBER(A537),A537+1,1)</f>
        <v>534</v>
      </c>
      <c r="B538" s="67" t="s">
        <v>882</v>
      </c>
      <c r="C538" s="63">
        <v>14574293592</v>
      </c>
      <c r="D538" s="67" t="s">
        <v>146</v>
      </c>
      <c r="E538" s="67" t="s">
        <v>1533</v>
      </c>
      <c r="F538" s="64"/>
      <c r="G538" s="67"/>
      <c r="H538" s="80">
        <v>9</v>
      </c>
      <c r="I538" s="80">
        <f>IF(C538="",0,SUMIFS(T_mouv_prog[Entrée],T_mouv_prog[Ref],C538))</f>
        <v>0</v>
      </c>
      <c r="J538" s="67">
        <f>IF(C538="",0,SUMIFS(T_mouv_prog[Sortie],T_mouv_prog[Ref],C538))</f>
        <v>0</v>
      </c>
      <c r="K538" s="63">
        <f>IFERROR(T_piece_prog[[#This Row],[Stock initial]]+T_piece_prog[[#This Row],[Entrées]]-T_piece_prog[[#This Row],[Sorties]],0)</f>
        <v>9</v>
      </c>
      <c r="L538" s="63">
        <f>IFERROR(T_piece_prog[[#This Row],[Stock Final]]*T_piece_prog[[#This Row],[Price]],0)</f>
        <v>0</v>
      </c>
      <c r="M538" s="80">
        <v>9</v>
      </c>
      <c r="N538" s="57">
        <f>IFERROR(K538-M538,"")</f>
        <v>0</v>
      </c>
      <c r="O538" s="53" t="str">
        <f>IF(N538&gt;=0,"OK","Manque")</f>
        <v>OK</v>
      </c>
    </row>
    <row r="539" spans="1:15" x14ac:dyDescent="0.3">
      <c r="A539" s="61">
        <f>IF(ISNUMBER(A538),A538+1,1)</f>
        <v>535</v>
      </c>
      <c r="B539" s="67" t="s">
        <v>882</v>
      </c>
      <c r="C539" s="63">
        <v>7423044513</v>
      </c>
      <c r="D539" s="67" t="s">
        <v>146</v>
      </c>
      <c r="E539" s="67" t="s">
        <v>1533</v>
      </c>
      <c r="F539" s="64"/>
      <c r="G539" s="67"/>
      <c r="H539" s="80">
        <v>10</v>
      </c>
      <c r="I539" s="80">
        <f>IF(C539="",0,SUMIFS(T_mouv_prog[Entrée],T_mouv_prog[Ref],C539))</f>
        <v>0</v>
      </c>
      <c r="J539" s="67">
        <f>IF(C539="",0,SUMIFS(T_mouv_prog[Sortie],T_mouv_prog[Ref],C539))</f>
        <v>0</v>
      </c>
      <c r="K539" s="63">
        <f>IFERROR(T_piece_prog[[#This Row],[Stock initial]]+T_piece_prog[[#This Row],[Entrées]]-T_piece_prog[[#This Row],[Sorties]],0)</f>
        <v>10</v>
      </c>
      <c r="L539" s="63">
        <f>IFERROR(T_piece_prog[[#This Row],[Stock Final]]*T_piece_prog[[#This Row],[Price]],0)</f>
        <v>0</v>
      </c>
      <c r="M539" s="80">
        <v>0</v>
      </c>
      <c r="N539" s="57">
        <f>IFERROR(K539-M539,"")</f>
        <v>10</v>
      </c>
      <c r="O539" s="53" t="str">
        <f>IF(N539&gt;=0,"OK","Manque")</f>
        <v>OK</v>
      </c>
    </row>
    <row r="540" spans="1:15" x14ac:dyDescent="0.3">
      <c r="A540" s="61">
        <f>IF(ISNUMBER(A539),A539+1,1)</f>
        <v>536</v>
      </c>
      <c r="B540" s="67" t="s">
        <v>882</v>
      </c>
      <c r="C540" s="63" t="s">
        <v>1019</v>
      </c>
      <c r="D540" s="67" t="s">
        <v>242</v>
      </c>
      <c r="E540" s="67" t="s">
        <v>1533</v>
      </c>
      <c r="F540" s="64"/>
      <c r="G540" s="67"/>
      <c r="H540" s="80">
        <v>0</v>
      </c>
      <c r="I540" s="80">
        <f>IF(C540="",0,SUMIFS(T_mouv_prog[Entrée],T_mouv_prog[Ref],C540))</f>
        <v>0</v>
      </c>
      <c r="J540" s="67">
        <f>IF(C540="",0,SUMIFS(T_mouv_prog[Sortie],T_mouv_prog[Ref],C540))</f>
        <v>0</v>
      </c>
      <c r="K540" s="63">
        <f>IFERROR(T_piece_prog[[#This Row],[Stock initial]]+T_piece_prog[[#This Row],[Entrées]]-T_piece_prog[[#This Row],[Sorties]],0)</f>
        <v>0</v>
      </c>
      <c r="L540" s="63">
        <f>IFERROR(T_piece_prog[[#This Row],[Stock Final]]*T_piece_prog[[#This Row],[Price]],0)</f>
        <v>0</v>
      </c>
      <c r="M540" s="80">
        <v>0</v>
      </c>
      <c r="N540" s="57">
        <f>IFERROR(K540-M540,"")</f>
        <v>0</v>
      </c>
      <c r="O540" s="53" t="str">
        <f>IF(N540&gt;=0,"OK","Manque")</f>
        <v>OK</v>
      </c>
    </row>
    <row r="541" spans="1:15" x14ac:dyDescent="0.3">
      <c r="A541" s="61">
        <f>IF(ISNUMBER(A540),A540+1,1)</f>
        <v>537</v>
      </c>
      <c r="B541" s="67" t="s">
        <v>882</v>
      </c>
      <c r="C541" s="63" t="s">
        <v>1067</v>
      </c>
      <c r="D541" s="67" t="s">
        <v>146</v>
      </c>
      <c r="E541" s="67" t="s">
        <v>1533</v>
      </c>
      <c r="F541" s="64"/>
      <c r="G541" s="67"/>
      <c r="H541" s="80">
        <v>0</v>
      </c>
      <c r="I541" s="80">
        <f>IF(C541="",0,SUMIFS(T_mouv_prog[Entrée],T_mouv_prog[Ref],C541))</f>
        <v>0</v>
      </c>
      <c r="J541" s="67">
        <f>IF(C541="",0,SUMIFS(T_mouv_prog[Sortie],T_mouv_prog[Ref],C541))</f>
        <v>0</v>
      </c>
      <c r="K541" s="63">
        <f>IFERROR(T_piece_prog[[#This Row],[Stock initial]]+T_piece_prog[[#This Row],[Entrées]]-T_piece_prog[[#This Row],[Sorties]],0)</f>
        <v>0</v>
      </c>
      <c r="L541" s="63">
        <f>IFERROR(T_piece_prog[[#This Row],[Stock Final]]*T_piece_prog[[#This Row],[Price]],0)</f>
        <v>0</v>
      </c>
      <c r="M541" s="80">
        <v>0</v>
      </c>
      <c r="N541" s="57">
        <f>IFERROR(K541-M541,"")</f>
        <v>0</v>
      </c>
      <c r="O541" s="53" t="str">
        <f>IF(N541&gt;=0,"OK","Manque")</f>
        <v>OK</v>
      </c>
    </row>
    <row r="542" spans="1:15" x14ac:dyDescent="0.3">
      <c r="A542" s="61">
        <f>IF(ISNUMBER(A541),A541+1,1)</f>
        <v>538</v>
      </c>
      <c r="B542" s="67" t="s">
        <v>882</v>
      </c>
      <c r="C542" s="63" t="s">
        <v>341</v>
      </c>
      <c r="D542" s="67" t="s">
        <v>146</v>
      </c>
      <c r="E542" s="67" t="s">
        <v>1533</v>
      </c>
      <c r="F542" s="64"/>
      <c r="G542" s="67"/>
      <c r="H542" s="80">
        <v>0</v>
      </c>
      <c r="I542" s="80">
        <f>IF(C542="",0,SUMIFS(T_mouv_prog[Entrée],T_mouv_prog[Ref],C542))</f>
        <v>0</v>
      </c>
      <c r="J542" s="67">
        <f>IF(C542="",0,SUMIFS(T_mouv_prog[Sortie],T_mouv_prog[Ref],C542))</f>
        <v>0</v>
      </c>
      <c r="K542" s="63">
        <f>IFERROR(T_piece_prog[[#This Row],[Stock initial]]+T_piece_prog[[#This Row],[Entrées]]-T_piece_prog[[#This Row],[Sorties]],0)</f>
        <v>0</v>
      </c>
      <c r="L542" s="63">
        <f>IFERROR(T_piece_prog[[#This Row],[Stock Final]]*T_piece_prog[[#This Row],[Price]],0)</f>
        <v>0</v>
      </c>
      <c r="M542" s="80">
        <v>0</v>
      </c>
      <c r="N542" s="57">
        <f>IFERROR(K542-M542,"")</f>
        <v>0</v>
      </c>
      <c r="O542" s="53" t="str">
        <f>IF(N542&gt;=0,"OK","Manque")</f>
        <v>OK</v>
      </c>
    </row>
    <row r="543" spans="1:15" x14ac:dyDescent="0.3">
      <c r="A543" s="61">
        <f>IF(ISNUMBER(A542),A542+1,1)</f>
        <v>539</v>
      </c>
      <c r="B543" s="67" t="s">
        <v>882</v>
      </c>
      <c r="C543" s="63" t="s">
        <v>1314</v>
      </c>
      <c r="D543" s="67" t="s">
        <v>146</v>
      </c>
      <c r="E543" s="67" t="s">
        <v>1533</v>
      </c>
      <c r="F543" s="64"/>
      <c r="G543" s="67"/>
      <c r="H543" s="80">
        <v>0</v>
      </c>
      <c r="I543" s="80">
        <f>IF(C543="",0,SUMIFS(T_mouv_prog[Entrée],T_mouv_prog[Ref],C543))</f>
        <v>0</v>
      </c>
      <c r="J543" s="67">
        <f>IF(C543="",0,SUMIFS(T_mouv_prog[Sortie],T_mouv_prog[Ref],C543))</f>
        <v>0</v>
      </c>
      <c r="K543" s="63">
        <f>IFERROR(T_piece_prog[[#This Row],[Stock initial]]+T_piece_prog[[#This Row],[Entrées]]-T_piece_prog[[#This Row],[Sorties]],0)</f>
        <v>0</v>
      </c>
      <c r="L543" s="63">
        <f>IFERROR(T_piece_prog[[#This Row],[Stock Final]]*T_piece_prog[[#This Row],[Price]],0)</f>
        <v>0</v>
      </c>
      <c r="M543" s="80">
        <v>0</v>
      </c>
      <c r="N543" s="57">
        <f>IFERROR(K543-M543,"")</f>
        <v>0</v>
      </c>
      <c r="O543" s="53" t="str">
        <f>IF(N543&gt;=0,"OK","Manque")</f>
        <v>OK</v>
      </c>
    </row>
    <row r="544" spans="1:15" x14ac:dyDescent="0.3">
      <c r="A544" s="61">
        <f>IF(ISNUMBER(A543),A543+1,1)</f>
        <v>540</v>
      </c>
      <c r="B544" s="62" t="s">
        <v>882</v>
      </c>
      <c r="C544" s="63" t="s">
        <v>340</v>
      </c>
      <c r="D544" s="63" t="s">
        <v>146</v>
      </c>
      <c r="E544" s="63" t="s">
        <v>1533</v>
      </c>
      <c r="F544" s="64"/>
      <c r="G544" s="67"/>
      <c r="H544" s="80">
        <v>41</v>
      </c>
      <c r="I544" s="80">
        <f>IF(C544="",0,SUMIFS(T_mouv_prog[Entrée],T_mouv_prog[Ref],C544))</f>
        <v>0</v>
      </c>
      <c r="J544" s="67">
        <f>IF(C544="",0,SUMIFS(T_mouv_prog[Sortie],T_mouv_prog[Ref],C544))</f>
        <v>0</v>
      </c>
      <c r="K544" s="63">
        <f>IFERROR(T_piece_prog[[#This Row],[Stock initial]]+T_piece_prog[[#This Row],[Entrées]]-T_piece_prog[[#This Row],[Sorties]],0)</f>
        <v>41</v>
      </c>
      <c r="L544" s="63">
        <f>IFERROR(T_piece_prog[[#This Row],[Stock Final]]*T_piece_prog[[#This Row],[Price]],0)</f>
        <v>0</v>
      </c>
      <c r="M544" s="80">
        <v>26</v>
      </c>
      <c r="N544" s="57">
        <f>IFERROR(K544-M544,"")</f>
        <v>15</v>
      </c>
      <c r="O544" s="53" t="str">
        <f>IF(N544&gt;=0,"OK","Manque")</f>
        <v>OK</v>
      </c>
    </row>
    <row r="545" spans="1:15" x14ac:dyDescent="0.3">
      <c r="A545" s="61">
        <f>IF(ISNUMBER(A544),A544+1,1)</f>
        <v>541</v>
      </c>
      <c r="B545" s="62" t="s">
        <v>882</v>
      </c>
      <c r="C545" s="63" t="s">
        <v>337</v>
      </c>
      <c r="D545" s="63" t="s">
        <v>146</v>
      </c>
      <c r="E545" s="63" t="s">
        <v>1532</v>
      </c>
      <c r="F545" s="64"/>
      <c r="G545" s="67"/>
      <c r="H545" s="80">
        <v>0</v>
      </c>
      <c r="I545" s="80">
        <f>IF(C545="",0,SUMIFS(T_mouv_prog[Entrée],T_mouv_prog[Ref],C545))</f>
        <v>0</v>
      </c>
      <c r="J545" s="67">
        <f>IF(C545="",0,SUMIFS(T_mouv_prog[Sortie],T_mouv_prog[Ref],C545))</f>
        <v>0</v>
      </c>
      <c r="K545" s="63">
        <f>IFERROR(T_piece_prog[[#This Row],[Stock initial]]+T_piece_prog[[#This Row],[Entrées]]-T_piece_prog[[#This Row],[Sorties]],0)</f>
        <v>0</v>
      </c>
      <c r="L545" s="63">
        <f>IFERROR(T_piece_prog[[#This Row],[Stock Final]]*T_piece_prog[[#This Row],[Price]],0)</f>
        <v>0</v>
      </c>
      <c r="M545" s="80">
        <v>27</v>
      </c>
      <c r="N545" s="57">
        <f>IFERROR(K545-M545,"")</f>
        <v>-27</v>
      </c>
      <c r="O545" s="53" t="str">
        <f>IF(N545&gt;=0,"OK","Manque")</f>
        <v>Manque</v>
      </c>
    </row>
    <row r="546" spans="1:15" x14ac:dyDescent="0.3">
      <c r="A546" s="61">
        <f>IF(ISNUMBER(A545),A545+1,1)</f>
        <v>542</v>
      </c>
      <c r="B546" s="62" t="s">
        <v>882</v>
      </c>
      <c r="C546" s="63">
        <v>612600081334</v>
      </c>
      <c r="D546" s="63" t="s">
        <v>146</v>
      </c>
      <c r="E546" s="63" t="s">
        <v>1533</v>
      </c>
      <c r="F546" s="64"/>
      <c r="G546" s="67"/>
      <c r="H546" s="80">
        <v>0</v>
      </c>
      <c r="I546" s="80">
        <f>IF(C546="",0,SUMIFS(T_mouv_prog[Entrée],T_mouv_prog[Ref],C546))</f>
        <v>0</v>
      </c>
      <c r="J546" s="67">
        <f>IF(C546="",0,SUMIFS(T_mouv_prog[Sortie],T_mouv_prog[Ref],C546))</f>
        <v>0</v>
      </c>
      <c r="K546" s="63">
        <f>IFERROR(T_piece_prog[[#This Row],[Stock initial]]+T_piece_prog[[#This Row],[Entrées]]-T_piece_prog[[#This Row],[Sorties]],0)</f>
        <v>0</v>
      </c>
      <c r="L546" s="63">
        <f>IFERROR(T_piece_prog[[#This Row],[Stock Final]]*T_piece_prog[[#This Row],[Price]],0)</f>
        <v>0</v>
      </c>
      <c r="M546" s="80">
        <v>4</v>
      </c>
      <c r="N546" s="57">
        <f>IFERROR(K546-M546,"")</f>
        <v>-4</v>
      </c>
      <c r="O546" s="53" t="str">
        <f>IF(N546&gt;=0,"OK","Manque")</f>
        <v>Manque</v>
      </c>
    </row>
    <row r="547" spans="1:15" x14ac:dyDescent="0.3">
      <c r="A547" s="61">
        <f>IF(ISNUMBER(A546),A546+1,1)</f>
        <v>543</v>
      </c>
      <c r="B547" s="62" t="s">
        <v>882</v>
      </c>
      <c r="C547" s="63" t="s">
        <v>1483</v>
      </c>
      <c r="D547" s="63" t="s">
        <v>146</v>
      </c>
      <c r="E547" s="63" t="s">
        <v>1533</v>
      </c>
      <c r="F547" s="64"/>
      <c r="G547" s="67"/>
      <c r="H547" s="80">
        <v>2</v>
      </c>
      <c r="I547" s="80">
        <f>IF(C547="",0,SUMIFS(T_mouv_prog[Entrée],T_mouv_prog[Ref],C547))</f>
        <v>0</v>
      </c>
      <c r="J547" s="67">
        <f>IF(C547="",0,SUMIFS(T_mouv_prog[Sortie],T_mouv_prog[Ref],C547))</f>
        <v>0</v>
      </c>
      <c r="K547" s="63">
        <f>IFERROR(T_piece_prog[[#This Row],[Stock initial]]+T_piece_prog[[#This Row],[Entrées]]-T_piece_prog[[#This Row],[Sorties]],0)</f>
        <v>2</v>
      </c>
      <c r="L547" s="63">
        <f>IFERROR(T_piece_prog[[#This Row],[Stock Final]]*T_piece_prog[[#This Row],[Price]],0)</f>
        <v>0</v>
      </c>
      <c r="M547" s="80">
        <v>5</v>
      </c>
      <c r="N547" s="57">
        <f>IFERROR(K547-M547,"")</f>
        <v>-3</v>
      </c>
      <c r="O547" s="53" t="str">
        <f>IF(N547&gt;=0,"OK","Manque")</f>
        <v>Manque</v>
      </c>
    </row>
    <row r="548" spans="1:15" x14ac:dyDescent="0.3">
      <c r="A548" s="61">
        <f>IF(ISNUMBER(A547),A547+1,1)</f>
        <v>544</v>
      </c>
      <c r="B548" s="62" t="s">
        <v>882</v>
      </c>
      <c r="C548" s="63" t="s">
        <v>102</v>
      </c>
      <c r="D548" s="63" t="s">
        <v>146</v>
      </c>
      <c r="E548" s="63" t="s">
        <v>1533</v>
      </c>
      <c r="F548" s="64"/>
      <c r="G548" s="67"/>
      <c r="H548" s="80">
        <v>2</v>
      </c>
      <c r="I548" s="80">
        <f>IF(C548="",0,SUMIFS(T_mouv_prog[Entrée],T_mouv_prog[Ref],C548))</f>
        <v>0</v>
      </c>
      <c r="J548" s="67">
        <f>IF(C548="",0,SUMIFS(T_mouv_prog[Sortie],T_mouv_prog[Ref],C548))</f>
        <v>0</v>
      </c>
      <c r="K548" s="63">
        <f>IFERROR(T_piece_prog[[#This Row],[Stock initial]]+T_piece_prog[[#This Row],[Entrées]]-T_piece_prog[[#This Row],[Sorties]],0)</f>
        <v>2</v>
      </c>
      <c r="L548" s="63">
        <f>IFERROR(T_piece_prog[[#This Row],[Stock Final]]*T_piece_prog[[#This Row],[Price]],0)</f>
        <v>0</v>
      </c>
      <c r="M548" s="80">
        <v>4</v>
      </c>
      <c r="N548" s="57">
        <f>IFERROR(K548-M548,"")</f>
        <v>-2</v>
      </c>
      <c r="O548" s="53" t="str">
        <f>IF(N548&gt;=0,"OK","Manque")</f>
        <v>Manque</v>
      </c>
    </row>
    <row r="549" spans="1:15" x14ac:dyDescent="0.3">
      <c r="A549" s="61">
        <f>IF(ISNUMBER(A548),A548+1,1)</f>
        <v>545</v>
      </c>
      <c r="B549" s="67" t="s">
        <v>491</v>
      </c>
      <c r="C549" s="63" t="s">
        <v>634</v>
      </c>
      <c r="D549" s="67" t="s">
        <v>242</v>
      </c>
      <c r="E549" s="67" t="s">
        <v>1533</v>
      </c>
      <c r="F549" s="64"/>
      <c r="G549" s="67"/>
      <c r="H549" s="80">
        <v>0</v>
      </c>
      <c r="I549" s="80">
        <f>IF(C549="",0,SUMIFS(T_mouv_prog[Entrée],T_mouv_prog[Ref],C549))</f>
        <v>0</v>
      </c>
      <c r="J549" s="67">
        <f>IF(C549="",0,SUMIFS(T_mouv_prog[Sortie],T_mouv_prog[Ref],C549))</f>
        <v>0</v>
      </c>
      <c r="K549" s="63">
        <f>IFERROR(T_piece_prog[[#This Row],[Stock initial]]+T_piece_prog[[#This Row],[Entrées]]-T_piece_prog[[#This Row],[Sorties]],0)</f>
        <v>0</v>
      </c>
      <c r="L549" s="63">
        <f>IFERROR(T_piece_prog[[#This Row],[Stock Final]]*T_piece_prog[[#This Row],[Price]],0)</f>
        <v>0</v>
      </c>
      <c r="M549" s="80">
        <v>12</v>
      </c>
      <c r="N549" s="57">
        <f>IFERROR(K549-M549,"")</f>
        <v>-12</v>
      </c>
      <c r="O549" s="53" t="str">
        <f>IF(N549&gt;=0,"OK","Manque")</f>
        <v>Manque</v>
      </c>
    </row>
    <row r="550" spans="1:15" x14ac:dyDescent="0.3">
      <c r="A550" s="61">
        <f>IF(ISNUMBER(A549),A549+1,1)</f>
        <v>546</v>
      </c>
      <c r="B550" s="62" t="s">
        <v>491</v>
      </c>
      <c r="C550" s="63" t="s">
        <v>1563</v>
      </c>
      <c r="D550" s="63" t="s">
        <v>242</v>
      </c>
      <c r="E550" s="63" t="s">
        <v>1533</v>
      </c>
      <c r="F550" s="64"/>
      <c r="G550" s="67"/>
      <c r="H550" s="80"/>
      <c r="I550" s="80">
        <f>IF(C550="",0,SUMIFS(T_mouv_prog[Entrée],T_mouv_prog[Ref],C550))</f>
        <v>0</v>
      </c>
      <c r="J550" s="67">
        <f>IF(C550="",0,SUMIFS(T_mouv_prog[Sortie],T_mouv_prog[Ref],C550))</f>
        <v>0</v>
      </c>
      <c r="K550" s="63">
        <f>IFERROR(T_piece_prog[[#This Row],[Stock initial]]+T_piece_prog[[#This Row],[Entrées]]-T_piece_prog[[#This Row],[Sorties]],0)</f>
        <v>0</v>
      </c>
      <c r="L550" s="63">
        <f>IFERROR(T_piece_prog[[#This Row],[Stock Final]]*T_piece_prog[[#This Row],[Price]],0)</f>
        <v>0</v>
      </c>
      <c r="M550" s="80"/>
      <c r="N550" s="57">
        <f>IFERROR(K550-M550,"")</f>
        <v>0</v>
      </c>
      <c r="O550" s="53" t="str">
        <f>IF(N550&gt;=0,"OK","Manque")</f>
        <v>OK</v>
      </c>
    </row>
    <row r="551" spans="1:15" x14ac:dyDescent="0.3">
      <c r="A551" s="61">
        <f>IF(ISNUMBER(A550),A550+1,1)</f>
        <v>547</v>
      </c>
      <c r="B551" s="67" t="s">
        <v>1141</v>
      </c>
      <c r="C551" s="63" t="s">
        <v>1142</v>
      </c>
      <c r="D551" s="67" t="s">
        <v>683</v>
      </c>
      <c r="E551" s="67" t="s">
        <v>1535</v>
      </c>
      <c r="F551" s="64"/>
      <c r="G551" s="67"/>
      <c r="H551" s="80">
        <v>4</v>
      </c>
      <c r="I551" s="80">
        <f>IF(C551="",0,SUMIFS(T_mouv_prog[Entrée],T_mouv_prog[Ref],C551))</f>
        <v>0</v>
      </c>
      <c r="J551" s="67">
        <f>IF(C551="",0,SUMIFS(T_mouv_prog[Sortie],T_mouv_prog[Ref],C551))</f>
        <v>0</v>
      </c>
      <c r="K551" s="63">
        <f>IFERROR(T_piece_prog[[#This Row],[Stock initial]]+T_piece_prog[[#This Row],[Entrées]]-T_piece_prog[[#This Row],[Sorties]],0)</f>
        <v>4</v>
      </c>
      <c r="L551" s="63">
        <f>IFERROR(T_piece_prog[[#This Row],[Stock Final]]*T_piece_prog[[#This Row],[Price]],0)</f>
        <v>0</v>
      </c>
      <c r="M551" s="80">
        <v>4</v>
      </c>
      <c r="N551" s="57">
        <f>IFERROR(K551-M551,"")</f>
        <v>0</v>
      </c>
      <c r="O551" s="53" t="str">
        <f>IF(N551&gt;=0,"OK","Manque")</f>
        <v>OK</v>
      </c>
    </row>
    <row r="552" spans="1:15" x14ac:dyDescent="0.3">
      <c r="A552" s="61">
        <f>IF(ISNUMBER(A551),A551+1,1)</f>
        <v>548</v>
      </c>
      <c r="B552" s="67" t="s">
        <v>1399</v>
      </c>
      <c r="C552" s="63" t="s">
        <v>633</v>
      </c>
      <c r="D552" s="67" t="s">
        <v>242</v>
      </c>
      <c r="E552" s="67" t="s">
        <v>1533</v>
      </c>
      <c r="F552" s="64"/>
      <c r="G552" s="67"/>
      <c r="H552" s="80">
        <v>26</v>
      </c>
      <c r="I552" s="80">
        <f>IF(C552="",0,SUMIFS(T_mouv_prog[Entrée],T_mouv_prog[Ref],C552))</f>
        <v>0</v>
      </c>
      <c r="J552" s="67">
        <f>IF(C552="",0,SUMIFS(T_mouv_prog[Sortie],T_mouv_prog[Ref],C552))</f>
        <v>0</v>
      </c>
      <c r="K552" s="63">
        <f>IFERROR(T_piece_prog[[#This Row],[Stock initial]]+T_piece_prog[[#This Row],[Entrées]]-T_piece_prog[[#This Row],[Sorties]],0)</f>
        <v>26</v>
      </c>
      <c r="L552" s="63">
        <f>IFERROR(T_piece_prog[[#This Row],[Stock Final]]*T_piece_prog[[#This Row],[Price]],0)</f>
        <v>0</v>
      </c>
      <c r="M552" s="80">
        <v>40</v>
      </c>
      <c r="N552" s="57">
        <f>IFERROR(K552-M552,"")</f>
        <v>-14</v>
      </c>
      <c r="O552" s="53" t="str">
        <f>IF(N552&gt;=0,"OK","Manque")</f>
        <v>Manque</v>
      </c>
    </row>
    <row r="553" spans="1:15" x14ac:dyDescent="0.3">
      <c r="A553" s="61">
        <f>IF(ISNUMBER(A552),A552+1,1)</f>
        <v>549</v>
      </c>
      <c r="B553" s="67" t="s">
        <v>236</v>
      </c>
      <c r="C553" s="63" t="s">
        <v>674</v>
      </c>
      <c r="D553" s="67" t="s">
        <v>226</v>
      </c>
      <c r="E553" s="67" t="s">
        <v>1532</v>
      </c>
      <c r="F553" s="64"/>
      <c r="G553" s="67" t="s">
        <v>1834</v>
      </c>
      <c r="H553" s="80">
        <v>720</v>
      </c>
      <c r="I553" s="80">
        <f>IF(C553="",0,SUMIFS(T_mouv_prog[Entrée],T_mouv_prog[Ref],C553))</f>
        <v>0</v>
      </c>
      <c r="J553" s="67">
        <f>IF(C553="",0,SUMIFS(T_mouv_prog[Sortie],T_mouv_prog[Ref],C553))</f>
        <v>0</v>
      </c>
      <c r="K553" s="63">
        <f>IFERROR(T_piece_prog[[#This Row],[Stock initial]]+T_piece_prog[[#This Row],[Entrées]]-T_piece_prog[[#This Row],[Sorties]],0)</f>
        <v>720</v>
      </c>
      <c r="L553" s="102">
        <f>IFERROR(T_piece_prog[[#This Row],[Stock Final]]*T_piece_prog[[#This Row],[Price]],0)</f>
        <v>0</v>
      </c>
      <c r="M553" s="80">
        <v>720</v>
      </c>
      <c r="N553" s="57">
        <f>IFERROR(K553-M553,"")</f>
        <v>0</v>
      </c>
      <c r="O553" s="53" t="str">
        <f>IF(N553&gt;=0,"OK","Manque")</f>
        <v>OK</v>
      </c>
    </row>
    <row r="554" spans="1:15" x14ac:dyDescent="0.3">
      <c r="A554" s="61">
        <f>IF(ISNUMBER(A553),A553+1,1)</f>
        <v>550</v>
      </c>
      <c r="B554" s="67" t="s">
        <v>236</v>
      </c>
      <c r="C554" s="63" t="s">
        <v>237</v>
      </c>
      <c r="D554" s="67" t="s">
        <v>226</v>
      </c>
      <c r="E554" s="67" t="s">
        <v>1532</v>
      </c>
      <c r="F554" s="64"/>
      <c r="G554" s="67"/>
      <c r="H554" s="80">
        <v>153</v>
      </c>
      <c r="I554" s="80">
        <f>IF(C554="",0,SUMIFS(T_mouv_prog[Entrée],T_mouv_prog[Ref],C554))</f>
        <v>0</v>
      </c>
      <c r="J554" s="67">
        <f>IF(C554="",0,SUMIFS(T_mouv_prog[Sortie],T_mouv_prog[Ref],C554))</f>
        <v>0</v>
      </c>
      <c r="K554" s="63">
        <f>IFERROR(T_piece_prog[[#This Row],[Stock initial]]+T_piece_prog[[#This Row],[Entrées]]-T_piece_prog[[#This Row],[Sorties]],0)</f>
        <v>153</v>
      </c>
      <c r="L554" s="63">
        <f>IFERROR(T_piece_prog[[#This Row],[Stock Final]]*T_piece_prog[[#This Row],[Price]],0)</f>
        <v>0</v>
      </c>
      <c r="M554" s="80">
        <v>177</v>
      </c>
      <c r="N554" s="57">
        <f>IFERROR(K554-M554,"")</f>
        <v>-24</v>
      </c>
      <c r="O554" s="53" t="str">
        <f>IF(N554&gt;=0,"OK","Manque")</f>
        <v>Manque</v>
      </c>
    </row>
    <row r="555" spans="1:15" x14ac:dyDescent="0.3">
      <c r="A555" s="61">
        <f>IF(ISNUMBER(A554),A554+1,1)</f>
        <v>551</v>
      </c>
      <c r="B555" s="67" t="s">
        <v>1196</v>
      </c>
      <c r="C555" s="63">
        <v>497</v>
      </c>
      <c r="D555" s="67" t="s">
        <v>683</v>
      </c>
      <c r="E555" s="67" t="s">
        <v>1533</v>
      </c>
      <c r="F555" s="64"/>
      <c r="G555" s="67"/>
      <c r="H555" s="80">
        <v>0</v>
      </c>
      <c r="I555" s="80">
        <f>IF(C555="",0,SUMIFS(T_mouv_prog[Entrée],T_mouv_prog[Ref],C555))</f>
        <v>0</v>
      </c>
      <c r="J555" s="67">
        <f>IF(C555="",0,SUMIFS(T_mouv_prog[Sortie],T_mouv_prog[Ref],C555))</f>
        <v>0</v>
      </c>
      <c r="K555" s="63">
        <f>IFERROR(T_piece_prog[[#This Row],[Stock initial]]+T_piece_prog[[#This Row],[Entrées]]-T_piece_prog[[#This Row],[Sorties]],0)</f>
        <v>0</v>
      </c>
      <c r="L555" s="63">
        <f>IFERROR(T_piece_prog[[#This Row],[Stock Final]]*T_piece_prog[[#This Row],[Price]],0)</f>
        <v>0</v>
      </c>
      <c r="M555" s="80">
        <v>1</v>
      </c>
      <c r="N555" s="57">
        <f>IFERROR(K555-M555,"")</f>
        <v>-1</v>
      </c>
      <c r="O555" s="53" t="str">
        <f>IF(N555&gt;=0,"OK","Manque")</f>
        <v>Manque</v>
      </c>
    </row>
    <row r="556" spans="1:15" x14ac:dyDescent="0.3">
      <c r="A556" s="61">
        <f>IF(ISNUMBER(A555),A555+1,1)</f>
        <v>552</v>
      </c>
      <c r="B556" s="67" t="s">
        <v>1011</v>
      </c>
      <c r="C556" s="63">
        <v>7482636326</v>
      </c>
      <c r="D556" s="67" t="s">
        <v>180</v>
      </c>
      <c r="E556" s="67" t="s">
        <v>1533</v>
      </c>
      <c r="F556" s="64"/>
      <c r="G556" s="67"/>
      <c r="H556" s="80">
        <v>2</v>
      </c>
      <c r="I556" s="80">
        <f>IF(C556="",0,SUMIFS(T_mouv_prog[Entrée],T_mouv_prog[Ref],C556))</f>
        <v>0</v>
      </c>
      <c r="J556" s="67">
        <f>IF(C556="",0,SUMIFS(T_mouv_prog[Sortie],T_mouv_prog[Ref],C556))</f>
        <v>0</v>
      </c>
      <c r="K556" s="63">
        <f>IFERROR(T_piece_prog[[#This Row],[Stock initial]]+T_piece_prog[[#This Row],[Entrées]]-T_piece_prog[[#This Row],[Sorties]],0)</f>
        <v>2</v>
      </c>
      <c r="L556" s="63">
        <f>IFERROR(T_piece_prog[[#This Row],[Stock Final]]*T_piece_prog[[#This Row],[Price]],0)</f>
        <v>0</v>
      </c>
      <c r="M556" s="80">
        <v>2</v>
      </c>
      <c r="N556" s="57">
        <f>IFERROR(K556-M556,"")</f>
        <v>0</v>
      </c>
      <c r="O556" s="53" t="str">
        <f>IF(N556&gt;=0,"OK","Manque")</f>
        <v>OK</v>
      </c>
    </row>
    <row r="557" spans="1:15" x14ac:dyDescent="0.3">
      <c r="A557" s="61">
        <f>IF(ISNUMBER(A556),A556+1,1)</f>
        <v>553</v>
      </c>
      <c r="B557" s="67" t="s">
        <v>1011</v>
      </c>
      <c r="C557" s="63">
        <v>7482636325</v>
      </c>
      <c r="D557" s="67" t="s">
        <v>180</v>
      </c>
      <c r="E557" s="67" t="s">
        <v>1533</v>
      </c>
      <c r="F557" s="64"/>
      <c r="G557" s="67"/>
      <c r="H557" s="80">
        <v>2</v>
      </c>
      <c r="I557" s="80">
        <f>IF(C557="",0,SUMIFS(T_mouv_prog[Entrée],T_mouv_prog[Ref],C557))</f>
        <v>0</v>
      </c>
      <c r="J557" s="67">
        <f>IF(C557="",0,SUMIFS(T_mouv_prog[Sortie],T_mouv_prog[Ref],C557))</f>
        <v>0</v>
      </c>
      <c r="K557" s="63">
        <f>IFERROR(T_piece_prog[[#This Row],[Stock initial]]+T_piece_prog[[#This Row],[Entrées]]-T_piece_prog[[#This Row],[Sorties]],0)</f>
        <v>2</v>
      </c>
      <c r="L557" s="63">
        <f>IFERROR(T_piece_prog[[#This Row],[Stock Final]]*T_piece_prog[[#This Row],[Price]],0)</f>
        <v>0</v>
      </c>
      <c r="M557" s="80">
        <v>2</v>
      </c>
      <c r="N557" s="57">
        <f>IFERROR(K557-M557,"")</f>
        <v>0</v>
      </c>
      <c r="O557" s="53" t="str">
        <f>IF(N557&gt;=0,"OK","Manque")</f>
        <v>OK</v>
      </c>
    </row>
    <row r="558" spans="1:15" x14ac:dyDescent="0.3">
      <c r="A558" s="61">
        <f>IF(ISNUMBER(A557),A557+1,1)</f>
        <v>554</v>
      </c>
      <c r="B558" s="67" t="s">
        <v>1015</v>
      </c>
      <c r="C558" s="63">
        <v>7482348993</v>
      </c>
      <c r="D558" s="67" t="s">
        <v>180</v>
      </c>
      <c r="E558" s="67" t="s">
        <v>1533</v>
      </c>
      <c r="F558" s="64"/>
      <c r="G558" s="67"/>
      <c r="H558" s="80">
        <v>2</v>
      </c>
      <c r="I558" s="80">
        <f>IF(C558="",0,SUMIFS(T_mouv_prog[Entrée],T_mouv_prog[Ref],C558))</f>
        <v>0</v>
      </c>
      <c r="J558" s="67">
        <f>IF(C558="",0,SUMIFS(T_mouv_prog[Sortie],T_mouv_prog[Ref],C558))</f>
        <v>0</v>
      </c>
      <c r="K558" s="63">
        <f>IFERROR(T_piece_prog[[#This Row],[Stock initial]]+T_piece_prog[[#This Row],[Entrées]]-T_piece_prog[[#This Row],[Sorties]],0)</f>
        <v>2</v>
      </c>
      <c r="L558" s="63">
        <f>IFERROR(T_piece_prog[[#This Row],[Stock Final]]*T_piece_prog[[#This Row],[Price]],0)</f>
        <v>0</v>
      </c>
      <c r="M558" s="80">
        <v>2</v>
      </c>
      <c r="N558" s="57">
        <f>IFERROR(K558-M558,"")</f>
        <v>0</v>
      </c>
      <c r="O558" s="53" t="str">
        <f>IF(N558&gt;=0,"OK","Manque")</f>
        <v>OK</v>
      </c>
    </row>
    <row r="559" spans="1:15" x14ac:dyDescent="0.3">
      <c r="A559" s="61">
        <f>IF(ISNUMBER(A558),A558+1,1)</f>
        <v>555</v>
      </c>
      <c r="B559" s="67" t="s">
        <v>761</v>
      </c>
      <c r="C559" s="63" t="s">
        <v>762</v>
      </c>
      <c r="D559" s="67" t="s">
        <v>174</v>
      </c>
      <c r="E559" s="67" t="s">
        <v>1533</v>
      </c>
      <c r="F559" s="64"/>
      <c r="G559" s="67"/>
      <c r="H559" s="80">
        <v>0</v>
      </c>
      <c r="I559" s="80">
        <f>IF(C559="",0,SUMIFS(T_mouv_prog[Entrée],T_mouv_prog[Ref],C559))</f>
        <v>0</v>
      </c>
      <c r="J559" s="67">
        <f>IF(C559="",0,SUMIFS(T_mouv_prog[Sortie],T_mouv_prog[Ref],C559))</f>
        <v>0</v>
      </c>
      <c r="K559" s="63">
        <f>IFERROR(T_piece_prog[[#This Row],[Stock initial]]+T_piece_prog[[#This Row],[Entrées]]-T_piece_prog[[#This Row],[Sorties]],0)</f>
        <v>0</v>
      </c>
      <c r="L559" s="63">
        <f>IFERROR(T_piece_prog[[#This Row],[Stock Final]]*T_piece_prog[[#This Row],[Price]],0)</f>
        <v>0</v>
      </c>
      <c r="M559" s="80">
        <v>0</v>
      </c>
      <c r="N559" s="57">
        <f>IFERROR(K559-M559,"")</f>
        <v>0</v>
      </c>
      <c r="O559" s="53" t="str">
        <f>IF(N559&gt;=0,"OK","Manque")</f>
        <v>OK</v>
      </c>
    </row>
    <row r="560" spans="1:15" x14ac:dyDescent="0.3">
      <c r="A560" s="61">
        <f>IF(ISNUMBER(A559),A559+1,1)</f>
        <v>556</v>
      </c>
      <c r="B560" s="67" t="s">
        <v>165</v>
      </c>
      <c r="C560" s="63" t="s">
        <v>166</v>
      </c>
      <c r="D560" s="67" t="s">
        <v>146</v>
      </c>
      <c r="E560" s="67" t="s">
        <v>1533</v>
      </c>
      <c r="F560" s="64"/>
      <c r="G560" s="67"/>
      <c r="H560" s="80">
        <v>0</v>
      </c>
      <c r="I560" s="80">
        <f>IF(C560="",0,SUMIFS(T_mouv_prog[Entrée],T_mouv_prog[Ref],C560))</f>
        <v>0</v>
      </c>
      <c r="J560" s="67">
        <f>IF(C560="",0,SUMIFS(T_mouv_prog[Sortie],T_mouv_prog[Ref],C560))</f>
        <v>0</v>
      </c>
      <c r="K560" s="63">
        <f>IFERROR(T_piece_prog[[#This Row],[Stock initial]]+T_piece_prog[[#This Row],[Entrées]]-T_piece_prog[[#This Row],[Sorties]],0)</f>
        <v>0</v>
      </c>
      <c r="L560" s="63">
        <f>IFERROR(T_piece_prog[[#This Row],[Stock Final]]*T_piece_prog[[#This Row],[Price]],0)</f>
        <v>0</v>
      </c>
      <c r="M560" s="80">
        <v>0</v>
      </c>
      <c r="N560" s="57">
        <f>IFERROR(K560-M560,"")</f>
        <v>0</v>
      </c>
      <c r="O560" s="53" t="str">
        <f>IF(N560&gt;=0,"OK","Manque")</f>
        <v>OK</v>
      </c>
    </row>
    <row r="561" spans="1:15" x14ac:dyDescent="0.3">
      <c r="A561" s="61">
        <f>IF(ISNUMBER(A560),A560+1,1)</f>
        <v>557</v>
      </c>
      <c r="B561" s="67" t="s">
        <v>373</v>
      </c>
      <c r="C561" s="63" t="s">
        <v>374</v>
      </c>
      <c r="D561" s="67" t="s">
        <v>242</v>
      </c>
      <c r="E561" s="67" t="s">
        <v>1533</v>
      </c>
      <c r="F561" s="64"/>
      <c r="G561" s="67"/>
      <c r="H561" s="80">
        <v>4</v>
      </c>
      <c r="I561" s="80">
        <f>IF(C561="",0,SUMIFS(T_mouv_prog[Entrée],T_mouv_prog[Ref],C561))</f>
        <v>0</v>
      </c>
      <c r="J561" s="67">
        <f>IF(C561="",0,SUMIFS(T_mouv_prog[Sortie],T_mouv_prog[Ref],C561))</f>
        <v>0</v>
      </c>
      <c r="K561" s="63">
        <f>IFERROR(T_piece_prog[[#This Row],[Stock initial]]+T_piece_prog[[#This Row],[Entrées]]-T_piece_prog[[#This Row],[Sorties]],0)</f>
        <v>4</v>
      </c>
      <c r="L561" s="63">
        <f>IFERROR(T_piece_prog[[#This Row],[Stock Final]]*T_piece_prog[[#This Row],[Price]],0)</f>
        <v>0</v>
      </c>
      <c r="M561" s="80">
        <v>4</v>
      </c>
      <c r="N561" s="57">
        <f>IFERROR(K561-M561,"")</f>
        <v>0</v>
      </c>
      <c r="O561" s="53" t="str">
        <f>IF(N561&gt;=0,"OK","Manque")</f>
        <v>OK</v>
      </c>
    </row>
    <row r="562" spans="1:15" x14ac:dyDescent="0.3">
      <c r="A562" s="61">
        <f>IF(ISNUMBER(A561),A561+1,1)</f>
        <v>558</v>
      </c>
      <c r="B562" s="62" t="s">
        <v>239</v>
      </c>
      <c r="C562" s="63" t="s">
        <v>1510</v>
      </c>
      <c r="D562" s="63" t="s">
        <v>226</v>
      </c>
      <c r="E562" s="63" t="s">
        <v>1532</v>
      </c>
      <c r="F562" s="64"/>
      <c r="G562" s="67"/>
      <c r="H562" s="80">
        <v>61</v>
      </c>
      <c r="I562" s="80">
        <f>IF(C562="",0,SUMIFS(T_mouv_prog[Entrée],T_mouv_prog[Ref],C562))</f>
        <v>0</v>
      </c>
      <c r="J562" s="67">
        <f>IF(C562="",0,SUMIFS(T_mouv_prog[Sortie],T_mouv_prog[Ref],C562))</f>
        <v>0</v>
      </c>
      <c r="K562" s="63">
        <f>IFERROR(T_piece_prog[[#This Row],[Stock initial]]+T_piece_prog[[#This Row],[Entrées]]-T_piece_prog[[#This Row],[Sorties]],0)</f>
        <v>61</v>
      </c>
      <c r="L562" s="63">
        <f>IFERROR(T_piece_prog[[#This Row],[Stock Final]]*T_piece_prog[[#This Row],[Price]],0)</f>
        <v>0</v>
      </c>
      <c r="M562" s="80">
        <v>66</v>
      </c>
      <c r="N562" s="57">
        <f>IFERROR(K562-M562,"")</f>
        <v>-5</v>
      </c>
      <c r="O562" s="53" t="str">
        <f>IF(N562&gt;=0,"OK","Manque")</f>
        <v>Manque</v>
      </c>
    </row>
    <row r="563" spans="1:15" x14ac:dyDescent="0.3">
      <c r="A563" s="61">
        <f>IF(ISNUMBER(A562),A562+1,1)</f>
        <v>559</v>
      </c>
      <c r="B563" s="67" t="s">
        <v>852</v>
      </c>
      <c r="C563" s="63" t="s">
        <v>853</v>
      </c>
      <c r="D563" s="67" t="s">
        <v>226</v>
      </c>
      <c r="E563" s="67" t="s">
        <v>1535</v>
      </c>
      <c r="F563" s="64"/>
      <c r="G563" s="67"/>
      <c r="H563" s="80">
        <v>0</v>
      </c>
      <c r="I563" s="80">
        <f>IF(C563="",0,SUMIFS(T_mouv_prog[Entrée],T_mouv_prog[Ref],C563))</f>
        <v>0</v>
      </c>
      <c r="J563" s="67">
        <f>IF(C563="",0,SUMIFS(T_mouv_prog[Sortie],T_mouv_prog[Ref],C563))</f>
        <v>0</v>
      </c>
      <c r="K563" s="63">
        <f>IFERROR(T_piece_prog[[#This Row],[Stock initial]]+T_piece_prog[[#This Row],[Entrées]]-T_piece_prog[[#This Row],[Sorties]],0)</f>
        <v>0</v>
      </c>
      <c r="L563" s="63">
        <f>IFERROR(T_piece_prog[[#This Row],[Stock Final]]*T_piece_prog[[#This Row],[Price]],0)</f>
        <v>0</v>
      </c>
      <c r="M563" s="80">
        <v>1</v>
      </c>
      <c r="N563" s="57">
        <f>IFERROR(K563-M563,"")</f>
        <v>-1</v>
      </c>
      <c r="O563" s="53" t="str">
        <f>IF(N563&gt;=0,"OK","Manque")</f>
        <v>Manque</v>
      </c>
    </row>
    <row r="564" spans="1:15" x14ac:dyDescent="0.3">
      <c r="A564" s="61">
        <f>IF(ISNUMBER(A563),A563+1,1)</f>
        <v>560</v>
      </c>
      <c r="B564" s="62" t="s">
        <v>238</v>
      </c>
      <c r="C564" s="63" t="s">
        <v>1525</v>
      </c>
      <c r="D564" s="63" t="s">
        <v>226</v>
      </c>
      <c r="E564" s="63" t="s">
        <v>1532</v>
      </c>
      <c r="F564" s="64"/>
      <c r="G564" s="67"/>
      <c r="H564" s="80">
        <v>0</v>
      </c>
      <c r="I564" s="80">
        <f>IF(C564="",0,SUMIFS(T_mouv_prog[Entrée],T_mouv_prog[Ref],C564))</f>
        <v>0</v>
      </c>
      <c r="J564" s="67">
        <f>IF(C564="",0,SUMIFS(T_mouv_prog[Sortie],T_mouv_prog[Ref],C564))</f>
        <v>0</v>
      </c>
      <c r="K564" s="63">
        <f>IFERROR(T_piece_prog[[#This Row],[Stock initial]]+T_piece_prog[[#This Row],[Entrées]]-T_piece_prog[[#This Row],[Sorties]],0)</f>
        <v>0</v>
      </c>
      <c r="L564" s="63">
        <f>IFERROR(T_piece_prog[[#This Row],[Stock Final]]*T_piece_prog[[#This Row],[Price]],0)</f>
        <v>0</v>
      </c>
      <c r="M564" s="80">
        <v>-19</v>
      </c>
      <c r="N564" s="57">
        <f>IFERROR(K564-M564,"")</f>
        <v>19</v>
      </c>
      <c r="O564" s="53" t="str">
        <f>IF(N564&gt;=0,"OK","Manque")</f>
        <v>OK</v>
      </c>
    </row>
    <row r="565" spans="1:15" x14ac:dyDescent="0.3">
      <c r="A565" s="61">
        <f>IF(ISNUMBER(A564),A564+1,1)</f>
        <v>561</v>
      </c>
      <c r="B565" s="62" t="s">
        <v>229</v>
      </c>
      <c r="C565" s="63" t="s">
        <v>1526</v>
      </c>
      <c r="D565" s="63" t="s">
        <v>226</v>
      </c>
      <c r="E565" s="63" t="s">
        <v>1532</v>
      </c>
      <c r="F565" s="64"/>
      <c r="G565" s="67"/>
      <c r="H565" s="80">
        <v>84</v>
      </c>
      <c r="I565" s="80">
        <f>IF(C565="",0,SUMIFS(T_mouv_prog[Entrée],T_mouv_prog[Ref],C565))</f>
        <v>0</v>
      </c>
      <c r="J565" s="67">
        <f>IF(C565="",0,SUMIFS(T_mouv_prog[Sortie],T_mouv_prog[Ref],C565))</f>
        <v>0</v>
      </c>
      <c r="K565" s="63">
        <f>IFERROR(T_piece_prog[[#This Row],[Stock initial]]+T_piece_prog[[#This Row],[Entrées]]-T_piece_prog[[#This Row],[Sorties]],0)</f>
        <v>84</v>
      </c>
      <c r="L565" s="63">
        <f>IFERROR(T_piece_prog[[#This Row],[Stock Final]]*T_piece_prog[[#This Row],[Price]],0)</f>
        <v>0</v>
      </c>
      <c r="M565" s="80">
        <v>181.5</v>
      </c>
      <c r="N565" s="57">
        <f>IFERROR(K565-M565,"")</f>
        <v>-97.5</v>
      </c>
      <c r="O565" s="53" t="str">
        <f>IF(N565&gt;=0,"OK","Manque")</f>
        <v>Manque</v>
      </c>
    </row>
    <row r="566" spans="1:15" x14ac:dyDescent="0.3">
      <c r="A566" s="61">
        <f>IF(ISNUMBER(A565),A565+1,1)</f>
        <v>562</v>
      </c>
      <c r="B566" s="67" t="s">
        <v>230</v>
      </c>
      <c r="C566" s="63" t="s">
        <v>873</v>
      </c>
      <c r="D566" s="67" t="s">
        <v>226</v>
      </c>
      <c r="E566" s="67" t="s">
        <v>1532</v>
      </c>
      <c r="F566" s="64"/>
      <c r="G566" s="67"/>
      <c r="H566" s="80">
        <v>9</v>
      </c>
      <c r="I566" s="80">
        <f>IF(C566="",0,SUMIFS(T_mouv_prog[Entrée],T_mouv_prog[Ref],C566))</f>
        <v>0</v>
      </c>
      <c r="J566" s="67">
        <f>IF(C566="",0,SUMIFS(T_mouv_prog[Sortie],T_mouv_prog[Ref],C566))</f>
        <v>0</v>
      </c>
      <c r="K566" s="63">
        <f>IFERROR(T_piece_prog[[#This Row],[Stock initial]]+T_piece_prog[[#This Row],[Entrées]]-T_piece_prog[[#This Row],[Sorties]],0)</f>
        <v>9</v>
      </c>
      <c r="L566" s="63">
        <f>IFERROR(T_piece_prog[[#This Row],[Stock Final]]*T_piece_prog[[#This Row],[Price]],0)</f>
        <v>0</v>
      </c>
      <c r="M566" s="80">
        <v>6.5</v>
      </c>
      <c r="N566" s="57">
        <f>IFERROR(K566-M566,"")</f>
        <v>2.5</v>
      </c>
      <c r="O566" s="53" t="str">
        <f>IF(N566&gt;=0,"OK","Manque")</f>
        <v>OK</v>
      </c>
    </row>
    <row r="567" spans="1:15" x14ac:dyDescent="0.3">
      <c r="A567" s="61">
        <f>IF(ISNUMBER(A566),A566+1,1)</f>
        <v>563</v>
      </c>
      <c r="B567" s="67" t="s">
        <v>1292</v>
      </c>
      <c r="C567" s="63" t="s">
        <v>1293</v>
      </c>
      <c r="D567" s="67" t="s">
        <v>226</v>
      </c>
      <c r="E567" s="67" t="s">
        <v>1532</v>
      </c>
      <c r="F567" s="64"/>
      <c r="G567" s="67"/>
      <c r="H567" s="80">
        <v>3</v>
      </c>
      <c r="I567" s="80">
        <f>IF(C567="",0,SUMIFS(T_mouv_prog[Entrée],T_mouv_prog[Ref],C567))</f>
        <v>0</v>
      </c>
      <c r="J567" s="67">
        <f>IF(C567="",0,SUMIFS(T_mouv_prog[Sortie],T_mouv_prog[Ref],C567))</f>
        <v>0</v>
      </c>
      <c r="K567" s="63">
        <f>IFERROR(T_piece_prog[[#This Row],[Stock initial]]+T_piece_prog[[#This Row],[Entrées]]-T_piece_prog[[#This Row],[Sorties]],0)</f>
        <v>3</v>
      </c>
      <c r="L567" s="63">
        <f>IFERROR(T_piece_prog[[#This Row],[Stock Final]]*T_piece_prog[[#This Row],[Price]],0)</f>
        <v>0</v>
      </c>
      <c r="M567" s="80">
        <v>3</v>
      </c>
      <c r="N567" s="57">
        <f>IFERROR(K567-M567,"")</f>
        <v>0</v>
      </c>
      <c r="O567" s="53" t="str">
        <f>IF(N567&gt;=0,"OK","Manque")</f>
        <v>OK</v>
      </c>
    </row>
    <row r="568" spans="1:15" x14ac:dyDescent="0.3">
      <c r="A568" s="61">
        <f>IF(ISNUMBER(A567),A567+1,1)</f>
        <v>564</v>
      </c>
      <c r="B568" s="67" t="s">
        <v>1131</v>
      </c>
      <c r="C568" s="63" t="s">
        <v>1132</v>
      </c>
      <c r="D568" s="67" t="s">
        <v>226</v>
      </c>
      <c r="E568" s="67" t="s">
        <v>1532</v>
      </c>
      <c r="F568" s="64"/>
      <c r="G568" s="67"/>
      <c r="H568" s="80">
        <v>0</v>
      </c>
      <c r="I568" s="80">
        <f>IF(C568="",0,SUMIFS(T_mouv_prog[Entrée],T_mouv_prog[Ref],C568))</f>
        <v>0</v>
      </c>
      <c r="J568" s="67">
        <f>IF(C568="",0,SUMIFS(T_mouv_prog[Sortie],T_mouv_prog[Ref],C568))</f>
        <v>0</v>
      </c>
      <c r="K568" s="63">
        <f>IFERROR(T_piece_prog[[#This Row],[Stock initial]]+T_piece_prog[[#This Row],[Entrées]]-T_piece_prog[[#This Row],[Sorties]],0)</f>
        <v>0</v>
      </c>
      <c r="L568" s="63">
        <f>IFERROR(T_piece_prog[[#This Row],[Stock Final]]*T_piece_prog[[#This Row],[Price]],0)</f>
        <v>0</v>
      </c>
      <c r="M568" s="80">
        <v>67</v>
      </c>
      <c r="N568" s="57">
        <f>IFERROR(K568-M568,"")</f>
        <v>-67</v>
      </c>
      <c r="O568" s="53" t="str">
        <f>IF(N568&gt;=0,"OK","Manque")</f>
        <v>Manque</v>
      </c>
    </row>
    <row r="569" spans="1:15" x14ac:dyDescent="0.3">
      <c r="A569" s="61">
        <f>IF(ISNUMBER(A568),A568+1,1)</f>
        <v>565</v>
      </c>
      <c r="B569" s="67" t="s">
        <v>227</v>
      </c>
      <c r="C569" s="63" t="s">
        <v>228</v>
      </c>
      <c r="D569" s="67" t="s">
        <v>226</v>
      </c>
      <c r="E569" s="67" t="s">
        <v>1532</v>
      </c>
      <c r="F569" s="64"/>
      <c r="G569" s="67"/>
      <c r="H569" s="80">
        <v>615</v>
      </c>
      <c r="I569" s="80">
        <f>IF(C569="",0,SUMIFS(T_mouv_prog[Entrée],T_mouv_prog[Ref],C569))</f>
        <v>0</v>
      </c>
      <c r="J569" s="67">
        <f>IF(C569="",0,SUMIFS(T_mouv_prog[Sortie],T_mouv_prog[Ref],C569))</f>
        <v>0</v>
      </c>
      <c r="K569" s="63">
        <f>IFERROR(T_piece_prog[[#This Row],[Stock initial]]+T_piece_prog[[#This Row],[Entrées]]-T_piece_prog[[#This Row],[Sorties]],0)</f>
        <v>615</v>
      </c>
      <c r="L569" s="63">
        <f>IFERROR(T_piece_prog[[#This Row],[Stock Final]]*T_piece_prog[[#This Row],[Price]],0)</f>
        <v>0</v>
      </c>
      <c r="M569" s="80">
        <v>740</v>
      </c>
      <c r="N569" s="57">
        <f>IFERROR(K569-M569,"")</f>
        <v>-125</v>
      </c>
      <c r="O569" s="53" t="str">
        <f>IF(N569&gt;=0,"OK","Manque")</f>
        <v>Manque</v>
      </c>
    </row>
    <row r="570" spans="1:15" x14ac:dyDescent="0.3">
      <c r="A570" s="61">
        <f>IF(ISNUMBER(A569),A569+1,1)</f>
        <v>566</v>
      </c>
      <c r="B570" s="67" t="s">
        <v>234</v>
      </c>
      <c r="C570" s="63" t="s">
        <v>235</v>
      </c>
      <c r="D570" s="67" t="s">
        <v>226</v>
      </c>
      <c r="E570" s="67" t="s">
        <v>1532</v>
      </c>
      <c r="F570" s="64"/>
      <c r="G570" s="67"/>
      <c r="H570" s="80">
        <v>205</v>
      </c>
      <c r="I570" s="80">
        <f>IF(C570="",0,SUMIFS(T_mouv_prog[Entrée],T_mouv_prog[Ref],C570))</f>
        <v>0</v>
      </c>
      <c r="J570" s="67">
        <f>IF(C570="",0,SUMIFS(T_mouv_prog[Sortie],T_mouv_prog[Ref],C570))</f>
        <v>0</v>
      </c>
      <c r="K570" s="63">
        <f>IFERROR(T_piece_prog[[#This Row],[Stock initial]]+T_piece_prog[[#This Row],[Entrées]]-T_piece_prog[[#This Row],[Sorties]],0)</f>
        <v>205</v>
      </c>
      <c r="L570" s="63">
        <f>IFERROR(T_piece_prog[[#This Row],[Stock Final]]*T_piece_prog[[#This Row],[Price]],0)</f>
        <v>0</v>
      </c>
      <c r="M570" s="80">
        <v>410</v>
      </c>
      <c r="N570" s="57">
        <f>IFERROR(K570-M570,"")</f>
        <v>-205</v>
      </c>
      <c r="O570" s="53" t="str">
        <f>IF(N570&gt;=0,"OK","Manque")</f>
        <v>Manque</v>
      </c>
    </row>
    <row r="571" spans="1:15" x14ac:dyDescent="0.3">
      <c r="A571" s="61">
        <f>IF(ISNUMBER(A570),A570+1,1)</f>
        <v>567</v>
      </c>
      <c r="B571" s="67" t="s">
        <v>234</v>
      </c>
      <c r="C571" s="63" t="s">
        <v>233</v>
      </c>
      <c r="D571" s="67" t="s">
        <v>226</v>
      </c>
      <c r="E571" s="67" t="s">
        <v>1532</v>
      </c>
      <c r="F571" s="64"/>
      <c r="G571" s="67"/>
      <c r="H571" s="80">
        <v>0</v>
      </c>
      <c r="I571" s="80">
        <f>IF(C571="",0,SUMIFS(T_mouv_prog[Entrée],T_mouv_prog[Ref],C571))</f>
        <v>0</v>
      </c>
      <c r="J571" s="67">
        <f>IF(C571="",0,SUMIFS(T_mouv_prog[Sortie],T_mouv_prog[Ref],C571))</f>
        <v>0</v>
      </c>
      <c r="K571" s="63">
        <f>IFERROR(T_piece_prog[[#This Row],[Stock initial]]+T_piece_prog[[#This Row],[Entrées]]-T_piece_prog[[#This Row],[Sorties]],0)</f>
        <v>0</v>
      </c>
      <c r="L571" s="63">
        <f>IFERROR(T_piece_prog[[#This Row],[Stock Final]]*T_piece_prog[[#This Row],[Price]],0)</f>
        <v>0</v>
      </c>
      <c r="M571" s="80">
        <v>0</v>
      </c>
      <c r="N571" s="57">
        <f>IFERROR(K571-M571,"")</f>
        <v>0</v>
      </c>
      <c r="O571" s="53" t="str">
        <f>IF(N571&gt;=0,"OK","Manque")</f>
        <v>OK</v>
      </c>
    </row>
    <row r="572" spans="1:15" x14ac:dyDescent="0.3">
      <c r="A572" s="61">
        <f>IF(ISNUMBER(A571),A571+1,1)</f>
        <v>568</v>
      </c>
      <c r="B572" s="62" t="s">
        <v>225</v>
      </c>
      <c r="C572" s="63" t="s">
        <v>1527</v>
      </c>
      <c r="D572" s="63" t="s">
        <v>226</v>
      </c>
      <c r="E572" s="63" t="s">
        <v>1533</v>
      </c>
      <c r="F572" s="64"/>
      <c r="G572" s="67"/>
      <c r="H572" s="80">
        <v>4291</v>
      </c>
      <c r="I572" s="80">
        <f>IF(C572="",0,SUMIFS(T_mouv_prog[Entrée],T_mouv_prog[Ref],C572))</f>
        <v>0</v>
      </c>
      <c r="J572" s="67">
        <f>IF(C572="",0,SUMIFS(T_mouv_prog[Sortie],T_mouv_prog[Ref],C572))</f>
        <v>0</v>
      </c>
      <c r="K572" s="63">
        <f>IFERROR(T_piece_prog[[#This Row],[Stock initial]]+T_piece_prog[[#This Row],[Entrées]]-T_piece_prog[[#This Row],[Sorties]],0)</f>
        <v>4291</v>
      </c>
      <c r="L572" s="63">
        <f>IFERROR(T_piece_prog[[#This Row],[Stock Final]]*T_piece_prog[[#This Row],[Price]],0)</f>
        <v>0</v>
      </c>
      <c r="M572" s="80">
        <v>5211</v>
      </c>
      <c r="N572" s="57">
        <f>IFERROR(K572-M572,"")</f>
        <v>-920</v>
      </c>
      <c r="O572" s="53" t="str">
        <f>IF(N572&gt;=0,"OK","Manque")</f>
        <v>Manque</v>
      </c>
    </row>
    <row r="573" spans="1:15" x14ac:dyDescent="0.3">
      <c r="A573" s="61">
        <f>IF(ISNUMBER(A572),A572+1,1)</f>
        <v>569</v>
      </c>
      <c r="B573" s="67" t="s">
        <v>749</v>
      </c>
      <c r="C573" s="63" t="s">
        <v>750</v>
      </c>
      <c r="D573" s="67" t="s">
        <v>174</v>
      </c>
      <c r="E573" s="67" t="s">
        <v>1533</v>
      </c>
      <c r="F573" s="64"/>
      <c r="G573" s="67"/>
      <c r="H573" s="80">
        <v>0</v>
      </c>
      <c r="I573" s="80">
        <f>IF(C573="",0,SUMIFS(T_mouv_prog[Entrée],T_mouv_prog[Ref],C573))</f>
        <v>0</v>
      </c>
      <c r="J573" s="67">
        <f>IF(C573="",0,SUMIFS(T_mouv_prog[Sortie],T_mouv_prog[Ref],C573))</f>
        <v>0</v>
      </c>
      <c r="K573" s="63">
        <f>IFERROR(T_piece_prog[[#This Row],[Stock initial]]+T_piece_prog[[#This Row],[Entrées]]-T_piece_prog[[#This Row],[Sorties]],0)</f>
        <v>0</v>
      </c>
      <c r="L573" s="63">
        <f>IFERROR(T_piece_prog[[#This Row],[Stock Final]]*T_piece_prog[[#This Row],[Price]],0)</f>
        <v>0</v>
      </c>
      <c r="M573" s="80">
        <v>0</v>
      </c>
      <c r="N573" s="57">
        <f>IFERROR(K573-M573,"")</f>
        <v>0</v>
      </c>
      <c r="O573" s="53" t="str">
        <f>IF(N573&gt;=0,"OK","Manque")</f>
        <v>OK</v>
      </c>
    </row>
    <row r="574" spans="1:15" x14ac:dyDescent="0.3">
      <c r="A574" s="61">
        <f>IF(ISNUMBER(A573),A573+1,1)</f>
        <v>570</v>
      </c>
      <c r="B574" s="67" t="s">
        <v>214</v>
      </c>
      <c r="C574" s="63">
        <v>7423670637</v>
      </c>
      <c r="D574" s="67" t="s">
        <v>180</v>
      </c>
      <c r="E574" s="67" t="s">
        <v>1533</v>
      </c>
      <c r="F574" s="64"/>
      <c r="G574" s="67"/>
      <c r="H574" s="80">
        <v>2</v>
      </c>
      <c r="I574" s="80">
        <f>IF(C574="",0,SUMIFS(T_mouv_prog[Entrée],T_mouv_prog[Ref],C574))</f>
        <v>0</v>
      </c>
      <c r="J574" s="67">
        <f>IF(C574="",0,SUMIFS(T_mouv_prog[Sortie],T_mouv_prog[Ref],C574))</f>
        <v>0</v>
      </c>
      <c r="K574" s="63">
        <f>IFERROR(T_piece_prog[[#This Row],[Stock initial]]+T_piece_prog[[#This Row],[Entrées]]-T_piece_prog[[#This Row],[Sorties]],0)</f>
        <v>2</v>
      </c>
      <c r="L574" s="63">
        <f>IFERROR(T_piece_prog[[#This Row],[Stock Final]]*T_piece_prog[[#This Row],[Price]],0)</f>
        <v>0</v>
      </c>
      <c r="M574" s="80">
        <v>2</v>
      </c>
      <c r="N574" s="57">
        <f>IFERROR(K574-M574,"")</f>
        <v>0</v>
      </c>
      <c r="O574" s="53" t="str">
        <f>IF(N574&gt;=0,"OK","Manque")</f>
        <v>OK</v>
      </c>
    </row>
    <row r="575" spans="1:15" x14ac:dyDescent="0.3">
      <c r="A575" s="61">
        <f>IF(ISNUMBER(A574),A574+1,1)</f>
        <v>571</v>
      </c>
      <c r="B575" s="67" t="s">
        <v>176</v>
      </c>
      <c r="C575" s="63">
        <v>20106615088</v>
      </c>
      <c r="D575" s="67" t="s">
        <v>894</v>
      </c>
      <c r="E575" s="67" t="s">
        <v>1533</v>
      </c>
      <c r="F575" s="64"/>
      <c r="G575" s="67"/>
      <c r="H575" s="80">
        <v>4</v>
      </c>
      <c r="I575" s="80">
        <f>IF(C575="",0,SUMIFS(T_mouv_prog[Entrée],T_mouv_prog[Ref],C575))</f>
        <v>0</v>
      </c>
      <c r="J575" s="67">
        <f>IF(C575="",0,SUMIFS(T_mouv_prog[Sortie],T_mouv_prog[Ref],C575))</f>
        <v>0</v>
      </c>
      <c r="K575" s="63">
        <f>IFERROR(T_piece_prog[[#This Row],[Stock initial]]+T_piece_prog[[#This Row],[Entrées]]-T_piece_prog[[#This Row],[Sorties]],0)</f>
        <v>4</v>
      </c>
      <c r="L575" s="63">
        <f>IFERROR(T_piece_prog[[#This Row],[Stock Final]]*T_piece_prog[[#This Row],[Price]],0)</f>
        <v>0</v>
      </c>
      <c r="M575" s="80">
        <v>9</v>
      </c>
      <c r="N575" s="57">
        <f>IFERROR(K575-M575,"")</f>
        <v>-5</v>
      </c>
      <c r="O575" s="53" t="str">
        <f>IF(N575&gt;=0,"OK","Manque")</f>
        <v>Manque</v>
      </c>
    </row>
    <row r="576" spans="1:15" x14ac:dyDescent="0.3">
      <c r="A576" s="61">
        <f>IF(ISNUMBER(A575),A575+1,1)</f>
        <v>572</v>
      </c>
      <c r="B576" s="67" t="s">
        <v>205</v>
      </c>
      <c r="C576" s="63">
        <v>7421986777</v>
      </c>
      <c r="D576" s="67" t="s">
        <v>180</v>
      </c>
      <c r="E576" s="67" t="s">
        <v>1533</v>
      </c>
      <c r="F576" s="64"/>
      <c r="G576" s="67"/>
      <c r="H576" s="80">
        <v>3</v>
      </c>
      <c r="I576" s="80">
        <f>IF(C576="",0,SUMIFS(T_mouv_prog[Entrée],T_mouv_prog[Ref],C576))</f>
        <v>0</v>
      </c>
      <c r="J576" s="67">
        <f>IF(C576="",0,SUMIFS(T_mouv_prog[Sortie],T_mouv_prog[Ref],C576))</f>
        <v>0</v>
      </c>
      <c r="K576" s="63">
        <f>IFERROR(T_piece_prog[[#This Row],[Stock initial]]+T_piece_prog[[#This Row],[Entrées]]-T_piece_prog[[#This Row],[Sorties]],0)</f>
        <v>3</v>
      </c>
      <c r="L576" s="63">
        <f>IFERROR(T_piece_prog[[#This Row],[Stock Final]]*T_piece_prog[[#This Row],[Price]],0)</f>
        <v>0</v>
      </c>
      <c r="M576" s="80">
        <v>3</v>
      </c>
      <c r="N576" s="57">
        <f>IFERROR(K576-M576,"")</f>
        <v>0</v>
      </c>
      <c r="O576" s="53" t="str">
        <f>IF(N576&gt;=0,"OK","Manque")</f>
        <v>OK</v>
      </c>
    </row>
    <row r="577" spans="1:15" x14ac:dyDescent="0.3">
      <c r="A577" s="61">
        <f>IF(ISNUMBER(A576),A576+1,1)</f>
        <v>573</v>
      </c>
      <c r="B577" s="67" t="s">
        <v>718</v>
      </c>
      <c r="C577" s="63" t="s">
        <v>719</v>
      </c>
      <c r="D577" s="67" t="s">
        <v>683</v>
      </c>
      <c r="E577" s="67" t="s">
        <v>1533</v>
      </c>
      <c r="F577" s="64"/>
      <c r="G577" s="67"/>
      <c r="H577" s="80">
        <v>0</v>
      </c>
      <c r="I577" s="80">
        <f>IF(C577="",0,SUMIFS(T_mouv_prog[Entrée],T_mouv_prog[Ref],C577))</f>
        <v>0</v>
      </c>
      <c r="J577" s="67">
        <f>IF(C577="",0,SUMIFS(T_mouv_prog[Sortie],T_mouv_prog[Ref],C577))</f>
        <v>0</v>
      </c>
      <c r="K577" s="63">
        <f>IFERROR(T_piece_prog[[#This Row],[Stock initial]]+T_piece_prog[[#This Row],[Entrées]]-T_piece_prog[[#This Row],[Sorties]],0)</f>
        <v>0</v>
      </c>
      <c r="L577" s="63">
        <f>IFERROR(T_piece_prog[[#This Row],[Stock Final]]*T_piece_prog[[#This Row],[Price]],0)</f>
        <v>0</v>
      </c>
      <c r="M577" s="80">
        <v>0</v>
      </c>
      <c r="N577" s="57">
        <f>IFERROR(K577-M577,"")</f>
        <v>0</v>
      </c>
      <c r="O577" s="53" t="str">
        <f>IF(N577&gt;=0,"OK","Manque")</f>
        <v>OK</v>
      </c>
    </row>
    <row r="578" spans="1:15" x14ac:dyDescent="0.3">
      <c r="A578" s="61">
        <f>IF(ISNUMBER(A577),A577+1,1)</f>
        <v>574</v>
      </c>
      <c r="B578" s="62" t="s">
        <v>1456</v>
      </c>
      <c r="C578" s="63" t="s">
        <v>137</v>
      </c>
      <c r="D578" s="63" t="s">
        <v>120</v>
      </c>
      <c r="E578" s="63" t="s">
        <v>1533</v>
      </c>
      <c r="F578" s="64"/>
      <c r="G578" s="67"/>
      <c r="H578" s="80">
        <v>6</v>
      </c>
      <c r="I578" s="80">
        <f>IF(C578="",0,SUMIFS(T_mouv_prog[Entrée],T_mouv_prog[Ref],C578))</f>
        <v>0</v>
      </c>
      <c r="J578" s="67">
        <f>IF(C578="",0,SUMIFS(T_mouv_prog[Sortie],T_mouv_prog[Ref],C578))</f>
        <v>0</v>
      </c>
      <c r="K578" s="63">
        <f>IFERROR(T_piece_prog[[#This Row],[Stock initial]]+T_piece_prog[[#This Row],[Entrées]]-T_piece_prog[[#This Row],[Sorties]],0)</f>
        <v>6</v>
      </c>
      <c r="L578" s="63">
        <f>IFERROR(T_piece_prog[[#This Row],[Stock Final]]*T_piece_prog[[#This Row],[Price]],0)</f>
        <v>0</v>
      </c>
      <c r="M578" s="80">
        <v>6</v>
      </c>
      <c r="N578" s="57">
        <f>IFERROR(K578-M578,"")</f>
        <v>0</v>
      </c>
      <c r="O578" s="53" t="str">
        <f>IF(N578&gt;=0,"OK","Manque")</f>
        <v>OK</v>
      </c>
    </row>
    <row r="579" spans="1:15" x14ac:dyDescent="0.3">
      <c r="A579" s="61">
        <f>IF(ISNUMBER(A578),A578+1,1)</f>
        <v>575</v>
      </c>
      <c r="B579" s="67" t="s">
        <v>688</v>
      </c>
      <c r="C579" s="63" t="s">
        <v>689</v>
      </c>
      <c r="D579" s="67" t="s">
        <v>120</v>
      </c>
      <c r="E579" s="67" t="s">
        <v>1533</v>
      </c>
      <c r="F579" s="64"/>
      <c r="G579" s="67"/>
      <c r="H579" s="80">
        <v>0</v>
      </c>
      <c r="I579" s="80">
        <f>IF(C579="",0,SUMIFS(T_mouv_prog[Entrée],T_mouv_prog[Ref],C579))</f>
        <v>0</v>
      </c>
      <c r="J579" s="67">
        <f>IF(C579="",0,SUMIFS(T_mouv_prog[Sortie],T_mouv_prog[Ref],C579))</f>
        <v>0</v>
      </c>
      <c r="K579" s="63">
        <f>IFERROR(T_piece_prog[[#This Row],[Stock initial]]+T_piece_prog[[#This Row],[Entrées]]-T_piece_prog[[#This Row],[Sorties]],0)</f>
        <v>0</v>
      </c>
      <c r="L579" s="63">
        <f>IFERROR(T_piece_prog[[#This Row],[Stock Final]]*T_piece_prog[[#This Row],[Price]],0)</f>
        <v>0</v>
      </c>
      <c r="M579" s="80">
        <v>1</v>
      </c>
      <c r="N579" s="57">
        <f>IFERROR(K579-M579,"")</f>
        <v>-1</v>
      </c>
      <c r="O579" s="53" t="str">
        <f>IF(N579&gt;=0,"OK","Manque")</f>
        <v>Manque</v>
      </c>
    </row>
    <row r="580" spans="1:15" x14ac:dyDescent="0.3">
      <c r="A580" s="61">
        <f>IF(ISNUMBER(A579),A579+1,1)</f>
        <v>576</v>
      </c>
      <c r="B580" s="67" t="s">
        <v>35</v>
      </c>
      <c r="C580" s="63" t="s">
        <v>946</v>
      </c>
      <c r="D580" s="67" t="s">
        <v>691</v>
      </c>
      <c r="E580" s="67" t="s">
        <v>1533</v>
      </c>
      <c r="F580" s="64"/>
      <c r="G580" s="67"/>
      <c r="H580" s="80">
        <v>0</v>
      </c>
      <c r="I580" s="80">
        <f>IF(C580="",0,SUMIFS(T_mouv_prog[Entrée],T_mouv_prog[Ref],C580))</f>
        <v>0</v>
      </c>
      <c r="J580" s="67">
        <f>IF(C580="",0,SUMIFS(T_mouv_prog[Sortie],T_mouv_prog[Ref],C580))</f>
        <v>0</v>
      </c>
      <c r="K580" s="63">
        <f>IFERROR(T_piece_prog[[#This Row],[Stock initial]]+T_piece_prog[[#This Row],[Entrées]]-T_piece_prog[[#This Row],[Sorties]],0)</f>
        <v>0</v>
      </c>
      <c r="L580" s="63">
        <f>IFERROR(T_piece_prog[[#This Row],[Stock Final]]*T_piece_prog[[#This Row],[Price]],0)</f>
        <v>0</v>
      </c>
      <c r="M580" s="80">
        <v>0</v>
      </c>
      <c r="N580" s="57">
        <f>IFERROR(K580-M580,"")</f>
        <v>0</v>
      </c>
      <c r="O580" s="53" t="str">
        <f>IF(N580&gt;=0,"OK","Manque")</f>
        <v>OK</v>
      </c>
    </row>
    <row r="581" spans="1:15" x14ac:dyDescent="0.3">
      <c r="A581" s="61">
        <f>IF(ISNUMBER(A580),A580+1,1)</f>
        <v>577</v>
      </c>
      <c r="B581" s="67" t="s">
        <v>1305</v>
      </c>
      <c r="C581" s="63" t="s">
        <v>1306</v>
      </c>
      <c r="D581" s="67" t="s">
        <v>683</v>
      </c>
      <c r="E581" s="67" t="s">
        <v>1533</v>
      </c>
      <c r="F581" s="64"/>
      <c r="G581" s="67"/>
      <c r="H581" s="80">
        <v>1</v>
      </c>
      <c r="I581" s="80">
        <f>IF(C581="",0,SUMIFS(T_mouv_prog[Entrée],T_mouv_prog[Ref],C581))</f>
        <v>0</v>
      </c>
      <c r="J581" s="67">
        <f>IF(C581="",0,SUMIFS(T_mouv_prog[Sortie],T_mouv_prog[Ref],C581))</f>
        <v>0</v>
      </c>
      <c r="K581" s="63">
        <f>IFERROR(T_piece_prog[[#This Row],[Stock initial]]+T_piece_prog[[#This Row],[Entrées]]-T_piece_prog[[#This Row],[Sorties]],0)</f>
        <v>1</v>
      </c>
      <c r="L581" s="63">
        <f>IFERROR(T_piece_prog[[#This Row],[Stock Final]]*T_piece_prog[[#This Row],[Price]],0)</f>
        <v>0</v>
      </c>
      <c r="M581" s="80">
        <v>1</v>
      </c>
      <c r="N581" s="57">
        <f>IFERROR(K581-M581,"")</f>
        <v>0</v>
      </c>
      <c r="O581" s="53" t="str">
        <f>IF(N581&gt;=0,"OK","Manque")</f>
        <v>OK</v>
      </c>
    </row>
    <row r="582" spans="1:15" x14ac:dyDescent="0.3">
      <c r="A582" s="61">
        <f>IF(ISNUMBER(A581),A581+1,1)</f>
        <v>578</v>
      </c>
      <c r="B582" s="67" t="s">
        <v>845</v>
      </c>
      <c r="C582" s="63" t="s">
        <v>846</v>
      </c>
      <c r="D582" s="67" t="s">
        <v>174</v>
      </c>
      <c r="E582" s="67" t="s">
        <v>1533</v>
      </c>
      <c r="F582" s="64"/>
      <c r="G582" s="67"/>
      <c r="H582" s="80">
        <v>0</v>
      </c>
      <c r="I582" s="80">
        <f>IF(C582="",0,SUMIFS(T_mouv_prog[Entrée],T_mouv_prog[Ref],C582))</f>
        <v>0</v>
      </c>
      <c r="J582" s="67">
        <f>IF(C582="",0,SUMIFS(T_mouv_prog[Sortie],T_mouv_prog[Ref],C582))</f>
        <v>0</v>
      </c>
      <c r="K582" s="63">
        <f>IFERROR(T_piece_prog[[#This Row],[Stock initial]]+T_piece_prog[[#This Row],[Entrées]]-T_piece_prog[[#This Row],[Sorties]],0)</f>
        <v>0</v>
      </c>
      <c r="L582" s="63">
        <f>IFERROR(T_piece_prog[[#This Row],[Stock Final]]*T_piece_prog[[#This Row],[Price]],0)</f>
        <v>0</v>
      </c>
      <c r="M582" s="80">
        <v>4</v>
      </c>
      <c r="N582" s="57">
        <f>IFERROR(K582-M582,"")</f>
        <v>-4</v>
      </c>
      <c r="O582" s="53" t="str">
        <f>IF(N582&gt;=0,"OK","Manque")</f>
        <v>Manque</v>
      </c>
    </row>
    <row r="583" spans="1:15" x14ac:dyDescent="0.3">
      <c r="A583" s="61">
        <f>IF(ISNUMBER(A582),A582+1,1)</f>
        <v>579</v>
      </c>
      <c r="B583" s="67" t="s">
        <v>1363</v>
      </c>
      <c r="C583" s="63" t="s">
        <v>1364</v>
      </c>
      <c r="D583" s="67" t="s">
        <v>683</v>
      </c>
      <c r="E583" s="67" t="s">
        <v>1533</v>
      </c>
      <c r="F583" s="64"/>
      <c r="G583" s="67"/>
      <c r="H583" s="80">
        <v>7</v>
      </c>
      <c r="I583" s="80">
        <f>IF(C583="",0,SUMIFS(T_mouv_prog[Entrée],T_mouv_prog[Ref],C583))</f>
        <v>0</v>
      </c>
      <c r="J583" s="67">
        <f>IF(C583="",0,SUMIFS(T_mouv_prog[Sortie],T_mouv_prog[Ref],C583))</f>
        <v>0</v>
      </c>
      <c r="K583" s="63">
        <f>IFERROR(T_piece_prog[[#This Row],[Stock initial]]+T_piece_prog[[#This Row],[Entrées]]-T_piece_prog[[#This Row],[Sorties]],0)</f>
        <v>7</v>
      </c>
      <c r="L583" s="63">
        <f>IFERROR(T_piece_prog[[#This Row],[Stock Final]]*T_piece_prog[[#This Row],[Price]],0)</f>
        <v>0</v>
      </c>
      <c r="M583" s="80">
        <v>7</v>
      </c>
      <c r="N583" s="57">
        <f>IFERROR(K583-M583,"")</f>
        <v>0</v>
      </c>
      <c r="O583" s="53" t="str">
        <f>IF(N583&gt;=0,"OK","Manque")</f>
        <v>OK</v>
      </c>
    </row>
    <row r="584" spans="1:15" x14ac:dyDescent="0.3">
      <c r="A584" s="61">
        <f>IF(ISNUMBER(A583),A583+1,1)</f>
        <v>580</v>
      </c>
      <c r="B584" s="67" t="s">
        <v>1184</v>
      </c>
      <c r="C584" s="63" t="s">
        <v>1185</v>
      </c>
      <c r="D584" s="67" t="s">
        <v>683</v>
      </c>
      <c r="E584" s="67" t="s">
        <v>1533</v>
      </c>
      <c r="F584" s="64"/>
      <c r="G584" s="67"/>
      <c r="H584" s="80">
        <v>0</v>
      </c>
      <c r="I584" s="80">
        <f>IF(C584="",0,SUMIFS(T_mouv_prog[Entrée],T_mouv_prog[Ref],C584))</f>
        <v>0</v>
      </c>
      <c r="J584" s="67">
        <f>IF(C584="",0,SUMIFS(T_mouv_prog[Sortie],T_mouv_prog[Ref],C584))</f>
        <v>0</v>
      </c>
      <c r="K584" s="63">
        <f>IFERROR(T_piece_prog[[#This Row],[Stock initial]]+T_piece_prog[[#This Row],[Entrées]]-T_piece_prog[[#This Row],[Sorties]],0)</f>
        <v>0</v>
      </c>
      <c r="L584" s="63">
        <f>IFERROR(T_piece_prog[[#This Row],[Stock Final]]*T_piece_prog[[#This Row],[Price]],0)</f>
        <v>0</v>
      </c>
      <c r="M584" s="80">
        <v>1</v>
      </c>
      <c r="N584" s="57">
        <f>IFERROR(K584-M584,"")</f>
        <v>-1</v>
      </c>
      <c r="O584" s="53" t="str">
        <f>IF(N584&gt;=0,"OK","Manque")</f>
        <v>Manque</v>
      </c>
    </row>
    <row r="585" spans="1:15" x14ac:dyDescent="0.3">
      <c r="A585" s="61">
        <f>IF(ISNUMBER(A584),A584+1,1)</f>
        <v>581</v>
      </c>
      <c r="B585" s="67" t="s">
        <v>1271</v>
      </c>
      <c r="C585" s="63" t="s">
        <v>1272</v>
      </c>
      <c r="D585" s="67" t="s">
        <v>1086</v>
      </c>
      <c r="E585" s="67" t="s">
        <v>1533</v>
      </c>
      <c r="F585" s="64"/>
      <c r="G585" s="67"/>
      <c r="H585" s="80">
        <v>0</v>
      </c>
      <c r="I585" s="80">
        <f>IF(C585="",0,SUMIFS(T_mouv_prog[Entrée],T_mouv_prog[Ref],C585))</f>
        <v>0</v>
      </c>
      <c r="J585" s="67">
        <f>IF(C585="",0,SUMIFS(T_mouv_prog[Sortie],T_mouv_prog[Ref],C585))</f>
        <v>0</v>
      </c>
      <c r="K585" s="63">
        <f>IFERROR(T_piece_prog[[#This Row],[Stock initial]]+T_piece_prog[[#This Row],[Entrées]]-T_piece_prog[[#This Row],[Sorties]],0)</f>
        <v>0</v>
      </c>
      <c r="L585" s="63">
        <f>IFERROR(T_piece_prog[[#This Row],[Stock Final]]*T_piece_prog[[#This Row],[Price]],0)</f>
        <v>0</v>
      </c>
      <c r="M585" s="80">
        <v>0</v>
      </c>
      <c r="N585" s="57">
        <f>IFERROR(K585-M585,"")</f>
        <v>0</v>
      </c>
      <c r="O585" s="53" t="str">
        <f>IF(N585&gt;=0,"OK","Manque")</f>
        <v>OK</v>
      </c>
    </row>
    <row r="586" spans="1:15" x14ac:dyDescent="0.3">
      <c r="A586" s="61">
        <f>IF(ISNUMBER(A585),A585+1,1)</f>
        <v>582</v>
      </c>
      <c r="B586" s="67" t="s">
        <v>809</v>
      </c>
      <c r="C586" s="63" t="s">
        <v>810</v>
      </c>
      <c r="D586" s="67" t="s">
        <v>111</v>
      </c>
      <c r="E586" s="67" t="s">
        <v>1535</v>
      </c>
      <c r="F586" s="64"/>
      <c r="G586" s="67"/>
      <c r="H586" s="80">
        <v>0</v>
      </c>
      <c r="I586" s="80">
        <f>IF(C586="",0,SUMIFS(T_mouv_prog[Entrée],T_mouv_prog[Ref],C586))</f>
        <v>0</v>
      </c>
      <c r="J586" s="67">
        <f>IF(C586="",0,SUMIFS(T_mouv_prog[Sortie],T_mouv_prog[Ref],C586))</f>
        <v>0</v>
      </c>
      <c r="K586" s="63">
        <f>IFERROR(T_piece_prog[[#This Row],[Stock initial]]+T_piece_prog[[#This Row],[Entrées]]-T_piece_prog[[#This Row],[Sorties]],0)</f>
        <v>0</v>
      </c>
      <c r="L586" s="63">
        <f>IFERROR(T_piece_prog[[#This Row],[Stock Final]]*T_piece_prog[[#This Row],[Price]],0)</f>
        <v>0</v>
      </c>
      <c r="M586" s="80">
        <v>1</v>
      </c>
      <c r="N586" s="57">
        <f>IFERROR(K586-M586,"")</f>
        <v>-1</v>
      </c>
      <c r="O586" s="53" t="str">
        <f>IF(N586&gt;=0,"OK","Manque")</f>
        <v>Manque</v>
      </c>
    </row>
    <row r="587" spans="1:15" x14ac:dyDescent="0.3">
      <c r="A587" s="61">
        <f>IF(ISNUMBER(A586),A586+1,1)</f>
        <v>583</v>
      </c>
      <c r="B587" s="67" t="s">
        <v>775</v>
      </c>
      <c r="C587" s="63" t="s">
        <v>776</v>
      </c>
      <c r="D587" s="67" t="s">
        <v>242</v>
      </c>
      <c r="E587" s="67" t="s">
        <v>1533</v>
      </c>
      <c r="F587" s="64"/>
      <c r="G587" s="67"/>
      <c r="H587" s="80">
        <v>0</v>
      </c>
      <c r="I587" s="80">
        <f>IF(C587="",0,SUMIFS(T_mouv_prog[Entrée],T_mouv_prog[Ref],C587))</f>
        <v>0</v>
      </c>
      <c r="J587" s="67">
        <f>IF(C587="",0,SUMIFS(T_mouv_prog[Sortie],T_mouv_prog[Ref],C587))</f>
        <v>0</v>
      </c>
      <c r="K587" s="63">
        <f>IFERROR(T_piece_prog[[#This Row],[Stock initial]]+T_piece_prog[[#This Row],[Entrées]]-T_piece_prog[[#This Row],[Sorties]],0)</f>
        <v>0</v>
      </c>
      <c r="L587" s="63">
        <f>IFERROR(T_piece_prog[[#This Row],[Stock Final]]*T_piece_prog[[#This Row],[Price]],0)</f>
        <v>0</v>
      </c>
      <c r="M587" s="80">
        <v>0</v>
      </c>
      <c r="N587" s="57">
        <f>IFERROR(K587-M587,"")</f>
        <v>0</v>
      </c>
      <c r="O587" s="53" t="str">
        <f>IF(N587&gt;=0,"OK","Manque")</f>
        <v>OK</v>
      </c>
    </row>
    <row r="588" spans="1:15" x14ac:dyDescent="0.3">
      <c r="A588" s="61">
        <f>IF(ISNUMBER(A587),A587+1,1)</f>
        <v>584</v>
      </c>
      <c r="B588" s="67" t="s">
        <v>62</v>
      </c>
      <c r="C588" s="63" t="s">
        <v>153</v>
      </c>
      <c r="D588" s="67" t="s">
        <v>146</v>
      </c>
      <c r="E588" s="67" t="s">
        <v>1533</v>
      </c>
      <c r="F588" s="64"/>
      <c r="G588" s="67"/>
      <c r="H588" s="80">
        <v>0</v>
      </c>
      <c r="I588" s="80">
        <f>IF(C588="",0,SUMIFS(T_mouv_prog[Entrée],T_mouv_prog[Ref],C588))</f>
        <v>0</v>
      </c>
      <c r="J588" s="67">
        <f>IF(C588="",0,SUMIFS(T_mouv_prog[Sortie],T_mouv_prog[Ref],C588))</f>
        <v>0</v>
      </c>
      <c r="K588" s="63">
        <f>IFERROR(T_piece_prog[[#This Row],[Stock initial]]+T_piece_prog[[#This Row],[Entrées]]-T_piece_prog[[#This Row],[Sorties]],0)</f>
        <v>0</v>
      </c>
      <c r="L588" s="63">
        <f>IFERROR(T_piece_prog[[#This Row],[Stock Final]]*T_piece_prog[[#This Row],[Price]],0)</f>
        <v>0</v>
      </c>
      <c r="M588" s="80">
        <v>1</v>
      </c>
      <c r="N588" s="57">
        <f>IFERROR(K588-M588,"")</f>
        <v>-1</v>
      </c>
      <c r="O588" s="53" t="str">
        <f>IF(N588&gt;=0,"OK","Manque")</f>
        <v>Manque</v>
      </c>
    </row>
    <row r="589" spans="1:15" x14ac:dyDescent="0.3">
      <c r="A589" s="61">
        <f>IF(ISNUMBER(A588),A588+1,1)</f>
        <v>585</v>
      </c>
      <c r="B589" s="67" t="s">
        <v>62</v>
      </c>
      <c r="C589" s="63" t="s">
        <v>1186</v>
      </c>
      <c r="D589" s="67" t="s">
        <v>683</v>
      </c>
      <c r="E589" s="67" t="s">
        <v>1533</v>
      </c>
      <c r="F589" s="64"/>
      <c r="G589" s="67"/>
      <c r="H589" s="80">
        <v>0</v>
      </c>
      <c r="I589" s="80">
        <f>IF(C589="",0,SUMIFS(T_mouv_prog[Entrée],T_mouv_prog[Ref],C589))</f>
        <v>0</v>
      </c>
      <c r="J589" s="67">
        <f>IF(C589="",0,SUMIFS(T_mouv_prog[Sortie],T_mouv_prog[Ref],C589))</f>
        <v>0</v>
      </c>
      <c r="K589" s="63">
        <f>IFERROR(T_piece_prog[[#This Row],[Stock initial]]+T_piece_prog[[#This Row],[Entrées]]-T_piece_prog[[#This Row],[Sorties]],0)</f>
        <v>0</v>
      </c>
      <c r="L589" s="63">
        <f>IFERROR(T_piece_prog[[#This Row],[Stock Final]]*T_piece_prog[[#This Row],[Price]],0)</f>
        <v>0</v>
      </c>
      <c r="M589" s="80">
        <v>1</v>
      </c>
      <c r="N589" s="57">
        <f>IFERROR(K589-M589,"")</f>
        <v>-1</v>
      </c>
      <c r="O589" s="53" t="str">
        <f>IF(N589&gt;=0,"OK","Manque")</f>
        <v>Manque</v>
      </c>
    </row>
    <row r="590" spans="1:15" x14ac:dyDescent="0.3">
      <c r="A590" s="61">
        <f>IF(ISNUMBER(A589),A589+1,1)</f>
        <v>586</v>
      </c>
      <c r="B590" s="67" t="s">
        <v>62</v>
      </c>
      <c r="C590" s="63" t="s">
        <v>1318</v>
      </c>
      <c r="D590" s="67" t="s">
        <v>683</v>
      </c>
      <c r="E590" s="67" t="s">
        <v>1533</v>
      </c>
      <c r="F590" s="64"/>
      <c r="G590" s="67"/>
      <c r="H590" s="80">
        <v>0</v>
      </c>
      <c r="I590" s="80">
        <f>IF(C590="",0,SUMIFS(T_mouv_prog[Entrée],T_mouv_prog[Ref],C590))</f>
        <v>0</v>
      </c>
      <c r="J590" s="67">
        <f>IF(C590="",0,SUMIFS(T_mouv_prog[Sortie],T_mouv_prog[Ref],C590))</f>
        <v>0</v>
      </c>
      <c r="K590" s="63">
        <f>IFERROR(T_piece_prog[[#This Row],[Stock initial]]+T_piece_prog[[#This Row],[Entrées]]-T_piece_prog[[#This Row],[Sorties]],0)</f>
        <v>0</v>
      </c>
      <c r="L590" s="63">
        <f>IFERROR(T_piece_prog[[#This Row],[Stock Final]]*T_piece_prog[[#This Row],[Price]],0)</f>
        <v>0</v>
      </c>
      <c r="M590" s="80">
        <v>0</v>
      </c>
      <c r="N590" s="57">
        <f>IFERROR(K590-M590,"")</f>
        <v>0</v>
      </c>
      <c r="O590" s="53" t="str">
        <f>IF(N590&gt;=0,"OK","Manque")</f>
        <v>OK</v>
      </c>
    </row>
    <row r="591" spans="1:15" x14ac:dyDescent="0.3">
      <c r="A591" s="61">
        <f>IF(ISNUMBER(A590),A590+1,1)</f>
        <v>587</v>
      </c>
      <c r="B591" s="62" t="s">
        <v>62</v>
      </c>
      <c r="C591" s="63" t="s">
        <v>284</v>
      </c>
      <c r="D591" s="63" t="s">
        <v>242</v>
      </c>
      <c r="E591" s="63" t="s">
        <v>1533</v>
      </c>
      <c r="F591" s="64"/>
      <c r="G591" s="67"/>
      <c r="H591" s="80">
        <v>2</v>
      </c>
      <c r="I591" s="80">
        <f>IF(C591="",0,SUMIFS(T_mouv_prog[Entrée],T_mouv_prog[Ref],C591))</f>
        <v>0</v>
      </c>
      <c r="J591" s="67">
        <f>IF(C591="",0,SUMIFS(T_mouv_prog[Sortie],T_mouv_prog[Ref],C591))</f>
        <v>0</v>
      </c>
      <c r="K591" s="63">
        <f>IFERROR(T_piece_prog[[#This Row],[Stock initial]]+T_piece_prog[[#This Row],[Entrées]]-T_piece_prog[[#This Row],[Sorties]],0)</f>
        <v>2</v>
      </c>
      <c r="L591" s="63">
        <f>IFERROR(T_piece_prog[[#This Row],[Stock Final]]*T_piece_prog[[#This Row],[Price]],0)</f>
        <v>0</v>
      </c>
      <c r="M591" s="80">
        <v>2</v>
      </c>
      <c r="N591" s="57">
        <f>IFERROR(K591-M591,"")</f>
        <v>0</v>
      </c>
      <c r="O591" s="53" t="str">
        <f>IF(N591&gt;=0,"OK","Manque")</f>
        <v>OK</v>
      </c>
    </row>
    <row r="592" spans="1:15" x14ac:dyDescent="0.3">
      <c r="A592" s="61">
        <f>IF(ISNUMBER(A591),A591+1,1)</f>
        <v>588</v>
      </c>
      <c r="B592" s="62" t="s">
        <v>62</v>
      </c>
      <c r="C592" s="63" t="s">
        <v>1449</v>
      </c>
      <c r="D592" s="63" t="s">
        <v>1086</v>
      </c>
      <c r="E592" s="63" t="s">
        <v>1533</v>
      </c>
      <c r="F592" s="64"/>
      <c r="G592" s="67"/>
      <c r="H592" s="80">
        <v>0</v>
      </c>
      <c r="I592" s="80">
        <f>IF(C592="",0,SUMIFS(T_mouv_prog[Entrée],T_mouv_prog[Ref],C592))</f>
        <v>0</v>
      </c>
      <c r="J592" s="67">
        <f>IF(C592="",0,SUMIFS(T_mouv_prog[Sortie],T_mouv_prog[Ref],C592))</f>
        <v>0</v>
      </c>
      <c r="K592" s="63">
        <f>IFERROR(T_piece_prog[[#This Row],[Stock initial]]+T_piece_prog[[#This Row],[Entrées]]-T_piece_prog[[#This Row],[Sorties]],0)</f>
        <v>0</v>
      </c>
      <c r="L592" s="63">
        <f>IFERROR(T_piece_prog[[#This Row],[Stock Final]]*T_piece_prog[[#This Row],[Price]],0)</f>
        <v>0</v>
      </c>
      <c r="M592" s="80">
        <v>0</v>
      </c>
      <c r="N592" s="57">
        <f>IFERROR(K592-M592,"")</f>
        <v>0</v>
      </c>
      <c r="O592" s="53" t="str">
        <f>IF(N592&gt;=0,"OK","Manque")</f>
        <v>OK</v>
      </c>
    </row>
    <row r="593" spans="1:15" x14ac:dyDescent="0.3">
      <c r="A593" s="61">
        <f>IF(ISNUMBER(A592),A592+1,1)</f>
        <v>589</v>
      </c>
      <c r="B593" s="62" t="s">
        <v>62</v>
      </c>
      <c r="C593" s="63" t="s">
        <v>1500</v>
      </c>
      <c r="D593" s="63" t="s">
        <v>1086</v>
      </c>
      <c r="E593" s="63" t="s">
        <v>1533</v>
      </c>
      <c r="F593" s="64"/>
      <c r="G593" s="67"/>
      <c r="H593" s="80">
        <v>0</v>
      </c>
      <c r="I593" s="80">
        <f>IF(C593="",0,SUMIFS(T_mouv_prog[Entrée],T_mouv_prog[Ref],C593))</f>
        <v>0</v>
      </c>
      <c r="J593" s="67">
        <f>IF(C593="",0,SUMIFS(T_mouv_prog[Sortie],T_mouv_prog[Ref],C593))</f>
        <v>0</v>
      </c>
      <c r="K593" s="63">
        <f>IFERROR(T_piece_prog[[#This Row],[Stock initial]]+T_piece_prog[[#This Row],[Entrées]]-T_piece_prog[[#This Row],[Sorties]],0)</f>
        <v>0</v>
      </c>
      <c r="L593" s="63">
        <f>IFERROR(T_piece_prog[[#This Row],[Stock Final]]*T_piece_prog[[#This Row],[Price]],0)</f>
        <v>0</v>
      </c>
      <c r="M593" s="80">
        <v>1</v>
      </c>
      <c r="N593" s="57">
        <f>IFERROR(K593-M593,"")</f>
        <v>-1</v>
      </c>
      <c r="O593" s="53" t="str">
        <f>IF(N593&gt;=0,"OK","Manque")</f>
        <v>Manque</v>
      </c>
    </row>
    <row r="594" spans="1:15" x14ac:dyDescent="0.3">
      <c r="A594" s="61">
        <f>IF(ISNUMBER(A593),A593+1,1)</f>
        <v>590</v>
      </c>
      <c r="B594" s="67" t="s">
        <v>1029</v>
      </c>
      <c r="C594" s="63" t="s">
        <v>1030</v>
      </c>
      <c r="D594" s="67" t="s">
        <v>242</v>
      </c>
      <c r="E594" s="67" t="s">
        <v>1533</v>
      </c>
      <c r="F594" s="64"/>
      <c r="G594" s="67"/>
      <c r="H594" s="80">
        <v>0</v>
      </c>
      <c r="I594" s="80">
        <f>IF(C594="",0,SUMIFS(T_mouv_prog[Entrée],T_mouv_prog[Ref],C594))</f>
        <v>0</v>
      </c>
      <c r="J594" s="67">
        <f>IF(C594="",0,SUMIFS(T_mouv_prog[Sortie],T_mouv_prog[Ref],C594))</f>
        <v>0</v>
      </c>
      <c r="K594" s="63">
        <f>IFERROR(T_piece_prog[[#This Row],[Stock initial]]+T_piece_prog[[#This Row],[Entrées]]-T_piece_prog[[#This Row],[Sorties]],0)</f>
        <v>0</v>
      </c>
      <c r="L594" s="63">
        <f>IFERROR(T_piece_prog[[#This Row],[Stock Final]]*T_piece_prog[[#This Row],[Price]],0)</f>
        <v>0</v>
      </c>
      <c r="M594" s="80">
        <v>1</v>
      </c>
      <c r="N594" s="57">
        <f>IFERROR(K594-M594,"")</f>
        <v>-1</v>
      </c>
      <c r="O594" s="53" t="str">
        <f>IF(N594&gt;=0,"OK","Manque")</f>
        <v>Manque</v>
      </c>
    </row>
    <row r="595" spans="1:15" x14ac:dyDescent="0.3">
      <c r="A595" s="61">
        <f>IF(ISNUMBER(A594),A594+1,1)</f>
        <v>591</v>
      </c>
      <c r="B595" s="67" t="s">
        <v>1145</v>
      </c>
      <c r="C595" s="63" t="s">
        <v>1146</v>
      </c>
      <c r="D595" s="67" t="s">
        <v>683</v>
      </c>
      <c r="E595" s="67" t="s">
        <v>1533</v>
      </c>
      <c r="F595" s="64"/>
      <c r="G595" s="67"/>
      <c r="H595" s="80">
        <v>4</v>
      </c>
      <c r="I595" s="80">
        <f>IF(C595="",0,SUMIFS(T_mouv_prog[Entrée],T_mouv_prog[Ref],C595))</f>
        <v>0</v>
      </c>
      <c r="J595" s="67">
        <f>IF(C595="",0,SUMIFS(T_mouv_prog[Sortie],T_mouv_prog[Ref],C595))</f>
        <v>0</v>
      </c>
      <c r="K595" s="63">
        <f>IFERROR(T_piece_prog[[#This Row],[Stock initial]]+T_piece_prog[[#This Row],[Entrées]]-T_piece_prog[[#This Row],[Sorties]],0)</f>
        <v>4</v>
      </c>
      <c r="L595" s="63">
        <f>IFERROR(T_piece_prog[[#This Row],[Stock Final]]*T_piece_prog[[#This Row],[Price]],0)</f>
        <v>0</v>
      </c>
      <c r="M595" s="80">
        <v>4</v>
      </c>
      <c r="N595" s="57">
        <f>IFERROR(K595-M595,"")</f>
        <v>0</v>
      </c>
      <c r="O595" s="53" t="str">
        <f>IF(N595&gt;=0,"OK","Manque")</f>
        <v>OK</v>
      </c>
    </row>
    <row r="596" spans="1:15" x14ac:dyDescent="0.3">
      <c r="A596" s="61">
        <f>IF(ISNUMBER(A595),A595+1,1)</f>
        <v>592</v>
      </c>
      <c r="B596" s="62" t="s">
        <v>389</v>
      </c>
      <c r="C596" s="63" t="s">
        <v>390</v>
      </c>
      <c r="D596" s="63" t="s">
        <v>242</v>
      </c>
      <c r="E596" s="63" t="s">
        <v>1533</v>
      </c>
      <c r="F596" s="64"/>
      <c r="G596" s="67"/>
      <c r="H596" s="80">
        <v>1</v>
      </c>
      <c r="I596" s="80">
        <f>IF(C596="",0,SUMIFS(T_mouv_prog[Entrée],T_mouv_prog[Ref],C596))</f>
        <v>0</v>
      </c>
      <c r="J596" s="67">
        <f>IF(C596="",0,SUMIFS(T_mouv_prog[Sortie],T_mouv_prog[Ref],C596))</f>
        <v>0</v>
      </c>
      <c r="K596" s="63">
        <f>IFERROR(T_piece_prog[[#This Row],[Stock initial]]+T_piece_prog[[#This Row],[Entrées]]-T_piece_prog[[#This Row],[Sorties]],0)</f>
        <v>1</v>
      </c>
      <c r="L596" s="63">
        <f>IFERROR(T_piece_prog[[#This Row],[Stock Final]]*T_piece_prog[[#This Row],[Price]],0)</f>
        <v>0</v>
      </c>
      <c r="M596" s="80">
        <v>2</v>
      </c>
      <c r="N596" s="57">
        <f>IFERROR(K596-M596,"")</f>
        <v>-1</v>
      </c>
      <c r="O596" s="53" t="str">
        <f>IF(N596&gt;=0,"OK","Manque")</f>
        <v>Manque</v>
      </c>
    </row>
    <row r="597" spans="1:15" x14ac:dyDescent="0.3">
      <c r="A597" s="61">
        <f>IF(ISNUMBER(A596),A596+1,1)</f>
        <v>593</v>
      </c>
      <c r="B597" s="67" t="s">
        <v>599</v>
      </c>
      <c r="C597" s="63" t="s">
        <v>600</v>
      </c>
      <c r="D597" s="67" t="s">
        <v>242</v>
      </c>
      <c r="E597" s="67" t="s">
        <v>1533</v>
      </c>
      <c r="F597" s="64"/>
      <c r="G597" s="67"/>
      <c r="H597" s="80">
        <v>0</v>
      </c>
      <c r="I597" s="80">
        <f>IF(C597="",0,SUMIFS(T_mouv_prog[Entrée],T_mouv_prog[Ref],C597))</f>
        <v>0</v>
      </c>
      <c r="J597" s="67">
        <f>IF(C597="",0,SUMIFS(T_mouv_prog[Sortie],T_mouv_prog[Ref],C597))</f>
        <v>0</v>
      </c>
      <c r="K597" s="63">
        <f>IFERROR(T_piece_prog[[#This Row],[Stock initial]]+T_piece_prog[[#This Row],[Entrées]]-T_piece_prog[[#This Row],[Sorties]],0)</f>
        <v>0</v>
      </c>
      <c r="L597" s="63">
        <f>IFERROR(T_piece_prog[[#This Row],[Stock Final]]*T_piece_prog[[#This Row],[Price]],0)</f>
        <v>0</v>
      </c>
      <c r="M597" s="80">
        <v>0</v>
      </c>
      <c r="N597" s="57">
        <f>IFERROR(K597-M597,"")</f>
        <v>0</v>
      </c>
      <c r="O597" s="53" t="str">
        <f>IF(N597&gt;=0,"OK","Manque")</f>
        <v>OK</v>
      </c>
    </row>
    <row r="598" spans="1:15" x14ac:dyDescent="0.3">
      <c r="A598" s="61">
        <f>IF(ISNUMBER(A597),A597+1,1)</f>
        <v>594</v>
      </c>
      <c r="B598" s="67" t="s">
        <v>1258</v>
      </c>
      <c r="C598" s="63">
        <v>93101170600</v>
      </c>
      <c r="D598" s="67" t="s">
        <v>1086</v>
      </c>
      <c r="E598" s="67" t="s">
        <v>1533</v>
      </c>
      <c r="F598" s="64"/>
      <c r="G598" s="67"/>
      <c r="H598" s="80">
        <v>0</v>
      </c>
      <c r="I598" s="80">
        <f>IF(C598="",0,SUMIFS(T_mouv_prog[Entrée],T_mouv_prog[Ref],C598))</f>
        <v>0</v>
      </c>
      <c r="J598" s="67">
        <f>IF(C598="",0,SUMIFS(T_mouv_prog[Sortie],T_mouv_prog[Ref],C598))</f>
        <v>0</v>
      </c>
      <c r="K598" s="63">
        <f>IFERROR(T_piece_prog[[#This Row],[Stock initial]]+T_piece_prog[[#This Row],[Entrées]]-T_piece_prog[[#This Row],[Sorties]],0)</f>
        <v>0</v>
      </c>
      <c r="L598" s="63">
        <f>IFERROR(T_piece_prog[[#This Row],[Stock Final]]*T_piece_prog[[#This Row],[Price]],0)</f>
        <v>0</v>
      </c>
      <c r="M598" s="80">
        <v>0</v>
      </c>
      <c r="N598" s="57">
        <f>IFERROR(K598-M598,"")</f>
        <v>0</v>
      </c>
      <c r="O598" s="53" t="str">
        <f>IF(N598&gt;=0,"OK","Manque")</f>
        <v>OK</v>
      </c>
    </row>
    <row r="599" spans="1:15" x14ac:dyDescent="0.3">
      <c r="A599" s="61">
        <f>IF(ISNUMBER(A598),A598+1,1)</f>
        <v>595</v>
      </c>
      <c r="B599" s="62" t="s">
        <v>1422</v>
      </c>
      <c r="C599" s="63" t="s">
        <v>381</v>
      </c>
      <c r="D599" s="63" t="s">
        <v>242</v>
      </c>
      <c r="E599" s="63" t="s">
        <v>1533</v>
      </c>
      <c r="F599" s="64"/>
      <c r="G599" s="67"/>
      <c r="H599" s="80">
        <v>1</v>
      </c>
      <c r="I599" s="80">
        <f>IF(C599="",0,SUMIFS(T_mouv_prog[Entrée],T_mouv_prog[Ref],C599))</f>
        <v>0</v>
      </c>
      <c r="J599" s="67">
        <f>IF(C599="",0,SUMIFS(T_mouv_prog[Sortie],T_mouv_prog[Ref],C599))</f>
        <v>0</v>
      </c>
      <c r="K599" s="63">
        <f>IFERROR(T_piece_prog[[#This Row],[Stock initial]]+T_piece_prog[[#This Row],[Entrées]]-T_piece_prog[[#This Row],[Sorties]],0)</f>
        <v>1</v>
      </c>
      <c r="L599" s="63">
        <f>IFERROR(T_piece_prog[[#This Row],[Stock Final]]*T_piece_prog[[#This Row],[Price]],0)</f>
        <v>0</v>
      </c>
      <c r="M599" s="80">
        <v>11</v>
      </c>
      <c r="N599" s="57">
        <f>IFERROR(K599-M599,"")</f>
        <v>-10</v>
      </c>
      <c r="O599" s="53" t="str">
        <f>IF(N599&gt;=0,"OK","Manque")</f>
        <v>Manque</v>
      </c>
    </row>
    <row r="600" spans="1:15" x14ac:dyDescent="0.3">
      <c r="A600" s="61">
        <f>IF(ISNUMBER(A599),A599+1,1)</f>
        <v>596</v>
      </c>
      <c r="B600" s="67" t="s">
        <v>1254</v>
      </c>
      <c r="C600" s="63" t="s">
        <v>1255</v>
      </c>
      <c r="D600" s="67" t="s">
        <v>1086</v>
      </c>
      <c r="E600" s="67" t="s">
        <v>1533</v>
      </c>
      <c r="F600" s="64"/>
      <c r="G600" s="67"/>
      <c r="H600" s="80">
        <v>0</v>
      </c>
      <c r="I600" s="80">
        <f>IF(C600="",0,SUMIFS(T_mouv_prog[Entrée],T_mouv_prog[Ref],C600))</f>
        <v>0</v>
      </c>
      <c r="J600" s="67">
        <f>IF(C600="",0,SUMIFS(T_mouv_prog[Sortie],T_mouv_prog[Ref],C600))</f>
        <v>0</v>
      </c>
      <c r="K600" s="63">
        <f>IFERROR(T_piece_prog[[#This Row],[Stock initial]]+T_piece_prog[[#This Row],[Entrées]]-T_piece_prog[[#This Row],[Sorties]],0)</f>
        <v>0</v>
      </c>
      <c r="L600" s="63">
        <f>IFERROR(T_piece_prog[[#This Row],[Stock Final]]*T_piece_prog[[#This Row],[Price]],0)</f>
        <v>0</v>
      </c>
      <c r="M600" s="80">
        <v>0</v>
      </c>
      <c r="N600" s="57">
        <f>IFERROR(K600-M600,"")</f>
        <v>0</v>
      </c>
      <c r="O600" s="53" t="str">
        <f>IF(N600&gt;=0,"OK","Manque")</f>
        <v>OK</v>
      </c>
    </row>
    <row r="601" spans="1:15" x14ac:dyDescent="0.3">
      <c r="A601" s="61">
        <f>IF(ISNUMBER(A600),A600+1,1)</f>
        <v>597</v>
      </c>
      <c r="B601" s="67" t="s">
        <v>1367</v>
      </c>
      <c r="C601" s="63" t="s">
        <v>1368</v>
      </c>
      <c r="D601" s="67" t="s">
        <v>683</v>
      </c>
      <c r="E601" s="67" t="s">
        <v>1533</v>
      </c>
      <c r="F601" s="64"/>
      <c r="G601" s="67"/>
      <c r="H601" s="80">
        <v>0</v>
      </c>
      <c r="I601" s="80">
        <f>IF(C601="",0,SUMIFS(T_mouv_prog[Entrée],T_mouv_prog[Ref],C601))</f>
        <v>0</v>
      </c>
      <c r="J601" s="67">
        <f>IF(C601="",0,SUMIFS(T_mouv_prog[Sortie],T_mouv_prog[Ref],C601))</f>
        <v>0</v>
      </c>
      <c r="K601" s="63">
        <f>IFERROR(T_piece_prog[[#This Row],[Stock initial]]+T_piece_prog[[#This Row],[Entrées]]-T_piece_prog[[#This Row],[Sorties]],0)</f>
        <v>0</v>
      </c>
      <c r="L601" s="63">
        <f>IFERROR(T_piece_prog[[#This Row],[Stock Final]]*T_piece_prog[[#This Row],[Price]],0)</f>
        <v>0</v>
      </c>
      <c r="M601" s="80">
        <v>3</v>
      </c>
      <c r="N601" s="57">
        <f>IFERROR(K601-M601,"")</f>
        <v>-3</v>
      </c>
      <c r="O601" s="53" t="str">
        <f>IF(N601&gt;=0,"OK","Manque")</f>
        <v>Manque</v>
      </c>
    </row>
    <row r="602" spans="1:15" x14ac:dyDescent="0.3">
      <c r="A602" s="61">
        <f>IF(ISNUMBER(A601),A601+1,1)</f>
        <v>598</v>
      </c>
      <c r="B602" s="67" t="s">
        <v>1367</v>
      </c>
      <c r="C602" s="63" t="s">
        <v>1371</v>
      </c>
      <c r="D602" s="67" t="s">
        <v>683</v>
      </c>
      <c r="E602" s="67" t="s">
        <v>1533</v>
      </c>
      <c r="F602" s="64"/>
      <c r="G602" s="67"/>
      <c r="H602" s="80">
        <v>4</v>
      </c>
      <c r="I602" s="80">
        <f>IF(C602="",0,SUMIFS(T_mouv_prog[Entrée],T_mouv_prog[Ref],C602))</f>
        <v>0</v>
      </c>
      <c r="J602" s="67">
        <f>IF(C602="",0,SUMIFS(T_mouv_prog[Sortie],T_mouv_prog[Ref],C602))</f>
        <v>0</v>
      </c>
      <c r="K602" s="63">
        <f>IFERROR(T_piece_prog[[#This Row],[Stock initial]]+T_piece_prog[[#This Row],[Entrées]]-T_piece_prog[[#This Row],[Sorties]],0)</f>
        <v>4</v>
      </c>
      <c r="L602" s="63">
        <f>IFERROR(T_piece_prog[[#This Row],[Stock Final]]*T_piece_prog[[#This Row],[Price]],0)</f>
        <v>0</v>
      </c>
      <c r="M602" s="80">
        <v>4</v>
      </c>
      <c r="N602" s="57">
        <f>IFERROR(K602-M602,"")</f>
        <v>0</v>
      </c>
      <c r="O602" s="53" t="str">
        <f>IF(N602&gt;=0,"OK","Manque")</f>
        <v>OK</v>
      </c>
    </row>
    <row r="603" spans="1:15" x14ac:dyDescent="0.3">
      <c r="A603" s="61">
        <f>IF(ISNUMBER(A602),A602+1,1)</f>
        <v>599</v>
      </c>
      <c r="B603" s="67" t="s">
        <v>34</v>
      </c>
      <c r="C603" s="63" t="s">
        <v>675</v>
      </c>
      <c r="D603" s="67" t="s">
        <v>242</v>
      </c>
      <c r="E603" s="67" t="s">
        <v>1533</v>
      </c>
      <c r="F603" s="64"/>
      <c r="G603" s="67"/>
      <c r="H603" s="80">
        <v>9</v>
      </c>
      <c r="I603" s="80">
        <f>IF(C603="",0,SUMIFS(T_mouv_prog[Entrée],T_mouv_prog[Ref],C603))</f>
        <v>0</v>
      </c>
      <c r="J603" s="67">
        <f>IF(C603="",0,SUMIFS(T_mouv_prog[Sortie],T_mouv_prog[Ref],C603))</f>
        <v>0</v>
      </c>
      <c r="K603" s="63">
        <f>IFERROR(T_piece_prog[[#This Row],[Stock initial]]+T_piece_prog[[#This Row],[Entrées]]-T_piece_prog[[#This Row],[Sorties]],0)</f>
        <v>9</v>
      </c>
      <c r="L603" s="63">
        <f>IFERROR(T_piece_prog[[#This Row],[Stock Final]]*T_piece_prog[[#This Row],[Price]],0)</f>
        <v>0</v>
      </c>
      <c r="M603" s="80">
        <v>10</v>
      </c>
      <c r="N603" s="57">
        <f>IFERROR(K603-M603,"")</f>
        <v>-1</v>
      </c>
      <c r="O603" s="53" t="str">
        <f>IF(N603&gt;=0,"OK","Manque")</f>
        <v>Manque</v>
      </c>
    </row>
    <row r="604" spans="1:15" x14ac:dyDescent="0.3">
      <c r="A604" s="61">
        <f>IF(ISNUMBER(A603),A603+1,1)</f>
        <v>600</v>
      </c>
      <c r="B604" s="67" t="s">
        <v>34</v>
      </c>
      <c r="C604" s="63" t="s">
        <v>1369</v>
      </c>
      <c r="D604" s="67" t="s">
        <v>683</v>
      </c>
      <c r="E604" s="67" t="s">
        <v>1533</v>
      </c>
      <c r="F604" s="64"/>
      <c r="G604" s="67"/>
      <c r="H604" s="80">
        <v>1</v>
      </c>
      <c r="I604" s="80">
        <f>IF(C604="",0,SUMIFS(T_mouv_prog[Entrée],T_mouv_prog[Ref],C604))</f>
        <v>0</v>
      </c>
      <c r="J604" s="67">
        <f>IF(C604="",0,SUMIFS(T_mouv_prog[Sortie],T_mouv_prog[Ref],C604))</f>
        <v>0</v>
      </c>
      <c r="K604" s="63">
        <f>IFERROR(T_piece_prog[[#This Row],[Stock initial]]+T_piece_prog[[#This Row],[Entrées]]-T_piece_prog[[#This Row],[Sorties]],0)</f>
        <v>1</v>
      </c>
      <c r="L604" s="63">
        <f>IFERROR(T_piece_prog[[#This Row],[Stock Final]]*T_piece_prog[[#This Row],[Price]],0)</f>
        <v>0</v>
      </c>
      <c r="M604" s="80">
        <v>1</v>
      </c>
      <c r="N604" s="57">
        <f>IFERROR(K604-M604,"")</f>
        <v>0</v>
      </c>
      <c r="O604" s="53" t="str">
        <f>IF(N604&gt;=0,"OK","Manque")</f>
        <v>OK</v>
      </c>
    </row>
    <row r="605" spans="1:15" x14ac:dyDescent="0.3">
      <c r="A605" s="61">
        <f>IF(ISNUMBER(A604),A604+1,1)</f>
        <v>601</v>
      </c>
      <c r="B605" s="67" t="s">
        <v>34</v>
      </c>
      <c r="C605" s="63" t="s">
        <v>1370</v>
      </c>
      <c r="D605" s="67" t="s">
        <v>683</v>
      </c>
      <c r="E605" s="67" t="s">
        <v>1533</v>
      </c>
      <c r="F605" s="64"/>
      <c r="G605" s="67"/>
      <c r="H605" s="80">
        <v>2</v>
      </c>
      <c r="I605" s="80">
        <f>IF(C605="",0,SUMIFS(T_mouv_prog[Entrée],T_mouv_prog[Ref],C605))</f>
        <v>0</v>
      </c>
      <c r="J605" s="67">
        <f>IF(C605="",0,SUMIFS(T_mouv_prog[Sortie],T_mouv_prog[Ref],C605))</f>
        <v>0</v>
      </c>
      <c r="K605" s="63">
        <f>IFERROR(T_piece_prog[[#This Row],[Stock initial]]+T_piece_prog[[#This Row],[Entrées]]-T_piece_prog[[#This Row],[Sorties]],0)</f>
        <v>2</v>
      </c>
      <c r="L605" s="63">
        <f>IFERROR(T_piece_prog[[#This Row],[Stock Final]]*T_piece_prog[[#This Row],[Price]],0)</f>
        <v>0</v>
      </c>
      <c r="M605" s="80">
        <v>2</v>
      </c>
      <c r="N605" s="57">
        <f>IFERROR(K605-M605,"")</f>
        <v>0</v>
      </c>
      <c r="O605" s="53" t="str">
        <f>IF(N605&gt;=0,"OK","Manque")</f>
        <v>OK</v>
      </c>
    </row>
    <row r="606" spans="1:15" x14ac:dyDescent="0.3">
      <c r="A606" s="61">
        <f>IF(ISNUMBER(A605),A605+1,1)</f>
        <v>602</v>
      </c>
      <c r="B606" s="67" t="s">
        <v>1061</v>
      </c>
      <c r="C606" s="63" t="s">
        <v>656</v>
      </c>
      <c r="D606" s="67" t="s">
        <v>242</v>
      </c>
      <c r="E606" s="67" t="s">
        <v>1533</v>
      </c>
      <c r="F606" s="64"/>
      <c r="G606" s="67"/>
      <c r="H606" s="80">
        <v>0</v>
      </c>
      <c r="I606" s="80">
        <f>IF(C606="",0,SUMIFS(T_mouv_prog[Entrée],T_mouv_prog[Ref],C606))</f>
        <v>0</v>
      </c>
      <c r="J606" s="67">
        <f>IF(C606="",0,SUMIFS(T_mouv_prog[Sortie],T_mouv_prog[Ref],C606))</f>
        <v>0</v>
      </c>
      <c r="K606" s="63">
        <f>IFERROR(T_piece_prog[[#This Row],[Stock initial]]+T_piece_prog[[#This Row],[Entrées]]-T_piece_prog[[#This Row],[Sorties]],0)</f>
        <v>0</v>
      </c>
      <c r="L606" s="63">
        <f>IFERROR(T_piece_prog[[#This Row],[Stock Final]]*T_piece_prog[[#This Row],[Price]],0)</f>
        <v>0</v>
      </c>
      <c r="M606" s="80">
        <v>4</v>
      </c>
      <c r="N606" s="57">
        <f>IFERROR(K606-M606,"")</f>
        <v>-4</v>
      </c>
      <c r="O606" s="53" t="str">
        <f>IF(N606&gt;=0,"OK","Manque")</f>
        <v>Manque</v>
      </c>
    </row>
    <row r="607" spans="1:15" x14ac:dyDescent="0.3">
      <c r="A607" s="61">
        <f>IF(ISNUMBER(A606),A606+1,1)</f>
        <v>603</v>
      </c>
      <c r="B607" s="67" t="s">
        <v>1060</v>
      </c>
      <c r="C607" s="63" t="s">
        <v>659</v>
      </c>
      <c r="D607" s="67" t="s">
        <v>242</v>
      </c>
      <c r="E607" s="67" t="s">
        <v>1533</v>
      </c>
      <c r="F607" s="64"/>
      <c r="G607" s="67"/>
      <c r="H607" s="80">
        <v>0</v>
      </c>
      <c r="I607" s="80">
        <f>IF(C607="",0,SUMIFS(T_mouv_prog[Entrée],T_mouv_prog[Ref],C607))</f>
        <v>0</v>
      </c>
      <c r="J607" s="67">
        <f>IF(C607="",0,SUMIFS(T_mouv_prog[Sortie],T_mouv_prog[Ref],C607))</f>
        <v>0</v>
      </c>
      <c r="K607" s="63">
        <f>IFERROR(T_piece_prog[[#This Row],[Stock initial]]+T_piece_prog[[#This Row],[Entrées]]-T_piece_prog[[#This Row],[Sorties]],0)</f>
        <v>0</v>
      </c>
      <c r="L607" s="63">
        <f>IFERROR(T_piece_prog[[#This Row],[Stock Final]]*T_piece_prog[[#This Row],[Price]],0)</f>
        <v>0</v>
      </c>
      <c r="M607" s="80">
        <v>4</v>
      </c>
      <c r="N607" s="57">
        <f>IFERROR(K607-M607,"")</f>
        <v>-4</v>
      </c>
      <c r="O607" s="53" t="str">
        <f>IF(N607&gt;=0,"OK","Manque")</f>
        <v>Manque</v>
      </c>
    </row>
    <row r="608" spans="1:15" x14ac:dyDescent="0.3">
      <c r="A608" s="61">
        <f>IF(ISNUMBER(A607),A607+1,1)</f>
        <v>604</v>
      </c>
      <c r="B608" s="67" t="s">
        <v>204</v>
      </c>
      <c r="C608" s="63">
        <v>7421905526</v>
      </c>
      <c r="D608" s="67" t="s">
        <v>180</v>
      </c>
      <c r="E608" s="67" t="s">
        <v>1533</v>
      </c>
      <c r="F608" s="64"/>
      <c r="G608" s="67"/>
      <c r="H608" s="80">
        <v>0</v>
      </c>
      <c r="I608" s="80">
        <f>IF(C608="",0,SUMIFS(T_mouv_prog[Entrée],T_mouv_prog[Ref],C608))</f>
        <v>0</v>
      </c>
      <c r="J608" s="67">
        <f>IF(C608="",0,SUMIFS(T_mouv_prog[Sortie],T_mouv_prog[Ref],C608))</f>
        <v>0</v>
      </c>
      <c r="K608" s="63">
        <f>IFERROR(T_piece_prog[[#This Row],[Stock initial]]+T_piece_prog[[#This Row],[Entrées]]-T_piece_prog[[#This Row],[Sorties]],0)</f>
        <v>0</v>
      </c>
      <c r="L608" s="63">
        <f>IFERROR(T_piece_prog[[#This Row],[Stock Final]]*T_piece_prog[[#This Row],[Price]],0)</f>
        <v>0</v>
      </c>
      <c r="M608" s="80">
        <v>0</v>
      </c>
      <c r="N608" s="57">
        <f>IFERROR(K608-M608,"")</f>
        <v>0</v>
      </c>
      <c r="O608" s="53" t="str">
        <f>IF(N608&gt;=0,"OK","Manque")</f>
        <v>OK</v>
      </c>
    </row>
    <row r="609" spans="1:15" x14ac:dyDescent="0.3">
      <c r="A609" s="61">
        <f>IF(ISNUMBER(A608),A608+1,1)</f>
        <v>605</v>
      </c>
      <c r="B609" s="67" t="s">
        <v>1012</v>
      </c>
      <c r="C609" s="63">
        <v>7421693756</v>
      </c>
      <c r="D609" s="67" t="s">
        <v>180</v>
      </c>
      <c r="E609" s="67" t="s">
        <v>1533</v>
      </c>
      <c r="F609" s="64"/>
      <c r="G609" s="67"/>
      <c r="H609" s="80">
        <v>5</v>
      </c>
      <c r="I609" s="80">
        <f>IF(C609="",0,SUMIFS(T_mouv_prog[Entrée],T_mouv_prog[Ref],C609))</f>
        <v>0</v>
      </c>
      <c r="J609" s="67">
        <f>IF(C609="",0,SUMIFS(T_mouv_prog[Sortie],T_mouv_prog[Ref],C609))</f>
        <v>0</v>
      </c>
      <c r="K609" s="63">
        <f>IFERROR(T_piece_prog[[#This Row],[Stock initial]]+T_piece_prog[[#This Row],[Entrées]]-T_piece_prog[[#This Row],[Sorties]],0)</f>
        <v>5</v>
      </c>
      <c r="L609" s="63">
        <f>IFERROR(T_piece_prog[[#This Row],[Stock Final]]*T_piece_prog[[#This Row],[Price]],0)</f>
        <v>0</v>
      </c>
      <c r="M609" s="80">
        <v>5</v>
      </c>
      <c r="N609" s="57">
        <f>IFERROR(K609-M609,"")</f>
        <v>0</v>
      </c>
      <c r="O609" s="53" t="str">
        <f>IF(N609&gt;=0,"OK","Manque")</f>
        <v>OK</v>
      </c>
    </row>
    <row r="610" spans="1:15" x14ac:dyDescent="0.3">
      <c r="A610" s="61">
        <f>IF(ISNUMBER(A609),A609+1,1)</f>
        <v>606</v>
      </c>
      <c r="B610" s="67" t="s">
        <v>1192</v>
      </c>
      <c r="C610" s="63" t="s">
        <v>1193</v>
      </c>
      <c r="D610" s="67" t="s">
        <v>1086</v>
      </c>
      <c r="E610" s="67" t="s">
        <v>1533</v>
      </c>
      <c r="F610" s="64"/>
      <c r="G610" s="67"/>
      <c r="H610" s="80">
        <v>0</v>
      </c>
      <c r="I610" s="80">
        <f>IF(C610="",0,SUMIFS(T_mouv_prog[Entrée],T_mouv_prog[Ref],C610))</f>
        <v>0</v>
      </c>
      <c r="J610" s="67">
        <f>IF(C610="",0,SUMIFS(T_mouv_prog[Sortie],T_mouv_prog[Ref],C610))</f>
        <v>0</v>
      </c>
      <c r="K610" s="63">
        <f>IFERROR(T_piece_prog[[#This Row],[Stock initial]]+T_piece_prog[[#This Row],[Entrées]]-T_piece_prog[[#This Row],[Sorties]],0)</f>
        <v>0</v>
      </c>
      <c r="L610" s="63">
        <f>IFERROR(T_piece_prog[[#This Row],[Stock Final]]*T_piece_prog[[#This Row],[Price]],0)</f>
        <v>0</v>
      </c>
      <c r="M610" s="80">
        <v>0</v>
      </c>
      <c r="N610" s="57">
        <f>IFERROR(K610-M610,"")</f>
        <v>0</v>
      </c>
      <c r="O610" s="53" t="str">
        <f>IF(N610&gt;=0,"OK","Manque")</f>
        <v>OK</v>
      </c>
    </row>
    <row r="611" spans="1:15" x14ac:dyDescent="0.3">
      <c r="A611" s="61">
        <f>IF(ISNUMBER(A610),A610+1,1)</f>
        <v>607</v>
      </c>
      <c r="B611" s="62" t="s">
        <v>1521</v>
      </c>
      <c r="C611" s="63" t="s">
        <v>1522</v>
      </c>
      <c r="D611" s="63" t="s">
        <v>1086</v>
      </c>
      <c r="E611" s="63" t="s">
        <v>1533</v>
      </c>
      <c r="F611" s="64"/>
      <c r="G611" s="67"/>
      <c r="H611" s="80">
        <v>0</v>
      </c>
      <c r="I611" s="80">
        <f>IF(C611="",0,SUMIFS(T_mouv_prog[Entrée],T_mouv_prog[Ref],C611))</f>
        <v>0</v>
      </c>
      <c r="J611" s="67">
        <f>IF(C611="",0,SUMIFS(T_mouv_prog[Sortie],T_mouv_prog[Ref],C611))</f>
        <v>0</v>
      </c>
      <c r="K611" s="63">
        <f>IFERROR(T_piece_prog[[#This Row],[Stock initial]]+T_piece_prog[[#This Row],[Entrées]]-T_piece_prog[[#This Row],[Sorties]],0)</f>
        <v>0</v>
      </c>
      <c r="L611" s="63">
        <f>IFERROR(T_piece_prog[[#This Row],[Stock Final]]*T_piece_prog[[#This Row],[Price]],0)</f>
        <v>0</v>
      </c>
      <c r="M611" s="80">
        <v>10</v>
      </c>
      <c r="N611" s="57">
        <f>IFERROR(K611-M611,"")</f>
        <v>-10</v>
      </c>
      <c r="O611" s="53" t="str">
        <f>IF(N611&gt;=0,"OK","Manque")</f>
        <v>Manque</v>
      </c>
    </row>
    <row r="612" spans="1:15" x14ac:dyDescent="0.3">
      <c r="A612" s="61">
        <f>IF(ISNUMBER(A611),A611+1,1)</f>
        <v>608</v>
      </c>
      <c r="B612" s="62" t="s">
        <v>1441</v>
      </c>
      <c r="C612" s="63" t="s">
        <v>271</v>
      </c>
      <c r="D612" s="63" t="s">
        <v>242</v>
      </c>
      <c r="E612" s="63" t="s">
        <v>1533</v>
      </c>
      <c r="F612" s="64"/>
      <c r="G612" s="67"/>
      <c r="H612" s="80">
        <v>16</v>
      </c>
      <c r="I612" s="80">
        <f>IF(C612="",0,SUMIFS(T_mouv_prog[Entrée],T_mouv_prog[Ref],C612))</f>
        <v>0</v>
      </c>
      <c r="J612" s="67">
        <f>IF(C612="",0,SUMIFS(T_mouv_prog[Sortie],T_mouv_prog[Ref],C612))</f>
        <v>0</v>
      </c>
      <c r="K612" s="63">
        <f>IFERROR(T_piece_prog[[#This Row],[Stock initial]]+T_piece_prog[[#This Row],[Entrées]]-T_piece_prog[[#This Row],[Sorties]],0)</f>
        <v>16</v>
      </c>
      <c r="L612" s="63">
        <f>IFERROR(T_piece_prog[[#This Row],[Stock Final]]*T_piece_prog[[#This Row],[Price]],0)</f>
        <v>0</v>
      </c>
      <c r="M612" s="80">
        <v>16</v>
      </c>
      <c r="N612" s="57">
        <f>IFERROR(K612-M612,"")</f>
        <v>0</v>
      </c>
      <c r="O612" s="53" t="str">
        <f>IF(N612&gt;=0,"OK","Manque")</f>
        <v>OK</v>
      </c>
    </row>
    <row r="613" spans="1:15" x14ac:dyDescent="0.3">
      <c r="A613" s="61">
        <f>IF(ISNUMBER(A612),A612+1,1)</f>
        <v>609</v>
      </c>
      <c r="B613" s="67" t="s">
        <v>792</v>
      </c>
      <c r="C613" s="63" t="s">
        <v>793</v>
      </c>
      <c r="D613" s="67" t="s">
        <v>111</v>
      </c>
      <c r="E613" s="67" t="s">
        <v>1535</v>
      </c>
      <c r="F613" s="64"/>
      <c r="G613" s="67"/>
      <c r="H613" s="80">
        <v>0</v>
      </c>
      <c r="I613" s="80">
        <f>IF(C613="",0,SUMIFS(T_mouv_prog[Entrée],T_mouv_prog[Ref],C613))</f>
        <v>0</v>
      </c>
      <c r="J613" s="67">
        <f>IF(C613="",0,SUMIFS(T_mouv_prog[Sortie],T_mouv_prog[Ref],C613))</f>
        <v>0</v>
      </c>
      <c r="K613" s="63">
        <f>IFERROR(T_piece_prog[[#This Row],[Stock initial]]+T_piece_prog[[#This Row],[Entrées]]-T_piece_prog[[#This Row],[Sorties]],0)</f>
        <v>0</v>
      </c>
      <c r="L613" s="63">
        <f>IFERROR(T_piece_prog[[#This Row],[Stock Final]]*T_piece_prog[[#This Row],[Price]],0)</f>
        <v>0</v>
      </c>
      <c r="M613" s="80">
        <v>1</v>
      </c>
      <c r="N613" s="57">
        <f>IFERROR(K613-M613,"")</f>
        <v>-1</v>
      </c>
      <c r="O613" s="53" t="str">
        <f>IF(N613&gt;=0,"OK","Manque")</f>
        <v>Manque</v>
      </c>
    </row>
    <row r="614" spans="1:15" x14ac:dyDescent="0.3">
      <c r="A614" s="61">
        <f>IF(ISNUMBER(A613),A613+1,1)</f>
        <v>610</v>
      </c>
      <c r="B614" s="67" t="s">
        <v>1062</v>
      </c>
      <c r="C614" s="63" t="s">
        <v>248</v>
      </c>
      <c r="D614" s="67" t="s">
        <v>242</v>
      </c>
      <c r="E614" s="67" t="s">
        <v>1533</v>
      </c>
      <c r="F614" s="64"/>
      <c r="G614" s="67"/>
      <c r="H614" s="80">
        <v>0</v>
      </c>
      <c r="I614" s="80">
        <f>IF(C614="",0,SUMIFS(T_mouv_prog[Entrée],T_mouv_prog[Ref],C614))</f>
        <v>0</v>
      </c>
      <c r="J614" s="67">
        <f>IF(C614="",0,SUMIFS(T_mouv_prog[Sortie],T_mouv_prog[Ref],C614))</f>
        <v>0</v>
      </c>
      <c r="K614" s="63">
        <f>IFERROR(T_piece_prog[[#This Row],[Stock initial]]+T_piece_prog[[#This Row],[Entrées]]-T_piece_prog[[#This Row],[Sorties]],0)</f>
        <v>0</v>
      </c>
      <c r="L614" s="63">
        <f>IFERROR(T_piece_prog[[#This Row],[Stock Final]]*T_piece_prog[[#This Row],[Price]],0)</f>
        <v>0</v>
      </c>
      <c r="M614" s="80">
        <v>1</v>
      </c>
      <c r="N614" s="57">
        <f>IFERROR(K614-M614,"")</f>
        <v>-1</v>
      </c>
      <c r="O614" s="53" t="str">
        <f>IF(N614&gt;=0,"OK","Manque")</f>
        <v>Manque</v>
      </c>
    </row>
    <row r="615" spans="1:15" x14ac:dyDescent="0.3">
      <c r="A615" s="61">
        <f>IF(ISNUMBER(A614),A614+1,1)</f>
        <v>611</v>
      </c>
      <c r="B615" s="67" t="s">
        <v>1243</v>
      </c>
      <c r="C615" s="63" t="s">
        <v>1244</v>
      </c>
      <c r="D615" s="67" t="s">
        <v>1086</v>
      </c>
      <c r="E615" s="67" t="s">
        <v>1533</v>
      </c>
      <c r="F615" s="64"/>
      <c r="G615" s="67"/>
      <c r="H615" s="80">
        <v>0</v>
      </c>
      <c r="I615" s="80">
        <f>IF(C615="",0,SUMIFS(T_mouv_prog[Entrée],T_mouv_prog[Ref],C615))</f>
        <v>0</v>
      </c>
      <c r="J615" s="67">
        <f>IF(C615="",0,SUMIFS(T_mouv_prog[Sortie],T_mouv_prog[Ref],C615))</f>
        <v>0</v>
      </c>
      <c r="K615" s="63">
        <f>IFERROR(T_piece_prog[[#This Row],[Stock initial]]+T_piece_prog[[#This Row],[Entrées]]-T_piece_prog[[#This Row],[Sorties]],0)</f>
        <v>0</v>
      </c>
      <c r="L615" s="63">
        <f>IFERROR(T_piece_prog[[#This Row],[Stock Final]]*T_piece_prog[[#This Row],[Price]],0)</f>
        <v>0</v>
      </c>
      <c r="M615" s="80">
        <v>2</v>
      </c>
      <c r="N615" s="57">
        <f>IFERROR(K615-M615,"")</f>
        <v>-2</v>
      </c>
      <c r="O615" s="53" t="str">
        <f>IF(N615&gt;=0,"OK","Manque")</f>
        <v>Manque</v>
      </c>
    </row>
    <row r="616" spans="1:15" x14ac:dyDescent="0.3">
      <c r="A616" s="61">
        <f>IF(ISNUMBER(A615),A615+1,1)</f>
        <v>612</v>
      </c>
      <c r="B616" s="67" t="s">
        <v>1243</v>
      </c>
      <c r="C616" s="63" t="s">
        <v>1245</v>
      </c>
      <c r="D616" s="67" t="s">
        <v>1086</v>
      </c>
      <c r="E616" s="67" t="s">
        <v>1533</v>
      </c>
      <c r="F616" s="64"/>
      <c r="G616" s="67"/>
      <c r="H616" s="80">
        <v>0</v>
      </c>
      <c r="I616" s="80">
        <f>IF(C616="",0,SUMIFS(T_mouv_prog[Entrée],T_mouv_prog[Ref],C616))</f>
        <v>0</v>
      </c>
      <c r="J616" s="67">
        <f>IF(C616="",0,SUMIFS(T_mouv_prog[Sortie],T_mouv_prog[Ref],C616))</f>
        <v>0</v>
      </c>
      <c r="K616" s="63">
        <f>IFERROR(T_piece_prog[[#This Row],[Stock initial]]+T_piece_prog[[#This Row],[Entrées]]-T_piece_prog[[#This Row],[Sorties]],0)</f>
        <v>0</v>
      </c>
      <c r="L616" s="63">
        <f>IFERROR(T_piece_prog[[#This Row],[Stock Final]]*T_piece_prog[[#This Row],[Price]],0)</f>
        <v>0</v>
      </c>
      <c r="M616" s="80">
        <v>0</v>
      </c>
      <c r="N616" s="57">
        <f>IFERROR(K616-M616,"")</f>
        <v>0</v>
      </c>
      <c r="O616" s="53" t="str">
        <f>IF(N616&gt;=0,"OK","Manque")</f>
        <v>OK</v>
      </c>
    </row>
    <row r="617" spans="1:15" x14ac:dyDescent="0.3">
      <c r="A617" s="61">
        <f>IF(ISNUMBER(A616),A616+1,1)</f>
        <v>613</v>
      </c>
      <c r="B617" s="62" t="s">
        <v>1243</v>
      </c>
      <c r="C617" s="63" t="s">
        <v>1519</v>
      </c>
      <c r="D617" s="63" t="s">
        <v>1086</v>
      </c>
      <c r="E617" s="63" t="s">
        <v>1533</v>
      </c>
      <c r="F617" s="64"/>
      <c r="G617" s="67"/>
      <c r="H617" s="80">
        <v>0</v>
      </c>
      <c r="I617" s="80">
        <f>IF(C617="",0,SUMIFS(T_mouv_prog[Entrée],T_mouv_prog[Ref],C617))</f>
        <v>0</v>
      </c>
      <c r="J617" s="67">
        <f>IF(C617="",0,SUMIFS(T_mouv_prog[Sortie],T_mouv_prog[Ref],C617))</f>
        <v>0</v>
      </c>
      <c r="K617" s="63">
        <f>IFERROR(T_piece_prog[[#This Row],[Stock initial]]+T_piece_prog[[#This Row],[Entrées]]-T_piece_prog[[#This Row],[Sorties]],0)</f>
        <v>0</v>
      </c>
      <c r="L617" s="63">
        <f>IFERROR(T_piece_prog[[#This Row],[Stock Final]]*T_piece_prog[[#This Row],[Price]],0)</f>
        <v>0</v>
      </c>
      <c r="M617" s="80">
        <v>8</v>
      </c>
      <c r="N617" s="57">
        <f>IFERROR(K617-M617,"")</f>
        <v>-8</v>
      </c>
      <c r="O617" s="53" t="str">
        <f>IF(N617&gt;=0,"OK","Manque")</f>
        <v>Manque</v>
      </c>
    </row>
    <row r="618" spans="1:15" x14ac:dyDescent="0.3">
      <c r="A618" s="61">
        <f>IF(ISNUMBER(A617),A617+1,1)</f>
        <v>614</v>
      </c>
      <c r="B618" s="67" t="s">
        <v>788</v>
      </c>
      <c r="C618" s="63" t="s">
        <v>789</v>
      </c>
      <c r="D618" s="67" t="s">
        <v>683</v>
      </c>
      <c r="E618" s="67" t="s">
        <v>1533</v>
      </c>
      <c r="F618" s="64"/>
      <c r="G618" s="67"/>
      <c r="H618" s="80">
        <v>0</v>
      </c>
      <c r="I618" s="80">
        <f>IF(C618="",0,SUMIFS(T_mouv_prog[Entrée],T_mouv_prog[Ref],C618))</f>
        <v>0</v>
      </c>
      <c r="J618" s="67">
        <f>IF(C618="",0,SUMIFS(T_mouv_prog[Sortie],T_mouv_prog[Ref],C618))</f>
        <v>0</v>
      </c>
      <c r="K618" s="63">
        <f>IFERROR(T_piece_prog[[#This Row],[Stock initial]]+T_piece_prog[[#This Row],[Entrées]]-T_piece_prog[[#This Row],[Sorties]],0)</f>
        <v>0</v>
      </c>
      <c r="L618" s="63">
        <f>IFERROR(T_piece_prog[[#This Row],[Stock Final]]*T_piece_prog[[#This Row],[Price]],0)</f>
        <v>0</v>
      </c>
      <c r="M618" s="80">
        <v>0</v>
      </c>
      <c r="N618" s="57">
        <f>IFERROR(K618-M618,"")</f>
        <v>0</v>
      </c>
      <c r="O618" s="53" t="str">
        <f>IF(N618&gt;=0,"OK","Manque")</f>
        <v>OK</v>
      </c>
    </row>
    <row r="619" spans="1:15" x14ac:dyDescent="0.3">
      <c r="A619" s="61">
        <f>IF(ISNUMBER(A618),A618+1,1)</f>
        <v>615</v>
      </c>
      <c r="B619" s="67" t="s">
        <v>546</v>
      </c>
      <c r="C619" s="63" t="s">
        <v>549</v>
      </c>
      <c r="D619" s="67" t="s">
        <v>242</v>
      </c>
      <c r="E619" s="67" t="s">
        <v>1533</v>
      </c>
      <c r="F619" s="64"/>
      <c r="G619" s="67"/>
      <c r="H619" s="80">
        <v>0</v>
      </c>
      <c r="I619" s="80">
        <f>IF(C619="",0,SUMIFS(T_mouv_prog[Entrée],T_mouv_prog[Ref],C619))</f>
        <v>0</v>
      </c>
      <c r="J619" s="67">
        <f>IF(C619="",0,SUMIFS(T_mouv_prog[Sortie],T_mouv_prog[Ref],C619))</f>
        <v>0</v>
      </c>
      <c r="K619" s="63">
        <f>IFERROR(T_piece_prog[[#This Row],[Stock initial]]+T_piece_prog[[#This Row],[Entrées]]-T_piece_prog[[#This Row],[Sorties]],0)</f>
        <v>0</v>
      </c>
      <c r="L619" s="63">
        <f>IFERROR(T_piece_prog[[#This Row],[Stock Final]]*T_piece_prog[[#This Row],[Price]],0)</f>
        <v>0</v>
      </c>
      <c r="M619" s="80">
        <v>4</v>
      </c>
      <c r="N619" s="57">
        <f>IFERROR(K619-M619,"")</f>
        <v>-4</v>
      </c>
      <c r="O619" s="53" t="str">
        <f>IF(N619&gt;=0,"OK","Manque")</f>
        <v>Manque</v>
      </c>
    </row>
    <row r="620" spans="1:15" x14ac:dyDescent="0.3">
      <c r="A620" s="61">
        <f>IF(ISNUMBER(A619),A619+1,1)</f>
        <v>616</v>
      </c>
      <c r="B620" s="67" t="s">
        <v>546</v>
      </c>
      <c r="C620" s="63" t="s">
        <v>548</v>
      </c>
      <c r="D620" s="67" t="s">
        <v>242</v>
      </c>
      <c r="E620" s="67" t="s">
        <v>1533</v>
      </c>
      <c r="F620" s="64"/>
      <c r="G620" s="67"/>
      <c r="H620" s="80">
        <v>2</v>
      </c>
      <c r="I620" s="80">
        <f>IF(C620="",0,SUMIFS(T_mouv_prog[Entrée],T_mouv_prog[Ref],C620))</f>
        <v>0</v>
      </c>
      <c r="J620" s="67">
        <f>IF(C620="",0,SUMIFS(T_mouv_prog[Sortie],T_mouv_prog[Ref],C620))</f>
        <v>0</v>
      </c>
      <c r="K620" s="63">
        <f>IFERROR(T_piece_prog[[#This Row],[Stock initial]]+T_piece_prog[[#This Row],[Entrées]]-T_piece_prog[[#This Row],[Sorties]],0)</f>
        <v>2</v>
      </c>
      <c r="L620" s="63">
        <f>IFERROR(T_piece_prog[[#This Row],[Stock Final]]*T_piece_prog[[#This Row],[Price]],0)</f>
        <v>0</v>
      </c>
      <c r="M620" s="80">
        <v>3</v>
      </c>
      <c r="N620" s="57">
        <f>IFERROR(K620-M620,"")</f>
        <v>-1</v>
      </c>
      <c r="O620" s="53" t="str">
        <f>IF(N620&gt;=0,"OK","Manque")</f>
        <v>Manque</v>
      </c>
    </row>
    <row r="621" spans="1:15" x14ac:dyDescent="0.3">
      <c r="A621" s="61">
        <f>IF(ISNUMBER(A620),A620+1,1)</f>
        <v>617</v>
      </c>
      <c r="B621" s="67" t="s">
        <v>546</v>
      </c>
      <c r="C621" s="63" t="s">
        <v>547</v>
      </c>
      <c r="D621" s="67" t="s">
        <v>242</v>
      </c>
      <c r="E621" s="67" t="s">
        <v>1533</v>
      </c>
      <c r="F621" s="64"/>
      <c r="G621" s="67"/>
      <c r="H621" s="80">
        <v>3</v>
      </c>
      <c r="I621" s="80">
        <f>IF(C621="",0,SUMIFS(T_mouv_prog[Entrée],T_mouv_prog[Ref],C621))</f>
        <v>0</v>
      </c>
      <c r="J621" s="67">
        <f>IF(C621="",0,SUMIFS(T_mouv_prog[Sortie],T_mouv_prog[Ref],C621))</f>
        <v>0</v>
      </c>
      <c r="K621" s="63">
        <f>IFERROR(T_piece_prog[[#This Row],[Stock initial]]+T_piece_prog[[#This Row],[Entrées]]-T_piece_prog[[#This Row],[Sorties]],0)</f>
        <v>3</v>
      </c>
      <c r="L621" s="63">
        <f>IFERROR(T_piece_prog[[#This Row],[Stock Final]]*T_piece_prog[[#This Row],[Price]],0)</f>
        <v>0</v>
      </c>
      <c r="M621" s="80">
        <v>2</v>
      </c>
      <c r="N621" s="57">
        <f>IFERROR(K621-M621,"")</f>
        <v>1</v>
      </c>
      <c r="O621" s="53" t="str">
        <f>IF(N621&gt;=0,"OK","Manque")</f>
        <v>OK</v>
      </c>
    </row>
    <row r="622" spans="1:15" x14ac:dyDescent="0.3">
      <c r="A622" s="61">
        <f>IF(ISNUMBER(A621),A621+1,1)</f>
        <v>618</v>
      </c>
      <c r="B622" s="67" t="s">
        <v>84</v>
      </c>
      <c r="C622" s="63" t="s">
        <v>85</v>
      </c>
      <c r="D622" s="67" t="s">
        <v>683</v>
      </c>
      <c r="E622" s="67" t="s">
        <v>1533</v>
      </c>
      <c r="F622" s="64"/>
      <c r="G622" s="67"/>
      <c r="H622" s="80">
        <v>1</v>
      </c>
      <c r="I622" s="80">
        <f>IF(C622="",0,SUMIFS(T_mouv_prog[Entrée],T_mouv_prog[Ref],C622))</f>
        <v>0</v>
      </c>
      <c r="J622" s="67">
        <f>IF(C622="",0,SUMIFS(T_mouv_prog[Sortie],T_mouv_prog[Ref],C622))</f>
        <v>0</v>
      </c>
      <c r="K622" s="63">
        <f>IFERROR(T_piece_prog[[#This Row],[Stock initial]]+T_piece_prog[[#This Row],[Entrées]]-T_piece_prog[[#This Row],[Sorties]],0)</f>
        <v>1</v>
      </c>
      <c r="L622" s="63">
        <f>IFERROR(T_piece_prog[[#This Row],[Stock Final]]*T_piece_prog[[#This Row],[Price]],0)</f>
        <v>0</v>
      </c>
      <c r="M622" s="80">
        <v>2</v>
      </c>
      <c r="N622" s="57">
        <f>IFERROR(K622-M622,"")</f>
        <v>-1</v>
      </c>
      <c r="O622" s="53" t="str">
        <f>IF(N622&gt;=0,"OK","Manque")</f>
        <v>Manque</v>
      </c>
    </row>
    <row r="623" spans="1:15" x14ac:dyDescent="0.3">
      <c r="A623" s="61">
        <f>IF(ISNUMBER(A622),A622+1,1)</f>
        <v>619</v>
      </c>
      <c r="B623" s="67" t="s">
        <v>1059</v>
      </c>
      <c r="C623" s="63" t="s">
        <v>391</v>
      </c>
      <c r="D623" s="67" t="s">
        <v>242</v>
      </c>
      <c r="E623" s="67" t="s">
        <v>1533</v>
      </c>
      <c r="F623" s="64"/>
      <c r="G623" s="67"/>
      <c r="H623" s="80">
        <v>4</v>
      </c>
      <c r="I623" s="80">
        <f>IF(C623="",0,SUMIFS(T_mouv_prog[Entrée],T_mouv_prog[Ref],C623))</f>
        <v>0</v>
      </c>
      <c r="J623" s="67">
        <f>IF(C623="",0,SUMIFS(T_mouv_prog[Sortie],T_mouv_prog[Ref],C623))</f>
        <v>0</v>
      </c>
      <c r="K623" s="63">
        <f>IFERROR(T_piece_prog[[#This Row],[Stock initial]]+T_piece_prog[[#This Row],[Entrées]]-T_piece_prog[[#This Row],[Sorties]],0)</f>
        <v>4</v>
      </c>
      <c r="L623" s="63">
        <f>IFERROR(T_piece_prog[[#This Row],[Stock Final]]*T_piece_prog[[#This Row],[Price]],0)</f>
        <v>0</v>
      </c>
      <c r="M623" s="80">
        <v>4</v>
      </c>
      <c r="N623" s="57">
        <f>IFERROR(K623-M623,"")</f>
        <v>0</v>
      </c>
      <c r="O623" s="53" t="str">
        <f>IF(N623&gt;=0,"OK","Manque")</f>
        <v>OK</v>
      </c>
    </row>
    <row r="624" spans="1:15" x14ac:dyDescent="0.3">
      <c r="A624" s="61">
        <f>IF(ISNUMBER(A623),A623+1,1)</f>
        <v>620</v>
      </c>
      <c r="B624" s="67" t="s">
        <v>703</v>
      </c>
      <c r="C624" s="63" t="s">
        <v>704</v>
      </c>
      <c r="D624" s="67" t="s">
        <v>683</v>
      </c>
      <c r="E624" s="67" t="s">
        <v>1533</v>
      </c>
      <c r="F624" s="64"/>
      <c r="G624" s="67"/>
      <c r="H624" s="80">
        <v>0</v>
      </c>
      <c r="I624" s="80">
        <f>IF(C624="",0,SUMIFS(T_mouv_prog[Entrée],T_mouv_prog[Ref],C624))</f>
        <v>0</v>
      </c>
      <c r="J624" s="67">
        <f>IF(C624="",0,SUMIFS(T_mouv_prog[Sortie],T_mouv_prog[Ref],C624))</f>
        <v>0</v>
      </c>
      <c r="K624" s="63">
        <f>IFERROR(T_piece_prog[[#This Row],[Stock initial]]+T_piece_prog[[#This Row],[Entrées]]-T_piece_prog[[#This Row],[Sorties]],0)</f>
        <v>0</v>
      </c>
      <c r="L624" s="63">
        <f>IFERROR(T_piece_prog[[#This Row],[Stock Final]]*T_piece_prog[[#This Row],[Price]],0)</f>
        <v>0</v>
      </c>
      <c r="M624" s="80">
        <v>0</v>
      </c>
      <c r="N624" s="57">
        <f>IFERROR(K624-M624,"")</f>
        <v>0</v>
      </c>
      <c r="O624" s="53" t="str">
        <f>IF(N624&gt;=0,"OK","Manque")</f>
        <v>OK</v>
      </c>
    </row>
    <row r="625" spans="1:15" x14ac:dyDescent="0.3">
      <c r="A625" s="61">
        <f>IF(ISNUMBER(A624),A624+1,1)</f>
        <v>621</v>
      </c>
      <c r="B625" s="67" t="s">
        <v>1214</v>
      </c>
      <c r="C625" s="63" t="s">
        <v>1215</v>
      </c>
      <c r="D625" s="67" t="s">
        <v>813</v>
      </c>
      <c r="E625" s="67" t="s">
        <v>1533</v>
      </c>
      <c r="F625" s="64"/>
      <c r="G625" s="67"/>
      <c r="H625" s="80">
        <v>0</v>
      </c>
      <c r="I625" s="80">
        <f>IF(C625="",0,SUMIFS(T_mouv_prog[Entrée],T_mouv_prog[Ref],C625))</f>
        <v>0</v>
      </c>
      <c r="J625" s="67">
        <f>IF(C625="",0,SUMIFS(T_mouv_prog[Sortie],T_mouv_prog[Ref],C625))</f>
        <v>0</v>
      </c>
      <c r="K625" s="63">
        <f>IFERROR(T_piece_prog[[#This Row],[Stock initial]]+T_piece_prog[[#This Row],[Entrées]]-T_piece_prog[[#This Row],[Sorties]],0)</f>
        <v>0</v>
      </c>
      <c r="L625" s="63">
        <f>IFERROR(T_piece_prog[[#This Row],[Stock Final]]*T_piece_prog[[#This Row],[Price]],0)</f>
        <v>0</v>
      </c>
      <c r="M625" s="80">
        <v>750</v>
      </c>
      <c r="N625" s="57">
        <f>IFERROR(K625-M625,"")</f>
        <v>-750</v>
      </c>
      <c r="O625" s="53" t="str">
        <f>IF(N625&gt;=0,"OK","Manque")</f>
        <v>Manque</v>
      </c>
    </row>
    <row r="626" spans="1:15" x14ac:dyDescent="0.3">
      <c r="A626" s="61">
        <f>IF(ISNUMBER(A625),A625+1,1)</f>
        <v>622</v>
      </c>
      <c r="B626" s="67" t="s">
        <v>1090</v>
      </c>
      <c r="C626" s="63" t="s">
        <v>68</v>
      </c>
      <c r="D626" s="67" t="s">
        <v>683</v>
      </c>
      <c r="E626" s="67" t="s">
        <v>1533</v>
      </c>
      <c r="F626" s="64"/>
      <c r="G626" s="67"/>
      <c r="H626" s="80">
        <v>0</v>
      </c>
      <c r="I626" s="80">
        <f>IF(C626="",0,SUMIFS(T_mouv_prog[Entrée],T_mouv_prog[Ref],C626))</f>
        <v>0</v>
      </c>
      <c r="J626" s="67">
        <f>IF(C626="",0,SUMIFS(T_mouv_prog[Sortie],T_mouv_prog[Ref],C626))</f>
        <v>0</v>
      </c>
      <c r="K626" s="63">
        <f>IFERROR(T_piece_prog[[#This Row],[Stock initial]]+T_piece_prog[[#This Row],[Entrées]]-T_piece_prog[[#This Row],[Sorties]],0)</f>
        <v>0</v>
      </c>
      <c r="L626" s="63">
        <f>IFERROR(T_piece_prog[[#This Row],[Stock Final]]*T_piece_prog[[#This Row],[Price]],0)</f>
        <v>0</v>
      </c>
      <c r="M626" s="80">
        <v>1</v>
      </c>
      <c r="N626" s="57">
        <f>IFERROR(K626-M626,"")</f>
        <v>-1</v>
      </c>
      <c r="O626" s="53" t="str">
        <f>IF(N626&gt;=0,"OK","Manque")</f>
        <v>Manque</v>
      </c>
    </row>
    <row r="627" spans="1:15" x14ac:dyDescent="0.3">
      <c r="A627" s="61">
        <f>IF(ISNUMBER(A626),A626+1,1)</f>
        <v>623</v>
      </c>
      <c r="B627" s="67" t="s">
        <v>999</v>
      </c>
      <c r="C627" s="63" t="s">
        <v>1000</v>
      </c>
      <c r="D627" s="67" t="s">
        <v>120</v>
      </c>
      <c r="E627" s="67" t="s">
        <v>1533</v>
      </c>
      <c r="F627" s="64"/>
      <c r="G627" s="67"/>
      <c r="H627" s="80">
        <v>0</v>
      </c>
      <c r="I627" s="80">
        <f>IF(C627="",0,SUMIFS(T_mouv_prog[Entrée],T_mouv_prog[Ref],C627))</f>
        <v>0</v>
      </c>
      <c r="J627" s="67">
        <f>IF(C627="",0,SUMIFS(T_mouv_prog[Sortie],T_mouv_prog[Ref],C627))</f>
        <v>0</v>
      </c>
      <c r="K627" s="63">
        <f>IFERROR(T_piece_prog[[#This Row],[Stock initial]]+T_piece_prog[[#This Row],[Entrées]]-T_piece_prog[[#This Row],[Sorties]],0)</f>
        <v>0</v>
      </c>
      <c r="L627" s="63">
        <f>IFERROR(T_piece_prog[[#This Row],[Stock Final]]*T_piece_prog[[#This Row],[Price]],0)</f>
        <v>0</v>
      </c>
      <c r="M627" s="80">
        <v>0</v>
      </c>
      <c r="N627" s="57">
        <f>IFERROR(K627-M627,"")</f>
        <v>0</v>
      </c>
      <c r="O627" s="53" t="str">
        <f>IF(N627&gt;=0,"OK","Manque")</f>
        <v>OK</v>
      </c>
    </row>
    <row r="628" spans="1:15" x14ac:dyDescent="0.3">
      <c r="A628" s="61">
        <f>IF(ISNUMBER(A627),A627+1,1)</f>
        <v>624</v>
      </c>
      <c r="B628" s="67" t="s">
        <v>910</v>
      </c>
      <c r="C628" s="63" t="s">
        <v>911</v>
      </c>
      <c r="D628" s="67" t="s">
        <v>120</v>
      </c>
      <c r="E628" s="67" t="s">
        <v>1533</v>
      </c>
      <c r="F628" s="64"/>
      <c r="G628" s="67"/>
      <c r="H628" s="80">
        <v>0</v>
      </c>
      <c r="I628" s="80">
        <f>IF(C628="",0,SUMIFS(T_mouv_prog[Entrée],T_mouv_prog[Ref],C628))</f>
        <v>0</v>
      </c>
      <c r="J628" s="67">
        <f>IF(C628="",0,SUMIFS(T_mouv_prog[Sortie],T_mouv_prog[Ref],C628))</f>
        <v>0</v>
      </c>
      <c r="K628" s="63">
        <f>IFERROR(T_piece_prog[[#This Row],[Stock initial]]+T_piece_prog[[#This Row],[Entrées]]-T_piece_prog[[#This Row],[Sorties]],0)</f>
        <v>0</v>
      </c>
      <c r="L628" s="63">
        <f>IFERROR(T_piece_prog[[#This Row],[Stock Final]]*T_piece_prog[[#This Row],[Price]],0)</f>
        <v>0</v>
      </c>
      <c r="M628" s="80">
        <v>0</v>
      </c>
      <c r="N628" s="57">
        <f>IFERROR(K628-M628,"")</f>
        <v>0</v>
      </c>
      <c r="O628" s="53" t="str">
        <f>IF(N628&gt;=0,"OK","Manque")</f>
        <v>OK</v>
      </c>
    </row>
    <row r="629" spans="1:15" x14ac:dyDescent="0.3">
      <c r="A629" s="61">
        <f>IF(ISNUMBER(A628),A628+1,1)</f>
        <v>625</v>
      </c>
      <c r="B629" s="67" t="s">
        <v>797</v>
      </c>
      <c r="C629" s="63" t="s">
        <v>798</v>
      </c>
      <c r="D629" s="67" t="s">
        <v>111</v>
      </c>
      <c r="E629" s="67" t="s">
        <v>1533</v>
      </c>
      <c r="F629" s="64"/>
      <c r="G629" s="67"/>
      <c r="H629" s="80">
        <v>0</v>
      </c>
      <c r="I629" s="80">
        <f>IF(C629="",0,SUMIFS(T_mouv_prog[Entrée],T_mouv_prog[Ref],C629))</f>
        <v>0</v>
      </c>
      <c r="J629" s="67">
        <f>IF(C629="",0,SUMIFS(T_mouv_prog[Sortie],T_mouv_prog[Ref],C629))</f>
        <v>0</v>
      </c>
      <c r="K629" s="63">
        <f>IFERROR(T_piece_prog[[#This Row],[Stock initial]]+T_piece_prog[[#This Row],[Entrées]]-T_piece_prog[[#This Row],[Sorties]],0)</f>
        <v>0</v>
      </c>
      <c r="L629" s="63">
        <f>IFERROR(T_piece_prog[[#This Row],[Stock Final]]*T_piece_prog[[#This Row],[Price]],0)</f>
        <v>0</v>
      </c>
      <c r="M629" s="80">
        <v>1</v>
      </c>
      <c r="N629" s="57">
        <f>IFERROR(K629-M629,"")</f>
        <v>-1</v>
      </c>
      <c r="O629" s="53" t="str">
        <f>IF(N629&gt;=0,"OK","Manque")</f>
        <v>Manque</v>
      </c>
    </row>
    <row r="630" spans="1:15" x14ac:dyDescent="0.3">
      <c r="A630" s="61">
        <f>IF(ISNUMBER(A629),A629+1,1)</f>
        <v>626</v>
      </c>
      <c r="B630" s="67" t="s">
        <v>1118</v>
      </c>
      <c r="C630" s="63" t="s">
        <v>529</v>
      </c>
      <c r="D630" s="67" t="s">
        <v>242</v>
      </c>
      <c r="E630" s="67" t="s">
        <v>1533</v>
      </c>
      <c r="F630" s="64"/>
      <c r="G630" s="67"/>
      <c r="H630" s="80">
        <v>2</v>
      </c>
      <c r="I630" s="80">
        <f>IF(C630="",0,SUMIFS(T_mouv_prog[Entrée],T_mouv_prog[Ref],C630))</f>
        <v>0</v>
      </c>
      <c r="J630" s="67">
        <f>IF(C630="",0,SUMIFS(T_mouv_prog[Sortie],T_mouv_prog[Ref],C630))</f>
        <v>0</v>
      </c>
      <c r="K630" s="63">
        <f>IFERROR(T_piece_prog[[#This Row],[Stock initial]]+T_piece_prog[[#This Row],[Entrées]]-T_piece_prog[[#This Row],[Sorties]],0)</f>
        <v>2</v>
      </c>
      <c r="L630" s="63">
        <f>IFERROR(T_piece_prog[[#This Row],[Stock Final]]*T_piece_prog[[#This Row],[Price]],0)</f>
        <v>0</v>
      </c>
      <c r="M630" s="80">
        <v>2</v>
      </c>
      <c r="N630" s="57">
        <f>IFERROR(K630-M630,"")</f>
        <v>0</v>
      </c>
      <c r="O630" s="53" t="str">
        <f>IF(N630&gt;=0,"OK","Manque")</f>
        <v>OK</v>
      </c>
    </row>
    <row r="631" spans="1:15" x14ac:dyDescent="0.3">
      <c r="A631" s="61">
        <f>IF(ISNUMBER(A630),A630+1,1)</f>
        <v>627</v>
      </c>
      <c r="B631" s="67" t="s">
        <v>1119</v>
      </c>
      <c r="C631" s="63" t="s">
        <v>519</v>
      </c>
      <c r="D631" s="67" t="s">
        <v>242</v>
      </c>
      <c r="E631" s="67" t="s">
        <v>1533</v>
      </c>
      <c r="F631" s="64"/>
      <c r="G631" s="67"/>
      <c r="H631" s="80">
        <v>2</v>
      </c>
      <c r="I631" s="80">
        <f>IF(C631="",0,SUMIFS(T_mouv_prog[Entrée],T_mouv_prog[Ref],C631))</f>
        <v>0</v>
      </c>
      <c r="J631" s="67">
        <f>IF(C631="",0,SUMIFS(T_mouv_prog[Sortie],T_mouv_prog[Ref],C631))</f>
        <v>0</v>
      </c>
      <c r="K631" s="63">
        <f>IFERROR(T_piece_prog[[#This Row],[Stock initial]]+T_piece_prog[[#This Row],[Entrées]]-T_piece_prog[[#This Row],[Sorties]],0)</f>
        <v>2</v>
      </c>
      <c r="L631" s="63">
        <f>IFERROR(T_piece_prog[[#This Row],[Stock Final]]*T_piece_prog[[#This Row],[Price]],0)</f>
        <v>0</v>
      </c>
      <c r="M631" s="80">
        <v>2</v>
      </c>
      <c r="N631" s="57">
        <f>IFERROR(K631-M631,"")</f>
        <v>0</v>
      </c>
      <c r="O631" s="53" t="str">
        <f>IF(N631&gt;=0,"OK","Manque")</f>
        <v>OK</v>
      </c>
    </row>
    <row r="632" spans="1:15" x14ac:dyDescent="0.3">
      <c r="A632" s="61">
        <f>IF(ISNUMBER(A631),A631+1,1)</f>
        <v>628</v>
      </c>
      <c r="B632" s="62" t="s">
        <v>1514</v>
      </c>
      <c r="C632" s="63" t="s">
        <v>1515</v>
      </c>
      <c r="D632" s="63" t="s">
        <v>1086</v>
      </c>
      <c r="E632" s="63" t="s">
        <v>1533</v>
      </c>
      <c r="F632" s="64"/>
      <c r="G632" s="67"/>
      <c r="H632" s="80">
        <v>0</v>
      </c>
      <c r="I632" s="80">
        <f>IF(C632="",0,SUMIFS(T_mouv_prog[Entrée],T_mouv_prog[Ref],C632))</f>
        <v>0</v>
      </c>
      <c r="J632" s="67">
        <f>IF(C632="",0,SUMIFS(T_mouv_prog[Sortie],T_mouv_prog[Ref],C632))</f>
        <v>0</v>
      </c>
      <c r="K632" s="63">
        <f>IFERROR(T_piece_prog[[#This Row],[Stock initial]]+T_piece_prog[[#This Row],[Entrées]]-T_piece_prog[[#This Row],[Sorties]],0)</f>
        <v>0</v>
      </c>
      <c r="L632" s="63">
        <f>IFERROR(T_piece_prog[[#This Row],[Stock Final]]*T_piece_prog[[#This Row],[Price]],0)</f>
        <v>0</v>
      </c>
      <c r="M632" s="80">
        <v>0</v>
      </c>
      <c r="N632" s="57">
        <f>IFERROR(K632-M632,"")</f>
        <v>0</v>
      </c>
      <c r="O632" s="53" t="str">
        <f>IF(N632&gt;=0,"OK","Manque")</f>
        <v>OK</v>
      </c>
    </row>
    <row r="633" spans="1:15" x14ac:dyDescent="0.3">
      <c r="A633" s="61">
        <f>IF(ISNUMBER(A632),A632+1,1)</f>
        <v>629</v>
      </c>
      <c r="B633" s="62" t="s">
        <v>1506</v>
      </c>
      <c r="C633" s="63" t="s">
        <v>1507</v>
      </c>
      <c r="D633" s="63" t="s">
        <v>1086</v>
      </c>
      <c r="E633" s="63" t="s">
        <v>1533</v>
      </c>
      <c r="F633" s="64"/>
      <c r="G633" s="67"/>
      <c r="H633" s="80">
        <v>0</v>
      </c>
      <c r="I633" s="80">
        <f>IF(C633="",0,SUMIFS(T_mouv_prog[Entrée],T_mouv_prog[Ref],C633))</f>
        <v>0</v>
      </c>
      <c r="J633" s="67">
        <f>IF(C633="",0,SUMIFS(T_mouv_prog[Sortie],T_mouv_prog[Ref],C633))</f>
        <v>0</v>
      </c>
      <c r="K633" s="63">
        <f>IFERROR(T_piece_prog[[#This Row],[Stock initial]]+T_piece_prog[[#This Row],[Entrées]]-T_piece_prog[[#This Row],[Sorties]],0)</f>
        <v>0</v>
      </c>
      <c r="L633" s="63">
        <f>IFERROR(T_piece_prog[[#This Row],[Stock Final]]*T_piece_prog[[#This Row],[Price]],0)</f>
        <v>0</v>
      </c>
      <c r="M633" s="80">
        <v>1</v>
      </c>
      <c r="N633" s="57">
        <f>IFERROR(K633-M633,"")</f>
        <v>-1</v>
      </c>
      <c r="O633" s="53" t="str">
        <f>IF(N633&gt;=0,"OK","Manque")</f>
        <v>Manque</v>
      </c>
    </row>
    <row r="634" spans="1:15" x14ac:dyDescent="0.3">
      <c r="A634" s="61">
        <f>IF(ISNUMBER(A633),A633+1,1)</f>
        <v>630</v>
      </c>
      <c r="B634" s="67" t="s">
        <v>1251</v>
      </c>
      <c r="C634" s="63" t="s">
        <v>1252</v>
      </c>
      <c r="D634" s="67" t="s">
        <v>1086</v>
      </c>
      <c r="E634" s="67" t="s">
        <v>1533</v>
      </c>
      <c r="F634" s="64"/>
      <c r="G634" s="67"/>
      <c r="H634" s="80">
        <v>0</v>
      </c>
      <c r="I634" s="80">
        <f>IF(C634="",0,SUMIFS(T_mouv_prog[Entrée],T_mouv_prog[Ref],C634))</f>
        <v>0</v>
      </c>
      <c r="J634" s="67">
        <f>IF(C634="",0,SUMIFS(T_mouv_prog[Sortie],T_mouv_prog[Ref],C634))</f>
        <v>0</v>
      </c>
      <c r="K634" s="63">
        <f>IFERROR(T_piece_prog[[#This Row],[Stock initial]]+T_piece_prog[[#This Row],[Entrées]]-T_piece_prog[[#This Row],[Sorties]],0)</f>
        <v>0</v>
      </c>
      <c r="L634" s="63">
        <f>IFERROR(T_piece_prog[[#This Row],[Stock Final]]*T_piece_prog[[#This Row],[Price]],0)</f>
        <v>0</v>
      </c>
      <c r="M634" s="80">
        <v>0</v>
      </c>
      <c r="N634" s="57">
        <f>IFERROR(K634-M634,"")</f>
        <v>0</v>
      </c>
      <c r="O634" s="53" t="str">
        <f>IF(N634&gt;=0,"OK","Manque")</f>
        <v>OK</v>
      </c>
    </row>
    <row r="635" spans="1:15" x14ac:dyDescent="0.3">
      <c r="A635" s="61">
        <f>IF(ISNUMBER(A634),A634+1,1)</f>
        <v>631</v>
      </c>
      <c r="B635" s="62" t="s">
        <v>231</v>
      </c>
      <c r="C635" s="63" t="s">
        <v>232</v>
      </c>
      <c r="D635" s="63" t="s">
        <v>226</v>
      </c>
      <c r="E635" s="63" t="s">
        <v>1532</v>
      </c>
      <c r="F635" s="64"/>
      <c r="G635" s="67"/>
      <c r="H635" s="80">
        <v>30</v>
      </c>
      <c r="I635" s="80">
        <f>IF(C635="",0,SUMIFS(T_mouv_prog[Entrée],T_mouv_prog[Ref],C635))</f>
        <v>0</v>
      </c>
      <c r="J635" s="67">
        <f>IF(C635="",0,SUMIFS(T_mouv_prog[Sortie],T_mouv_prog[Ref],C635))</f>
        <v>0</v>
      </c>
      <c r="K635" s="63">
        <f>IFERROR(T_piece_prog[[#This Row],[Stock initial]]+T_piece_prog[[#This Row],[Entrées]]-T_piece_prog[[#This Row],[Sorties]],0)</f>
        <v>30</v>
      </c>
      <c r="L635" s="63">
        <f>IFERROR(T_piece_prog[[#This Row],[Stock Final]]*T_piece_prog[[#This Row],[Price]],0)</f>
        <v>0</v>
      </c>
      <c r="M635" s="80">
        <v>318</v>
      </c>
      <c r="N635" s="57">
        <f>IFERROR(K635-M635,"")</f>
        <v>-288</v>
      </c>
      <c r="O635" s="53" t="str">
        <f>IF(N635&gt;=0,"OK","Manque")</f>
        <v>Manque</v>
      </c>
    </row>
    <row r="636" spans="1:15" x14ac:dyDescent="0.3">
      <c r="A636" s="61">
        <f>IF(ISNUMBER(A635),A635+1,1)</f>
        <v>632</v>
      </c>
      <c r="B636" s="67" t="s">
        <v>1294</v>
      </c>
      <c r="C636" s="63" t="s">
        <v>1295</v>
      </c>
      <c r="D636" s="67" t="s">
        <v>226</v>
      </c>
      <c r="E636" s="67" t="s">
        <v>1532</v>
      </c>
      <c r="F636" s="64"/>
      <c r="G636" s="67"/>
      <c r="H636" s="80">
        <v>0</v>
      </c>
      <c r="I636" s="80">
        <f>IF(C636="",0,SUMIFS(T_mouv_prog[Entrée],T_mouv_prog[Ref],C636))</f>
        <v>0</v>
      </c>
      <c r="J636" s="67">
        <f>IF(C636="",0,SUMIFS(T_mouv_prog[Sortie],T_mouv_prog[Ref],C636))</f>
        <v>0</v>
      </c>
      <c r="K636" s="63">
        <f>IFERROR(T_piece_prog[[#This Row],[Stock initial]]+T_piece_prog[[#This Row],[Entrées]]-T_piece_prog[[#This Row],[Sorties]],0)</f>
        <v>0</v>
      </c>
      <c r="L636" s="63">
        <f>IFERROR(T_piece_prog[[#This Row],[Stock Final]]*T_piece_prog[[#This Row],[Price]],0)</f>
        <v>0</v>
      </c>
      <c r="M636" s="80">
        <v>811</v>
      </c>
      <c r="N636" s="57">
        <f>IFERROR(K636-M636,"")</f>
        <v>-811</v>
      </c>
      <c r="O636" s="53" t="str">
        <f>IF(N636&gt;=0,"OK","Manque")</f>
        <v>Manque</v>
      </c>
    </row>
    <row r="637" spans="1:15" x14ac:dyDescent="0.3">
      <c r="A637" s="61">
        <f>IF(ISNUMBER(A636),A636+1,1)</f>
        <v>633</v>
      </c>
      <c r="B637" s="67" t="s">
        <v>771</v>
      </c>
      <c r="C637" s="63" t="s">
        <v>772</v>
      </c>
      <c r="D637" s="67" t="s">
        <v>174</v>
      </c>
      <c r="E637" s="67" t="s">
        <v>1533</v>
      </c>
      <c r="F637" s="64"/>
      <c r="G637" s="67"/>
      <c r="H637" s="80">
        <v>0</v>
      </c>
      <c r="I637" s="80">
        <f>IF(C637="",0,SUMIFS(T_mouv_prog[Entrée],T_mouv_prog[Ref],C637))</f>
        <v>0</v>
      </c>
      <c r="J637" s="67">
        <f>IF(C637="",0,SUMIFS(T_mouv_prog[Sortie],T_mouv_prog[Ref],C637))</f>
        <v>0</v>
      </c>
      <c r="K637" s="63">
        <f>IFERROR(T_piece_prog[[#This Row],[Stock initial]]+T_piece_prog[[#This Row],[Entrées]]-T_piece_prog[[#This Row],[Sorties]],0)</f>
        <v>0</v>
      </c>
      <c r="L637" s="63">
        <f>IFERROR(T_piece_prog[[#This Row],[Stock Final]]*T_piece_prog[[#This Row],[Price]],0)</f>
        <v>0</v>
      </c>
      <c r="M637" s="80">
        <v>0</v>
      </c>
      <c r="N637" s="57">
        <f>IFERROR(K637-M637,"")</f>
        <v>0</v>
      </c>
      <c r="O637" s="53" t="str">
        <f>IF(N637&gt;=0,"OK","Manque")</f>
        <v>OK</v>
      </c>
    </row>
    <row r="638" spans="1:15" x14ac:dyDescent="0.3">
      <c r="A638" s="61">
        <f>IF(ISNUMBER(A637),A637+1,1)</f>
        <v>634</v>
      </c>
      <c r="B638" s="62" t="s">
        <v>404</v>
      </c>
      <c r="C638" s="63" t="s">
        <v>405</v>
      </c>
      <c r="D638" s="63" t="s">
        <v>242</v>
      </c>
      <c r="E638" s="63" t="s">
        <v>1533</v>
      </c>
      <c r="F638" s="64"/>
      <c r="G638" s="67"/>
      <c r="H638" s="80">
        <v>2</v>
      </c>
      <c r="I638" s="80">
        <f>IF(C638="",0,SUMIFS(T_mouv_prog[Entrée],T_mouv_prog[Ref],C638))</f>
        <v>0</v>
      </c>
      <c r="J638" s="67">
        <f>IF(C638="",0,SUMIFS(T_mouv_prog[Sortie],T_mouv_prog[Ref],C638))</f>
        <v>0</v>
      </c>
      <c r="K638" s="63">
        <f>IFERROR(T_piece_prog[[#This Row],[Stock initial]]+T_piece_prog[[#This Row],[Entrées]]-T_piece_prog[[#This Row],[Sorties]],0)</f>
        <v>2</v>
      </c>
      <c r="L638" s="63">
        <f>IFERROR(T_piece_prog[[#This Row],[Stock Final]]*T_piece_prog[[#This Row],[Price]],0)</f>
        <v>0</v>
      </c>
      <c r="M638" s="80">
        <v>2</v>
      </c>
      <c r="N638" s="57">
        <f>IFERROR(K638-M638,"")</f>
        <v>0</v>
      </c>
      <c r="O638" s="53" t="str">
        <f>IF(N638&gt;=0,"OK","Manque")</f>
        <v>OK</v>
      </c>
    </row>
    <row r="639" spans="1:15" x14ac:dyDescent="0.3">
      <c r="A639" s="61">
        <f>IF(ISNUMBER(A638),A638+1,1)</f>
        <v>635</v>
      </c>
      <c r="B639" s="62" t="s">
        <v>411</v>
      </c>
      <c r="C639" s="63" t="s">
        <v>412</v>
      </c>
      <c r="D639" s="63" t="s">
        <v>242</v>
      </c>
      <c r="E639" s="63" t="s">
        <v>1533</v>
      </c>
      <c r="F639" s="64"/>
      <c r="G639" s="67"/>
      <c r="H639" s="80">
        <v>3</v>
      </c>
      <c r="I639" s="80">
        <f>IF(C639="",0,SUMIFS(T_mouv_prog[Entrée],T_mouv_prog[Ref],C639))</f>
        <v>0</v>
      </c>
      <c r="J639" s="67">
        <f>IF(C639="",0,SUMIFS(T_mouv_prog[Sortie],T_mouv_prog[Ref],C639))</f>
        <v>0</v>
      </c>
      <c r="K639" s="63">
        <f>IFERROR(T_piece_prog[[#This Row],[Stock initial]]+T_piece_prog[[#This Row],[Entrées]]-T_piece_prog[[#This Row],[Sorties]],0)</f>
        <v>3</v>
      </c>
      <c r="L639" s="63">
        <f>IFERROR(T_piece_prog[[#This Row],[Stock Final]]*T_piece_prog[[#This Row],[Price]],0)</f>
        <v>0</v>
      </c>
      <c r="M639" s="80">
        <v>4</v>
      </c>
      <c r="N639" s="57">
        <f>IFERROR(K639-M639,"")</f>
        <v>-1</v>
      </c>
      <c r="O639" s="53" t="str">
        <f>IF(N639&gt;=0,"OK","Manque")</f>
        <v>Manque</v>
      </c>
    </row>
    <row r="640" spans="1:15" x14ac:dyDescent="0.3">
      <c r="A640" s="61">
        <f>IF(ISNUMBER(A639),A639+1,1)</f>
        <v>636</v>
      </c>
      <c r="B640" s="67" t="s">
        <v>1080</v>
      </c>
      <c r="C640" s="63" t="s">
        <v>1081</v>
      </c>
      <c r="D640" s="67" t="s">
        <v>813</v>
      </c>
      <c r="E640" s="67" t="s">
        <v>1533</v>
      </c>
      <c r="F640" s="64"/>
      <c r="G640" s="67"/>
      <c r="H640" s="80">
        <v>0</v>
      </c>
      <c r="I640" s="80">
        <f>IF(C640="",0,SUMIFS(T_mouv_prog[Entrée],T_mouv_prog[Ref],C640))</f>
        <v>0</v>
      </c>
      <c r="J640" s="67">
        <f>IF(C640="",0,SUMIFS(T_mouv_prog[Sortie],T_mouv_prog[Ref],C640))</f>
        <v>0</v>
      </c>
      <c r="K640" s="63">
        <f>IFERROR(T_piece_prog[[#This Row],[Stock initial]]+T_piece_prog[[#This Row],[Entrées]]-T_piece_prog[[#This Row],[Sorties]],0)</f>
        <v>0</v>
      </c>
      <c r="L640" s="63">
        <f>IFERROR(T_piece_prog[[#This Row],[Stock Final]]*T_piece_prog[[#This Row],[Price]],0)</f>
        <v>0</v>
      </c>
      <c r="M640" s="80">
        <v>0</v>
      </c>
      <c r="N640" s="57">
        <f>IFERROR(K640-M640,"")</f>
        <v>0</v>
      </c>
      <c r="O640" s="53" t="str">
        <f>IF(N640&gt;=0,"OK","Manque")</f>
        <v>OK</v>
      </c>
    </row>
    <row r="641" spans="1:15" x14ac:dyDescent="0.3">
      <c r="A641" s="61">
        <f>IF(ISNUMBER(A640),A640+1,1)</f>
        <v>637</v>
      </c>
      <c r="B641" s="67" t="s">
        <v>733</v>
      </c>
      <c r="C641" s="63" t="s">
        <v>734</v>
      </c>
      <c r="D641" s="67" t="s">
        <v>180</v>
      </c>
      <c r="E641" s="67" t="s">
        <v>1533</v>
      </c>
      <c r="F641" s="64"/>
      <c r="G641" s="67"/>
      <c r="H641" s="80">
        <v>0</v>
      </c>
      <c r="I641" s="80">
        <f>IF(C641="",0,SUMIFS(T_mouv_prog[Entrée],T_mouv_prog[Ref],C641))</f>
        <v>0</v>
      </c>
      <c r="J641" s="67">
        <f>IF(C641="",0,SUMIFS(T_mouv_prog[Sortie],T_mouv_prog[Ref],C641))</f>
        <v>0</v>
      </c>
      <c r="K641" s="63">
        <f>IFERROR(T_piece_prog[[#This Row],[Stock initial]]+T_piece_prog[[#This Row],[Entrées]]-T_piece_prog[[#This Row],[Sorties]],0)</f>
        <v>0</v>
      </c>
      <c r="L641" s="63">
        <f>IFERROR(T_piece_prog[[#This Row],[Stock Final]]*T_piece_prog[[#This Row],[Price]],0)</f>
        <v>0</v>
      </c>
      <c r="M641" s="80">
        <v>0</v>
      </c>
      <c r="N641" s="57">
        <f>IFERROR(K641-M641,"")</f>
        <v>0</v>
      </c>
      <c r="O641" s="53" t="str">
        <f>IF(N641&gt;=0,"OK","Manque")</f>
        <v>OK</v>
      </c>
    </row>
    <row r="642" spans="1:15" x14ac:dyDescent="0.3">
      <c r="A642" s="61">
        <f>IF(ISNUMBER(A641),A641+1,1)</f>
        <v>638</v>
      </c>
      <c r="B642" s="67" t="s">
        <v>849</v>
      </c>
      <c r="C642" s="63" t="s">
        <v>850</v>
      </c>
      <c r="D642" s="67" t="s">
        <v>242</v>
      </c>
      <c r="E642" s="67" t="s">
        <v>1533</v>
      </c>
      <c r="F642" s="64"/>
      <c r="G642" s="67"/>
      <c r="H642" s="80">
        <v>0</v>
      </c>
      <c r="I642" s="80">
        <f>IF(C642="",0,SUMIFS(T_mouv_prog[Entrée],T_mouv_prog[Ref],C642))</f>
        <v>0</v>
      </c>
      <c r="J642" s="67">
        <f>IF(C642="",0,SUMIFS(T_mouv_prog[Sortie],T_mouv_prog[Ref],C642))</f>
        <v>0</v>
      </c>
      <c r="K642" s="63">
        <f>IFERROR(T_piece_prog[[#This Row],[Stock initial]]+T_piece_prog[[#This Row],[Entrées]]-T_piece_prog[[#This Row],[Sorties]],0)</f>
        <v>0</v>
      </c>
      <c r="L642" s="63">
        <f>IFERROR(T_piece_prog[[#This Row],[Stock Final]]*T_piece_prog[[#This Row],[Price]],0)</f>
        <v>0</v>
      </c>
      <c r="M642" s="80">
        <v>0</v>
      </c>
      <c r="N642" s="57">
        <f>IFERROR(K642-M642,"")</f>
        <v>0</v>
      </c>
      <c r="O642" s="53" t="str">
        <f>IF(N642&gt;=0,"OK","Manque")</f>
        <v>OK</v>
      </c>
    </row>
    <row r="643" spans="1:15" x14ac:dyDescent="0.3">
      <c r="A643" s="61">
        <f>IF(ISNUMBER(A642),A642+1,1)</f>
        <v>639</v>
      </c>
      <c r="B643" s="67" t="s">
        <v>47</v>
      </c>
      <c r="C643" s="63" t="s">
        <v>1362</v>
      </c>
      <c r="D643" s="67" t="s">
        <v>683</v>
      </c>
      <c r="E643" s="67" t="s">
        <v>1533</v>
      </c>
      <c r="F643" s="64"/>
      <c r="G643" s="67"/>
      <c r="H643" s="80">
        <v>3</v>
      </c>
      <c r="I643" s="80">
        <f>IF(C643="",0,SUMIFS(T_mouv_prog[Entrée],T_mouv_prog[Ref],C643))</f>
        <v>0</v>
      </c>
      <c r="J643" s="67">
        <f>IF(C643="",0,SUMIFS(T_mouv_prog[Sortie],T_mouv_prog[Ref],C643))</f>
        <v>0</v>
      </c>
      <c r="K643" s="63">
        <f>IFERROR(T_piece_prog[[#This Row],[Stock initial]]+T_piece_prog[[#This Row],[Entrées]]-T_piece_prog[[#This Row],[Sorties]],0)</f>
        <v>3</v>
      </c>
      <c r="L643" s="63">
        <f>IFERROR(T_piece_prog[[#This Row],[Stock Final]]*T_piece_prog[[#This Row],[Price]],0)</f>
        <v>0</v>
      </c>
      <c r="M643" s="80">
        <v>4</v>
      </c>
      <c r="N643" s="57">
        <f>IFERROR(K643-M643,"")</f>
        <v>-1</v>
      </c>
      <c r="O643" s="53" t="str">
        <f>IF(N643&gt;=0,"OK","Manque")</f>
        <v>Manque</v>
      </c>
    </row>
    <row r="644" spans="1:15" x14ac:dyDescent="0.3">
      <c r="A644" s="61">
        <f>IF(ISNUMBER(A643),A643+1,1)</f>
        <v>640</v>
      </c>
      <c r="B644" s="67" t="s">
        <v>47</v>
      </c>
      <c r="C644" s="63" t="s">
        <v>503</v>
      </c>
      <c r="D644" s="67" t="s">
        <v>242</v>
      </c>
      <c r="E644" s="67" t="s">
        <v>1533</v>
      </c>
      <c r="F644" s="64"/>
      <c r="G644" s="67"/>
      <c r="H644" s="80">
        <v>0</v>
      </c>
      <c r="I644" s="80">
        <f>IF(C644="",0,SUMIFS(T_mouv_prog[Entrée],T_mouv_prog[Ref],C644))</f>
        <v>0</v>
      </c>
      <c r="J644" s="67">
        <f>IF(C644="",0,SUMIFS(T_mouv_prog[Sortie],T_mouv_prog[Ref],C644))</f>
        <v>0</v>
      </c>
      <c r="K644" s="63">
        <f>IFERROR(T_piece_prog[[#This Row],[Stock initial]]+T_piece_prog[[#This Row],[Entrées]]-T_piece_prog[[#This Row],[Sorties]],0)</f>
        <v>0</v>
      </c>
      <c r="L644" s="63">
        <f>IFERROR(T_piece_prog[[#This Row],[Stock Final]]*T_piece_prog[[#This Row],[Price]],0)</f>
        <v>0</v>
      </c>
      <c r="M644" s="80">
        <v>0</v>
      </c>
      <c r="N644" s="57">
        <f>IFERROR(K644-M644,"")</f>
        <v>0</v>
      </c>
      <c r="O644" s="53" t="str">
        <f>IF(N644&gt;=0,"OK","Manque")</f>
        <v>OK</v>
      </c>
    </row>
    <row r="645" spans="1:15" x14ac:dyDescent="0.3">
      <c r="A645" s="61">
        <f>IF(ISNUMBER(A644),A644+1,1)</f>
        <v>641</v>
      </c>
      <c r="B645" s="67" t="s">
        <v>40</v>
      </c>
      <c r="C645" s="63" t="s">
        <v>1326</v>
      </c>
      <c r="D645" s="67" t="s">
        <v>683</v>
      </c>
      <c r="E645" s="67" t="s">
        <v>1533</v>
      </c>
      <c r="F645" s="64"/>
      <c r="G645" s="67"/>
      <c r="H645" s="80">
        <v>2</v>
      </c>
      <c r="I645" s="80">
        <f>IF(C645="",0,SUMIFS(T_mouv_prog[Entrée],T_mouv_prog[Ref],C645))</f>
        <v>0</v>
      </c>
      <c r="J645" s="67">
        <f>IF(C645="",0,SUMIFS(T_mouv_prog[Sortie],T_mouv_prog[Ref],C645))</f>
        <v>0</v>
      </c>
      <c r="K645" s="63">
        <f>IFERROR(T_piece_prog[[#This Row],[Stock initial]]+T_piece_prog[[#This Row],[Entrées]]-T_piece_prog[[#This Row],[Sorties]],0)</f>
        <v>2</v>
      </c>
      <c r="L645" s="63">
        <f>IFERROR(T_piece_prog[[#This Row],[Stock Final]]*T_piece_prog[[#This Row],[Price]],0)</f>
        <v>0</v>
      </c>
      <c r="M645" s="80">
        <v>2</v>
      </c>
      <c r="N645" s="57">
        <f>IFERROR(K645-M645,"")</f>
        <v>0</v>
      </c>
      <c r="O645" s="53" t="str">
        <f>IF(N645&gt;=0,"OK","Manque")</f>
        <v>OK</v>
      </c>
    </row>
    <row r="646" spans="1:15" x14ac:dyDescent="0.3">
      <c r="A646" s="61">
        <f>IF(ISNUMBER(A645),A645+1,1)</f>
        <v>642</v>
      </c>
      <c r="B646" s="67" t="s">
        <v>1328</v>
      </c>
      <c r="C646" s="63" t="s">
        <v>1329</v>
      </c>
      <c r="D646" s="67" t="s">
        <v>683</v>
      </c>
      <c r="E646" s="67" t="s">
        <v>1533</v>
      </c>
      <c r="F646" s="64"/>
      <c r="G646" s="67"/>
      <c r="H646" s="80">
        <v>6</v>
      </c>
      <c r="I646" s="80">
        <f>IF(C646="",0,SUMIFS(T_mouv_prog[Entrée],T_mouv_prog[Ref],C646))</f>
        <v>0</v>
      </c>
      <c r="J646" s="67">
        <f>IF(C646="",0,SUMIFS(T_mouv_prog[Sortie],T_mouv_prog[Ref],C646))</f>
        <v>0</v>
      </c>
      <c r="K646" s="63">
        <f>IFERROR(T_piece_prog[[#This Row],[Stock initial]]+T_piece_prog[[#This Row],[Entrées]]-T_piece_prog[[#This Row],[Sorties]],0)</f>
        <v>6</v>
      </c>
      <c r="L646" s="63">
        <f>IFERROR(T_piece_prog[[#This Row],[Stock Final]]*T_piece_prog[[#This Row],[Price]],0)</f>
        <v>0</v>
      </c>
      <c r="M646" s="80">
        <v>6</v>
      </c>
      <c r="N646" s="57">
        <f>IFERROR(K646-M646,"")</f>
        <v>0</v>
      </c>
      <c r="O646" s="53" t="str">
        <f>IF(N646&gt;=0,"OK","Manque")</f>
        <v>OK</v>
      </c>
    </row>
    <row r="647" spans="1:15" x14ac:dyDescent="0.3">
      <c r="A647" s="61">
        <f>IF(ISNUMBER(A646),A646+1,1)</f>
        <v>643</v>
      </c>
      <c r="B647" s="62" t="s">
        <v>1508</v>
      </c>
      <c r="C647" s="63" t="s">
        <v>1509</v>
      </c>
      <c r="D647" s="63" t="s">
        <v>1086</v>
      </c>
      <c r="E647" s="63" t="s">
        <v>1533</v>
      </c>
      <c r="F647" s="64"/>
      <c r="G647" s="67"/>
      <c r="H647" s="80">
        <v>0</v>
      </c>
      <c r="I647" s="80">
        <f>IF(C647="",0,SUMIFS(T_mouv_prog[Entrée],T_mouv_prog[Ref],C647))</f>
        <v>0</v>
      </c>
      <c r="J647" s="67">
        <f>IF(C647="",0,SUMIFS(T_mouv_prog[Sortie],T_mouv_prog[Ref],C647))</f>
        <v>0</v>
      </c>
      <c r="K647" s="63">
        <f>IFERROR(T_piece_prog[[#This Row],[Stock initial]]+T_piece_prog[[#This Row],[Entrées]]-T_piece_prog[[#This Row],[Sorties]],0)</f>
        <v>0</v>
      </c>
      <c r="L647" s="63">
        <f>IFERROR(T_piece_prog[[#This Row],[Stock Final]]*T_piece_prog[[#This Row],[Price]],0)</f>
        <v>0</v>
      </c>
      <c r="M647" s="80">
        <v>1</v>
      </c>
      <c r="N647" s="57">
        <f>IFERROR(K647-M647,"")</f>
        <v>-1</v>
      </c>
      <c r="O647" s="53" t="str">
        <f>IF(N647&gt;=0,"OK","Manque")</f>
        <v>Manque</v>
      </c>
    </row>
    <row r="648" spans="1:15" x14ac:dyDescent="0.3">
      <c r="A648" s="61">
        <f>IF(ISNUMBER(A647),A647+1,1)</f>
        <v>644</v>
      </c>
      <c r="B648" s="67" t="s">
        <v>77</v>
      </c>
      <c r="C648" s="63" t="s">
        <v>78</v>
      </c>
      <c r="D648" s="67" t="s">
        <v>683</v>
      </c>
      <c r="E648" s="67" t="s">
        <v>1533</v>
      </c>
      <c r="F648" s="64"/>
      <c r="G648" s="67"/>
      <c r="H648" s="80">
        <v>4</v>
      </c>
      <c r="I648" s="80">
        <f>IF(C648="",0,SUMIFS(T_mouv_prog[Entrée],T_mouv_prog[Ref],C648))</f>
        <v>0</v>
      </c>
      <c r="J648" s="67">
        <f>IF(C648="",0,SUMIFS(T_mouv_prog[Sortie],T_mouv_prog[Ref],C648))</f>
        <v>0</v>
      </c>
      <c r="K648" s="63">
        <f>IFERROR(T_piece_prog[[#This Row],[Stock initial]]+T_piece_prog[[#This Row],[Entrées]]-T_piece_prog[[#This Row],[Sorties]],0)</f>
        <v>4</v>
      </c>
      <c r="L648" s="63">
        <f>IFERROR(T_piece_prog[[#This Row],[Stock Final]]*T_piece_prog[[#This Row],[Price]],0)</f>
        <v>0</v>
      </c>
      <c r="M648" s="80">
        <v>4</v>
      </c>
      <c r="N648" s="57">
        <f>IFERROR(K648-M648,"")</f>
        <v>0</v>
      </c>
      <c r="O648" s="53" t="str">
        <f>IF(N648&gt;=0,"OK","Manque")</f>
        <v>OK</v>
      </c>
    </row>
    <row r="649" spans="1:15" x14ac:dyDescent="0.3">
      <c r="A649" s="61">
        <f>IF(ISNUMBER(A648),A648+1,1)</f>
        <v>645</v>
      </c>
      <c r="B649" s="67" t="s">
        <v>1163</v>
      </c>
      <c r="C649" s="63" t="s">
        <v>1164</v>
      </c>
      <c r="D649" s="67" t="s">
        <v>813</v>
      </c>
      <c r="E649" s="67" t="s">
        <v>1535</v>
      </c>
      <c r="F649" s="64"/>
      <c r="G649" s="67"/>
      <c r="H649" s="80">
        <v>0</v>
      </c>
      <c r="I649" s="80">
        <f>IF(C649="",0,SUMIFS(T_mouv_prog[Entrée],T_mouv_prog[Ref],C649))</f>
        <v>0</v>
      </c>
      <c r="J649" s="67">
        <f>IF(C649="",0,SUMIFS(T_mouv_prog[Sortie],T_mouv_prog[Ref],C649))</f>
        <v>0</v>
      </c>
      <c r="K649" s="63">
        <f>IFERROR(T_piece_prog[[#This Row],[Stock initial]]+T_piece_prog[[#This Row],[Entrées]]-T_piece_prog[[#This Row],[Sorties]],0)</f>
        <v>0</v>
      </c>
      <c r="L649" s="63">
        <f>IFERROR(T_piece_prog[[#This Row],[Stock Final]]*T_piece_prog[[#This Row],[Price]],0)</f>
        <v>0</v>
      </c>
      <c r="M649" s="80">
        <v>2</v>
      </c>
      <c r="N649" s="57">
        <f>IFERROR(K649-M649,"")</f>
        <v>-2</v>
      </c>
      <c r="O649" s="53" t="str">
        <f>IF(N649&gt;=0,"OK","Manque")</f>
        <v>Manque</v>
      </c>
    </row>
    <row r="650" spans="1:15" x14ac:dyDescent="0.3">
      <c r="A650" s="61">
        <f>IF(ISNUMBER(A649),A649+1,1)</f>
        <v>646</v>
      </c>
      <c r="B650" s="67" t="s">
        <v>1017</v>
      </c>
      <c r="C650" s="63">
        <v>7400996194</v>
      </c>
      <c r="D650" s="67" t="s">
        <v>180</v>
      </c>
      <c r="E650" s="67" t="s">
        <v>1533</v>
      </c>
      <c r="F650" s="64"/>
      <c r="G650" s="67"/>
      <c r="H650" s="80">
        <v>14</v>
      </c>
      <c r="I650" s="80">
        <f>IF(C650="",0,SUMIFS(T_mouv_prog[Entrée],T_mouv_prog[Ref],C650))</f>
        <v>0</v>
      </c>
      <c r="J650" s="67">
        <f>IF(C650="",0,SUMIFS(T_mouv_prog[Sortie],T_mouv_prog[Ref],C650))</f>
        <v>0</v>
      </c>
      <c r="K650" s="63">
        <f>IFERROR(T_piece_prog[[#This Row],[Stock initial]]+T_piece_prog[[#This Row],[Entrées]]-T_piece_prog[[#This Row],[Sorties]],0)</f>
        <v>14</v>
      </c>
      <c r="L650" s="63">
        <f>IFERROR(T_piece_prog[[#This Row],[Stock Final]]*T_piece_prog[[#This Row],[Price]],0)</f>
        <v>0</v>
      </c>
      <c r="M650" s="80">
        <v>14</v>
      </c>
      <c r="N650" s="57">
        <f>IFERROR(K650-M650,"")</f>
        <v>0</v>
      </c>
      <c r="O650" s="53" t="str">
        <f>IF(N650&gt;=0,"OK","Manque")</f>
        <v>OK</v>
      </c>
    </row>
    <row r="651" spans="1:15" x14ac:dyDescent="0.3">
      <c r="A651" s="61">
        <f>IF(ISNUMBER(A650),A650+1,1)</f>
        <v>647</v>
      </c>
      <c r="B651" s="67" t="s">
        <v>219</v>
      </c>
      <c r="C651" s="63">
        <v>7482408450</v>
      </c>
      <c r="D651" s="67" t="s">
        <v>180</v>
      </c>
      <c r="E651" s="67" t="s">
        <v>1533</v>
      </c>
      <c r="F651" s="64"/>
      <c r="G651" s="67"/>
      <c r="H651" s="80">
        <v>2</v>
      </c>
      <c r="I651" s="80">
        <f>IF(C651="",0,SUMIFS(T_mouv_prog[Entrée],T_mouv_prog[Ref],C651))</f>
        <v>0</v>
      </c>
      <c r="J651" s="67">
        <f>IF(C651="",0,SUMIFS(T_mouv_prog[Sortie],T_mouv_prog[Ref],C651))</f>
        <v>0</v>
      </c>
      <c r="K651" s="63">
        <f>IFERROR(T_piece_prog[[#This Row],[Stock initial]]+T_piece_prog[[#This Row],[Entrées]]-T_piece_prog[[#This Row],[Sorties]],0)</f>
        <v>2</v>
      </c>
      <c r="L651" s="63">
        <f>IFERROR(T_piece_prog[[#This Row],[Stock Final]]*T_piece_prog[[#This Row],[Price]],0)</f>
        <v>0</v>
      </c>
      <c r="M651" s="80">
        <v>2</v>
      </c>
      <c r="N651" s="57">
        <f>IFERROR(K651-M651,"")</f>
        <v>0</v>
      </c>
      <c r="O651" s="53" t="str">
        <f>IF(N651&gt;=0,"OK","Manque")</f>
        <v>OK</v>
      </c>
    </row>
    <row r="652" spans="1:15" x14ac:dyDescent="0.3">
      <c r="A652" s="61">
        <f>IF(ISNUMBER(A651),A651+1,1)</f>
        <v>648</v>
      </c>
      <c r="B652" s="67" t="s">
        <v>564</v>
      </c>
      <c r="C652" s="63" t="s">
        <v>565</v>
      </c>
      <c r="D652" s="67" t="s">
        <v>242</v>
      </c>
      <c r="E652" s="67" t="s">
        <v>1533</v>
      </c>
      <c r="F652" s="64"/>
      <c r="G652" s="67"/>
      <c r="H652" s="80">
        <v>1</v>
      </c>
      <c r="I652" s="80">
        <f>IF(C652="",0,SUMIFS(T_mouv_prog[Entrée],T_mouv_prog[Ref],C652))</f>
        <v>0</v>
      </c>
      <c r="J652" s="67">
        <f>IF(C652="",0,SUMIFS(T_mouv_prog[Sortie],T_mouv_prog[Ref],C652))</f>
        <v>0</v>
      </c>
      <c r="K652" s="63">
        <f>IFERROR(T_piece_prog[[#This Row],[Stock initial]]+T_piece_prog[[#This Row],[Entrées]]-T_piece_prog[[#This Row],[Sorties]],0)</f>
        <v>1</v>
      </c>
      <c r="L652" s="63">
        <f>IFERROR(T_piece_prog[[#This Row],[Stock Final]]*T_piece_prog[[#This Row],[Price]],0)</f>
        <v>0</v>
      </c>
      <c r="M652" s="80">
        <v>1</v>
      </c>
      <c r="N652" s="57">
        <f>IFERROR(K652-M652,"")</f>
        <v>0</v>
      </c>
      <c r="O652" s="53" t="str">
        <f>IF(N652&gt;=0,"OK","Manque")</f>
        <v>OK</v>
      </c>
    </row>
    <row r="653" spans="1:15" x14ac:dyDescent="0.3">
      <c r="A653" s="61">
        <f>IF(ISNUMBER(A652),A652+1,1)</f>
        <v>649</v>
      </c>
      <c r="B653" s="67" t="s">
        <v>556</v>
      </c>
      <c r="C653" s="63" t="s">
        <v>557</v>
      </c>
      <c r="D653" s="67" t="s">
        <v>242</v>
      </c>
      <c r="E653" s="67" t="s">
        <v>1533</v>
      </c>
      <c r="F653" s="64"/>
      <c r="G653" s="67"/>
      <c r="H653" s="80">
        <v>2</v>
      </c>
      <c r="I653" s="80">
        <f>IF(C653="",0,SUMIFS(T_mouv_prog[Entrée],T_mouv_prog[Ref],C653))</f>
        <v>0</v>
      </c>
      <c r="J653" s="67">
        <f>IF(C653="",0,SUMIFS(T_mouv_prog[Sortie],T_mouv_prog[Ref],C653))</f>
        <v>0</v>
      </c>
      <c r="K653" s="63">
        <f>IFERROR(T_piece_prog[[#This Row],[Stock initial]]+T_piece_prog[[#This Row],[Entrées]]-T_piece_prog[[#This Row],[Sorties]],0)</f>
        <v>2</v>
      </c>
      <c r="L653" s="63">
        <f>IFERROR(T_piece_prog[[#This Row],[Stock Final]]*T_piece_prog[[#This Row],[Price]],0)</f>
        <v>0</v>
      </c>
      <c r="M653" s="80">
        <v>2</v>
      </c>
      <c r="N653" s="57">
        <f>IFERROR(K653-M653,"")</f>
        <v>0</v>
      </c>
      <c r="O653" s="53" t="str">
        <f>IF(N653&gt;=0,"OK","Manque")</f>
        <v>OK</v>
      </c>
    </row>
    <row r="654" spans="1:15" x14ac:dyDescent="0.3">
      <c r="A654" s="61">
        <f>IF(ISNUMBER(A653),A653+1,1)</f>
        <v>650</v>
      </c>
      <c r="B654" s="67" t="s">
        <v>774</v>
      </c>
      <c r="C654" s="63" t="s">
        <v>172</v>
      </c>
      <c r="D654" s="67" t="s">
        <v>146</v>
      </c>
      <c r="E654" s="67" t="s">
        <v>1533</v>
      </c>
      <c r="F654" s="64"/>
      <c r="G654" s="67"/>
      <c r="H654" s="80">
        <v>0</v>
      </c>
      <c r="I654" s="80">
        <f>IF(C654="",0,SUMIFS(T_mouv_prog[Entrée],T_mouv_prog[Ref],C654))</f>
        <v>0</v>
      </c>
      <c r="J654" s="67">
        <f>IF(C654="",0,SUMIFS(T_mouv_prog[Sortie],T_mouv_prog[Ref],C654))</f>
        <v>0</v>
      </c>
      <c r="K654" s="63">
        <f>IFERROR(T_piece_prog[[#This Row],[Stock initial]]+T_piece_prog[[#This Row],[Entrées]]-T_piece_prog[[#This Row],[Sorties]],0)</f>
        <v>0</v>
      </c>
      <c r="L654" s="63">
        <f>IFERROR(T_piece_prog[[#This Row],[Stock Final]]*T_piece_prog[[#This Row],[Price]],0)</f>
        <v>0</v>
      </c>
      <c r="M654" s="80">
        <v>0</v>
      </c>
      <c r="N654" s="57">
        <f>IFERROR(K654-M654,"")</f>
        <v>0</v>
      </c>
      <c r="O654" s="53" t="str">
        <f>IF(N654&gt;=0,"OK","Manque")</f>
        <v>OK</v>
      </c>
    </row>
    <row r="655" spans="1:15" x14ac:dyDescent="0.3">
      <c r="A655" s="61">
        <f>IF(ISNUMBER(A654),A654+1,1)</f>
        <v>651</v>
      </c>
      <c r="B655" s="67" t="s">
        <v>786</v>
      </c>
      <c r="C655" s="63" t="s">
        <v>787</v>
      </c>
      <c r="D655" s="67" t="s">
        <v>683</v>
      </c>
      <c r="E655" s="67" t="s">
        <v>1533</v>
      </c>
      <c r="F655" s="64"/>
      <c r="G655" s="67"/>
      <c r="H655" s="80">
        <v>0</v>
      </c>
      <c r="I655" s="80">
        <f>IF(C655="",0,SUMIFS(T_mouv_prog[Entrée],T_mouv_prog[Ref],C655))</f>
        <v>0</v>
      </c>
      <c r="J655" s="67">
        <f>IF(C655="",0,SUMIFS(T_mouv_prog[Sortie],T_mouv_prog[Ref],C655))</f>
        <v>0</v>
      </c>
      <c r="K655" s="63">
        <f>IFERROR(T_piece_prog[[#This Row],[Stock initial]]+T_piece_prog[[#This Row],[Entrées]]-T_piece_prog[[#This Row],[Sorties]],0)</f>
        <v>0</v>
      </c>
      <c r="L655" s="63">
        <f>IFERROR(T_piece_prog[[#This Row],[Stock Final]]*T_piece_prog[[#This Row],[Price]],0)</f>
        <v>0</v>
      </c>
      <c r="M655" s="80">
        <v>0</v>
      </c>
      <c r="N655" s="57">
        <f>IFERROR(K655-M655,"")</f>
        <v>0</v>
      </c>
      <c r="O655" s="53" t="str">
        <f>IF(N655&gt;=0,"OK","Manque")</f>
        <v>OK</v>
      </c>
    </row>
    <row r="656" spans="1:15" x14ac:dyDescent="0.3">
      <c r="A656" s="61">
        <f>IF(ISNUMBER(A655),A655+1,1)</f>
        <v>652</v>
      </c>
      <c r="B656" s="67" t="s">
        <v>1056</v>
      </c>
      <c r="C656" s="63" t="s">
        <v>221</v>
      </c>
      <c r="D656" s="67" t="s">
        <v>180</v>
      </c>
      <c r="E656" s="67" t="s">
        <v>1533</v>
      </c>
      <c r="F656" s="64"/>
      <c r="G656" s="67"/>
      <c r="H656" s="80">
        <v>0</v>
      </c>
      <c r="I656" s="80">
        <f>IF(C656="",0,SUMIFS(T_mouv_prog[Entrée],T_mouv_prog[Ref],C656))</f>
        <v>0</v>
      </c>
      <c r="J656" s="67">
        <f>IF(C656="",0,SUMIFS(T_mouv_prog[Sortie],T_mouv_prog[Ref],C656))</f>
        <v>0</v>
      </c>
      <c r="K656" s="63">
        <f>IFERROR(T_piece_prog[[#This Row],[Stock initial]]+T_piece_prog[[#This Row],[Entrées]]-T_piece_prog[[#This Row],[Sorties]],0)</f>
        <v>0</v>
      </c>
      <c r="L656" s="63">
        <f>IFERROR(T_piece_prog[[#This Row],[Stock Final]]*T_piece_prog[[#This Row],[Price]],0)</f>
        <v>0</v>
      </c>
      <c r="M656" s="80">
        <v>0</v>
      </c>
      <c r="N656" s="57">
        <f>IFERROR(K656-M656,"")</f>
        <v>0</v>
      </c>
      <c r="O656" s="53" t="str">
        <f>IF(N656&gt;=0,"OK","Manque")</f>
        <v>OK</v>
      </c>
    </row>
    <row r="657" spans="1:15" x14ac:dyDescent="0.3">
      <c r="A657" s="61">
        <f>IF(ISNUMBER(A656),A656+1,1)</f>
        <v>653</v>
      </c>
      <c r="B657" s="67" t="s">
        <v>976</v>
      </c>
      <c r="C657" s="63" t="s">
        <v>977</v>
      </c>
      <c r="D657" s="67" t="s">
        <v>683</v>
      </c>
      <c r="E657" s="67" t="s">
        <v>1533</v>
      </c>
      <c r="F657" s="64"/>
      <c r="G657" s="67"/>
      <c r="H657" s="80">
        <v>0</v>
      </c>
      <c r="I657" s="80">
        <f>IF(C657="",0,SUMIFS(T_mouv_prog[Entrée],T_mouv_prog[Ref],C657))</f>
        <v>0</v>
      </c>
      <c r="J657" s="67">
        <f>IF(C657="",0,SUMIFS(T_mouv_prog[Sortie],T_mouv_prog[Ref],C657))</f>
        <v>0</v>
      </c>
      <c r="K657" s="63">
        <f>IFERROR(T_piece_prog[[#This Row],[Stock initial]]+T_piece_prog[[#This Row],[Entrées]]-T_piece_prog[[#This Row],[Sorties]],0)</f>
        <v>0</v>
      </c>
      <c r="L657" s="63">
        <f>IFERROR(T_piece_prog[[#This Row],[Stock Final]]*T_piece_prog[[#This Row],[Price]],0)</f>
        <v>0</v>
      </c>
      <c r="M657" s="80">
        <v>0</v>
      </c>
      <c r="N657" s="57">
        <f>IFERROR(K657-M657,"")</f>
        <v>0</v>
      </c>
      <c r="O657" s="53" t="str">
        <f>IF(N657&gt;=0,"OK","Manque")</f>
        <v>OK</v>
      </c>
    </row>
    <row r="658" spans="1:15" x14ac:dyDescent="0.3">
      <c r="A658" s="61">
        <f>IF(ISNUMBER(A657),A657+1,1)</f>
        <v>654</v>
      </c>
      <c r="B658" s="67" t="s">
        <v>1126</v>
      </c>
      <c r="C658" s="63" t="s">
        <v>384</v>
      </c>
      <c r="D658" s="67" t="s">
        <v>242</v>
      </c>
      <c r="E658" s="67" t="s">
        <v>1533</v>
      </c>
      <c r="F658" s="64"/>
      <c r="G658" s="67"/>
      <c r="H658" s="80">
        <v>1</v>
      </c>
      <c r="I658" s="80">
        <f>IF(C658="",0,SUMIFS(T_mouv_prog[Entrée],T_mouv_prog[Ref],C658))</f>
        <v>0</v>
      </c>
      <c r="J658" s="67">
        <f>IF(C658="",0,SUMIFS(T_mouv_prog[Sortie],T_mouv_prog[Ref],C658))</f>
        <v>0</v>
      </c>
      <c r="K658" s="63">
        <f>IFERROR(T_piece_prog[[#This Row],[Stock initial]]+T_piece_prog[[#This Row],[Entrées]]-T_piece_prog[[#This Row],[Sorties]],0)</f>
        <v>1</v>
      </c>
      <c r="L658" s="63">
        <f>IFERROR(T_piece_prog[[#This Row],[Stock Final]]*T_piece_prog[[#This Row],[Price]],0)</f>
        <v>0</v>
      </c>
      <c r="M658" s="80">
        <v>1</v>
      </c>
      <c r="N658" s="57">
        <f>IFERROR(K658-M658,"")</f>
        <v>0</v>
      </c>
      <c r="O658" s="53" t="str">
        <f>IF(N658&gt;=0,"OK","Manque")</f>
        <v>OK</v>
      </c>
    </row>
    <row r="659" spans="1:15" x14ac:dyDescent="0.3">
      <c r="A659" s="61">
        <f>IF(ISNUMBER(A658),A658+1,1)</f>
        <v>655</v>
      </c>
      <c r="B659" s="67" t="s">
        <v>714</v>
      </c>
      <c r="C659" s="63">
        <v>2654403</v>
      </c>
      <c r="D659" s="67" t="s">
        <v>146</v>
      </c>
      <c r="E659" s="67" t="s">
        <v>1533</v>
      </c>
      <c r="F659" s="64"/>
      <c r="G659" s="67"/>
      <c r="H659" s="80">
        <v>9</v>
      </c>
      <c r="I659" s="80">
        <f>IF(C659="",0,SUMIFS(T_mouv_prog[Entrée],T_mouv_prog[Ref],C659))</f>
        <v>0</v>
      </c>
      <c r="J659" s="67">
        <f>IF(C659="",0,SUMIFS(T_mouv_prog[Sortie],T_mouv_prog[Ref],C659))</f>
        <v>0</v>
      </c>
      <c r="K659" s="63">
        <f>IFERROR(T_piece_prog[[#This Row],[Stock initial]]+T_piece_prog[[#This Row],[Entrées]]-T_piece_prog[[#This Row],[Sorties]],0)</f>
        <v>9</v>
      </c>
      <c r="L659" s="63">
        <f>IFERROR(T_piece_prog[[#This Row],[Stock Final]]*T_piece_prog[[#This Row],[Price]],0)</f>
        <v>0</v>
      </c>
      <c r="M659" s="80">
        <v>5</v>
      </c>
      <c r="N659" s="57">
        <f>IFERROR(K659-M659,"")</f>
        <v>4</v>
      </c>
      <c r="O659" s="53" t="str">
        <f>IF(N659&gt;=0,"OK","Manque")</f>
        <v>OK</v>
      </c>
    </row>
    <row r="660" spans="1:15" x14ac:dyDescent="0.3">
      <c r="A660" s="61">
        <f>IF(ISNUMBER(A659),A659+1,1)</f>
        <v>656</v>
      </c>
      <c r="B660" s="67" t="s">
        <v>714</v>
      </c>
      <c r="C660" s="63" t="s">
        <v>878</v>
      </c>
      <c r="D660" s="67" t="s">
        <v>146</v>
      </c>
      <c r="E660" s="67" t="s">
        <v>1533</v>
      </c>
      <c r="F660" s="64"/>
      <c r="G660" s="67"/>
      <c r="H660" s="80">
        <v>8</v>
      </c>
      <c r="I660" s="80">
        <f>IF(C660="",0,SUMIFS(T_mouv_prog[Entrée],T_mouv_prog[Ref],C660))</f>
        <v>0</v>
      </c>
      <c r="J660" s="67">
        <f>IF(C660="",0,SUMIFS(T_mouv_prog[Sortie],T_mouv_prog[Ref],C660))</f>
        <v>0</v>
      </c>
      <c r="K660" s="63">
        <f>IFERROR(T_piece_prog[[#This Row],[Stock initial]]+T_piece_prog[[#This Row],[Entrées]]-T_piece_prog[[#This Row],[Sorties]],0)</f>
        <v>8</v>
      </c>
      <c r="L660" s="63">
        <f>IFERROR(T_piece_prog[[#This Row],[Stock Final]]*T_piece_prog[[#This Row],[Price]],0)</f>
        <v>0</v>
      </c>
      <c r="M660" s="80">
        <v>5</v>
      </c>
      <c r="N660" s="57">
        <f>IFERROR(K660-M660,"")</f>
        <v>3</v>
      </c>
      <c r="O660" s="53" t="str">
        <f>IF(N660&gt;=0,"OK","Manque")</f>
        <v>OK</v>
      </c>
    </row>
    <row r="661" spans="1:15" x14ac:dyDescent="0.3">
      <c r="A661" s="61">
        <f>IF(ISNUMBER(A660),A660+1,1)</f>
        <v>657</v>
      </c>
      <c r="B661" s="67" t="s">
        <v>714</v>
      </c>
      <c r="C661" s="63">
        <v>20102175099</v>
      </c>
      <c r="D661" s="67" t="s">
        <v>174</v>
      </c>
      <c r="E661" s="67" t="s">
        <v>1533</v>
      </c>
      <c r="F661" s="64"/>
      <c r="G661" s="67"/>
      <c r="H661" s="80">
        <v>179</v>
      </c>
      <c r="I661" s="80">
        <f>IF(C661="",0,SUMIFS(T_mouv_prog[Entrée],T_mouv_prog[Ref],C661))</f>
        <v>0</v>
      </c>
      <c r="J661" s="67">
        <f>IF(C661="",0,SUMIFS(T_mouv_prog[Sortie],T_mouv_prog[Ref],C661))</f>
        <v>0</v>
      </c>
      <c r="K661" s="63">
        <f>IFERROR(T_piece_prog[[#This Row],[Stock initial]]+T_piece_prog[[#This Row],[Entrées]]-T_piece_prog[[#This Row],[Sorties]],0)</f>
        <v>179</v>
      </c>
      <c r="L661" s="63">
        <f>IFERROR(T_piece_prog[[#This Row],[Stock Final]]*T_piece_prog[[#This Row],[Price]],0)</f>
        <v>0</v>
      </c>
      <c r="M661" s="80">
        <v>225</v>
      </c>
      <c r="N661" s="57">
        <f>IFERROR(K661-M661,"")</f>
        <v>-46</v>
      </c>
      <c r="O661" s="53" t="str">
        <f>IF(N661&gt;=0,"OK","Manque")</f>
        <v>Manque</v>
      </c>
    </row>
    <row r="662" spans="1:15" x14ac:dyDescent="0.3">
      <c r="A662" s="61">
        <f>IF(ISNUMBER(A661),A661+1,1)</f>
        <v>658</v>
      </c>
      <c r="B662" s="67" t="s">
        <v>714</v>
      </c>
      <c r="C662" s="63" t="s">
        <v>1020</v>
      </c>
      <c r="D662" s="67" t="s">
        <v>242</v>
      </c>
      <c r="E662" s="67" t="s">
        <v>1533</v>
      </c>
      <c r="F662" s="64"/>
      <c r="G662" s="67"/>
      <c r="H662" s="80">
        <v>0</v>
      </c>
      <c r="I662" s="80">
        <f>IF(C662="",0,SUMIFS(T_mouv_prog[Entrée],T_mouv_prog[Ref],C662))</f>
        <v>0</v>
      </c>
      <c r="J662" s="67">
        <f>IF(C662="",0,SUMIFS(T_mouv_prog[Sortie],T_mouv_prog[Ref],C662))</f>
        <v>0</v>
      </c>
      <c r="K662" s="63">
        <f>IFERROR(T_piece_prog[[#This Row],[Stock initial]]+T_piece_prog[[#This Row],[Entrées]]-T_piece_prog[[#This Row],[Sorties]],0)</f>
        <v>0</v>
      </c>
      <c r="L662" s="63">
        <f>IFERROR(T_piece_prog[[#This Row],[Stock Final]]*T_piece_prog[[#This Row],[Price]],0)</f>
        <v>0</v>
      </c>
      <c r="M662" s="80">
        <v>0</v>
      </c>
      <c r="N662" s="57">
        <f>IFERROR(K662-M662,"")</f>
        <v>0</v>
      </c>
      <c r="O662" s="53" t="str">
        <f>IF(N662&gt;=0,"OK","Manque")</f>
        <v>OK</v>
      </c>
    </row>
    <row r="663" spans="1:15" x14ac:dyDescent="0.3">
      <c r="A663" s="61">
        <f>IF(ISNUMBER(A662),A662+1,1)</f>
        <v>659</v>
      </c>
      <c r="B663" s="67" t="s">
        <v>714</v>
      </c>
      <c r="C663" s="63" t="s">
        <v>1023</v>
      </c>
      <c r="D663" s="67" t="s">
        <v>146</v>
      </c>
      <c r="E663" s="67" t="s">
        <v>1533</v>
      </c>
      <c r="F663" s="64"/>
      <c r="G663" s="67"/>
      <c r="H663" s="80">
        <v>4</v>
      </c>
      <c r="I663" s="80">
        <f>IF(C663="",0,SUMIFS(T_mouv_prog[Entrée],T_mouv_prog[Ref],C663))</f>
        <v>0</v>
      </c>
      <c r="J663" s="67">
        <f>IF(C663="",0,SUMIFS(T_mouv_prog[Sortie],T_mouv_prog[Ref],C663))</f>
        <v>0</v>
      </c>
      <c r="K663" s="63">
        <f>IFERROR(T_piece_prog[[#This Row],[Stock initial]]+T_piece_prog[[#This Row],[Entrées]]-T_piece_prog[[#This Row],[Sorties]],0)</f>
        <v>4</v>
      </c>
      <c r="L663" s="63">
        <f>IFERROR(T_piece_prog[[#This Row],[Stock Final]]*T_piece_prog[[#This Row],[Price]],0)</f>
        <v>0</v>
      </c>
      <c r="M663" s="80">
        <v>5</v>
      </c>
      <c r="N663" s="57">
        <f>IFERROR(K663-M663,"")</f>
        <v>-1</v>
      </c>
      <c r="O663" s="53" t="str">
        <f>IF(N663&gt;=0,"OK","Manque")</f>
        <v>Manque</v>
      </c>
    </row>
    <row r="664" spans="1:15" x14ac:dyDescent="0.3">
      <c r="A664" s="61">
        <f>IF(ISNUMBER(A663),A663+1,1)</f>
        <v>660</v>
      </c>
      <c r="B664" s="67" t="s">
        <v>714</v>
      </c>
      <c r="C664" s="63" t="s">
        <v>1169</v>
      </c>
      <c r="D664" s="67" t="s">
        <v>683</v>
      </c>
      <c r="E664" s="67" t="s">
        <v>1533</v>
      </c>
      <c r="F664" s="64"/>
      <c r="G664" s="67"/>
      <c r="H664" s="80">
        <v>1</v>
      </c>
      <c r="I664" s="80">
        <f>IF(C664="",0,SUMIFS(T_mouv_prog[Entrée],T_mouv_prog[Ref],C664))</f>
        <v>0</v>
      </c>
      <c r="J664" s="67">
        <f>IF(C664="",0,SUMIFS(T_mouv_prog[Sortie],T_mouv_prog[Ref],C664))</f>
        <v>0</v>
      </c>
      <c r="K664" s="63">
        <f>IFERROR(T_piece_prog[[#This Row],[Stock initial]]+T_piece_prog[[#This Row],[Entrées]]-T_piece_prog[[#This Row],[Sorties]],0)</f>
        <v>1</v>
      </c>
      <c r="L664" s="63">
        <f>IFERROR(T_piece_prog[[#This Row],[Stock Final]]*T_piece_prog[[#This Row],[Price]],0)</f>
        <v>0</v>
      </c>
      <c r="M664" s="80">
        <v>1</v>
      </c>
      <c r="N664" s="57">
        <f>IFERROR(K664-M664,"")</f>
        <v>0</v>
      </c>
      <c r="O664" s="53" t="str">
        <f>IF(N664&gt;=0,"OK","Manque")</f>
        <v>OK</v>
      </c>
    </row>
    <row r="665" spans="1:15" x14ac:dyDescent="0.3">
      <c r="A665" s="61">
        <f>IF(ISNUMBER(A664),A664+1,1)</f>
        <v>661</v>
      </c>
      <c r="B665" s="67" t="s">
        <v>714</v>
      </c>
      <c r="C665" s="63">
        <v>507108</v>
      </c>
      <c r="D665" s="67" t="s">
        <v>146</v>
      </c>
      <c r="E665" s="67" t="s">
        <v>1533</v>
      </c>
      <c r="F665" s="64"/>
      <c r="G665" s="67"/>
      <c r="H665" s="80">
        <v>2</v>
      </c>
      <c r="I665" s="80">
        <f>IF(C665="",0,SUMIFS(T_mouv_prog[Entrée],T_mouv_prog[Ref],C665))</f>
        <v>0</v>
      </c>
      <c r="J665" s="67">
        <f>IF(C665="",0,SUMIFS(T_mouv_prog[Sortie],T_mouv_prog[Ref],C665))</f>
        <v>0</v>
      </c>
      <c r="K665" s="63">
        <f>IFERROR(T_piece_prog[[#This Row],[Stock initial]]+T_piece_prog[[#This Row],[Entrées]]-T_piece_prog[[#This Row],[Sorties]],0)</f>
        <v>2</v>
      </c>
      <c r="L665" s="63">
        <f>IFERROR(T_piece_prog[[#This Row],[Stock Final]]*T_piece_prog[[#This Row],[Price]],0)</f>
        <v>0</v>
      </c>
      <c r="M665" s="80">
        <v>2</v>
      </c>
      <c r="N665" s="57">
        <f>IFERROR(K665-M665,"")</f>
        <v>0</v>
      </c>
      <c r="O665" s="53" t="str">
        <f>IF(N665&gt;=0,"OK","Manque")</f>
        <v>OK</v>
      </c>
    </row>
    <row r="666" spans="1:15" x14ac:dyDescent="0.3">
      <c r="A666" s="61">
        <f>IF(ISNUMBER(A665),A665+1,1)</f>
        <v>662</v>
      </c>
      <c r="B666" s="67" t="s">
        <v>714</v>
      </c>
      <c r="C666" s="63" t="s">
        <v>1226</v>
      </c>
      <c r="D666" s="67" t="s">
        <v>242</v>
      </c>
      <c r="E666" s="67" t="s">
        <v>1533</v>
      </c>
      <c r="F666" s="64"/>
      <c r="G666" s="67"/>
      <c r="H666" s="80">
        <v>0</v>
      </c>
      <c r="I666" s="80">
        <f>IF(C666="",0,SUMIFS(T_mouv_prog[Entrée],T_mouv_prog[Ref],C666))</f>
        <v>0</v>
      </c>
      <c r="J666" s="67">
        <f>IF(C666="",0,SUMIFS(T_mouv_prog[Sortie],T_mouv_prog[Ref],C666))</f>
        <v>0</v>
      </c>
      <c r="K666" s="63">
        <f>IFERROR(T_piece_prog[[#This Row],[Stock initial]]+T_piece_prog[[#This Row],[Entrées]]-T_piece_prog[[#This Row],[Sorties]],0)</f>
        <v>0</v>
      </c>
      <c r="L666" s="63">
        <f>IFERROR(T_piece_prog[[#This Row],[Stock Final]]*T_piece_prog[[#This Row],[Price]],0)</f>
        <v>0</v>
      </c>
      <c r="M666" s="80">
        <v>0</v>
      </c>
      <c r="N666" s="57">
        <f>IFERROR(K666-M666,"")</f>
        <v>0</v>
      </c>
      <c r="O666" s="53" t="str">
        <f>IF(N666&gt;=0,"OK","Manque")</f>
        <v>OK</v>
      </c>
    </row>
    <row r="667" spans="1:15" x14ac:dyDescent="0.3">
      <c r="A667" s="61">
        <f>IF(ISNUMBER(A666),A666+1,1)</f>
        <v>663</v>
      </c>
      <c r="B667" s="67" t="s">
        <v>714</v>
      </c>
      <c r="C667" s="63" t="s">
        <v>622</v>
      </c>
      <c r="D667" s="67" t="s">
        <v>242</v>
      </c>
      <c r="E667" s="67" t="s">
        <v>1533</v>
      </c>
      <c r="F667" s="64"/>
      <c r="G667" s="67"/>
      <c r="H667" s="80">
        <v>50</v>
      </c>
      <c r="I667" s="80">
        <f>IF(C667="",0,SUMIFS(T_mouv_prog[Entrée],T_mouv_prog[Ref],C667))</f>
        <v>0</v>
      </c>
      <c r="J667" s="67">
        <f>IF(C667="",0,SUMIFS(T_mouv_prog[Sortie],T_mouv_prog[Ref],C667))</f>
        <v>0</v>
      </c>
      <c r="K667" s="63">
        <f>IFERROR(T_piece_prog[[#This Row],[Stock initial]]+T_piece_prog[[#This Row],[Entrées]]-T_piece_prog[[#This Row],[Sorties]],0)</f>
        <v>50</v>
      </c>
      <c r="L667" s="63">
        <f>IFERROR(T_piece_prog[[#This Row],[Stock Final]]*T_piece_prog[[#This Row],[Price]],0)</f>
        <v>0</v>
      </c>
      <c r="M667" s="80">
        <v>115</v>
      </c>
      <c r="N667" s="57">
        <f>IFERROR(K667-M667,"")</f>
        <v>-65</v>
      </c>
      <c r="O667" s="53" t="str">
        <f>IF(N667&gt;=0,"OK","Manque")</f>
        <v>Manque</v>
      </c>
    </row>
    <row r="668" spans="1:15" x14ac:dyDescent="0.3">
      <c r="A668" s="61">
        <f>IF(ISNUMBER(A667),A667+1,1)</f>
        <v>664</v>
      </c>
      <c r="B668" s="67" t="s">
        <v>714</v>
      </c>
      <c r="C668" s="63" t="s">
        <v>621</v>
      </c>
      <c r="D668" s="67" t="s">
        <v>242</v>
      </c>
      <c r="E668" s="67" t="s">
        <v>1533</v>
      </c>
      <c r="F668" s="64"/>
      <c r="G668" s="67"/>
      <c r="H668" s="80">
        <v>40</v>
      </c>
      <c r="I668" s="80">
        <f>IF(C668="",0,SUMIFS(T_mouv_prog[Entrée],T_mouv_prog[Ref],C668))</f>
        <v>0</v>
      </c>
      <c r="J668" s="67">
        <f>IF(C668="",0,SUMIFS(T_mouv_prog[Sortie],T_mouv_prog[Ref],C668))</f>
        <v>0</v>
      </c>
      <c r="K668" s="63">
        <f>IFERROR(T_piece_prog[[#This Row],[Stock initial]]+T_piece_prog[[#This Row],[Entrées]]-T_piece_prog[[#This Row],[Sorties]],0)</f>
        <v>40</v>
      </c>
      <c r="L668" s="63">
        <f>IFERROR(T_piece_prog[[#This Row],[Stock Final]]*T_piece_prog[[#This Row],[Price]],0)</f>
        <v>0</v>
      </c>
      <c r="M668" s="80">
        <v>42</v>
      </c>
      <c r="N668" s="57">
        <f>IFERROR(K668-M668,"")</f>
        <v>-2</v>
      </c>
      <c r="O668" s="53" t="str">
        <f>IF(N668&gt;=0,"OK","Manque")</f>
        <v>Manque</v>
      </c>
    </row>
    <row r="669" spans="1:15" x14ac:dyDescent="0.3">
      <c r="A669" s="61">
        <f>IF(ISNUMBER(A668),A668+1,1)</f>
        <v>665</v>
      </c>
      <c r="B669" s="67" t="s">
        <v>714</v>
      </c>
      <c r="C669" s="63" t="s">
        <v>620</v>
      </c>
      <c r="D669" s="67" t="s">
        <v>242</v>
      </c>
      <c r="E669" s="67" t="s">
        <v>1533</v>
      </c>
      <c r="F669" s="64"/>
      <c r="G669" s="67"/>
      <c r="H669" s="80">
        <v>33</v>
      </c>
      <c r="I669" s="80">
        <f>IF(C669="",0,SUMIFS(T_mouv_prog[Entrée],T_mouv_prog[Ref],C669))</f>
        <v>0</v>
      </c>
      <c r="J669" s="67">
        <f>IF(C669="",0,SUMIFS(T_mouv_prog[Sortie],T_mouv_prog[Ref],C669))</f>
        <v>0</v>
      </c>
      <c r="K669" s="63">
        <f>IFERROR(T_piece_prog[[#This Row],[Stock initial]]+T_piece_prog[[#This Row],[Entrées]]-T_piece_prog[[#This Row],[Sorties]],0)</f>
        <v>33</v>
      </c>
      <c r="L669" s="63">
        <f>IFERROR(T_piece_prog[[#This Row],[Stock Final]]*T_piece_prog[[#This Row],[Price]],0)</f>
        <v>0</v>
      </c>
      <c r="M669" s="80">
        <v>33</v>
      </c>
      <c r="N669" s="57">
        <f>IFERROR(K669-M669,"")</f>
        <v>0</v>
      </c>
      <c r="O669" s="53" t="str">
        <f>IF(N669&gt;=0,"OK","Manque")</f>
        <v>OK</v>
      </c>
    </row>
    <row r="670" spans="1:15" x14ac:dyDescent="0.3">
      <c r="A670" s="61">
        <f>IF(ISNUMBER(A669),A669+1,1)</f>
        <v>666</v>
      </c>
      <c r="B670" s="62" t="s">
        <v>714</v>
      </c>
      <c r="C670" s="63" t="s">
        <v>305</v>
      </c>
      <c r="D670" s="63" t="s">
        <v>242</v>
      </c>
      <c r="E670" s="63" t="s">
        <v>1533</v>
      </c>
      <c r="F670" s="64"/>
      <c r="G670" s="67"/>
      <c r="H670" s="80">
        <v>0</v>
      </c>
      <c r="I670" s="80">
        <f>IF(C670="",0,SUMIFS(T_mouv_prog[Entrée],T_mouv_prog[Ref],C670))</f>
        <v>0</v>
      </c>
      <c r="J670" s="67">
        <f>IF(C670="",0,SUMIFS(T_mouv_prog[Sortie],T_mouv_prog[Ref],C670))</f>
        <v>0</v>
      </c>
      <c r="K670" s="63">
        <f>IFERROR(T_piece_prog[[#This Row],[Stock initial]]+T_piece_prog[[#This Row],[Entrées]]-T_piece_prog[[#This Row],[Sorties]],0)</f>
        <v>0</v>
      </c>
      <c r="L670" s="63">
        <f>IFERROR(T_piece_prog[[#This Row],[Stock Final]]*T_piece_prog[[#This Row],[Price]],0)</f>
        <v>0</v>
      </c>
      <c r="M670" s="80">
        <v>69</v>
      </c>
      <c r="N670" s="57">
        <f>IFERROR(K670-M670,"")</f>
        <v>-69</v>
      </c>
      <c r="O670" s="53" t="str">
        <f>IF(N670&gt;=0,"OK","Manque")</f>
        <v>Manque</v>
      </c>
    </row>
    <row r="671" spans="1:15" x14ac:dyDescent="0.3">
      <c r="A671" s="61">
        <f>IF(ISNUMBER(A670),A670+1,1)</f>
        <v>667</v>
      </c>
      <c r="B671" s="62" t="s">
        <v>714</v>
      </c>
      <c r="C671" s="63" t="s">
        <v>243</v>
      </c>
      <c r="D671" s="63" t="s">
        <v>242</v>
      </c>
      <c r="E671" s="63" t="s">
        <v>1533</v>
      </c>
      <c r="F671" s="64"/>
      <c r="G671" s="67"/>
      <c r="H671" s="80">
        <v>9</v>
      </c>
      <c r="I671" s="80">
        <f>IF(C671="",0,SUMIFS(T_mouv_prog[Entrée],T_mouv_prog[Ref],C671))</f>
        <v>0</v>
      </c>
      <c r="J671" s="67">
        <f>IF(C671="",0,SUMIFS(T_mouv_prog[Sortie],T_mouv_prog[Ref],C671))</f>
        <v>0</v>
      </c>
      <c r="K671" s="63">
        <f>IFERROR(T_piece_prog[[#This Row],[Stock initial]]+T_piece_prog[[#This Row],[Entrées]]-T_piece_prog[[#This Row],[Sorties]],0)</f>
        <v>9</v>
      </c>
      <c r="L671" s="63">
        <f>IFERROR(T_piece_prog[[#This Row],[Stock Final]]*T_piece_prog[[#This Row],[Price]],0)</f>
        <v>0</v>
      </c>
      <c r="M671" s="80">
        <v>9</v>
      </c>
      <c r="N671" s="57">
        <f>IFERROR(K671-M671,"")</f>
        <v>0</v>
      </c>
      <c r="O671" s="53" t="str">
        <f>IF(N671&gt;=0,"OK","Manque")</f>
        <v>OK</v>
      </c>
    </row>
    <row r="672" spans="1:15" x14ac:dyDescent="0.3">
      <c r="A672" s="61">
        <f>IF(ISNUMBER(A671),A671+1,1)</f>
        <v>668</v>
      </c>
      <c r="B672" s="62" t="s">
        <v>714</v>
      </c>
      <c r="C672" s="63" t="s">
        <v>171</v>
      </c>
      <c r="D672" s="63" t="s">
        <v>146</v>
      </c>
      <c r="E672" s="63" t="s">
        <v>1533</v>
      </c>
      <c r="F672" s="64"/>
      <c r="G672" s="67"/>
      <c r="H672" s="80">
        <v>2</v>
      </c>
      <c r="I672" s="80">
        <f>IF(C672="",0,SUMIFS(T_mouv_prog[Entrée],T_mouv_prog[Ref],C672))</f>
        <v>0</v>
      </c>
      <c r="J672" s="67">
        <f>IF(C672="",0,SUMIFS(T_mouv_prog[Sortie],T_mouv_prog[Ref],C672))</f>
        <v>0</v>
      </c>
      <c r="K672" s="63">
        <f>IFERROR(T_piece_prog[[#This Row],[Stock initial]]+T_piece_prog[[#This Row],[Entrées]]-T_piece_prog[[#This Row],[Sorties]],0)</f>
        <v>2</v>
      </c>
      <c r="L672" s="63">
        <f>IFERROR(T_piece_prog[[#This Row],[Stock Final]]*T_piece_prog[[#This Row],[Price]],0)</f>
        <v>0</v>
      </c>
      <c r="M672" s="80">
        <v>5</v>
      </c>
      <c r="N672" s="57">
        <f>IFERROR(K672-M672,"")</f>
        <v>-3</v>
      </c>
      <c r="O672" s="53" t="str">
        <f>IF(N672&gt;=0,"OK","Manque")</f>
        <v>Manque</v>
      </c>
    </row>
    <row r="673" spans="1:15" x14ac:dyDescent="0.3">
      <c r="A673" s="61">
        <f>IF(ISNUMBER(A672),A672+1,1)</f>
        <v>669</v>
      </c>
      <c r="B673" s="62" t="s">
        <v>714</v>
      </c>
      <c r="C673" s="63" t="s">
        <v>101</v>
      </c>
      <c r="D673" s="63" t="s">
        <v>683</v>
      </c>
      <c r="E673" s="63" t="s">
        <v>1533</v>
      </c>
      <c r="F673" s="64"/>
      <c r="G673" s="67"/>
      <c r="H673" s="80">
        <v>2</v>
      </c>
      <c r="I673" s="80">
        <f>IF(C673="",0,SUMIFS(T_mouv_prog[Entrée],T_mouv_prog[Ref],C673))</f>
        <v>0</v>
      </c>
      <c r="J673" s="67">
        <f>IF(C673="",0,SUMIFS(T_mouv_prog[Sortie],T_mouv_prog[Ref],C673))</f>
        <v>0</v>
      </c>
      <c r="K673" s="63">
        <f>IFERROR(T_piece_prog[[#This Row],[Stock initial]]+T_piece_prog[[#This Row],[Entrées]]-T_piece_prog[[#This Row],[Sorties]],0)</f>
        <v>2</v>
      </c>
      <c r="L673" s="63">
        <f>IFERROR(T_piece_prog[[#This Row],[Stock Final]]*T_piece_prog[[#This Row],[Price]],0)</f>
        <v>0</v>
      </c>
      <c r="M673" s="80">
        <v>5</v>
      </c>
      <c r="N673" s="57">
        <f>IFERROR(K673-M673,"")</f>
        <v>-3</v>
      </c>
      <c r="O673" s="53" t="str">
        <f>IF(N673&gt;=0,"OK","Manque")</f>
        <v>Manque</v>
      </c>
    </row>
    <row r="674" spans="1:15" x14ac:dyDescent="0.3">
      <c r="A674" s="61">
        <f>IF(ISNUMBER(A673),A673+1,1)</f>
        <v>670</v>
      </c>
      <c r="B674" s="62" t="s">
        <v>714</v>
      </c>
      <c r="C674" s="63" t="s">
        <v>619</v>
      </c>
      <c r="D674" s="63" t="s">
        <v>242</v>
      </c>
      <c r="E674" s="63" t="s">
        <v>1533</v>
      </c>
      <c r="F674" s="64"/>
      <c r="G674" s="67"/>
      <c r="H674" s="80">
        <v>692</v>
      </c>
      <c r="I674" s="80">
        <f>IF(C674="",0,SUMIFS(T_mouv_prog[Entrée],T_mouv_prog[Ref],C674))</f>
        <v>0</v>
      </c>
      <c r="J674" s="67">
        <f>IF(C674="",0,SUMIFS(T_mouv_prog[Sortie],T_mouv_prog[Ref],C674))</f>
        <v>0</v>
      </c>
      <c r="K674" s="63">
        <f>IFERROR(T_piece_prog[[#This Row],[Stock initial]]+T_piece_prog[[#This Row],[Entrées]]-T_piece_prog[[#This Row],[Sorties]],0)</f>
        <v>692</v>
      </c>
      <c r="L674" s="63">
        <f>IFERROR(T_piece_prog[[#This Row],[Stock Final]]*T_piece_prog[[#This Row],[Price]],0)</f>
        <v>0</v>
      </c>
      <c r="M674" s="80">
        <v>613</v>
      </c>
      <c r="N674" s="57">
        <f>IFERROR(K674-M674,"")</f>
        <v>79</v>
      </c>
      <c r="O674" s="53" t="str">
        <f>IF(N674&gt;=0,"OK","Manque")</f>
        <v>OK</v>
      </c>
    </row>
    <row r="675" spans="1:15" x14ac:dyDescent="0.3">
      <c r="A675" s="61">
        <f>IF(ISNUMBER(A674),A674+1,1)</f>
        <v>671</v>
      </c>
      <c r="B675" s="67" t="s">
        <v>1150</v>
      </c>
      <c r="C675" s="63" t="s">
        <v>527</v>
      </c>
      <c r="D675" s="67" t="s">
        <v>242</v>
      </c>
      <c r="E675" s="67" t="s">
        <v>1533</v>
      </c>
      <c r="F675" s="64"/>
      <c r="G675" s="67"/>
      <c r="H675" s="80">
        <v>0</v>
      </c>
      <c r="I675" s="80">
        <f>IF(C675="",0,SUMIFS(T_mouv_prog[Entrée],T_mouv_prog[Ref],C675))</f>
        <v>0</v>
      </c>
      <c r="J675" s="67">
        <f>IF(C675="",0,SUMIFS(T_mouv_prog[Sortie],T_mouv_prog[Ref],C675))</f>
        <v>0</v>
      </c>
      <c r="K675" s="63">
        <f>IFERROR(T_piece_prog[[#This Row],[Stock initial]]+T_piece_prog[[#This Row],[Entrées]]-T_piece_prog[[#This Row],[Sorties]],0)</f>
        <v>0</v>
      </c>
      <c r="L675" s="63">
        <f>IFERROR(T_piece_prog[[#This Row],[Stock Final]]*T_piece_prog[[#This Row],[Price]],0)</f>
        <v>0</v>
      </c>
      <c r="M675" s="80">
        <v>2</v>
      </c>
      <c r="N675" s="57">
        <f>IFERROR(K675-M675,"")</f>
        <v>-2</v>
      </c>
      <c r="O675" s="53" t="str">
        <f>IF(N675&gt;=0,"OK","Manque")</f>
        <v>Manque</v>
      </c>
    </row>
    <row r="676" spans="1:15" x14ac:dyDescent="0.3">
      <c r="A676" s="61">
        <f>IF(ISNUMBER(A675),A675+1,1)</f>
        <v>672</v>
      </c>
      <c r="B676" s="67" t="s">
        <v>185</v>
      </c>
      <c r="C676" s="63">
        <v>7400276948</v>
      </c>
      <c r="D676" s="67" t="s">
        <v>180</v>
      </c>
      <c r="E676" s="67" t="s">
        <v>1533</v>
      </c>
      <c r="F676" s="64"/>
      <c r="G676" s="67"/>
      <c r="H676" s="80">
        <v>10</v>
      </c>
      <c r="I676" s="80">
        <f>IF(C676="",0,SUMIFS(T_mouv_prog[Entrée],T_mouv_prog[Ref],C676))</f>
        <v>0</v>
      </c>
      <c r="J676" s="67">
        <f>IF(C676="",0,SUMIFS(T_mouv_prog[Sortie],T_mouv_prog[Ref],C676))</f>
        <v>0</v>
      </c>
      <c r="K676" s="63">
        <f>IFERROR(T_piece_prog[[#This Row],[Stock initial]]+T_piece_prog[[#This Row],[Entrées]]-T_piece_prog[[#This Row],[Sorties]],0)</f>
        <v>10</v>
      </c>
      <c r="L676" s="63">
        <f>IFERROR(T_piece_prog[[#This Row],[Stock Final]]*T_piece_prog[[#This Row],[Price]],0)</f>
        <v>0</v>
      </c>
      <c r="M676" s="80">
        <v>12</v>
      </c>
      <c r="N676" s="57">
        <f>IFERROR(K676-M676,"")</f>
        <v>-2</v>
      </c>
      <c r="O676" s="53" t="str">
        <f>IF(N676&gt;=0,"OK","Manque")</f>
        <v>Manque</v>
      </c>
    </row>
    <row r="677" spans="1:15" x14ac:dyDescent="0.3">
      <c r="A677" s="61">
        <f>IF(ISNUMBER(A676),A676+1,1)</f>
        <v>673</v>
      </c>
      <c r="B677" s="67" t="s">
        <v>1331</v>
      </c>
      <c r="C677" s="63" t="s">
        <v>79</v>
      </c>
      <c r="D677" s="67" t="s">
        <v>683</v>
      </c>
      <c r="E677" s="67" t="s">
        <v>1533</v>
      </c>
      <c r="F677" s="64"/>
      <c r="G677" s="67"/>
      <c r="H677" s="80">
        <v>2</v>
      </c>
      <c r="I677" s="80">
        <f>IF(C677="",0,SUMIFS(T_mouv_prog[Entrée],T_mouv_prog[Ref],C677))</f>
        <v>0</v>
      </c>
      <c r="J677" s="67">
        <f>IF(C677="",0,SUMIFS(T_mouv_prog[Sortie],T_mouv_prog[Ref],C677))</f>
        <v>0</v>
      </c>
      <c r="K677" s="63">
        <f>IFERROR(T_piece_prog[[#This Row],[Stock initial]]+T_piece_prog[[#This Row],[Entrées]]-T_piece_prog[[#This Row],[Sorties]],0)</f>
        <v>2</v>
      </c>
      <c r="L677" s="63">
        <f>IFERROR(T_piece_prog[[#This Row],[Stock Final]]*T_piece_prog[[#This Row],[Price]],0)</f>
        <v>0</v>
      </c>
      <c r="M677" s="80">
        <v>2</v>
      </c>
      <c r="N677" s="57">
        <f>IFERROR(K677-M677,"")</f>
        <v>0</v>
      </c>
      <c r="O677" s="53" t="str">
        <f>IF(N677&gt;=0,"OK","Manque")</f>
        <v>OK</v>
      </c>
    </row>
    <row r="678" spans="1:15" x14ac:dyDescent="0.3">
      <c r="A678" s="61">
        <f>IF(ISNUMBER(A677),A677+1,1)</f>
        <v>674</v>
      </c>
      <c r="B678" s="67" t="s">
        <v>1349</v>
      </c>
      <c r="C678" s="63" t="s">
        <v>1350</v>
      </c>
      <c r="D678" s="67" t="s">
        <v>683</v>
      </c>
      <c r="E678" s="67" t="s">
        <v>1533</v>
      </c>
      <c r="F678" s="64"/>
      <c r="G678" s="67"/>
      <c r="H678" s="80">
        <v>0</v>
      </c>
      <c r="I678" s="80">
        <f>IF(C678="",0,SUMIFS(T_mouv_prog[Entrée],T_mouv_prog[Ref],C678))</f>
        <v>0</v>
      </c>
      <c r="J678" s="67">
        <f>IF(C678="",0,SUMIFS(T_mouv_prog[Sortie],T_mouv_prog[Ref],C678))</f>
        <v>0</v>
      </c>
      <c r="K678" s="63">
        <f>IFERROR(T_piece_prog[[#This Row],[Stock initial]]+T_piece_prog[[#This Row],[Entrées]]-T_piece_prog[[#This Row],[Sorties]],0)</f>
        <v>0</v>
      </c>
      <c r="L678" s="63">
        <f>IFERROR(T_piece_prog[[#This Row],[Stock Final]]*T_piece_prog[[#This Row],[Price]],0)</f>
        <v>0</v>
      </c>
      <c r="M678" s="80">
        <v>0</v>
      </c>
      <c r="N678" s="57">
        <f>IFERROR(K678-M678,"")</f>
        <v>0</v>
      </c>
      <c r="O678" s="53" t="str">
        <f>IF(N678&gt;=0,"OK","Manque")</f>
        <v>OK</v>
      </c>
    </row>
    <row r="679" spans="1:15" x14ac:dyDescent="0.3">
      <c r="A679" s="61">
        <f>IF(ISNUMBER(A678),A678+1,1)</f>
        <v>675</v>
      </c>
      <c r="B679" s="67" t="s">
        <v>1218</v>
      </c>
      <c r="C679" s="63" t="s">
        <v>1219</v>
      </c>
      <c r="D679" s="67" t="s">
        <v>813</v>
      </c>
      <c r="E679" s="67" t="s">
        <v>1533</v>
      </c>
      <c r="F679" s="64"/>
      <c r="G679" s="67"/>
      <c r="H679" s="80">
        <v>0</v>
      </c>
      <c r="I679" s="80">
        <f>IF(C679="",0,SUMIFS(T_mouv_prog[Entrée],T_mouv_prog[Ref],C679))</f>
        <v>0</v>
      </c>
      <c r="J679" s="67">
        <f>IF(C679="",0,SUMIFS(T_mouv_prog[Sortie],T_mouv_prog[Ref],C679))</f>
        <v>0</v>
      </c>
      <c r="K679" s="63">
        <f>IFERROR(T_piece_prog[[#This Row],[Stock initial]]+T_piece_prog[[#This Row],[Entrées]]-T_piece_prog[[#This Row],[Sorties]],0)</f>
        <v>0</v>
      </c>
      <c r="L679" s="63">
        <f>IFERROR(T_piece_prog[[#This Row],[Stock Final]]*T_piece_prog[[#This Row],[Price]],0)</f>
        <v>0</v>
      </c>
      <c r="M679" s="80">
        <v>33</v>
      </c>
      <c r="N679" s="57">
        <f>IFERROR(K679-M679,"")</f>
        <v>-33</v>
      </c>
      <c r="O679" s="53" t="str">
        <f>IF(N679&gt;=0,"OK","Manque")</f>
        <v>Manque</v>
      </c>
    </row>
    <row r="680" spans="1:15" x14ac:dyDescent="0.3">
      <c r="A680" s="61">
        <f>IF(ISNUMBER(A679),A679+1,1)</f>
        <v>676</v>
      </c>
      <c r="B680" s="67" t="s">
        <v>1220</v>
      </c>
      <c r="C680" s="63" t="s">
        <v>1221</v>
      </c>
      <c r="D680" s="67" t="s">
        <v>813</v>
      </c>
      <c r="E680" s="67" t="s">
        <v>1533</v>
      </c>
      <c r="F680" s="64"/>
      <c r="G680" s="67"/>
      <c r="H680" s="80">
        <v>0</v>
      </c>
      <c r="I680" s="80">
        <f>IF(C680="",0,SUMIFS(T_mouv_prog[Entrée],T_mouv_prog[Ref],C680))</f>
        <v>0</v>
      </c>
      <c r="J680" s="67">
        <f>IF(C680="",0,SUMIFS(T_mouv_prog[Sortie],T_mouv_prog[Ref],C680))</f>
        <v>0</v>
      </c>
      <c r="K680" s="63">
        <f>IFERROR(T_piece_prog[[#This Row],[Stock initial]]+T_piece_prog[[#This Row],[Entrées]]-T_piece_prog[[#This Row],[Sorties]],0)</f>
        <v>0</v>
      </c>
      <c r="L680" s="63">
        <f>IFERROR(T_piece_prog[[#This Row],[Stock Final]]*T_piece_prog[[#This Row],[Price]],0)</f>
        <v>0</v>
      </c>
      <c r="M680" s="80">
        <v>40</v>
      </c>
      <c r="N680" s="57">
        <f>IFERROR(K680-M680,"")</f>
        <v>-40</v>
      </c>
      <c r="O680" s="53" t="str">
        <f>IF(N680&gt;=0,"OK","Manque")</f>
        <v>Manque</v>
      </c>
    </row>
    <row r="681" spans="1:15" x14ac:dyDescent="0.3">
      <c r="A681" s="61">
        <f>IF(ISNUMBER(A680),A680+1,1)</f>
        <v>677</v>
      </c>
      <c r="B681" s="67" t="s">
        <v>108</v>
      </c>
      <c r="C681" s="63" t="s">
        <v>109</v>
      </c>
      <c r="D681" s="67" t="s">
        <v>683</v>
      </c>
      <c r="E681" s="67" t="s">
        <v>1533</v>
      </c>
      <c r="F681" s="64"/>
      <c r="G681" s="67"/>
      <c r="H681" s="80">
        <v>0</v>
      </c>
      <c r="I681" s="80">
        <f>IF(C681="",0,SUMIFS(T_mouv_prog[Entrée],T_mouv_prog[Ref],C681))</f>
        <v>0</v>
      </c>
      <c r="J681" s="67">
        <f>IF(C681="",0,SUMIFS(T_mouv_prog[Sortie],T_mouv_prog[Ref],C681))</f>
        <v>0</v>
      </c>
      <c r="K681" s="63">
        <f>IFERROR(T_piece_prog[[#This Row],[Stock initial]]+T_piece_prog[[#This Row],[Entrées]]-T_piece_prog[[#This Row],[Sorties]],0)</f>
        <v>0</v>
      </c>
      <c r="L681" s="63">
        <f>IFERROR(T_piece_prog[[#This Row],[Stock Final]]*T_piece_prog[[#This Row],[Price]],0)</f>
        <v>0</v>
      </c>
      <c r="M681" s="80">
        <v>0</v>
      </c>
      <c r="N681" s="57">
        <f>IFERROR(K681-M681,"")</f>
        <v>0</v>
      </c>
      <c r="O681" s="53" t="str">
        <f>IF(N681&gt;=0,"OK","Manque")</f>
        <v>OK</v>
      </c>
    </row>
    <row r="682" spans="1:15" x14ac:dyDescent="0.3">
      <c r="A682" s="61">
        <f>IF(ISNUMBER(A681),A681+1,1)</f>
        <v>678</v>
      </c>
      <c r="B682" s="67" t="s">
        <v>108</v>
      </c>
      <c r="C682" s="63" t="s">
        <v>495</v>
      </c>
      <c r="D682" s="67" t="s">
        <v>242</v>
      </c>
      <c r="E682" s="67" t="s">
        <v>1533</v>
      </c>
      <c r="F682" s="64"/>
      <c r="G682" s="67"/>
      <c r="H682" s="80">
        <v>0</v>
      </c>
      <c r="I682" s="80">
        <f>IF(C682="",0,SUMIFS(T_mouv_prog[Entrée],T_mouv_prog[Ref],C682))</f>
        <v>0</v>
      </c>
      <c r="J682" s="67">
        <f>IF(C682="",0,SUMIFS(T_mouv_prog[Sortie],T_mouv_prog[Ref],C682))</f>
        <v>0</v>
      </c>
      <c r="K682" s="63">
        <f>IFERROR(T_piece_prog[[#This Row],[Stock initial]]+T_piece_prog[[#This Row],[Entrées]]-T_piece_prog[[#This Row],[Sorties]],0)</f>
        <v>0</v>
      </c>
      <c r="L682" s="63">
        <f>IFERROR(T_piece_prog[[#This Row],[Stock Final]]*T_piece_prog[[#This Row],[Price]],0)</f>
        <v>0</v>
      </c>
      <c r="M682" s="80">
        <v>0</v>
      </c>
      <c r="N682" s="57">
        <f>IFERROR(K682-M682,"")</f>
        <v>0</v>
      </c>
      <c r="O682" s="53" t="str">
        <f>IF(N682&gt;=0,"OK","Manque")</f>
        <v>OK</v>
      </c>
    </row>
    <row r="683" spans="1:15" x14ac:dyDescent="0.3">
      <c r="A683" s="61">
        <f>IF(ISNUMBER(A682),A682+1,1)</f>
        <v>679</v>
      </c>
      <c r="B683" s="62" t="s">
        <v>108</v>
      </c>
      <c r="C683" s="63" t="s">
        <v>496</v>
      </c>
      <c r="D683" s="63" t="s">
        <v>242</v>
      </c>
      <c r="E683" s="63" t="s">
        <v>1533</v>
      </c>
      <c r="F683" s="64"/>
      <c r="G683" s="67"/>
      <c r="H683" s="80">
        <v>0</v>
      </c>
      <c r="I683" s="80">
        <f>IF(C683="",0,SUMIFS(T_mouv_prog[Entrée],T_mouv_prog[Ref],C683))</f>
        <v>0</v>
      </c>
      <c r="J683" s="67">
        <f>IF(C683="",0,SUMIFS(T_mouv_prog[Sortie],T_mouv_prog[Ref],C683))</f>
        <v>0</v>
      </c>
      <c r="K683" s="63">
        <f>IFERROR(T_piece_prog[[#This Row],[Stock initial]]+T_piece_prog[[#This Row],[Entrées]]-T_piece_prog[[#This Row],[Sorties]],0)</f>
        <v>0</v>
      </c>
      <c r="L683" s="63">
        <f>IFERROR(T_piece_prog[[#This Row],[Stock Final]]*T_piece_prog[[#This Row],[Price]],0)</f>
        <v>0</v>
      </c>
      <c r="M683" s="80">
        <v>3</v>
      </c>
      <c r="N683" s="57">
        <f>IFERROR(K683-M683,"")</f>
        <v>-3</v>
      </c>
      <c r="O683" s="53" t="str">
        <f>IF(N683&gt;=0,"OK","Manque")</f>
        <v>Manque</v>
      </c>
    </row>
    <row r="684" spans="1:15" x14ac:dyDescent="0.3">
      <c r="A684" s="61">
        <f>IF(ISNUMBER(A683),A683+1,1)</f>
        <v>680</v>
      </c>
      <c r="B684" s="62" t="s">
        <v>493</v>
      </c>
      <c r="C684" s="63" t="s">
        <v>494</v>
      </c>
      <c r="D684" s="63" t="s">
        <v>242</v>
      </c>
      <c r="E684" s="63" t="s">
        <v>1533</v>
      </c>
      <c r="F684" s="64"/>
      <c r="G684" s="67"/>
      <c r="H684" s="80">
        <v>0</v>
      </c>
      <c r="I684" s="80">
        <f>IF(C684="",0,SUMIFS(T_mouv_prog[Entrée],T_mouv_prog[Ref],C684))</f>
        <v>0</v>
      </c>
      <c r="J684" s="67">
        <f>IF(C684="",0,SUMIFS(T_mouv_prog[Sortie],T_mouv_prog[Ref],C684))</f>
        <v>0</v>
      </c>
      <c r="K684" s="63">
        <f>IFERROR(T_piece_prog[[#This Row],[Stock initial]]+T_piece_prog[[#This Row],[Entrées]]-T_piece_prog[[#This Row],[Sorties]],0)</f>
        <v>0</v>
      </c>
      <c r="L684" s="63">
        <f>IFERROR(T_piece_prog[[#This Row],[Stock Final]]*T_piece_prog[[#This Row],[Price]],0)</f>
        <v>0</v>
      </c>
      <c r="M684" s="80">
        <v>0</v>
      </c>
      <c r="N684" s="57">
        <f>IFERROR(K684-M684,"")</f>
        <v>0</v>
      </c>
      <c r="O684" s="53" t="str">
        <f>IF(N684&gt;=0,"OK","Manque")</f>
        <v>OK</v>
      </c>
    </row>
    <row r="685" spans="1:15" x14ac:dyDescent="0.3">
      <c r="A685" s="61">
        <f>IF(ISNUMBER(A684),A684+1,1)</f>
        <v>681</v>
      </c>
      <c r="B685" s="67" t="s">
        <v>1338</v>
      </c>
      <c r="C685" s="63" t="s">
        <v>1339</v>
      </c>
      <c r="D685" s="67" t="s">
        <v>242</v>
      </c>
      <c r="E685" s="67" t="s">
        <v>1533</v>
      </c>
      <c r="F685" s="64"/>
      <c r="G685" s="67"/>
      <c r="H685" s="80">
        <v>0</v>
      </c>
      <c r="I685" s="80">
        <f>IF(C685="",0,SUMIFS(T_mouv_prog[Entrée],T_mouv_prog[Ref],C685))</f>
        <v>0</v>
      </c>
      <c r="J685" s="67">
        <f>IF(C685="",0,SUMIFS(T_mouv_prog[Sortie],T_mouv_prog[Ref],C685))</f>
        <v>0</v>
      </c>
      <c r="K685" s="63">
        <f>IFERROR(T_piece_prog[[#This Row],[Stock initial]]+T_piece_prog[[#This Row],[Entrées]]-T_piece_prog[[#This Row],[Sorties]],0)</f>
        <v>0</v>
      </c>
      <c r="L685" s="63">
        <f>IFERROR(T_piece_prog[[#This Row],[Stock Final]]*T_piece_prog[[#This Row],[Price]],0)</f>
        <v>0</v>
      </c>
      <c r="M685" s="80">
        <v>1</v>
      </c>
      <c r="N685" s="57">
        <f>IFERROR(K685-M685,"")</f>
        <v>-1</v>
      </c>
      <c r="O685" s="53" t="str">
        <f>IF(N685&gt;=0,"OK","Manque")</f>
        <v>Manque</v>
      </c>
    </row>
    <row r="686" spans="1:15" x14ac:dyDescent="0.3">
      <c r="A686" s="61">
        <f>IF(ISNUMBER(A685),A685+1,1)</f>
        <v>682</v>
      </c>
      <c r="B686" s="67" t="s">
        <v>1152</v>
      </c>
      <c r="C686" s="63" t="s">
        <v>492</v>
      </c>
      <c r="D686" s="67" t="s">
        <v>242</v>
      </c>
      <c r="E686" s="67" t="s">
        <v>1533</v>
      </c>
      <c r="F686" s="64"/>
      <c r="G686" s="67"/>
      <c r="H686" s="80">
        <v>0</v>
      </c>
      <c r="I686" s="80">
        <f>IF(C686="",0,SUMIFS(T_mouv_prog[Entrée],T_mouv_prog[Ref],C686))</f>
        <v>0</v>
      </c>
      <c r="J686" s="67">
        <f>IF(C686="",0,SUMIFS(T_mouv_prog[Sortie],T_mouv_prog[Ref],C686))</f>
        <v>0</v>
      </c>
      <c r="K686" s="63">
        <f>IFERROR(T_piece_prog[[#This Row],[Stock initial]]+T_piece_prog[[#This Row],[Entrées]]-T_piece_prog[[#This Row],[Sorties]],0)</f>
        <v>0</v>
      </c>
      <c r="L686" s="63">
        <f>IFERROR(T_piece_prog[[#This Row],[Stock Final]]*T_piece_prog[[#This Row],[Price]],0)</f>
        <v>0</v>
      </c>
      <c r="M686" s="80">
        <v>1</v>
      </c>
      <c r="N686" s="57">
        <f>IFERROR(K686-M686,"")</f>
        <v>-1</v>
      </c>
      <c r="O686" s="53" t="str">
        <f>IF(N686&gt;=0,"OK","Manque")</f>
        <v>Manque</v>
      </c>
    </row>
    <row r="687" spans="1:15" x14ac:dyDescent="0.3">
      <c r="A687" s="61">
        <f>IF(ISNUMBER(A686),A686+1,1)</f>
        <v>683</v>
      </c>
      <c r="B687" s="67" t="s">
        <v>888</v>
      </c>
      <c r="C687" s="63" t="s">
        <v>889</v>
      </c>
      <c r="D687" s="67" t="s">
        <v>242</v>
      </c>
      <c r="E687" s="67" t="s">
        <v>1533</v>
      </c>
      <c r="F687" s="64"/>
      <c r="G687" s="67"/>
      <c r="H687" s="80">
        <v>0</v>
      </c>
      <c r="I687" s="80">
        <f>IF(C687="",0,SUMIFS(T_mouv_prog[Entrée],T_mouv_prog[Ref],C687))</f>
        <v>0</v>
      </c>
      <c r="J687" s="67">
        <f>IF(C687="",0,SUMIFS(T_mouv_prog[Sortie],T_mouv_prog[Ref],C687))</f>
        <v>0</v>
      </c>
      <c r="K687" s="63">
        <f>IFERROR(T_piece_prog[[#This Row],[Stock initial]]+T_piece_prog[[#This Row],[Entrées]]-T_piece_prog[[#This Row],[Sorties]],0)</f>
        <v>0</v>
      </c>
      <c r="L687" s="63">
        <f>IFERROR(T_piece_prog[[#This Row],[Stock Final]]*T_piece_prog[[#This Row],[Price]],0)</f>
        <v>0</v>
      </c>
      <c r="M687" s="80">
        <v>0</v>
      </c>
      <c r="N687" s="57">
        <f>IFERROR(K687-M687,"")</f>
        <v>0</v>
      </c>
      <c r="O687" s="53" t="str">
        <f>IF(N687&gt;=0,"OK","Manque")</f>
        <v>OK</v>
      </c>
    </row>
    <row r="688" spans="1:15" x14ac:dyDescent="0.3">
      <c r="A688" s="61">
        <f>IF(ISNUMBER(A687),A687+1,1)</f>
        <v>684</v>
      </c>
      <c r="B688" s="67" t="s">
        <v>888</v>
      </c>
      <c r="C688" s="63" t="s">
        <v>1151</v>
      </c>
      <c r="D688" s="67" t="s">
        <v>242</v>
      </c>
      <c r="E688" s="67" t="s">
        <v>1533</v>
      </c>
      <c r="F688" s="64"/>
      <c r="G688" s="67"/>
      <c r="H688" s="80">
        <v>0</v>
      </c>
      <c r="I688" s="80">
        <f>IF(C688="",0,SUMIFS(T_mouv_prog[Entrée],T_mouv_prog[Ref],C688))</f>
        <v>0</v>
      </c>
      <c r="J688" s="67">
        <f>IF(C688="",0,SUMIFS(T_mouv_prog[Sortie],T_mouv_prog[Ref],C688))</f>
        <v>0</v>
      </c>
      <c r="K688" s="63">
        <f>IFERROR(T_piece_prog[[#This Row],[Stock initial]]+T_piece_prog[[#This Row],[Entrées]]-T_piece_prog[[#This Row],[Sorties]],0)</f>
        <v>0</v>
      </c>
      <c r="L688" s="63">
        <f>IFERROR(T_piece_prog[[#This Row],[Stock Final]]*T_piece_prog[[#This Row],[Price]],0)</f>
        <v>0</v>
      </c>
      <c r="M688" s="80">
        <v>1</v>
      </c>
      <c r="N688" s="57">
        <f>IFERROR(K688-M688,"")</f>
        <v>-1</v>
      </c>
      <c r="O688" s="53" t="str">
        <f>IF(N688&gt;=0,"OK","Manque")</f>
        <v>Manque</v>
      </c>
    </row>
    <row r="689" spans="1:15" x14ac:dyDescent="0.3">
      <c r="A689" s="61">
        <f>IF(ISNUMBER(A688),A688+1,1)</f>
        <v>685</v>
      </c>
      <c r="B689" s="67" t="s">
        <v>1087</v>
      </c>
      <c r="C689" s="63" t="s">
        <v>1088</v>
      </c>
      <c r="D689" s="67" t="s">
        <v>1086</v>
      </c>
      <c r="E689" s="67" t="s">
        <v>1533</v>
      </c>
      <c r="F689" s="64"/>
      <c r="G689" s="67"/>
      <c r="H689" s="80">
        <v>0</v>
      </c>
      <c r="I689" s="80">
        <f>IF(C689="",0,SUMIFS(T_mouv_prog[Entrée],T_mouv_prog[Ref],C689))</f>
        <v>0</v>
      </c>
      <c r="J689" s="67">
        <f>IF(C689="",0,SUMIFS(T_mouv_prog[Sortie],T_mouv_prog[Ref],C689))</f>
        <v>0</v>
      </c>
      <c r="K689" s="63">
        <f>IFERROR(T_piece_prog[[#This Row],[Stock initial]]+T_piece_prog[[#This Row],[Entrées]]-T_piece_prog[[#This Row],[Sorties]],0)</f>
        <v>0</v>
      </c>
      <c r="L689" s="63">
        <f>IFERROR(T_piece_prog[[#This Row],[Stock Final]]*T_piece_prog[[#This Row],[Price]],0)</f>
        <v>0</v>
      </c>
      <c r="M689" s="80">
        <v>10</v>
      </c>
      <c r="N689" s="57">
        <f>IFERROR(K689-M689,"")</f>
        <v>-10</v>
      </c>
      <c r="O689" s="53" t="str">
        <f>IF(N689&gt;=0,"OK","Manque")</f>
        <v>Manque</v>
      </c>
    </row>
    <row r="690" spans="1:15" x14ac:dyDescent="0.3">
      <c r="A690" s="61">
        <f>IF(ISNUMBER(A689),A689+1,1)</f>
        <v>686</v>
      </c>
      <c r="B690" s="67" t="s">
        <v>1054</v>
      </c>
      <c r="C690" s="63" t="s">
        <v>1055</v>
      </c>
      <c r="D690" s="67" t="s">
        <v>180</v>
      </c>
      <c r="E690" s="67" t="s">
        <v>1533</v>
      </c>
      <c r="F690" s="64"/>
      <c r="G690" s="67"/>
      <c r="H690" s="80">
        <v>0</v>
      </c>
      <c r="I690" s="80">
        <f>IF(C690="",0,SUMIFS(T_mouv_prog[Entrée],T_mouv_prog[Ref],C690))</f>
        <v>0</v>
      </c>
      <c r="J690" s="67">
        <f>IF(C690="",0,SUMIFS(T_mouv_prog[Sortie],T_mouv_prog[Ref],C690))</f>
        <v>0</v>
      </c>
      <c r="K690" s="63">
        <f>IFERROR(T_piece_prog[[#This Row],[Stock initial]]+T_piece_prog[[#This Row],[Entrées]]-T_piece_prog[[#This Row],[Sorties]],0)</f>
        <v>0</v>
      </c>
      <c r="L690" s="63">
        <f>IFERROR(T_piece_prog[[#This Row],[Stock Final]]*T_piece_prog[[#This Row],[Price]],0)</f>
        <v>0</v>
      </c>
      <c r="M690" s="80">
        <v>0</v>
      </c>
      <c r="N690" s="57">
        <f>IFERROR(K690-M690,"")</f>
        <v>0</v>
      </c>
      <c r="O690" s="53" t="str">
        <f>IF(N690&gt;=0,"OK","Manque")</f>
        <v>OK</v>
      </c>
    </row>
    <row r="691" spans="1:15" x14ac:dyDescent="0.3">
      <c r="A691" s="61">
        <f>IF(ISNUMBER(A690),A690+1,1)</f>
        <v>687</v>
      </c>
      <c r="B691" s="67" t="s">
        <v>943</v>
      </c>
      <c r="C691" s="63" t="s">
        <v>944</v>
      </c>
      <c r="D691" s="67" t="s">
        <v>813</v>
      </c>
      <c r="E691" s="67" t="s">
        <v>1533</v>
      </c>
      <c r="F691" s="64"/>
      <c r="G691" s="67"/>
      <c r="H691" s="80">
        <v>0</v>
      </c>
      <c r="I691" s="80">
        <f>IF(C691="",0,SUMIFS(T_mouv_prog[Entrée],T_mouv_prog[Ref],C691))</f>
        <v>0</v>
      </c>
      <c r="J691" s="67">
        <f>IF(C691="",0,SUMIFS(T_mouv_prog[Sortie],T_mouv_prog[Ref],C691))</f>
        <v>0</v>
      </c>
      <c r="K691" s="63">
        <f>IFERROR(T_piece_prog[[#This Row],[Stock initial]]+T_piece_prog[[#This Row],[Entrées]]-T_piece_prog[[#This Row],[Sorties]],0)</f>
        <v>0</v>
      </c>
      <c r="L691" s="63">
        <f>IFERROR(T_piece_prog[[#This Row],[Stock Final]]*T_piece_prog[[#This Row],[Price]],0)</f>
        <v>0</v>
      </c>
      <c r="M691" s="80">
        <v>1</v>
      </c>
      <c r="N691" s="57">
        <f>IFERROR(K691-M691,"")</f>
        <v>-1</v>
      </c>
      <c r="O691" s="53" t="str">
        <f>IF(N691&gt;=0,"OK","Manque")</f>
        <v>Manque</v>
      </c>
    </row>
    <row r="692" spans="1:15" x14ac:dyDescent="0.3">
      <c r="A692" s="61">
        <f>IF(ISNUMBER(A691),A691+1,1)</f>
        <v>688</v>
      </c>
      <c r="B692" s="67" t="s">
        <v>1177</v>
      </c>
      <c r="C692" s="63">
        <v>46624</v>
      </c>
      <c r="D692" s="67" t="s">
        <v>683</v>
      </c>
      <c r="E692" s="67" t="s">
        <v>1534</v>
      </c>
      <c r="F692" s="64"/>
      <c r="G692" s="67"/>
      <c r="H692" s="80">
        <v>0</v>
      </c>
      <c r="I692" s="80">
        <f>IF(C692="",0,SUMIFS(T_mouv_prog[Entrée],T_mouv_prog[Ref],C692))</f>
        <v>0</v>
      </c>
      <c r="J692" s="67">
        <f>IF(C692="",0,SUMIFS(T_mouv_prog[Sortie],T_mouv_prog[Ref],C692))</f>
        <v>0</v>
      </c>
      <c r="K692" s="63">
        <f>IFERROR(T_piece_prog[[#This Row],[Stock initial]]+T_piece_prog[[#This Row],[Entrées]]-T_piece_prog[[#This Row],[Sorties]],0)</f>
        <v>0</v>
      </c>
      <c r="L692" s="63">
        <f>IFERROR(T_piece_prog[[#This Row],[Stock Final]]*T_piece_prog[[#This Row],[Price]],0)</f>
        <v>0</v>
      </c>
      <c r="M692" s="80">
        <v>1</v>
      </c>
      <c r="N692" s="57">
        <f>IFERROR(K692-M692,"")</f>
        <v>-1</v>
      </c>
      <c r="O692" s="53" t="str">
        <f>IF(N692&gt;=0,"OK","Manque")</f>
        <v>Manque</v>
      </c>
    </row>
    <row r="693" spans="1:15" x14ac:dyDescent="0.3">
      <c r="A693" s="61">
        <f>IF(ISNUMBER(A692),A692+1,1)</f>
        <v>689</v>
      </c>
      <c r="B693" s="67" t="s">
        <v>82</v>
      </c>
      <c r="C693" s="63" t="s">
        <v>83</v>
      </c>
      <c r="D693" s="67" t="s">
        <v>683</v>
      </c>
      <c r="E693" s="67" t="s">
        <v>1533</v>
      </c>
      <c r="F693" s="64"/>
      <c r="G693" s="67"/>
      <c r="H693" s="80">
        <v>2</v>
      </c>
      <c r="I693" s="80">
        <f>IF(C693="",0,SUMIFS(T_mouv_prog[Entrée],T_mouv_prog[Ref],C693))</f>
        <v>0</v>
      </c>
      <c r="J693" s="67">
        <f>IF(C693="",0,SUMIFS(T_mouv_prog[Sortie],T_mouv_prog[Ref],C693))</f>
        <v>0</v>
      </c>
      <c r="K693" s="63">
        <f>IFERROR(T_piece_prog[[#This Row],[Stock initial]]+T_piece_prog[[#This Row],[Entrées]]-T_piece_prog[[#This Row],[Sorties]],0)</f>
        <v>2</v>
      </c>
      <c r="L693" s="63">
        <f>IFERROR(T_piece_prog[[#This Row],[Stock Final]]*T_piece_prog[[#This Row],[Price]],0)</f>
        <v>0</v>
      </c>
      <c r="M693" s="80">
        <v>2</v>
      </c>
      <c r="N693" s="57">
        <f>IFERROR(K693-M693,"")</f>
        <v>0</v>
      </c>
      <c r="O693" s="53" t="str">
        <f>IF(N693&gt;=0,"OK","Manque")</f>
        <v>OK</v>
      </c>
    </row>
    <row r="694" spans="1:15" x14ac:dyDescent="0.3">
      <c r="A694" s="61">
        <f>IF(ISNUMBER(A693),A693+1,1)</f>
        <v>690</v>
      </c>
      <c r="B694" s="62" t="s">
        <v>1467</v>
      </c>
      <c r="C694" s="63" t="s">
        <v>1468</v>
      </c>
      <c r="D694" s="63" t="s">
        <v>242</v>
      </c>
      <c r="E694" s="63" t="s">
        <v>1533</v>
      </c>
      <c r="F694" s="64"/>
      <c r="G694" s="67"/>
      <c r="H694" s="80">
        <v>0</v>
      </c>
      <c r="I694" s="80">
        <f>IF(C694="",0,SUMIFS(T_mouv_prog[Entrée],T_mouv_prog[Ref],C694))</f>
        <v>0</v>
      </c>
      <c r="J694" s="67">
        <f>IF(C694="",0,SUMIFS(T_mouv_prog[Sortie],T_mouv_prog[Ref],C694))</f>
        <v>0</v>
      </c>
      <c r="K694" s="63">
        <f>IFERROR(T_piece_prog[[#This Row],[Stock initial]]+T_piece_prog[[#This Row],[Entrées]]-T_piece_prog[[#This Row],[Sorties]],0)</f>
        <v>0</v>
      </c>
      <c r="L694" s="63">
        <f>IFERROR(T_piece_prog[[#This Row],[Stock Final]]*T_piece_prog[[#This Row],[Price]],0)</f>
        <v>0</v>
      </c>
      <c r="M694" s="80">
        <v>0</v>
      </c>
      <c r="N694" s="57">
        <f>IFERROR(K694-M694,"")</f>
        <v>0</v>
      </c>
      <c r="O694" s="53" t="str">
        <f>IF(N694&gt;=0,"OK","Manque")</f>
        <v>OK</v>
      </c>
    </row>
    <row r="695" spans="1:15" x14ac:dyDescent="0.3">
      <c r="A695" s="61">
        <f>IF(ISNUMBER(A694),A694+1,1)</f>
        <v>691</v>
      </c>
      <c r="B695" s="67" t="s">
        <v>955</v>
      </c>
      <c r="C695" s="63" t="s">
        <v>956</v>
      </c>
      <c r="D695" s="67" t="s">
        <v>922</v>
      </c>
      <c r="E695" s="67" t="s">
        <v>1533</v>
      </c>
      <c r="F695" s="64"/>
      <c r="G695" s="67"/>
      <c r="H695" s="80">
        <v>0</v>
      </c>
      <c r="I695" s="80">
        <f>IF(C695="",0,SUMIFS(T_mouv_prog[Entrée],T_mouv_prog[Ref],C695))</f>
        <v>0</v>
      </c>
      <c r="J695" s="67">
        <f>IF(C695="",0,SUMIFS(T_mouv_prog[Sortie],T_mouv_prog[Ref],C695))</f>
        <v>0</v>
      </c>
      <c r="K695" s="63">
        <f>IFERROR(T_piece_prog[[#This Row],[Stock initial]]+T_piece_prog[[#This Row],[Entrées]]-T_piece_prog[[#This Row],[Sorties]],0)</f>
        <v>0</v>
      </c>
      <c r="L695" s="63">
        <f>IFERROR(T_piece_prog[[#This Row],[Stock Final]]*T_piece_prog[[#This Row],[Price]],0)</f>
        <v>0</v>
      </c>
      <c r="M695" s="80">
        <v>1</v>
      </c>
      <c r="N695" s="57">
        <f>IFERROR(K695-M695,"")</f>
        <v>-1</v>
      </c>
      <c r="O695" s="53" t="str">
        <f>IF(N695&gt;=0,"OK","Manque")</f>
        <v>Manque</v>
      </c>
    </row>
    <row r="696" spans="1:15" x14ac:dyDescent="0.3">
      <c r="A696" s="61">
        <f>IF(ISNUMBER(A695),A695+1,1)</f>
        <v>692</v>
      </c>
      <c r="B696" s="67" t="s">
        <v>1143</v>
      </c>
      <c r="C696" s="63" t="s">
        <v>1144</v>
      </c>
      <c r="D696" s="67" t="s">
        <v>683</v>
      </c>
      <c r="E696" s="67" t="s">
        <v>1533</v>
      </c>
      <c r="F696" s="64"/>
      <c r="G696" s="67"/>
      <c r="H696" s="80">
        <v>1</v>
      </c>
      <c r="I696" s="80">
        <f>IF(C696="",0,SUMIFS(T_mouv_prog[Entrée],T_mouv_prog[Ref],C696))</f>
        <v>0</v>
      </c>
      <c r="J696" s="67">
        <f>IF(C696="",0,SUMIFS(T_mouv_prog[Sortie],T_mouv_prog[Ref],C696))</f>
        <v>0</v>
      </c>
      <c r="K696" s="63">
        <f>IFERROR(T_piece_prog[[#This Row],[Stock initial]]+T_piece_prog[[#This Row],[Entrées]]-T_piece_prog[[#This Row],[Sorties]],0)</f>
        <v>1</v>
      </c>
      <c r="L696" s="63">
        <f>IFERROR(T_piece_prog[[#This Row],[Stock Final]]*T_piece_prog[[#This Row],[Price]],0)</f>
        <v>0</v>
      </c>
      <c r="M696" s="80">
        <v>1</v>
      </c>
      <c r="N696" s="57">
        <f>IFERROR(K696-M696,"")</f>
        <v>0</v>
      </c>
      <c r="O696" s="53" t="str">
        <f>IF(N696&gt;=0,"OK","Manque")</f>
        <v>OK</v>
      </c>
    </row>
    <row r="697" spans="1:15" x14ac:dyDescent="0.3">
      <c r="A697" s="61">
        <f>IF(ISNUMBER(A696),A696+1,1)</f>
        <v>693</v>
      </c>
      <c r="B697" s="67" t="s">
        <v>29</v>
      </c>
      <c r="C697" s="63" t="s">
        <v>1195</v>
      </c>
      <c r="D697" s="67" t="s">
        <v>683</v>
      </c>
      <c r="E697" s="67" t="s">
        <v>1533</v>
      </c>
      <c r="F697" s="64"/>
      <c r="G697" s="67"/>
      <c r="H697" s="80">
        <v>0</v>
      </c>
      <c r="I697" s="80">
        <f>IF(C697="",0,SUMIFS(T_mouv_prog[Entrée],T_mouv_prog[Ref],C697))</f>
        <v>0</v>
      </c>
      <c r="J697" s="67">
        <f>IF(C697="",0,SUMIFS(T_mouv_prog[Sortie],T_mouv_prog[Ref],C697))</f>
        <v>0</v>
      </c>
      <c r="K697" s="63">
        <f>IFERROR(T_piece_prog[[#This Row],[Stock initial]]+T_piece_prog[[#This Row],[Entrées]]-T_piece_prog[[#This Row],[Sorties]],0)</f>
        <v>0</v>
      </c>
      <c r="L697" s="63">
        <f>IFERROR(T_piece_prog[[#This Row],[Stock Final]]*T_piece_prog[[#This Row],[Price]],0)</f>
        <v>0</v>
      </c>
      <c r="M697" s="80">
        <v>1</v>
      </c>
      <c r="N697" s="57">
        <f>IFERROR(K697-M697,"")</f>
        <v>-1</v>
      </c>
      <c r="O697" s="53" t="str">
        <f>IF(N697&gt;=0,"OK","Manque")</f>
        <v>Manque</v>
      </c>
    </row>
    <row r="698" spans="1:15" x14ac:dyDescent="0.3">
      <c r="A698" s="61">
        <f>IF(ISNUMBER(A697),A697+1,1)</f>
        <v>694</v>
      </c>
      <c r="B698" s="67" t="s">
        <v>1078</v>
      </c>
      <c r="C698" s="63" t="s">
        <v>1079</v>
      </c>
      <c r="D698" s="67" t="s">
        <v>242</v>
      </c>
      <c r="E698" s="67" t="s">
        <v>1533</v>
      </c>
      <c r="F698" s="64"/>
      <c r="G698" s="67"/>
      <c r="H698" s="80">
        <v>0</v>
      </c>
      <c r="I698" s="80">
        <f>IF(C698="",0,SUMIFS(T_mouv_prog[Entrée],T_mouv_prog[Ref],C698))</f>
        <v>0</v>
      </c>
      <c r="J698" s="67">
        <f>IF(C698="",0,SUMIFS(T_mouv_prog[Sortie],T_mouv_prog[Ref],C698))</f>
        <v>0</v>
      </c>
      <c r="K698" s="63">
        <f>IFERROR(T_piece_prog[[#This Row],[Stock initial]]+T_piece_prog[[#This Row],[Entrées]]-T_piece_prog[[#This Row],[Sorties]],0)</f>
        <v>0</v>
      </c>
      <c r="L698" s="63">
        <f>IFERROR(T_piece_prog[[#This Row],[Stock Final]]*T_piece_prog[[#This Row],[Price]],0)</f>
        <v>0</v>
      </c>
      <c r="M698" s="80">
        <v>1</v>
      </c>
      <c r="N698" s="57">
        <f>IFERROR(K698-M698,"")</f>
        <v>-1</v>
      </c>
      <c r="O698" s="53" t="str">
        <f>IF(N698&gt;=0,"OK","Manque")</f>
        <v>Manque</v>
      </c>
    </row>
    <row r="699" spans="1:15" x14ac:dyDescent="0.3">
      <c r="A699" s="61">
        <f>IF(ISNUMBER(A698),A698+1,1)</f>
        <v>695</v>
      </c>
      <c r="B699" s="67" t="s">
        <v>870</v>
      </c>
      <c r="C699" s="63" t="s">
        <v>871</v>
      </c>
      <c r="D699" s="67" t="s">
        <v>242</v>
      </c>
      <c r="E699" s="67" t="s">
        <v>1533</v>
      </c>
      <c r="F699" s="64"/>
      <c r="G699" s="67"/>
      <c r="H699" s="80">
        <v>0</v>
      </c>
      <c r="I699" s="80">
        <f>IF(C699="",0,SUMIFS(T_mouv_prog[Entrée],T_mouv_prog[Ref],C699))</f>
        <v>0</v>
      </c>
      <c r="J699" s="67">
        <f>IF(C699="",0,SUMIFS(T_mouv_prog[Sortie],T_mouv_prog[Ref],C699))</f>
        <v>0</v>
      </c>
      <c r="K699" s="63">
        <f>IFERROR(T_piece_prog[[#This Row],[Stock initial]]+T_piece_prog[[#This Row],[Entrées]]-T_piece_prog[[#This Row],[Sorties]],0)</f>
        <v>0</v>
      </c>
      <c r="L699" s="63">
        <f>IFERROR(T_piece_prog[[#This Row],[Stock Final]]*T_piece_prog[[#This Row],[Price]],0)</f>
        <v>0</v>
      </c>
      <c r="M699" s="80">
        <v>0</v>
      </c>
      <c r="N699" s="57">
        <f>IFERROR(K699-M699,"")</f>
        <v>0</v>
      </c>
      <c r="O699" s="53" t="str">
        <f>IF(N699&gt;=0,"OK","Manque")</f>
        <v>OK</v>
      </c>
    </row>
    <row r="700" spans="1:15" x14ac:dyDescent="0.3">
      <c r="A700" s="61">
        <f>IF(ISNUMBER(A699),A699+1,1)</f>
        <v>696</v>
      </c>
      <c r="B700" s="67" t="s">
        <v>1409</v>
      </c>
      <c r="C700" s="63" t="s">
        <v>515</v>
      </c>
      <c r="D700" s="67" t="s">
        <v>242</v>
      </c>
      <c r="E700" s="67" t="s">
        <v>1533</v>
      </c>
      <c r="F700" s="64"/>
      <c r="G700" s="67"/>
      <c r="H700" s="80">
        <v>0</v>
      </c>
      <c r="I700" s="80">
        <f>IF(C700="",0,SUMIFS(T_mouv_prog[Entrée],T_mouv_prog[Ref],C700))</f>
        <v>0</v>
      </c>
      <c r="J700" s="67">
        <f>IF(C700="",0,SUMIFS(T_mouv_prog[Sortie],T_mouv_prog[Ref],C700))</f>
        <v>0</v>
      </c>
      <c r="K700" s="63">
        <f>IFERROR(T_piece_prog[[#This Row],[Stock initial]]+T_piece_prog[[#This Row],[Entrées]]-T_piece_prog[[#This Row],[Sorties]],0)</f>
        <v>0</v>
      </c>
      <c r="L700" s="63">
        <f>IFERROR(T_piece_prog[[#This Row],[Stock Final]]*T_piece_prog[[#This Row],[Price]],0)</f>
        <v>0</v>
      </c>
      <c r="M700" s="80">
        <v>0</v>
      </c>
      <c r="N700" s="57">
        <f>IFERROR(K700-M700,"")</f>
        <v>0</v>
      </c>
      <c r="O700" s="53" t="str">
        <f>IF(N700&gt;=0,"OK","Manque")</f>
        <v>OK</v>
      </c>
    </row>
    <row r="701" spans="1:15" x14ac:dyDescent="0.3">
      <c r="A701" s="61">
        <f>IF(ISNUMBER(A700),A700+1,1)</f>
        <v>697</v>
      </c>
      <c r="B701" s="67" t="s">
        <v>513</v>
      </c>
      <c r="C701" s="63" t="s">
        <v>514</v>
      </c>
      <c r="D701" s="67" t="s">
        <v>242</v>
      </c>
      <c r="E701" s="67" t="s">
        <v>1533</v>
      </c>
      <c r="F701" s="64"/>
      <c r="G701" s="67"/>
      <c r="H701" s="80">
        <v>1</v>
      </c>
      <c r="I701" s="80">
        <f>IF(C701="",0,SUMIFS(T_mouv_prog[Entrée],T_mouv_prog[Ref],C701))</f>
        <v>0</v>
      </c>
      <c r="J701" s="67">
        <f>IF(C701="",0,SUMIFS(T_mouv_prog[Sortie],T_mouv_prog[Ref],C701))</f>
        <v>0</v>
      </c>
      <c r="K701" s="63">
        <f>IFERROR(T_piece_prog[[#This Row],[Stock initial]]+T_piece_prog[[#This Row],[Entrées]]-T_piece_prog[[#This Row],[Sorties]],0)</f>
        <v>1</v>
      </c>
      <c r="L701" s="63">
        <f>IFERROR(T_piece_prog[[#This Row],[Stock Final]]*T_piece_prog[[#This Row],[Price]],0)</f>
        <v>0</v>
      </c>
      <c r="M701" s="80">
        <v>1</v>
      </c>
      <c r="N701" s="57">
        <f>IFERROR(K701-M701,"")</f>
        <v>0</v>
      </c>
      <c r="O701" s="53" t="str">
        <f>IF(N701&gt;=0,"OK","Manque")</f>
        <v>OK</v>
      </c>
    </row>
    <row r="702" spans="1:15" x14ac:dyDescent="0.3">
      <c r="A702" s="61">
        <f>IF(ISNUMBER(A701),A701+1,1)</f>
        <v>698</v>
      </c>
      <c r="B702" s="67" t="s">
        <v>511</v>
      </c>
      <c r="C702" s="63" t="s">
        <v>512</v>
      </c>
      <c r="D702" s="67" t="s">
        <v>242</v>
      </c>
      <c r="E702" s="67" t="s">
        <v>1533</v>
      </c>
      <c r="F702" s="64"/>
      <c r="G702" s="67"/>
      <c r="H702" s="80">
        <v>0</v>
      </c>
      <c r="I702" s="80">
        <f>IF(C702="",0,SUMIFS(T_mouv_prog[Entrée],T_mouv_prog[Ref],C702))</f>
        <v>0</v>
      </c>
      <c r="J702" s="67">
        <f>IF(C702="",0,SUMIFS(T_mouv_prog[Sortie],T_mouv_prog[Ref],C702))</f>
        <v>0</v>
      </c>
      <c r="K702" s="63">
        <f>IFERROR(T_piece_prog[[#This Row],[Stock initial]]+T_piece_prog[[#This Row],[Entrées]]-T_piece_prog[[#This Row],[Sorties]],0)</f>
        <v>0</v>
      </c>
      <c r="L702" s="63">
        <f>IFERROR(T_piece_prog[[#This Row],[Stock Final]]*T_piece_prog[[#This Row],[Price]],0)</f>
        <v>0</v>
      </c>
      <c r="M702" s="80">
        <v>0</v>
      </c>
      <c r="N702" s="57">
        <f>IFERROR(K702-M702,"")</f>
        <v>0</v>
      </c>
      <c r="O702" s="53" t="str">
        <f>IF(N702&gt;=0,"OK","Manque")</f>
        <v>OK</v>
      </c>
    </row>
    <row r="703" spans="1:15" x14ac:dyDescent="0.3">
      <c r="A703" s="61">
        <f>IF(ISNUMBER(A702),A702+1,1)</f>
        <v>699</v>
      </c>
      <c r="B703" s="67" t="s">
        <v>1205</v>
      </c>
      <c r="C703" s="63" t="s">
        <v>1206</v>
      </c>
      <c r="D703" s="67" t="s">
        <v>683</v>
      </c>
      <c r="E703" s="67" t="s">
        <v>1533</v>
      </c>
      <c r="F703" s="64"/>
      <c r="G703" s="67"/>
      <c r="H703" s="80">
        <v>0</v>
      </c>
      <c r="I703" s="80">
        <f>IF(C703="",0,SUMIFS(T_mouv_prog[Entrée],T_mouv_prog[Ref],C703))</f>
        <v>0</v>
      </c>
      <c r="J703" s="67">
        <f>IF(C703="",0,SUMIFS(T_mouv_prog[Sortie],T_mouv_prog[Ref],C703))</f>
        <v>0</v>
      </c>
      <c r="K703" s="63">
        <f>IFERROR(T_piece_prog[[#This Row],[Stock initial]]+T_piece_prog[[#This Row],[Entrées]]-T_piece_prog[[#This Row],[Sorties]],0)</f>
        <v>0</v>
      </c>
      <c r="L703" s="63">
        <f>IFERROR(T_piece_prog[[#This Row],[Stock Final]]*T_piece_prog[[#This Row],[Price]],0)</f>
        <v>0</v>
      </c>
      <c r="M703" s="80">
        <v>0</v>
      </c>
      <c r="N703" s="57">
        <f>IFERROR(K703-M703,"")</f>
        <v>0</v>
      </c>
      <c r="O703" s="53" t="str">
        <f>IF(N703&gt;=0,"OK","Manque")</f>
        <v>OK</v>
      </c>
    </row>
    <row r="704" spans="1:15" x14ac:dyDescent="0.3">
      <c r="A704" s="61">
        <f>IF(ISNUMBER(A703),A703+1,1)</f>
        <v>700</v>
      </c>
      <c r="B704" s="67" t="s">
        <v>953</v>
      </c>
      <c r="C704" s="63" t="s">
        <v>954</v>
      </c>
      <c r="D704" s="67" t="s">
        <v>922</v>
      </c>
      <c r="E704" s="67" t="s">
        <v>1533</v>
      </c>
      <c r="F704" s="64"/>
      <c r="G704" s="67"/>
      <c r="H704" s="80">
        <v>0</v>
      </c>
      <c r="I704" s="80">
        <f>IF(C704="",0,SUMIFS(T_mouv_prog[Entrée],T_mouv_prog[Ref],C704))</f>
        <v>0</v>
      </c>
      <c r="J704" s="67">
        <f>IF(C704="",0,SUMIFS(T_mouv_prog[Sortie],T_mouv_prog[Ref],C704))</f>
        <v>0</v>
      </c>
      <c r="K704" s="63">
        <f>IFERROR(T_piece_prog[[#This Row],[Stock initial]]+T_piece_prog[[#This Row],[Entrées]]-T_piece_prog[[#This Row],[Sorties]],0)</f>
        <v>0</v>
      </c>
      <c r="L704" s="63">
        <f>IFERROR(T_piece_prog[[#This Row],[Stock Final]]*T_piece_prog[[#This Row],[Price]],0)</f>
        <v>0</v>
      </c>
      <c r="M704" s="80">
        <v>1</v>
      </c>
      <c r="N704" s="57">
        <f>IFERROR(K704-M704,"")</f>
        <v>-1</v>
      </c>
      <c r="O704" s="53" t="str">
        <f>IF(N704&gt;=0,"OK","Manque")</f>
        <v>Manque</v>
      </c>
    </row>
    <row r="705" spans="1:15" x14ac:dyDescent="0.3">
      <c r="A705" s="61">
        <f>IF(ISNUMBER(A704),A704+1,1)</f>
        <v>701</v>
      </c>
      <c r="B705" s="67" t="s">
        <v>57</v>
      </c>
      <c r="C705" s="63" t="s">
        <v>705</v>
      </c>
      <c r="D705" s="67" t="s">
        <v>242</v>
      </c>
      <c r="E705" s="67" t="s">
        <v>1535</v>
      </c>
      <c r="F705" s="64"/>
      <c r="G705" s="67"/>
      <c r="H705" s="80">
        <v>0</v>
      </c>
      <c r="I705" s="80">
        <f>IF(C705="",0,SUMIFS(T_mouv_prog[Entrée],T_mouv_prog[Ref],C705))</f>
        <v>0</v>
      </c>
      <c r="J705" s="67">
        <f>IF(C705="",0,SUMIFS(T_mouv_prog[Sortie],T_mouv_prog[Ref],C705))</f>
        <v>0</v>
      </c>
      <c r="K705" s="63">
        <f>IFERROR(T_piece_prog[[#This Row],[Stock initial]]+T_piece_prog[[#This Row],[Entrées]]-T_piece_prog[[#This Row],[Sorties]],0)</f>
        <v>0</v>
      </c>
      <c r="L705" s="63">
        <f>IFERROR(T_piece_prog[[#This Row],[Stock Final]]*T_piece_prog[[#This Row],[Price]],0)</f>
        <v>0</v>
      </c>
      <c r="M705" s="80">
        <v>0</v>
      </c>
      <c r="N705" s="57">
        <f>IFERROR(K705-M705,"")</f>
        <v>0</v>
      </c>
      <c r="O705" s="53" t="str">
        <f>IF(N705&gt;=0,"OK","Manque")</f>
        <v>OK</v>
      </c>
    </row>
    <row r="706" spans="1:15" x14ac:dyDescent="0.3">
      <c r="A706" s="61">
        <f>IF(ISNUMBER(A705),A705+1,1)</f>
        <v>702</v>
      </c>
      <c r="B706" s="67" t="s">
        <v>57</v>
      </c>
      <c r="C706" s="63" t="s">
        <v>58</v>
      </c>
      <c r="D706" s="67" t="s">
        <v>683</v>
      </c>
      <c r="E706" s="67" t="s">
        <v>1533</v>
      </c>
      <c r="F706" s="64"/>
      <c r="G706" s="67"/>
      <c r="H706" s="80">
        <v>0</v>
      </c>
      <c r="I706" s="80">
        <f>IF(C706="",0,SUMIFS(T_mouv_prog[Entrée],T_mouv_prog[Ref],C706))</f>
        <v>0</v>
      </c>
      <c r="J706" s="67">
        <f>IF(C706="",0,SUMIFS(T_mouv_prog[Sortie],T_mouv_prog[Ref],C706))</f>
        <v>0</v>
      </c>
      <c r="K706" s="63">
        <f>IFERROR(T_piece_prog[[#This Row],[Stock initial]]+T_piece_prog[[#This Row],[Entrées]]-T_piece_prog[[#This Row],[Sorties]],0)</f>
        <v>0</v>
      </c>
      <c r="L706" s="63">
        <f>IFERROR(T_piece_prog[[#This Row],[Stock Final]]*T_piece_prog[[#This Row],[Price]],0)</f>
        <v>0</v>
      </c>
      <c r="M706" s="80">
        <v>0</v>
      </c>
      <c r="N706" s="57">
        <f>IFERROR(K706-M706,"")</f>
        <v>0</v>
      </c>
      <c r="O706" s="53" t="str">
        <f>IF(N706&gt;=0,"OK","Manque")</f>
        <v>OK</v>
      </c>
    </row>
    <row r="707" spans="1:15" x14ac:dyDescent="0.3">
      <c r="A707" s="61">
        <f>IF(ISNUMBER(A706),A706+1,1)</f>
        <v>703</v>
      </c>
      <c r="B707" s="62" t="s">
        <v>298</v>
      </c>
      <c r="C707" s="63" t="s">
        <v>299</v>
      </c>
      <c r="D707" s="63" t="s">
        <v>242</v>
      </c>
      <c r="E707" s="63" t="s">
        <v>1529</v>
      </c>
      <c r="F707" s="64"/>
      <c r="G707" s="67"/>
      <c r="H707" s="80">
        <v>18</v>
      </c>
      <c r="I707" s="80">
        <f>IF(C707="",0,SUMIFS(T_mouv_prog[Entrée],T_mouv_prog[Ref],C707))</f>
        <v>0</v>
      </c>
      <c r="J707" s="67">
        <f>IF(C707="",0,SUMIFS(T_mouv_prog[Sortie],T_mouv_prog[Ref],C707))</f>
        <v>0</v>
      </c>
      <c r="K707" s="63">
        <f>IFERROR(T_piece_prog[[#This Row],[Stock initial]]+T_piece_prog[[#This Row],[Entrées]]-T_piece_prog[[#This Row],[Sorties]],0)</f>
        <v>18</v>
      </c>
      <c r="L707" s="63">
        <f>IFERROR(T_piece_prog[[#This Row],[Stock Final]]*T_piece_prog[[#This Row],[Price]],0)</f>
        <v>0</v>
      </c>
      <c r="M707" s="80">
        <v>18</v>
      </c>
      <c r="N707" s="57">
        <f>IFERROR(K707-M707,"")</f>
        <v>0</v>
      </c>
      <c r="O707" s="53" t="str">
        <f>IF(N707&gt;=0,"OK","Manque")</f>
        <v>OK</v>
      </c>
    </row>
    <row r="708" spans="1:15" x14ac:dyDescent="0.3">
      <c r="A708" s="61">
        <f>IF(ISNUMBER(A707),A707+1,1)</f>
        <v>704</v>
      </c>
      <c r="B708" s="67" t="s">
        <v>895</v>
      </c>
      <c r="C708" s="63">
        <v>20126501021</v>
      </c>
      <c r="D708" s="67" t="s">
        <v>894</v>
      </c>
      <c r="E708" s="67" t="s">
        <v>1533</v>
      </c>
      <c r="F708" s="64"/>
      <c r="G708" s="67"/>
      <c r="H708" s="80">
        <v>0</v>
      </c>
      <c r="I708" s="80">
        <f>IF(C708="",0,SUMIFS(T_mouv_prog[Entrée],T_mouv_prog[Ref],C708))</f>
        <v>0</v>
      </c>
      <c r="J708" s="67">
        <f>IF(C708="",0,SUMIFS(T_mouv_prog[Sortie],T_mouv_prog[Ref],C708))</f>
        <v>0</v>
      </c>
      <c r="K708" s="63">
        <f>IFERROR(T_piece_prog[[#This Row],[Stock initial]]+T_piece_prog[[#This Row],[Entrées]]-T_piece_prog[[#This Row],[Sorties]],0)</f>
        <v>0</v>
      </c>
      <c r="L708" s="63">
        <f>IFERROR(T_piece_prog[[#This Row],[Stock Final]]*T_piece_prog[[#This Row],[Price]],0)</f>
        <v>0</v>
      </c>
      <c r="M708" s="80">
        <v>8</v>
      </c>
      <c r="N708" s="57">
        <f>IFERROR(K708-M708,"")</f>
        <v>-8</v>
      </c>
      <c r="O708" s="53" t="str">
        <f>IF(N708&gt;=0,"OK","Manque")</f>
        <v>Manque</v>
      </c>
    </row>
    <row r="709" spans="1:15" x14ac:dyDescent="0.3">
      <c r="A709" s="61">
        <f>IF(ISNUMBER(A708),A708+1,1)</f>
        <v>705</v>
      </c>
      <c r="B709" s="67" t="s">
        <v>255</v>
      </c>
      <c r="C709" s="63" t="s">
        <v>257</v>
      </c>
      <c r="D709" s="67" t="s">
        <v>242</v>
      </c>
      <c r="E709" s="67" t="s">
        <v>1533</v>
      </c>
      <c r="F709" s="64"/>
      <c r="G709" s="67"/>
      <c r="H709" s="80">
        <v>0</v>
      </c>
      <c r="I709" s="80">
        <f>IF(C709="",0,SUMIFS(T_mouv_prog[Entrée],T_mouv_prog[Ref],C709))</f>
        <v>0</v>
      </c>
      <c r="J709" s="67">
        <f>IF(C709="",0,SUMIFS(T_mouv_prog[Sortie],T_mouv_prog[Ref],C709))</f>
        <v>0</v>
      </c>
      <c r="K709" s="63">
        <f>IFERROR(T_piece_prog[[#This Row],[Stock initial]]+T_piece_prog[[#This Row],[Entrées]]-T_piece_prog[[#This Row],[Sorties]],0)</f>
        <v>0</v>
      </c>
      <c r="L709" s="63">
        <f>IFERROR(T_piece_prog[[#This Row],[Stock Final]]*T_piece_prog[[#This Row],[Price]],0)</f>
        <v>0</v>
      </c>
      <c r="M709" s="80">
        <v>0</v>
      </c>
      <c r="N709" s="57">
        <f>IFERROR(K709-M709,"")</f>
        <v>0</v>
      </c>
      <c r="O709" s="53" t="str">
        <f>IF(N709&gt;=0,"OK","Manque")</f>
        <v>OK</v>
      </c>
    </row>
    <row r="710" spans="1:15" x14ac:dyDescent="0.3">
      <c r="A710" s="61">
        <f>IF(ISNUMBER(A709),A709+1,1)</f>
        <v>706</v>
      </c>
      <c r="B710" s="62" t="s">
        <v>255</v>
      </c>
      <c r="C710" s="63" t="s">
        <v>258</v>
      </c>
      <c r="D710" s="63" t="s">
        <v>242</v>
      </c>
      <c r="E710" s="63" t="s">
        <v>1533</v>
      </c>
      <c r="F710" s="64"/>
      <c r="G710" s="67"/>
      <c r="H710" s="80">
        <v>0</v>
      </c>
      <c r="I710" s="80">
        <f>IF(C710="",0,SUMIFS(T_mouv_prog[Entrée],T_mouv_prog[Ref],C710))</f>
        <v>0</v>
      </c>
      <c r="J710" s="67">
        <f>IF(C710="",0,SUMIFS(T_mouv_prog[Sortie],T_mouv_prog[Ref],C710))</f>
        <v>0</v>
      </c>
      <c r="K710" s="63">
        <f>IFERROR(T_piece_prog[[#This Row],[Stock initial]]+T_piece_prog[[#This Row],[Entrées]]-T_piece_prog[[#This Row],[Sorties]],0)</f>
        <v>0</v>
      </c>
      <c r="L710" s="63">
        <f>IFERROR(T_piece_prog[[#This Row],[Stock Final]]*T_piece_prog[[#This Row],[Price]],0)</f>
        <v>0</v>
      </c>
      <c r="M710" s="80">
        <v>0</v>
      </c>
      <c r="N710" s="57">
        <f>IFERROR(K710-M710,"")</f>
        <v>0</v>
      </c>
      <c r="O710" s="53" t="str">
        <f>IF(N710&gt;=0,"OK","Manque")</f>
        <v>OK</v>
      </c>
    </row>
    <row r="711" spans="1:15" x14ac:dyDescent="0.3">
      <c r="A711" s="61">
        <f>IF(ISNUMBER(A710),A710+1,1)</f>
        <v>707</v>
      </c>
      <c r="B711" s="62" t="s">
        <v>255</v>
      </c>
      <c r="C711" s="63" t="s">
        <v>259</v>
      </c>
      <c r="D711" s="63" t="s">
        <v>242</v>
      </c>
      <c r="E711" s="63" t="s">
        <v>1533</v>
      </c>
      <c r="F711" s="64"/>
      <c r="G711" s="67"/>
      <c r="H711" s="80">
        <v>10</v>
      </c>
      <c r="I711" s="80">
        <f>IF(C711="",0,SUMIFS(T_mouv_prog[Entrée],T_mouv_prog[Ref],C711))</f>
        <v>0</v>
      </c>
      <c r="J711" s="67">
        <f>IF(C711="",0,SUMIFS(T_mouv_prog[Sortie],T_mouv_prog[Ref],C711))</f>
        <v>0</v>
      </c>
      <c r="K711" s="63">
        <f>IFERROR(T_piece_prog[[#This Row],[Stock initial]]+T_piece_prog[[#This Row],[Entrées]]-T_piece_prog[[#This Row],[Sorties]],0)</f>
        <v>10</v>
      </c>
      <c r="L711" s="63">
        <f>IFERROR(T_piece_prog[[#This Row],[Stock Final]]*T_piece_prog[[#This Row],[Price]],0)</f>
        <v>0</v>
      </c>
      <c r="M711" s="80">
        <v>16</v>
      </c>
      <c r="N711" s="57">
        <f>IFERROR(K711-M711,"")</f>
        <v>-6</v>
      </c>
      <c r="O711" s="53" t="str">
        <f>IF(N711&gt;=0,"OK","Manque")</f>
        <v>Manque</v>
      </c>
    </row>
    <row r="712" spans="1:15" x14ac:dyDescent="0.3">
      <c r="A712" s="61">
        <f>IF(ISNUMBER(A711),A711+1,1)</f>
        <v>708</v>
      </c>
      <c r="B712" s="67" t="s">
        <v>252</v>
      </c>
      <c r="C712" s="63" t="s">
        <v>867</v>
      </c>
      <c r="D712" s="67" t="s">
        <v>242</v>
      </c>
      <c r="E712" s="67" t="s">
        <v>1533</v>
      </c>
      <c r="F712" s="64"/>
      <c r="G712" s="67"/>
      <c r="H712" s="80">
        <v>0</v>
      </c>
      <c r="I712" s="80">
        <f>IF(C712="",0,SUMIFS(T_mouv_prog[Entrée],T_mouv_prog[Ref],C712))</f>
        <v>0</v>
      </c>
      <c r="J712" s="67">
        <f>IF(C712="",0,SUMIFS(T_mouv_prog[Sortie],T_mouv_prog[Ref],C712))</f>
        <v>0</v>
      </c>
      <c r="K712" s="63">
        <f>IFERROR(T_piece_prog[[#This Row],[Stock initial]]+T_piece_prog[[#This Row],[Entrées]]-T_piece_prog[[#This Row],[Sorties]],0)</f>
        <v>0</v>
      </c>
      <c r="L712" s="63">
        <f>IFERROR(T_piece_prog[[#This Row],[Stock Final]]*T_piece_prog[[#This Row],[Price]],0)</f>
        <v>0</v>
      </c>
      <c r="M712" s="80">
        <v>1</v>
      </c>
      <c r="N712" s="57">
        <f>IFERROR(K712-M712,"")</f>
        <v>-1</v>
      </c>
      <c r="O712" s="53" t="str">
        <f>IF(N712&gt;=0,"OK","Manque")</f>
        <v>Manque</v>
      </c>
    </row>
    <row r="713" spans="1:15" x14ac:dyDescent="0.3">
      <c r="A713" s="61">
        <f>IF(ISNUMBER(A712),A712+1,1)</f>
        <v>709</v>
      </c>
      <c r="B713" s="67" t="s">
        <v>252</v>
      </c>
      <c r="C713" s="63" t="s">
        <v>1021</v>
      </c>
      <c r="D713" s="67" t="s">
        <v>242</v>
      </c>
      <c r="E713" s="67" t="s">
        <v>1535</v>
      </c>
      <c r="F713" s="64"/>
      <c r="G713" s="67"/>
      <c r="H713" s="80">
        <v>0</v>
      </c>
      <c r="I713" s="80">
        <f>IF(C713="",0,SUMIFS(T_mouv_prog[Entrée],T_mouv_prog[Ref],C713))</f>
        <v>0</v>
      </c>
      <c r="J713" s="67">
        <f>IF(C713="",0,SUMIFS(T_mouv_prog[Sortie],T_mouv_prog[Ref],C713))</f>
        <v>0</v>
      </c>
      <c r="K713" s="63">
        <f>IFERROR(T_piece_prog[[#This Row],[Stock initial]]+T_piece_prog[[#This Row],[Entrées]]-T_piece_prog[[#This Row],[Sorties]],0)</f>
        <v>0</v>
      </c>
      <c r="L713" s="63">
        <f>IFERROR(T_piece_prog[[#This Row],[Stock Final]]*T_piece_prog[[#This Row],[Price]],0)</f>
        <v>0</v>
      </c>
      <c r="M713" s="80">
        <v>0</v>
      </c>
      <c r="N713" s="57">
        <f>IFERROR(K713-M713,"")</f>
        <v>0</v>
      </c>
      <c r="O713" s="53" t="str">
        <f>IF(N713&gt;=0,"OK","Manque")</f>
        <v>OK</v>
      </c>
    </row>
    <row r="714" spans="1:15" x14ac:dyDescent="0.3">
      <c r="A714" s="61">
        <f>IF(ISNUMBER(A713),A713+1,1)</f>
        <v>710</v>
      </c>
      <c r="B714" s="67" t="s">
        <v>252</v>
      </c>
      <c r="C714" s="63" t="s">
        <v>260</v>
      </c>
      <c r="D714" s="67" t="s">
        <v>242</v>
      </c>
      <c r="E714" s="67" t="s">
        <v>1533</v>
      </c>
      <c r="F714" s="64"/>
      <c r="G714" s="67"/>
      <c r="H714" s="80">
        <v>4</v>
      </c>
      <c r="I714" s="80">
        <f>IF(C714="",0,SUMIFS(T_mouv_prog[Entrée],T_mouv_prog[Ref],C714))</f>
        <v>0</v>
      </c>
      <c r="J714" s="67">
        <f>IF(C714="",0,SUMIFS(T_mouv_prog[Sortie],T_mouv_prog[Ref],C714))</f>
        <v>0</v>
      </c>
      <c r="K714" s="63">
        <f>IFERROR(T_piece_prog[[#This Row],[Stock initial]]+T_piece_prog[[#This Row],[Entrées]]-T_piece_prog[[#This Row],[Sorties]],0)</f>
        <v>4</v>
      </c>
      <c r="L714" s="63">
        <f>IFERROR(T_piece_prog[[#This Row],[Stock Final]]*T_piece_prog[[#This Row],[Price]],0)</f>
        <v>0</v>
      </c>
      <c r="M714" s="80">
        <v>3</v>
      </c>
      <c r="N714" s="57">
        <f>IFERROR(K714-M714,"")</f>
        <v>1</v>
      </c>
      <c r="O714" s="53" t="str">
        <f>IF(N714&gt;=0,"OK","Manque")</f>
        <v>OK</v>
      </c>
    </row>
    <row r="715" spans="1:15" x14ac:dyDescent="0.3">
      <c r="A715" s="61">
        <f>IF(ISNUMBER(A714),A714+1,1)</f>
        <v>711</v>
      </c>
      <c r="B715" s="62" t="s">
        <v>252</v>
      </c>
      <c r="C715" s="63" t="s">
        <v>262</v>
      </c>
      <c r="D715" s="63" t="s">
        <v>242</v>
      </c>
      <c r="E715" s="63" t="s">
        <v>1533</v>
      </c>
      <c r="F715" s="64"/>
      <c r="G715" s="67"/>
      <c r="H715" s="80">
        <v>0</v>
      </c>
      <c r="I715" s="80">
        <f>IF(C715="",0,SUMIFS(T_mouv_prog[Entrée],T_mouv_prog[Ref],C715))</f>
        <v>0</v>
      </c>
      <c r="J715" s="67">
        <f>IF(C715="",0,SUMIFS(T_mouv_prog[Sortie],T_mouv_prog[Ref],C715))</f>
        <v>0</v>
      </c>
      <c r="K715" s="63">
        <f>IFERROR(T_piece_prog[[#This Row],[Stock initial]]+T_piece_prog[[#This Row],[Entrées]]-T_piece_prog[[#This Row],[Sorties]],0)</f>
        <v>0</v>
      </c>
      <c r="L715" s="63">
        <f>IFERROR(T_piece_prog[[#This Row],[Stock Final]]*T_piece_prog[[#This Row],[Price]],0)</f>
        <v>0</v>
      </c>
      <c r="M715" s="80">
        <v>8</v>
      </c>
      <c r="N715" s="57">
        <f>IFERROR(K715-M715,"")</f>
        <v>-8</v>
      </c>
      <c r="O715" s="53" t="str">
        <f>IF(N715&gt;=0,"OK","Manque")</f>
        <v>Manque</v>
      </c>
    </row>
    <row r="716" spans="1:15" x14ac:dyDescent="0.3">
      <c r="A716" s="61">
        <f>IF(ISNUMBER(A715),A715+1,1)</f>
        <v>712</v>
      </c>
      <c r="B716" s="62" t="s">
        <v>252</v>
      </c>
      <c r="C716" s="63" t="s">
        <v>1443</v>
      </c>
      <c r="D716" s="63" t="s">
        <v>242</v>
      </c>
      <c r="E716" s="63" t="s">
        <v>1535</v>
      </c>
      <c r="F716" s="64"/>
      <c r="G716" s="67"/>
      <c r="H716" s="80">
        <v>32</v>
      </c>
      <c r="I716" s="80">
        <f>IF(C716="",0,SUMIFS(T_mouv_prog[Entrée],T_mouv_prog[Ref],C716))</f>
        <v>0</v>
      </c>
      <c r="J716" s="67">
        <f>IF(C716="",0,SUMIFS(T_mouv_prog[Sortie],T_mouv_prog[Ref],C716))</f>
        <v>0</v>
      </c>
      <c r="K716" s="63">
        <f>IFERROR(T_piece_prog[[#This Row],[Stock initial]]+T_piece_prog[[#This Row],[Entrées]]-T_piece_prog[[#This Row],[Sorties]],0)</f>
        <v>32</v>
      </c>
      <c r="L716" s="63">
        <f>IFERROR(T_piece_prog[[#This Row],[Stock Final]]*T_piece_prog[[#This Row],[Price]],0)</f>
        <v>0</v>
      </c>
      <c r="M716" s="80">
        <v>33</v>
      </c>
      <c r="N716" s="57">
        <f>IFERROR(K716-M716,"")</f>
        <v>-1</v>
      </c>
      <c r="O716" s="53" t="str">
        <f>IF(N716&gt;=0,"OK","Manque")</f>
        <v>Manque</v>
      </c>
    </row>
    <row r="717" spans="1:15" x14ac:dyDescent="0.3">
      <c r="A717" s="61">
        <f>IF(ISNUMBER(A716),A716+1,1)</f>
        <v>713</v>
      </c>
      <c r="B717" s="62" t="s">
        <v>252</v>
      </c>
      <c r="C717" s="63" t="s">
        <v>256</v>
      </c>
      <c r="D717" s="63" t="s">
        <v>146</v>
      </c>
      <c r="E717" s="63" t="s">
        <v>1533</v>
      </c>
      <c r="F717" s="64"/>
      <c r="G717" s="67"/>
      <c r="H717" s="80">
        <v>32</v>
      </c>
      <c r="I717" s="80">
        <f>IF(C717="",0,SUMIFS(T_mouv_prog[Entrée],T_mouv_prog[Ref],C717))</f>
        <v>0</v>
      </c>
      <c r="J717" s="67">
        <f>IF(C717="",0,SUMIFS(T_mouv_prog[Sortie],T_mouv_prog[Ref],C717))</f>
        <v>0</v>
      </c>
      <c r="K717" s="63">
        <f>IFERROR(T_piece_prog[[#This Row],[Stock initial]]+T_piece_prog[[#This Row],[Entrées]]-T_piece_prog[[#This Row],[Sorties]],0)</f>
        <v>32</v>
      </c>
      <c r="L717" s="63">
        <f>IFERROR(T_piece_prog[[#This Row],[Stock Final]]*T_piece_prog[[#This Row],[Price]],0)</f>
        <v>0</v>
      </c>
      <c r="M717" s="80">
        <v>16</v>
      </c>
      <c r="N717" s="57">
        <f>IFERROR(K717-M717,"")</f>
        <v>16</v>
      </c>
      <c r="O717" s="53" t="str">
        <f>IF(N717&gt;=0,"OK","Manque")</f>
        <v>OK</v>
      </c>
    </row>
    <row r="718" spans="1:15" x14ac:dyDescent="0.3">
      <c r="A718" s="61">
        <f>IF(ISNUMBER(A717),A717+1,1)</f>
        <v>714</v>
      </c>
      <c r="B718" s="62" t="s">
        <v>1442</v>
      </c>
      <c r="C718" s="63" t="s">
        <v>261</v>
      </c>
      <c r="D718" s="63" t="s">
        <v>242</v>
      </c>
      <c r="E718" s="63" t="s">
        <v>1533</v>
      </c>
      <c r="F718" s="64"/>
      <c r="G718" s="67"/>
      <c r="H718" s="80">
        <v>23</v>
      </c>
      <c r="I718" s="80">
        <f>IF(C718="",0,SUMIFS(T_mouv_prog[Entrée],T_mouv_prog[Ref],C718))</f>
        <v>0</v>
      </c>
      <c r="J718" s="67">
        <f>IF(C718="",0,SUMIFS(T_mouv_prog[Sortie],T_mouv_prog[Ref],C718))</f>
        <v>0</v>
      </c>
      <c r="K718" s="63">
        <f>IFERROR(T_piece_prog[[#This Row],[Stock initial]]+T_piece_prog[[#This Row],[Entrées]]-T_piece_prog[[#This Row],[Sorties]],0)</f>
        <v>23</v>
      </c>
      <c r="L718" s="63">
        <f>IFERROR(T_piece_prog[[#This Row],[Stock Final]]*T_piece_prog[[#This Row],[Price]],0)</f>
        <v>0</v>
      </c>
      <c r="M718" s="80">
        <v>23</v>
      </c>
      <c r="N718" s="57">
        <f>IFERROR(K718-M718,"")</f>
        <v>0</v>
      </c>
      <c r="O718" s="53" t="str">
        <f>IF(N718&gt;=0,"OK","Manque")</f>
        <v>OK</v>
      </c>
    </row>
    <row r="719" spans="1:15" x14ac:dyDescent="0.3">
      <c r="A719" s="61">
        <f>IF(ISNUMBER(A718),A718+1,1)</f>
        <v>715</v>
      </c>
      <c r="B719" s="67" t="s">
        <v>253</v>
      </c>
      <c r="C719" s="63" t="s">
        <v>839</v>
      </c>
      <c r="D719" s="67" t="s">
        <v>242</v>
      </c>
      <c r="E719" s="67" t="s">
        <v>1533</v>
      </c>
      <c r="F719" s="64"/>
      <c r="G719" s="67"/>
      <c r="H719" s="80">
        <v>4</v>
      </c>
      <c r="I719" s="80">
        <f>IF(C719="",0,SUMIFS(T_mouv_prog[Entrée],T_mouv_prog[Ref],C719))</f>
        <v>0</v>
      </c>
      <c r="J719" s="67">
        <f>IF(C719="",0,SUMIFS(T_mouv_prog[Sortie],T_mouv_prog[Ref],C719))</f>
        <v>0</v>
      </c>
      <c r="K719" s="63">
        <f>IFERROR(T_piece_prog[[#This Row],[Stock initial]]+T_piece_prog[[#This Row],[Entrées]]-T_piece_prog[[#This Row],[Sorties]],0)</f>
        <v>4</v>
      </c>
      <c r="L719" s="63">
        <f>IFERROR(T_piece_prog[[#This Row],[Stock Final]]*T_piece_prog[[#This Row],[Price]],0)</f>
        <v>0</v>
      </c>
      <c r="M719" s="80">
        <v>4</v>
      </c>
      <c r="N719" s="57">
        <f>IFERROR(K719-M719,"")</f>
        <v>0</v>
      </c>
      <c r="O719" s="53" t="str">
        <f>IF(N719&gt;=0,"OK","Manque")</f>
        <v>OK</v>
      </c>
    </row>
    <row r="720" spans="1:15" x14ac:dyDescent="0.3">
      <c r="A720" s="61">
        <f>IF(ISNUMBER(A719),A719+1,1)</f>
        <v>716</v>
      </c>
      <c r="B720" s="62" t="s">
        <v>253</v>
      </c>
      <c r="C720" s="63" t="s">
        <v>254</v>
      </c>
      <c r="D720" s="63" t="s">
        <v>242</v>
      </c>
      <c r="E720" s="63" t="s">
        <v>1533</v>
      </c>
      <c r="F720" s="64"/>
      <c r="G720" s="67"/>
      <c r="H720" s="80">
        <v>13</v>
      </c>
      <c r="I720" s="80">
        <f>IF(C720="",0,SUMIFS(T_mouv_prog[Entrée],T_mouv_prog[Ref],C720))</f>
        <v>0</v>
      </c>
      <c r="J720" s="67">
        <f>IF(C720="",0,SUMIFS(T_mouv_prog[Sortie],T_mouv_prog[Ref],C720))</f>
        <v>0</v>
      </c>
      <c r="K720" s="63">
        <f>IFERROR(T_piece_prog[[#This Row],[Stock initial]]+T_piece_prog[[#This Row],[Entrées]]-T_piece_prog[[#This Row],[Sorties]],0)</f>
        <v>13</v>
      </c>
      <c r="L720" s="63">
        <f>IFERROR(T_piece_prog[[#This Row],[Stock Final]]*T_piece_prog[[#This Row],[Price]],0)</f>
        <v>0</v>
      </c>
      <c r="M720" s="80">
        <v>14</v>
      </c>
      <c r="N720" s="57">
        <f>IFERROR(K720-M720,"")</f>
        <v>-1</v>
      </c>
      <c r="O720" s="53" t="str">
        <f>IF(N720&gt;=0,"OK","Manque")</f>
        <v>Manque</v>
      </c>
    </row>
    <row r="721" spans="1:15" x14ac:dyDescent="0.3">
      <c r="A721" s="61">
        <f>IF(ISNUMBER(A720),A720+1,1)</f>
        <v>717</v>
      </c>
      <c r="B721" s="67" t="s">
        <v>880</v>
      </c>
      <c r="C721" s="63" t="s">
        <v>881</v>
      </c>
      <c r="D721" s="67" t="s">
        <v>242</v>
      </c>
      <c r="E721" s="67" t="s">
        <v>1535</v>
      </c>
      <c r="F721" s="64"/>
      <c r="G721" s="67"/>
      <c r="H721" s="80">
        <v>0</v>
      </c>
      <c r="I721" s="80">
        <f>IF(C721="",0,SUMIFS(T_mouv_prog[Entrée],T_mouv_prog[Ref],C721))</f>
        <v>0</v>
      </c>
      <c r="J721" s="67">
        <f>IF(C721="",0,SUMIFS(T_mouv_prog[Sortie],T_mouv_prog[Ref],C721))</f>
        <v>0</v>
      </c>
      <c r="K721" s="63">
        <f>IFERROR(T_piece_prog[[#This Row],[Stock initial]]+T_piece_prog[[#This Row],[Entrées]]-T_piece_prog[[#This Row],[Sorties]],0)</f>
        <v>0</v>
      </c>
      <c r="L721" s="63">
        <f>IFERROR(T_piece_prog[[#This Row],[Stock Final]]*T_piece_prog[[#This Row],[Price]],0)</f>
        <v>0</v>
      </c>
      <c r="M721" s="80">
        <v>4</v>
      </c>
      <c r="N721" s="57">
        <f>IFERROR(K721-M721,"")</f>
        <v>-4</v>
      </c>
      <c r="O721" s="53" t="str">
        <f>IF(N721&gt;=0,"OK","Manque")</f>
        <v>Manque</v>
      </c>
    </row>
    <row r="722" spans="1:15" x14ac:dyDescent="0.3">
      <c r="A722" s="61">
        <f>IF(ISNUMBER(A721),A721+1,1)</f>
        <v>718</v>
      </c>
      <c r="B722" s="67" t="s">
        <v>1265</v>
      </c>
      <c r="C722" s="63" t="s">
        <v>1266</v>
      </c>
      <c r="D722" s="67" t="s">
        <v>1086</v>
      </c>
      <c r="E722" s="67" t="s">
        <v>1533</v>
      </c>
      <c r="F722" s="64"/>
      <c r="G722" s="67"/>
      <c r="H722" s="80">
        <v>0</v>
      </c>
      <c r="I722" s="80">
        <f>IF(C722="",0,SUMIFS(T_mouv_prog[Entrée],T_mouv_prog[Ref],C722))</f>
        <v>0</v>
      </c>
      <c r="J722" s="67">
        <f>IF(C722="",0,SUMIFS(T_mouv_prog[Sortie],T_mouv_prog[Ref],C722))</f>
        <v>0</v>
      </c>
      <c r="K722" s="63">
        <f>IFERROR(T_piece_prog[[#This Row],[Stock initial]]+T_piece_prog[[#This Row],[Entrées]]-T_piece_prog[[#This Row],[Sorties]],0)</f>
        <v>0</v>
      </c>
      <c r="L722" s="63">
        <f>IFERROR(T_piece_prog[[#This Row],[Stock Final]]*T_piece_prog[[#This Row],[Price]],0)</f>
        <v>0</v>
      </c>
      <c r="M722" s="80">
        <v>0</v>
      </c>
      <c r="N722" s="57">
        <f>IFERROR(K722-M722,"")</f>
        <v>0</v>
      </c>
      <c r="O722" s="53" t="str">
        <f>IF(N722&gt;=0,"OK","Manque")</f>
        <v>OK</v>
      </c>
    </row>
    <row r="723" spans="1:15" x14ac:dyDescent="0.3">
      <c r="A723" s="61">
        <f>IF(ISNUMBER(A722),A722+1,1)</f>
        <v>719</v>
      </c>
      <c r="B723" s="67" t="s">
        <v>356</v>
      </c>
      <c r="C723" s="63" t="s">
        <v>357</v>
      </c>
      <c r="D723" s="67" t="s">
        <v>242</v>
      </c>
      <c r="E723" s="67" t="s">
        <v>1533</v>
      </c>
      <c r="F723" s="64"/>
      <c r="G723" s="67"/>
      <c r="H723" s="80">
        <v>12</v>
      </c>
      <c r="I723" s="80">
        <f>IF(C723="",0,SUMIFS(T_mouv_prog[Entrée],T_mouv_prog[Ref],C723))</f>
        <v>0</v>
      </c>
      <c r="J723" s="67">
        <f>IF(C723="",0,SUMIFS(T_mouv_prog[Sortie],T_mouv_prog[Ref],C723))</f>
        <v>0</v>
      </c>
      <c r="K723" s="63">
        <f>IFERROR(T_piece_prog[[#This Row],[Stock initial]]+T_piece_prog[[#This Row],[Entrées]]-T_piece_prog[[#This Row],[Sorties]],0)</f>
        <v>12</v>
      </c>
      <c r="L723" s="63">
        <f>IFERROR(T_piece_prog[[#This Row],[Stock Final]]*T_piece_prog[[#This Row],[Price]],0)</f>
        <v>0</v>
      </c>
      <c r="M723" s="80">
        <v>12</v>
      </c>
      <c r="N723" s="57">
        <f>IFERROR(K723-M723,"")</f>
        <v>0</v>
      </c>
      <c r="O723" s="53" t="str">
        <f>IF(N723&gt;=0,"OK","Manque")</f>
        <v>OK</v>
      </c>
    </row>
    <row r="724" spans="1:15" x14ac:dyDescent="0.3">
      <c r="A724" s="61">
        <f>IF(ISNUMBER(A723),A723+1,1)</f>
        <v>720</v>
      </c>
      <c r="B724" s="62" t="s">
        <v>356</v>
      </c>
      <c r="C724" s="63" t="s">
        <v>358</v>
      </c>
      <c r="D724" s="63" t="s">
        <v>242</v>
      </c>
      <c r="E724" s="63" t="s">
        <v>1535</v>
      </c>
      <c r="F724" s="64"/>
      <c r="G724" s="67"/>
      <c r="H724" s="80">
        <v>3</v>
      </c>
      <c r="I724" s="80">
        <f>IF(C724="",0,SUMIFS(T_mouv_prog[Entrée],T_mouv_prog[Ref],C724))</f>
        <v>0</v>
      </c>
      <c r="J724" s="67">
        <f>IF(C724="",0,SUMIFS(T_mouv_prog[Sortie],T_mouv_prog[Ref],C724))</f>
        <v>0</v>
      </c>
      <c r="K724" s="63">
        <f>IFERROR(T_piece_prog[[#This Row],[Stock initial]]+T_piece_prog[[#This Row],[Entrées]]-T_piece_prog[[#This Row],[Sorties]],0)</f>
        <v>3</v>
      </c>
      <c r="L724" s="63">
        <f>IFERROR(T_piece_prog[[#This Row],[Stock Final]]*T_piece_prog[[#This Row],[Price]],0)</f>
        <v>0</v>
      </c>
      <c r="M724" s="80">
        <v>3</v>
      </c>
      <c r="N724" s="57">
        <f>IFERROR(K724-M724,"")</f>
        <v>0</v>
      </c>
      <c r="O724" s="53" t="str">
        <f>IF(N724&gt;=0,"OK","Manque")</f>
        <v>OK</v>
      </c>
    </row>
    <row r="725" spans="1:15" x14ac:dyDescent="0.3">
      <c r="A725" s="61">
        <f>IF(ISNUMBER(A724),A724+1,1)</f>
        <v>721</v>
      </c>
      <c r="B725" s="62" t="s">
        <v>49</v>
      </c>
      <c r="C725" s="63" t="s">
        <v>1428</v>
      </c>
      <c r="D725" s="63" t="s">
        <v>683</v>
      </c>
      <c r="E725" s="63" t="s">
        <v>1533</v>
      </c>
      <c r="F725" s="64"/>
      <c r="G725" s="67"/>
      <c r="H725" s="80">
        <v>1</v>
      </c>
      <c r="I725" s="80">
        <f>IF(C725="",0,SUMIFS(T_mouv_prog[Entrée],T_mouv_prog[Ref],C725))</f>
        <v>0</v>
      </c>
      <c r="J725" s="67">
        <f>IF(C725="",0,SUMIFS(T_mouv_prog[Sortie],T_mouv_prog[Ref],C725))</f>
        <v>0</v>
      </c>
      <c r="K725" s="63">
        <f>IFERROR(T_piece_prog[[#This Row],[Stock initial]]+T_piece_prog[[#This Row],[Entrées]]-T_piece_prog[[#This Row],[Sorties]],0)</f>
        <v>1</v>
      </c>
      <c r="L725" s="63">
        <f>IFERROR(T_piece_prog[[#This Row],[Stock Final]]*T_piece_prog[[#This Row],[Price]],0)</f>
        <v>0</v>
      </c>
      <c r="M725" s="80">
        <v>2</v>
      </c>
      <c r="N725" s="57">
        <f>IFERROR(K725-M725,"")</f>
        <v>-1</v>
      </c>
      <c r="O725" s="53" t="str">
        <f>IF(N725&gt;=0,"OK","Manque")</f>
        <v>Manque</v>
      </c>
    </row>
    <row r="726" spans="1:15" x14ac:dyDescent="0.3">
      <c r="A726" s="61">
        <f>IF(ISNUMBER(A725),A725+1,1)</f>
        <v>722</v>
      </c>
      <c r="B726" s="67" t="s">
        <v>1071</v>
      </c>
      <c r="C726" s="63" t="s">
        <v>1559</v>
      </c>
      <c r="D726" s="67" t="s">
        <v>242</v>
      </c>
      <c r="E726" s="67" t="s">
        <v>1533</v>
      </c>
      <c r="F726" s="64"/>
      <c r="G726" s="67"/>
      <c r="H726" s="80">
        <v>1</v>
      </c>
      <c r="I726" s="80">
        <f>IF(C726="",0,SUMIFS(T_mouv_prog[Entrée],T_mouv_prog[Ref],C726))</f>
        <v>0</v>
      </c>
      <c r="J726" s="67">
        <f>IF(C726="",0,SUMIFS(T_mouv_prog[Sortie],T_mouv_prog[Ref],C726))</f>
        <v>0</v>
      </c>
      <c r="K726" s="63">
        <f>IFERROR(T_piece_prog[[#This Row],[Stock initial]]+T_piece_prog[[#This Row],[Entrées]]-T_piece_prog[[#This Row],[Sorties]],0)</f>
        <v>1</v>
      </c>
      <c r="L726" s="63">
        <f>IFERROR(T_piece_prog[[#This Row],[Stock Final]]*T_piece_prog[[#This Row],[Price]],0)</f>
        <v>0</v>
      </c>
      <c r="M726" s="80">
        <v>0</v>
      </c>
      <c r="N726" s="57">
        <f>IFERROR(K726-M726,"")</f>
        <v>1</v>
      </c>
      <c r="O726" s="53" t="str">
        <f>IF(N726&gt;=0,"OK","Manque")</f>
        <v>OK</v>
      </c>
    </row>
    <row r="727" spans="1:15" x14ac:dyDescent="0.3">
      <c r="A727" s="61">
        <f>IF(ISNUMBER(A726),A726+1,1)</f>
        <v>723</v>
      </c>
      <c r="B727" s="67" t="s">
        <v>1006</v>
      </c>
      <c r="C727" s="63">
        <v>7421468511</v>
      </c>
      <c r="D727" s="67" t="s">
        <v>180</v>
      </c>
      <c r="E727" s="67" t="s">
        <v>1533</v>
      </c>
      <c r="F727" s="64"/>
      <c r="G727" s="67"/>
      <c r="H727" s="80">
        <v>0</v>
      </c>
      <c r="I727" s="80">
        <f>IF(C727="",0,SUMIFS(T_mouv_prog[Entrée],T_mouv_prog[Ref],C727))</f>
        <v>0</v>
      </c>
      <c r="J727" s="67">
        <f>IF(C727="",0,SUMIFS(T_mouv_prog[Sortie],T_mouv_prog[Ref],C727))</f>
        <v>0</v>
      </c>
      <c r="K727" s="63">
        <f>IFERROR(T_piece_prog[[#This Row],[Stock initial]]+T_piece_prog[[#This Row],[Entrées]]-T_piece_prog[[#This Row],[Sorties]],0)</f>
        <v>0</v>
      </c>
      <c r="L727" s="63">
        <f>IFERROR(T_piece_prog[[#This Row],[Stock Final]]*T_piece_prog[[#This Row],[Price]],0)</f>
        <v>0</v>
      </c>
      <c r="M727" s="80">
        <v>2</v>
      </c>
      <c r="N727" s="57">
        <f>IFERROR(K727-M727,"")</f>
        <v>-2</v>
      </c>
      <c r="O727" s="53" t="str">
        <f>IF(N727&gt;=0,"OK","Manque")</f>
        <v>Manque</v>
      </c>
    </row>
    <row r="728" spans="1:15" x14ac:dyDescent="0.3">
      <c r="A728" s="61">
        <f>IF(ISNUMBER(A727),A727+1,1)</f>
        <v>724</v>
      </c>
      <c r="B728" s="62" t="s">
        <v>1517</v>
      </c>
      <c r="C728" s="63" t="s">
        <v>1518</v>
      </c>
      <c r="D728" s="63" t="s">
        <v>691</v>
      </c>
      <c r="E728" s="63" t="s">
        <v>1533</v>
      </c>
      <c r="F728" s="64"/>
      <c r="G728" s="67"/>
      <c r="H728" s="80">
        <v>0</v>
      </c>
      <c r="I728" s="80">
        <f>IF(C728="",0,SUMIFS(T_mouv_prog[Entrée],T_mouv_prog[Ref],C728))</f>
        <v>0</v>
      </c>
      <c r="J728" s="67">
        <f>IF(C728="",0,SUMIFS(T_mouv_prog[Sortie],T_mouv_prog[Ref],C728))</f>
        <v>0</v>
      </c>
      <c r="K728" s="63">
        <f>IFERROR(T_piece_prog[[#This Row],[Stock initial]]+T_piece_prog[[#This Row],[Entrées]]-T_piece_prog[[#This Row],[Sorties]],0)</f>
        <v>0</v>
      </c>
      <c r="L728" s="63">
        <f>IFERROR(T_piece_prog[[#This Row],[Stock Final]]*T_piece_prog[[#This Row],[Price]],0)</f>
        <v>0</v>
      </c>
      <c r="M728" s="80">
        <v>4</v>
      </c>
      <c r="N728" s="57">
        <f>IFERROR(K728-M728,"")</f>
        <v>-4</v>
      </c>
      <c r="O728" s="53" t="str">
        <f>IF(N728&gt;=0,"OK","Manque")</f>
        <v>Manque</v>
      </c>
    </row>
    <row r="729" spans="1:15" x14ac:dyDescent="0.3">
      <c r="A729" s="61">
        <f>IF(ISNUMBER(A728),A728+1,1)</f>
        <v>725</v>
      </c>
      <c r="B729" s="67" t="s">
        <v>782</v>
      </c>
      <c r="C729" s="63" t="s">
        <v>783</v>
      </c>
      <c r="D729" s="67" t="s">
        <v>784</v>
      </c>
      <c r="E729" s="67" t="s">
        <v>1533</v>
      </c>
      <c r="F729" s="64"/>
      <c r="G729" s="67"/>
      <c r="H729" s="80">
        <v>0</v>
      </c>
      <c r="I729" s="80">
        <f>IF(C729="",0,SUMIFS(T_mouv_prog[Entrée],T_mouv_prog[Ref],C729))</f>
        <v>0</v>
      </c>
      <c r="J729" s="67">
        <f>IF(C729="",0,SUMIFS(T_mouv_prog[Sortie],T_mouv_prog[Ref],C729))</f>
        <v>0</v>
      </c>
      <c r="K729" s="63">
        <f>IFERROR(T_piece_prog[[#This Row],[Stock initial]]+T_piece_prog[[#This Row],[Entrées]]-T_piece_prog[[#This Row],[Sorties]],0)</f>
        <v>0</v>
      </c>
      <c r="L729" s="63">
        <f>IFERROR(T_piece_prog[[#This Row],[Stock Final]]*T_piece_prog[[#This Row],[Price]],0)</f>
        <v>0</v>
      </c>
      <c r="M729" s="80">
        <v>0</v>
      </c>
      <c r="N729" s="57">
        <f>IFERROR(K729-M729,"")</f>
        <v>0</v>
      </c>
      <c r="O729" s="53" t="str">
        <f>IF(N729&gt;=0,"OK","Manque")</f>
        <v>OK</v>
      </c>
    </row>
    <row r="730" spans="1:15" x14ac:dyDescent="0.3">
      <c r="A730" s="61">
        <f>IF(ISNUMBER(A729),A729+1,1)</f>
        <v>726</v>
      </c>
      <c r="B730" s="67" t="s">
        <v>660</v>
      </c>
      <c r="C730" s="63" t="s">
        <v>690</v>
      </c>
      <c r="D730" s="67" t="s">
        <v>691</v>
      </c>
      <c r="E730" s="67" t="s">
        <v>1533</v>
      </c>
      <c r="F730" s="64"/>
      <c r="G730" s="67"/>
      <c r="H730" s="80">
        <v>0</v>
      </c>
      <c r="I730" s="80">
        <f>IF(C730="",0,SUMIFS(T_mouv_prog[Entrée],T_mouv_prog[Ref],C730))</f>
        <v>0</v>
      </c>
      <c r="J730" s="67">
        <f>IF(C730="",0,SUMIFS(T_mouv_prog[Sortie],T_mouv_prog[Ref],C730))</f>
        <v>0</v>
      </c>
      <c r="K730" s="63">
        <f>IFERROR(T_piece_prog[[#This Row],[Stock initial]]+T_piece_prog[[#This Row],[Entrées]]-T_piece_prog[[#This Row],[Sorties]],0)</f>
        <v>0</v>
      </c>
      <c r="L730" s="63">
        <f>IFERROR(T_piece_prog[[#This Row],[Stock Final]]*T_piece_prog[[#This Row],[Price]],0)</f>
        <v>0</v>
      </c>
      <c r="M730" s="80">
        <v>0</v>
      </c>
      <c r="N730" s="57">
        <f>IFERROR(K730-M730,"")</f>
        <v>0</v>
      </c>
      <c r="O730" s="53" t="str">
        <f>IF(N730&gt;=0,"OK","Manque")</f>
        <v>OK</v>
      </c>
    </row>
    <row r="731" spans="1:15" x14ac:dyDescent="0.3">
      <c r="A731" s="61">
        <f>IF(ISNUMBER(A730),A730+1,1)</f>
        <v>727</v>
      </c>
      <c r="B731" s="67" t="s">
        <v>660</v>
      </c>
      <c r="C731" s="63" t="s">
        <v>713</v>
      </c>
      <c r="D731" s="67" t="s">
        <v>691</v>
      </c>
      <c r="E731" s="67" t="s">
        <v>1533</v>
      </c>
      <c r="F731" s="64"/>
      <c r="G731" s="67"/>
      <c r="H731" s="80">
        <v>5</v>
      </c>
      <c r="I731" s="80">
        <f>IF(C731="",0,SUMIFS(T_mouv_prog[Entrée],T_mouv_prog[Ref],C731))</f>
        <v>0</v>
      </c>
      <c r="J731" s="67">
        <f>IF(C731="",0,SUMIFS(T_mouv_prog[Sortie],T_mouv_prog[Ref],C731))</f>
        <v>0</v>
      </c>
      <c r="K731" s="63">
        <f>IFERROR(T_piece_prog[[#This Row],[Stock initial]]+T_piece_prog[[#This Row],[Entrées]]-T_piece_prog[[#This Row],[Sorties]],0)</f>
        <v>5</v>
      </c>
      <c r="L731" s="63">
        <f>IFERROR(T_piece_prog[[#This Row],[Stock Final]]*T_piece_prog[[#This Row],[Price]],0)</f>
        <v>0</v>
      </c>
      <c r="M731" s="80">
        <v>5</v>
      </c>
      <c r="N731" s="57">
        <f>IFERROR(K731-M731,"")</f>
        <v>0</v>
      </c>
      <c r="O731" s="53" t="str">
        <f>IF(N731&gt;=0,"OK","Manque")</f>
        <v>OK</v>
      </c>
    </row>
    <row r="732" spans="1:15" x14ac:dyDescent="0.3">
      <c r="A732" s="61">
        <f>IF(ISNUMBER(A731),A731+1,1)</f>
        <v>728</v>
      </c>
      <c r="B732" s="67" t="s">
        <v>660</v>
      </c>
      <c r="C732" s="63" t="s">
        <v>662</v>
      </c>
      <c r="D732" s="67" t="s">
        <v>691</v>
      </c>
      <c r="E732" s="67" t="s">
        <v>1533</v>
      </c>
      <c r="F732" s="64"/>
      <c r="G732" s="67"/>
      <c r="H732" s="80">
        <v>0</v>
      </c>
      <c r="I732" s="80">
        <f>IF(C732="",0,SUMIFS(T_mouv_prog[Entrée],T_mouv_prog[Ref],C732))</f>
        <v>0</v>
      </c>
      <c r="J732" s="67">
        <f>IF(C732="",0,SUMIFS(T_mouv_prog[Sortie],T_mouv_prog[Ref],C732))</f>
        <v>0</v>
      </c>
      <c r="K732" s="63">
        <f>IFERROR(T_piece_prog[[#This Row],[Stock initial]]+T_piece_prog[[#This Row],[Entrées]]-T_piece_prog[[#This Row],[Sorties]],0)</f>
        <v>0</v>
      </c>
      <c r="L732" s="63">
        <f>IFERROR(T_piece_prog[[#This Row],[Stock Final]]*T_piece_prog[[#This Row],[Price]],0)</f>
        <v>0</v>
      </c>
      <c r="M732" s="80">
        <v>227</v>
      </c>
      <c r="N732" s="57">
        <f>IFERROR(K732-M732,"")</f>
        <v>-227</v>
      </c>
      <c r="O732" s="53" t="str">
        <f>IF(N732&gt;=0,"OK","Manque")</f>
        <v>Manque</v>
      </c>
    </row>
    <row r="733" spans="1:15" x14ac:dyDescent="0.3">
      <c r="A733" s="61">
        <f>IF(ISNUMBER(A732),A732+1,1)</f>
        <v>729</v>
      </c>
      <c r="B733" s="67" t="s">
        <v>660</v>
      </c>
      <c r="C733" s="63" t="s">
        <v>1223</v>
      </c>
      <c r="D733" s="67" t="s">
        <v>691</v>
      </c>
      <c r="E733" s="67" t="s">
        <v>1533</v>
      </c>
      <c r="F733" s="64"/>
      <c r="G733" s="67"/>
      <c r="H733" s="80">
        <v>6</v>
      </c>
      <c r="I733" s="80">
        <f>IF(C733="",0,SUMIFS(T_mouv_prog[Entrée],T_mouv_prog[Ref],C733))</f>
        <v>0</v>
      </c>
      <c r="J733" s="67">
        <f>IF(C733="",0,SUMIFS(T_mouv_prog[Sortie],T_mouv_prog[Ref],C733))</f>
        <v>0</v>
      </c>
      <c r="K733" s="63">
        <f>IFERROR(T_piece_prog[[#This Row],[Stock initial]]+T_piece_prog[[#This Row],[Entrées]]-T_piece_prog[[#This Row],[Sorties]],0)</f>
        <v>6</v>
      </c>
      <c r="L733" s="63">
        <f>IFERROR(T_piece_prog[[#This Row],[Stock Final]]*T_piece_prog[[#This Row],[Price]],0)</f>
        <v>0</v>
      </c>
      <c r="M733" s="80">
        <v>2</v>
      </c>
      <c r="N733" s="57">
        <f>IFERROR(K733-M733,"")</f>
        <v>4</v>
      </c>
      <c r="O733" s="53" t="str">
        <f>IF(N733&gt;=0,"OK","Manque")</f>
        <v>OK</v>
      </c>
    </row>
    <row r="734" spans="1:15" x14ac:dyDescent="0.3">
      <c r="A734" s="61">
        <f>IF(ISNUMBER(A733),A733+1,1)</f>
        <v>730</v>
      </c>
      <c r="B734" s="62" t="s">
        <v>660</v>
      </c>
      <c r="C734" s="63" t="s">
        <v>1458</v>
      </c>
      <c r="D734" s="63" t="s">
        <v>691</v>
      </c>
      <c r="E734" s="63" t="s">
        <v>1533</v>
      </c>
      <c r="F734" s="64"/>
      <c r="G734" s="67"/>
      <c r="H734" s="80">
        <v>45</v>
      </c>
      <c r="I734" s="80">
        <f>IF(C734="",0,SUMIFS(T_mouv_prog[Entrée],T_mouv_prog[Ref],C734))</f>
        <v>0</v>
      </c>
      <c r="J734" s="67">
        <f>IF(C734="",0,SUMIFS(T_mouv_prog[Sortie],T_mouv_prog[Ref],C734))</f>
        <v>0</v>
      </c>
      <c r="K734" s="63">
        <f>IFERROR(T_piece_prog[[#This Row],[Stock initial]]+T_piece_prog[[#This Row],[Entrées]]-T_piece_prog[[#This Row],[Sorties]],0)</f>
        <v>45</v>
      </c>
      <c r="L734" s="63">
        <f>IFERROR(T_piece_prog[[#This Row],[Stock Final]]*T_piece_prog[[#This Row],[Price]],0)</f>
        <v>0</v>
      </c>
      <c r="M734" s="80">
        <v>45</v>
      </c>
      <c r="N734" s="57">
        <f>IFERROR(K734-M734,"")</f>
        <v>0</v>
      </c>
      <c r="O734" s="53" t="str">
        <f>IF(N734&gt;=0,"OK","Manque")</f>
        <v>OK</v>
      </c>
    </row>
    <row r="735" spans="1:15" x14ac:dyDescent="0.3">
      <c r="A735" s="61">
        <f>IF(ISNUMBER(A734),A734+1,1)</f>
        <v>731</v>
      </c>
      <c r="B735" s="62" t="s">
        <v>660</v>
      </c>
      <c r="C735" s="63" t="s">
        <v>1465</v>
      </c>
      <c r="D735" s="63" t="s">
        <v>691</v>
      </c>
      <c r="E735" s="63" t="s">
        <v>1533</v>
      </c>
      <c r="F735" s="64"/>
      <c r="G735" s="67"/>
      <c r="H735" s="80">
        <v>7</v>
      </c>
      <c r="I735" s="80">
        <f>IF(C735="",0,SUMIFS(T_mouv_prog[Entrée],T_mouv_prog[Ref],C735))</f>
        <v>0</v>
      </c>
      <c r="J735" s="67">
        <f>IF(C735="",0,SUMIFS(T_mouv_prog[Sortie],T_mouv_prog[Ref],C735))</f>
        <v>0</v>
      </c>
      <c r="K735" s="63">
        <f>IFERROR(T_piece_prog[[#This Row],[Stock initial]]+T_piece_prog[[#This Row],[Entrées]]-T_piece_prog[[#This Row],[Sorties]],0)</f>
        <v>7</v>
      </c>
      <c r="L735" s="63">
        <f>IFERROR(T_piece_prog[[#This Row],[Stock Final]]*T_piece_prog[[#This Row],[Price]],0)</f>
        <v>0</v>
      </c>
      <c r="M735" s="80">
        <v>11</v>
      </c>
      <c r="N735" s="57">
        <f>IFERROR(K735-M735,"")</f>
        <v>-4</v>
      </c>
      <c r="O735" s="53" t="str">
        <f>IF(N735&gt;=0,"OK","Manque")</f>
        <v>Manque</v>
      </c>
    </row>
    <row r="736" spans="1:15" x14ac:dyDescent="0.3">
      <c r="A736" s="61">
        <f>IF(ISNUMBER(A735),A735+1,1)</f>
        <v>732</v>
      </c>
      <c r="B736" s="62" t="s">
        <v>660</v>
      </c>
      <c r="C736" s="63" t="s">
        <v>1466</v>
      </c>
      <c r="D736" s="63" t="s">
        <v>691</v>
      </c>
      <c r="E736" s="63" t="s">
        <v>1533</v>
      </c>
      <c r="F736" s="64"/>
      <c r="G736" s="67"/>
      <c r="H736" s="80">
        <v>0</v>
      </c>
      <c r="I736" s="80">
        <f>IF(C736="",0,SUMIFS(T_mouv_prog[Entrée],T_mouv_prog[Ref],C736))</f>
        <v>0</v>
      </c>
      <c r="J736" s="67">
        <f>IF(C736="",0,SUMIFS(T_mouv_prog[Sortie],T_mouv_prog[Ref],C736))</f>
        <v>0</v>
      </c>
      <c r="K736" s="63">
        <f>IFERROR(T_piece_prog[[#This Row],[Stock initial]]+T_piece_prog[[#This Row],[Entrées]]-T_piece_prog[[#This Row],[Sorties]],0)</f>
        <v>0</v>
      </c>
      <c r="L736" s="63">
        <f>IFERROR(T_piece_prog[[#This Row],[Stock Final]]*T_piece_prog[[#This Row],[Price]],0)</f>
        <v>0</v>
      </c>
      <c r="M736" s="80">
        <v>62</v>
      </c>
      <c r="N736" s="57">
        <f>IFERROR(K736-M736,"")</f>
        <v>-62</v>
      </c>
      <c r="O736" s="53" t="str">
        <f>IF(N736&gt;=0,"OK","Manque")</f>
        <v>Manque</v>
      </c>
    </row>
    <row r="737" spans="1:15" x14ac:dyDescent="0.3">
      <c r="A737" s="61">
        <f>IF(ISNUMBER(A736),A736+1,1)</f>
        <v>733</v>
      </c>
      <c r="B737" s="62" t="s">
        <v>660</v>
      </c>
      <c r="C737" s="63" t="s">
        <v>661</v>
      </c>
      <c r="D737" s="63" t="s">
        <v>691</v>
      </c>
      <c r="E737" s="63" t="s">
        <v>1533</v>
      </c>
      <c r="F737" s="64"/>
      <c r="G737" s="67"/>
      <c r="H737" s="80">
        <v>1</v>
      </c>
      <c r="I737" s="80">
        <f>IF(C737="",0,SUMIFS(T_mouv_prog[Entrée],T_mouv_prog[Ref],C737))</f>
        <v>0</v>
      </c>
      <c r="J737" s="67">
        <f>IF(C737="",0,SUMIFS(T_mouv_prog[Sortie],T_mouv_prog[Ref],C737))</f>
        <v>0</v>
      </c>
      <c r="K737" s="63">
        <f>IFERROR(T_piece_prog[[#This Row],[Stock initial]]+T_piece_prog[[#This Row],[Entrées]]-T_piece_prog[[#This Row],[Sorties]],0)</f>
        <v>1</v>
      </c>
      <c r="L737" s="63">
        <f>IFERROR(T_piece_prog[[#This Row],[Stock Final]]*T_piece_prog[[#This Row],[Price]],0)</f>
        <v>0</v>
      </c>
      <c r="M737" s="80">
        <v>16</v>
      </c>
      <c r="N737" s="57">
        <f>IFERROR(K737-M737,"")</f>
        <v>-15</v>
      </c>
      <c r="O737" s="53" t="str">
        <f>IF(N737&gt;=0,"OK","Manque")</f>
        <v>Manque</v>
      </c>
    </row>
    <row r="738" spans="1:15" x14ac:dyDescent="0.3">
      <c r="A738" s="61">
        <f>IF(ISNUMBER(A737),A737+1,1)</f>
        <v>734</v>
      </c>
      <c r="B738" s="62" t="s">
        <v>1463</v>
      </c>
      <c r="C738" s="63" t="s">
        <v>1464</v>
      </c>
      <c r="D738" s="63" t="s">
        <v>691</v>
      </c>
      <c r="E738" s="63" t="s">
        <v>1533</v>
      </c>
      <c r="F738" s="64"/>
      <c r="G738" s="67"/>
      <c r="H738" s="80">
        <v>0</v>
      </c>
      <c r="I738" s="80">
        <f>IF(C738="",0,SUMIFS(T_mouv_prog[Entrée],T_mouv_prog[Ref],C738))</f>
        <v>0</v>
      </c>
      <c r="J738" s="67">
        <f>IF(C738="",0,SUMIFS(T_mouv_prog[Sortie],T_mouv_prog[Ref],C738))</f>
        <v>0</v>
      </c>
      <c r="K738" s="63">
        <f>IFERROR(T_piece_prog[[#This Row],[Stock initial]]+T_piece_prog[[#This Row],[Entrées]]-T_piece_prog[[#This Row],[Sorties]],0)</f>
        <v>0</v>
      </c>
      <c r="L738" s="63">
        <f>IFERROR(T_piece_prog[[#This Row],[Stock Final]]*T_piece_prog[[#This Row],[Price]],0)</f>
        <v>0</v>
      </c>
      <c r="M738" s="80">
        <v>1</v>
      </c>
      <c r="N738" s="57">
        <f>IFERROR(K738-M738,"")</f>
        <v>-1</v>
      </c>
      <c r="O738" s="53" t="str">
        <f>IF(N738&gt;=0,"OK","Manque")</f>
        <v>Manque</v>
      </c>
    </row>
    <row r="739" spans="1:15" x14ac:dyDescent="0.3">
      <c r="A739" s="61">
        <f>IF(ISNUMBER(A738),A738+1,1)</f>
        <v>735</v>
      </c>
      <c r="B739" s="67" t="s">
        <v>1290</v>
      </c>
      <c r="C739" s="63" t="s">
        <v>1291</v>
      </c>
      <c r="D739" s="67" t="s">
        <v>691</v>
      </c>
      <c r="E739" s="67" t="s">
        <v>1533</v>
      </c>
      <c r="F739" s="64"/>
      <c r="G739" s="67"/>
      <c r="H739" s="80">
        <v>0</v>
      </c>
      <c r="I739" s="80">
        <f>IF(C739="",0,SUMIFS(T_mouv_prog[Entrée],T_mouv_prog[Ref],C739))</f>
        <v>0</v>
      </c>
      <c r="J739" s="67">
        <f>IF(C739="",0,SUMIFS(T_mouv_prog[Sortie],T_mouv_prog[Ref],C739))</f>
        <v>0</v>
      </c>
      <c r="K739" s="63">
        <f>IFERROR(T_piece_prog[[#This Row],[Stock initial]]+T_piece_prog[[#This Row],[Entrées]]-T_piece_prog[[#This Row],[Sorties]],0)</f>
        <v>0</v>
      </c>
      <c r="L739" s="63">
        <f>IFERROR(T_piece_prog[[#This Row],[Stock Final]]*T_piece_prog[[#This Row],[Price]],0)</f>
        <v>0</v>
      </c>
      <c r="M739" s="80">
        <v>0</v>
      </c>
      <c r="N739" s="57">
        <f>IFERROR(K739-M739,"")</f>
        <v>0</v>
      </c>
      <c r="O739" s="53" t="str">
        <f>IF(N739&gt;=0,"OK","Manque")</f>
        <v>OK</v>
      </c>
    </row>
    <row r="740" spans="1:15" x14ac:dyDescent="0.3">
      <c r="A740" s="61">
        <f>IF(ISNUMBER(A739),A739+1,1)</f>
        <v>736</v>
      </c>
      <c r="B740" s="62" t="s">
        <v>240</v>
      </c>
      <c r="C740" s="63" t="s">
        <v>241</v>
      </c>
      <c r="D740" s="63" t="s">
        <v>242</v>
      </c>
      <c r="E740" s="63" t="s">
        <v>1533</v>
      </c>
      <c r="F740" s="64"/>
      <c r="G740" s="67"/>
      <c r="H740" s="80">
        <v>0</v>
      </c>
      <c r="I740" s="80">
        <f>IF(C740="",0,SUMIFS(T_mouv_prog[Entrée],T_mouv_prog[Ref],C740))</f>
        <v>0</v>
      </c>
      <c r="J740" s="67">
        <f>IF(C740="",0,SUMIFS(T_mouv_prog[Sortie],T_mouv_prog[Ref],C740))</f>
        <v>0</v>
      </c>
      <c r="K740" s="63">
        <f>IFERROR(T_piece_prog[[#This Row],[Stock initial]]+T_piece_prog[[#This Row],[Entrées]]-T_piece_prog[[#This Row],[Sorties]],0)</f>
        <v>0</v>
      </c>
      <c r="L740" s="63">
        <f>IFERROR(T_piece_prog[[#This Row],[Stock Final]]*T_piece_prog[[#This Row],[Price]],0)</f>
        <v>0</v>
      </c>
      <c r="M740" s="80">
        <v>0</v>
      </c>
      <c r="N740" s="57">
        <f>IFERROR(K740-M740,"")</f>
        <v>0</v>
      </c>
      <c r="O740" s="53" t="str">
        <f>IF(N740&gt;=0,"OK","Manque")</f>
        <v>OK</v>
      </c>
    </row>
    <row r="741" spans="1:15" x14ac:dyDescent="0.3">
      <c r="A741" s="61">
        <f>IF(ISNUMBER(A740),A740+1,1)</f>
        <v>737</v>
      </c>
      <c r="B741" s="62" t="s">
        <v>1494</v>
      </c>
      <c r="C741" s="63" t="s">
        <v>1495</v>
      </c>
      <c r="D741" s="63" t="s">
        <v>1086</v>
      </c>
      <c r="E741" s="63" t="s">
        <v>1533</v>
      </c>
      <c r="F741" s="64"/>
      <c r="G741" s="67"/>
      <c r="H741" s="80">
        <v>0</v>
      </c>
      <c r="I741" s="80">
        <f>IF(C741="",0,SUMIFS(T_mouv_prog[Entrée],T_mouv_prog[Ref],C741))</f>
        <v>0</v>
      </c>
      <c r="J741" s="67">
        <f>IF(C741="",0,SUMIFS(T_mouv_prog[Sortie],T_mouv_prog[Ref],C741))</f>
        <v>0</v>
      </c>
      <c r="K741" s="63">
        <f>IFERROR(T_piece_prog[[#This Row],[Stock initial]]+T_piece_prog[[#This Row],[Entrées]]-T_piece_prog[[#This Row],[Sorties]],0)</f>
        <v>0</v>
      </c>
      <c r="L741" s="63">
        <f>IFERROR(T_piece_prog[[#This Row],[Stock Final]]*T_piece_prog[[#This Row],[Price]],0)</f>
        <v>0</v>
      </c>
      <c r="M741" s="80">
        <v>1</v>
      </c>
      <c r="N741" s="57">
        <f>IFERROR(K741-M741,"")</f>
        <v>-1</v>
      </c>
      <c r="O741" s="53" t="str">
        <f>IF(N741&gt;=0,"OK","Manque")</f>
        <v>Manque</v>
      </c>
    </row>
    <row r="742" spans="1:15" x14ac:dyDescent="0.3">
      <c r="A742" s="61">
        <f>IF(ISNUMBER(A741),A741+1,1)</f>
        <v>738</v>
      </c>
      <c r="B742" s="67" t="s">
        <v>60</v>
      </c>
      <c r="C742" s="63">
        <v>20128180097</v>
      </c>
      <c r="D742" s="67" t="s">
        <v>894</v>
      </c>
      <c r="E742" s="67" t="s">
        <v>1533</v>
      </c>
      <c r="F742" s="64"/>
      <c r="G742" s="67"/>
      <c r="H742" s="80">
        <v>3</v>
      </c>
      <c r="I742" s="80">
        <f>IF(C742="",0,SUMIFS(T_mouv_prog[Entrée],T_mouv_prog[Ref],C742))</f>
        <v>0</v>
      </c>
      <c r="J742" s="67">
        <f>IF(C742="",0,SUMIFS(T_mouv_prog[Sortie],T_mouv_prog[Ref],C742))</f>
        <v>0</v>
      </c>
      <c r="K742" s="63">
        <f>IFERROR(T_piece_prog[[#This Row],[Stock initial]]+T_piece_prog[[#This Row],[Entrées]]-T_piece_prog[[#This Row],[Sorties]],0)</f>
        <v>3</v>
      </c>
      <c r="L742" s="63">
        <f>IFERROR(T_piece_prog[[#This Row],[Stock Final]]*T_piece_prog[[#This Row],[Price]],0)</f>
        <v>0</v>
      </c>
      <c r="M742" s="80">
        <v>11</v>
      </c>
      <c r="N742" s="57">
        <f>IFERROR(K742-M742,"")</f>
        <v>-8</v>
      </c>
      <c r="O742" s="53" t="str">
        <f>IF(N742&gt;=0,"OK","Manque")</f>
        <v>Manque</v>
      </c>
    </row>
    <row r="743" spans="1:15" x14ac:dyDescent="0.3">
      <c r="A743" s="61">
        <f>IF(ISNUMBER(A742),A742+1,1)</f>
        <v>739</v>
      </c>
      <c r="B743" s="67" t="s">
        <v>60</v>
      </c>
      <c r="C743" s="63" t="s">
        <v>1320</v>
      </c>
      <c r="D743" s="67" t="s">
        <v>683</v>
      </c>
      <c r="E743" s="67" t="s">
        <v>1533</v>
      </c>
      <c r="F743" s="64"/>
      <c r="G743" s="67"/>
      <c r="H743" s="80">
        <v>0</v>
      </c>
      <c r="I743" s="80">
        <f>IF(C743="",0,SUMIFS(T_mouv_prog[Entrée],T_mouv_prog[Ref],C743))</f>
        <v>0</v>
      </c>
      <c r="J743" s="67">
        <f>IF(C743="",0,SUMIFS(T_mouv_prog[Sortie],T_mouv_prog[Ref],C743))</f>
        <v>0</v>
      </c>
      <c r="K743" s="63">
        <f>IFERROR(T_piece_prog[[#This Row],[Stock initial]]+T_piece_prog[[#This Row],[Entrées]]-T_piece_prog[[#This Row],[Sorties]],0)</f>
        <v>0</v>
      </c>
      <c r="L743" s="63">
        <f>IFERROR(T_piece_prog[[#This Row],[Stock Final]]*T_piece_prog[[#This Row],[Price]],0)</f>
        <v>0</v>
      </c>
      <c r="M743" s="80">
        <v>0</v>
      </c>
      <c r="N743" s="57">
        <f>IFERROR(K743-M743,"")</f>
        <v>0</v>
      </c>
      <c r="O743" s="53" t="str">
        <f>IF(N743&gt;=0,"OK","Manque")</f>
        <v>OK</v>
      </c>
    </row>
    <row r="744" spans="1:15" x14ac:dyDescent="0.3">
      <c r="A744" s="61">
        <f>IF(ISNUMBER(A743),A743+1,1)</f>
        <v>740</v>
      </c>
      <c r="B744" s="67" t="s">
        <v>1076</v>
      </c>
      <c r="C744" s="63" t="s">
        <v>249</v>
      </c>
      <c r="D744" s="67" t="s">
        <v>242</v>
      </c>
      <c r="E744" s="67" t="s">
        <v>1533</v>
      </c>
      <c r="F744" s="64"/>
      <c r="G744" s="67"/>
      <c r="H744" s="80">
        <v>0</v>
      </c>
      <c r="I744" s="80">
        <f>IF(C744="",0,SUMIFS(T_mouv_prog[Entrée],T_mouv_prog[Ref],C744))</f>
        <v>0</v>
      </c>
      <c r="J744" s="67">
        <f>IF(C744="",0,SUMIFS(T_mouv_prog[Sortie],T_mouv_prog[Ref],C744))</f>
        <v>0</v>
      </c>
      <c r="K744" s="63">
        <f>IFERROR(T_piece_prog[[#This Row],[Stock initial]]+T_piece_prog[[#This Row],[Entrées]]-T_piece_prog[[#This Row],[Sorties]],0)</f>
        <v>0</v>
      </c>
      <c r="L744" s="63">
        <f>IFERROR(T_piece_prog[[#This Row],[Stock Final]]*T_piece_prog[[#This Row],[Price]],0)</f>
        <v>0</v>
      </c>
      <c r="M744" s="80">
        <v>0</v>
      </c>
      <c r="N744" s="57">
        <f>IFERROR(K744-M744,"")</f>
        <v>0</v>
      </c>
      <c r="O744" s="53" t="str">
        <f>IF(N744&gt;=0,"OK","Manque")</f>
        <v>OK</v>
      </c>
    </row>
    <row r="745" spans="1:15" x14ac:dyDescent="0.3">
      <c r="A745" s="61">
        <f>IF(ISNUMBER(A744),A744+1,1)</f>
        <v>741</v>
      </c>
      <c r="B745" s="62" t="s">
        <v>1447</v>
      </c>
      <c r="C745" s="63" t="s">
        <v>1448</v>
      </c>
      <c r="D745" s="63" t="s">
        <v>1086</v>
      </c>
      <c r="E745" s="63" t="s">
        <v>1533</v>
      </c>
      <c r="F745" s="64"/>
      <c r="G745" s="67"/>
      <c r="H745" s="80">
        <v>0</v>
      </c>
      <c r="I745" s="80">
        <f>IF(C745="",0,SUMIFS(T_mouv_prog[Entrée],T_mouv_prog[Ref],C745))</f>
        <v>0</v>
      </c>
      <c r="J745" s="67">
        <f>IF(C745="",0,SUMIFS(T_mouv_prog[Sortie],T_mouv_prog[Ref],C745))</f>
        <v>0</v>
      </c>
      <c r="K745" s="63">
        <f>IFERROR(T_piece_prog[[#This Row],[Stock initial]]+T_piece_prog[[#This Row],[Entrées]]-T_piece_prog[[#This Row],[Sorties]],0)</f>
        <v>0</v>
      </c>
      <c r="L745" s="63">
        <f>IFERROR(T_piece_prog[[#This Row],[Stock Final]]*T_piece_prog[[#This Row],[Price]],0)</f>
        <v>0</v>
      </c>
      <c r="M745" s="80">
        <v>1</v>
      </c>
      <c r="N745" s="57">
        <f>IFERROR(K745-M745,"")</f>
        <v>-1</v>
      </c>
      <c r="O745" s="53" t="str">
        <f>IF(N745&gt;=0,"OK","Manque")</f>
        <v>Manque</v>
      </c>
    </row>
    <row r="746" spans="1:15" x14ac:dyDescent="0.3">
      <c r="A746" s="61">
        <f>IF(ISNUMBER(A745),A745+1,1)</f>
        <v>742</v>
      </c>
      <c r="B746" s="62" t="s">
        <v>69</v>
      </c>
      <c r="C746" s="63" t="s">
        <v>1457</v>
      </c>
      <c r="D746" s="63" t="s">
        <v>683</v>
      </c>
      <c r="E746" s="63" t="s">
        <v>1533</v>
      </c>
      <c r="F746" s="64"/>
      <c r="G746" s="67"/>
      <c r="H746" s="80">
        <v>2</v>
      </c>
      <c r="I746" s="80">
        <f>IF(C746="",0,SUMIFS(T_mouv_prog[Entrée],T_mouv_prog[Ref],C746))</f>
        <v>0</v>
      </c>
      <c r="J746" s="67">
        <f>IF(C746="",0,SUMIFS(T_mouv_prog[Sortie],T_mouv_prog[Ref],C746))</f>
        <v>0</v>
      </c>
      <c r="K746" s="63">
        <f>IFERROR(T_piece_prog[[#This Row],[Stock initial]]+T_piece_prog[[#This Row],[Entrées]]-T_piece_prog[[#This Row],[Sorties]],0)</f>
        <v>2</v>
      </c>
      <c r="L746" s="63">
        <f>IFERROR(T_piece_prog[[#This Row],[Stock Final]]*T_piece_prog[[#This Row],[Price]],0)</f>
        <v>0</v>
      </c>
      <c r="M746" s="80">
        <v>2</v>
      </c>
      <c r="N746" s="57">
        <f>IFERROR(K746-M746,"")</f>
        <v>0</v>
      </c>
      <c r="O746" s="53" t="str">
        <f>IF(N746&gt;=0,"OK","Manque")</f>
        <v>OK</v>
      </c>
    </row>
    <row r="747" spans="1:15" x14ac:dyDescent="0.3">
      <c r="A747" s="61">
        <f>IF(ISNUMBER(A746),A746+1,1)</f>
        <v>743</v>
      </c>
      <c r="B747" s="67" t="s">
        <v>716</v>
      </c>
      <c r="C747" s="63" t="s">
        <v>717</v>
      </c>
      <c r="D747" s="67" t="s">
        <v>683</v>
      </c>
      <c r="E747" s="67" t="s">
        <v>1533</v>
      </c>
      <c r="F747" s="64"/>
      <c r="G747" s="67"/>
      <c r="H747" s="80">
        <v>0</v>
      </c>
      <c r="I747" s="80">
        <f>IF(C747="",0,SUMIFS(T_mouv_prog[Entrée],T_mouv_prog[Ref],C747))</f>
        <v>0</v>
      </c>
      <c r="J747" s="67">
        <f>IF(C747="",0,SUMIFS(T_mouv_prog[Sortie],T_mouv_prog[Ref],C747))</f>
        <v>0</v>
      </c>
      <c r="K747" s="63">
        <f>IFERROR(T_piece_prog[[#This Row],[Stock initial]]+T_piece_prog[[#This Row],[Entrées]]-T_piece_prog[[#This Row],[Sorties]],0)</f>
        <v>0</v>
      </c>
      <c r="L747" s="63">
        <f>IFERROR(T_piece_prog[[#This Row],[Stock Final]]*T_piece_prog[[#This Row],[Price]],0)</f>
        <v>0</v>
      </c>
      <c r="M747" s="80">
        <v>1</v>
      </c>
      <c r="N747" s="57">
        <f>IFERROR(K747-M747,"")</f>
        <v>-1</v>
      </c>
      <c r="O747" s="53" t="str">
        <f>IF(N747&gt;=0,"OK","Manque")</f>
        <v>Manque</v>
      </c>
    </row>
    <row r="748" spans="1:15" x14ac:dyDescent="0.3">
      <c r="A748" s="61">
        <f>IF(ISNUMBER(A747),A747+1,1)</f>
        <v>744</v>
      </c>
      <c r="B748" s="62" t="s">
        <v>1498</v>
      </c>
      <c r="C748" s="63" t="s">
        <v>1499</v>
      </c>
      <c r="D748" s="63" t="s">
        <v>1086</v>
      </c>
      <c r="E748" s="63" t="s">
        <v>1533</v>
      </c>
      <c r="F748" s="64"/>
      <c r="G748" s="67"/>
      <c r="H748" s="80">
        <v>0</v>
      </c>
      <c r="I748" s="80">
        <f>IF(C748="",0,SUMIFS(T_mouv_prog[Entrée],T_mouv_prog[Ref],C748))</f>
        <v>0</v>
      </c>
      <c r="J748" s="67">
        <f>IF(C748="",0,SUMIFS(T_mouv_prog[Sortie],T_mouv_prog[Ref],C748))</f>
        <v>0</v>
      </c>
      <c r="K748" s="63">
        <f>IFERROR(T_piece_prog[[#This Row],[Stock initial]]+T_piece_prog[[#This Row],[Entrées]]-T_piece_prog[[#This Row],[Sorties]],0)</f>
        <v>0</v>
      </c>
      <c r="L748" s="63">
        <f>IFERROR(T_piece_prog[[#This Row],[Stock Final]]*T_piece_prog[[#This Row],[Price]],0)</f>
        <v>0</v>
      </c>
      <c r="M748" s="80">
        <v>1</v>
      </c>
      <c r="N748" s="57">
        <f>IFERROR(K748-M748,"")</f>
        <v>-1</v>
      </c>
      <c r="O748" s="53" t="str">
        <f>IF(N748&gt;=0,"OK","Manque")</f>
        <v>Manque</v>
      </c>
    </row>
    <row r="749" spans="1:15" x14ac:dyDescent="0.3">
      <c r="A749" s="61">
        <f>IF(ISNUMBER(A748),A748+1,1)</f>
        <v>745</v>
      </c>
      <c r="B749" s="62" t="s">
        <v>1496</v>
      </c>
      <c r="C749" s="63" t="s">
        <v>1497</v>
      </c>
      <c r="D749" s="63" t="s">
        <v>1086</v>
      </c>
      <c r="E749" s="63" t="s">
        <v>1533</v>
      </c>
      <c r="F749" s="64"/>
      <c r="G749" s="67"/>
      <c r="H749" s="80">
        <v>0</v>
      </c>
      <c r="I749" s="80">
        <f>IF(C749="",0,SUMIFS(T_mouv_prog[Entrée],T_mouv_prog[Ref],C749))</f>
        <v>0</v>
      </c>
      <c r="J749" s="67">
        <f>IF(C749="",0,SUMIFS(T_mouv_prog[Sortie],T_mouv_prog[Ref],C749))</f>
        <v>0</v>
      </c>
      <c r="K749" s="63">
        <f>IFERROR(T_piece_prog[[#This Row],[Stock initial]]+T_piece_prog[[#This Row],[Entrées]]-T_piece_prog[[#This Row],[Sorties]],0)</f>
        <v>0</v>
      </c>
      <c r="L749" s="63">
        <f>IFERROR(T_piece_prog[[#This Row],[Stock Final]]*T_piece_prog[[#This Row],[Price]],0)</f>
        <v>0</v>
      </c>
      <c r="M749" s="80">
        <v>1</v>
      </c>
      <c r="N749" s="57">
        <f>IFERROR(K749-M749,"")</f>
        <v>-1</v>
      </c>
      <c r="O749" s="53" t="str">
        <f>IF(N749&gt;=0,"OK","Manque")</f>
        <v>Manque</v>
      </c>
    </row>
    <row r="750" spans="1:15" x14ac:dyDescent="0.3">
      <c r="A750" s="61">
        <f>IF(ISNUMBER(A749),A749+1,1)</f>
        <v>746</v>
      </c>
      <c r="B750" s="67" t="s">
        <v>912</v>
      </c>
      <c r="C750" s="63" t="s">
        <v>913</v>
      </c>
      <c r="D750" s="67" t="s">
        <v>120</v>
      </c>
      <c r="E750" s="67" t="s">
        <v>1536</v>
      </c>
      <c r="F750" s="64"/>
      <c r="G750" s="67"/>
      <c r="H750" s="80">
        <v>0</v>
      </c>
      <c r="I750" s="80">
        <f>IF(C750="",0,SUMIFS(T_mouv_prog[Entrée],T_mouv_prog[Ref],C750))</f>
        <v>0</v>
      </c>
      <c r="J750" s="67">
        <f>IF(C750="",0,SUMIFS(T_mouv_prog[Sortie],T_mouv_prog[Ref],C750))</f>
        <v>0</v>
      </c>
      <c r="K750" s="63">
        <f>IFERROR(T_piece_prog[[#This Row],[Stock initial]]+T_piece_prog[[#This Row],[Entrées]]-T_piece_prog[[#This Row],[Sorties]],0)</f>
        <v>0</v>
      </c>
      <c r="L750" s="63">
        <f>IFERROR(T_piece_prog[[#This Row],[Stock Final]]*T_piece_prog[[#This Row],[Price]],0)</f>
        <v>0</v>
      </c>
      <c r="M750" s="80">
        <v>0</v>
      </c>
      <c r="N750" s="57">
        <f>IFERROR(K750-M750,"")</f>
        <v>0</v>
      </c>
      <c r="O750" s="53" t="str">
        <f>IF(N750&gt;=0,"OK","Manque")</f>
        <v>OK</v>
      </c>
    </row>
    <row r="751" spans="1:15" x14ac:dyDescent="0.3">
      <c r="A751" s="61">
        <f>IF(ISNUMBER(A750),A750+1,1)</f>
        <v>747</v>
      </c>
      <c r="B751" s="67" t="s">
        <v>1346</v>
      </c>
      <c r="C751" s="63" t="s">
        <v>1347</v>
      </c>
      <c r="D751" s="67" t="s">
        <v>683</v>
      </c>
      <c r="E751" s="67" t="s">
        <v>1533</v>
      </c>
      <c r="F751" s="64"/>
      <c r="G751" s="67"/>
      <c r="H751" s="80">
        <v>1</v>
      </c>
      <c r="I751" s="80">
        <f>IF(C751="",0,SUMIFS(T_mouv_prog[Entrée],T_mouv_prog[Ref],C751))</f>
        <v>0</v>
      </c>
      <c r="J751" s="67">
        <f>IF(C751="",0,SUMIFS(T_mouv_prog[Sortie],T_mouv_prog[Ref],C751))</f>
        <v>0</v>
      </c>
      <c r="K751" s="63">
        <f>IFERROR(T_piece_prog[[#This Row],[Stock initial]]+T_piece_prog[[#This Row],[Entrées]]-T_piece_prog[[#This Row],[Sorties]],0)</f>
        <v>1</v>
      </c>
      <c r="L751" s="63">
        <f>IFERROR(T_piece_prog[[#This Row],[Stock Final]]*T_piece_prog[[#This Row],[Price]],0)</f>
        <v>0</v>
      </c>
      <c r="M751" s="80">
        <v>3</v>
      </c>
      <c r="N751" s="57">
        <f>IFERROR(K751-M751,"")</f>
        <v>-2</v>
      </c>
      <c r="O751" s="53" t="str">
        <f>IF(N751&gt;=0,"OK","Manque")</f>
        <v>Manque</v>
      </c>
    </row>
    <row r="752" spans="1:15" x14ac:dyDescent="0.3">
      <c r="A752" s="61">
        <f>IF(ISNUMBER(A751),A751+1,1)</f>
        <v>748</v>
      </c>
      <c r="B752" s="62" t="s">
        <v>306</v>
      </c>
      <c r="C752" s="63" t="s">
        <v>307</v>
      </c>
      <c r="D752" s="63" t="s">
        <v>242</v>
      </c>
      <c r="E752" s="63" t="s">
        <v>1533</v>
      </c>
      <c r="F752" s="64"/>
      <c r="G752" s="67"/>
      <c r="H752" s="80">
        <v>15</v>
      </c>
      <c r="I752" s="80">
        <f>IF(C752="",0,SUMIFS(T_mouv_prog[Entrée],T_mouv_prog[Ref],C752))</f>
        <v>0</v>
      </c>
      <c r="J752" s="67">
        <f>IF(C752="",0,SUMIFS(T_mouv_prog[Sortie],T_mouv_prog[Ref],C752))</f>
        <v>0</v>
      </c>
      <c r="K752" s="63">
        <f>IFERROR(T_piece_prog[[#This Row],[Stock initial]]+T_piece_prog[[#This Row],[Entrées]]-T_piece_prog[[#This Row],[Sorties]],0)</f>
        <v>15</v>
      </c>
      <c r="L752" s="63">
        <f>IFERROR(T_piece_prog[[#This Row],[Stock Final]]*T_piece_prog[[#This Row],[Price]],0)</f>
        <v>0</v>
      </c>
      <c r="M752" s="80">
        <v>15</v>
      </c>
      <c r="N752" s="57">
        <f>IFERROR(K752-M752,"")</f>
        <v>0</v>
      </c>
      <c r="O752" s="53" t="str">
        <f>IF(N752&gt;=0,"OK","Manque")</f>
        <v>OK</v>
      </c>
    </row>
    <row r="753" spans="1:15" x14ac:dyDescent="0.3">
      <c r="A753" s="61">
        <f>IF(ISNUMBER(A752),A752+1,1)</f>
        <v>749</v>
      </c>
      <c r="B753" s="62" t="s">
        <v>331</v>
      </c>
      <c r="C753" s="63" t="s">
        <v>332</v>
      </c>
      <c r="D753" s="63" t="s">
        <v>146</v>
      </c>
      <c r="E753" s="63" t="s">
        <v>1532</v>
      </c>
      <c r="F753" s="64"/>
      <c r="G753" s="67"/>
      <c r="H753" s="80">
        <v>2</v>
      </c>
      <c r="I753" s="80">
        <f>IF(C753="",0,SUMIFS(T_mouv_prog[Entrée],T_mouv_prog[Ref],C753))</f>
        <v>0</v>
      </c>
      <c r="J753" s="67">
        <f>IF(C753="",0,SUMIFS(T_mouv_prog[Sortie],T_mouv_prog[Ref],C753))</f>
        <v>0</v>
      </c>
      <c r="K753" s="63">
        <f>IFERROR(T_piece_prog[[#This Row],[Stock initial]]+T_piece_prog[[#This Row],[Entrées]]-T_piece_prog[[#This Row],[Sorties]],0)</f>
        <v>2</v>
      </c>
      <c r="L753" s="63">
        <f>IFERROR(T_piece_prog[[#This Row],[Stock Final]]*T_piece_prog[[#This Row],[Price]],0)</f>
        <v>0</v>
      </c>
      <c r="M753" s="80">
        <v>2</v>
      </c>
      <c r="N753" s="57">
        <f>IFERROR(K753-M753,"")</f>
        <v>0</v>
      </c>
      <c r="O753" s="53" t="str">
        <f>IF(N753&gt;=0,"OK","Manque")</f>
        <v>OK</v>
      </c>
    </row>
    <row r="754" spans="1:15" x14ac:dyDescent="0.3">
      <c r="A754" s="61">
        <f>IF(ISNUMBER(A753),A753+1,1)</f>
        <v>750</v>
      </c>
      <c r="B754" s="67" t="s">
        <v>1247</v>
      </c>
      <c r="C754" s="63" t="s">
        <v>1248</v>
      </c>
      <c r="D754" s="67" t="s">
        <v>1086</v>
      </c>
      <c r="E754" s="67" t="s">
        <v>1535</v>
      </c>
      <c r="F754" s="64"/>
      <c r="G754" s="67"/>
      <c r="H754" s="80">
        <v>0</v>
      </c>
      <c r="I754" s="80">
        <f>IF(C754="",0,SUMIFS(T_mouv_prog[Entrée],T_mouv_prog[Ref],C754))</f>
        <v>0</v>
      </c>
      <c r="J754" s="67">
        <f>IF(C754="",0,SUMIFS(T_mouv_prog[Sortie],T_mouv_prog[Ref],C754))</f>
        <v>0</v>
      </c>
      <c r="K754" s="63">
        <f>IFERROR(T_piece_prog[[#This Row],[Stock initial]]+T_piece_prog[[#This Row],[Entrées]]-T_piece_prog[[#This Row],[Sorties]],0)</f>
        <v>0</v>
      </c>
      <c r="L754" s="63">
        <f>IFERROR(T_piece_prog[[#This Row],[Stock Final]]*T_piece_prog[[#This Row],[Price]],0)</f>
        <v>0</v>
      </c>
      <c r="M754" s="80">
        <v>0</v>
      </c>
      <c r="N754" s="57">
        <f>IFERROR(K754-M754,"")</f>
        <v>0</v>
      </c>
      <c r="O754" s="53" t="str">
        <f>IF(N754&gt;=0,"OK","Manque")</f>
        <v>OK</v>
      </c>
    </row>
    <row r="755" spans="1:15" x14ac:dyDescent="0.3">
      <c r="A755" s="61">
        <f>IF(ISNUMBER(A754),A754+1,1)</f>
        <v>751</v>
      </c>
      <c r="B755" s="67" t="s">
        <v>65</v>
      </c>
      <c r="C755" s="63" t="s">
        <v>1321</v>
      </c>
      <c r="D755" s="67" t="s">
        <v>683</v>
      </c>
      <c r="E755" s="67" t="s">
        <v>1533</v>
      </c>
      <c r="F755" s="64"/>
      <c r="G755" s="67"/>
      <c r="H755" s="80">
        <v>0</v>
      </c>
      <c r="I755" s="80">
        <f>IF(C755="",0,SUMIFS(T_mouv_prog[Entrée],T_mouv_prog[Ref],C755))</f>
        <v>0</v>
      </c>
      <c r="J755" s="67">
        <f>IF(C755="",0,SUMIFS(T_mouv_prog[Sortie],T_mouv_prog[Ref],C755))</f>
        <v>0</v>
      </c>
      <c r="K755" s="63">
        <f>IFERROR(T_piece_prog[[#This Row],[Stock initial]]+T_piece_prog[[#This Row],[Entrées]]-T_piece_prog[[#This Row],[Sorties]],0)</f>
        <v>0</v>
      </c>
      <c r="L755" s="63">
        <f>IFERROR(T_piece_prog[[#This Row],[Stock Final]]*T_piece_prog[[#This Row],[Price]],0)</f>
        <v>0</v>
      </c>
      <c r="M755" s="80">
        <v>0</v>
      </c>
      <c r="N755" s="57">
        <f>IFERROR(K755-M755,"")</f>
        <v>0</v>
      </c>
      <c r="O755" s="53" t="str">
        <f>IF(N755&gt;=0,"OK","Manque")</f>
        <v>OK</v>
      </c>
    </row>
    <row r="756" spans="1:15" x14ac:dyDescent="0.3">
      <c r="A756" s="61">
        <f>IF(ISNUMBER(A755),A755+1,1)</f>
        <v>752</v>
      </c>
      <c r="B756" s="62" t="s">
        <v>354</v>
      </c>
      <c r="C756" s="63" t="s">
        <v>355</v>
      </c>
      <c r="D756" s="63" t="s">
        <v>242</v>
      </c>
      <c r="E756" s="63" t="s">
        <v>1533</v>
      </c>
      <c r="F756" s="64"/>
      <c r="G756" s="67"/>
      <c r="H756" s="80">
        <v>2</v>
      </c>
      <c r="I756" s="80">
        <f>IF(C756="",0,SUMIFS(T_mouv_prog[Entrée],T_mouv_prog[Ref],C756))</f>
        <v>0</v>
      </c>
      <c r="J756" s="67">
        <f>IF(C756="",0,SUMIFS(T_mouv_prog[Sortie],T_mouv_prog[Ref],C756))</f>
        <v>0</v>
      </c>
      <c r="K756" s="63">
        <f>IFERROR(T_piece_prog[[#This Row],[Stock initial]]+T_piece_prog[[#This Row],[Entrées]]-T_piece_prog[[#This Row],[Sorties]],0)</f>
        <v>2</v>
      </c>
      <c r="L756" s="63">
        <f>IFERROR(T_piece_prog[[#This Row],[Stock Final]]*T_piece_prog[[#This Row],[Price]],0)</f>
        <v>0</v>
      </c>
      <c r="M756" s="80">
        <v>2</v>
      </c>
      <c r="N756" s="57">
        <f>IFERROR(K756-M756,"")</f>
        <v>0</v>
      </c>
      <c r="O756" s="53" t="str">
        <f>IF(N756&gt;=0,"OK","Manque")</f>
        <v>OK</v>
      </c>
    </row>
    <row r="757" spans="1:15" x14ac:dyDescent="0.3">
      <c r="A757" s="61">
        <f>IF(ISNUMBER(A756),A756+1,1)</f>
        <v>753</v>
      </c>
      <c r="B757" s="67" t="s">
        <v>777</v>
      </c>
      <c r="C757" s="63" t="s">
        <v>778</v>
      </c>
      <c r="D757" s="67" t="s">
        <v>683</v>
      </c>
      <c r="E757" s="67" t="s">
        <v>1533</v>
      </c>
      <c r="F757" s="64"/>
      <c r="G757" s="67"/>
      <c r="H757" s="80">
        <v>0</v>
      </c>
      <c r="I757" s="80">
        <f>IF(C757="",0,SUMIFS(T_mouv_prog[Entrée],T_mouv_prog[Ref],C757))</f>
        <v>0</v>
      </c>
      <c r="J757" s="67">
        <f>IF(C757="",0,SUMIFS(T_mouv_prog[Sortie],T_mouv_prog[Ref],C757))</f>
        <v>0</v>
      </c>
      <c r="K757" s="63">
        <f>IFERROR(T_piece_prog[[#This Row],[Stock initial]]+T_piece_prog[[#This Row],[Entrées]]-T_piece_prog[[#This Row],[Sorties]],0)</f>
        <v>0</v>
      </c>
      <c r="L757" s="63">
        <f>IFERROR(T_piece_prog[[#This Row],[Stock Final]]*T_piece_prog[[#This Row],[Price]],0)</f>
        <v>0</v>
      </c>
      <c r="M757" s="80">
        <v>1</v>
      </c>
      <c r="N757" s="57">
        <f>IFERROR(K757-M757,"")</f>
        <v>-1</v>
      </c>
      <c r="O757" s="53" t="str">
        <f>IF(N757&gt;=0,"OK","Manque")</f>
        <v>Manque</v>
      </c>
    </row>
    <row r="758" spans="1:15" x14ac:dyDescent="0.3">
      <c r="A758" s="61">
        <f>IF(ISNUMBER(A757),A757+1,1)</f>
        <v>754</v>
      </c>
      <c r="B758" s="67" t="s">
        <v>1388</v>
      </c>
      <c r="C758" s="63" t="s">
        <v>330</v>
      </c>
      <c r="D758" s="67" t="s">
        <v>242</v>
      </c>
      <c r="E758" s="67" t="s">
        <v>1533</v>
      </c>
      <c r="F758" s="64"/>
      <c r="G758" s="67"/>
      <c r="H758" s="80">
        <v>3</v>
      </c>
      <c r="I758" s="80">
        <f>IF(C758="",0,SUMIFS(T_mouv_prog[Entrée],T_mouv_prog[Ref],C758))</f>
        <v>0</v>
      </c>
      <c r="J758" s="67">
        <f>IF(C758="",0,SUMIFS(T_mouv_prog[Sortie],T_mouv_prog[Ref],C758))</f>
        <v>0</v>
      </c>
      <c r="K758" s="63">
        <f>IFERROR(T_piece_prog[[#This Row],[Stock initial]]+T_piece_prog[[#This Row],[Entrées]]-T_piece_prog[[#This Row],[Sorties]],0)</f>
        <v>3</v>
      </c>
      <c r="L758" s="63">
        <f>IFERROR(T_piece_prog[[#This Row],[Stock Final]]*T_piece_prog[[#This Row],[Price]],0)</f>
        <v>0</v>
      </c>
      <c r="M758" s="80">
        <v>3</v>
      </c>
      <c r="N758" s="57">
        <f>IFERROR(K758-M758,"")</f>
        <v>0</v>
      </c>
      <c r="O758" s="53" t="str">
        <f>IF(N758&gt;=0,"OK","Manque")</f>
        <v>OK</v>
      </c>
    </row>
    <row r="759" spans="1:15" x14ac:dyDescent="0.3">
      <c r="A759" s="61">
        <f>IF(ISNUMBER(A758),A758+1,1)</f>
        <v>755</v>
      </c>
      <c r="B759" s="67" t="s">
        <v>919</v>
      </c>
      <c r="C759" s="63" t="s">
        <v>1561</v>
      </c>
      <c r="D759" s="67" t="s">
        <v>242</v>
      </c>
      <c r="E759" s="67" t="s">
        <v>1533</v>
      </c>
      <c r="F759" s="64"/>
      <c r="G759" s="67"/>
      <c r="H759" s="80">
        <v>1</v>
      </c>
      <c r="I759" s="80">
        <f>IF(C759="",0,SUMIFS(T_mouv_prog[Entrée],T_mouv_prog[Ref],C759))</f>
        <v>0</v>
      </c>
      <c r="J759" s="67">
        <f>IF(C759="",0,SUMIFS(T_mouv_prog[Sortie],T_mouv_prog[Ref],C759))</f>
        <v>0</v>
      </c>
      <c r="K759" s="63">
        <f>IFERROR(T_piece_prog[[#This Row],[Stock initial]]+T_piece_prog[[#This Row],[Entrées]]-T_piece_prog[[#This Row],[Sorties]],0)</f>
        <v>1</v>
      </c>
      <c r="L759" s="63">
        <f>IFERROR(T_piece_prog[[#This Row],[Stock Final]]*T_piece_prog[[#This Row],[Price]],0)</f>
        <v>0</v>
      </c>
      <c r="M759" s="80">
        <v>1</v>
      </c>
      <c r="N759" s="57">
        <f>IFERROR(K759-M759,"")</f>
        <v>0</v>
      </c>
      <c r="O759" s="53" t="str">
        <f>IF(N759&gt;=0,"OK","Manque")</f>
        <v>OK</v>
      </c>
    </row>
    <row r="760" spans="1:15" x14ac:dyDescent="0.3">
      <c r="A760" s="61">
        <f>IF(ISNUMBER(A759),A759+1,1)</f>
        <v>756</v>
      </c>
      <c r="B760" s="67" t="s">
        <v>415</v>
      </c>
      <c r="C760" s="63" t="s">
        <v>814</v>
      </c>
      <c r="D760" s="67" t="s">
        <v>242</v>
      </c>
      <c r="E760" s="67" t="s">
        <v>1533</v>
      </c>
      <c r="F760" s="64"/>
      <c r="G760" s="67"/>
      <c r="H760" s="80">
        <v>0</v>
      </c>
      <c r="I760" s="80">
        <f>IF(C760="",0,SUMIFS(T_mouv_prog[Entrée],T_mouv_prog[Ref],C760))</f>
        <v>0</v>
      </c>
      <c r="J760" s="67">
        <f>IF(C760="",0,SUMIFS(T_mouv_prog[Sortie],T_mouv_prog[Ref],C760))</f>
        <v>0</v>
      </c>
      <c r="K760" s="63">
        <f>IFERROR(T_piece_prog[[#This Row],[Stock initial]]+T_piece_prog[[#This Row],[Entrées]]-T_piece_prog[[#This Row],[Sorties]],0)</f>
        <v>0</v>
      </c>
      <c r="L760" s="63">
        <f>IFERROR(T_piece_prog[[#This Row],[Stock Final]]*T_piece_prog[[#This Row],[Price]],0)</f>
        <v>0</v>
      </c>
      <c r="M760" s="80">
        <v>0</v>
      </c>
      <c r="N760" s="57">
        <f>IFERROR(K760-M760,"")</f>
        <v>0</v>
      </c>
      <c r="O760" s="53" t="str">
        <f>IF(N760&gt;=0,"OK","Manque")</f>
        <v>OK</v>
      </c>
    </row>
    <row r="761" spans="1:15" x14ac:dyDescent="0.3">
      <c r="A761" s="61">
        <f>IF(ISNUMBER(A760),A760+1,1)</f>
        <v>757</v>
      </c>
      <c r="B761" s="67" t="s">
        <v>415</v>
      </c>
      <c r="C761" s="63" t="s">
        <v>821</v>
      </c>
      <c r="D761" s="67" t="s">
        <v>683</v>
      </c>
      <c r="E761" s="67" t="s">
        <v>1533</v>
      </c>
      <c r="F761" s="64"/>
      <c r="G761" s="67"/>
      <c r="H761" s="80">
        <v>0</v>
      </c>
      <c r="I761" s="80">
        <f>IF(C761="",0,SUMIFS(T_mouv_prog[Entrée],T_mouv_prog[Ref],C761))</f>
        <v>0</v>
      </c>
      <c r="J761" s="67">
        <f>IF(C761="",0,SUMIFS(T_mouv_prog[Sortie],T_mouv_prog[Ref],C761))</f>
        <v>0</v>
      </c>
      <c r="K761" s="63">
        <f>IFERROR(T_piece_prog[[#This Row],[Stock initial]]+T_piece_prog[[#This Row],[Entrées]]-T_piece_prog[[#This Row],[Sorties]],0)</f>
        <v>0</v>
      </c>
      <c r="L761" s="63">
        <f>IFERROR(T_piece_prog[[#This Row],[Stock Final]]*T_piece_prog[[#This Row],[Price]],0)</f>
        <v>0</v>
      </c>
      <c r="M761" s="80">
        <v>0</v>
      </c>
      <c r="N761" s="57">
        <f>IFERROR(K761-M761,"")</f>
        <v>0</v>
      </c>
      <c r="O761" s="53" t="str">
        <f>IF(N761&gt;=0,"OK","Manque")</f>
        <v>OK</v>
      </c>
    </row>
    <row r="762" spans="1:15" x14ac:dyDescent="0.3">
      <c r="A762" s="61">
        <f>IF(ISNUMBER(A761),A761+1,1)</f>
        <v>758</v>
      </c>
      <c r="B762" s="67" t="s">
        <v>415</v>
      </c>
      <c r="C762" s="63" t="s">
        <v>899</v>
      </c>
      <c r="D762" s="67" t="s">
        <v>683</v>
      </c>
      <c r="E762" s="67" t="s">
        <v>1533</v>
      </c>
      <c r="F762" s="64"/>
      <c r="G762" s="67"/>
      <c r="H762" s="80">
        <v>0</v>
      </c>
      <c r="I762" s="80">
        <f>IF(C762="",0,SUMIFS(T_mouv_prog[Entrée],T_mouv_prog[Ref],C762))</f>
        <v>0</v>
      </c>
      <c r="J762" s="67">
        <f>IF(C762="",0,SUMIFS(T_mouv_prog[Sortie],T_mouv_prog[Ref],C762))</f>
        <v>0</v>
      </c>
      <c r="K762" s="63">
        <f>IFERROR(T_piece_prog[[#This Row],[Stock initial]]+T_piece_prog[[#This Row],[Entrées]]-T_piece_prog[[#This Row],[Sorties]],0)</f>
        <v>0</v>
      </c>
      <c r="L762" s="63">
        <f>IFERROR(T_piece_prog[[#This Row],[Stock Final]]*T_piece_prog[[#This Row],[Price]],0)</f>
        <v>0</v>
      </c>
      <c r="M762" s="80">
        <v>0</v>
      </c>
      <c r="N762" s="57">
        <f>IFERROR(K762-M762,"")</f>
        <v>0</v>
      </c>
      <c r="O762" s="53" t="str">
        <f>IF(N762&gt;=0,"OK","Manque")</f>
        <v>OK</v>
      </c>
    </row>
    <row r="763" spans="1:15" x14ac:dyDescent="0.3">
      <c r="A763" s="61">
        <f>IF(ISNUMBER(A762),A762+1,1)</f>
        <v>759</v>
      </c>
      <c r="B763" s="62" t="s">
        <v>415</v>
      </c>
      <c r="C763" s="63" t="s">
        <v>416</v>
      </c>
      <c r="D763" s="63" t="s">
        <v>242</v>
      </c>
      <c r="E763" s="63" t="s">
        <v>1533</v>
      </c>
      <c r="F763" s="64"/>
      <c r="G763" s="67"/>
      <c r="H763" s="80">
        <v>1</v>
      </c>
      <c r="I763" s="80">
        <f>IF(C763="",0,SUMIFS(T_mouv_prog[Entrée],T_mouv_prog[Ref],C763))</f>
        <v>0</v>
      </c>
      <c r="J763" s="67">
        <f>IF(C763="",0,SUMIFS(T_mouv_prog[Sortie],T_mouv_prog[Ref],C763))</f>
        <v>0</v>
      </c>
      <c r="K763" s="63">
        <f>IFERROR(T_piece_prog[[#This Row],[Stock initial]]+T_piece_prog[[#This Row],[Entrées]]-T_piece_prog[[#This Row],[Sorties]],0)</f>
        <v>1</v>
      </c>
      <c r="L763" s="63">
        <f>IFERROR(T_piece_prog[[#This Row],[Stock Final]]*T_piece_prog[[#This Row],[Price]],0)</f>
        <v>0</v>
      </c>
      <c r="M763" s="80">
        <v>1</v>
      </c>
      <c r="N763" s="57">
        <f>IFERROR(K763-M763,"")</f>
        <v>0</v>
      </c>
      <c r="O763" s="53" t="str">
        <f>IF(N763&gt;=0,"OK","Manque")</f>
        <v>OK</v>
      </c>
    </row>
    <row r="764" spans="1:15" x14ac:dyDescent="0.3">
      <c r="A764" s="61">
        <f>IF(ISNUMBER(A763),A763+1,1)</f>
        <v>760</v>
      </c>
      <c r="B764" s="62" t="s">
        <v>327</v>
      </c>
      <c r="C764" s="63" t="s">
        <v>328</v>
      </c>
      <c r="D764" s="63" t="s">
        <v>242</v>
      </c>
      <c r="E764" s="63" t="s">
        <v>1532</v>
      </c>
      <c r="F764" s="64"/>
      <c r="G764" s="67"/>
      <c r="H764" s="80">
        <v>1</v>
      </c>
      <c r="I764" s="80">
        <f>IF(C764="",0,SUMIFS(T_mouv_prog[Entrée],T_mouv_prog[Ref],C764))</f>
        <v>0</v>
      </c>
      <c r="J764" s="67">
        <f>IF(C764="",0,SUMIFS(T_mouv_prog[Sortie],T_mouv_prog[Ref],C764))</f>
        <v>0</v>
      </c>
      <c r="K764" s="63">
        <f>IFERROR(T_piece_prog[[#This Row],[Stock initial]]+T_piece_prog[[#This Row],[Entrées]]-T_piece_prog[[#This Row],[Sorties]],0)</f>
        <v>1</v>
      </c>
      <c r="L764" s="63">
        <f>IFERROR(T_piece_prog[[#This Row],[Stock Final]]*T_piece_prog[[#This Row],[Price]],0)</f>
        <v>0</v>
      </c>
      <c r="M764" s="80">
        <v>1</v>
      </c>
      <c r="N764" s="57">
        <f>IFERROR(K764-M764,"")</f>
        <v>0</v>
      </c>
      <c r="O764" s="53" t="str">
        <f>IF(N764&gt;=0,"OK","Manque")</f>
        <v>OK</v>
      </c>
    </row>
    <row r="765" spans="1:15" x14ac:dyDescent="0.3">
      <c r="A765" s="61">
        <f>IF(ISNUMBER(A764),A764+1,1)</f>
        <v>761</v>
      </c>
      <c r="B765" s="67" t="s">
        <v>746</v>
      </c>
      <c r="C765" s="63">
        <v>70068700</v>
      </c>
      <c r="D765" s="67" t="s">
        <v>146</v>
      </c>
      <c r="E765" s="67" t="s">
        <v>1533</v>
      </c>
      <c r="F765" s="64"/>
      <c r="G765" s="67"/>
      <c r="H765" s="80">
        <v>0</v>
      </c>
      <c r="I765" s="80">
        <f>IF(C765="",0,SUMIFS(T_mouv_prog[Entrée],T_mouv_prog[Ref],C765))</f>
        <v>0</v>
      </c>
      <c r="J765" s="67">
        <f>IF(C765="",0,SUMIFS(T_mouv_prog[Sortie],T_mouv_prog[Ref],C765))</f>
        <v>0</v>
      </c>
      <c r="K765" s="63">
        <f>IFERROR(T_piece_prog[[#This Row],[Stock initial]]+T_piece_prog[[#This Row],[Entrées]]-T_piece_prog[[#This Row],[Sorties]],0)</f>
        <v>0</v>
      </c>
      <c r="L765" s="63">
        <f>IFERROR(T_piece_prog[[#This Row],[Stock Final]]*T_piece_prog[[#This Row],[Price]],0)</f>
        <v>0</v>
      </c>
      <c r="M765" s="80">
        <v>0</v>
      </c>
      <c r="N765" s="57">
        <f>IFERROR(K765-M765,"")</f>
        <v>0</v>
      </c>
      <c r="O765" s="53" t="str">
        <f>IF(N765&gt;=0,"OK","Manque")</f>
        <v>OK</v>
      </c>
    </row>
    <row r="766" spans="1:15" x14ac:dyDescent="0.3">
      <c r="A766" s="61">
        <f>IF(ISNUMBER(A765),A765+1,1)</f>
        <v>762</v>
      </c>
      <c r="B766" s="67" t="s">
        <v>898</v>
      </c>
      <c r="C766" s="63">
        <v>20906590100</v>
      </c>
      <c r="D766" s="67" t="s">
        <v>174</v>
      </c>
      <c r="E766" s="67" t="s">
        <v>1533</v>
      </c>
      <c r="F766" s="64"/>
      <c r="G766" s="67"/>
      <c r="H766" s="80">
        <v>6</v>
      </c>
      <c r="I766" s="80">
        <f>IF(C766="",0,SUMIFS(T_mouv_prog[Entrée],T_mouv_prog[Ref],C766))</f>
        <v>0</v>
      </c>
      <c r="J766" s="67">
        <f>IF(C766="",0,SUMIFS(T_mouv_prog[Sortie],T_mouv_prog[Ref],C766))</f>
        <v>0</v>
      </c>
      <c r="K766" s="63">
        <f>IFERROR(T_piece_prog[[#This Row],[Stock initial]]+T_piece_prog[[#This Row],[Entrées]]-T_piece_prog[[#This Row],[Sorties]],0)</f>
        <v>6</v>
      </c>
      <c r="L766" s="63">
        <f>IFERROR(T_piece_prog[[#This Row],[Stock Final]]*T_piece_prog[[#This Row],[Price]],0)</f>
        <v>0</v>
      </c>
      <c r="M766" s="80">
        <v>7</v>
      </c>
      <c r="N766" s="57">
        <f>IFERROR(K766-M766,"")</f>
        <v>-1</v>
      </c>
      <c r="O766" s="53" t="str">
        <f>IF(N766&gt;=0,"OK","Manque")</f>
        <v>Manque</v>
      </c>
    </row>
    <row r="767" spans="1:15" x14ac:dyDescent="0.3">
      <c r="A767" s="61">
        <f>IF(ISNUMBER(A766),A766+1,1)</f>
        <v>763</v>
      </c>
      <c r="B767" s="67" t="s">
        <v>981</v>
      </c>
      <c r="C767" s="63" t="s">
        <v>982</v>
      </c>
      <c r="D767" s="67" t="s">
        <v>683</v>
      </c>
      <c r="E767" s="67" t="s">
        <v>1533</v>
      </c>
      <c r="F767" s="64"/>
      <c r="G767" s="67"/>
      <c r="H767" s="80">
        <v>0</v>
      </c>
      <c r="I767" s="80">
        <f>IF(C767="",0,SUMIFS(T_mouv_prog[Entrée],T_mouv_prog[Ref],C767))</f>
        <v>0</v>
      </c>
      <c r="J767" s="67">
        <f>IF(C767="",0,SUMIFS(T_mouv_prog[Sortie],T_mouv_prog[Ref],C767))</f>
        <v>0</v>
      </c>
      <c r="K767" s="63">
        <f>IFERROR(T_piece_prog[[#This Row],[Stock initial]]+T_piece_prog[[#This Row],[Entrées]]-T_piece_prog[[#This Row],[Sorties]],0)</f>
        <v>0</v>
      </c>
      <c r="L767" s="63">
        <f>IFERROR(T_piece_prog[[#This Row],[Stock Final]]*T_piece_prog[[#This Row],[Price]],0)</f>
        <v>0</v>
      </c>
      <c r="M767" s="80">
        <v>0</v>
      </c>
      <c r="N767" s="57">
        <f>IFERROR(K767-M767,"")</f>
        <v>0</v>
      </c>
      <c r="O767" s="53" t="str">
        <f>IF(N767&gt;=0,"OK","Manque")</f>
        <v>OK</v>
      </c>
    </row>
    <row r="768" spans="1:15" x14ac:dyDescent="0.3">
      <c r="A768" s="61">
        <f>IF(ISNUMBER(A767),A767+1,1)</f>
        <v>764</v>
      </c>
      <c r="B768" s="67" t="s">
        <v>1182</v>
      </c>
      <c r="C768" s="63" t="s">
        <v>1183</v>
      </c>
      <c r="D768" s="67" t="s">
        <v>683</v>
      </c>
      <c r="E768" s="67" t="s">
        <v>1533</v>
      </c>
      <c r="F768" s="64"/>
      <c r="G768" s="67"/>
      <c r="H768" s="80">
        <v>0</v>
      </c>
      <c r="I768" s="80">
        <f>IF(C768="",0,SUMIFS(T_mouv_prog[Entrée],T_mouv_prog[Ref],C768))</f>
        <v>0</v>
      </c>
      <c r="J768" s="67">
        <f>IF(C768="",0,SUMIFS(T_mouv_prog[Sortie],T_mouv_prog[Ref],C768))</f>
        <v>0</v>
      </c>
      <c r="K768" s="63">
        <f>IFERROR(T_piece_prog[[#This Row],[Stock initial]]+T_piece_prog[[#This Row],[Entrées]]-T_piece_prog[[#This Row],[Sorties]],0)</f>
        <v>0</v>
      </c>
      <c r="L768" s="63">
        <f>IFERROR(T_piece_prog[[#This Row],[Stock Final]]*T_piece_prog[[#This Row],[Price]],0)</f>
        <v>0</v>
      </c>
      <c r="M768" s="80">
        <v>3</v>
      </c>
      <c r="N768" s="57">
        <f>IFERROR(K768-M768,"")</f>
        <v>-3</v>
      </c>
      <c r="O768" s="53" t="str">
        <f>IF(N768&gt;=0,"OK","Manque")</f>
        <v>Manque</v>
      </c>
    </row>
    <row r="769" spans="1:15" x14ac:dyDescent="0.3">
      <c r="A769" s="61">
        <f>IF(ISNUMBER(A768),A768+1,1)</f>
        <v>765</v>
      </c>
      <c r="B769" s="67" t="s">
        <v>86</v>
      </c>
      <c r="C769" s="63" t="s">
        <v>76</v>
      </c>
      <c r="D769" s="67" t="s">
        <v>683</v>
      </c>
      <c r="E769" s="67" t="s">
        <v>1535</v>
      </c>
      <c r="F769" s="64"/>
      <c r="G769" s="67"/>
      <c r="H769" s="80">
        <v>0</v>
      </c>
      <c r="I769" s="80">
        <f>IF(C769="",0,SUMIFS(T_mouv_prog[Entrée],T_mouv_prog[Ref],C769))</f>
        <v>0</v>
      </c>
      <c r="J769" s="67">
        <f>IF(C769="",0,SUMIFS(T_mouv_prog[Sortie],T_mouv_prog[Ref],C769))</f>
        <v>0</v>
      </c>
      <c r="K769" s="63">
        <f>IFERROR(T_piece_prog[[#This Row],[Stock initial]]+T_piece_prog[[#This Row],[Entrées]]-T_piece_prog[[#This Row],[Sorties]],0)</f>
        <v>0</v>
      </c>
      <c r="L769" s="63">
        <f>IFERROR(T_piece_prog[[#This Row],[Stock Final]]*T_piece_prog[[#This Row],[Price]],0)</f>
        <v>0</v>
      </c>
      <c r="M769" s="80">
        <v>3</v>
      </c>
      <c r="N769" s="57">
        <f>IFERROR(K769-M769,"")</f>
        <v>-3</v>
      </c>
      <c r="O769" s="53" t="str">
        <f>IF(N769&gt;=0,"OK","Manque")</f>
        <v>Manque</v>
      </c>
    </row>
    <row r="770" spans="1:15" x14ac:dyDescent="0.3">
      <c r="A770" s="61">
        <f>IF(ISNUMBER(A769),A769+1,1)</f>
        <v>766</v>
      </c>
      <c r="B770" s="67" t="s">
        <v>32</v>
      </c>
      <c r="C770" s="63" t="s">
        <v>1063</v>
      </c>
      <c r="D770" s="67" t="s">
        <v>683</v>
      </c>
      <c r="E770" s="67" t="s">
        <v>1533</v>
      </c>
      <c r="F770" s="64"/>
      <c r="G770" s="67"/>
      <c r="H770" s="80">
        <v>0</v>
      </c>
      <c r="I770" s="80">
        <f>IF(C770="",0,SUMIFS(T_mouv_prog[Entrée],T_mouv_prog[Ref],C770))</f>
        <v>0</v>
      </c>
      <c r="J770" s="67">
        <f>IF(C770="",0,SUMIFS(T_mouv_prog[Sortie],T_mouv_prog[Ref],C770))</f>
        <v>0</v>
      </c>
      <c r="K770" s="63">
        <f>IFERROR(T_piece_prog[[#This Row],[Stock initial]]+T_piece_prog[[#This Row],[Entrées]]-T_piece_prog[[#This Row],[Sorties]],0)</f>
        <v>0</v>
      </c>
      <c r="L770" s="63">
        <f>IFERROR(T_piece_prog[[#This Row],[Stock Final]]*T_piece_prog[[#This Row],[Price]],0)</f>
        <v>0</v>
      </c>
      <c r="M770" s="80">
        <v>0</v>
      </c>
      <c r="N770" s="57">
        <f>IFERROR(K770-M770,"")</f>
        <v>0</v>
      </c>
      <c r="O770" s="53" t="str">
        <f>IF(N770&gt;=0,"OK","Manque")</f>
        <v>OK</v>
      </c>
    </row>
    <row r="771" spans="1:15" x14ac:dyDescent="0.3">
      <c r="A771" s="61">
        <f>IF(ISNUMBER(A770),A770+1,1)</f>
        <v>767</v>
      </c>
      <c r="B771" s="67" t="s">
        <v>947</v>
      </c>
      <c r="C771" s="63" t="s">
        <v>948</v>
      </c>
      <c r="D771" s="67" t="s">
        <v>683</v>
      </c>
      <c r="E771" s="67" t="s">
        <v>1533</v>
      </c>
      <c r="F771" s="64"/>
      <c r="G771" s="67"/>
      <c r="H771" s="80">
        <v>1</v>
      </c>
      <c r="I771" s="80">
        <f>IF(C771="",0,SUMIFS(T_mouv_prog[Entrée],T_mouv_prog[Ref],C771))</f>
        <v>0</v>
      </c>
      <c r="J771" s="67">
        <f>IF(C771="",0,SUMIFS(T_mouv_prog[Sortie],T_mouv_prog[Ref],C771))</f>
        <v>0</v>
      </c>
      <c r="K771" s="63">
        <f>IFERROR(T_piece_prog[[#This Row],[Stock initial]]+T_piece_prog[[#This Row],[Entrées]]-T_piece_prog[[#This Row],[Sorties]],0)</f>
        <v>1</v>
      </c>
      <c r="L771" s="63">
        <f>IFERROR(T_piece_prog[[#This Row],[Stock Final]]*T_piece_prog[[#This Row],[Price]],0)</f>
        <v>0</v>
      </c>
      <c r="M771" s="80">
        <v>1</v>
      </c>
      <c r="N771" s="57">
        <f>IFERROR(K771-M771,"")</f>
        <v>0</v>
      </c>
      <c r="O771" s="53" t="str">
        <f>IF(N771&gt;=0,"OK","Manque")</f>
        <v>OK</v>
      </c>
    </row>
    <row r="772" spans="1:15" x14ac:dyDescent="0.3">
      <c r="A772" s="61">
        <f>IF(ISNUMBER(A771),A771+1,1)</f>
        <v>768</v>
      </c>
      <c r="B772" s="67" t="s">
        <v>344</v>
      </c>
      <c r="C772" s="63" t="s">
        <v>345</v>
      </c>
      <c r="D772" s="67" t="s">
        <v>242</v>
      </c>
      <c r="E772" s="67" t="s">
        <v>1529</v>
      </c>
      <c r="F772" s="64"/>
      <c r="G772" s="67"/>
      <c r="H772" s="80">
        <v>0</v>
      </c>
      <c r="I772" s="80">
        <f>IF(C772="",0,SUMIFS(T_mouv_prog[Entrée],T_mouv_prog[Ref],C772))</f>
        <v>0</v>
      </c>
      <c r="J772" s="67">
        <f>IF(C772="",0,SUMIFS(T_mouv_prog[Sortie],T_mouv_prog[Ref],C772))</f>
        <v>0</v>
      </c>
      <c r="K772" s="63">
        <f>IFERROR(T_piece_prog[[#This Row],[Stock initial]]+T_piece_prog[[#This Row],[Entrées]]-T_piece_prog[[#This Row],[Sorties]],0)</f>
        <v>0</v>
      </c>
      <c r="L772" s="63">
        <f>IFERROR(T_piece_prog[[#This Row],[Stock Final]]*T_piece_prog[[#This Row],[Price]],0)</f>
        <v>0</v>
      </c>
      <c r="M772" s="80">
        <v>0</v>
      </c>
      <c r="N772" s="57">
        <f>IFERROR(K772-M772,"")</f>
        <v>0</v>
      </c>
      <c r="O772" s="53" t="str">
        <f>IF(N772&gt;=0,"OK","Manque")</f>
        <v>OK</v>
      </c>
    </row>
    <row r="773" spans="1:15" x14ac:dyDescent="0.3">
      <c r="A773" s="61">
        <f>IF(ISNUMBER(A772),A772+1,1)</f>
        <v>769</v>
      </c>
      <c r="B773" s="67" t="s">
        <v>1241</v>
      </c>
      <c r="C773" s="63" t="s">
        <v>1242</v>
      </c>
      <c r="D773" s="67" t="s">
        <v>1086</v>
      </c>
      <c r="E773" s="67" t="s">
        <v>1533</v>
      </c>
      <c r="F773" s="64"/>
      <c r="G773" s="67"/>
      <c r="H773" s="80">
        <v>0</v>
      </c>
      <c r="I773" s="80">
        <f>IF(C773="",0,SUMIFS(T_mouv_prog[Entrée],T_mouv_prog[Ref],C773))</f>
        <v>0</v>
      </c>
      <c r="J773" s="67">
        <f>IF(C773="",0,SUMIFS(T_mouv_prog[Sortie],T_mouv_prog[Ref],C773))</f>
        <v>0</v>
      </c>
      <c r="K773" s="63">
        <f>IFERROR(T_piece_prog[[#This Row],[Stock initial]]+T_piece_prog[[#This Row],[Entrées]]-T_piece_prog[[#This Row],[Sorties]],0)</f>
        <v>0</v>
      </c>
      <c r="L773" s="63">
        <f>IFERROR(T_piece_prog[[#This Row],[Stock Final]]*T_piece_prog[[#This Row],[Price]],0)</f>
        <v>0</v>
      </c>
      <c r="M773" s="80">
        <v>0</v>
      </c>
      <c r="N773" s="57">
        <f>IFERROR(K773-M773,"")</f>
        <v>0</v>
      </c>
      <c r="O773" s="53" t="str">
        <f>IF(N773&gt;=0,"OK","Manque")</f>
        <v>OK</v>
      </c>
    </row>
    <row r="774" spans="1:15" x14ac:dyDescent="0.3">
      <c r="A774" s="61">
        <f>IF(ISNUMBER(A773),A773+1,1)</f>
        <v>770</v>
      </c>
      <c r="B774" s="67" t="s">
        <v>803</v>
      </c>
      <c r="C774" s="63" t="s">
        <v>804</v>
      </c>
      <c r="D774" s="67" t="s">
        <v>111</v>
      </c>
      <c r="E774" s="67" t="s">
        <v>1533</v>
      </c>
      <c r="F774" s="64"/>
      <c r="G774" s="67"/>
      <c r="H774" s="80">
        <v>0</v>
      </c>
      <c r="I774" s="80">
        <f>IF(C774="",0,SUMIFS(T_mouv_prog[Entrée],T_mouv_prog[Ref],C774))</f>
        <v>0</v>
      </c>
      <c r="J774" s="67">
        <f>IF(C774="",0,SUMIFS(T_mouv_prog[Sortie],T_mouv_prog[Ref],C774))</f>
        <v>0</v>
      </c>
      <c r="K774" s="63">
        <f>IFERROR(T_piece_prog[[#This Row],[Stock initial]]+T_piece_prog[[#This Row],[Entrées]]-T_piece_prog[[#This Row],[Sorties]],0)</f>
        <v>0</v>
      </c>
      <c r="L774" s="63">
        <f>IFERROR(T_piece_prog[[#This Row],[Stock Final]]*T_piece_prog[[#This Row],[Price]],0)</f>
        <v>0</v>
      </c>
      <c r="M774" s="80">
        <v>1</v>
      </c>
      <c r="N774" s="57">
        <f>IFERROR(K774-M774,"")</f>
        <v>-1</v>
      </c>
      <c r="O774" s="53" t="str">
        <f>IF(N774&gt;=0,"OK","Manque")</f>
        <v>Manque</v>
      </c>
    </row>
    <row r="775" spans="1:15" x14ac:dyDescent="0.3">
      <c r="A775" s="61">
        <f>IF(ISNUMBER(A774),A774+1,1)</f>
        <v>771</v>
      </c>
      <c r="B775" s="67" t="s">
        <v>830</v>
      </c>
      <c r="C775" s="63" t="s">
        <v>310</v>
      </c>
      <c r="D775" s="67" t="s">
        <v>242</v>
      </c>
      <c r="E775" s="67" t="s">
        <v>1533</v>
      </c>
      <c r="F775" s="64"/>
      <c r="G775" s="67"/>
      <c r="H775" s="80">
        <v>10</v>
      </c>
      <c r="I775" s="80">
        <f>IF(C775="",0,SUMIFS(T_mouv_prog[Entrée],T_mouv_prog[Ref],C775))</f>
        <v>0</v>
      </c>
      <c r="J775" s="67">
        <f>IF(C775="",0,SUMIFS(T_mouv_prog[Sortie],T_mouv_prog[Ref],C775))</f>
        <v>0</v>
      </c>
      <c r="K775" s="63">
        <f>IFERROR(T_piece_prog[[#This Row],[Stock initial]]+T_piece_prog[[#This Row],[Entrées]]-T_piece_prog[[#This Row],[Sorties]],0)</f>
        <v>10</v>
      </c>
      <c r="L775" s="63">
        <f>IFERROR(T_piece_prog[[#This Row],[Stock Final]]*T_piece_prog[[#This Row],[Price]],0)</f>
        <v>0</v>
      </c>
      <c r="M775" s="80">
        <v>10</v>
      </c>
      <c r="N775" s="57">
        <f>IFERROR(K775-M775,"")</f>
        <v>0</v>
      </c>
      <c r="O775" s="53" t="str">
        <f>IF(N775&gt;=0,"OK","Manque")</f>
        <v>OK</v>
      </c>
    </row>
    <row r="776" spans="1:15" x14ac:dyDescent="0.3">
      <c r="A776" s="61">
        <f>IF(ISNUMBER(A775),A775+1,1)</f>
        <v>772</v>
      </c>
      <c r="B776" s="67" t="s">
        <v>678</v>
      </c>
      <c r="C776" s="63" t="s">
        <v>679</v>
      </c>
      <c r="D776" s="67" t="s">
        <v>242</v>
      </c>
      <c r="E776" s="67" t="s">
        <v>1533</v>
      </c>
      <c r="F776" s="64"/>
      <c r="G776" s="67"/>
      <c r="H776" s="80">
        <v>0</v>
      </c>
      <c r="I776" s="80">
        <f>IF(C776="",0,SUMIFS(T_mouv_prog[Entrée],T_mouv_prog[Ref],C776))</f>
        <v>0</v>
      </c>
      <c r="J776" s="67">
        <f>IF(C776="",0,SUMIFS(T_mouv_prog[Sortie],T_mouv_prog[Ref],C776))</f>
        <v>0</v>
      </c>
      <c r="K776" s="63">
        <f>IFERROR(T_piece_prog[[#This Row],[Stock initial]]+T_piece_prog[[#This Row],[Entrées]]-T_piece_prog[[#This Row],[Sorties]],0)</f>
        <v>0</v>
      </c>
      <c r="L776" s="63">
        <f>IFERROR(T_piece_prog[[#This Row],[Stock Final]]*T_piece_prog[[#This Row],[Price]],0)</f>
        <v>0</v>
      </c>
      <c r="M776" s="80">
        <v>0</v>
      </c>
      <c r="N776" s="57">
        <f>IFERROR(K776-M776,"")</f>
        <v>0</v>
      </c>
      <c r="O776" s="53" t="str">
        <f>IF(N776&gt;=0,"OK","Manque")</f>
        <v>OK</v>
      </c>
    </row>
    <row r="777" spans="1:15" x14ac:dyDescent="0.3">
      <c r="A777" s="61">
        <f>IF(ISNUMBER(A776),A776+1,1)</f>
        <v>773</v>
      </c>
      <c r="B777" s="67" t="s">
        <v>346</v>
      </c>
      <c r="C777" s="63" t="s">
        <v>347</v>
      </c>
      <c r="D777" s="67" t="s">
        <v>242</v>
      </c>
      <c r="E777" s="67" t="s">
        <v>1533</v>
      </c>
      <c r="F777" s="64"/>
      <c r="G777" s="67"/>
      <c r="H777" s="80">
        <v>8</v>
      </c>
      <c r="I777" s="80">
        <f>IF(C777="",0,SUMIFS(T_mouv_prog[Entrée],T_mouv_prog[Ref],C777))</f>
        <v>0</v>
      </c>
      <c r="J777" s="67">
        <f>IF(C777="",0,SUMIFS(T_mouv_prog[Sortie],T_mouv_prog[Ref],C777))</f>
        <v>0</v>
      </c>
      <c r="K777" s="63">
        <f>IFERROR(T_piece_prog[[#This Row],[Stock initial]]+T_piece_prog[[#This Row],[Entrées]]-T_piece_prog[[#This Row],[Sorties]],0)</f>
        <v>8</v>
      </c>
      <c r="L777" s="63">
        <f>IFERROR(T_piece_prog[[#This Row],[Stock Final]]*T_piece_prog[[#This Row],[Price]],0)</f>
        <v>0</v>
      </c>
      <c r="M777" s="80">
        <v>8</v>
      </c>
      <c r="N777" s="57">
        <f>IFERROR(K777-M777,"")</f>
        <v>0</v>
      </c>
      <c r="O777" s="53" t="str">
        <f>IF(N777&gt;=0,"OK","Manque")</f>
        <v>OK</v>
      </c>
    </row>
    <row r="778" spans="1:15" x14ac:dyDescent="0.3">
      <c r="A778" s="61">
        <f>IF(ISNUMBER(A777),A777+1,1)</f>
        <v>774</v>
      </c>
      <c r="B778" s="67" t="s">
        <v>296</v>
      </c>
      <c r="C778" s="63" t="s">
        <v>974</v>
      </c>
      <c r="D778" s="67" t="s">
        <v>242</v>
      </c>
      <c r="E778" s="67" t="s">
        <v>1533</v>
      </c>
      <c r="F778" s="64"/>
      <c r="G778" s="67"/>
      <c r="H778" s="80">
        <v>0</v>
      </c>
      <c r="I778" s="80">
        <f>IF(C778="",0,SUMIFS(T_mouv_prog[Entrée],T_mouv_prog[Ref],C778))</f>
        <v>0</v>
      </c>
      <c r="J778" s="67">
        <f>IF(C778="",0,SUMIFS(T_mouv_prog[Sortie],T_mouv_prog[Ref],C778))</f>
        <v>0</v>
      </c>
      <c r="K778" s="63">
        <f>IFERROR(T_piece_prog[[#This Row],[Stock initial]]+T_piece_prog[[#This Row],[Entrées]]-T_piece_prog[[#This Row],[Sorties]],0)</f>
        <v>0</v>
      </c>
      <c r="L778" s="63">
        <f>IFERROR(T_piece_prog[[#This Row],[Stock Final]]*T_piece_prog[[#This Row],[Price]],0)</f>
        <v>0</v>
      </c>
      <c r="M778" s="80">
        <v>0</v>
      </c>
      <c r="N778" s="57">
        <f>IFERROR(K778-M778,"")</f>
        <v>0</v>
      </c>
      <c r="O778" s="53" t="str">
        <f>IF(N778&gt;=0,"OK","Manque")</f>
        <v>OK</v>
      </c>
    </row>
    <row r="779" spans="1:15" x14ac:dyDescent="0.3">
      <c r="A779" s="61">
        <f>IF(ISNUMBER(A778),A778+1,1)</f>
        <v>775</v>
      </c>
      <c r="B779" s="67" t="s">
        <v>296</v>
      </c>
      <c r="C779" s="63" t="s">
        <v>569</v>
      </c>
      <c r="D779" s="67" t="s">
        <v>242</v>
      </c>
      <c r="E779" s="67" t="s">
        <v>1533</v>
      </c>
      <c r="F779" s="64"/>
      <c r="G779" s="67"/>
      <c r="H779" s="80">
        <v>3</v>
      </c>
      <c r="I779" s="80">
        <f>IF(C779="",0,SUMIFS(T_mouv_prog[Entrée],T_mouv_prog[Ref],C779))</f>
        <v>0</v>
      </c>
      <c r="J779" s="67">
        <f>IF(C779="",0,SUMIFS(T_mouv_prog[Sortie],T_mouv_prog[Ref],C779))</f>
        <v>0</v>
      </c>
      <c r="K779" s="63">
        <f>IFERROR(T_piece_prog[[#This Row],[Stock initial]]+T_piece_prog[[#This Row],[Entrées]]-T_piece_prog[[#This Row],[Sorties]],0)</f>
        <v>3</v>
      </c>
      <c r="L779" s="63">
        <f>IFERROR(T_piece_prog[[#This Row],[Stock Final]]*T_piece_prog[[#This Row],[Price]],0)</f>
        <v>0</v>
      </c>
      <c r="M779" s="80">
        <v>8</v>
      </c>
      <c r="N779" s="57">
        <f>IFERROR(K779-M779,"")</f>
        <v>-5</v>
      </c>
      <c r="O779" s="53" t="str">
        <f>IF(N779&gt;=0,"OK","Manque")</f>
        <v>Manque</v>
      </c>
    </row>
    <row r="780" spans="1:15" x14ac:dyDescent="0.3">
      <c r="A780" s="61">
        <f>IF(ISNUMBER(A779),A779+1,1)</f>
        <v>776</v>
      </c>
      <c r="B780" s="67" t="s">
        <v>296</v>
      </c>
      <c r="C780" s="63" t="s">
        <v>568</v>
      </c>
      <c r="D780" s="67" t="s">
        <v>242</v>
      </c>
      <c r="E780" s="67" t="s">
        <v>1533</v>
      </c>
      <c r="F780" s="64"/>
      <c r="G780" s="67"/>
      <c r="H780" s="80">
        <v>1</v>
      </c>
      <c r="I780" s="80">
        <f>IF(C780="",0,SUMIFS(T_mouv_prog[Entrée],T_mouv_prog[Ref],C780))</f>
        <v>0</v>
      </c>
      <c r="J780" s="67">
        <f>IF(C780="",0,SUMIFS(T_mouv_prog[Sortie],T_mouv_prog[Ref],C780))</f>
        <v>0</v>
      </c>
      <c r="K780" s="63">
        <f>IFERROR(T_piece_prog[[#This Row],[Stock initial]]+T_piece_prog[[#This Row],[Entrées]]-T_piece_prog[[#This Row],[Sorties]],0)</f>
        <v>1</v>
      </c>
      <c r="L780" s="63">
        <f>IFERROR(T_piece_prog[[#This Row],[Stock Final]]*T_piece_prog[[#This Row],[Price]],0)</f>
        <v>0</v>
      </c>
      <c r="M780" s="80">
        <v>0</v>
      </c>
      <c r="N780" s="57">
        <f>IFERROR(K780-M780,"")</f>
        <v>1</v>
      </c>
      <c r="O780" s="53" t="str">
        <f>IF(N780&gt;=0,"OK","Manque")</f>
        <v>OK</v>
      </c>
    </row>
    <row r="781" spans="1:15" x14ac:dyDescent="0.3">
      <c r="A781" s="61">
        <f>IF(ISNUMBER(A780),A780+1,1)</f>
        <v>777</v>
      </c>
      <c r="B781" s="62" t="s">
        <v>1434</v>
      </c>
      <c r="C781" s="63" t="s">
        <v>297</v>
      </c>
      <c r="D781" s="63" t="s">
        <v>242</v>
      </c>
      <c r="E781" s="63" t="s">
        <v>1533</v>
      </c>
      <c r="F781" s="64"/>
      <c r="G781" s="67"/>
      <c r="H781" s="80">
        <v>18</v>
      </c>
      <c r="I781" s="80">
        <f>IF(C781="",0,SUMIFS(T_mouv_prog[Entrée],T_mouv_prog[Ref],C781))</f>
        <v>0</v>
      </c>
      <c r="J781" s="67">
        <f>IF(C781="",0,SUMIFS(T_mouv_prog[Sortie],T_mouv_prog[Ref],C781))</f>
        <v>0</v>
      </c>
      <c r="K781" s="63">
        <f>IFERROR(T_piece_prog[[#This Row],[Stock initial]]+T_piece_prog[[#This Row],[Entrées]]-T_piece_prog[[#This Row],[Sorties]],0)</f>
        <v>18</v>
      </c>
      <c r="L781" s="63">
        <f>IFERROR(T_piece_prog[[#This Row],[Stock Final]]*T_piece_prog[[#This Row],[Price]],0)</f>
        <v>0</v>
      </c>
      <c r="M781" s="80">
        <v>18</v>
      </c>
      <c r="N781" s="57">
        <f>IFERROR(K781-M781,"")</f>
        <v>0</v>
      </c>
      <c r="O781" s="53" t="str">
        <f>IF(N781&gt;=0,"OK","Manque")</f>
        <v>OK</v>
      </c>
    </row>
    <row r="782" spans="1:15" x14ac:dyDescent="0.3">
      <c r="A782" s="61">
        <f>IF(ISNUMBER(A781),A781+1,1)</f>
        <v>778</v>
      </c>
      <c r="B782" s="67" t="s">
        <v>38</v>
      </c>
      <c r="C782" s="63" t="s">
        <v>39</v>
      </c>
      <c r="D782" s="67" t="s">
        <v>683</v>
      </c>
      <c r="E782" s="67" t="s">
        <v>1533</v>
      </c>
      <c r="F782" s="64"/>
      <c r="G782" s="67"/>
      <c r="H782" s="80">
        <v>4</v>
      </c>
      <c r="I782" s="80">
        <f>IF(C782="",0,SUMIFS(T_mouv_prog[Entrée],T_mouv_prog[Ref],C782))</f>
        <v>0</v>
      </c>
      <c r="J782" s="67">
        <f>IF(C782="",0,SUMIFS(T_mouv_prog[Sortie],T_mouv_prog[Ref],C782))</f>
        <v>0</v>
      </c>
      <c r="K782" s="63">
        <f>IFERROR(T_piece_prog[[#This Row],[Stock initial]]+T_piece_prog[[#This Row],[Entrées]]-T_piece_prog[[#This Row],[Sorties]],0)</f>
        <v>4</v>
      </c>
      <c r="L782" s="63">
        <f>IFERROR(T_piece_prog[[#This Row],[Stock Final]]*T_piece_prog[[#This Row],[Price]],0)</f>
        <v>0</v>
      </c>
      <c r="M782" s="80">
        <v>4</v>
      </c>
      <c r="N782" s="57">
        <f>IFERROR(K782-M782,"")</f>
        <v>0</v>
      </c>
      <c r="O782" s="53" t="str">
        <f>IF(N782&gt;=0,"OK","Manque")</f>
        <v>OK</v>
      </c>
    </row>
    <row r="783" spans="1:15" x14ac:dyDescent="0.3">
      <c r="A783" s="61">
        <f>IF(ISNUMBER(A782),A782+1,1)</f>
        <v>779</v>
      </c>
      <c r="B783" s="67" t="s">
        <v>837</v>
      </c>
      <c r="C783" s="63">
        <v>8971205354</v>
      </c>
      <c r="D783" s="67" t="s">
        <v>683</v>
      </c>
      <c r="E783" s="67" t="s">
        <v>1533</v>
      </c>
      <c r="F783" s="64"/>
      <c r="G783" s="67"/>
      <c r="H783" s="80">
        <v>0</v>
      </c>
      <c r="I783" s="80">
        <f>IF(C783="",0,SUMIFS(T_mouv_prog[Entrée],T_mouv_prog[Ref],C783))</f>
        <v>0</v>
      </c>
      <c r="J783" s="67">
        <f>IF(C783="",0,SUMIFS(T_mouv_prog[Sortie],T_mouv_prog[Ref],C783))</f>
        <v>0</v>
      </c>
      <c r="K783" s="63">
        <f>IFERROR(T_piece_prog[[#This Row],[Stock initial]]+T_piece_prog[[#This Row],[Entrées]]-T_piece_prog[[#This Row],[Sorties]],0)</f>
        <v>0</v>
      </c>
      <c r="L783" s="63">
        <f>IFERROR(T_piece_prog[[#This Row],[Stock Final]]*T_piece_prog[[#This Row],[Price]],0)</f>
        <v>0</v>
      </c>
      <c r="M783" s="80">
        <v>0</v>
      </c>
      <c r="N783" s="57">
        <f>IFERROR(K783-M783,"")</f>
        <v>0</v>
      </c>
      <c r="O783" s="53" t="str">
        <f>IF(N783&gt;=0,"OK","Manque")</f>
        <v>OK</v>
      </c>
    </row>
    <row r="784" spans="1:15" x14ac:dyDescent="0.3">
      <c r="A784" s="61">
        <f>IF(ISNUMBER(A783),A783+1,1)</f>
        <v>780</v>
      </c>
      <c r="B784" s="67" t="s">
        <v>23</v>
      </c>
      <c r="C784" s="63" t="s">
        <v>24</v>
      </c>
      <c r="D784" s="67" t="s">
        <v>683</v>
      </c>
      <c r="E784" s="67" t="s">
        <v>1533</v>
      </c>
      <c r="F784" s="64"/>
      <c r="G784" s="67"/>
      <c r="H784" s="80">
        <v>4</v>
      </c>
      <c r="I784" s="80">
        <f>IF(C784="",0,SUMIFS(T_mouv_prog[Entrée],T_mouv_prog[Ref],C784))</f>
        <v>0</v>
      </c>
      <c r="J784" s="67">
        <f>IF(C784="",0,SUMIFS(T_mouv_prog[Sortie],T_mouv_prog[Ref],C784))</f>
        <v>0</v>
      </c>
      <c r="K784" s="63">
        <f>IFERROR(T_piece_prog[[#This Row],[Stock initial]]+T_piece_prog[[#This Row],[Entrées]]-T_piece_prog[[#This Row],[Sorties]],0)</f>
        <v>4</v>
      </c>
      <c r="L784" s="63">
        <f>IFERROR(T_piece_prog[[#This Row],[Stock Final]]*T_piece_prog[[#This Row],[Price]],0)</f>
        <v>0</v>
      </c>
      <c r="M784" s="80">
        <v>5</v>
      </c>
      <c r="N784" s="57">
        <f>IFERROR(K784-M784,"")</f>
        <v>-1</v>
      </c>
      <c r="O784" s="53" t="str">
        <f>IF(N784&gt;=0,"OK","Manque")</f>
        <v>Manque</v>
      </c>
    </row>
    <row r="785" spans="1:15" x14ac:dyDescent="0.3">
      <c r="A785" s="61">
        <f>IF(ISNUMBER(A784),A784+1,1)</f>
        <v>781</v>
      </c>
      <c r="B785" s="67" t="s">
        <v>1309</v>
      </c>
      <c r="C785" s="63" t="s">
        <v>1310</v>
      </c>
      <c r="D785" s="67" t="s">
        <v>146</v>
      </c>
      <c r="E785" s="67" t="s">
        <v>1533</v>
      </c>
      <c r="F785" s="64"/>
      <c r="G785" s="67"/>
      <c r="H785" s="80">
        <v>0</v>
      </c>
      <c r="I785" s="80">
        <f>IF(C785="",0,SUMIFS(T_mouv_prog[Entrée],T_mouv_prog[Ref],C785))</f>
        <v>0</v>
      </c>
      <c r="J785" s="67">
        <f>IF(C785="",0,SUMIFS(T_mouv_prog[Sortie],T_mouv_prog[Ref],C785))</f>
        <v>0</v>
      </c>
      <c r="K785" s="63">
        <f>IFERROR(T_piece_prog[[#This Row],[Stock initial]]+T_piece_prog[[#This Row],[Entrées]]-T_piece_prog[[#This Row],[Sorties]],0)</f>
        <v>0</v>
      </c>
      <c r="L785" s="63">
        <f>IFERROR(T_piece_prog[[#This Row],[Stock Final]]*T_piece_prog[[#This Row],[Price]],0)</f>
        <v>0</v>
      </c>
      <c r="M785" s="80">
        <v>0</v>
      </c>
      <c r="N785" s="57">
        <f>IFERROR(K785-M785,"")</f>
        <v>0</v>
      </c>
      <c r="O785" s="53" t="str">
        <f>IF(N785&gt;=0,"OK","Manque")</f>
        <v>OK</v>
      </c>
    </row>
    <row r="786" spans="1:15" x14ac:dyDescent="0.3">
      <c r="A786" s="61">
        <f>IF(ISNUMBER(A785),A785+1,1)</f>
        <v>782</v>
      </c>
      <c r="B786" s="67" t="s">
        <v>972</v>
      </c>
      <c r="C786" s="63">
        <v>7420754418</v>
      </c>
      <c r="D786" s="67" t="s">
        <v>180</v>
      </c>
      <c r="E786" s="67" t="s">
        <v>1533</v>
      </c>
      <c r="F786" s="64"/>
      <c r="G786" s="67"/>
      <c r="H786" s="80">
        <v>5</v>
      </c>
      <c r="I786" s="80">
        <f>IF(C786="",0,SUMIFS(T_mouv_prog[Entrée],T_mouv_prog[Ref],C786))</f>
        <v>0</v>
      </c>
      <c r="J786" s="67">
        <f>IF(C786="",0,SUMIFS(T_mouv_prog[Sortie],T_mouv_prog[Ref],C786))</f>
        <v>0</v>
      </c>
      <c r="K786" s="63">
        <f>IFERROR(T_piece_prog[[#This Row],[Stock initial]]+T_piece_prog[[#This Row],[Entrées]]-T_piece_prog[[#This Row],[Sorties]],0)</f>
        <v>5</v>
      </c>
      <c r="L786" s="63">
        <f>IFERROR(T_piece_prog[[#This Row],[Stock Final]]*T_piece_prog[[#This Row],[Price]],0)</f>
        <v>0</v>
      </c>
      <c r="M786" s="80">
        <v>0</v>
      </c>
      <c r="N786" s="57">
        <f>IFERROR(K786-M786,"")</f>
        <v>5</v>
      </c>
      <c r="O786" s="53" t="str">
        <f>IF(N786&gt;=0,"OK","Manque")</f>
        <v>OK</v>
      </c>
    </row>
    <row r="787" spans="1:15" x14ac:dyDescent="0.3">
      <c r="A787" s="61">
        <f>IF(ISNUMBER(A786),A786+1,1)</f>
        <v>783</v>
      </c>
      <c r="B787" s="67" t="s">
        <v>840</v>
      </c>
      <c r="C787" s="63" t="s">
        <v>841</v>
      </c>
      <c r="D787" s="67" t="s">
        <v>242</v>
      </c>
      <c r="E787" s="67" t="s">
        <v>1533</v>
      </c>
      <c r="F787" s="64"/>
      <c r="G787" s="67"/>
      <c r="H787" s="80">
        <v>0</v>
      </c>
      <c r="I787" s="80">
        <f>IF(C787="",0,SUMIFS(T_mouv_prog[Entrée],T_mouv_prog[Ref],C787))</f>
        <v>0</v>
      </c>
      <c r="J787" s="67">
        <f>IF(C787="",0,SUMIFS(T_mouv_prog[Sortie],T_mouv_prog[Ref],C787))</f>
        <v>0</v>
      </c>
      <c r="K787" s="63">
        <f>IFERROR(T_piece_prog[[#This Row],[Stock initial]]+T_piece_prog[[#This Row],[Entrées]]-T_piece_prog[[#This Row],[Sorties]],0)</f>
        <v>0</v>
      </c>
      <c r="L787" s="63">
        <f>IFERROR(T_piece_prog[[#This Row],[Stock Final]]*T_piece_prog[[#This Row],[Price]],0)</f>
        <v>0</v>
      </c>
      <c r="M787" s="80">
        <v>0</v>
      </c>
      <c r="N787" s="57">
        <f>IFERROR(K787-M787,"")</f>
        <v>0</v>
      </c>
      <c r="O787" s="53" t="str">
        <f>IF(N787&gt;=0,"OK","Manque")</f>
        <v>OK</v>
      </c>
    </row>
    <row r="788" spans="1:15" x14ac:dyDescent="0.3">
      <c r="A788" s="61">
        <f>IF(ISNUMBER(A787),A787+1,1)</f>
        <v>784</v>
      </c>
      <c r="B788" s="67" t="s">
        <v>979</v>
      </c>
      <c r="C788" s="63" t="s">
        <v>980</v>
      </c>
      <c r="D788" s="67" t="s">
        <v>146</v>
      </c>
      <c r="E788" s="67" t="s">
        <v>1533</v>
      </c>
      <c r="F788" s="64"/>
      <c r="G788" s="67"/>
      <c r="H788" s="80">
        <v>0</v>
      </c>
      <c r="I788" s="80">
        <f>IF(C788="",0,SUMIFS(T_mouv_prog[Entrée],T_mouv_prog[Ref],C788))</f>
        <v>0</v>
      </c>
      <c r="J788" s="67">
        <f>IF(C788="",0,SUMIFS(T_mouv_prog[Sortie],T_mouv_prog[Ref],C788))</f>
        <v>0</v>
      </c>
      <c r="K788" s="63">
        <f>IFERROR(T_piece_prog[[#This Row],[Stock initial]]+T_piece_prog[[#This Row],[Entrées]]-T_piece_prog[[#This Row],[Sorties]],0)</f>
        <v>0</v>
      </c>
      <c r="L788" s="63">
        <f>IFERROR(T_piece_prog[[#This Row],[Stock Final]]*T_piece_prog[[#This Row],[Price]],0)</f>
        <v>0</v>
      </c>
      <c r="M788" s="80">
        <v>0</v>
      </c>
      <c r="N788" s="57">
        <f>IFERROR(K788-M788,"")</f>
        <v>0</v>
      </c>
      <c r="O788" s="53" t="str">
        <f>IF(N788&gt;=0,"OK","Manque")</f>
        <v>OK</v>
      </c>
    </row>
    <row r="789" spans="1:15" x14ac:dyDescent="0.3">
      <c r="A789" s="61">
        <f>IF(ISNUMBER(A788),A788+1,1)</f>
        <v>785</v>
      </c>
      <c r="B789" s="67" t="s">
        <v>932</v>
      </c>
      <c r="C789" s="63">
        <v>7422899626</v>
      </c>
      <c r="D789" s="67" t="s">
        <v>180</v>
      </c>
      <c r="E789" s="67" t="s">
        <v>1533</v>
      </c>
      <c r="F789" s="64"/>
      <c r="G789" s="67"/>
      <c r="H789" s="80">
        <v>1</v>
      </c>
      <c r="I789" s="80">
        <f>IF(C789="",0,SUMIFS(T_mouv_prog[Entrée],T_mouv_prog[Ref],C789))</f>
        <v>0</v>
      </c>
      <c r="J789" s="67">
        <f>IF(C789="",0,SUMIFS(T_mouv_prog[Sortie],T_mouv_prog[Ref],C789))</f>
        <v>0</v>
      </c>
      <c r="K789" s="63">
        <f>IFERROR(T_piece_prog[[#This Row],[Stock initial]]+T_piece_prog[[#This Row],[Entrées]]-T_piece_prog[[#This Row],[Sorties]],0)</f>
        <v>1</v>
      </c>
      <c r="L789" s="63">
        <f>IFERROR(T_piece_prog[[#This Row],[Stock Final]]*T_piece_prog[[#This Row],[Price]],0)</f>
        <v>0</v>
      </c>
      <c r="M789" s="80">
        <v>1</v>
      </c>
      <c r="N789" s="57">
        <f>IFERROR(K789-M789,"")</f>
        <v>0</v>
      </c>
      <c r="O789" s="53" t="str">
        <f>IF(N789&gt;=0,"OK","Manque")</f>
        <v>OK</v>
      </c>
    </row>
    <row r="790" spans="1:15" x14ac:dyDescent="0.3">
      <c r="A790" s="61">
        <f>IF(ISNUMBER(A789),A789+1,1)</f>
        <v>786</v>
      </c>
      <c r="B790" s="62" t="s">
        <v>134</v>
      </c>
      <c r="C790" s="63" t="s">
        <v>1453</v>
      </c>
      <c r="D790" s="63" t="s">
        <v>120</v>
      </c>
      <c r="E790" s="63" t="s">
        <v>1533</v>
      </c>
      <c r="F790" s="64"/>
      <c r="G790" s="67"/>
      <c r="H790" s="80">
        <v>0</v>
      </c>
      <c r="I790" s="80">
        <f>IF(C790="",0,SUMIFS(T_mouv_prog[Entrée],T_mouv_prog[Ref],C790))</f>
        <v>0</v>
      </c>
      <c r="J790" s="67">
        <f>IF(C790="",0,SUMIFS(T_mouv_prog[Sortie],T_mouv_prog[Ref],C790))</f>
        <v>0</v>
      </c>
      <c r="K790" s="63">
        <f>IFERROR(T_piece_prog[[#This Row],[Stock initial]]+T_piece_prog[[#This Row],[Entrées]]-T_piece_prog[[#This Row],[Sorties]],0)</f>
        <v>0</v>
      </c>
      <c r="L790" s="63">
        <f>IFERROR(T_piece_prog[[#This Row],[Stock Final]]*T_piece_prog[[#This Row],[Price]],0)</f>
        <v>0</v>
      </c>
      <c r="M790" s="80">
        <v>1</v>
      </c>
      <c r="N790" s="57">
        <f>IFERROR(K790-M790,"")</f>
        <v>-1</v>
      </c>
      <c r="O790" s="53" t="str">
        <f>IF(N790&gt;=0,"OK","Manque")</f>
        <v>Manque</v>
      </c>
    </row>
    <row r="791" spans="1:15" x14ac:dyDescent="0.3">
      <c r="A791" s="61">
        <f>IF(ISNUMBER(A790),A790+1,1)</f>
        <v>787</v>
      </c>
      <c r="B791" s="62" t="s">
        <v>308</v>
      </c>
      <c r="C791" s="63" t="s">
        <v>309</v>
      </c>
      <c r="D791" s="63" t="s">
        <v>242</v>
      </c>
      <c r="E791" s="63" t="s">
        <v>1533</v>
      </c>
      <c r="F791" s="64"/>
      <c r="G791" s="67"/>
      <c r="H791" s="80">
        <v>0</v>
      </c>
      <c r="I791" s="80">
        <f>IF(C791="",0,SUMIFS(T_mouv_prog[Entrée],T_mouv_prog[Ref],C791))</f>
        <v>0</v>
      </c>
      <c r="J791" s="67">
        <f>IF(C791="",0,SUMIFS(T_mouv_prog[Sortie],T_mouv_prog[Ref],C791))</f>
        <v>0</v>
      </c>
      <c r="K791" s="63">
        <f>IFERROR(T_piece_prog[[#This Row],[Stock initial]]+T_piece_prog[[#This Row],[Entrées]]-T_piece_prog[[#This Row],[Sorties]],0)</f>
        <v>0</v>
      </c>
      <c r="L791" s="63">
        <f>IFERROR(T_piece_prog[[#This Row],[Stock Final]]*T_piece_prog[[#This Row],[Price]],0)</f>
        <v>0</v>
      </c>
      <c r="M791" s="80">
        <v>2</v>
      </c>
      <c r="N791" s="57">
        <f>IFERROR(K791-M791,"")</f>
        <v>-2</v>
      </c>
      <c r="O791" s="53" t="str">
        <f>IF(N791&gt;=0,"OK","Manque")</f>
        <v>Manque</v>
      </c>
    </row>
    <row r="792" spans="1:15" x14ac:dyDescent="0.3">
      <c r="A792" s="61">
        <f>IF(ISNUMBER(A791),A791+1,1)</f>
        <v>788</v>
      </c>
      <c r="B792" s="67" t="s">
        <v>210</v>
      </c>
      <c r="C792" s="63">
        <v>7423292918</v>
      </c>
      <c r="D792" s="67" t="s">
        <v>180</v>
      </c>
      <c r="E792" s="67" t="s">
        <v>1533</v>
      </c>
      <c r="F792" s="64"/>
      <c r="G792" s="67"/>
      <c r="H792" s="80">
        <v>2</v>
      </c>
      <c r="I792" s="80">
        <f>IF(C792="",0,SUMIFS(T_mouv_prog[Entrée],T_mouv_prog[Ref],C792))</f>
        <v>0</v>
      </c>
      <c r="J792" s="67">
        <f>IF(C792="",0,SUMIFS(T_mouv_prog[Sortie],T_mouv_prog[Ref],C792))</f>
        <v>0</v>
      </c>
      <c r="K792" s="63">
        <f>IFERROR(T_piece_prog[[#This Row],[Stock initial]]+T_piece_prog[[#This Row],[Entrées]]-T_piece_prog[[#This Row],[Sorties]],0)</f>
        <v>2</v>
      </c>
      <c r="L792" s="63">
        <f>IFERROR(T_piece_prog[[#This Row],[Stock Final]]*T_piece_prog[[#This Row],[Price]],0)</f>
        <v>0</v>
      </c>
      <c r="M792" s="80">
        <v>2</v>
      </c>
      <c r="N792" s="57">
        <f>IFERROR(K792-M792,"")</f>
        <v>0</v>
      </c>
      <c r="O792" s="53" t="str">
        <f>IF(N792&gt;=0,"OK","Manque")</f>
        <v>OK</v>
      </c>
    </row>
    <row r="793" spans="1:15" x14ac:dyDescent="0.3">
      <c r="A793" s="61">
        <f>IF(ISNUMBER(A792),A792+1,1)</f>
        <v>789</v>
      </c>
      <c r="B793" s="67" t="s">
        <v>937</v>
      </c>
      <c r="C793" s="63">
        <v>7484188481</v>
      </c>
      <c r="D793" s="67" t="s">
        <v>180</v>
      </c>
      <c r="E793" s="67" t="s">
        <v>1533</v>
      </c>
      <c r="F793" s="64"/>
      <c r="G793" s="67"/>
      <c r="H793" s="80">
        <v>1</v>
      </c>
      <c r="I793" s="80">
        <f>IF(C793="",0,SUMIFS(T_mouv_prog[Entrée],T_mouv_prog[Ref],C793))</f>
        <v>0</v>
      </c>
      <c r="J793" s="67">
        <f>IF(C793="",0,SUMIFS(T_mouv_prog[Sortie],T_mouv_prog[Ref],C793))</f>
        <v>0</v>
      </c>
      <c r="K793" s="63">
        <f>IFERROR(T_piece_prog[[#This Row],[Stock initial]]+T_piece_prog[[#This Row],[Entrées]]-T_piece_prog[[#This Row],[Sorties]],0)</f>
        <v>1</v>
      </c>
      <c r="L793" s="63">
        <f>IFERROR(T_piece_prog[[#This Row],[Stock Final]]*T_piece_prog[[#This Row],[Price]],0)</f>
        <v>0</v>
      </c>
      <c r="M793" s="80">
        <v>1</v>
      </c>
      <c r="N793" s="57">
        <f>IFERROR(K793-M793,"")</f>
        <v>0</v>
      </c>
      <c r="O793" s="53" t="str">
        <f>IF(N793&gt;=0,"OK","Manque")</f>
        <v>OK</v>
      </c>
    </row>
    <row r="794" spans="1:15" x14ac:dyDescent="0.3">
      <c r="A794" s="61">
        <f>IF(ISNUMBER(A793),A793+1,1)</f>
        <v>790</v>
      </c>
      <c r="B794" s="67" t="s">
        <v>209</v>
      </c>
      <c r="C794" s="63">
        <v>7422839358</v>
      </c>
      <c r="D794" s="67" t="s">
        <v>180</v>
      </c>
      <c r="E794" s="67" t="s">
        <v>1533</v>
      </c>
      <c r="F794" s="64"/>
      <c r="G794" s="67"/>
      <c r="H794" s="80">
        <v>1</v>
      </c>
      <c r="I794" s="80">
        <f>IF(C794="",0,SUMIFS(T_mouv_prog[Entrée],T_mouv_prog[Ref],C794))</f>
        <v>0</v>
      </c>
      <c r="J794" s="67">
        <f>IF(C794="",0,SUMIFS(T_mouv_prog[Sortie],T_mouv_prog[Ref],C794))</f>
        <v>0</v>
      </c>
      <c r="K794" s="63">
        <f>IFERROR(T_piece_prog[[#This Row],[Stock initial]]+T_piece_prog[[#This Row],[Entrées]]-T_piece_prog[[#This Row],[Sorties]],0)</f>
        <v>1</v>
      </c>
      <c r="L794" s="63">
        <f>IFERROR(T_piece_prog[[#This Row],[Stock Final]]*T_piece_prog[[#This Row],[Price]],0)</f>
        <v>0</v>
      </c>
      <c r="M794" s="80">
        <v>1</v>
      </c>
      <c r="N794" s="57">
        <f>IFERROR(K794-M794,"")</f>
        <v>0</v>
      </c>
      <c r="O794" s="53" t="str">
        <f>IF(N794&gt;=0,"OK","Manque")</f>
        <v>OK</v>
      </c>
    </row>
    <row r="795" spans="1:15" x14ac:dyDescent="0.3">
      <c r="A795" s="61">
        <f>IF(ISNUMBER(A794),A794+1,1)</f>
        <v>791</v>
      </c>
      <c r="B795" s="67" t="s">
        <v>428</v>
      </c>
      <c r="C795" s="63" t="s">
        <v>429</v>
      </c>
      <c r="D795" s="67" t="s">
        <v>242</v>
      </c>
      <c r="E795" s="67" t="s">
        <v>1533</v>
      </c>
      <c r="F795" s="64"/>
      <c r="G795" s="67"/>
      <c r="H795" s="80">
        <v>12</v>
      </c>
      <c r="I795" s="80">
        <f>IF(C795="",0,SUMIFS(T_mouv_prog[Entrée],T_mouv_prog[Ref],C795))</f>
        <v>0</v>
      </c>
      <c r="J795" s="67">
        <f>IF(C795="",0,SUMIFS(T_mouv_prog[Sortie],T_mouv_prog[Ref],C795))</f>
        <v>0</v>
      </c>
      <c r="K795" s="63">
        <f>IFERROR(T_piece_prog[[#This Row],[Stock initial]]+T_piece_prog[[#This Row],[Entrées]]-T_piece_prog[[#This Row],[Sorties]],0)</f>
        <v>12</v>
      </c>
      <c r="L795" s="63">
        <f>IFERROR(T_piece_prog[[#This Row],[Stock Final]]*T_piece_prog[[#This Row],[Price]],0)</f>
        <v>0</v>
      </c>
      <c r="M795" s="80">
        <v>9</v>
      </c>
      <c r="N795" s="57">
        <f>IFERROR(K795-M795,"")</f>
        <v>3</v>
      </c>
      <c r="O795" s="53" t="str">
        <f>IF(N795&gt;=0,"OK","Manque")</f>
        <v>OK</v>
      </c>
    </row>
    <row r="796" spans="1:15" x14ac:dyDescent="0.3">
      <c r="A796" s="61">
        <f>IF(ISNUMBER(A795),A795+1,1)</f>
        <v>792</v>
      </c>
      <c r="B796" s="67" t="s">
        <v>428</v>
      </c>
      <c r="C796" s="63" t="s">
        <v>430</v>
      </c>
      <c r="D796" s="67" t="s">
        <v>242</v>
      </c>
      <c r="E796" s="67" t="s">
        <v>1533</v>
      </c>
      <c r="F796" s="64"/>
      <c r="G796" s="67"/>
      <c r="H796" s="80">
        <v>15</v>
      </c>
      <c r="I796" s="80">
        <f>IF(C796="",0,SUMIFS(T_mouv_prog[Entrée],T_mouv_prog[Ref],C796))</f>
        <v>0</v>
      </c>
      <c r="J796" s="67">
        <f>IF(C796="",0,SUMIFS(T_mouv_prog[Sortie],T_mouv_prog[Ref],C796))</f>
        <v>0</v>
      </c>
      <c r="K796" s="63">
        <f>IFERROR(T_piece_prog[[#This Row],[Stock initial]]+T_piece_prog[[#This Row],[Entrées]]-T_piece_prog[[#This Row],[Sorties]],0)</f>
        <v>15</v>
      </c>
      <c r="L796" s="63">
        <f>IFERROR(T_piece_prog[[#This Row],[Stock Final]]*T_piece_prog[[#This Row],[Price]],0)</f>
        <v>0</v>
      </c>
      <c r="M796" s="80">
        <v>23</v>
      </c>
      <c r="N796" s="57">
        <f>IFERROR(K796-M796,"")</f>
        <v>-8</v>
      </c>
      <c r="O796" s="53" t="str">
        <f>IF(N796&gt;=0,"OK","Manque")</f>
        <v>Manque</v>
      </c>
    </row>
    <row r="797" spans="1:15" x14ac:dyDescent="0.3">
      <c r="A797" s="61">
        <f>IF(ISNUMBER(A796),A796+1,1)</f>
        <v>793</v>
      </c>
      <c r="B797" s="67" t="s">
        <v>1028</v>
      </c>
      <c r="C797" s="63" t="s">
        <v>121</v>
      </c>
      <c r="D797" s="67" t="s">
        <v>120</v>
      </c>
      <c r="E797" s="67" t="s">
        <v>1533</v>
      </c>
      <c r="F797" s="64"/>
      <c r="G797" s="67"/>
      <c r="H797" s="80">
        <v>0</v>
      </c>
      <c r="I797" s="80">
        <f>IF(C797="",0,SUMIFS(T_mouv_prog[Entrée],T_mouv_prog[Ref],C797))</f>
        <v>0</v>
      </c>
      <c r="J797" s="67">
        <f>IF(C797="",0,SUMIFS(T_mouv_prog[Sortie],T_mouv_prog[Ref],C797))</f>
        <v>0</v>
      </c>
      <c r="K797" s="63">
        <f>IFERROR(T_piece_prog[[#This Row],[Stock initial]]+T_piece_prog[[#This Row],[Entrées]]-T_piece_prog[[#This Row],[Sorties]],0)</f>
        <v>0</v>
      </c>
      <c r="L797" s="63">
        <f>IFERROR(T_piece_prog[[#This Row],[Stock Final]]*T_piece_prog[[#This Row],[Price]],0)</f>
        <v>0</v>
      </c>
      <c r="M797" s="80">
        <v>0</v>
      </c>
      <c r="N797" s="57">
        <f>IFERROR(K797-M797,"")</f>
        <v>0</v>
      </c>
      <c r="O797" s="53" t="str">
        <f>IF(N797&gt;=0,"OK","Manque")</f>
        <v>OK</v>
      </c>
    </row>
    <row r="798" spans="1:15" x14ac:dyDescent="0.3">
      <c r="A798" s="61">
        <f>IF(ISNUMBER(A797),A797+1,1)</f>
        <v>794</v>
      </c>
      <c r="B798" s="67" t="s">
        <v>348</v>
      </c>
      <c r="C798" s="63" t="s">
        <v>1246</v>
      </c>
      <c r="D798" s="67" t="s">
        <v>1086</v>
      </c>
      <c r="E798" s="67" t="s">
        <v>1533</v>
      </c>
      <c r="F798" s="64"/>
      <c r="G798" s="67"/>
      <c r="H798" s="80">
        <v>0</v>
      </c>
      <c r="I798" s="80">
        <f>IF(C798="",0,SUMIFS(T_mouv_prog[Entrée],T_mouv_prog[Ref],C798))</f>
        <v>0</v>
      </c>
      <c r="J798" s="67">
        <f>IF(C798="",0,SUMIFS(T_mouv_prog[Sortie],T_mouv_prog[Ref],C798))</f>
        <v>0</v>
      </c>
      <c r="K798" s="63">
        <f>IFERROR(T_piece_prog[[#This Row],[Stock initial]]+T_piece_prog[[#This Row],[Entrées]]-T_piece_prog[[#This Row],[Sorties]],0)</f>
        <v>0</v>
      </c>
      <c r="L798" s="63">
        <f>IFERROR(T_piece_prog[[#This Row],[Stock Final]]*T_piece_prog[[#This Row],[Price]],0)</f>
        <v>0</v>
      </c>
      <c r="M798" s="80">
        <v>0</v>
      </c>
      <c r="N798" s="57">
        <f>IFERROR(K798-M798,"")</f>
        <v>0</v>
      </c>
      <c r="O798" s="53" t="str">
        <f>IF(N798&gt;=0,"OK","Manque")</f>
        <v>OK</v>
      </c>
    </row>
    <row r="799" spans="1:15" x14ac:dyDescent="0.3">
      <c r="A799" s="61">
        <f>IF(ISNUMBER(A798),A798+1,1)</f>
        <v>795</v>
      </c>
      <c r="B799" s="67" t="s">
        <v>348</v>
      </c>
      <c r="C799" s="63" t="s">
        <v>349</v>
      </c>
      <c r="D799" s="67" t="s">
        <v>242</v>
      </c>
      <c r="E799" s="67" t="s">
        <v>1533</v>
      </c>
      <c r="F799" s="64"/>
      <c r="G799" s="67"/>
      <c r="H799" s="80">
        <v>0</v>
      </c>
      <c r="I799" s="80">
        <f>IF(C799="",0,SUMIFS(T_mouv_prog[Entrée],T_mouv_prog[Ref],C799))</f>
        <v>0</v>
      </c>
      <c r="J799" s="67">
        <f>IF(C799="",0,SUMIFS(T_mouv_prog[Sortie],T_mouv_prog[Ref],C799))</f>
        <v>0</v>
      </c>
      <c r="K799" s="63">
        <f>IFERROR(T_piece_prog[[#This Row],[Stock initial]]+T_piece_prog[[#This Row],[Entrées]]-T_piece_prog[[#This Row],[Sorties]],0)</f>
        <v>0</v>
      </c>
      <c r="L799" s="63">
        <f>IFERROR(T_piece_prog[[#This Row],[Stock Final]]*T_piece_prog[[#This Row],[Price]],0)</f>
        <v>0</v>
      </c>
      <c r="M799" s="80">
        <v>0</v>
      </c>
      <c r="N799" s="57">
        <f>IFERROR(K799-M799,"")</f>
        <v>0</v>
      </c>
      <c r="O799" s="53" t="str">
        <f>IF(N799&gt;=0,"OK","Manque")</f>
        <v>OK</v>
      </c>
    </row>
    <row r="800" spans="1:15" x14ac:dyDescent="0.3">
      <c r="A800" s="61">
        <f>IF(ISNUMBER(A799),A799+1,1)</f>
        <v>796</v>
      </c>
      <c r="B800" s="67" t="s">
        <v>1380</v>
      </c>
      <c r="C800" s="63" t="s">
        <v>1381</v>
      </c>
      <c r="D800" s="67" t="s">
        <v>242</v>
      </c>
      <c r="E800" s="67" t="s">
        <v>1533</v>
      </c>
      <c r="F800" s="64"/>
      <c r="G800" s="67"/>
      <c r="H800" s="80">
        <v>0</v>
      </c>
      <c r="I800" s="80">
        <f>IF(C800="",0,SUMIFS(T_mouv_prog[Entrée],T_mouv_prog[Ref],C800))</f>
        <v>0</v>
      </c>
      <c r="J800" s="67">
        <f>IF(C800="",0,SUMIFS(T_mouv_prog[Sortie],T_mouv_prog[Ref],C800))</f>
        <v>0</v>
      </c>
      <c r="K800" s="63">
        <f>IFERROR(T_piece_prog[[#This Row],[Stock initial]]+T_piece_prog[[#This Row],[Entrées]]-T_piece_prog[[#This Row],[Sorties]],0)</f>
        <v>0</v>
      </c>
      <c r="L800" s="63">
        <f>IFERROR(T_piece_prog[[#This Row],[Stock Final]]*T_piece_prog[[#This Row],[Price]],0)</f>
        <v>0</v>
      </c>
      <c r="M800" s="80">
        <v>0</v>
      </c>
      <c r="N800" s="57">
        <f>IFERROR(K800-M800,"")</f>
        <v>0</v>
      </c>
      <c r="O800" s="53" t="str">
        <f>IF(N800&gt;=0,"OK","Manque")</f>
        <v>OK</v>
      </c>
    </row>
    <row r="801" spans="1:15" x14ac:dyDescent="0.3">
      <c r="A801" s="61">
        <f>IF(ISNUMBER(A800),A800+1,1)</f>
        <v>797</v>
      </c>
      <c r="B801" s="67" t="s">
        <v>1046</v>
      </c>
      <c r="C801" s="63" t="s">
        <v>123</v>
      </c>
      <c r="D801" s="67" t="s">
        <v>120</v>
      </c>
      <c r="E801" s="67" t="s">
        <v>1533</v>
      </c>
      <c r="F801" s="64"/>
      <c r="G801" s="67"/>
      <c r="H801" s="80">
        <v>1</v>
      </c>
      <c r="I801" s="80">
        <f>IF(C801="",0,SUMIFS(T_mouv_prog[Entrée],T_mouv_prog[Ref],C801))</f>
        <v>0</v>
      </c>
      <c r="J801" s="67">
        <f>IF(C801="",0,SUMIFS(T_mouv_prog[Sortie],T_mouv_prog[Ref],C801))</f>
        <v>0</v>
      </c>
      <c r="K801" s="63">
        <f>IFERROR(T_piece_prog[[#This Row],[Stock initial]]+T_piece_prog[[#This Row],[Entrées]]-T_piece_prog[[#This Row],[Sorties]],0)</f>
        <v>1</v>
      </c>
      <c r="L801" s="63">
        <f>IFERROR(T_piece_prog[[#This Row],[Stock Final]]*T_piece_prog[[#This Row],[Price]],0)</f>
        <v>0</v>
      </c>
      <c r="M801" s="80">
        <v>1</v>
      </c>
      <c r="N801" s="57">
        <f>IFERROR(K801-M801,"")</f>
        <v>0</v>
      </c>
      <c r="O801" s="53" t="str">
        <f>IF(N801&gt;=0,"OK","Manque")</f>
        <v>OK</v>
      </c>
    </row>
    <row r="802" spans="1:15" x14ac:dyDescent="0.3">
      <c r="A802" s="61">
        <f>IF(ISNUMBER(A801),A801+1,1)</f>
        <v>798</v>
      </c>
      <c r="B802" s="67" t="s">
        <v>124</v>
      </c>
      <c r="C802" s="63" t="s">
        <v>125</v>
      </c>
      <c r="D802" s="67" t="s">
        <v>120</v>
      </c>
      <c r="E802" s="67" t="s">
        <v>1533</v>
      </c>
      <c r="F802" s="64"/>
      <c r="G802" s="67"/>
      <c r="H802" s="80">
        <v>2</v>
      </c>
      <c r="I802" s="80">
        <f>IF(C802="",0,SUMIFS(T_mouv_prog[Entrée],T_mouv_prog[Ref],C802))</f>
        <v>0</v>
      </c>
      <c r="J802" s="67">
        <f>IF(C802="",0,SUMIFS(T_mouv_prog[Sortie],T_mouv_prog[Ref],C802))</f>
        <v>0</v>
      </c>
      <c r="K802" s="63">
        <f>IFERROR(T_piece_prog[[#This Row],[Stock initial]]+T_piece_prog[[#This Row],[Entrées]]-T_piece_prog[[#This Row],[Sorties]],0)</f>
        <v>2</v>
      </c>
      <c r="L802" s="63">
        <f>IFERROR(T_piece_prog[[#This Row],[Stock Final]]*T_piece_prog[[#This Row],[Price]],0)</f>
        <v>0</v>
      </c>
      <c r="M802" s="80">
        <v>2</v>
      </c>
      <c r="N802" s="57">
        <f>IFERROR(K802-M802,"")</f>
        <v>0</v>
      </c>
      <c r="O802" s="53" t="str">
        <f>IF(N802&gt;=0,"OK","Manque")</f>
        <v>OK</v>
      </c>
    </row>
    <row r="803" spans="1:15" x14ac:dyDescent="0.3">
      <c r="A803" s="61">
        <f>IF(ISNUMBER(A802),A802+1,1)</f>
        <v>799</v>
      </c>
      <c r="B803" s="67" t="s">
        <v>1039</v>
      </c>
      <c r="C803" s="63" t="s">
        <v>1040</v>
      </c>
      <c r="D803" s="67" t="s">
        <v>146</v>
      </c>
      <c r="E803" s="67" t="s">
        <v>1533</v>
      </c>
      <c r="F803" s="64"/>
      <c r="G803" s="67"/>
      <c r="H803" s="80">
        <v>0</v>
      </c>
      <c r="I803" s="80">
        <f>IF(C803="",0,SUMIFS(T_mouv_prog[Entrée],T_mouv_prog[Ref],C803))</f>
        <v>0</v>
      </c>
      <c r="J803" s="67">
        <f>IF(C803="",0,SUMIFS(T_mouv_prog[Sortie],T_mouv_prog[Ref],C803))</f>
        <v>0</v>
      </c>
      <c r="K803" s="63">
        <f>IFERROR(T_piece_prog[[#This Row],[Stock initial]]+T_piece_prog[[#This Row],[Entrées]]-T_piece_prog[[#This Row],[Sorties]],0)</f>
        <v>0</v>
      </c>
      <c r="L803" s="63">
        <f>IFERROR(T_piece_prog[[#This Row],[Stock Final]]*T_piece_prog[[#This Row],[Price]],0)</f>
        <v>0</v>
      </c>
      <c r="M803" s="80">
        <v>0</v>
      </c>
      <c r="N803" s="57">
        <f>IFERROR(K803-M803,"")</f>
        <v>0</v>
      </c>
      <c r="O803" s="53" t="str">
        <f>IF(N803&gt;=0,"OK","Manque")</f>
        <v>OK</v>
      </c>
    </row>
    <row r="804" spans="1:15" x14ac:dyDescent="0.3">
      <c r="A804" s="61">
        <f>IF(ISNUMBER(A803),A803+1,1)</f>
        <v>800</v>
      </c>
      <c r="B804" s="62" t="s">
        <v>1039</v>
      </c>
      <c r="C804" s="63" t="s">
        <v>129</v>
      </c>
      <c r="D804" s="63" t="s">
        <v>146</v>
      </c>
      <c r="E804" s="63" t="s">
        <v>1533</v>
      </c>
      <c r="F804" s="64"/>
      <c r="G804" s="67"/>
      <c r="H804" s="80">
        <v>0</v>
      </c>
      <c r="I804" s="80">
        <f>IF(C804="",0,SUMIFS(T_mouv_prog[Entrée],T_mouv_prog[Ref],C804))</f>
        <v>0</v>
      </c>
      <c r="J804" s="67">
        <f>IF(C804="",0,SUMIFS(T_mouv_prog[Sortie],T_mouv_prog[Ref],C804))</f>
        <v>0</v>
      </c>
      <c r="K804" s="63">
        <f>IFERROR(T_piece_prog[[#This Row],[Stock initial]]+T_piece_prog[[#This Row],[Entrées]]-T_piece_prog[[#This Row],[Sorties]],0)</f>
        <v>0</v>
      </c>
      <c r="L804" s="63">
        <f>IFERROR(T_piece_prog[[#This Row],[Stock Final]]*T_piece_prog[[#This Row],[Price]],0)</f>
        <v>0</v>
      </c>
      <c r="M804" s="80">
        <v>6</v>
      </c>
      <c r="N804" s="57">
        <f>IFERROR(K804-M804,"")</f>
        <v>-6</v>
      </c>
      <c r="O804" s="53" t="str">
        <f>IF(N804&gt;=0,"OK","Manque")</f>
        <v>Manque</v>
      </c>
    </row>
    <row r="805" spans="1:15" x14ac:dyDescent="0.3">
      <c r="A805" s="61">
        <f>IF(ISNUMBER(A804),A804+1,1)</f>
        <v>801</v>
      </c>
      <c r="B805" s="67" t="s">
        <v>648</v>
      </c>
      <c r="C805" s="63" t="s">
        <v>649</v>
      </c>
      <c r="D805" s="67" t="s">
        <v>242</v>
      </c>
      <c r="E805" s="67" t="s">
        <v>1533</v>
      </c>
      <c r="F805" s="64"/>
      <c r="G805" s="67"/>
      <c r="H805" s="80">
        <v>20</v>
      </c>
      <c r="I805" s="80">
        <f>IF(C805="",0,SUMIFS(T_mouv_prog[Entrée],T_mouv_prog[Ref],C805))</f>
        <v>0</v>
      </c>
      <c r="J805" s="67">
        <f>IF(C805="",0,SUMIFS(T_mouv_prog[Sortie],T_mouv_prog[Ref],C805))</f>
        <v>0</v>
      </c>
      <c r="K805" s="63">
        <f>IFERROR(T_piece_prog[[#This Row],[Stock initial]]+T_piece_prog[[#This Row],[Entrées]]-T_piece_prog[[#This Row],[Sorties]],0)</f>
        <v>20</v>
      </c>
      <c r="L805" s="63">
        <f>IFERROR(T_piece_prog[[#This Row],[Stock Final]]*T_piece_prog[[#This Row],[Price]],0)</f>
        <v>0</v>
      </c>
      <c r="M805" s="80">
        <v>28</v>
      </c>
      <c r="N805" s="57">
        <f>IFERROR(K805-M805,"")</f>
        <v>-8</v>
      </c>
      <c r="O805" s="53" t="str">
        <f>IF(N805&gt;=0,"OK","Manque")</f>
        <v>Manque</v>
      </c>
    </row>
    <row r="806" spans="1:15" x14ac:dyDescent="0.3">
      <c r="A806" s="61">
        <f>IF(ISNUMBER(A805),A805+1,1)</f>
        <v>802</v>
      </c>
      <c r="B806" s="67" t="s">
        <v>1043</v>
      </c>
      <c r="C806" s="63" t="s">
        <v>1044</v>
      </c>
      <c r="D806" s="67" t="s">
        <v>146</v>
      </c>
      <c r="E806" s="67" t="s">
        <v>1533</v>
      </c>
      <c r="F806" s="64"/>
      <c r="G806" s="67"/>
      <c r="H806" s="80">
        <v>0</v>
      </c>
      <c r="I806" s="80">
        <f>IF(C806="",0,SUMIFS(T_mouv_prog[Entrée],T_mouv_prog[Ref],C806))</f>
        <v>0</v>
      </c>
      <c r="J806" s="67">
        <f>IF(C806="",0,SUMIFS(T_mouv_prog[Sortie],T_mouv_prog[Ref],C806))</f>
        <v>0</v>
      </c>
      <c r="K806" s="63">
        <f>IFERROR(T_piece_prog[[#This Row],[Stock initial]]+T_piece_prog[[#This Row],[Entrées]]-T_piece_prog[[#This Row],[Sorties]],0)</f>
        <v>0</v>
      </c>
      <c r="L806" s="63">
        <f>IFERROR(T_piece_prog[[#This Row],[Stock Final]]*T_piece_prog[[#This Row],[Price]],0)</f>
        <v>0</v>
      </c>
      <c r="M806" s="80">
        <v>0</v>
      </c>
      <c r="N806" s="57">
        <f>IFERROR(K806-M806,"")</f>
        <v>0</v>
      </c>
      <c r="O806" s="53" t="str">
        <f>IF(N806&gt;=0,"OK","Manque")</f>
        <v>OK</v>
      </c>
    </row>
    <row r="807" spans="1:15" x14ac:dyDescent="0.3">
      <c r="A807" s="61">
        <f>IF(ISNUMBER(A806),A806+1,1)</f>
        <v>803</v>
      </c>
      <c r="B807" s="62" t="s">
        <v>1043</v>
      </c>
      <c r="C807" s="63" t="s">
        <v>130</v>
      </c>
      <c r="D807" s="63" t="s">
        <v>120</v>
      </c>
      <c r="E807" s="63" t="s">
        <v>1533</v>
      </c>
      <c r="F807" s="64"/>
      <c r="G807" s="67"/>
      <c r="H807" s="80">
        <v>0</v>
      </c>
      <c r="I807" s="80">
        <f>IF(C807="",0,SUMIFS(T_mouv_prog[Entrée],T_mouv_prog[Ref],C807))</f>
        <v>0</v>
      </c>
      <c r="J807" s="67">
        <f>IF(C807="",0,SUMIFS(T_mouv_prog[Sortie],T_mouv_prog[Ref],C807))</f>
        <v>0</v>
      </c>
      <c r="K807" s="63">
        <f>IFERROR(T_piece_prog[[#This Row],[Stock initial]]+T_piece_prog[[#This Row],[Entrées]]-T_piece_prog[[#This Row],[Sorties]],0)</f>
        <v>0</v>
      </c>
      <c r="L807" s="63">
        <f>IFERROR(T_piece_prog[[#This Row],[Stock Final]]*T_piece_prog[[#This Row],[Price]],0)</f>
        <v>0</v>
      </c>
      <c r="M807" s="80">
        <v>0</v>
      </c>
      <c r="N807" s="57">
        <f>IFERROR(K807-M807,"")</f>
        <v>0</v>
      </c>
      <c r="O807" s="53" t="str">
        <f>IF(N807&gt;=0,"OK","Manque")</f>
        <v>OK</v>
      </c>
    </row>
    <row r="808" spans="1:15" x14ac:dyDescent="0.3">
      <c r="A808" s="61">
        <f>IF(ISNUMBER(A807),A807+1,1)</f>
        <v>804</v>
      </c>
      <c r="B808" s="67" t="s">
        <v>1049</v>
      </c>
      <c r="C808" s="63" t="s">
        <v>1050</v>
      </c>
      <c r="D808" s="67" t="s">
        <v>120</v>
      </c>
      <c r="E808" s="67" t="s">
        <v>1533</v>
      </c>
      <c r="F808" s="64"/>
      <c r="G808" s="67"/>
      <c r="H808" s="80">
        <v>0</v>
      </c>
      <c r="I808" s="80">
        <f>IF(C808="",0,SUMIFS(T_mouv_prog[Entrée],T_mouv_prog[Ref],C808))</f>
        <v>0</v>
      </c>
      <c r="J808" s="67">
        <f>IF(C808="",0,SUMIFS(T_mouv_prog[Sortie],T_mouv_prog[Ref],C808))</f>
        <v>0</v>
      </c>
      <c r="K808" s="63">
        <f>IFERROR(T_piece_prog[[#This Row],[Stock initial]]+T_piece_prog[[#This Row],[Entrées]]-T_piece_prog[[#This Row],[Sorties]],0)</f>
        <v>0</v>
      </c>
      <c r="L808" s="63">
        <f>IFERROR(T_piece_prog[[#This Row],[Stock Final]]*T_piece_prog[[#This Row],[Price]],0)</f>
        <v>0</v>
      </c>
      <c r="M808" s="80">
        <v>0</v>
      </c>
      <c r="N808" s="57">
        <f>IFERROR(K808-M808,"")</f>
        <v>0</v>
      </c>
      <c r="O808" s="53" t="str">
        <f>IF(N808&gt;=0,"OK","Manque")</f>
        <v>OK</v>
      </c>
    </row>
    <row r="809" spans="1:15" x14ac:dyDescent="0.3">
      <c r="A809" s="61">
        <f>IF(ISNUMBER(A808),A808+1,1)</f>
        <v>805</v>
      </c>
      <c r="B809" s="67" t="s">
        <v>959</v>
      </c>
      <c r="C809" s="63" t="s">
        <v>960</v>
      </c>
      <c r="D809" s="67" t="s">
        <v>146</v>
      </c>
      <c r="E809" s="67" t="s">
        <v>1533</v>
      </c>
      <c r="F809" s="64"/>
      <c r="G809" s="67"/>
      <c r="H809" s="80">
        <v>0</v>
      </c>
      <c r="I809" s="80">
        <f>IF(C809="",0,SUMIFS(T_mouv_prog[Entrée],T_mouv_prog[Ref],C809))</f>
        <v>0</v>
      </c>
      <c r="J809" s="67">
        <f>IF(C809="",0,SUMIFS(T_mouv_prog[Sortie],T_mouv_prog[Ref],C809))</f>
        <v>0</v>
      </c>
      <c r="K809" s="63">
        <f>IFERROR(T_piece_prog[[#This Row],[Stock initial]]+T_piece_prog[[#This Row],[Entrées]]-T_piece_prog[[#This Row],[Sorties]],0)</f>
        <v>0</v>
      </c>
      <c r="L809" s="63">
        <f>IFERROR(T_piece_prog[[#This Row],[Stock Final]]*T_piece_prog[[#This Row],[Price]],0)</f>
        <v>0</v>
      </c>
      <c r="M809" s="80">
        <v>6</v>
      </c>
      <c r="N809" s="57">
        <f>IFERROR(K809-M809,"")</f>
        <v>-6</v>
      </c>
      <c r="O809" s="53" t="str">
        <f>IF(N809&gt;=0,"OK","Manque")</f>
        <v>Manque</v>
      </c>
    </row>
    <row r="810" spans="1:15" x14ac:dyDescent="0.3">
      <c r="A810" s="61">
        <f>IF(ISNUMBER(A809),A809+1,1)</f>
        <v>806</v>
      </c>
      <c r="B810" s="67" t="s">
        <v>193</v>
      </c>
      <c r="C810" s="63">
        <v>7421244696</v>
      </c>
      <c r="D810" s="67" t="s">
        <v>180</v>
      </c>
      <c r="E810" s="67" t="s">
        <v>1533</v>
      </c>
      <c r="F810" s="64"/>
      <c r="G810" s="67"/>
      <c r="H810" s="80">
        <v>4</v>
      </c>
      <c r="I810" s="80">
        <f>IF(C810="",0,SUMIFS(T_mouv_prog[Entrée],T_mouv_prog[Ref],C810))</f>
        <v>0</v>
      </c>
      <c r="J810" s="67">
        <f>IF(C810="",0,SUMIFS(T_mouv_prog[Sortie],T_mouv_prog[Ref],C810))</f>
        <v>0</v>
      </c>
      <c r="K810" s="63">
        <f>IFERROR(T_piece_prog[[#This Row],[Stock initial]]+T_piece_prog[[#This Row],[Entrées]]-T_piece_prog[[#This Row],[Sorties]],0)</f>
        <v>4</v>
      </c>
      <c r="L810" s="63">
        <f>IFERROR(T_piece_prog[[#This Row],[Stock Final]]*T_piece_prog[[#This Row],[Price]],0)</f>
        <v>0</v>
      </c>
      <c r="M810" s="80">
        <v>4</v>
      </c>
      <c r="N810" s="57">
        <f>IFERROR(K810-M810,"")</f>
        <v>0</v>
      </c>
      <c r="O810" s="53" t="str">
        <f>IF(N810&gt;=0,"OK","Manque")</f>
        <v>OK</v>
      </c>
    </row>
    <row r="811" spans="1:15" x14ac:dyDescent="0.3">
      <c r="A811" s="61">
        <f>IF(ISNUMBER(A810),A810+1,1)</f>
        <v>807</v>
      </c>
      <c r="B811" s="67" t="s">
        <v>193</v>
      </c>
      <c r="C811" s="63">
        <v>7421244698</v>
      </c>
      <c r="D811" s="67" t="s">
        <v>180</v>
      </c>
      <c r="E811" s="67" t="s">
        <v>1533</v>
      </c>
      <c r="F811" s="64"/>
      <c r="G811" s="67"/>
      <c r="H811" s="80">
        <v>4</v>
      </c>
      <c r="I811" s="80">
        <f>IF(C811="",0,SUMIFS(T_mouv_prog[Entrée],T_mouv_prog[Ref],C811))</f>
        <v>0</v>
      </c>
      <c r="J811" s="67">
        <f>IF(C811="",0,SUMIFS(T_mouv_prog[Sortie],T_mouv_prog[Ref],C811))</f>
        <v>0</v>
      </c>
      <c r="K811" s="63">
        <f>IFERROR(T_piece_prog[[#This Row],[Stock initial]]+T_piece_prog[[#This Row],[Entrées]]-T_piece_prog[[#This Row],[Sorties]],0)</f>
        <v>4</v>
      </c>
      <c r="L811" s="63">
        <f>IFERROR(T_piece_prog[[#This Row],[Stock Final]]*T_piece_prog[[#This Row],[Price]],0)</f>
        <v>0</v>
      </c>
      <c r="M811" s="80">
        <v>4</v>
      </c>
      <c r="N811" s="57">
        <f>IFERROR(K811-M811,"")</f>
        <v>0</v>
      </c>
      <c r="O811" s="53" t="str">
        <f>IF(N811&gt;=0,"OK","Manque")</f>
        <v>OK</v>
      </c>
    </row>
    <row r="812" spans="1:15" x14ac:dyDescent="0.3">
      <c r="A812" s="61">
        <f>IF(ISNUMBER(A811),A811+1,1)</f>
        <v>808</v>
      </c>
      <c r="B812" s="67" t="s">
        <v>193</v>
      </c>
      <c r="C812" s="63">
        <v>7421244697</v>
      </c>
      <c r="D812" s="67" t="s">
        <v>180</v>
      </c>
      <c r="E812" s="67" t="s">
        <v>1533</v>
      </c>
      <c r="F812" s="64"/>
      <c r="G812" s="67"/>
      <c r="H812" s="80">
        <v>4</v>
      </c>
      <c r="I812" s="80">
        <f>IF(C812="",0,SUMIFS(T_mouv_prog[Entrée],T_mouv_prog[Ref],C812))</f>
        <v>0</v>
      </c>
      <c r="J812" s="67">
        <f>IF(C812="",0,SUMIFS(T_mouv_prog[Sortie],T_mouv_prog[Ref],C812))</f>
        <v>0</v>
      </c>
      <c r="K812" s="63">
        <f>IFERROR(T_piece_prog[[#This Row],[Stock initial]]+T_piece_prog[[#This Row],[Entrées]]-T_piece_prog[[#This Row],[Sorties]],0)</f>
        <v>4</v>
      </c>
      <c r="L812" s="63">
        <f>IFERROR(T_piece_prog[[#This Row],[Stock Final]]*T_piece_prog[[#This Row],[Price]],0)</f>
        <v>0</v>
      </c>
      <c r="M812" s="80">
        <v>4</v>
      </c>
      <c r="N812" s="57">
        <f>IFERROR(K812-M812,"")</f>
        <v>0</v>
      </c>
      <c r="O812" s="53" t="str">
        <f>IF(N812&gt;=0,"OK","Manque")</f>
        <v>OK</v>
      </c>
    </row>
    <row r="813" spans="1:15" x14ac:dyDescent="0.3">
      <c r="A813" s="61">
        <f>IF(ISNUMBER(A812),A812+1,1)</f>
        <v>809</v>
      </c>
      <c r="B813" s="67" t="s">
        <v>942</v>
      </c>
      <c r="C813" s="63">
        <v>7423098530</v>
      </c>
      <c r="D813" s="67" t="s">
        <v>180</v>
      </c>
      <c r="E813" s="67" t="s">
        <v>1533</v>
      </c>
      <c r="F813" s="64"/>
      <c r="G813" s="67"/>
      <c r="H813" s="80">
        <v>2</v>
      </c>
      <c r="I813" s="80">
        <f>IF(C813="",0,SUMIFS(T_mouv_prog[Entrée],T_mouv_prog[Ref],C813))</f>
        <v>0</v>
      </c>
      <c r="J813" s="67">
        <f>IF(C813="",0,SUMIFS(T_mouv_prog[Sortie],T_mouv_prog[Ref],C813))</f>
        <v>0</v>
      </c>
      <c r="K813" s="63">
        <f>IFERROR(T_piece_prog[[#This Row],[Stock initial]]+T_piece_prog[[#This Row],[Entrées]]-T_piece_prog[[#This Row],[Sorties]],0)</f>
        <v>2</v>
      </c>
      <c r="L813" s="63">
        <f>IFERROR(T_piece_prog[[#This Row],[Stock Final]]*T_piece_prog[[#This Row],[Price]],0)</f>
        <v>0</v>
      </c>
      <c r="M813" s="80">
        <v>2</v>
      </c>
      <c r="N813" s="57">
        <f>IFERROR(K813-M813,"")</f>
        <v>0</v>
      </c>
      <c r="O813" s="53" t="str">
        <f>IF(N813&gt;=0,"OK","Manque")</f>
        <v>OK</v>
      </c>
    </row>
    <row r="814" spans="1:15" x14ac:dyDescent="0.3">
      <c r="A814" s="61">
        <f>IF(ISNUMBER(A813),A813+1,1)</f>
        <v>810</v>
      </c>
      <c r="B814" s="67" t="s">
        <v>886</v>
      </c>
      <c r="C814" s="63" t="s">
        <v>887</v>
      </c>
      <c r="D814" s="67" t="s">
        <v>242</v>
      </c>
      <c r="E814" s="67" t="s">
        <v>1533</v>
      </c>
      <c r="F814" s="64"/>
      <c r="G814" s="67"/>
      <c r="H814" s="80">
        <v>0</v>
      </c>
      <c r="I814" s="80">
        <f>IF(C814="",0,SUMIFS(T_mouv_prog[Entrée],T_mouv_prog[Ref],C814))</f>
        <v>0</v>
      </c>
      <c r="J814" s="67">
        <f>IF(C814="",0,SUMIFS(T_mouv_prog[Sortie],T_mouv_prog[Ref],C814))</f>
        <v>0</v>
      </c>
      <c r="K814" s="63">
        <f>IFERROR(T_piece_prog[[#This Row],[Stock initial]]+T_piece_prog[[#This Row],[Entrées]]-T_piece_prog[[#This Row],[Sorties]],0)</f>
        <v>0</v>
      </c>
      <c r="L814" s="63">
        <f>IFERROR(T_piece_prog[[#This Row],[Stock Final]]*T_piece_prog[[#This Row],[Price]],0)</f>
        <v>0</v>
      </c>
      <c r="M814" s="80">
        <v>0</v>
      </c>
      <c r="N814" s="57">
        <f>IFERROR(K814-M814,"")</f>
        <v>0</v>
      </c>
      <c r="O814" s="53" t="str">
        <f>IF(N814&gt;=0,"OK","Manque")</f>
        <v>OK</v>
      </c>
    </row>
    <row r="815" spans="1:15" x14ac:dyDescent="0.3">
      <c r="A815" s="61">
        <f>IF(ISNUMBER(A814),A814+1,1)</f>
        <v>811</v>
      </c>
      <c r="B815" s="67" t="s">
        <v>834</v>
      </c>
      <c r="C815" s="63">
        <v>3331</v>
      </c>
      <c r="D815" s="67" t="s">
        <v>683</v>
      </c>
      <c r="E815" s="67" t="s">
        <v>1533</v>
      </c>
      <c r="F815" s="64"/>
      <c r="G815" s="67"/>
      <c r="H815" s="80">
        <v>0</v>
      </c>
      <c r="I815" s="80">
        <f>IF(C815="",0,SUMIFS(T_mouv_prog[Entrée],T_mouv_prog[Ref],C815))</f>
        <v>0</v>
      </c>
      <c r="J815" s="67">
        <f>IF(C815="",0,SUMIFS(T_mouv_prog[Sortie],T_mouv_prog[Ref],C815))</f>
        <v>0</v>
      </c>
      <c r="K815" s="63">
        <f>IFERROR(T_piece_prog[[#This Row],[Stock initial]]+T_piece_prog[[#This Row],[Entrées]]-T_piece_prog[[#This Row],[Sorties]],0)</f>
        <v>0</v>
      </c>
      <c r="L815" s="63">
        <f>IFERROR(T_piece_prog[[#This Row],[Stock Final]]*T_piece_prog[[#This Row],[Price]],0)</f>
        <v>0</v>
      </c>
      <c r="M815" s="80">
        <v>0</v>
      </c>
      <c r="N815" s="57">
        <f>IFERROR(K815-M815,"")</f>
        <v>0</v>
      </c>
      <c r="O815" s="53" t="str">
        <f>IF(N815&gt;=0,"OK","Manque")</f>
        <v>OK</v>
      </c>
    </row>
    <row r="816" spans="1:15" x14ac:dyDescent="0.3">
      <c r="A816" s="61">
        <f>IF(ISNUMBER(A815),A815+1,1)</f>
        <v>812</v>
      </c>
      <c r="B816" s="67" t="s">
        <v>1237</v>
      </c>
      <c r="C816" s="63" t="s">
        <v>1238</v>
      </c>
      <c r="D816" s="67" t="s">
        <v>1086</v>
      </c>
      <c r="E816" s="67" t="s">
        <v>1533</v>
      </c>
      <c r="F816" s="64"/>
      <c r="G816" s="67"/>
      <c r="H816" s="80">
        <v>0</v>
      </c>
      <c r="I816" s="80">
        <f>IF(C816="",0,SUMIFS(T_mouv_prog[Entrée],T_mouv_prog[Ref],C816))</f>
        <v>0</v>
      </c>
      <c r="J816" s="67">
        <f>IF(C816="",0,SUMIFS(T_mouv_prog[Sortie],T_mouv_prog[Ref],C816))</f>
        <v>0</v>
      </c>
      <c r="K816" s="63">
        <f>IFERROR(T_piece_prog[[#This Row],[Stock initial]]+T_piece_prog[[#This Row],[Entrées]]-T_piece_prog[[#This Row],[Sorties]],0)</f>
        <v>0</v>
      </c>
      <c r="L816" s="63">
        <f>IFERROR(T_piece_prog[[#This Row],[Stock Final]]*T_piece_prog[[#This Row],[Price]],0)</f>
        <v>0</v>
      </c>
      <c r="M816" s="80">
        <v>0</v>
      </c>
      <c r="N816" s="57">
        <f>IFERROR(K816-M816,"")</f>
        <v>0</v>
      </c>
      <c r="O816" s="53" t="str">
        <f>IF(N816&gt;=0,"OK","Manque")</f>
        <v>OK</v>
      </c>
    </row>
    <row r="817" spans="1:15" x14ac:dyDescent="0.3">
      <c r="A817" s="61">
        <f>IF(ISNUMBER(A816),A816+1,1)</f>
        <v>813</v>
      </c>
      <c r="B817" s="67" t="s">
        <v>1302</v>
      </c>
      <c r="C817" s="63" t="s">
        <v>1303</v>
      </c>
      <c r="D817" s="67" t="s">
        <v>683</v>
      </c>
      <c r="E817" s="67" t="s">
        <v>1533</v>
      </c>
      <c r="F817" s="64"/>
      <c r="G817" s="67"/>
      <c r="H817" s="80">
        <v>1</v>
      </c>
      <c r="I817" s="80">
        <f>IF(C817="",0,SUMIFS(T_mouv_prog[Entrée],T_mouv_prog[Ref],C817))</f>
        <v>0</v>
      </c>
      <c r="J817" s="67">
        <f>IF(C817="",0,SUMIFS(T_mouv_prog[Sortie],T_mouv_prog[Ref],C817))</f>
        <v>0</v>
      </c>
      <c r="K817" s="63">
        <f>IFERROR(T_piece_prog[[#This Row],[Stock initial]]+T_piece_prog[[#This Row],[Entrées]]-T_piece_prog[[#This Row],[Sorties]],0)</f>
        <v>1</v>
      </c>
      <c r="L817" s="63">
        <f>IFERROR(T_piece_prog[[#This Row],[Stock Final]]*T_piece_prog[[#This Row],[Price]],0)</f>
        <v>0</v>
      </c>
      <c r="M817" s="80">
        <v>2</v>
      </c>
      <c r="N817" s="57">
        <f>IFERROR(K817-M817,"")</f>
        <v>-1</v>
      </c>
      <c r="O817" s="53" t="str">
        <f>IF(N817&gt;=0,"OK","Manque")</f>
        <v>Manque</v>
      </c>
    </row>
    <row r="818" spans="1:15" x14ac:dyDescent="0.3">
      <c r="A818" s="61">
        <f>IF(ISNUMBER(A817),A817+1,1)</f>
        <v>814</v>
      </c>
      <c r="B818" s="67" t="s">
        <v>48</v>
      </c>
      <c r="C818" s="63" t="s">
        <v>872</v>
      </c>
      <c r="D818" s="67" t="s">
        <v>242</v>
      </c>
      <c r="E818" s="67" t="s">
        <v>1533</v>
      </c>
      <c r="F818" s="64"/>
      <c r="G818" s="67"/>
      <c r="H818" s="80">
        <v>0</v>
      </c>
      <c r="I818" s="80">
        <f>IF(C818="",0,SUMIFS(T_mouv_prog[Entrée],T_mouv_prog[Ref],C818))</f>
        <v>0</v>
      </c>
      <c r="J818" s="67">
        <f>IF(C818="",0,SUMIFS(T_mouv_prog[Sortie],T_mouv_prog[Ref],C818))</f>
        <v>0</v>
      </c>
      <c r="K818" s="63">
        <f>IFERROR(T_piece_prog[[#This Row],[Stock initial]]+T_piece_prog[[#This Row],[Entrées]]-T_piece_prog[[#This Row],[Sorties]],0)</f>
        <v>0</v>
      </c>
      <c r="L818" s="63">
        <f>IFERROR(T_piece_prog[[#This Row],[Stock Final]]*T_piece_prog[[#This Row],[Price]],0)</f>
        <v>0</v>
      </c>
      <c r="M818" s="80">
        <v>0</v>
      </c>
      <c r="N818" s="57">
        <f>IFERROR(K818-M818,"")</f>
        <v>0</v>
      </c>
      <c r="O818" s="53" t="str">
        <f>IF(N818&gt;=0,"OK","Manque")</f>
        <v>OK</v>
      </c>
    </row>
    <row r="819" spans="1:15" x14ac:dyDescent="0.3">
      <c r="A819" s="61">
        <f>IF(ISNUMBER(A818),A818+1,1)</f>
        <v>815</v>
      </c>
      <c r="B819" s="67" t="s">
        <v>48</v>
      </c>
      <c r="C819" s="63" t="s">
        <v>1352</v>
      </c>
      <c r="D819" s="67" t="s">
        <v>683</v>
      </c>
      <c r="E819" s="67" t="s">
        <v>1533</v>
      </c>
      <c r="F819" s="64"/>
      <c r="G819" s="67"/>
      <c r="H819" s="80">
        <v>1</v>
      </c>
      <c r="I819" s="80">
        <f>IF(C819="",0,SUMIFS(T_mouv_prog[Entrée],T_mouv_prog[Ref],C819))</f>
        <v>0</v>
      </c>
      <c r="J819" s="67">
        <f>IF(C819="",0,SUMIFS(T_mouv_prog[Sortie],T_mouv_prog[Ref],C819))</f>
        <v>0</v>
      </c>
      <c r="K819" s="63">
        <f>IFERROR(T_piece_prog[[#This Row],[Stock initial]]+T_piece_prog[[#This Row],[Entrées]]-T_piece_prog[[#This Row],[Sorties]],0)</f>
        <v>1</v>
      </c>
      <c r="L819" s="63">
        <f>IFERROR(T_piece_prog[[#This Row],[Stock Final]]*T_piece_prog[[#This Row],[Price]],0)</f>
        <v>0</v>
      </c>
      <c r="M819" s="80">
        <v>1</v>
      </c>
      <c r="N819" s="57">
        <f>IFERROR(K819-M819,"")</f>
        <v>0</v>
      </c>
      <c r="O819" s="53" t="str">
        <f>IF(N819&gt;=0,"OK","Manque")</f>
        <v>OK</v>
      </c>
    </row>
    <row r="820" spans="1:15" x14ac:dyDescent="0.3">
      <c r="A820" s="61">
        <f>IF(ISNUMBER(A819),A819+1,1)</f>
        <v>816</v>
      </c>
      <c r="B820" s="67" t="s">
        <v>560</v>
      </c>
      <c r="C820" s="63" t="s">
        <v>563</v>
      </c>
      <c r="D820" s="67" t="s">
        <v>242</v>
      </c>
      <c r="E820" s="67" t="s">
        <v>1533</v>
      </c>
      <c r="F820" s="64"/>
      <c r="G820" s="67"/>
      <c r="H820" s="80">
        <v>0</v>
      </c>
      <c r="I820" s="80">
        <f>IF(C820="",0,SUMIFS(T_mouv_prog[Entrée],T_mouv_prog[Ref],C820))</f>
        <v>0</v>
      </c>
      <c r="J820" s="67">
        <f>IF(C820="",0,SUMIFS(T_mouv_prog[Sortie],T_mouv_prog[Ref],C820))</f>
        <v>0</v>
      </c>
      <c r="K820" s="63">
        <f>IFERROR(T_piece_prog[[#This Row],[Stock initial]]+T_piece_prog[[#This Row],[Entrées]]-T_piece_prog[[#This Row],[Sorties]],0)</f>
        <v>0</v>
      </c>
      <c r="L820" s="63">
        <f>IFERROR(T_piece_prog[[#This Row],[Stock Final]]*T_piece_prog[[#This Row],[Price]],0)</f>
        <v>0</v>
      </c>
      <c r="M820" s="80">
        <v>0</v>
      </c>
      <c r="N820" s="57">
        <f>IFERROR(K820-M820,"")</f>
        <v>0</v>
      </c>
      <c r="O820" s="53" t="str">
        <f>IF(N820&gt;=0,"OK","Manque")</f>
        <v>OK</v>
      </c>
    </row>
    <row r="821" spans="1:15" x14ac:dyDescent="0.3">
      <c r="A821" s="61">
        <f>IF(ISNUMBER(A820),A820+1,1)</f>
        <v>817</v>
      </c>
      <c r="B821" s="67" t="s">
        <v>560</v>
      </c>
      <c r="C821" s="63" t="s">
        <v>561</v>
      </c>
      <c r="D821" s="67" t="s">
        <v>242</v>
      </c>
      <c r="E821" s="67" t="s">
        <v>1533</v>
      </c>
      <c r="F821" s="64"/>
      <c r="G821" s="67"/>
      <c r="H821" s="80">
        <v>3</v>
      </c>
      <c r="I821" s="80">
        <f>IF(C821="",0,SUMIFS(T_mouv_prog[Entrée],T_mouv_prog[Ref],C821))</f>
        <v>0</v>
      </c>
      <c r="J821" s="67">
        <f>IF(C821="",0,SUMIFS(T_mouv_prog[Sortie],T_mouv_prog[Ref],C821))</f>
        <v>0</v>
      </c>
      <c r="K821" s="63">
        <f>IFERROR(T_piece_prog[[#This Row],[Stock initial]]+T_piece_prog[[#This Row],[Entrées]]-T_piece_prog[[#This Row],[Sorties]],0)</f>
        <v>3</v>
      </c>
      <c r="L821" s="63">
        <f>IFERROR(T_piece_prog[[#This Row],[Stock Final]]*T_piece_prog[[#This Row],[Price]],0)</f>
        <v>0</v>
      </c>
      <c r="M821" s="80">
        <v>3</v>
      </c>
      <c r="N821" s="57">
        <f>IFERROR(K821-M821,"")</f>
        <v>0</v>
      </c>
      <c r="O821" s="53" t="str">
        <f>IF(N821&gt;=0,"OK","Manque")</f>
        <v>OK</v>
      </c>
    </row>
    <row r="822" spans="1:15" x14ac:dyDescent="0.3">
      <c r="A822" s="61">
        <f>IF(ISNUMBER(A821),A821+1,1)</f>
        <v>818</v>
      </c>
      <c r="B822" s="67" t="s">
        <v>558</v>
      </c>
      <c r="C822" s="63" t="s">
        <v>562</v>
      </c>
      <c r="D822" s="67" t="s">
        <v>242</v>
      </c>
      <c r="E822" s="67" t="s">
        <v>1533</v>
      </c>
      <c r="F822" s="64"/>
      <c r="G822" s="67"/>
      <c r="H822" s="80">
        <v>3</v>
      </c>
      <c r="I822" s="80">
        <f>IF(C822="",0,SUMIFS(T_mouv_prog[Entrée],T_mouv_prog[Ref],C822))</f>
        <v>0</v>
      </c>
      <c r="J822" s="67">
        <f>IF(C822="",0,SUMIFS(T_mouv_prog[Sortie],T_mouv_prog[Ref],C822))</f>
        <v>0</v>
      </c>
      <c r="K822" s="63">
        <f>IFERROR(T_piece_prog[[#This Row],[Stock initial]]+T_piece_prog[[#This Row],[Entrées]]-T_piece_prog[[#This Row],[Sorties]],0)</f>
        <v>3</v>
      </c>
      <c r="L822" s="63">
        <f>IFERROR(T_piece_prog[[#This Row],[Stock Final]]*T_piece_prog[[#This Row],[Price]],0)</f>
        <v>0</v>
      </c>
      <c r="M822" s="80">
        <v>0</v>
      </c>
      <c r="N822" s="57">
        <f>IFERROR(K822-M822,"")</f>
        <v>3</v>
      </c>
      <c r="O822" s="53" t="str">
        <f>IF(N822&gt;=0,"OK","Manque")</f>
        <v>OK</v>
      </c>
    </row>
    <row r="823" spans="1:15" x14ac:dyDescent="0.3">
      <c r="A823" s="61">
        <f>IF(ISNUMBER(A822),A822+1,1)</f>
        <v>819</v>
      </c>
      <c r="B823" s="67" t="s">
        <v>1404</v>
      </c>
      <c r="C823" s="63" t="s">
        <v>559</v>
      </c>
      <c r="D823" s="67" t="s">
        <v>242</v>
      </c>
      <c r="E823" s="67" t="s">
        <v>1533</v>
      </c>
      <c r="F823" s="64"/>
      <c r="G823" s="67"/>
      <c r="H823" s="80">
        <v>1</v>
      </c>
      <c r="I823" s="80">
        <f>IF(C823="",0,SUMIFS(T_mouv_prog[Entrée],T_mouv_prog[Ref],C823))</f>
        <v>0</v>
      </c>
      <c r="J823" s="67">
        <f>IF(C823="",0,SUMIFS(T_mouv_prog[Sortie],T_mouv_prog[Ref],C823))</f>
        <v>0</v>
      </c>
      <c r="K823" s="63">
        <f>IFERROR(T_piece_prog[[#This Row],[Stock initial]]+T_piece_prog[[#This Row],[Entrées]]-T_piece_prog[[#This Row],[Sorties]],0)</f>
        <v>1</v>
      </c>
      <c r="L823" s="63">
        <f>IFERROR(T_piece_prog[[#This Row],[Stock Final]]*T_piece_prog[[#This Row],[Price]],0)</f>
        <v>0</v>
      </c>
      <c r="M823" s="80">
        <v>1</v>
      </c>
      <c r="N823" s="57">
        <f>IFERROR(K823-M823,"")</f>
        <v>0</v>
      </c>
      <c r="O823" s="53" t="str">
        <f>IF(N823&gt;=0,"OK","Manque")</f>
        <v>OK</v>
      </c>
    </row>
    <row r="824" spans="1:15" x14ac:dyDescent="0.3">
      <c r="A824" s="61">
        <f>IF(ISNUMBER(A823),A823+1,1)</f>
        <v>820</v>
      </c>
      <c r="B824" s="67" t="s">
        <v>992</v>
      </c>
      <c r="C824" s="63" t="s">
        <v>993</v>
      </c>
      <c r="D824" s="67" t="s">
        <v>120</v>
      </c>
      <c r="E824" s="67" t="s">
        <v>1533</v>
      </c>
      <c r="F824" s="64"/>
      <c r="G824" s="67"/>
      <c r="H824" s="80">
        <v>0</v>
      </c>
      <c r="I824" s="80">
        <f>IF(C824="",0,SUMIFS(T_mouv_prog[Entrée],T_mouv_prog[Ref],C824))</f>
        <v>0</v>
      </c>
      <c r="J824" s="67">
        <f>IF(C824="",0,SUMIFS(T_mouv_prog[Sortie],T_mouv_prog[Ref],C824))</f>
        <v>0</v>
      </c>
      <c r="K824" s="63">
        <f>IFERROR(T_piece_prog[[#This Row],[Stock initial]]+T_piece_prog[[#This Row],[Entrées]]-T_piece_prog[[#This Row],[Sorties]],0)</f>
        <v>0</v>
      </c>
      <c r="L824" s="63">
        <f>IFERROR(T_piece_prog[[#This Row],[Stock Final]]*T_piece_prog[[#This Row],[Price]],0)</f>
        <v>0</v>
      </c>
      <c r="M824" s="80">
        <v>3</v>
      </c>
      <c r="N824" s="57">
        <f>IFERROR(K824-M824,"")</f>
        <v>-3</v>
      </c>
      <c r="O824" s="53" t="str">
        <f>IF(N824&gt;=0,"OK","Manque")</f>
        <v>Manque</v>
      </c>
    </row>
    <row r="825" spans="1:15" x14ac:dyDescent="0.3">
      <c r="A825" s="61">
        <f>IF(ISNUMBER(A824),A824+1,1)</f>
        <v>821</v>
      </c>
      <c r="B825" s="67" t="s">
        <v>56</v>
      </c>
      <c r="C825" s="63">
        <v>7420427681</v>
      </c>
      <c r="D825" s="67" t="s">
        <v>180</v>
      </c>
      <c r="E825" s="67" t="s">
        <v>1533</v>
      </c>
      <c r="F825" s="64"/>
      <c r="G825" s="67"/>
      <c r="H825" s="80">
        <v>60</v>
      </c>
      <c r="I825" s="80">
        <f>IF(C825="",0,SUMIFS(T_mouv_prog[Entrée],T_mouv_prog[Ref],C825))</f>
        <v>0</v>
      </c>
      <c r="J825" s="67">
        <f>IF(C825="",0,SUMIFS(T_mouv_prog[Sortie],T_mouv_prog[Ref],C825))</f>
        <v>0</v>
      </c>
      <c r="K825" s="63">
        <f>IFERROR(T_piece_prog[[#This Row],[Stock initial]]+T_piece_prog[[#This Row],[Entrées]]-T_piece_prog[[#This Row],[Sorties]],0)</f>
        <v>60</v>
      </c>
      <c r="L825" s="63">
        <f>IFERROR(T_piece_prog[[#This Row],[Stock Final]]*T_piece_prog[[#This Row],[Price]],0)</f>
        <v>0</v>
      </c>
      <c r="M825" s="80">
        <v>136</v>
      </c>
      <c r="N825" s="57">
        <f>IFERROR(K825-M825,"")</f>
        <v>-76</v>
      </c>
      <c r="O825" s="53" t="str">
        <f>IF(N825&gt;=0,"OK","Manque")</f>
        <v>Manque</v>
      </c>
    </row>
    <row r="826" spans="1:15" x14ac:dyDescent="0.3">
      <c r="A826" s="61">
        <f>IF(ISNUMBER(A825),A825+1,1)</f>
        <v>822</v>
      </c>
      <c r="B826" s="67" t="s">
        <v>56</v>
      </c>
      <c r="C826" s="63" t="s">
        <v>1323</v>
      </c>
      <c r="D826" s="67" t="s">
        <v>683</v>
      </c>
      <c r="E826" s="67" t="s">
        <v>1533</v>
      </c>
      <c r="F826" s="64"/>
      <c r="G826" s="67"/>
      <c r="H826" s="80">
        <v>872</v>
      </c>
      <c r="I826" s="80">
        <f>IF(C826="",0,SUMIFS(T_mouv_prog[Entrée],T_mouv_prog[Ref],C826))</f>
        <v>0</v>
      </c>
      <c r="J826" s="67">
        <f>IF(C826="",0,SUMIFS(T_mouv_prog[Sortie],T_mouv_prog[Ref],C826))</f>
        <v>0</v>
      </c>
      <c r="K826" s="63">
        <f>IFERROR(T_piece_prog[[#This Row],[Stock initial]]+T_piece_prog[[#This Row],[Entrées]]-T_piece_prog[[#This Row],[Sorties]],0)</f>
        <v>872</v>
      </c>
      <c r="L826" s="63">
        <f>IFERROR(T_piece_prog[[#This Row],[Stock Final]]*T_piece_prog[[#This Row],[Price]],0)</f>
        <v>0</v>
      </c>
      <c r="M826" s="80">
        <v>241</v>
      </c>
      <c r="N826" s="57">
        <f>IFERROR(K826-M826,"")</f>
        <v>631</v>
      </c>
      <c r="O826" s="53" t="str">
        <f>IF(N826&gt;=0,"OK","Manque")</f>
        <v>OK</v>
      </c>
    </row>
    <row r="827" spans="1:15" x14ac:dyDescent="0.3">
      <c r="A827" s="61">
        <f>IF(ISNUMBER(A826),A826+1,1)</f>
        <v>823</v>
      </c>
      <c r="B827" s="67" t="s">
        <v>856</v>
      </c>
      <c r="C827" s="63">
        <v>7420427661</v>
      </c>
      <c r="D827" s="67" t="s">
        <v>180</v>
      </c>
      <c r="E827" s="67" t="s">
        <v>1533</v>
      </c>
      <c r="F827" s="64"/>
      <c r="G827" s="67"/>
      <c r="H827" s="80">
        <v>0</v>
      </c>
      <c r="I827" s="80">
        <f>IF(C827="",0,SUMIFS(T_mouv_prog[Entrée],T_mouv_prog[Ref],C827))</f>
        <v>0</v>
      </c>
      <c r="J827" s="67">
        <f>IF(C827="",0,SUMIFS(T_mouv_prog[Sortie],T_mouv_prog[Ref],C827))</f>
        <v>0</v>
      </c>
      <c r="K827" s="63">
        <f>IFERROR(T_piece_prog[[#This Row],[Stock initial]]+T_piece_prog[[#This Row],[Entrées]]-T_piece_prog[[#This Row],[Sorties]],0)</f>
        <v>0</v>
      </c>
      <c r="L827" s="63">
        <f>IFERROR(T_piece_prog[[#This Row],[Stock Final]]*T_piece_prog[[#This Row],[Price]],0)</f>
        <v>0</v>
      </c>
      <c r="M827" s="80">
        <v>3</v>
      </c>
      <c r="N827" s="57">
        <f>IFERROR(K827-M827,"")</f>
        <v>-3</v>
      </c>
      <c r="O827" s="53" t="str">
        <f>IF(N827&gt;=0,"OK","Manque")</f>
        <v>Manque</v>
      </c>
    </row>
    <row r="828" spans="1:15" x14ac:dyDescent="0.3">
      <c r="A828" s="61">
        <f>IF(ISNUMBER(A827),A827+1,1)</f>
        <v>824</v>
      </c>
      <c r="B828" s="67" t="s">
        <v>1041</v>
      </c>
      <c r="C828" s="63" t="s">
        <v>1042</v>
      </c>
      <c r="D828" s="67" t="s">
        <v>120</v>
      </c>
      <c r="E828" s="67" t="s">
        <v>1533</v>
      </c>
      <c r="F828" s="64"/>
      <c r="G828" s="67"/>
      <c r="H828" s="80">
        <v>0</v>
      </c>
      <c r="I828" s="80">
        <f>IF(C828="",0,SUMIFS(T_mouv_prog[Entrée],T_mouv_prog[Ref],C828))</f>
        <v>0</v>
      </c>
      <c r="J828" s="67">
        <f>IF(C828="",0,SUMIFS(T_mouv_prog[Sortie],T_mouv_prog[Ref],C828))</f>
        <v>0</v>
      </c>
      <c r="K828" s="63">
        <f>IFERROR(T_piece_prog[[#This Row],[Stock initial]]+T_piece_prog[[#This Row],[Entrées]]-T_piece_prog[[#This Row],[Sorties]],0)</f>
        <v>0</v>
      </c>
      <c r="L828" s="63">
        <f>IFERROR(T_piece_prog[[#This Row],[Stock Final]]*T_piece_prog[[#This Row],[Price]],0)</f>
        <v>0</v>
      </c>
      <c r="M828" s="80">
        <v>1</v>
      </c>
      <c r="N828" s="57">
        <f>IFERROR(K828-M828,"")</f>
        <v>-1</v>
      </c>
      <c r="O828" s="53" t="str">
        <f>IF(N828&gt;=0,"OK","Manque")</f>
        <v>Manque</v>
      </c>
    </row>
    <row r="829" spans="1:15" x14ac:dyDescent="0.3">
      <c r="A829" s="61">
        <f>IF(ISNUMBER(A828),A828+1,1)</f>
        <v>825</v>
      </c>
      <c r="B829" s="67" t="s">
        <v>616</v>
      </c>
      <c r="C829" s="63" t="s">
        <v>617</v>
      </c>
      <c r="D829" s="67" t="s">
        <v>242</v>
      </c>
      <c r="E829" s="67" t="s">
        <v>1533</v>
      </c>
      <c r="F829" s="64"/>
      <c r="G829" s="67"/>
      <c r="H829" s="80">
        <v>2</v>
      </c>
      <c r="I829" s="80">
        <f>IF(C829="",0,SUMIFS(T_mouv_prog[Entrée],T_mouv_prog[Ref],C829))</f>
        <v>0</v>
      </c>
      <c r="J829" s="67">
        <f>IF(C829="",0,SUMIFS(T_mouv_prog[Sortie],T_mouv_prog[Ref],C829))</f>
        <v>0</v>
      </c>
      <c r="K829" s="63">
        <f>IFERROR(T_piece_prog[[#This Row],[Stock initial]]+T_piece_prog[[#This Row],[Entrées]]-T_piece_prog[[#This Row],[Sorties]],0)</f>
        <v>2</v>
      </c>
      <c r="L829" s="63">
        <f>IFERROR(T_piece_prog[[#This Row],[Stock Final]]*T_piece_prog[[#This Row],[Price]],0)</f>
        <v>0</v>
      </c>
      <c r="M829" s="80">
        <v>2</v>
      </c>
      <c r="N829" s="57">
        <f>IFERROR(K829-M829,"")</f>
        <v>0</v>
      </c>
      <c r="O829" s="53" t="str">
        <f>IF(N829&gt;=0,"OK","Manque")</f>
        <v>OK</v>
      </c>
    </row>
    <row r="830" spans="1:15" x14ac:dyDescent="0.3">
      <c r="A830" s="61">
        <f>IF(ISNUMBER(A829),A829+1,1)</f>
        <v>826</v>
      </c>
      <c r="B830" s="67" t="s">
        <v>584</v>
      </c>
      <c r="C830" s="63" t="s">
        <v>585</v>
      </c>
      <c r="D830" s="67" t="s">
        <v>242</v>
      </c>
      <c r="E830" s="67" t="s">
        <v>1533</v>
      </c>
      <c r="F830" s="64"/>
      <c r="G830" s="67"/>
      <c r="H830" s="80">
        <v>15</v>
      </c>
      <c r="I830" s="80">
        <f>IF(C830="",0,SUMIFS(T_mouv_prog[Entrée],T_mouv_prog[Ref],C830))</f>
        <v>0</v>
      </c>
      <c r="J830" s="67">
        <f>IF(C830="",0,SUMIFS(T_mouv_prog[Sortie],T_mouv_prog[Ref],C830))</f>
        <v>0</v>
      </c>
      <c r="K830" s="63">
        <f>IFERROR(T_piece_prog[[#This Row],[Stock initial]]+T_piece_prog[[#This Row],[Entrées]]-T_piece_prog[[#This Row],[Sorties]],0)</f>
        <v>15</v>
      </c>
      <c r="L830" s="63">
        <f>IFERROR(T_piece_prog[[#This Row],[Stock Final]]*T_piece_prog[[#This Row],[Price]],0)</f>
        <v>0</v>
      </c>
      <c r="M830" s="80">
        <v>15</v>
      </c>
      <c r="N830" s="57">
        <f>IFERROR(K830-M830,"")</f>
        <v>0</v>
      </c>
      <c r="O830" s="53" t="str">
        <f>IF(N830&gt;=0,"OK","Manque")</f>
        <v>OK</v>
      </c>
    </row>
    <row r="831" spans="1:15" x14ac:dyDescent="0.3">
      <c r="A831" s="61">
        <f>IF(ISNUMBER(A830),A830+1,1)</f>
        <v>827</v>
      </c>
      <c r="B831" s="67" t="s">
        <v>1336</v>
      </c>
      <c r="C831" s="63" t="s">
        <v>1337</v>
      </c>
      <c r="D831" s="67" t="s">
        <v>683</v>
      </c>
      <c r="E831" s="67" t="s">
        <v>1535</v>
      </c>
      <c r="F831" s="64"/>
      <c r="G831" s="67"/>
      <c r="H831" s="80">
        <v>0</v>
      </c>
      <c r="I831" s="80">
        <f>IF(C831="",0,SUMIFS(T_mouv_prog[Entrée],T_mouv_prog[Ref],C831))</f>
        <v>0</v>
      </c>
      <c r="J831" s="67">
        <f>IF(C831="",0,SUMIFS(T_mouv_prog[Sortie],T_mouv_prog[Ref],C831))</f>
        <v>0</v>
      </c>
      <c r="K831" s="63">
        <f>IFERROR(T_piece_prog[[#This Row],[Stock initial]]+T_piece_prog[[#This Row],[Entrées]]-T_piece_prog[[#This Row],[Sorties]],0)</f>
        <v>0</v>
      </c>
      <c r="L831" s="63">
        <f>IFERROR(T_piece_prog[[#This Row],[Stock Final]]*T_piece_prog[[#This Row],[Price]],0)</f>
        <v>0</v>
      </c>
      <c r="M831" s="80">
        <v>1</v>
      </c>
      <c r="N831" s="57">
        <f>IFERROR(K831-M831,"")</f>
        <v>-1</v>
      </c>
      <c r="O831" s="53" t="str">
        <f>IF(N831&gt;=0,"OK","Manque")</f>
        <v>Manque</v>
      </c>
    </row>
    <row r="832" spans="1:15" x14ac:dyDescent="0.3">
      <c r="A832" s="61">
        <f>IF(ISNUMBER(A831),A831+1,1)</f>
        <v>828</v>
      </c>
      <c r="B832" s="62" t="s">
        <v>1419</v>
      </c>
      <c r="C832" s="63" t="s">
        <v>417</v>
      </c>
      <c r="D832" s="63" t="s">
        <v>242</v>
      </c>
      <c r="E832" s="63" t="s">
        <v>1533</v>
      </c>
      <c r="F832" s="64"/>
      <c r="G832" s="67"/>
      <c r="H832" s="80">
        <v>3</v>
      </c>
      <c r="I832" s="80">
        <f>IF(C832="",0,SUMIFS(T_mouv_prog[Entrée],T_mouv_prog[Ref],C832))</f>
        <v>0</v>
      </c>
      <c r="J832" s="67">
        <f>IF(C832="",0,SUMIFS(T_mouv_prog[Sortie],T_mouv_prog[Ref],C832))</f>
        <v>0</v>
      </c>
      <c r="K832" s="63">
        <f>IFERROR(T_piece_prog[[#This Row],[Stock initial]]+T_piece_prog[[#This Row],[Entrées]]-T_piece_prog[[#This Row],[Sorties]],0)</f>
        <v>3</v>
      </c>
      <c r="L832" s="63">
        <f>IFERROR(T_piece_prog[[#This Row],[Stock Final]]*T_piece_prog[[#This Row],[Price]],0)</f>
        <v>0</v>
      </c>
      <c r="M832" s="80">
        <v>1</v>
      </c>
      <c r="N832" s="57">
        <f>IFERROR(K832-M832,"")</f>
        <v>2</v>
      </c>
      <c r="O832" s="53" t="str">
        <f>IF(N832&gt;=0,"OK","Manque")</f>
        <v>OK</v>
      </c>
    </row>
    <row r="833" spans="1:15" x14ac:dyDescent="0.3">
      <c r="A833" s="61">
        <f>IF(ISNUMBER(A832),A832+1,1)</f>
        <v>829</v>
      </c>
      <c r="B833" s="62" t="s">
        <v>1410</v>
      </c>
      <c r="C833" s="63" t="s">
        <v>483</v>
      </c>
      <c r="D833" s="63" t="s">
        <v>242</v>
      </c>
      <c r="E833" s="63" t="s">
        <v>1533</v>
      </c>
      <c r="F833" s="64"/>
      <c r="G833" s="67"/>
      <c r="H833" s="80">
        <v>3</v>
      </c>
      <c r="I833" s="80">
        <f>IF(C833="",0,SUMIFS(T_mouv_prog[Entrée],T_mouv_prog[Ref],C833))</f>
        <v>0</v>
      </c>
      <c r="J833" s="67">
        <f>IF(C833="",0,SUMIFS(T_mouv_prog[Sortie],T_mouv_prog[Ref],C833))</f>
        <v>0</v>
      </c>
      <c r="K833" s="63">
        <f>IFERROR(T_piece_prog[[#This Row],[Stock initial]]+T_piece_prog[[#This Row],[Entrées]]-T_piece_prog[[#This Row],[Sorties]],0)</f>
        <v>3</v>
      </c>
      <c r="L833" s="63">
        <f>IFERROR(T_piece_prog[[#This Row],[Stock Final]]*T_piece_prog[[#This Row],[Price]],0)</f>
        <v>0</v>
      </c>
      <c r="M833" s="80">
        <v>3</v>
      </c>
      <c r="N833" s="57">
        <f>IFERROR(K833-M833,"")</f>
        <v>0</v>
      </c>
      <c r="O833" s="53" t="str">
        <f>IF(N833&gt;=0,"OK","Manque")</f>
        <v>OK</v>
      </c>
    </row>
    <row r="834" spans="1:15" x14ac:dyDescent="0.3">
      <c r="A834" s="61">
        <f>IF(ISNUMBER(A833),A833+1,1)</f>
        <v>830</v>
      </c>
      <c r="B834" s="62" t="s">
        <v>1417</v>
      </c>
      <c r="C834" s="63" t="s">
        <v>419</v>
      </c>
      <c r="D834" s="63" t="s">
        <v>242</v>
      </c>
      <c r="E834" s="63" t="s">
        <v>1533</v>
      </c>
      <c r="F834" s="64"/>
      <c r="G834" s="67"/>
      <c r="H834" s="80">
        <v>1</v>
      </c>
      <c r="I834" s="80">
        <f>IF(C834="",0,SUMIFS(T_mouv_prog[Entrée],T_mouv_prog[Ref],C834))</f>
        <v>0</v>
      </c>
      <c r="J834" s="67">
        <f>IF(C834="",0,SUMIFS(T_mouv_prog[Sortie],T_mouv_prog[Ref],C834))</f>
        <v>0</v>
      </c>
      <c r="K834" s="63">
        <f>IFERROR(T_piece_prog[[#This Row],[Stock initial]]+T_piece_prog[[#This Row],[Entrées]]-T_piece_prog[[#This Row],[Sorties]],0)</f>
        <v>1</v>
      </c>
      <c r="L834" s="63">
        <f>IFERROR(T_piece_prog[[#This Row],[Stock Final]]*T_piece_prog[[#This Row],[Price]],0)</f>
        <v>0</v>
      </c>
      <c r="M834" s="80">
        <v>1</v>
      </c>
      <c r="N834" s="57">
        <f>IFERROR(K834-M834,"")</f>
        <v>0</v>
      </c>
      <c r="O834" s="53" t="str">
        <f>IF(N834&gt;=0,"OK","Manque")</f>
        <v>OK</v>
      </c>
    </row>
    <row r="835" spans="1:15" x14ac:dyDescent="0.3">
      <c r="A835" s="61">
        <f>IF(ISNUMBER(A834),A834+1,1)</f>
        <v>831</v>
      </c>
      <c r="B835" s="62" t="s">
        <v>1418</v>
      </c>
      <c r="C835" s="63" t="s">
        <v>418</v>
      </c>
      <c r="D835" s="63" t="s">
        <v>242</v>
      </c>
      <c r="E835" s="63" t="s">
        <v>1533</v>
      </c>
      <c r="F835" s="64"/>
      <c r="G835" s="67"/>
      <c r="H835" s="80">
        <v>4</v>
      </c>
      <c r="I835" s="80">
        <f>IF(C835="",0,SUMIFS(T_mouv_prog[Entrée],T_mouv_prog[Ref],C835))</f>
        <v>0</v>
      </c>
      <c r="J835" s="67">
        <f>IF(C835="",0,SUMIFS(T_mouv_prog[Sortie],T_mouv_prog[Ref],C835))</f>
        <v>0</v>
      </c>
      <c r="K835" s="63">
        <f>IFERROR(T_piece_prog[[#This Row],[Stock initial]]+T_piece_prog[[#This Row],[Entrées]]-T_piece_prog[[#This Row],[Sorties]],0)</f>
        <v>4</v>
      </c>
      <c r="L835" s="63">
        <f>IFERROR(T_piece_prog[[#This Row],[Stock Final]]*T_piece_prog[[#This Row],[Price]],0)</f>
        <v>0</v>
      </c>
      <c r="M835" s="80">
        <v>6</v>
      </c>
      <c r="N835" s="57">
        <f>IFERROR(K835-M835,"")</f>
        <v>-2</v>
      </c>
      <c r="O835" s="53" t="str">
        <f>IF(N835&gt;=0,"OK","Manque")</f>
        <v>Manque</v>
      </c>
    </row>
    <row r="836" spans="1:15" x14ac:dyDescent="0.3">
      <c r="A836" s="61">
        <f>IF(ISNUMBER(A835),A835+1,1)</f>
        <v>832</v>
      </c>
      <c r="B836" s="62" t="s">
        <v>392</v>
      </c>
      <c r="C836" s="63" t="s">
        <v>448</v>
      </c>
      <c r="D836" s="63" t="s">
        <v>242</v>
      </c>
      <c r="E836" s="63" t="s">
        <v>1533</v>
      </c>
      <c r="F836" s="64"/>
      <c r="G836" s="67"/>
      <c r="H836" s="80">
        <v>2</v>
      </c>
      <c r="I836" s="80">
        <f>IF(C836="",0,SUMIFS(T_mouv_prog[Entrée],T_mouv_prog[Ref],C836))</f>
        <v>0</v>
      </c>
      <c r="J836" s="67">
        <f>IF(C836="",0,SUMIFS(T_mouv_prog[Sortie],T_mouv_prog[Ref],C836))</f>
        <v>0</v>
      </c>
      <c r="K836" s="63">
        <f>IFERROR(T_piece_prog[[#This Row],[Stock initial]]+T_piece_prog[[#This Row],[Entrées]]-T_piece_prog[[#This Row],[Sorties]],0)</f>
        <v>2</v>
      </c>
      <c r="L836" s="63">
        <f>IFERROR(T_piece_prog[[#This Row],[Stock Final]]*T_piece_prog[[#This Row],[Price]],0)</f>
        <v>0</v>
      </c>
      <c r="M836" s="80">
        <v>2</v>
      </c>
      <c r="N836" s="57">
        <f>IFERROR(K836-M836,"")</f>
        <v>0</v>
      </c>
      <c r="O836" s="53" t="str">
        <f>IF(N836&gt;=0,"OK","Manque")</f>
        <v>OK</v>
      </c>
    </row>
    <row r="837" spans="1:15" x14ac:dyDescent="0.3">
      <c r="A837" s="61">
        <f>IF(ISNUMBER(A836),A836+1,1)</f>
        <v>833</v>
      </c>
      <c r="B837" s="62" t="s">
        <v>392</v>
      </c>
      <c r="C837" s="63" t="s">
        <v>393</v>
      </c>
      <c r="D837" s="63" t="s">
        <v>242</v>
      </c>
      <c r="E837" s="63" t="s">
        <v>1533</v>
      </c>
      <c r="F837" s="64"/>
      <c r="G837" s="67"/>
      <c r="H837" s="80">
        <v>8</v>
      </c>
      <c r="I837" s="80">
        <f>IF(C837="",0,SUMIFS(T_mouv_prog[Entrée],T_mouv_prog[Ref],C837))</f>
        <v>0</v>
      </c>
      <c r="J837" s="67">
        <f>IF(C837="",0,SUMIFS(T_mouv_prog[Sortie],T_mouv_prog[Ref],C837))</f>
        <v>0</v>
      </c>
      <c r="K837" s="63">
        <f>IFERROR(T_piece_prog[[#This Row],[Stock initial]]+T_piece_prog[[#This Row],[Entrées]]-T_piece_prog[[#This Row],[Sorties]],0)</f>
        <v>8</v>
      </c>
      <c r="L837" s="63">
        <f>IFERROR(T_piece_prog[[#This Row],[Stock Final]]*T_piece_prog[[#This Row],[Price]],0)</f>
        <v>0</v>
      </c>
      <c r="M837" s="80">
        <v>8</v>
      </c>
      <c r="N837" s="57">
        <f>IFERROR(K837-M837,"")</f>
        <v>0</v>
      </c>
      <c r="O837" s="53" t="str">
        <f>IF(N837&gt;=0,"OK","Manque")</f>
        <v>OK</v>
      </c>
    </row>
    <row r="838" spans="1:15" x14ac:dyDescent="0.3">
      <c r="A838" s="61">
        <f>IF(ISNUMBER(A837),A837+1,1)</f>
        <v>834</v>
      </c>
      <c r="B838" s="67" t="s">
        <v>984</v>
      </c>
      <c r="C838" s="63" t="s">
        <v>985</v>
      </c>
      <c r="D838" s="67" t="s">
        <v>242</v>
      </c>
      <c r="E838" s="67" t="s">
        <v>1533</v>
      </c>
      <c r="F838" s="64"/>
      <c r="G838" s="67"/>
      <c r="H838" s="80">
        <v>0</v>
      </c>
      <c r="I838" s="80">
        <f>IF(C838="",0,SUMIFS(T_mouv_prog[Entrée],T_mouv_prog[Ref],C838))</f>
        <v>0</v>
      </c>
      <c r="J838" s="67">
        <f>IF(C838="",0,SUMIFS(T_mouv_prog[Sortie],T_mouv_prog[Ref],C838))</f>
        <v>0</v>
      </c>
      <c r="K838" s="63">
        <f>IFERROR(T_piece_prog[[#This Row],[Stock initial]]+T_piece_prog[[#This Row],[Entrées]]-T_piece_prog[[#This Row],[Sorties]],0)</f>
        <v>0</v>
      </c>
      <c r="L838" s="63">
        <f>IFERROR(T_piece_prog[[#This Row],[Stock Final]]*T_piece_prog[[#This Row],[Price]],0)</f>
        <v>0</v>
      </c>
      <c r="M838" s="80">
        <v>0</v>
      </c>
      <c r="N838" s="57">
        <f>IFERROR(K838-M838,"")</f>
        <v>0</v>
      </c>
      <c r="O838" s="53" t="str">
        <f>IF(N838&gt;=0,"OK","Manque")</f>
        <v>OK</v>
      </c>
    </row>
    <row r="839" spans="1:15" x14ac:dyDescent="0.3">
      <c r="A839" s="61">
        <f>IF(ISNUMBER(A838),A838+1,1)</f>
        <v>835</v>
      </c>
      <c r="B839" s="67" t="s">
        <v>30</v>
      </c>
      <c r="C839" s="63" t="s">
        <v>885</v>
      </c>
      <c r="D839" s="67" t="s">
        <v>683</v>
      </c>
      <c r="E839" s="67" t="s">
        <v>1533</v>
      </c>
      <c r="F839" s="64"/>
      <c r="G839" s="67"/>
      <c r="H839" s="80">
        <v>0</v>
      </c>
      <c r="I839" s="80">
        <f>IF(C839="",0,SUMIFS(T_mouv_prog[Entrée],T_mouv_prog[Ref],C839))</f>
        <v>0</v>
      </c>
      <c r="J839" s="67">
        <f>IF(C839="",0,SUMIFS(T_mouv_prog[Sortie],T_mouv_prog[Ref],C839))</f>
        <v>0</v>
      </c>
      <c r="K839" s="63">
        <f>IFERROR(T_piece_prog[[#This Row],[Stock initial]]+T_piece_prog[[#This Row],[Entrées]]-T_piece_prog[[#This Row],[Sorties]],0)</f>
        <v>0</v>
      </c>
      <c r="L839" s="63">
        <f>IFERROR(T_piece_prog[[#This Row],[Stock Final]]*T_piece_prog[[#This Row],[Price]],0)</f>
        <v>0</v>
      </c>
      <c r="M839" s="80">
        <v>0</v>
      </c>
      <c r="N839" s="57">
        <f>IFERROR(K839-M839,"")</f>
        <v>0</v>
      </c>
      <c r="O839" s="53" t="str">
        <f>IF(N839&gt;=0,"OK","Manque")</f>
        <v>OK</v>
      </c>
    </row>
    <row r="840" spans="1:15" x14ac:dyDescent="0.3">
      <c r="A840" s="61">
        <f>IF(ISNUMBER(A839),A839+1,1)</f>
        <v>836</v>
      </c>
      <c r="B840" s="67" t="s">
        <v>30</v>
      </c>
      <c r="C840" s="63">
        <v>20403021068</v>
      </c>
      <c r="D840" s="67" t="s">
        <v>683</v>
      </c>
      <c r="E840" s="67" t="s">
        <v>1533</v>
      </c>
      <c r="F840" s="64"/>
      <c r="G840" s="67"/>
      <c r="H840" s="80">
        <v>4</v>
      </c>
      <c r="I840" s="80">
        <f>IF(C840="",0,SUMIFS(T_mouv_prog[Entrée],T_mouv_prog[Ref],C840))</f>
        <v>0</v>
      </c>
      <c r="J840" s="67">
        <f>IF(C840="",0,SUMIFS(T_mouv_prog[Sortie],T_mouv_prog[Ref],C840))</f>
        <v>0</v>
      </c>
      <c r="K840" s="63">
        <f>IFERROR(T_piece_prog[[#This Row],[Stock initial]]+T_piece_prog[[#This Row],[Entrées]]-T_piece_prog[[#This Row],[Sorties]],0)</f>
        <v>4</v>
      </c>
      <c r="L840" s="63">
        <f>IFERROR(T_piece_prog[[#This Row],[Stock Final]]*T_piece_prog[[#This Row],[Price]],0)</f>
        <v>0</v>
      </c>
      <c r="M840" s="80">
        <v>3</v>
      </c>
      <c r="N840" s="57">
        <f>IFERROR(K840-M840,"")</f>
        <v>1</v>
      </c>
      <c r="O840" s="53" t="str">
        <f>IF(N840&gt;=0,"OK","Manque")</f>
        <v>OK</v>
      </c>
    </row>
    <row r="841" spans="1:15" x14ac:dyDescent="0.3">
      <c r="A841" s="61">
        <f>IF(ISNUMBER(A840),A840+1,1)</f>
        <v>837</v>
      </c>
      <c r="B841" s="67" t="s">
        <v>30</v>
      </c>
      <c r="C841" s="63" t="s">
        <v>1333</v>
      </c>
      <c r="D841" s="67" t="s">
        <v>683</v>
      </c>
      <c r="E841" s="67" t="s">
        <v>1533</v>
      </c>
      <c r="F841" s="64"/>
      <c r="G841" s="67"/>
      <c r="H841" s="80">
        <v>0</v>
      </c>
      <c r="I841" s="80">
        <f>IF(C841="",0,SUMIFS(T_mouv_prog[Entrée],T_mouv_prog[Ref],C841))</f>
        <v>0</v>
      </c>
      <c r="J841" s="67">
        <f>IF(C841="",0,SUMIFS(T_mouv_prog[Sortie],T_mouv_prog[Ref],C841))</f>
        <v>0</v>
      </c>
      <c r="K841" s="63">
        <f>IFERROR(T_piece_prog[[#This Row],[Stock initial]]+T_piece_prog[[#This Row],[Entrées]]-T_piece_prog[[#This Row],[Sorties]],0)</f>
        <v>0</v>
      </c>
      <c r="L841" s="63">
        <f>IFERROR(T_piece_prog[[#This Row],[Stock Final]]*T_piece_prog[[#This Row],[Price]],0)</f>
        <v>0</v>
      </c>
      <c r="M841" s="80">
        <v>0</v>
      </c>
      <c r="N841" s="57">
        <f>IFERROR(K841-M841,"")</f>
        <v>0</v>
      </c>
      <c r="O841" s="53" t="str">
        <f>IF(N841&gt;=0,"OK","Manque")</f>
        <v>OK</v>
      </c>
    </row>
    <row r="842" spans="1:15" x14ac:dyDescent="0.3">
      <c r="A842" s="61">
        <f>IF(ISNUMBER(A841),A841+1,1)</f>
        <v>838</v>
      </c>
      <c r="B842" s="67" t="s">
        <v>30</v>
      </c>
      <c r="C842" s="63">
        <v>6302</v>
      </c>
      <c r="D842" s="67" t="s">
        <v>242</v>
      </c>
      <c r="E842" s="67" t="s">
        <v>1533</v>
      </c>
      <c r="F842" s="64"/>
      <c r="G842" s="67"/>
      <c r="H842" s="80">
        <v>0</v>
      </c>
      <c r="I842" s="80">
        <f>IF(C842="",0,SUMIFS(T_mouv_prog[Entrée],T_mouv_prog[Ref],C842))</f>
        <v>0</v>
      </c>
      <c r="J842" s="67">
        <f>IF(C842="",0,SUMIFS(T_mouv_prog[Sortie],T_mouv_prog[Ref],C842))</f>
        <v>0</v>
      </c>
      <c r="K842" s="63">
        <f>IFERROR(T_piece_prog[[#This Row],[Stock initial]]+T_piece_prog[[#This Row],[Entrées]]-T_piece_prog[[#This Row],[Sorties]],0)</f>
        <v>0</v>
      </c>
      <c r="L842" s="63">
        <f>IFERROR(T_piece_prog[[#This Row],[Stock Final]]*T_piece_prog[[#This Row],[Price]],0)</f>
        <v>0</v>
      </c>
      <c r="M842" s="80">
        <v>5</v>
      </c>
      <c r="N842" s="57">
        <f>IFERROR(K842-M842,"")</f>
        <v>-5</v>
      </c>
      <c r="O842" s="53" t="str">
        <f>IF(N842&gt;=0,"OK","Manque")</f>
        <v>Manque</v>
      </c>
    </row>
    <row r="843" spans="1:15" x14ac:dyDescent="0.3">
      <c r="A843" s="61">
        <f>IF(ISNUMBER(A842),A842+1,1)</f>
        <v>839</v>
      </c>
      <c r="B843" s="62" t="s">
        <v>413</v>
      </c>
      <c r="C843" s="63" t="s">
        <v>414</v>
      </c>
      <c r="D843" s="63" t="s">
        <v>242</v>
      </c>
      <c r="E843" s="63" t="s">
        <v>1533</v>
      </c>
      <c r="F843" s="64"/>
      <c r="G843" s="67"/>
      <c r="H843" s="80">
        <v>4</v>
      </c>
      <c r="I843" s="80">
        <f>IF(C843="",0,SUMIFS(T_mouv_prog[Entrée],T_mouv_prog[Ref],C843))</f>
        <v>0</v>
      </c>
      <c r="J843" s="67">
        <f>IF(C843="",0,SUMIFS(T_mouv_prog[Sortie],T_mouv_prog[Ref],C843))</f>
        <v>0</v>
      </c>
      <c r="K843" s="63">
        <f>IFERROR(T_piece_prog[[#This Row],[Stock initial]]+T_piece_prog[[#This Row],[Entrées]]-T_piece_prog[[#This Row],[Sorties]],0)</f>
        <v>4</v>
      </c>
      <c r="L843" s="63">
        <f>IFERROR(T_piece_prog[[#This Row],[Stock Final]]*T_piece_prog[[#This Row],[Price]],0)</f>
        <v>0</v>
      </c>
      <c r="M843" s="80">
        <v>4</v>
      </c>
      <c r="N843" s="57">
        <f>IFERROR(K843-M843,"")</f>
        <v>0</v>
      </c>
      <c r="O843" s="53" t="str">
        <f>IF(N843&gt;=0,"OK","Manque")</f>
        <v>OK</v>
      </c>
    </row>
    <row r="844" spans="1:15" x14ac:dyDescent="0.3">
      <c r="A844" s="61">
        <f>IF(ISNUMBER(A843),A843+1,1)</f>
        <v>840</v>
      </c>
      <c r="B844" s="67" t="s">
        <v>1199</v>
      </c>
      <c r="C844" s="63" t="s">
        <v>1200</v>
      </c>
      <c r="D844" s="67" t="s">
        <v>683</v>
      </c>
      <c r="E844" s="67" t="s">
        <v>1533</v>
      </c>
      <c r="F844" s="64"/>
      <c r="G844" s="67"/>
      <c r="H844" s="80">
        <v>0</v>
      </c>
      <c r="I844" s="80">
        <f>IF(C844="",0,SUMIFS(T_mouv_prog[Entrée],T_mouv_prog[Ref],C844))</f>
        <v>0</v>
      </c>
      <c r="J844" s="67">
        <f>IF(C844="",0,SUMIFS(T_mouv_prog[Sortie],T_mouv_prog[Ref],C844))</f>
        <v>0</v>
      </c>
      <c r="K844" s="63">
        <f>IFERROR(T_piece_prog[[#This Row],[Stock initial]]+T_piece_prog[[#This Row],[Entrées]]-T_piece_prog[[#This Row],[Sorties]],0)</f>
        <v>0</v>
      </c>
      <c r="L844" s="63">
        <f>IFERROR(T_piece_prog[[#This Row],[Stock Final]]*T_piece_prog[[#This Row],[Price]],0)</f>
        <v>0</v>
      </c>
      <c r="M844" s="80">
        <v>1</v>
      </c>
      <c r="N844" s="57">
        <f>IFERROR(K844-M844,"")</f>
        <v>-1</v>
      </c>
      <c r="O844" s="53" t="str">
        <f>IF(N844&gt;=0,"OK","Manque")</f>
        <v>Manque</v>
      </c>
    </row>
    <row r="845" spans="1:15" x14ac:dyDescent="0.3">
      <c r="A845" s="61">
        <f>IF(ISNUMBER(A844),A844+1,1)</f>
        <v>841</v>
      </c>
      <c r="B845" s="67" t="s">
        <v>1190</v>
      </c>
      <c r="C845" s="63" t="s">
        <v>1191</v>
      </c>
      <c r="D845" s="67" t="s">
        <v>1086</v>
      </c>
      <c r="E845" s="67" t="s">
        <v>1533</v>
      </c>
      <c r="F845" s="64"/>
      <c r="G845" s="67"/>
      <c r="H845" s="80">
        <v>0</v>
      </c>
      <c r="I845" s="80">
        <f>IF(C845="",0,SUMIFS(T_mouv_prog[Entrée],T_mouv_prog[Ref],C845))</f>
        <v>0</v>
      </c>
      <c r="J845" s="67">
        <f>IF(C845="",0,SUMIFS(T_mouv_prog[Sortie],T_mouv_prog[Ref],C845))</f>
        <v>0</v>
      </c>
      <c r="K845" s="63">
        <f>IFERROR(T_piece_prog[[#This Row],[Stock initial]]+T_piece_prog[[#This Row],[Entrées]]-T_piece_prog[[#This Row],[Sorties]],0)</f>
        <v>0</v>
      </c>
      <c r="L845" s="63">
        <f>IFERROR(T_piece_prog[[#This Row],[Stock Final]]*T_piece_prog[[#This Row],[Price]],0)</f>
        <v>0</v>
      </c>
      <c r="M845" s="80">
        <v>0</v>
      </c>
      <c r="N845" s="57">
        <f>IFERROR(K845-M845,"")</f>
        <v>0</v>
      </c>
      <c r="O845" s="53" t="str">
        <f>IF(N845&gt;=0,"OK","Manque")</f>
        <v>OK</v>
      </c>
    </row>
    <row r="846" spans="1:15" x14ac:dyDescent="0.3">
      <c r="A846" s="61">
        <f>IF(ISNUMBER(A845),A845+1,1)</f>
        <v>842</v>
      </c>
      <c r="B846" s="67" t="s">
        <v>601</v>
      </c>
      <c r="C846" s="63" t="s">
        <v>602</v>
      </c>
      <c r="D846" s="67" t="s">
        <v>242</v>
      </c>
      <c r="E846" s="67" t="s">
        <v>1533</v>
      </c>
      <c r="F846" s="64"/>
      <c r="G846" s="67"/>
      <c r="H846" s="80">
        <v>1</v>
      </c>
      <c r="I846" s="80">
        <f>IF(C846="",0,SUMIFS(T_mouv_prog[Entrée],T_mouv_prog[Ref],C846))</f>
        <v>0</v>
      </c>
      <c r="J846" s="67">
        <f>IF(C846="",0,SUMIFS(T_mouv_prog[Sortie],T_mouv_prog[Ref],C846))</f>
        <v>0</v>
      </c>
      <c r="K846" s="63">
        <f>IFERROR(T_piece_prog[[#This Row],[Stock initial]]+T_piece_prog[[#This Row],[Entrées]]-T_piece_prog[[#This Row],[Sorties]],0)</f>
        <v>1</v>
      </c>
      <c r="L846" s="63">
        <f>IFERROR(T_piece_prog[[#This Row],[Stock Final]]*T_piece_prog[[#This Row],[Price]],0)</f>
        <v>0</v>
      </c>
      <c r="M846" s="80">
        <v>1</v>
      </c>
      <c r="N846" s="57">
        <f>IFERROR(K846-M846,"")</f>
        <v>0</v>
      </c>
      <c r="O846" s="53" t="str">
        <f>IF(N846&gt;=0,"OK","Manque")</f>
        <v>OK</v>
      </c>
    </row>
    <row r="847" spans="1:15" x14ac:dyDescent="0.3">
      <c r="A847" s="61">
        <f>IF(ISNUMBER(A846),A846+1,1)</f>
        <v>843</v>
      </c>
      <c r="B847" s="62" t="s">
        <v>1555</v>
      </c>
      <c r="C847" s="63" t="s">
        <v>1554</v>
      </c>
      <c r="D847" s="63" t="s">
        <v>242</v>
      </c>
      <c r="E847" s="63" t="s">
        <v>1533</v>
      </c>
      <c r="F847" s="64"/>
      <c r="G847" s="67"/>
      <c r="H847" s="80"/>
      <c r="I847" s="80">
        <f>IF(C847="",0,SUMIFS(T_mouv_prog[Entrée],T_mouv_prog[Ref],C847))</f>
        <v>0</v>
      </c>
      <c r="J847" s="67">
        <f>IF(C847="",0,SUMIFS(T_mouv_prog[Sortie],T_mouv_prog[Ref],C847))</f>
        <v>0</v>
      </c>
      <c r="K847" s="63">
        <f>IFERROR(T_piece_prog[[#This Row],[Stock initial]]+T_piece_prog[[#This Row],[Entrées]]-T_piece_prog[[#This Row],[Sorties]],0)</f>
        <v>0</v>
      </c>
      <c r="L847" s="63">
        <f>IFERROR(T_piece_prog[[#This Row],[Stock Final]]*T_piece_prog[[#This Row],[Price]],0)</f>
        <v>0</v>
      </c>
      <c r="M847" s="80"/>
      <c r="N847" s="57">
        <f>IFERROR(K847-M847,"")</f>
        <v>0</v>
      </c>
      <c r="O847" s="53" t="str">
        <f>IF(N847&gt;=0,"OK","Manque")</f>
        <v>OK</v>
      </c>
    </row>
    <row r="848" spans="1:15" x14ac:dyDescent="0.3">
      <c r="A848" s="61">
        <f>IF(ISNUMBER(A847),A847+1,1)</f>
        <v>844</v>
      </c>
      <c r="B848" s="67" t="s">
        <v>605</v>
      </c>
      <c r="C848" s="63" t="s">
        <v>1064</v>
      </c>
      <c r="D848" s="67" t="s">
        <v>242</v>
      </c>
      <c r="E848" s="67" t="s">
        <v>1533</v>
      </c>
      <c r="F848" s="64"/>
      <c r="G848" s="67"/>
      <c r="H848" s="80">
        <v>0</v>
      </c>
      <c r="I848" s="80">
        <f>IF(C848="",0,SUMIFS(T_mouv_prog[Entrée],T_mouv_prog[Ref],C848))</f>
        <v>0</v>
      </c>
      <c r="J848" s="67">
        <f>IF(C848="",0,SUMIFS(T_mouv_prog[Sortie],T_mouv_prog[Ref],C848))</f>
        <v>0</v>
      </c>
      <c r="K848" s="63">
        <f>IFERROR(T_piece_prog[[#This Row],[Stock initial]]+T_piece_prog[[#This Row],[Entrées]]-T_piece_prog[[#This Row],[Sorties]],0)</f>
        <v>0</v>
      </c>
      <c r="L848" s="63">
        <f>IFERROR(T_piece_prog[[#This Row],[Stock Final]]*T_piece_prog[[#This Row],[Price]],0)</f>
        <v>0</v>
      </c>
      <c r="M848" s="80">
        <v>35</v>
      </c>
      <c r="N848" s="57">
        <f>IFERROR(K848-M848,"")</f>
        <v>-35</v>
      </c>
      <c r="O848" s="53" t="str">
        <f>IF(N848&gt;=0,"OK","Manque")</f>
        <v>Manque</v>
      </c>
    </row>
    <row r="849" spans="1:15" x14ac:dyDescent="0.3">
      <c r="A849" s="61">
        <f>IF(ISNUMBER(A848),A848+1,1)</f>
        <v>845</v>
      </c>
      <c r="B849" s="67" t="s">
        <v>605</v>
      </c>
      <c r="C849" s="63" t="s">
        <v>607</v>
      </c>
      <c r="D849" s="67" t="s">
        <v>242</v>
      </c>
      <c r="E849" s="67" t="s">
        <v>1533</v>
      </c>
      <c r="F849" s="64"/>
      <c r="G849" s="67"/>
      <c r="H849" s="80">
        <v>11</v>
      </c>
      <c r="I849" s="80">
        <f>IF(C849="",0,SUMIFS(T_mouv_prog[Entrée],T_mouv_prog[Ref],C849))</f>
        <v>0</v>
      </c>
      <c r="J849" s="67">
        <f>IF(C849="",0,SUMIFS(T_mouv_prog[Sortie],T_mouv_prog[Ref],C849))</f>
        <v>0</v>
      </c>
      <c r="K849" s="63">
        <f>IFERROR(T_piece_prog[[#This Row],[Stock initial]]+T_piece_prog[[#This Row],[Entrées]]-T_piece_prog[[#This Row],[Sorties]],0)</f>
        <v>11</v>
      </c>
      <c r="L849" s="63">
        <f>IFERROR(T_piece_prog[[#This Row],[Stock Final]]*T_piece_prog[[#This Row],[Price]],0)</f>
        <v>0</v>
      </c>
      <c r="M849" s="80">
        <v>10</v>
      </c>
      <c r="N849" s="57">
        <f>IFERROR(K849-M849,"")</f>
        <v>1</v>
      </c>
      <c r="O849" s="53" t="str">
        <f>IF(N849&gt;=0,"OK","Manque")</f>
        <v>OK</v>
      </c>
    </row>
    <row r="850" spans="1:15" x14ac:dyDescent="0.3">
      <c r="A850" s="61">
        <f>IF(ISNUMBER(A849),A849+1,1)</f>
        <v>846</v>
      </c>
      <c r="B850" s="67" t="s">
        <v>605</v>
      </c>
      <c r="C850" s="63" t="s">
        <v>606</v>
      </c>
      <c r="D850" s="67" t="s">
        <v>242</v>
      </c>
      <c r="E850" s="67" t="s">
        <v>1533</v>
      </c>
      <c r="F850" s="64"/>
      <c r="G850" s="67"/>
      <c r="H850" s="80">
        <v>13</v>
      </c>
      <c r="I850" s="80">
        <f>IF(C850="",0,SUMIFS(T_mouv_prog[Entrée],T_mouv_prog[Ref],C850))</f>
        <v>0</v>
      </c>
      <c r="J850" s="67">
        <f>IF(C850="",0,SUMIFS(T_mouv_prog[Sortie],T_mouv_prog[Ref],C850))</f>
        <v>0</v>
      </c>
      <c r="K850" s="63">
        <f>IFERROR(T_piece_prog[[#This Row],[Stock initial]]+T_piece_prog[[#This Row],[Entrées]]-T_piece_prog[[#This Row],[Sorties]],0)</f>
        <v>13</v>
      </c>
      <c r="L850" s="63">
        <f>IFERROR(T_piece_prog[[#This Row],[Stock Final]]*T_piece_prog[[#This Row],[Price]],0)</f>
        <v>0</v>
      </c>
      <c r="M850" s="80">
        <v>12</v>
      </c>
      <c r="N850" s="57">
        <f>IFERROR(K850-M850,"")</f>
        <v>1</v>
      </c>
      <c r="O850" s="53" t="str">
        <f>IF(N850&gt;=0,"OK","Manque")</f>
        <v>OK</v>
      </c>
    </row>
    <row r="851" spans="1:15" x14ac:dyDescent="0.3">
      <c r="A851" s="61">
        <f>IF(ISNUMBER(A850),A850+1,1)</f>
        <v>847</v>
      </c>
      <c r="B851" s="67" t="s">
        <v>603</v>
      </c>
      <c r="C851" s="63" t="s">
        <v>604</v>
      </c>
      <c r="D851" s="67" t="s">
        <v>242</v>
      </c>
      <c r="E851" s="67" t="s">
        <v>1533</v>
      </c>
      <c r="F851" s="64"/>
      <c r="G851" s="67"/>
      <c r="H851" s="80">
        <v>15</v>
      </c>
      <c r="I851" s="80">
        <f>IF(C851="",0,SUMIFS(T_mouv_prog[Entrée],T_mouv_prog[Ref],C851))</f>
        <v>0</v>
      </c>
      <c r="J851" s="67">
        <f>IF(C851="",0,SUMIFS(T_mouv_prog[Sortie],T_mouv_prog[Ref],C851))</f>
        <v>0</v>
      </c>
      <c r="K851" s="63">
        <f>IFERROR(T_piece_prog[[#This Row],[Stock initial]]+T_piece_prog[[#This Row],[Entrées]]-T_piece_prog[[#This Row],[Sorties]],0)</f>
        <v>15</v>
      </c>
      <c r="L851" s="63">
        <f>IFERROR(T_piece_prog[[#This Row],[Stock Final]]*T_piece_prog[[#This Row],[Price]],0)</f>
        <v>0</v>
      </c>
      <c r="M851" s="80">
        <v>17</v>
      </c>
      <c r="N851" s="57">
        <f>IFERROR(K851-M851,"")</f>
        <v>-2</v>
      </c>
      <c r="O851" s="53" t="str">
        <f>IF(N851&gt;=0,"OK","Manque")</f>
        <v>Manque</v>
      </c>
    </row>
    <row r="852" spans="1:15" x14ac:dyDescent="0.3">
      <c r="A852" s="61">
        <f>IF(ISNUMBER(A851),A851+1,1)</f>
        <v>848</v>
      </c>
      <c r="B852" s="67" t="s">
        <v>1355</v>
      </c>
      <c r="C852" s="63" t="s">
        <v>1356</v>
      </c>
      <c r="D852" s="67" t="s">
        <v>683</v>
      </c>
      <c r="E852" s="67" t="s">
        <v>1533</v>
      </c>
      <c r="F852" s="64"/>
      <c r="G852" s="67"/>
      <c r="H852" s="80">
        <v>2</v>
      </c>
      <c r="I852" s="80">
        <f>IF(C852="",0,SUMIFS(T_mouv_prog[Entrée],T_mouv_prog[Ref],C852))</f>
        <v>0</v>
      </c>
      <c r="J852" s="67">
        <f>IF(C852="",0,SUMIFS(T_mouv_prog[Sortie],T_mouv_prog[Ref],C852))</f>
        <v>0</v>
      </c>
      <c r="K852" s="63">
        <f>IFERROR(T_piece_prog[[#This Row],[Stock initial]]+T_piece_prog[[#This Row],[Entrées]]-T_piece_prog[[#This Row],[Sorties]],0)</f>
        <v>2</v>
      </c>
      <c r="L852" s="63">
        <f>IFERROR(T_piece_prog[[#This Row],[Stock Final]]*T_piece_prog[[#This Row],[Price]],0)</f>
        <v>0</v>
      </c>
      <c r="M852" s="80">
        <v>3</v>
      </c>
      <c r="N852" s="57">
        <f>IFERROR(K852-M852,"")</f>
        <v>-1</v>
      </c>
      <c r="O852" s="53" t="str">
        <f>IF(N852&gt;=0,"OK","Manque")</f>
        <v>Manque</v>
      </c>
    </row>
    <row r="853" spans="1:15" x14ac:dyDescent="0.3">
      <c r="A853" s="61">
        <f>IF(ISNUMBER(A852),A852+1,1)</f>
        <v>849</v>
      </c>
      <c r="B853" s="67" t="s">
        <v>580</v>
      </c>
      <c r="C853" s="63" t="s">
        <v>581</v>
      </c>
      <c r="D853" s="67" t="s">
        <v>242</v>
      </c>
      <c r="E853" s="67" t="s">
        <v>1533</v>
      </c>
      <c r="F853" s="64"/>
      <c r="G853" s="67"/>
      <c r="H853" s="80">
        <v>4</v>
      </c>
      <c r="I853" s="80">
        <f>IF(C853="",0,SUMIFS(T_mouv_prog[Entrée],T_mouv_prog[Ref],C853))</f>
        <v>0</v>
      </c>
      <c r="J853" s="67">
        <f>IF(C853="",0,SUMIFS(T_mouv_prog[Sortie],T_mouv_prog[Ref],C853))</f>
        <v>0</v>
      </c>
      <c r="K853" s="63">
        <f>IFERROR(T_piece_prog[[#This Row],[Stock initial]]+T_piece_prog[[#This Row],[Entrées]]-T_piece_prog[[#This Row],[Sorties]],0)</f>
        <v>4</v>
      </c>
      <c r="L853" s="63">
        <f>IFERROR(T_piece_prog[[#This Row],[Stock Final]]*T_piece_prog[[#This Row],[Price]],0)</f>
        <v>0</v>
      </c>
      <c r="M853" s="80">
        <v>4</v>
      </c>
      <c r="N853" s="57">
        <f>IFERROR(K853-M853,"")</f>
        <v>0</v>
      </c>
      <c r="O853" s="53" t="str">
        <f>IF(N853&gt;=0,"OK","Manque")</f>
        <v>OK</v>
      </c>
    </row>
    <row r="854" spans="1:15" x14ac:dyDescent="0.3">
      <c r="A854" s="61">
        <f>IF(ISNUMBER(A853),A853+1,1)</f>
        <v>850</v>
      </c>
      <c r="B854" s="67" t="s">
        <v>36</v>
      </c>
      <c r="C854" s="63" t="s">
        <v>1140</v>
      </c>
      <c r="D854" s="67" t="s">
        <v>683</v>
      </c>
      <c r="E854" s="67" t="s">
        <v>1533</v>
      </c>
      <c r="F854" s="64"/>
      <c r="G854" s="67"/>
      <c r="H854" s="80">
        <v>4</v>
      </c>
      <c r="I854" s="80">
        <f>IF(C854="",0,SUMIFS(T_mouv_prog[Entrée],T_mouv_prog[Ref],C854))</f>
        <v>0</v>
      </c>
      <c r="J854" s="67">
        <f>IF(C854="",0,SUMIFS(T_mouv_prog[Sortie],T_mouv_prog[Ref],C854))</f>
        <v>0</v>
      </c>
      <c r="K854" s="63">
        <f>IFERROR(T_piece_prog[[#This Row],[Stock initial]]+T_piece_prog[[#This Row],[Entrées]]-T_piece_prog[[#This Row],[Sorties]],0)</f>
        <v>4</v>
      </c>
      <c r="L854" s="63">
        <f>IFERROR(T_piece_prog[[#This Row],[Stock Final]]*T_piece_prog[[#This Row],[Price]],0)</f>
        <v>0</v>
      </c>
      <c r="M854" s="80">
        <v>4</v>
      </c>
      <c r="N854" s="57">
        <f>IFERROR(K854-M854,"")</f>
        <v>0</v>
      </c>
      <c r="O854" s="53" t="str">
        <f>IF(N854&gt;=0,"OK","Manque")</f>
        <v>OK</v>
      </c>
    </row>
    <row r="855" spans="1:15" x14ac:dyDescent="0.3">
      <c r="A855" s="61">
        <f>IF(ISNUMBER(A854),A854+1,1)</f>
        <v>851</v>
      </c>
      <c r="B855" s="67" t="s">
        <v>1222</v>
      </c>
      <c r="C855" s="63" t="s">
        <v>141</v>
      </c>
      <c r="D855" s="67" t="s">
        <v>120</v>
      </c>
      <c r="E855" s="67" t="s">
        <v>1533</v>
      </c>
      <c r="F855" s="64"/>
      <c r="G855" s="67"/>
      <c r="H855" s="80">
        <v>11</v>
      </c>
      <c r="I855" s="80">
        <f>IF(C855="",0,SUMIFS(T_mouv_prog[Entrée],T_mouv_prog[Ref],C855))</f>
        <v>0</v>
      </c>
      <c r="J855" s="67">
        <f>IF(C855="",0,SUMIFS(T_mouv_prog[Sortie],T_mouv_prog[Ref],C855))</f>
        <v>0</v>
      </c>
      <c r="K855" s="63">
        <f>IFERROR(T_piece_prog[[#This Row],[Stock initial]]+T_piece_prog[[#This Row],[Entrées]]-T_piece_prog[[#This Row],[Sorties]],0)</f>
        <v>11</v>
      </c>
      <c r="L855" s="63">
        <f>IFERROR(T_piece_prog[[#This Row],[Stock Final]]*T_piece_prog[[#This Row],[Price]],0)</f>
        <v>0</v>
      </c>
      <c r="M855" s="80">
        <v>37</v>
      </c>
      <c r="N855" s="57">
        <f>IFERROR(K855-M855,"")</f>
        <v>-26</v>
      </c>
      <c r="O855" s="53" t="str">
        <f>IF(N855&gt;=0,"OK","Manque")</f>
        <v>Manque</v>
      </c>
    </row>
    <row r="856" spans="1:15" x14ac:dyDescent="0.3">
      <c r="A856" s="61">
        <f>IF(ISNUMBER(A855),A855+1,1)</f>
        <v>852</v>
      </c>
      <c r="B856" s="67" t="s">
        <v>1154</v>
      </c>
      <c r="C856" s="63" t="s">
        <v>1155</v>
      </c>
      <c r="D856" s="67" t="s">
        <v>120</v>
      </c>
      <c r="E856" s="67" t="s">
        <v>1533</v>
      </c>
      <c r="F856" s="64"/>
      <c r="G856" s="67"/>
      <c r="H856" s="80">
        <v>1</v>
      </c>
      <c r="I856" s="80">
        <f>IF(C856="",0,SUMIFS(T_mouv_prog[Entrée],T_mouv_prog[Ref],C856))</f>
        <v>0</v>
      </c>
      <c r="J856" s="67">
        <f>IF(C856="",0,SUMIFS(T_mouv_prog[Sortie],T_mouv_prog[Ref],C856))</f>
        <v>0</v>
      </c>
      <c r="K856" s="63">
        <f>IFERROR(T_piece_prog[[#This Row],[Stock initial]]+T_piece_prog[[#This Row],[Entrées]]-T_piece_prog[[#This Row],[Sorties]],0)</f>
        <v>1</v>
      </c>
      <c r="L856" s="63">
        <f>IFERROR(T_piece_prog[[#This Row],[Stock Final]]*T_piece_prog[[#This Row],[Price]],0)</f>
        <v>0</v>
      </c>
      <c r="M856" s="80">
        <v>13</v>
      </c>
      <c r="N856" s="57">
        <f>IFERROR(K856-M856,"")</f>
        <v>-12</v>
      </c>
      <c r="O856" s="53" t="str">
        <f>IF(N856&gt;=0,"OK","Manque")</f>
        <v>Manque</v>
      </c>
    </row>
    <row r="857" spans="1:15" x14ac:dyDescent="0.3">
      <c r="A857" s="61">
        <f>IF(ISNUMBER(A856),A856+1,1)</f>
        <v>853</v>
      </c>
      <c r="B857" s="67" t="s">
        <v>189</v>
      </c>
      <c r="C857" s="63">
        <v>7420428166</v>
      </c>
      <c r="D857" s="67" t="s">
        <v>180</v>
      </c>
      <c r="E857" s="67" t="s">
        <v>1533</v>
      </c>
      <c r="F857" s="64"/>
      <c r="G857" s="67"/>
      <c r="H857" s="80">
        <v>4</v>
      </c>
      <c r="I857" s="80">
        <f>IF(C857="",0,SUMIFS(T_mouv_prog[Entrée],T_mouv_prog[Ref],C857))</f>
        <v>0</v>
      </c>
      <c r="J857" s="67">
        <f>IF(C857="",0,SUMIFS(T_mouv_prog[Sortie],T_mouv_prog[Ref],C857))</f>
        <v>0</v>
      </c>
      <c r="K857" s="63">
        <f>IFERROR(T_piece_prog[[#This Row],[Stock initial]]+T_piece_prog[[#This Row],[Entrées]]-T_piece_prog[[#This Row],[Sorties]],0)</f>
        <v>4</v>
      </c>
      <c r="L857" s="63">
        <f>IFERROR(T_piece_prog[[#This Row],[Stock Final]]*T_piece_prog[[#This Row],[Price]],0)</f>
        <v>0</v>
      </c>
      <c r="M857" s="80">
        <v>4</v>
      </c>
      <c r="N857" s="57">
        <f>IFERROR(K857-M857,"")</f>
        <v>0</v>
      </c>
      <c r="O857" s="53" t="str">
        <f>IF(N857&gt;=0,"OK","Manque")</f>
        <v>OK</v>
      </c>
    </row>
    <row r="858" spans="1:15" x14ac:dyDescent="0.3">
      <c r="A858" s="61">
        <f>IF(ISNUMBER(A857),A857+1,1)</f>
        <v>854</v>
      </c>
      <c r="B858" s="67" t="s">
        <v>935</v>
      </c>
      <c r="C858" s="63">
        <v>7421503575</v>
      </c>
      <c r="D858" s="67" t="s">
        <v>180</v>
      </c>
      <c r="E858" s="67" t="s">
        <v>1533</v>
      </c>
      <c r="F858" s="64"/>
      <c r="G858" s="67"/>
      <c r="H858" s="80">
        <v>2</v>
      </c>
      <c r="I858" s="80">
        <f>IF(C858="",0,SUMIFS(T_mouv_prog[Entrée],T_mouv_prog[Ref],C858))</f>
        <v>0</v>
      </c>
      <c r="J858" s="67">
        <f>IF(C858="",0,SUMIFS(T_mouv_prog[Sortie],T_mouv_prog[Ref],C858))</f>
        <v>0</v>
      </c>
      <c r="K858" s="63">
        <f>IFERROR(T_piece_prog[[#This Row],[Stock initial]]+T_piece_prog[[#This Row],[Entrées]]-T_piece_prog[[#This Row],[Sorties]],0)</f>
        <v>2</v>
      </c>
      <c r="L858" s="63">
        <f>IFERROR(T_piece_prog[[#This Row],[Stock Final]]*T_piece_prog[[#This Row],[Price]],0)</f>
        <v>0</v>
      </c>
      <c r="M858" s="80">
        <v>2</v>
      </c>
      <c r="N858" s="57">
        <f>IFERROR(K858-M858,"")</f>
        <v>0</v>
      </c>
      <c r="O858" s="53" t="str">
        <f>IF(N858&gt;=0,"OK","Manque")</f>
        <v>OK</v>
      </c>
    </row>
    <row r="859" spans="1:15" x14ac:dyDescent="0.3">
      <c r="A859" s="61">
        <f>IF(ISNUMBER(A858),A858+1,1)</f>
        <v>855</v>
      </c>
      <c r="B859" s="67" t="s">
        <v>66</v>
      </c>
      <c r="C859" s="63" t="s">
        <v>706</v>
      </c>
      <c r="D859" s="67" t="s">
        <v>242</v>
      </c>
      <c r="E859" s="67" t="s">
        <v>1535</v>
      </c>
      <c r="F859" s="64"/>
      <c r="G859" s="67"/>
      <c r="H859" s="80">
        <v>0</v>
      </c>
      <c r="I859" s="80">
        <f>IF(C859="",0,SUMIFS(T_mouv_prog[Entrée],T_mouv_prog[Ref],C859))</f>
        <v>0</v>
      </c>
      <c r="J859" s="67">
        <f>IF(C859="",0,SUMIFS(T_mouv_prog[Sortie],T_mouv_prog[Ref],C859))</f>
        <v>0</v>
      </c>
      <c r="K859" s="63">
        <f>IFERROR(T_piece_prog[[#This Row],[Stock initial]]+T_piece_prog[[#This Row],[Entrées]]-T_piece_prog[[#This Row],[Sorties]],0)</f>
        <v>0</v>
      </c>
      <c r="L859" s="63">
        <f>IFERROR(T_piece_prog[[#This Row],[Stock Final]]*T_piece_prog[[#This Row],[Price]],0)</f>
        <v>0</v>
      </c>
      <c r="M859" s="80">
        <v>0</v>
      </c>
      <c r="N859" s="57">
        <f>IFERROR(K859-M859,"")</f>
        <v>0</v>
      </c>
      <c r="O859" s="53" t="str">
        <f>IF(N859&gt;=0,"OK","Manque")</f>
        <v>OK</v>
      </c>
    </row>
    <row r="860" spans="1:15" x14ac:dyDescent="0.3">
      <c r="A860" s="61">
        <f>IF(ISNUMBER(A859),A859+1,1)</f>
        <v>856</v>
      </c>
      <c r="B860" s="67" t="s">
        <v>66</v>
      </c>
      <c r="C860" s="63" t="s">
        <v>158</v>
      </c>
      <c r="D860" s="67" t="s">
        <v>146</v>
      </c>
      <c r="E860" s="67" t="s">
        <v>1535</v>
      </c>
      <c r="F860" s="64"/>
      <c r="G860" s="67"/>
      <c r="H860" s="80">
        <v>0</v>
      </c>
      <c r="I860" s="80">
        <f>IF(C860="",0,SUMIFS(T_mouv_prog[Entrée],T_mouv_prog[Ref],C860))</f>
        <v>0</v>
      </c>
      <c r="J860" s="67">
        <f>IF(C860="",0,SUMIFS(T_mouv_prog[Sortie],T_mouv_prog[Ref],C860))</f>
        <v>0</v>
      </c>
      <c r="K860" s="63">
        <f>IFERROR(T_piece_prog[[#This Row],[Stock initial]]+T_piece_prog[[#This Row],[Entrées]]-T_piece_prog[[#This Row],[Sorties]],0)</f>
        <v>0</v>
      </c>
      <c r="L860" s="63">
        <f>IFERROR(T_piece_prog[[#This Row],[Stock Final]]*T_piece_prog[[#This Row],[Price]],0)</f>
        <v>0</v>
      </c>
      <c r="M860" s="80">
        <v>1</v>
      </c>
      <c r="N860" s="57">
        <f>IFERROR(K860-M860,"")</f>
        <v>-1</v>
      </c>
      <c r="O860" s="53" t="str">
        <f>IF(N860&gt;=0,"OK","Manque")</f>
        <v>Manque</v>
      </c>
    </row>
    <row r="861" spans="1:15" x14ac:dyDescent="0.3">
      <c r="A861" s="61">
        <f>IF(ISNUMBER(A860),A860+1,1)</f>
        <v>857</v>
      </c>
      <c r="B861" s="67" t="s">
        <v>66</v>
      </c>
      <c r="C861" s="63" t="s">
        <v>67</v>
      </c>
      <c r="D861" s="67" t="s">
        <v>683</v>
      </c>
      <c r="E861" s="67" t="s">
        <v>1535</v>
      </c>
      <c r="F861" s="64"/>
      <c r="G861" s="67"/>
      <c r="H861" s="80">
        <v>1</v>
      </c>
      <c r="I861" s="80">
        <f>IF(C861="",0,SUMIFS(T_mouv_prog[Entrée],T_mouv_prog[Ref],C861))</f>
        <v>0</v>
      </c>
      <c r="J861" s="67">
        <f>IF(C861="",0,SUMIFS(T_mouv_prog[Sortie],T_mouv_prog[Ref],C861))</f>
        <v>0</v>
      </c>
      <c r="K861" s="63">
        <f>IFERROR(T_piece_prog[[#This Row],[Stock initial]]+T_piece_prog[[#This Row],[Entrées]]-T_piece_prog[[#This Row],[Sorties]],0)</f>
        <v>1</v>
      </c>
      <c r="L861" s="63">
        <f>IFERROR(T_piece_prog[[#This Row],[Stock Final]]*T_piece_prog[[#This Row],[Price]],0)</f>
        <v>0</v>
      </c>
      <c r="M861" s="80">
        <v>2</v>
      </c>
      <c r="N861" s="57">
        <f>IFERROR(K861-M861,"")</f>
        <v>-1</v>
      </c>
      <c r="O861" s="53" t="str">
        <f>IF(N861&gt;=0,"OK","Manque")</f>
        <v>Manque</v>
      </c>
    </row>
    <row r="862" spans="1:15" x14ac:dyDescent="0.3">
      <c r="A862" s="61">
        <f>IF(ISNUMBER(A861),A861+1,1)</f>
        <v>858</v>
      </c>
      <c r="B862" s="62" t="s">
        <v>66</v>
      </c>
      <c r="C862" s="63" t="s">
        <v>291</v>
      </c>
      <c r="D862" s="63" t="s">
        <v>242</v>
      </c>
      <c r="E862" s="63" t="s">
        <v>1533</v>
      </c>
      <c r="F862" s="64"/>
      <c r="G862" s="67"/>
      <c r="H862" s="80">
        <v>0</v>
      </c>
      <c r="I862" s="80">
        <f>IF(C862="",0,SUMIFS(T_mouv_prog[Entrée],T_mouv_prog[Ref],C862))</f>
        <v>0</v>
      </c>
      <c r="J862" s="67">
        <f>IF(C862="",0,SUMIFS(T_mouv_prog[Sortie],T_mouv_prog[Ref],C862))</f>
        <v>0</v>
      </c>
      <c r="K862" s="63">
        <f>IFERROR(T_piece_prog[[#This Row],[Stock initial]]+T_piece_prog[[#This Row],[Entrées]]-T_piece_prog[[#This Row],[Sorties]],0)</f>
        <v>0</v>
      </c>
      <c r="L862" s="63">
        <f>IFERROR(T_piece_prog[[#This Row],[Stock Final]]*T_piece_prog[[#This Row],[Price]],0)</f>
        <v>0</v>
      </c>
      <c r="M862" s="80">
        <v>0</v>
      </c>
      <c r="N862" s="57">
        <f>IFERROR(K862-M862,"")</f>
        <v>0</v>
      </c>
      <c r="O862" s="53" t="str">
        <f>IF(N862&gt;=0,"OK","Manque")</f>
        <v>OK</v>
      </c>
    </row>
    <row r="863" spans="1:15" x14ac:dyDescent="0.3">
      <c r="A863" s="61">
        <f>IF(ISNUMBER(A862),A862+1,1)</f>
        <v>859</v>
      </c>
      <c r="B863" s="67" t="s">
        <v>207</v>
      </c>
      <c r="C863" s="63">
        <v>7422422785</v>
      </c>
      <c r="D863" s="67" t="s">
        <v>180</v>
      </c>
      <c r="E863" s="67" t="s">
        <v>1533</v>
      </c>
      <c r="F863" s="64"/>
      <c r="G863" s="67"/>
      <c r="H863" s="80">
        <v>1</v>
      </c>
      <c r="I863" s="80">
        <f>IF(C863="",0,SUMIFS(T_mouv_prog[Entrée],T_mouv_prog[Ref],C863))</f>
        <v>0</v>
      </c>
      <c r="J863" s="67">
        <f>IF(C863="",0,SUMIFS(T_mouv_prog[Sortie],T_mouv_prog[Ref],C863))</f>
        <v>0</v>
      </c>
      <c r="K863" s="63">
        <f>IFERROR(T_piece_prog[[#This Row],[Stock initial]]+T_piece_prog[[#This Row],[Entrées]]-T_piece_prog[[#This Row],[Sorties]],0)</f>
        <v>1</v>
      </c>
      <c r="L863" s="63">
        <f>IFERROR(T_piece_prog[[#This Row],[Stock Final]]*T_piece_prog[[#This Row],[Price]],0)</f>
        <v>0</v>
      </c>
      <c r="M863" s="80">
        <v>1</v>
      </c>
      <c r="N863" s="57">
        <f>IFERROR(K863-M863,"")</f>
        <v>0</v>
      </c>
      <c r="O863" s="53" t="str">
        <f>IF(N863&gt;=0,"OK","Manque")</f>
        <v>OK</v>
      </c>
    </row>
    <row r="864" spans="1:15" x14ac:dyDescent="0.3">
      <c r="A864" s="61">
        <f>IF(ISNUMBER(A863),A863+1,1)</f>
        <v>860</v>
      </c>
      <c r="B864" s="67" t="s">
        <v>1133</v>
      </c>
      <c r="C864" s="63" t="s">
        <v>1134</v>
      </c>
      <c r="D864" s="67" t="s">
        <v>242</v>
      </c>
      <c r="E864" s="67" t="s">
        <v>1533</v>
      </c>
      <c r="F864" s="64"/>
      <c r="G864" s="67"/>
      <c r="H864" s="80">
        <v>2</v>
      </c>
      <c r="I864" s="80">
        <f>IF(C864="",0,SUMIFS(T_mouv_prog[Entrée],T_mouv_prog[Ref],C864))</f>
        <v>0</v>
      </c>
      <c r="J864" s="67">
        <f>IF(C864="",0,SUMIFS(T_mouv_prog[Sortie],T_mouv_prog[Ref],C864))</f>
        <v>0</v>
      </c>
      <c r="K864" s="63">
        <f>IFERROR(T_piece_prog[[#This Row],[Stock initial]]+T_piece_prog[[#This Row],[Entrées]]-T_piece_prog[[#This Row],[Sorties]],0)</f>
        <v>2</v>
      </c>
      <c r="L864" s="63">
        <f>IFERROR(T_piece_prog[[#This Row],[Stock Final]]*T_piece_prog[[#This Row],[Price]],0)</f>
        <v>0</v>
      </c>
      <c r="M864" s="80">
        <v>2</v>
      </c>
      <c r="N864" s="57">
        <f>IFERROR(K864-M864,"")</f>
        <v>0</v>
      </c>
      <c r="O864" s="53" t="str">
        <f>IF(N864&gt;=0,"OK","Manque")</f>
        <v>OK</v>
      </c>
    </row>
    <row r="865" spans="1:15" x14ac:dyDescent="0.3">
      <c r="A865" s="61">
        <f>IF(ISNUMBER(A864),A864+1,1)</f>
        <v>861</v>
      </c>
      <c r="B865" s="67" t="s">
        <v>1135</v>
      </c>
      <c r="C865" s="63" t="s">
        <v>1136</v>
      </c>
      <c r="D865" s="67" t="s">
        <v>242</v>
      </c>
      <c r="E865" s="67" t="s">
        <v>1533</v>
      </c>
      <c r="F865" s="64"/>
      <c r="G865" s="67"/>
      <c r="H865" s="80">
        <v>2</v>
      </c>
      <c r="I865" s="80">
        <f>IF(C865="",0,SUMIFS(T_mouv_prog[Entrée],T_mouv_prog[Ref],C865))</f>
        <v>0</v>
      </c>
      <c r="J865" s="67">
        <f>IF(C865="",0,SUMIFS(T_mouv_prog[Sortie],T_mouv_prog[Ref],C865))</f>
        <v>0</v>
      </c>
      <c r="K865" s="63">
        <f>IFERROR(T_piece_prog[[#This Row],[Stock initial]]+T_piece_prog[[#This Row],[Entrées]]-T_piece_prog[[#This Row],[Sorties]],0)</f>
        <v>2</v>
      </c>
      <c r="L865" s="63">
        <f>IFERROR(T_piece_prog[[#This Row],[Stock Final]]*T_piece_prog[[#This Row],[Price]],0)</f>
        <v>0</v>
      </c>
      <c r="M865" s="80">
        <v>2</v>
      </c>
      <c r="N865" s="57">
        <f>IFERROR(K865-M865,"")</f>
        <v>0</v>
      </c>
      <c r="O865" s="53" t="str">
        <f>IF(N865&gt;=0,"OK","Manque")</f>
        <v>OK</v>
      </c>
    </row>
    <row r="866" spans="1:15" x14ac:dyDescent="0.3">
      <c r="A866" s="61">
        <f>IF(ISNUMBER(A865),A865+1,1)</f>
        <v>862</v>
      </c>
      <c r="B866" s="67" t="s">
        <v>215</v>
      </c>
      <c r="C866" s="63">
        <v>7423690623</v>
      </c>
      <c r="D866" s="67" t="s">
        <v>180</v>
      </c>
      <c r="E866" s="67" t="s">
        <v>1533</v>
      </c>
      <c r="F866" s="64"/>
      <c r="G866" s="67"/>
      <c r="H866" s="80">
        <v>7</v>
      </c>
      <c r="I866" s="80">
        <f>IF(C866="",0,SUMIFS(T_mouv_prog[Entrée],T_mouv_prog[Ref],C866))</f>
        <v>0</v>
      </c>
      <c r="J866" s="67">
        <f>IF(C866="",0,SUMIFS(T_mouv_prog[Sortie],T_mouv_prog[Ref],C866))</f>
        <v>0</v>
      </c>
      <c r="K866" s="63">
        <f>IFERROR(T_piece_prog[[#This Row],[Stock initial]]+T_piece_prog[[#This Row],[Entrées]]-T_piece_prog[[#This Row],[Sorties]],0)</f>
        <v>7</v>
      </c>
      <c r="L866" s="63">
        <f>IFERROR(T_piece_prog[[#This Row],[Stock Final]]*T_piece_prog[[#This Row],[Price]],0)</f>
        <v>0</v>
      </c>
      <c r="M866" s="80">
        <v>14</v>
      </c>
      <c r="N866" s="57">
        <f>IFERROR(K866-M866,"")</f>
        <v>-7</v>
      </c>
      <c r="O866" s="53" t="str">
        <f>IF(N866&gt;=0,"OK","Manque")</f>
        <v>Manque</v>
      </c>
    </row>
    <row r="867" spans="1:15" x14ac:dyDescent="0.3">
      <c r="A867" s="61">
        <f>IF(ISNUMBER(A866),A866+1,1)</f>
        <v>863</v>
      </c>
      <c r="B867" s="67" t="s">
        <v>934</v>
      </c>
      <c r="C867" s="63">
        <v>7482559001</v>
      </c>
      <c r="D867" s="67" t="s">
        <v>180</v>
      </c>
      <c r="E867" s="67" t="s">
        <v>1533</v>
      </c>
      <c r="F867" s="64"/>
      <c r="G867" s="67"/>
      <c r="H867" s="80">
        <v>6</v>
      </c>
      <c r="I867" s="80">
        <f>IF(C867="",0,SUMIFS(T_mouv_prog[Entrée],T_mouv_prog[Ref],C867))</f>
        <v>0</v>
      </c>
      <c r="J867" s="67">
        <f>IF(C867="",0,SUMIFS(T_mouv_prog[Sortie],T_mouv_prog[Ref],C867))</f>
        <v>0</v>
      </c>
      <c r="K867" s="63">
        <f>IFERROR(T_piece_prog[[#This Row],[Stock initial]]+T_piece_prog[[#This Row],[Entrées]]-T_piece_prog[[#This Row],[Sorties]],0)</f>
        <v>6</v>
      </c>
      <c r="L867" s="63">
        <f>IFERROR(T_piece_prog[[#This Row],[Stock Final]]*T_piece_prog[[#This Row],[Price]],0)</f>
        <v>0</v>
      </c>
      <c r="M867" s="80">
        <v>6</v>
      </c>
      <c r="N867" s="57">
        <f>IFERROR(K867-M867,"")</f>
        <v>0</v>
      </c>
      <c r="O867" s="53" t="str">
        <f>IF(N867&gt;=0,"OK","Manque")</f>
        <v>OK</v>
      </c>
    </row>
    <row r="868" spans="1:15" x14ac:dyDescent="0.3">
      <c r="A868" s="61">
        <f>IF(ISNUMBER(A867),A867+1,1)</f>
        <v>864</v>
      </c>
      <c r="B868" s="67" t="s">
        <v>473</v>
      </c>
      <c r="C868" s="63" t="s">
        <v>825</v>
      </c>
      <c r="D868" s="67" t="s">
        <v>242</v>
      </c>
      <c r="E868" s="67" t="s">
        <v>1533</v>
      </c>
      <c r="F868" s="64"/>
      <c r="G868" s="67"/>
      <c r="H868" s="80">
        <v>0</v>
      </c>
      <c r="I868" s="80">
        <f>IF(C868="",0,SUMIFS(T_mouv_prog[Entrée],T_mouv_prog[Ref],C868))</f>
        <v>0</v>
      </c>
      <c r="J868" s="67">
        <f>IF(C868="",0,SUMIFS(T_mouv_prog[Sortie],T_mouv_prog[Ref],C868))</f>
        <v>0</v>
      </c>
      <c r="K868" s="63">
        <f>IFERROR(T_piece_prog[[#This Row],[Stock initial]]+T_piece_prog[[#This Row],[Entrées]]-T_piece_prog[[#This Row],[Sorties]],0)</f>
        <v>0</v>
      </c>
      <c r="L868" s="63">
        <f>IFERROR(T_piece_prog[[#This Row],[Stock Final]]*T_piece_prog[[#This Row],[Price]],0)</f>
        <v>0</v>
      </c>
      <c r="M868" s="80">
        <v>15</v>
      </c>
      <c r="N868" s="57">
        <f>IFERROR(K868-M868,"")</f>
        <v>-15</v>
      </c>
      <c r="O868" s="53" t="str">
        <f>IF(N868&gt;=0,"OK","Manque")</f>
        <v>Manque</v>
      </c>
    </row>
    <row r="869" spans="1:15" x14ac:dyDescent="0.3">
      <c r="A869" s="61">
        <f>IF(ISNUMBER(A868),A868+1,1)</f>
        <v>865</v>
      </c>
      <c r="B869" s="62" t="s">
        <v>473</v>
      </c>
      <c r="C869" s="63" t="s">
        <v>474</v>
      </c>
      <c r="D869" s="63" t="s">
        <v>242</v>
      </c>
      <c r="E869" s="63" t="s">
        <v>1533</v>
      </c>
      <c r="F869" s="64"/>
      <c r="G869" s="67"/>
      <c r="H869" s="80">
        <v>17</v>
      </c>
      <c r="I869" s="80">
        <f>IF(C869="",0,SUMIFS(T_mouv_prog[Entrée],T_mouv_prog[Ref],C869))</f>
        <v>0</v>
      </c>
      <c r="J869" s="67">
        <f>IF(C869="",0,SUMIFS(T_mouv_prog[Sortie],T_mouv_prog[Ref],C869))</f>
        <v>0</v>
      </c>
      <c r="K869" s="63">
        <f>IFERROR(T_piece_prog[[#This Row],[Stock initial]]+T_piece_prog[[#This Row],[Entrées]]-T_piece_prog[[#This Row],[Sorties]],0)</f>
        <v>17</v>
      </c>
      <c r="L869" s="63">
        <f>IFERROR(T_piece_prog[[#This Row],[Stock Final]]*T_piece_prog[[#This Row],[Price]],0)</f>
        <v>0</v>
      </c>
      <c r="M869" s="80">
        <v>17</v>
      </c>
      <c r="N869" s="57">
        <f>IFERROR(K869-M869,"")</f>
        <v>0</v>
      </c>
      <c r="O869" s="53" t="str">
        <f>IF(N869&gt;=0,"OK","Manque")</f>
        <v>OK</v>
      </c>
    </row>
    <row r="870" spans="1:15" x14ac:dyDescent="0.3">
      <c r="A870" s="61">
        <f>IF(ISNUMBER(A869),A869+1,1)</f>
        <v>866</v>
      </c>
      <c r="B870" s="67" t="s">
        <v>1170</v>
      </c>
      <c r="C870" s="63" t="s">
        <v>466</v>
      </c>
      <c r="D870" s="67" t="s">
        <v>242</v>
      </c>
      <c r="E870" s="67" t="s">
        <v>1533</v>
      </c>
      <c r="F870" s="64"/>
      <c r="G870" s="67"/>
      <c r="H870" s="80">
        <v>8</v>
      </c>
      <c r="I870" s="80">
        <f>IF(C870="",0,SUMIFS(T_mouv_prog[Entrée],T_mouv_prog[Ref],C870))</f>
        <v>0</v>
      </c>
      <c r="J870" s="67">
        <f>IF(C870="",0,SUMIFS(T_mouv_prog[Sortie],T_mouv_prog[Ref],C870))</f>
        <v>0</v>
      </c>
      <c r="K870" s="63">
        <f>IFERROR(T_piece_prog[[#This Row],[Stock initial]]+T_piece_prog[[#This Row],[Entrées]]-T_piece_prog[[#This Row],[Sorties]],0)</f>
        <v>8</v>
      </c>
      <c r="L870" s="63">
        <f>IFERROR(T_piece_prog[[#This Row],[Stock Final]]*T_piece_prog[[#This Row],[Price]],0)</f>
        <v>0</v>
      </c>
      <c r="M870" s="80">
        <v>12</v>
      </c>
      <c r="N870" s="57">
        <f>IFERROR(K870-M870,"")</f>
        <v>-4</v>
      </c>
      <c r="O870" s="53" t="str">
        <f>IF(N870&gt;=0,"OK","Manque")</f>
        <v>Manque</v>
      </c>
    </row>
    <row r="871" spans="1:15" x14ac:dyDescent="0.3">
      <c r="A871" s="61">
        <f>IF(ISNUMBER(A870),A870+1,1)</f>
        <v>867</v>
      </c>
      <c r="B871" s="67" t="s">
        <v>1073</v>
      </c>
      <c r="C871" s="63" t="s">
        <v>445</v>
      </c>
      <c r="D871" s="67" t="s">
        <v>242</v>
      </c>
      <c r="E871" s="67" t="s">
        <v>1533</v>
      </c>
      <c r="F871" s="64"/>
      <c r="G871" s="67"/>
      <c r="H871" s="80">
        <v>0</v>
      </c>
      <c r="I871" s="80">
        <f>IF(C871="",0,SUMIFS(T_mouv_prog[Entrée],T_mouv_prog[Ref],C871))</f>
        <v>0</v>
      </c>
      <c r="J871" s="67">
        <f>IF(C871="",0,SUMIFS(T_mouv_prog[Sortie],T_mouv_prog[Ref],C871))</f>
        <v>0</v>
      </c>
      <c r="K871" s="63">
        <f>IFERROR(T_piece_prog[[#This Row],[Stock initial]]+T_piece_prog[[#This Row],[Entrées]]-T_piece_prog[[#This Row],[Sorties]],0)</f>
        <v>0</v>
      </c>
      <c r="L871" s="63">
        <f>IFERROR(T_piece_prog[[#This Row],[Stock Final]]*T_piece_prog[[#This Row],[Price]],0)</f>
        <v>0</v>
      </c>
      <c r="M871" s="80">
        <v>0</v>
      </c>
      <c r="N871" s="57">
        <f>IFERROR(K871-M871,"")</f>
        <v>0</v>
      </c>
      <c r="O871" s="53" t="str">
        <f>IF(N871&gt;=0,"OK","Manque")</f>
        <v>OK</v>
      </c>
    </row>
    <row r="872" spans="1:15" x14ac:dyDescent="0.3">
      <c r="A872" s="61">
        <f>IF(ISNUMBER(A871),A871+1,1)</f>
        <v>868</v>
      </c>
      <c r="B872" s="67" t="s">
        <v>1074</v>
      </c>
      <c r="C872" s="63" t="s">
        <v>479</v>
      </c>
      <c r="D872" s="67" t="s">
        <v>242</v>
      </c>
      <c r="E872" s="67" t="s">
        <v>1533</v>
      </c>
      <c r="F872" s="64"/>
      <c r="G872" s="67"/>
      <c r="H872" s="80">
        <v>0</v>
      </c>
      <c r="I872" s="80">
        <f>IF(C872="",0,SUMIFS(T_mouv_prog[Entrée],T_mouv_prog[Ref],C872))</f>
        <v>0</v>
      </c>
      <c r="J872" s="67">
        <f>IF(C872="",0,SUMIFS(T_mouv_prog[Sortie],T_mouv_prog[Ref],C872))</f>
        <v>0</v>
      </c>
      <c r="K872" s="63">
        <f>IFERROR(T_piece_prog[[#This Row],[Stock initial]]+T_piece_prog[[#This Row],[Entrées]]-T_piece_prog[[#This Row],[Sorties]],0)</f>
        <v>0</v>
      </c>
      <c r="L872" s="63">
        <f>IFERROR(T_piece_prog[[#This Row],[Stock Final]]*T_piece_prog[[#This Row],[Price]],0)</f>
        <v>0</v>
      </c>
      <c r="M872" s="80">
        <v>0</v>
      </c>
      <c r="N872" s="57">
        <f>IFERROR(K872-M872,"")</f>
        <v>0</v>
      </c>
      <c r="O872" s="53" t="str">
        <f>IF(N872&gt;=0,"OK","Manque")</f>
        <v>OK</v>
      </c>
    </row>
    <row r="873" spans="1:15" x14ac:dyDescent="0.3">
      <c r="A873" s="61">
        <f>IF(ISNUMBER(A872),A872+1,1)</f>
        <v>869</v>
      </c>
      <c r="B873" s="67" t="s">
        <v>1072</v>
      </c>
      <c r="C873" s="63" t="s">
        <v>477</v>
      </c>
      <c r="D873" s="67" t="s">
        <v>242</v>
      </c>
      <c r="E873" s="67" t="s">
        <v>1533</v>
      </c>
      <c r="F873" s="64"/>
      <c r="G873" s="67"/>
      <c r="H873" s="80">
        <v>0</v>
      </c>
      <c r="I873" s="80">
        <f>IF(C873="",0,SUMIFS(T_mouv_prog[Entrée],T_mouv_prog[Ref],C873))</f>
        <v>0</v>
      </c>
      <c r="J873" s="67">
        <f>IF(C873="",0,SUMIFS(T_mouv_prog[Sortie],T_mouv_prog[Ref],C873))</f>
        <v>0</v>
      </c>
      <c r="K873" s="63">
        <f>IFERROR(T_piece_prog[[#This Row],[Stock initial]]+T_piece_prog[[#This Row],[Entrées]]-T_piece_prog[[#This Row],[Sorties]],0)</f>
        <v>0</v>
      </c>
      <c r="L873" s="63">
        <f>IFERROR(T_piece_prog[[#This Row],[Stock Final]]*T_piece_prog[[#This Row],[Price]],0)</f>
        <v>0</v>
      </c>
      <c r="M873" s="80">
        <v>0</v>
      </c>
      <c r="N873" s="57">
        <f>IFERROR(K873-M873,"")</f>
        <v>0</v>
      </c>
      <c r="O873" s="53" t="str">
        <f>IF(N873&gt;=0,"OK","Manque")</f>
        <v>OK</v>
      </c>
    </row>
    <row r="874" spans="1:15" x14ac:dyDescent="0.3">
      <c r="A874" s="61">
        <f>IF(ISNUMBER(A873),A873+1,1)</f>
        <v>870</v>
      </c>
      <c r="B874" s="67" t="s">
        <v>469</v>
      </c>
      <c r="C874" s="63" t="s">
        <v>470</v>
      </c>
      <c r="D874" s="67" t="s">
        <v>242</v>
      </c>
      <c r="E874" s="67" t="s">
        <v>1533</v>
      </c>
      <c r="F874" s="64"/>
      <c r="G874" s="67"/>
      <c r="H874" s="80">
        <v>10</v>
      </c>
      <c r="I874" s="80">
        <f>IF(C874="",0,SUMIFS(T_mouv_prog[Entrée],T_mouv_prog[Ref],C874))</f>
        <v>0</v>
      </c>
      <c r="J874" s="67">
        <f>IF(C874="",0,SUMIFS(T_mouv_prog[Sortie],T_mouv_prog[Ref],C874))</f>
        <v>0</v>
      </c>
      <c r="K874" s="63">
        <f>IFERROR(T_piece_prog[[#This Row],[Stock initial]]+T_piece_prog[[#This Row],[Entrées]]-T_piece_prog[[#This Row],[Sorties]],0)</f>
        <v>10</v>
      </c>
      <c r="L874" s="63">
        <f>IFERROR(T_piece_prog[[#This Row],[Stock Final]]*T_piece_prog[[#This Row],[Price]],0)</f>
        <v>0</v>
      </c>
      <c r="M874" s="80">
        <v>11</v>
      </c>
      <c r="N874" s="57">
        <f>IFERROR(K874-M874,"")</f>
        <v>-1</v>
      </c>
      <c r="O874" s="53" t="str">
        <f>IF(N874&gt;=0,"OK","Manque")</f>
        <v>Manque</v>
      </c>
    </row>
    <row r="875" spans="1:15" x14ac:dyDescent="0.3">
      <c r="A875" s="61">
        <f>IF(ISNUMBER(A874),A874+1,1)</f>
        <v>871</v>
      </c>
      <c r="B875" s="67" t="s">
        <v>467</v>
      </c>
      <c r="C875" s="63" t="s">
        <v>468</v>
      </c>
      <c r="D875" s="67" t="s">
        <v>242</v>
      </c>
      <c r="E875" s="67" t="s">
        <v>1533</v>
      </c>
      <c r="F875" s="64"/>
      <c r="G875" s="67"/>
      <c r="H875" s="80">
        <v>20</v>
      </c>
      <c r="I875" s="80">
        <f>IF(C875="",0,SUMIFS(T_mouv_prog[Entrée],T_mouv_prog[Ref],C875))</f>
        <v>0</v>
      </c>
      <c r="J875" s="67">
        <f>IF(C875="",0,SUMIFS(T_mouv_prog[Sortie],T_mouv_prog[Ref],C875))</f>
        <v>0</v>
      </c>
      <c r="K875" s="63">
        <f>IFERROR(T_piece_prog[[#This Row],[Stock initial]]+T_piece_prog[[#This Row],[Entrées]]-T_piece_prog[[#This Row],[Sorties]],0)</f>
        <v>20</v>
      </c>
      <c r="L875" s="63">
        <f>IFERROR(T_piece_prog[[#This Row],[Stock Final]]*T_piece_prog[[#This Row],[Price]],0)</f>
        <v>0</v>
      </c>
      <c r="M875" s="80">
        <v>20</v>
      </c>
      <c r="N875" s="57">
        <f>IFERROR(K875-M875,"")</f>
        <v>0</v>
      </c>
      <c r="O875" s="53" t="str">
        <f>IF(N875&gt;=0,"OK","Manque")</f>
        <v>OK</v>
      </c>
    </row>
    <row r="876" spans="1:15" x14ac:dyDescent="0.3">
      <c r="A876" s="61">
        <f>IF(ISNUMBER(A875),A875+1,1)</f>
        <v>872</v>
      </c>
      <c r="B876" s="67" t="s">
        <v>1396</v>
      </c>
      <c r="C876" s="63" t="s">
        <v>447</v>
      </c>
      <c r="D876" s="67" t="s">
        <v>242</v>
      </c>
      <c r="E876" s="67" t="s">
        <v>1533</v>
      </c>
      <c r="F876" s="64"/>
      <c r="G876" s="67"/>
      <c r="H876" s="80">
        <v>8</v>
      </c>
      <c r="I876" s="80">
        <f>IF(C876="",0,SUMIFS(T_mouv_prog[Entrée],T_mouv_prog[Ref],C876))</f>
        <v>0</v>
      </c>
      <c r="J876" s="67">
        <f>IF(C876="",0,SUMIFS(T_mouv_prog[Sortie],T_mouv_prog[Ref],C876))</f>
        <v>0</v>
      </c>
      <c r="K876" s="63">
        <f>IFERROR(T_piece_prog[[#This Row],[Stock initial]]+T_piece_prog[[#This Row],[Entrées]]-T_piece_prog[[#This Row],[Sorties]],0)</f>
        <v>8</v>
      </c>
      <c r="L876" s="63">
        <f>IFERROR(T_piece_prog[[#This Row],[Stock Final]]*T_piece_prog[[#This Row],[Price]],0)</f>
        <v>0</v>
      </c>
      <c r="M876" s="80">
        <v>8</v>
      </c>
      <c r="N876" s="57">
        <f>IFERROR(K876-M876,"")</f>
        <v>0</v>
      </c>
      <c r="O876" s="53" t="str">
        <f>IF(N876&gt;=0,"OK","Manque")</f>
        <v>OK</v>
      </c>
    </row>
    <row r="877" spans="1:15" x14ac:dyDescent="0.3">
      <c r="A877" s="61">
        <f>IF(ISNUMBER(A876),A876+1,1)</f>
        <v>873</v>
      </c>
      <c r="B877" s="67" t="s">
        <v>686</v>
      </c>
      <c r="C877" s="63" t="s">
        <v>687</v>
      </c>
      <c r="D877" s="67" t="s">
        <v>242</v>
      </c>
      <c r="E877" s="67" t="s">
        <v>1533</v>
      </c>
      <c r="F877" s="64"/>
      <c r="G877" s="67"/>
      <c r="H877" s="80">
        <v>0</v>
      </c>
      <c r="I877" s="80">
        <f>IF(C877="",0,SUMIFS(T_mouv_prog[Entrée],T_mouv_prog[Ref],C877))</f>
        <v>0</v>
      </c>
      <c r="J877" s="67">
        <f>IF(C877="",0,SUMIFS(T_mouv_prog[Sortie],T_mouv_prog[Ref],C877))</f>
        <v>0</v>
      </c>
      <c r="K877" s="63">
        <f>IFERROR(T_piece_prog[[#This Row],[Stock initial]]+T_piece_prog[[#This Row],[Entrées]]-T_piece_prog[[#This Row],[Sorties]],0)</f>
        <v>0</v>
      </c>
      <c r="L877" s="63">
        <f>IFERROR(T_piece_prog[[#This Row],[Stock Final]]*T_piece_prog[[#This Row],[Price]],0)</f>
        <v>0</v>
      </c>
      <c r="M877" s="80">
        <v>0</v>
      </c>
      <c r="N877" s="57">
        <f>IFERROR(K877-M877,"")</f>
        <v>0</v>
      </c>
      <c r="O877" s="53" t="str">
        <f>IF(N877&gt;=0,"OK","Manque")</f>
        <v>OK</v>
      </c>
    </row>
    <row r="878" spans="1:15" x14ac:dyDescent="0.3">
      <c r="A878" s="61">
        <f>IF(ISNUMBER(A877),A877+1,1)</f>
        <v>874</v>
      </c>
      <c r="B878" s="67" t="s">
        <v>223</v>
      </c>
      <c r="C878" s="63" t="s">
        <v>224</v>
      </c>
      <c r="D878" s="67" t="s">
        <v>180</v>
      </c>
      <c r="E878" s="67" t="s">
        <v>1533</v>
      </c>
      <c r="F878" s="64"/>
      <c r="G878" s="67"/>
      <c r="H878" s="80">
        <v>0</v>
      </c>
      <c r="I878" s="80">
        <f>IF(C878="",0,SUMIFS(T_mouv_prog[Entrée],T_mouv_prog[Ref],C878))</f>
        <v>0</v>
      </c>
      <c r="J878" s="67">
        <f>IF(C878="",0,SUMIFS(T_mouv_prog[Sortie],T_mouv_prog[Ref],C878))</f>
        <v>0</v>
      </c>
      <c r="K878" s="63">
        <f>IFERROR(T_piece_prog[[#This Row],[Stock initial]]+T_piece_prog[[#This Row],[Entrées]]-T_piece_prog[[#This Row],[Sorties]],0)</f>
        <v>0</v>
      </c>
      <c r="L878" s="63">
        <f>IFERROR(T_piece_prog[[#This Row],[Stock Final]]*T_piece_prog[[#This Row],[Price]],0)</f>
        <v>0</v>
      </c>
      <c r="M878" s="80">
        <v>0</v>
      </c>
      <c r="N878" s="57">
        <f>IFERROR(K878-M878,"")</f>
        <v>0</v>
      </c>
      <c r="O878" s="53" t="str">
        <f>IF(N878&gt;=0,"OK","Manque")</f>
        <v>OK</v>
      </c>
    </row>
    <row r="879" spans="1:15" x14ac:dyDescent="0.3">
      <c r="A879" s="61">
        <f>IF(ISNUMBER(A878),A878+1,1)</f>
        <v>875</v>
      </c>
      <c r="B879" s="67" t="s">
        <v>223</v>
      </c>
      <c r="C879" s="63" t="s">
        <v>608</v>
      </c>
      <c r="D879" s="67" t="s">
        <v>242</v>
      </c>
      <c r="E879" s="67" t="s">
        <v>1533</v>
      </c>
      <c r="F879" s="64"/>
      <c r="G879" s="67"/>
      <c r="H879" s="80">
        <v>29</v>
      </c>
      <c r="I879" s="80">
        <f>IF(C879="",0,SUMIFS(T_mouv_prog[Entrée],T_mouv_prog[Ref],C879))</f>
        <v>0</v>
      </c>
      <c r="J879" s="67">
        <f>IF(C879="",0,SUMIFS(T_mouv_prog[Sortie],T_mouv_prog[Ref],C879))</f>
        <v>0</v>
      </c>
      <c r="K879" s="63">
        <f>IFERROR(T_piece_prog[[#This Row],[Stock initial]]+T_piece_prog[[#This Row],[Entrées]]-T_piece_prog[[#This Row],[Sorties]],0)</f>
        <v>29</v>
      </c>
      <c r="L879" s="63">
        <f>IFERROR(T_piece_prog[[#This Row],[Stock Final]]*T_piece_prog[[#This Row],[Price]],0)</f>
        <v>0</v>
      </c>
      <c r="M879" s="80">
        <v>21</v>
      </c>
      <c r="N879" s="57">
        <f>IFERROR(K879-M879,"")</f>
        <v>8</v>
      </c>
      <c r="O879" s="53" t="str">
        <f>IF(N879&gt;=0,"OK","Manque")</f>
        <v>OK</v>
      </c>
    </row>
    <row r="880" spans="1:15" x14ac:dyDescent="0.3">
      <c r="A880" s="61">
        <f>IF(ISNUMBER(A879),A879+1,1)</f>
        <v>876</v>
      </c>
      <c r="B880" s="67" t="s">
        <v>475</v>
      </c>
      <c r="C880" s="63" t="s">
        <v>476</v>
      </c>
      <c r="D880" s="67" t="s">
        <v>242</v>
      </c>
      <c r="E880" s="67" t="s">
        <v>1533</v>
      </c>
      <c r="F880" s="64"/>
      <c r="G880" s="67"/>
      <c r="H880" s="80">
        <v>1</v>
      </c>
      <c r="I880" s="80">
        <f>IF(C880="",0,SUMIFS(T_mouv_prog[Entrée],T_mouv_prog[Ref],C880))</f>
        <v>0</v>
      </c>
      <c r="J880" s="67">
        <f>IF(C880="",0,SUMIFS(T_mouv_prog[Sortie],T_mouv_prog[Ref],C880))</f>
        <v>0</v>
      </c>
      <c r="K880" s="63">
        <f>IFERROR(T_piece_prog[[#This Row],[Stock initial]]+T_piece_prog[[#This Row],[Entrées]]-T_piece_prog[[#This Row],[Sorties]],0)</f>
        <v>1</v>
      </c>
      <c r="L880" s="63">
        <f>IFERROR(T_piece_prog[[#This Row],[Stock Final]]*T_piece_prog[[#This Row],[Price]],0)</f>
        <v>0</v>
      </c>
      <c r="M880" s="80">
        <v>10</v>
      </c>
      <c r="N880" s="57">
        <f>IFERROR(K880-M880,"")</f>
        <v>-9</v>
      </c>
      <c r="O880" s="53" t="str">
        <f>IF(N880&gt;=0,"OK","Manque")</f>
        <v>Manque</v>
      </c>
    </row>
    <row r="881" spans="1:15" x14ac:dyDescent="0.3">
      <c r="A881" s="61">
        <f>IF(ISNUMBER(A880),A880+1,1)</f>
        <v>877</v>
      </c>
      <c r="B881" s="62" t="s">
        <v>1413</v>
      </c>
      <c r="C881" s="63" t="s">
        <v>446</v>
      </c>
      <c r="D881" s="63" t="s">
        <v>242</v>
      </c>
      <c r="E881" s="63" t="s">
        <v>1533</v>
      </c>
      <c r="F881" s="64"/>
      <c r="G881" s="67"/>
      <c r="H881" s="80">
        <v>26</v>
      </c>
      <c r="I881" s="80">
        <f>IF(C881="",0,SUMIFS(T_mouv_prog[Entrée],T_mouv_prog[Ref],C881))</f>
        <v>0</v>
      </c>
      <c r="J881" s="67">
        <f>IF(C881="",0,SUMIFS(T_mouv_prog[Sortie],T_mouv_prog[Ref],C881))</f>
        <v>0</v>
      </c>
      <c r="K881" s="63">
        <f>IFERROR(T_piece_prog[[#This Row],[Stock initial]]+T_piece_prog[[#This Row],[Entrées]]-T_piece_prog[[#This Row],[Sorties]],0)</f>
        <v>26</v>
      </c>
      <c r="L881" s="63">
        <f>IFERROR(T_piece_prog[[#This Row],[Stock Final]]*T_piece_prog[[#This Row],[Price]],0)</f>
        <v>0</v>
      </c>
      <c r="M881" s="80">
        <v>11</v>
      </c>
      <c r="N881" s="57">
        <f>IFERROR(K881-M881,"")</f>
        <v>15</v>
      </c>
      <c r="O881" s="53" t="str">
        <f>IF(N881&gt;=0,"OK","Manque")</f>
        <v>OK</v>
      </c>
    </row>
    <row r="882" spans="1:15" x14ac:dyDescent="0.3">
      <c r="A882" s="61">
        <f>IF(ISNUMBER(A881),A881+1,1)</f>
        <v>878</v>
      </c>
      <c r="B882" s="67" t="s">
        <v>1075</v>
      </c>
      <c r="C882" s="63" t="s">
        <v>635</v>
      </c>
      <c r="D882" s="67" t="s">
        <v>242</v>
      </c>
      <c r="E882" s="67" t="s">
        <v>1533</v>
      </c>
      <c r="F882" s="64"/>
      <c r="G882" s="67"/>
      <c r="H882" s="80">
        <v>0</v>
      </c>
      <c r="I882" s="80">
        <f>IF(C882="",0,SUMIFS(T_mouv_prog[Entrée],T_mouv_prog[Ref],C882))</f>
        <v>0</v>
      </c>
      <c r="J882" s="67">
        <f>IF(C882="",0,SUMIFS(T_mouv_prog[Sortie],T_mouv_prog[Ref],C882))</f>
        <v>0</v>
      </c>
      <c r="K882" s="63">
        <f>IFERROR(T_piece_prog[[#This Row],[Stock initial]]+T_piece_prog[[#This Row],[Entrées]]-T_piece_prog[[#This Row],[Sorties]],0)</f>
        <v>0</v>
      </c>
      <c r="L882" s="63">
        <f>IFERROR(T_piece_prog[[#This Row],[Stock Final]]*T_piece_prog[[#This Row],[Price]],0)</f>
        <v>0</v>
      </c>
      <c r="M882" s="80">
        <v>0</v>
      </c>
      <c r="N882" s="57">
        <f>IFERROR(K882-M882,"")</f>
        <v>0</v>
      </c>
      <c r="O882" s="53" t="str">
        <f>IF(N882&gt;=0,"OK","Manque")</f>
        <v>OK</v>
      </c>
    </row>
    <row r="883" spans="1:15" x14ac:dyDescent="0.3">
      <c r="A883" s="61">
        <f>IF(ISNUMBER(A882),A882+1,1)</f>
        <v>879</v>
      </c>
      <c r="B883" s="67" t="s">
        <v>610</v>
      </c>
      <c r="C883" s="63" t="s">
        <v>611</v>
      </c>
      <c r="D883" s="67" t="s">
        <v>242</v>
      </c>
      <c r="E883" s="67" t="s">
        <v>1533</v>
      </c>
      <c r="F883" s="64"/>
      <c r="G883" s="67"/>
      <c r="H883" s="80">
        <v>5</v>
      </c>
      <c r="I883" s="80">
        <f>IF(C883="",0,SUMIFS(T_mouv_prog[Entrée],T_mouv_prog[Ref],C883))</f>
        <v>0</v>
      </c>
      <c r="J883" s="67">
        <f>IF(C883="",0,SUMIFS(T_mouv_prog[Sortie],T_mouv_prog[Ref],C883))</f>
        <v>0</v>
      </c>
      <c r="K883" s="63">
        <f>IFERROR(T_piece_prog[[#This Row],[Stock initial]]+T_piece_prog[[#This Row],[Entrées]]-T_piece_prog[[#This Row],[Sorties]],0)</f>
        <v>5</v>
      </c>
      <c r="L883" s="63">
        <f>IFERROR(T_piece_prog[[#This Row],[Stock Final]]*T_piece_prog[[#This Row],[Price]],0)</f>
        <v>0</v>
      </c>
      <c r="M883" s="80">
        <v>5</v>
      </c>
      <c r="N883" s="57">
        <f>IFERROR(K883-M883,"")</f>
        <v>0</v>
      </c>
      <c r="O883" s="53" t="str">
        <f>IF(N883&gt;=0,"OK","Manque")</f>
        <v>OK</v>
      </c>
    </row>
    <row r="884" spans="1:15" x14ac:dyDescent="0.3">
      <c r="A884" s="61">
        <f>IF(ISNUMBER(A883),A883+1,1)</f>
        <v>880</v>
      </c>
      <c r="B884" s="67" t="s">
        <v>827</v>
      </c>
      <c r="C884" s="63" t="s">
        <v>481</v>
      </c>
      <c r="D884" s="67" t="s">
        <v>242</v>
      </c>
      <c r="E884" s="67" t="s">
        <v>1533</v>
      </c>
      <c r="F884" s="64"/>
      <c r="G884" s="67"/>
      <c r="H884" s="80">
        <v>12</v>
      </c>
      <c r="I884" s="80">
        <f>IF(C884="",0,SUMIFS(T_mouv_prog[Entrée],T_mouv_prog[Ref],C884))</f>
        <v>0</v>
      </c>
      <c r="J884" s="67">
        <f>IF(C884="",0,SUMIFS(T_mouv_prog[Sortie],T_mouv_prog[Ref],C884))</f>
        <v>0</v>
      </c>
      <c r="K884" s="63">
        <f>IFERROR(T_piece_prog[[#This Row],[Stock initial]]+T_piece_prog[[#This Row],[Entrées]]-T_piece_prog[[#This Row],[Sorties]],0)</f>
        <v>12</v>
      </c>
      <c r="L884" s="63">
        <f>IFERROR(T_piece_prog[[#This Row],[Stock Final]]*T_piece_prog[[#This Row],[Price]],0)</f>
        <v>0</v>
      </c>
      <c r="M884" s="80">
        <v>13</v>
      </c>
      <c r="N884" s="57">
        <f>IFERROR(K884-M884,"")</f>
        <v>-1</v>
      </c>
      <c r="O884" s="53" t="str">
        <f>IF(N884&gt;=0,"OK","Manque")</f>
        <v>Manque</v>
      </c>
    </row>
    <row r="885" spans="1:15" x14ac:dyDescent="0.3">
      <c r="A885" s="61">
        <f>IF(ISNUMBER(A884),A884+1,1)</f>
        <v>881</v>
      </c>
      <c r="B885" s="62" t="s">
        <v>1411</v>
      </c>
      <c r="C885" s="63" t="s">
        <v>482</v>
      </c>
      <c r="D885" s="63" t="s">
        <v>242</v>
      </c>
      <c r="E885" s="63" t="s">
        <v>1533</v>
      </c>
      <c r="F885" s="64"/>
      <c r="G885" s="67"/>
      <c r="H885" s="80">
        <v>3</v>
      </c>
      <c r="I885" s="80">
        <f>IF(C885="",0,SUMIFS(T_mouv_prog[Entrée],T_mouv_prog[Ref],C885))</f>
        <v>0</v>
      </c>
      <c r="J885" s="67">
        <f>IF(C885="",0,SUMIFS(T_mouv_prog[Sortie],T_mouv_prog[Ref],C885))</f>
        <v>0</v>
      </c>
      <c r="K885" s="63">
        <f>IFERROR(T_piece_prog[[#This Row],[Stock initial]]+T_piece_prog[[#This Row],[Entrées]]-T_piece_prog[[#This Row],[Sorties]],0)</f>
        <v>3</v>
      </c>
      <c r="L885" s="63">
        <f>IFERROR(T_piece_prog[[#This Row],[Stock Final]]*T_piece_prog[[#This Row],[Price]],0)</f>
        <v>0</v>
      </c>
      <c r="M885" s="80">
        <v>3</v>
      </c>
      <c r="N885" s="57">
        <f>IFERROR(K885-M885,"")</f>
        <v>0</v>
      </c>
      <c r="O885" s="53" t="str">
        <f>IF(N885&gt;=0,"OK","Manque")</f>
        <v>OK</v>
      </c>
    </row>
    <row r="886" spans="1:15" x14ac:dyDescent="0.3">
      <c r="A886" s="61">
        <f>IF(ISNUMBER(A885),A885+1,1)</f>
        <v>882</v>
      </c>
      <c r="B886" s="62" t="s">
        <v>1411</v>
      </c>
      <c r="C886" s="63" t="s">
        <v>472</v>
      </c>
      <c r="D886" s="63" t="s">
        <v>242</v>
      </c>
      <c r="E886" s="63" t="s">
        <v>1533</v>
      </c>
      <c r="F886" s="64"/>
      <c r="G886" s="67"/>
      <c r="H886" s="80">
        <v>4</v>
      </c>
      <c r="I886" s="80">
        <f>IF(C886="",0,SUMIFS(T_mouv_prog[Entrée],T_mouv_prog[Ref],C886))</f>
        <v>0</v>
      </c>
      <c r="J886" s="67">
        <f>IF(C886="",0,SUMIFS(T_mouv_prog[Sortie],T_mouv_prog[Ref],C886))</f>
        <v>0</v>
      </c>
      <c r="K886" s="63">
        <f>IFERROR(T_piece_prog[[#This Row],[Stock initial]]+T_piece_prog[[#This Row],[Entrées]]-T_piece_prog[[#This Row],[Sorties]],0)</f>
        <v>4</v>
      </c>
      <c r="L886" s="63">
        <f>IFERROR(T_piece_prog[[#This Row],[Stock Final]]*T_piece_prog[[#This Row],[Price]],0)</f>
        <v>0</v>
      </c>
      <c r="M886" s="80">
        <v>4</v>
      </c>
      <c r="N886" s="57">
        <f>IFERROR(K886-M886,"")</f>
        <v>0</v>
      </c>
      <c r="O886" s="53" t="str">
        <f>IF(N886&gt;=0,"OK","Manque")</f>
        <v>OK</v>
      </c>
    </row>
    <row r="887" spans="1:15" x14ac:dyDescent="0.3">
      <c r="A887" s="61">
        <f>IF(ISNUMBER(A886),A886+1,1)</f>
        <v>883</v>
      </c>
      <c r="B887" s="67" t="s">
        <v>614</v>
      </c>
      <c r="C887" s="63" t="s">
        <v>615</v>
      </c>
      <c r="D887" s="67" t="s">
        <v>242</v>
      </c>
      <c r="E887" s="67" t="s">
        <v>1533</v>
      </c>
      <c r="F887" s="64"/>
      <c r="G887" s="67"/>
      <c r="H887" s="80">
        <v>13</v>
      </c>
      <c r="I887" s="80">
        <f>IF(C887="",0,SUMIFS(T_mouv_prog[Entrée],T_mouv_prog[Ref],C887))</f>
        <v>0</v>
      </c>
      <c r="J887" s="67">
        <f>IF(C887="",0,SUMIFS(T_mouv_prog[Sortie],T_mouv_prog[Ref],C887))</f>
        <v>0</v>
      </c>
      <c r="K887" s="63">
        <f>IFERROR(T_piece_prog[[#This Row],[Stock initial]]+T_piece_prog[[#This Row],[Entrées]]-T_piece_prog[[#This Row],[Sorties]],0)</f>
        <v>13</v>
      </c>
      <c r="L887" s="63">
        <f>IFERROR(T_piece_prog[[#This Row],[Stock Final]]*T_piece_prog[[#This Row],[Price]],0)</f>
        <v>0</v>
      </c>
      <c r="M887" s="80">
        <v>0</v>
      </c>
      <c r="N887" s="57">
        <f>IFERROR(K887-M887,"")</f>
        <v>13</v>
      </c>
      <c r="O887" s="53" t="str">
        <f>IF(N887&gt;=0,"OK","Manque")</f>
        <v>OK</v>
      </c>
    </row>
    <row r="888" spans="1:15" x14ac:dyDescent="0.3">
      <c r="A888" s="61">
        <f>IF(ISNUMBER(A887),A887+1,1)</f>
        <v>884</v>
      </c>
      <c r="B888" s="67" t="s">
        <v>1402</v>
      </c>
      <c r="C888" s="63" t="s">
        <v>613</v>
      </c>
      <c r="D888" s="67" t="s">
        <v>242</v>
      </c>
      <c r="E888" s="67" t="s">
        <v>1533</v>
      </c>
      <c r="F888" s="64"/>
      <c r="G888" s="67"/>
      <c r="H888" s="80">
        <v>16</v>
      </c>
      <c r="I888" s="80">
        <f>IF(C888="",0,SUMIFS(T_mouv_prog[Entrée],T_mouv_prog[Ref],C888))</f>
        <v>0</v>
      </c>
      <c r="J888" s="67">
        <f>IF(C888="",0,SUMIFS(T_mouv_prog[Sortie],T_mouv_prog[Ref],C888))</f>
        <v>0</v>
      </c>
      <c r="K888" s="63">
        <f>IFERROR(T_piece_prog[[#This Row],[Stock initial]]+T_piece_prog[[#This Row],[Entrées]]-T_piece_prog[[#This Row],[Sorties]],0)</f>
        <v>16</v>
      </c>
      <c r="L888" s="63">
        <f>IFERROR(T_piece_prog[[#This Row],[Stock Final]]*T_piece_prog[[#This Row],[Price]],0)</f>
        <v>0</v>
      </c>
      <c r="M888" s="80">
        <v>16</v>
      </c>
      <c r="N888" s="57">
        <f>IFERROR(K888-M888,"")</f>
        <v>0</v>
      </c>
      <c r="O888" s="53" t="str">
        <f>IF(N888&gt;=0,"OK","Manque")</f>
        <v>OK</v>
      </c>
    </row>
    <row r="889" spans="1:15" x14ac:dyDescent="0.3">
      <c r="A889" s="61">
        <f>IF(ISNUMBER(A888),A888+1,1)</f>
        <v>885</v>
      </c>
      <c r="B889" s="67" t="s">
        <v>1402</v>
      </c>
      <c r="C889" s="63" t="s">
        <v>612</v>
      </c>
      <c r="D889" s="67" t="s">
        <v>242</v>
      </c>
      <c r="E889" s="67" t="s">
        <v>1533</v>
      </c>
      <c r="F889" s="64"/>
      <c r="G889" s="67"/>
      <c r="H889" s="80">
        <v>14</v>
      </c>
      <c r="I889" s="80">
        <f>IF(C889="",0,SUMIFS(T_mouv_prog[Entrée],T_mouv_prog[Ref],C889))</f>
        <v>0</v>
      </c>
      <c r="J889" s="67">
        <f>IF(C889="",0,SUMIFS(T_mouv_prog[Sortie],T_mouv_prog[Ref],C889))</f>
        <v>0</v>
      </c>
      <c r="K889" s="63">
        <f>IFERROR(T_piece_prog[[#This Row],[Stock initial]]+T_piece_prog[[#This Row],[Entrées]]-T_piece_prog[[#This Row],[Sorties]],0)</f>
        <v>14</v>
      </c>
      <c r="L889" s="63">
        <f>IFERROR(T_piece_prog[[#This Row],[Stock Final]]*T_piece_prog[[#This Row],[Price]],0)</f>
        <v>0</v>
      </c>
      <c r="M889" s="80">
        <v>34</v>
      </c>
      <c r="N889" s="57">
        <f>IFERROR(K889-M889,"")</f>
        <v>-20</v>
      </c>
      <c r="O889" s="53" t="str">
        <f>IF(N889&gt;=0,"OK","Manque")</f>
        <v>Manque</v>
      </c>
    </row>
    <row r="890" spans="1:15" x14ac:dyDescent="0.3">
      <c r="A890" s="61">
        <f>IF(ISNUMBER(A889),A889+1,1)</f>
        <v>886</v>
      </c>
      <c r="B890" s="67" t="s">
        <v>904</v>
      </c>
      <c r="C890" s="63" t="s">
        <v>905</v>
      </c>
      <c r="D890" s="67" t="s">
        <v>242</v>
      </c>
      <c r="E890" s="67" t="s">
        <v>1533</v>
      </c>
      <c r="F890" s="64"/>
      <c r="G890" s="67"/>
      <c r="H890" s="80">
        <v>0</v>
      </c>
      <c r="I890" s="80">
        <f>IF(C890="",0,SUMIFS(T_mouv_prog[Entrée],T_mouv_prog[Ref],C890))</f>
        <v>0</v>
      </c>
      <c r="J890" s="67">
        <f>IF(C890="",0,SUMIFS(T_mouv_prog[Sortie],T_mouv_prog[Ref],C890))</f>
        <v>0</v>
      </c>
      <c r="K890" s="63">
        <f>IFERROR(T_piece_prog[[#This Row],[Stock initial]]+T_piece_prog[[#This Row],[Entrées]]-T_piece_prog[[#This Row],[Sorties]],0)</f>
        <v>0</v>
      </c>
      <c r="L890" s="63">
        <f>IFERROR(T_piece_prog[[#This Row],[Stock Final]]*T_piece_prog[[#This Row],[Price]],0)</f>
        <v>0</v>
      </c>
      <c r="M890" s="80">
        <v>17</v>
      </c>
      <c r="N890" s="57">
        <f>IFERROR(K890-M890,"")</f>
        <v>-17</v>
      </c>
      <c r="O890" s="53" t="str">
        <f>IF(N890&gt;=0,"OK","Manque")</f>
        <v>Manque</v>
      </c>
    </row>
    <row r="891" spans="1:15" x14ac:dyDescent="0.3">
      <c r="A891" s="61">
        <f>IF(ISNUMBER(A890),A890+1,1)</f>
        <v>887</v>
      </c>
      <c r="B891" s="67" t="s">
        <v>902</v>
      </c>
      <c r="C891" s="63" t="s">
        <v>903</v>
      </c>
      <c r="D891" s="67" t="s">
        <v>242</v>
      </c>
      <c r="E891" s="67" t="s">
        <v>1533</v>
      </c>
      <c r="F891" s="64"/>
      <c r="G891" s="67"/>
      <c r="H891" s="80">
        <v>0</v>
      </c>
      <c r="I891" s="80">
        <f>IF(C891="",0,SUMIFS(T_mouv_prog[Entrée],T_mouv_prog[Ref],C891))</f>
        <v>0</v>
      </c>
      <c r="J891" s="67">
        <f>IF(C891="",0,SUMIFS(T_mouv_prog[Sortie],T_mouv_prog[Ref],C891))</f>
        <v>0</v>
      </c>
      <c r="K891" s="63">
        <f>IFERROR(T_piece_prog[[#This Row],[Stock initial]]+T_piece_prog[[#This Row],[Entrées]]-T_piece_prog[[#This Row],[Sorties]],0)</f>
        <v>0</v>
      </c>
      <c r="L891" s="63">
        <f>IFERROR(T_piece_prog[[#This Row],[Stock Final]]*T_piece_prog[[#This Row],[Price]],0)</f>
        <v>0</v>
      </c>
      <c r="M891" s="80">
        <v>0</v>
      </c>
      <c r="N891" s="57">
        <f>IFERROR(K891-M891,"")</f>
        <v>0</v>
      </c>
      <c r="O891" s="53" t="str">
        <f>IF(N891&gt;=0,"OK","Manque")</f>
        <v>OK</v>
      </c>
    </row>
    <row r="892" spans="1:15" x14ac:dyDescent="0.3">
      <c r="A892" s="61">
        <f>IF(ISNUMBER(A891),A891+1,1)</f>
        <v>888</v>
      </c>
      <c r="B892" s="62" t="s">
        <v>443</v>
      </c>
      <c r="C892" s="63" t="s">
        <v>471</v>
      </c>
      <c r="D892" s="63" t="s">
        <v>242</v>
      </c>
      <c r="E892" s="63" t="s">
        <v>1533</v>
      </c>
      <c r="F892" s="64"/>
      <c r="G892" s="67"/>
      <c r="H892" s="80">
        <v>6</v>
      </c>
      <c r="I892" s="80">
        <f>IF(C892="",0,SUMIFS(T_mouv_prog[Entrée],T_mouv_prog[Ref],C892))</f>
        <v>0</v>
      </c>
      <c r="J892" s="67">
        <f>IF(C892="",0,SUMIFS(T_mouv_prog[Sortie],T_mouv_prog[Ref],C892))</f>
        <v>0</v>
      </c>
      <c r="K892" s="63">
        <f>IFERROR(T_piece_prog[[#This Row],[Stock initial]]+T_piece_prog[[#This Row],[Entrées]]-T_piece_prog[[#This Row],[Sorties]],0)</f>
        <v>6</v>
      </c>
      <c r="L892" s="63">
        <f>IFERROR(T_piece_prog[[#This Row],[Stock Final]]*T_piece_prog[[#This Row],[Price]],0)</f>
        <v>0</v>
      </c>
      <c r="M892" s="80">
        <v>6</v>
      </c>
      <c r="N892" s="57">
        <f>IFERROR(K892-M892,"")</f>
        <v>0</v>
      </c>
      <c r="O892" s="53" t="str">
        <f>IF(N892&gt;=0,"OK","Manque")</f>
        <v>OK</v>
      </c>
    </row>
    <row r="893" spans="1:15" x14ac:dyDescent="0.3">
      <c r="A893" s="61">
        <f>IF(ISNUMBER(A892),A892+1,1)</f>
        <v>889</v>
      </c>
      <c r="B893" s="62" t="s">
        <v>443</v>
      </c>
      <c r="C893" s="63" t="s">
        <v>444</v>
      </c>
      <c r="D893" s="63" t="s">
        <v>242</v>
      </c>
      <c r="E893" s="63" t="s">
        <v>1533</v>
      </c>
      <c r="F893" s="64"/>
      <c r="G893" s="67"/>
      <c r="H893" s="80">
        <v>4</v>
      </c>
      <c r="I893" s="80">
        <f>IF(C893="",0,SUMIFS(T_mouv_prog[Entrée],T_mouv_prog[Ref],C893))</f>
        <v>0</v>
      </c>
      <c r="J893" s="67">
        <f>IF(C893="",0,SUMIFS(T_mouv_prog[Sortie],T_mouv_prog[Ref],C893))</f>
        <v>0</v>
      </c>
      <c r="K893" s="63">
        <f>IFERROR(T_piece_prog[[#This Row],[Stock initial]]+T_piece_prog[[#This Row],[Entrées]]-T_piece_prog[[#This Row],[Sorties]],0)</f>
        <v>4</v>
      </c>
      <c r="L893" s="63">
        <f>IFERROR(T_piece_prog[[#This Row],[Stock Final]]*T_piece_prog[[#This Row],[Price]],0)</f>
        <v>0</v>
      </c>
      <c r="M893" s="80">
        <v>4</v>
      </c>
      <c r="N893" s="57">
        <f>IFERROR(K893-M893,"")</f>
        <v>0</v>
      </c>
      <c r="O893" s="53" t="str">
        <f>IF(N893&gt;=0,"OK","Manque")</f>
        <v>OK</v>
      </c>
    </row>
    <row r="894" spans="1:15" x14ac:dyDescent="0.3">
      <c r="A894" s="61">
        <f>IF(ISNUMBER(A893),A893+1,1)</f>
        <v>890</v>
      </c>
      <c r="B894" s="67" t="s">
        <v>375</v>
      </c>
      <c r="C894" s="63" t="s">
        <v>376</v>
      </c>
      <c r="D894" s="67" t="s">
        <v>242</v>
      </c>
      <c r="E894" s="67" t="s">
        <v>1533</v>
      </c>
      <c r="F894" s="64"/>
      <c r="G894" s="67"/>
      <c r="H894" s="80">
        <v>4</v>
      </c>
      <c r="I894" s="80">
        <f>IF(C894="",0,SUMIFS(T_mouv_prog[Entrée],T_mouv_prog[Ref],C894))</f>
        <v>0</v>
      </c>
      <c r="J894" s="67">
        <f>IF(C894="",0,SUMIFS(T_mouv_prog[Sortie],T_mouv_prog[Ref],C894))</f>
        <v>0</v>
      </c>
      <c r="K894" s="63">
        <f>IFERROR(T_piece_prog[[#This Row],[Stock initial]]+T_piece_prog[[#This Row],[Entrées]]-T_piece_prog[[#This Row],[Sorties]],0)</f>
        <v>4</v>
      </c>
      <c r="L894" s="63">
        <f>IFERROR(T_piece_prog[[#This Row],[Stock Final]]*T_piece_prog[[#This Row],[Price]],0)</f>
        <v>0</v>
      </c>
      <c r="M894" s="80">
        <v>4</v>
      </c>
      <c r="N894" s="57">
        <f>IFERROR(K894-M894,"")</f>
        <v>0</v>
      </c>
      <c r="O894" s="53" t="str">
        <f>IF(N894&gt;=0,"OK","Manque")</f>
        <v>OK</v>
      </c>
    </row>
    <row r="895" spans="1:15" x14ac:dyDescent="0.3">
      <c r="A895" s="61">
        <f>IF(ISNUMBER(A894),A894+1,1)</f>
        <v>891</v>
      </c>
      <c r="B895" s="67" t="s">
        <v>936</v>
      </c>
      <c r="C895" s="63">
        <v>7423111345</v>
      </c>
      <c r="D895" s="67" t="s">
        <v>180</v>
      </c>
      <c r="E895" s="67" t="s">
        <v>1533</v>
      </c>
      <c r="F895" s="64"/>
      <c r="G895" s="67"/>
      <c r="H895" s="80">
        <v>4</v>
      </c>
      <c r="I895" s="80">
        <f>IF(C895="",0,SUMIFS(T_mouv_prog[Entrée],T_mouv_prog[Ref],C895))</f>
        <v>0</v>
      </c>
      <c r="J895" s="67">
        <f>IF(C895="",0,SUMIFS(T_mouv_prog[Sortie],T_mouv_prog[Ref],C895))</f>
        <v>0</v>
      </c>
      <c r="K895" s="63">
        <f>IFERROR(T_piece_prog[[#This Row],[Stock initial]]+T_piece_prog[[#This Row],[Entrées]]-T_piece_prog[[#This Row],[Sorties]],0)</f>
        <v>4</v>
      </c>
      <c r="L895" s="63">
        <f>IFERROR(T_piece_prog[[#This Row],[Stock Final]]*T_piece_prog[[#This Row],[Price]],0)</f>
        <v>0</v>
      </c>
      <c r="M895" s="80">
        <v>4</v>
      </c>
      <c r="N895" s="57">
        <f>IFERROR(K895-M895,"")</f>
        <v>0</v>
      </c>
      <c r="O895" s="53" t="str">
        <f>IF(N895&gt;=0,"OK","Manque")</f>
        <v>OK</v>
      </c>
    </row>
    <row r="896" spans="1:15" x14ac:dyDescent="0.3">
      <c r="A896" s="61">
        <f>IF(ISNUMBER(A895),A895+1,1)</f>
        <v>892</v>
      </c>
      <c r="B896" s="67" t="s">
        <v>936</v>
      </c>
      <c r="C896" s="63">
        <v>7421371179</v>
      </c>
      <c r="D896" s="67" t="s">
        <v>180</v>
      </c>
      <c r="E896" s="67" t="s">
        <v>1533</v>
      </c>
      <c r="F896" s="64"/>
      <c r="G896" s="67"/>
      <c r="H896" s="80">
        <v>4</v>
      </c>
      <c r="I896" s="80">
        <f>IF(C896="",0,SUMIFS(T_mouv_prog[Entrée],T_mouv_prog[Ref],C896))</f>
        <v>0</v>
      </c>
      <c r="J896" s="67">
        <f>IF(C896="",0,SUMIFS(T_mouv_prog[Sortie],T_mouv_prog[Ref],C896))</f>
        <v>0</v>
      </c>
      <c r="K896" s="63">
        <f>IFERROR(T_piece_prog[[#This Row],[Stock initial]]+T_piece_prog[[#This Row],[Entrées]]-T_piece_prog[[#This Row],[Sorties]],0)</f>
        <v>4</v>
      </c>
      <c r="L896" s="63">
        <f>IFERROR(T_piece_prog[[#This Row],[Stock Final]]*T_piece_prog[[#This Row],[Price]],0)</f>
        <v>0</v>
      </c>
      <c r="M896" s="80">
        <v>4</v>
      </c>
      <c r="N896" s="57">
        <f>IFERROR(K896-M896,"")</f>
        <v>0</v>
      </c>
      <c r="O896" s="53" t="str">
        <f>IF(N896&gt;=0,"OK","Manque")</f>
        <v>OK</v>
      </c>
    </row>
    <row r="897" spans="1:15" x14ac:dyDescent="0.3">
      <c r="A897" s="61">
        <f>IF(ISNUMBER(A896),A896+1,1)</f>
        <v>893</v>
      </c>
      <c r="B897" s="67" t="s">
        <v>1007</v>
      </c>
      <c r="C897" s="63">
        <v>7421909816</v>
      </c>
      <c r="D897" s="67" t="s">
        <v>180</v>
      </c>
      <c r="E897" s="67" t="s">
        <v>1533</v>
      </c>
      <c r="F897" s="64"/>
      <c r="G897" s="67"/>
      <c r="H897" s="80">
        <v>6</v>
      </c>
      <c r="I897" s="80">
        <f>IF(C897="",0,SUMIFS(T_mouv_prog[Entrée],T_mouv_prog[Ref],C897))</f>
        <v>0</v>
      </c>
      <c r="J897" s="67">
        <f>IF(C897="",0,SUMIFS(T_mouv_prog[Sortie],T_mouv_prog[Ref],C897))</f>
        <v>0</v>
      </c>
      <c r="K897" s="63">
        <f>IFERROR(T_piece_prog[[#This Row],[Stock initial]]+T_piece_prog[[#This Row],[Entrées]]-T_piece_prog[[#This Row],[Sorties]],0)</f>
        <v>6</v>
      </c>
      <c r="L897" s="63">
        <f>IFERROR(T_piece_prog[[#This Row],[Stock Final]]*T_piece_prog[[#This Row],[Price]],0)</f>
        <v>0</v>
      </c>
      <c r="M897" s="80">
        <v>6</v>
      </c>
      <c r="N897" s="57">
        <f>IFERROR(K897-M897,"")</f>
        <v>0</v>
      </c>
      <c r="O897" s="53" t="str">
        <f>IF(N897&gt;=0,"OK","Manque")</f>
        <v>OK</v>
      </c>
    </row>
    <row r="898" spans="1:15" x14ac:dyDescent="0.3">
      <c r="A898" s="61">
        <f>IF(ISNUMBER(A897),A897+1,1)</f>
        <v>894</v>
      </c>
      <c r="B898" s="67" t="s">
        <v>1007</v>
      </c>
      <c r="C898" s="63">
        <v>7421821033</v>
      </c>
      <c r="D898" s="67" t="s">
        <v>180</v>
      </c>
      <c r="E898" s="67" t="s">
        <v>1533</v>
      </c>
      <c r="F898" s="64"/>
      <c r="G898" s="67"/>
      <c r="H898" s="80">
        <v>6</v>
      </c>
      <c r="I898" s="80">
        <f>IF(C898="",0,SUMIFS(T_mouv_prog[Entrée],T_mouv_prog[Ref],C898))</f>
        <v>0</v>
      </c>
      <c r="J898" s="67">
        <f>IF(C898="",0,SUMIFS(T_mouv_prog[Sortie],T_mouv_prog[Ref],C898))</f>
        <v>0</v>
      </c>
      <c r="K898" s="63">
        <f>IFERROR(T_piece_prog[[#This Row],[Stock initial]]+T_piece_prog[[#This Row],[Entrées]]-T_piece_prog[[#This Row],[Sorties]],0)</f>
        <v>6</v>
      </c>
      <c r="L898" s="63">
        <f>IFERROR(T_piece_prog[[#This Row],[Stock Final]]*T_piece_prog[[#This Row],[Price]],0)</f>
        <v>0</v>
      </c>
      <c r="M898" s="80">
        <v>6</v>
      </c>
      <c r="N898" s="57">
        <f>IFERROR(K898-M898,"")</f>
        <v>0</v>
      </c>
      <c r="O898" s="53" t="str">
        <f>IF(N898&gt;=0,"OK","Manque")</f>
        <v>OK</v>
      </c>
    </row>
    <row r="899" spans="1:15" x14ac:dyDescent="0.3">
      <c r="A899" s="61">
        <f>IF(ISNUMBER(A898),A898+1,1)</f>
        <v>895</v>
      </c>
      <c r="B899" s="67" t="s">
        <v>1263</v>
      </c>
      <c r="C899" s="63" t="s">
        <v>1264</v>
      </c>
      <c r="D899" s="67" t="s">
        <v>1086</v>
      </c>
      <c r="E899" s="67" t="s">
        <v>1533</v>
      </c>
      <c r="F899" s="64"/>
      <c r="G899" s="67"/>
      <c r="H899" s="80">
        <v>0</v>
      </c>
      <c r="I899" s="80">
        <f>IF(C899="",0,SUMIFS(T_mouv_prog[Entrée],T_mouv_prog[Ref],C899))</f>
        <v>0</v>
      </c>
      <c r="J899" s="67">
        <f>IF(C899="",0,SUMIFS(T_mouv_prog[Sortie],T_mouv_prog[Ref],C899))</f>
        <v>0</v>
      </c>
      <c r="K899" s="63">
        <f>IFERROR(T_piece_prog[[#This Row],[Stock initial]]+T_piece_prog[[#This Row],[Entrées]]-T_piece_prog[[#This Row],[Sorties]],0)</f>
        <v>0</v>
      </c>
      <c r="L899" s="63">
        <f>IFERROR(T_piece_prog[[#This Row],[Stock Final]]*T_piece_prog[[#This Row],[Price]],0)</f>
        <v>0</v>
      </c>
      <c r="M899" s="80">
        <v>0</v>
      </c>
      <c r="N899" s="57">
        <f>IFERROR(K899-M899,"")</f>
        <v>0</v>
      </c>
      <c r="O899" s="53" t="str">
        <f>IF(N899&gt;=0,"OK","Manque")</f>
        <v>OK</v>
      </c>
    </row>
    <row r="900" spans="1:15" x14ac:dyDescent="0.3">
      <c r="A900" s="61">
        <f>IF(ISNUMBER(A899),A899+1,1)</f>
        <v>896</v>
      </c>
      <c r="B900" s="67" t="s">
        <v>196</v>
      </c>
      <c r="C900" s="63">
        <v>7421426987</v>
      </c>
      <c r="D900" s="67" t="s">
        <v>180</v>
      </c>
      <c r="E900" s="67" t="s">
        <v>1533</v>
      </c>
      <c r="F900" s="64"/>
      <c r="G900" s="67"/>
      <c r="H900" s="80">
        <v>1</v>
      </c>
      <c r="I900" s="80">
        <f>IF(C900="",0,SUMIFS(T_mouv_prog[Entrée],T_mouv_prog[Ref],C900))</f>
        <v>0</v>
      </c>
      <c r="J900" s="67">
        <f>IF(C900="",0,SUMIFS(T_mouv_prog[Sortie],T_mouv_prog[Ref],C900))</f>
        <v>0</v>
      </c>
      <c r="K900" s="63">
        <f>IFERROR(T_piece_prog[[#This Row],[Stock initial]]+T_piece_prog[[#This Row],[Entrées]]-T_piece_prog[[#This Row],[Sorties]],0)</f>
        <v>1</v>
      </c>
      <c r="L900" s="63">
        <f>IFERROR(T_piece_prog[[#This Row],[Stock Final]]*T_piece_prog[[#This Row],[Price]],0)</f>
        <v>0</v>
      </c>
      <c r="M900" s="80">
        <v>1</v>
      </c>
      <c r="N900" s="57">
        <f>IFERROR(K900-M900,"")</f>
        <v>0</v>
      </c>
      <c r="O900" s="53" t="str">
        <f>IF(N900&gt;=0,"OK","Manque")</f>
        <v>OK</v>
      </c>
    </row>
    <row r="901" spans="1:15" x14ac:dyDescent="0.3">
      <c r="A901" s="61">
        <f>IF(ISNUMBER(A900),A900+1,1)</f>
        <v>897</v>
      </c>
      <c r="B901" s="67" t="s">
        <v>1253</v>
      </c>
      <c r="C901" s="63">
        <v>9310112173</v>
      </c>
      <c r="D901" s="67" t="s">
        <v>1086</v>
      </c>
      <c r="E901" s="67" t="s">
        <v>1533</v>
      </c>
      <c r="F901" s="64"/>
      <c r="G901" s="67"/>
      <c r="H901" s="80">
        <v>0</v>
      </c>
      <c r="I901" s="80">
        <f>IF(C901="",0,SUMIFS(T_mouv_prog[Entrée],T_mouv_prog[Ref],C901))</f>
        <v>0</v>
      </c>
      <c r="J901" s="67">
        <f>IF(C901="",0,SUMIFS(T_mouv_prog[Sortie],T_mouv_prog[Ref],C901))</f>
        <v>0</v>
      </c>
      <c r="K901" s="63">
        <f>IFERROR(T_piece_prog[[#This Row],[Stock initial]]+T_piece_prog[[#This Row],[Entrées]]-T_piece_prog[[#This Row],[Sorties]],0)</f>
        <v>0</v>
      </c>
      <c r="L901" s="63">
        <f>IFERROR(T_piece_prog[[#This Row],[Stock Final]]*T_piece_prog[[#This Row],[Price]],0)</f>
        <v>0</v>
      </c>
      <c r="M901" s="80">
        <v>0</v>
      </c>
      <c r="N901" s="57">
        <f>IFERROR(K901-M901,"")</f>
        <v>0</v>
      </c>
      <c r="O901" s="53" t="str">
        <f>IF(N901&gt;=0,"OK","Manque")</f>
        <v>OK</v>
      </c>
    </row>
    <row r="902" spans="1:15" x14ac:dyDescent="0.3">
      <c r="A902" s="61">
        <f>IF(ISNUMBER(A901),A901+1,1)</f>
        <v>898</v>
      </c>
      <c r="B902" s="67" t="s">
        <v>1120</v>
      </c>
      <c r="C902" s="63" t="s">
        <v>246</v>
      </c>
      <c r="D902" s="67" t="s">
        <v>242</v>
      </c>
      <c r="E902" s="67" t="s">
        <v>1533</v>
      </c>
      <c r="F902" s="64"/>
      <c r="G902" s="67"/>
      <c r="H902" s="80">
        <v>2</v>
      </c>
      <c r="I902" s="80">
        <f>IF(C902="",0,SUMIFS(T_mouv_prog[Entrée],T_mouv_prog[Ref],C902))</f>
        <v>0</v>
      </c>
      <c r="J902" s="67">
        <f>IF(C902="",0,SUMIFS(T_mouv_prog[Sortie],T_mouv_prog[Ref],C902))</f>
        <v>0</v>
      </c>
      <c r="K902" s="63">
        <f>IFERROR(T_piece_prog[[#This Row],[Stock initial]]+T_piece_prog[[#This Row],[Entrées]]-T_piece_prog[[#This Row],[Sorties]],0)</f>
        <v>2</v>
      </c>
      <c r="L902" s="63">
        <f>IFERROR(T_piece_prog[[#This Row],[Stock Final]]*T_piece_prog[[#This Row],[Price]],0)</f>
        <v>0</v>
      </c>
      <c r="M902" s="80">
        <v>4</v>
      </c>
      <c r="N902" s="57">
        <f>IFERROR(K902-M902,"")</f>
        <v>-2</v>
      </c>
      <c r="O902" s="53" t="str">
        <f>IF(N902&gt;=0,"OK","Manque")</f>
        <v>Manque</v>
      </c>
    </row>
    <row r="903" spans="1:15" x14ac:dyDescent="0.3">
      <c r="A903" s="61">
        <f>IF(ISNUMBER(A902),A902+1,1)</f>
        <v>899</v>
      </c>
      <c r="B903" s="67" t="s">
        <v>216</v>
      </c>
      <c r="C903" s="63">
        <v>7423752575</v>
      </c>
      <c r="D903" s="67" t="s">
        <v>180</v>
      </c>
      <c r="E903" s="67" t="s">
        <v>1533</v>
      </c>
      <c r="F903" s="64"/>
      <c r="G903" s="67"/>
      <c r="H903" s="80">
        <v>1</v>
      </c>
      <c r="I903" s="80">
        <f>IF(C903="",0,SUMIFS(T_mouv_prog[Entrée],T_mouv_prog[Ref],C903))</f>
        <v>0</v>
      </c>
      <c r="J903" s="67">
        <f>IF(C903="",0,SUMIFS(T_mouv_prog[Sortie],T_mouv_prog[Ref],C903))</f>
        <v>0</v>
      </c>
      <c r="K903" s="63">
        <f>IFERROR(T_piece_prog[[#This Row],[Stock initial]]+T_piece_prog[[#This Row],[Entrées]]-T_piece_prog[[#This Row],[Sorties]],0)</f>
        <v>1</v>
      </c>
      <c r="L903" s="63">
        <f>IFERROR(T_piece_prog[[#This Row],[Stock Final]]*T_piece_prog[[#This Row],[Price]],0)</f>
        <v>0</v>
      </c>
      <c r="M903" s="80">
        <v>1</v>
      </c>
      <c r="N903" s="57">
        <f>IFERROR(K903-M903,"")</f>
        <v>0</v>
      </c>
      <c r="O903" s="53" t="str">
        <f>IF(N903&gt;=0,"OK","Manque")</f>
        <v>OK</v>
      </c>
    </row>
    <row r="904" spans="1:15" x14ac:dyDescent="0.3">
      <c r="A904" s="61">
        <f>IF(ISNUMBER(A903),A903+1,1)</f>
        <v>900</v>
      </c>
      <c r="B904" s="67" t="s">
        <v>199</v>
      </c>
      <c r="C904" s="63">
        <v>7421476120</v>
      </c>
      <c r="D904" s="67" t="s">
        <v>180</v>
      </c>
      <c r="E904" s="67" t="s">
        <v>1533</v>
      </c>
      <c r="F904" s="64"/>
      <c r="G904" s="67"/>
      <c r="H904" s="80">
        <v>1</v>
      </c>
      <c r="I904" s="80">
        <f>IF(C904="",0,SUMIFS(T_mouv_prog[Entrée],T_mouv_prog[Ref],C904))</f>
        <v>0</v>
      </c>
      <c r="J904" s="67">
        <f>IF(C904="",0,SUMIFS(T_mouv_prog[Sortie],T_mouv_prog[Ref],C904))</f>
        <v>0</v>
      </c>
      <c r="K904" s="63">
        <f>IFERROR(T_piece_prog[[#This Row],[Stock initial]]+T_piece_prog[[#This Row],[Entrées]]-T_piece_prog[[#This Row],[Sorties]],0)</f>
        <v>1</v>
      </c>
      <c r="L904" s="63">
        <f>IFERROR(T_piece_prog[[#This Row],[Stock Final]]*T_piece_prog[[#This Row],[Price]],0)</f>
        <v>0</v>
      </c>
      <c r="M904" s="80">
        <v>1</v>
      </c>
      <c r="N904" s="57">
        <f>IFERROR(K904-M904,"")</f>
        <v>0</v>
      </c>
      <c r="O904" s="53" t="str">
        <f>IF(N904&gt;=0,"OK","Manque")</f>
        <v>OK</v>
      </c>
    </row>
    <row r="905" spans="1:15" x14ac:dyDescent="0.3">
      <c r="A905" s="61">
        <f>IF(ISNUMBER(A904),A904+1,1)</f>
        <v>901</v>
      </c>
      <c r="B905" s="67" t="s">
        <v>1249</v>
      </c>
      <c r="C905" s="63" t="s">
        <v>1250</v>
      </c>
      <c r="D905" s="67" t="s">
        <v>1086</v>
      </c>
      <c r="E905" s="67" t="s">
        <v>1533</v>
      </c>
      <c r="F905" s="64"/>
      <c r="G905" s="67"/>
      <c r="H905" s="80">
        <v>0</v>
      </c>
      <c r="I905" s="80">
        <f>IF(C905="",0,SUMIFS(T_mouv_prog[Entrée],T_mouv_prog[Ref],C905))</f>
        <v>0</v>
      </c>
      <c r="J905" s="67">
        <f>IF(C905="",0,SUMIFS(T_mouv_prog[Sortie],T_mouv_prog[Ref],C905))</f>
        <v>0</v>
      </c>
      <c r="K905" s="63">
        <f>IFERROR(T_piece_prog[[#This Row],[Stock initial]]+T_piece_prog[[#This Row],[Entrées]]-T_piece_prog[[#This Row],[Sorties]],0)</f>
        <v>0</v>
      </c>
      <c r="L905" s="63">
        <f>IFERROR(T_piece_prog[[#This Row],[Stock Final]]*T_piece_prog[[#This Row],[Price]],0)</f>
        <v>0</v>
      </c>
      <c r="M905" s="80">
        <v>0</v>
      </c>
      <c r="N905" s="57">
        <f>IFERROR(K905-M905,"")</f>
        <v>0</v>
      </c>
      <c r="O905" s="53" t="str">
        <f>IF(N905&gt;=0,"OK","Manque")</f>
        <v>OK</v>
      </c>
    </row>
    <row r="906" spans="1:15" x14ac:dyDescent="0.3">
      <c r="A906" s="61">
        <f>IF(ISNUMBER(A905),A905+1,1)</f>
        <v>902</v>
      </c>
      <c r="B906" s="62" t="s">
        <v>289</v>
      </c>
      <c r="C906" s="63" t="s">
        <v>290</v>
      </c>
      <c r="D906" s="63" t="s">
        <v>242</v>
      </c>
      <c r="E906" s="63" t="s">
        <v>1533</v>
      </c>
      <c r="F906" s="64"/>
      <c r="G906" s="67"/>
      <c r="H906" s="80">
        <v>4</v>
      </c>
      <c r="I906" s="80">
        <f>IF(C906="",0,SUMIFS(T_mouv_prog[Entrée],T_mouv_prog[Ref],C906))</f>
        <v>0</v>
      </c>
      <c r="J906" s="67">
        <f>IF(C906="",0,SUMIFS(T_mouv_prog[Sortie],T_mouv_prog[Ref],C906))</f>
        <v>0</v>
      </c>
      <c r="K906" s="63">
        <f>IFERROR(T_piece_prog[[#This Row],[Stock initial]]+T_piece_prog[[#This Row],[Entrées]]-T_piece_prog[[#This Row],[Sorties]],0)</f>
        <v>4</v>
      </c>
      <c r="L906" s="63">
        <f>IFERROR(T_piece_prog[[#This Row],[Stock Final]]*T_piece_prog[[#This Row],[Price]],0)</f>
        <v>0</v>
      </c>
      <c r="M906" s="80">
        <v>4</v>
      </c>
      <c r="N906" s="57">
        <f>IFERROR(K906-M906,"")</f>
        <v>0</v>
      </c>
      <c r="O906" s="53" t="str">
        <f>IF(N906&gt;=0,"OK","Manque")</f>
        <v>OK</v>
      </c>
    </row>
    <row r="907" spans="1:15" x14ac:dyDescent="0.3">
      <c r="A907" s="61">
        <f>IF(ISNUMBER(A906),A906+1,1)</f>
        <v>903</v>
      </c>
      <c r="B907" s="62" t="s">
        <v>311</v>
      </c>
      <c r="C907" s="63" t="s">
        <v>312</v>
      </c>
      <c r="D907" s="63" t="s">
        <v>242</v>
      </c>
      <c r="E907" s="63" t="s">
        <v>1532</v>
      </c>
      <c r="F907" s="64"/>
      <c r="G907" s="67"/>
      <c r="H907" s="80">
        <v>20</v>
      </c>
      <c r="I907" s="80">
        <f>IF(C907="",0,SUMIFS(T_mouv_prog[Entrée],T_mouv_prog[Ref],C907))</f>
        <v>0</v>
      </c>
      <c r="J907" s="67">
        <f>IF(C907="",0,SUMIFS(T_mouv_prog[Sortie],T_mouv_prog[Ref],C907))</f>
        <v>0</v>
      </c>
      <c r="K907" s="63">
        <f>IFERROR(T_piece_prog[[#This Row],[Stock initial]]+T_piece_prog[[#This Row],[Entrées]]-T_piece_prog[[#This Row],[Sorties]],0)</f>
        <v>20</v>
      </c>
      <c r="L907" s="63">
        <f>IFERROR(T_piece_prog[[#This Row],[Stock Final]]*T_piece_prog[[#This Row],[Price]],0)</f>
        <v>0</v>
      </c>
      <c r="M907" s="80">
        <v>20</v>
      </c>
      <c r="N907" s="57">
        <f>IFERROR(K907-M907,"")</f>
        <v>0</v>
      </c>
      <c r="O907" s="53" t="str">
        <f>IF(N907&gt;=0,"OK","Manque")</f>
        <v>OK</v>
      </c>
    </row>
    <row r="908" spans="1:15" x14ac:dyDescent="0.3">
      <c r="A908" s="61">
        <f>IF(ISNUMBER(A907),A907+1,1)</f>
        <v>904</v>
      </c>
      <c r="B908" s="62" t="s">
        <v>287</v>
      </c>
      <c r="C908" s="63" t="s">
        <v>288</v>
      </c>
      <c r="D908" s="63" t="s">
        <v>894</v>
      </c>
      <c r="E908" s="63" t="s">
        <v>1533</v>
      </c>
      <c r="F908" s="64"/>
      <c r="G908" s="67"/>
      <c r="H908" s="80">
        <v>4</v>
      </c>
      <c r="I908" s="80">
        <f>IF(C908="",0,SUMIFS(T_mouv_prog[Entrée],T_mouv_prog[Ref],C908))</f>
        <v>0</v>
      </c>
      <c r="J908" s="67">
        <f>IF(C908="",0,SUMIFS(T_mouv_prog[Sortie],T_mouv_prog[Ref],C908))</f>
        <v>0</v>
      </c>
      <c r="K908" s="63">
        <f>IFERROR(T_piece_prog[[#This Row],[Stock initial]]+T_piece_prog[[#This Row],[Entrées]]-T_piece_prog[[#This Row],[Sorties]],0)</f>
        <v>4</v>
      </c>
      <c r="L908" s="63">
        <f>IFERROR(T_piece_prog[[#This Row],[Stock Final]]*T_piece_prog[[#This Row],[Price]],0)</f>
        <v>0</v>
      </c>
      <c r="M908" s="80">
        <v>4</v>
      </c>
      <c r="N908" s="57">
        <f>IFERROR(K908-M908,"")</f>
        <v>0</v>
      </c>
      <c r="O908" s="53" t="str">
        <f>IF(N908&gt;=0,"OK","Manque")</f>
        <v>OK</v>
      </c>
    </row>
    <row r="909" spans="1:15" x14ac:dyDescent="0.3">
      <c r="A909" s="61">
        <f>IF(ISNUMBER(A908),A908+1,1)</f>
        <v>905</v>
      </c>
      <c r="B909" s="67" t="s">
        <v>1278</v>
      </c>
      <c r="C909" s="63" t="s">
        <v>1279</v>
      </c>
      <c r="D909" s="67" t="s">
        <v>1086</v>
      </c>
      <c r="E909" s="67" t="s">
        <v>1533</v>
      </c>
      <c r="F909" s="64"/>
      <c r="G909" s="67"/>
      <c r="H909" s="80">
        <v>0</v>
      </c>
      <c r="I909" s="80">
        <f>IF(C909="",0,SUMIFS(T_mouv_prog[Entrée],T_mouv_prog[Ref],C909))</f>
        <v>0</v>
      </c>
      <c r="J909" s="67">
        <f>IF(C909="",0,SUMIFS(T_mouv_prog[Sortie],T_mouv_prog[Ref],C909))</f>
        <v>0</v>
      </c>
      <c r="K909" s="63">
        <f>IFERROR(T_piece_prog[[#This Row],[Stock initial]]+T_piece_prog[[#This Row],[Entrées]]-T_piece_prog[[#This Row],[Sorties]],0)</f>
        <v>0</v>
      </c>
      <c r="L909" s="63">
        <f>IFERROR(T_piece_prog[[#This Row],[Stock Final]]*T_piece_prog[[#This Row],[Price]],0)</f>
        <v>0</v>
      </c>
      <c r="M909" s="80">
        <v>0</v>
      </c>
      <c r="N909" s="57">
        <f>IFERROR(K909-M909,"")</f>
        <v>0</v>
      </c>
      <c r="O909" s="53" t="str">
        <f>IF(N909&gt;=0,"OK","Manque")</f>
        <v>OK</v>
      </c>
    </row>
    <row r="910" spans="1:15" x14ac:dyDescent="0.3">
      <c r="A910" s="61">
        <f>IF(ISNUMBER(A909),A909+1,1)</f>
        <v>906</v>
      </c>
      <c r="B910" s="67" t="s">
        <v>1227</v>
      </c>
      <c r="C910" s="63" t="s">
        <v>1228</v>
      </c>
      <c r="D910" s="67" t="s">
        <v>1086</v>
      </c>
      <c r="E910" s="67" t="s">
        <v>1533</v>
      </c>
      <c r="F910" s="64"/>
      <c r="G910" s="67"/>
      <c r="H910" s="80">
        <v>0</v>
      </c>
      <c r="I910" s="80">
        <f>IF(C910="",0,SUMIFS(T_mouv_prog[Entrée],T_mouv_prog[Ref],C910))</f>
        <v>0</v>
      </c>
      <c r="J910" s="67">
        <f>IF(C910="",0,SUMIFS(T_mouv_prog[Sortie],T_mouv_prog[Ref],C910))</f>
        <v>0</v>
      </c>
      <c r="K910" s="63">
        <f>IFERROR(T_piece_prog[[#This Row],[Stock initial]]+T_piece_prog[[#This Row],[Entrées]]-T_piece_prog[[#This Row],[Sorties]],0)</f>
        <v>0</v>
      </c>
      <c r="L910" s="63">
        <f>IFERROR(T_piece_prog[[#This Row],[Stock Final]]*T_piece_prog[[#This Row],[Price]],0)</f>
        <v>0</v>
      </c>
      <c r="M910" s="80">
        <v>0</v>
      </c>
      <c r="N910" s="57">
        <f>IFERROR(K910-M910,"")</f>
        <v>0</v>
      </c>
      <c r="O910" s="53" t="str">
        <f>IF(N910&gt;=0,"OK","Manque")</f>
        <v>OK</v>
      </c>
    </row>
    <row r="911" spans="1:15" x14ac:dyDescent="0.3">
      <c r="A911" s="61">
        <f>IF(ISNUMBER(A910),A910+1,1)</f>
        <v>907</v>
      </c>
      <c r="B911" s="67" t="s">
        <v>1231</v>
      </c>
      <c r="C911" s="63" t="s">
        <v>1232</v>
      </c>
      <c r="D911" s="67" t="s">
        <v>1086</v>
      </c>
      <c r="E911" s="67" t="s">
        <v>1533</v>
      </c>
      <c r="F911" s="64"/>
      <c r="G911" s="67"/>
      <c r="H911" s="80">
        <v>0</v>
      </c>
      <c r="I911" s="80">
        <f>IF(C911="",0,SUMIFS(T_mouv_prog[Entrée],T_mouv_prog[Ref],C911))</f>
        <v>0</v>
      </c>
      <c r="J911" s="67">
        <f>IF(C911="",0,SUMIFS(T_mouv_prog[Sortie],T_mouv_prog[Ref],C911))</f>
        <v>0</v>
      </c>
      <c r="K911" s="63">
        <f>IFERROR(T_piece_prog[[#This Row],[Stock initial]]+T_piece_prog[[#This Row],[Entrées]]-T_piece_prog[[#This Row],[Sorties]],0)</f>
        <v>0</v>
      </c>
      <c r="L911" s="63">
        <f>IFERROR(T_piece_prog[[#This Row],[Stock Final]]*T_piece_prog[[#This Row],[Price]],0)</f>
        <v>0</v>
      </c>
      <c r="M911" s="80">
        <v>0</v>
      </c>
      <c r="N911" s="57">
        <f>IFERROR(K911-M911,"")</f>
        <v>0</v>
      </c>
      <c r="O911" s="53" t="str">
        <f>IF(N911&gt;=0,"OK","Manque")</f>
        <v>OK</v>
      </c>
    </row>
    <row r="912" spans="1:15" x14ac:dyDescent="0.3">
      <c r="A912" s="61">
        <f>IF(ISNUMBER(A911),A911+1,1)</f>
        <v>908</v>
      </c>
      <c r="B912" s="67" t="s">
        <v>1233</v>
      </c>
      <c r="C912" s="63" t="s">
        <v>1234</v>
      </c>
      <c r="D912" s="67" t="s">
        <v>1086</v>
      </c>
      <c r="E912" s="67" t="s">
        <v>1533</v>
      </c>
      <c r="F912" s="64"/>
      <c r="G912" s="67"/>
      <c r="H912" s="80">
        <v>0</v>
      </c>
      <c r="I912" s="80">
        <f>IF(C912="",0,SUMIFS(T_mouv_prog[Entrée],T_mouv_prog[Ref],C912))</f>
        <v>0</v>
      </c>
      <c r="J912" s="67">
        <f>IF(C912="",0,SUMIFS(T_mouv_prog[Sortie],T_mouv_prog[Ref],C912))</f>
        <v>0</v>
      </c>
      <c r="K912" s="63">
        <f>IFERROR(T_piece_prog[[#This Row],[Stock initial]]+T_piece_prog[[#This Row],[Entrées]]-T_piece_prog[[#This Row],[Sorties]],0)</f>
        <v>0</v>
      </c>
      <c r="L912" s="63">
        <f>IFERROR(T_piece_prog[[#This Row],[Stock Final]]*T_piece_prog[[#This Row],[Price]],0)</f>
        <v>0</v>
      </c>
      <c r="M912" s="80">
        <v>0</v>
      </c>
      <c r="N912" s="57">
        <f>IFERROR(K912-M912,"")</f>
        <v>0</v>
      </c>
      <c r="O912" s="53" t="str">
        <f>IF(N912&gt;=0,"OK","Manque")</f>
        <v>OK</v>
      </c>
    </row>
    <row r="913" spans="1:15" x14ac:dyDescent="0.3">
      <c r="A913" s="61">
        <f>IF(ISNUMBER(A912),A912+1,1)</f>
        <v>909</v>
      </c>
      <c r="B913" s="67" t="s">
        <v>1053</v>
      </c>
      <c r="C913" s="63" t="s">
        <v>222</v>
      </c>
      <c r="D913" s="67" t="s">
        <v>180</v>
      </c>
      <c r="E913" s="67" t="s">
        <v>1533</v>
      </c>
      <c r="F913" s="64"/>
      <c r="G913" s="67"/>
      <c r="H913" s="80">
        <v>0</v>
      </c>
      <c r="I913" s="80">
        <f>IF(C913="",0,SUMIFS(T_mouv_prog[Entrée],T_mouv_prog[Ref],C913))</f>
        <v>0</v>
      </c>
      <c r="J913" s="67">
        <f>IF(C913="",0,SUMIFS(T_mouv_prog[Sortie],T_mouv_prog[Ref],C913))</f>
        <v>0</v>
      </c>
      <c r="K913" s="63">
        <f>IFERROR(T_piece_prog[[#This Row],[Stock initial]]+T_piece_prog[[#This Row],[Entrées]]-T_piece_prog[[#This Row],[Sorties]],0)</f>
        <v>0</v>
      </c>
      <c r="L913" s="63">
        <f>IFERROR(T_piece_prog[[#This Row],[Stock Final]]*T_piece_prog[[#This Row],[Price]],0)</f>
        <v>0</v>
      </c>
      <c r="M913" s="80">
        <v>0</v>
      </c>
      <c r="N913" s="57">
        <f>IFERROR(K913-M913,"")</f>
        <v>0</v>
      </c>
      <c r="O913" s="53" t="str">
        <f>IF(N913&gt;=0,"OK","Manque")</f>
        <v>OK</v>
      </c>
    </row>
    <row r="914" spans="1:15" x14ac:dyDescent="0.3">
      <c r="A914" s="61">
        <f>IF(ISNUMBER(A913),A913+1,1)</f>
        <v>910</v>
      </c>
      <c r="B914" s="67" t="s">
        <v>1114</v>
      </c>
      <c r="C914" s="63" t="s">
        <v>539</v>
      </c>
      <c r="D914" s="67" t="s">
        <v>146</v>
      </c>
      <c r="E914" s="67" t="s">
        <v>1533</v>
      </c>
      <c r="F914" s="64"/>
      <c r="G914" s="67"/>
      <c r="H914" s="80">
        <v>1</v>
      </c>
      <c r="I914" s="80">
        <f>IF(C914="",0,SUMIFS(T_mouv_prog[Entrée],T_mouv_prog[Ref],C914))</f>
        <v>0</v>
      </c>
      <c r="J914" s="67">
        <f>IF(C914="",0,SUMIFS(T_mouv_prog[Sortie],T_mouv_prog[Ref],C914))</f>
        <v>0</v>
      </c>
      <c r="K914" s="63">
        <f>IFERROR(T_piece_prog[[#This Row],[Stock initial]]+T_piece_prog[[#This Row],[Entrées]]-T_piece_prog[[#This Row],[Sorties]],0)</f>
        <v>1</v>
      </c>
      <c r="L914" s="63">
        <f>IFERROR(T_piece_prog[[#This Row],[Stock Final]]*T_piece_prog[[#This Row],[Price]],0)</f>
        <v>0</v>
      </c>
      <c r="M914" s="80">
        <v>1</v>
      </c>
      <c r="N914" s="57">
        <f>IFERROR(K914-M914,"")</f>
        <v>0</v>
      </c>
      <c r="O914" s="53" t="str">
        <f>IF(N914&gt;=0,"OK","Manque")</f>
        <v>OK</v>
      </c>
    </row>
    <row r="915" spans="1:15" x14ac:dyDescent="0.3">
      <c r="A915" s="61">
        <f>IF(ISNUMBER(A914),A914+1,1)</f>
        <v>911</v>
      </c>
      <c r="B915" s="67" t="s">
        <v>1123</v>
      </c>
      <c r="C915" s="63" t="s">
        <v>536</v>
      </c>
      <c r="D915" s="67" t="s">
        <v>242</v>
      </c>
      <c r="E915" s="67" t="s">
        <v>1533</v>
      </c>
      <c r="F915" s="64"/>
      <c r="G915" s="67"/>
      <c r="H915" s="80">
        <v>1</v>
      </c>
      <c r="I915" s="80">
        <f>IF(C915="",0,SUMIFS(T_mouv_prog[Entrée],T_mouv_prog[Ref],C915))</f>
        <v>0</v>
      </c>
      <c r="J915" s="67">
        <f>IF(C915="",0,SUMIFS(T_mouv_prog[Sortie],T_mouv_prog[Ref],C915))</f>
        <v>0</v>
      </c>
      <c r="K915" s="63">
        <f>IFERROR(T_piece_prog[[#This Row],[Stock initial]]+T_piece_prog[[#This Row],[Entrées]]-T_piece_prog[[#This Row],[Sorties]],0)</f>
        <v>1</v>
      </c>
      <c r="L915" s="63">
        <f>IFERROR(T_piece_prog[[#This Row],[Stock Final]]*T_piece_prog[[#This Row],[Price]],0)</f>
        <v>0</v>
      </c>
      <c r="M915" s="80">
        <v>1</v>
      </c>
      <c r="N915" s="57">
        <f>IFERROR(K915-M915,"")</f>
        <v>0</v>
      </c>
      <c r="O915" s="53" t="str">
        <f>IF(N915&gt;=0,"OK","Manque")</f>
        <v>OK</v>
      </c>
    </row>
    <row r="916" spans="1:15" x14ac:dyDescent="0.3">
      <c r="A916" s="61">
        <f>IF(ISNUMBER(A915),A915+1,1)</f>
        <v>912</v>
      </c>
      <c r="B916" s="67" t="s">
        <v>1110</v>
      </c>
      <c r="C916" s="63" t="s">
        <v>379</v>
      </c>
      <c r="D916" s="67" t="s">
        <v>242</v>
      </c>
      <c r="E916" s="67" t="s">
        <v>1533</v>
      </c>
      <c r="F916" s="64"/>
      <c r="G916" s="67"/>
      <c r="H916" s="80">
        <v>4</v>
      </c>
      <c r="I916" s="80">
        <f>IF(C916="",0,SUMIFS(T_mouv_prog[Entrée],T_mouv_prog[Ref],C916))</f>
        <v>0</v>
      </c>
      <c r="J916" s="67">
        <f>IF(C916="",0,SUMIFS(T_mouv_prog[Sortie],T_mouv_prog[Ref],C916))</f>
        <v>0</v>
      </c>
      <c r="K916" s="63">
        <f>IFERROR(T_piece_prog[[#This Row],[Stock initial]]+T_piece_prog[[#This Row],[Entrées]]-T_piece_prog[[#This Row],[Sorties]],0)</f>
        <v>4</v>
      </c>
      <c r="L916" s="63">
        <f>IFERROR(T_piece_prog[[#This Row],[Stock Final]]*T_piece_prog[[#This Row],[Price]],0)</f>
        <v>0</v>
      </c>
      <c r="M916" s="80">
        <v>4</v>
      </c>
      <c r="N916" s="57">
        <f>IFERROR(K916-M916,"")</f>
        <v>0</v>
      </c>
      <c r="O916" s="53" t="str">
        <f>IF(N916&gt;=0,"OK","Manque")</f>
        <v>OK</v>
      </c>
    </row>
    <row r="917" spans="1:15" x14ac:dyDescent="0.3">
      <c r="A917" s="61">
        <f>IF(ISNUMBER(A916),A916+1,1)</f>
        <v>913</v>
      </c>
      <c r="B917" s="67" t="s">
        <v>1111</v>
      </c>
      <c r="C917" s="63" t="s">
        <v>378</v>
      </c>
      <c r="D917" s="67" t="s">
        <v>242</v>
      </c>
      <c r="E917" s="67" t="s">
        <v>1533</v>
      </c>
      <c r="F917" s="64"/>
      <c r="G917" s="67"/>
      <c r="H917" s="80">
        <v>4</v>
      </c>
      <c r="I917" s="80">
        <f>IF(C917="",0,SUMIFS(T_mouv_prog[Entrée],T_mouv_prog[Ref],C917))</f>
        <v>0</v>
      </c>
      <c r="J917" s="67">
        <f>IF(C917="",0,SUMIFS(T_mouv_prog[Sortie],T_mouv_prog[Ref],C917))</f>
        <v>0</v>
      </c>
      <c r="K917" s="63">
        <f>IFERROR(T_piece_prog[[#This Row],[Stock initial]]+T_piece_prog[[#This Row],[Entrées]]-T_piece_prog[[#This Row],[Sorties]],0)</f>
        <v>4</v>
      </c>
      <c r="L917" s="63">
        <f>IFERROR(T_piece_prog[[#This Row],[Stock Final]]*T_piece_prog[[#This Row],[Price]],0)</f>
        <v>0</v>
      </c>
      <c r="M917" s="80">
        <v>4</v>
      </c>
      <c r="N917" s="57">
        <f>IFERROR(K917-M917,"")</f>
        <v>0</v>
      </c>
      <c r="O917" s="53" t="str">
        <f>IF(N917&gt;=0,"OK","Manque")</f>
        <v>OK</v>
      </c>
    </row>
    <row r="918" spans="1:15" x14ac:dyDescent="0.3">
      <c r="A918" s="61">
        <f>IF(ISNUMBER(A917),A917+1,1)</f>
        <v>914</v>
      </c>
      <c r="B918" s="62" t="s">
        <v>1424</v>
      </c>
      <c r="C918" s="63" t="s">
        <v>377</v>
      </c>
      <c r="D918" s="63" t="s">
        <v>242</v>
      </c>
      <c r="E918" s="63" t="s">
        <v>1533</v>
      </c>
      <c r="F918" s="64"/>
      <c r="G918" s="67"/>
      <c r="H918" s="80">
        <v>4</v>
      </c>
      <c r="I918" s="80">
        <f>IF(C918="",0,SUMIFS(T_mouv_prog[Entrée],T_mouv_prog[Ref],C918))</f>
        <v>0</v>
      </c>
      <c r="J918" s="67">
        <f>IF(C918="",0,SUMIFS(T_mouv_prog[Sortie],T_mouv_prog[Ref],C918))</f>
        <v>0</v>
      </c>
      <c r="K918" s="63">
        <f>IFERROR(T_piece_prog[[#This Row],[Stock initial]]+T_piece_prog[[#This Row],[Entrées]]-T_piece_prog[[#This Row],[Sorties]],0)</f>
        <v>4</v>
      </c>
      <c r="L918" s="63">
        <f>IFERROR(T_piece_prog[[#This Row],[Stock Final]]*T_piece_prog[[#This Row],[Price]],0)</f>
        <v>0</v>
      </c>
      <c r="M918" s="80">
        <v>4</v>
      </c>
      <c r="N918" s="57">
        <f>IFERROR(K918-M918,"")</f>
        <v>0</v>
      </c>
      <c r="O918" s="53" t="str">
        <f>IF(N918&gt;=0,"OK","Manque")</f>
        <v>OK</v>
      </c>
    </row>
    <row r="919" spans="1:15" x14ac:dyDescent="0.3">
      <c r="A919" s="61">
        <f>IF(ISNUMBER(A918),A918+1,1)</f>
        <v>915</v>
      </c>
      <c r="B919" s="62" t="s">
        <v>1423</v>
      </c>
      <c r="C919" s="63" t="s">
        <v>380</v>
      </c>
      <c r="D919" s="63" t="s">
        <v>242</v>
      </c>
      <c r="E919" s="63" t="s">
        <v>1533</v>
      </c>
      <c r="F919" s="64"/>
      <c r="G919" s="67"/>
      <c r="H919" s="80">
        <v>4</v>
      </c>
      <c r="I919" s="80">
        <f>IF(C919="",0,SUMIFS(T_mouv_prog[Entrée],T_mouv_prog[Ref],C919))</f>
        <v>0</v>
      </c>
      <c r="J919" s="67">
        <f>IF(C919="",0,SUMIFS(T_mouv_prog[Sortie],T_mouv_prog[Ref],C919))</f>
        <v>0</v>
      </c>
      <c r="K919" s="63">
        <f>IFERROR(T_piece_prog[[#This Row],[Stock initial]]+T_piece_prog[[#This Row],[Entrées]]-T_piece_prog[[#This Row],[Sorties]],0)</f>
        <v>4</v>
      </c>
      <c r="L919" s="63">
        <f>IFERROR(T_piece_prog[[#This Row],[Stock Final]]*T_piece_prog[[#This Row],[Price]],0)</f>
        <v>0</v>
      </c>
      <c r="M919" s="80">
        <v>4</v>
      </c>
      <c r="N919" s="57">
        <f>IFERROR(K919-M919,"")</f>
        <v>0</v>
      </c>
      <c r="O919" s="53" t="str">
        <f>IF(N919&gt;=0,"OK","Manque")</f>
        <v>OK</v>
      </c>
    </row>
    <row r="920" spans="1:15" x14ac:dyDescent="0.3">
      <c r="A920" s="61">
        <f>IF(ISNUMBER(A919),A919+1,1)</f>
        <v>916</v>
      </c>
      <c r="B920" s="62" t="s">
        <v>1426</v>
      </c>
      <c r="C920" s="63" t="s">
        <v>371</v>
      </c>
      <c r="D920" s="63" t="s">
        <v>242</v>
      </c>
      <c r="E920" s="63" t="s">
        <v>1533</v>
      </c>
      <c r="F920" s="64"/>
      <c r="G920" s="67"/>
      <c r="H920" s="80">
        <v>4</v>
      </c>
      <c r="I920" s="80">
        <f>IF(C920="",0,SUMIFS(T_mouv_prog[Entrée],T_mouv_prog[Ref],C920))</f>
        <v>0</v>
      </c>
      <c r="J920" s="67">
        <f>IF(C920="",0,SUMIFS(T_mouv_prog[Sortie],T_mouv_prog[Ref],C920))</f>
        <v>0</v>
      </c>
      <c r="K920" s="63">
        <f>IFERROR(T_piece_prog[[#This Row],[Stock initial]]+T_piece_prog[[#This Row],[Entrées]]-T_piece_prog[[#This Row],[Sorties]],0)</f>
        <v>4</v>
      </c>
      <c r="L920" s="63">
        <f>IFERROR(T_piece_prog[[#This Row],[Stock Final]]*T_piece_prog[[#This Row],[Price]],0)</f>
        <v>0</v>
      </c>
      <c r="M920" s="80">
        <v>4</v>
      </c>
      <c r="N920" s="57">
        <f>IFERROR(K920-M920,"")</f>
        <v>0</v>
      </c>
      <c r="O920" s="53" t="str">
        <f>IF(N920&gt;=0,"OK","Manque")</f>
        <v>OK</v>
      </c>
    </row>
    <row r="921" spans="1:15" x14ac:dyDescent="0.3">
      <c r="A921" s="61">
        <f>IF(ISNUMBER(A920),A920+1,1)</f>
        <v>917</v>
      </c>
      <c r="B921" s="62" t="s">
        <v>1425</v>
      </c>
      <c r="C921" s="63" t="s">
        <v>372</v>
      </c>
      <c r="D921" s="63" t="s">
        <v>242</v>
      </c>
      <c r="E921" s="63" t="s">
        <v>1533</v>
      </c>
      <c r="F921" s="64"/>
      <c r="G921" s="67"/>
      <c r="H921" s="80">
        <v>4</v>
      </c>
      <c r="I921" s="80">
        <f>IF(C921="",0,SUMIFS(T_mouv_prog[Entrée],T_mouv_prog[Ref],C921))</f>
        <v>0</v>
      </c>
      <c r="J921" s="67">
        <f>IF(C921="",0,SUMIFS(T_mouv_prog[Sortie],T_mouv_prog[Ref],C921))</f>
        <v>0</v>
      </c>
      <c r="K921" s="63">
        <f>IFERROR(T_piece_prog[[#This Row],[Stock initial]]+T_piece_prog[[#This Row],[Entrées]]-T_piece_prog[[#This Row],[Sorties]],0)</f>
        <v>4</v>
      </c>
      <c r="L921" s="63">
        <f>IFERROR(T_piece_prog[[#This Row],[Stock Final]]*T_piece_prog[[#This Row],[Price]],0)</f>
        <v>0</v>
      </c>
      <c r="M921" s="80">
        <v>4</v>
      </c>
      <c r="N921" s="57">
        <f>IFERROR(K921-M921,"")</f>
        <v>0</v>
      </c>
      <c r="O921" s="53" t="str">
        <f>IF(N921&gt;=0,"OK","Manque")</f>
        <v>OK</v>
      </c>
    </row>
    <row r="922" spans="1:15" x14ac:dyDescent="0.3">
      <c r="A922" s="61">
        <f>IF(ISNUMBER(A921),A921+1,1)</f>
        <v>918</v>
      </c>
      <c r="B922" s="67" t="s">
        <v>385</v>
      </c>
      <c r="C922" s="63" t="s">
        <v>1068</v>
      </c>
      <c r="D922" s="67" t="s">
        <v>242</v>
      </c>
      <c r="E922" s="67" t="s">
        <v>1533</v>
      </c>
      <c r="F922" s="64"/>
      <c r="G922" s="67"/>
      <c r="H922" s="80">
        <v>0</v>
      </c>
      <c r="I922" s="80">
        <f>IF(C922="",0,SUMIFS(T_mouv_prog[Entrée],T_mouv_prog[Ref],C922))</f>
        <v>0</v>
      </c>
      <c r="J922" s="67">
        <f>IF(C922="",0,SUMIFS(T_mouv_prog[Sortie],T_mouv_prog[Ref],C922))</f>
        <v>0</v>
      </c>
      <c r="K922" s="63">
        <f>IFERROR(T_piece_prog[[#This Row],[Stock initial]]+T_piece_prog[[#This Row],[Entrées]]-T_piece_prog[[#This Row],[Sorties]],0)</f>
        <v>0</v>
      </c>
      <c r="L922" s="63">
        <f>IFERROR(T_piece_prog[[#This Row],[Stock Final]]*T_piece_prog[[#This Row],[Price]],0)</f>
        <v>0</v>
      </c>
      <c r="M922" s="80">
        <v>3</v>
      </c>
      <c r="N922" s="57">
        <f>IFERROR(K922-M922,"")</f>
        <v>-3</v>
      </c>
      <c r="O922" s="53" t="str">
        <f>IF(N922&gt;=0,"OK","Manque")</f>
        <v>Manque</v>
      </c>
    </row>
    <row r="923" spans="1:15" x14ac:dyDescent="0.3">
      <c r="A923" s="61">
        <f>IF(ISNUMBER(A922),A922+1,1)</f>
        <v>919</v>
      </c>
      <c r="B923" s="62" t="s">
        <v>385</v>
      </c>
      <c r="C923" s="63" t="s">
        <v>386</v>
      </c>
      <c r="D923" s="63" t="s">
        <v>242</v>
      </c>
      <c r="E923" s="63" t="s">
        <v>1535</v>
      </c>
      <c r="F923" s="64"/>
      <c r="G923" s="67"/>
      <c r="H923" s="80">
        <v>2</v>
      </c>
      <c r="I923" s="80">
        <f>IF(C923="",0,SUMIFS(T_mouv_prog[Entrée],T_mouv_prog[Ref],C923))</f>
        <v>0</v>
      </c>
      <c r="J923" s="67">
        <f>IF(C923="",0,SUMIFS(T_mouv_prog[Sortie],T_mouv_prog[Ref],C923))</f>
        <v>0</v>
      </c>
      <c r="K923" s="63">
        <f>IFERROR(T_piece_prog[[#This Row],[Stock initial]]+T_piece_prog[[#This Row],[Entrées]]-T_piece_prog[[#This Row],[Sorties]],0)</f>
        <v>2</v>
      </c>
      <c r="L923" s="63">
        <f>IFERROR(T_piece_prog[[#This Row],[Stock Final]]*T_piece_prog[[#This Row],[Price]],0)</f>
        <v>0</v>
      </c>
      <c r="M923" s="80">
        <v>6</v>
      </c>
      <c r="N923" s="57">
        <f>IFERROR(K923-M923,"")</f>
        <v>-4</v>
      </c>
      <c r="O923" s="53" t="str">
        <f>IF(N923&gt;=0,"OK","Manque")</f>
        <v>Manque</v>
      </c>
    </row>
    <row r="924" spans="1:15" x14ac:dyDescent="0.3">
      <c r="A924" s="61">
        <f>IF(ISNUMBER(A923),A923+1,1)</f>
        <v>920</v>
      </c>
      <c r="B924" s="67" t="s">
        <v>860</v>
      </c>
      <c r="C924" s="63">
        <v>7421454519</v>
      </c>
      <c r="D924" s="67" t="s">
        <v>180</v>
      </c>
      <c r="E924" s="67" t="s">
        <v>1533</v>
      </c>
      <c r="F924" s="64"/>
      <c r="G924" s="67"/>
      <c r="H924" s="80">
        <v>5</v>
      </c>
      <c r="I924" s="80">
        <f>IF(C924="",0,SUMIFS(T_mouv_prog[Entrée],T_mouv_prog[Ref],C924))</f>
        <v>0</v>
      </c>
      <c r="J924" s="67">
        <f>IF(C924="",0,SUMIFS(T_mouv_prog[Sortie],T_mouv_prog[Ref],C924))</f>
        <v>0</v>
      </c>
      <c r="K924" s="63">
        <f>IFERROR(T_piece_prog[[#This Row],[Stock initial]]+T_piece_prog[[#This Row],[Entrées]]-T_piece_prog[[#This Row],[Sorties]],0)</f>
        <v>5</v>
      </c>
      <c r="L924" s="63">
        <f>IFERROR(T_piece_prog[[#This Row],[Stock Final]]*T_piece_prog[[#This Row],[Price]],0)</f>
        <v>0</v>
      </c>
      <c r="M924" s="80">
        <v>2</v>
      </c>
      <c r="N924" s="57">
        <f>IFERROR(K924-M924,"")</f>
        <v>3</v>
      </c>
      <c r="O924" s="53" t="str">
        <f>IF(N924&gt;=0,"OK","Manque")</f>
        <v>OK</v>
      </c>
    </row>
    <row r="925" spans="1:15" x14ac:dyDescent="0.3">
      <c r="A925" s="61">
        <f>IF(ISNUMBER(A924),A924+1,1)</f>
        <v>921</v>
      </c>
      <c r="B925" s="67" t="s">
        <v>765</v>
      </c>
      <c r="C925" s="63" t="s">
        <v>766</v>
      </c>
      <c r="D925" s="67" t="s">
        <v>174</v>
      </c>
      <c r="E925" s="67" t="s">
        <v>1533</v>
      </c>
      <c r="F925" s="64"/>
      <c r="G925" s="67"/>
      <c r="H925" s="80">
        <v>0</v>
      </c>
      <c r="I925" s="80">
        <f>IF(C925="",0,SUMIFS(T_mouv_prog[Entrée],T_mouv_prog[Ref],C925))</f>
        <v>0</v>
      </c>
      <c r="J925" s="67">
        <f>IF(C925="",0,SUMIFS(T_mouv_prog[Sortie],T_mouv_prog[Ref],C925))</f>
        <v>0</v>
      </c>
      <c r="K925" s="63">
        <f>IFERROR(T_piece_prog[[#This Row],[Stock initial]]+T_piece_prog[[#This Row],[Entrées]]-T_piece_prog[[#This Row],[Sorties]],0)</f>
        <v>0</v>
      </c>
      <c r="L925" s="63">
        <f>IFERROR(T_piece_prog[[#This Row],[Stock Final]]*T_piece_prog[[#This Row],[Price]],0)</f>
        <v>0</v>
      </c>
      <c r="M925" s="80">
        <v>0</v>
      </c>
      <c r="N925" s="57">
        <f>IFERROR(K925-M925,"")</f>
        <v>0</v>
      </c>
      <c r="O925" s="53" t="str">
        <f>IF(N925&gt;=0,"OK","Manque")</f>
        <v>OK</v>
      </c>
    </row>
    <row r="926" spans="1:15" x14ac:dyDescent="0.3">
      <c r="A926" s="61">
        <f>IF(ISNUMBER(A925),A925+1,1)</f>
        <v>922</v>
      </c>
      <c r="B926" s="67" t="s">
        <v>200</v>
      </c>
      <c r="C926" s="63">
        <v>7421531072</v>
      </c>
      <c r="D926" s="67" t="s">
        <v>180</v>
      </c>
      <c r="E926" s="67" t="s">
        <v>1533</v>
      </c>
      <c r="F926" s="64"/>
      <c r="G926" s="67"/>
      <c r="H926" s="80">
        <v>1</v>
      </c>
      <c r="I926" s="80">
        <f>IF(C926="",0,SUMIFS(T_mouv_prog[Entrée],T_mouv_prog[Ref],C926))</f>
        <v>0</v>
      </c>
      <c r="J926" s="67">
        <f>IF(C926="",0,SUMIFS(T_mouv_prog[Sortie],T_mouv_prog[Ref],C926))</f>
        <v>0</v>
      </c>
      <c r="K926" s="63">
        <f>IFERROR(T_piece_prog[[#This Row],[Stock initial]]+T_piece_prog[[#This Row],[Entrées]]-T_piece_prog[[#This Row],[Sorties]],0)</f>
        <v>1</v>
      </c>
      <c r="L926" s="63">
        <f>IFERROR(T_piece_prog[[#This Row],[Stock Final]]*T_piece_prog[[#This Row],[Price]],0)</f>
        <v>0</v>
      </c>
      <c r="M926" s="80">
        <v>1</v>
      </c>
      <c r="N926" s="57">
        <f>IFERROR(K926-M926,"")</f>
        <v>0</v>
      </c>
      <c r="O926" s="53" t="str">
        <f>IF(N926&gt;=0,"OK","Manque")</f>
        <v>OK</v>
      </c>
    </row>
    <row r="927" spans="1:15" x14ac:dyDescent="0.3">
      <c r="A927" s="61">
        <f>IF(ISNUMBER(A926),A926+1,1)</f>
        <v>923</v>
      </c>
      <c r="B927" s="67" t="s">
        <v>795</v>
      </c>
      <c r="C927" s="63" t="s">
        <v>796</v>
      </c>
      <c r="D927" s="67" t="s">
        <v>111</v>
      </c>
      <c r="E927" s="67" t="s">
        <v>1533</v>
      </c>
      <c r="F927" s="64"/>
      <c r="G927" s="67"/>
      <c r="H927" s="80">
        <v>0</v>
      </c>
      <c r="I927" s="80">
        <f>IF(C927="",0,SUMIFS(T_mouv_prog[Entrée],T_mouv_prog[Ref],C927))</f>
        <v>0</v>
      </c>
      <c r="J927" s="67">
        <f>IF(C927="",0,SUMIFS(T_mouv_prog[Sortie],T_mouv_prog[Ref],C927))</f>
        <v>0</v>
      </c>
      <c r="K927" s="63">
        <f>IFERROR(T_piece_prog[[#This Row],[Stock initial]]+T_piece_prog[[#This Row],[Entrées]]-T_piece_prog[[#This Row],[Sorties]],0)</f>
        <v>0</v>
      </c>
      <c r="L927" s="63">
        <f>IFERROR(T_piece_prog[[#This Row],[Stock Final]]*T_piece_prog[[#This Row],[Price]],0)</f>
        <v>0</v>
      </c>
      <c r="M927" s="80">
        <v>1</v>
      </c>
      <c r="N927" s="57">
        <f>IFERROR(K927-M927,"")</f>
        <v>-1</v>
      </c>
      <c r="O927" s="53" t="str">
        <f>IF(N927&gt;=0,"OK","Manque")</f>
        <v>Manque</v>
      </c>
    </row>
    <row r="928" spans="1:15" x14ac:dyDescent="0.3">
      <c r="A928" s="61">
        <f>IF(ISNUMBER(A927),A927+1,1)</f>
        <v>924</v>
      </c>
      <c r="B928" s="67" t="s">
        <v>1096</v>
      </c>
      <c r="C928" s="63" t="s">
        <v>1097</v>
      </c>
      <c r="D928" s="67" t="s">
        <v>242</v>
      </c>
      <c r="E928" s="67" t="s">
        <v>1533</v>
      </c>
      <c r="F928" s="64"/>
      <c r="G928" s="67"/>
      <c r="H928" s="80">
        <v>0</v>
      </c>
      <c r="I928" s="80">
        <f>IF(C928="",0,SUMIFS(T_mouv_prog[Entrée],T_mouv_prog[Ref],C928))</f>
        <v>0</v>
      </c>
      <c r="J928" s="67">
        <f>IF(C928="",0,SUMIFS(T_mouv_prog[Sortie],T_mouv_prog[Ref],C928))</f>
        <v>0</v>
      </c>
      <c r="K928" s="63">
        <f>IFERROR(T_piece_prog[[#This Row],[Stock initial]]+T_piece_prog[[#This Row],[Entrées]]-T_piece_prog[[#This Row],[Sorties]],0)</f>
        <v>0</v>
      </c>
      <c r="L928" s="63">
        <f>IFERROR(T_piece_prog[[#This Row],[Stock Final]]*T_piece_prog[[#This Row],[Price]],0)</f>
        <v>0</v>
      </c>
      <c r="M928" s="80">
        <v>0</v>
      </c>
      <c r="N928" s="57">
        <f>IFERROR(K928-M928,"")</f>
        <v>0</v>
      </c>
      <c r="O928" s="53" t="str">
        <f>IF(N928&gt;=0,"OK","Manque")</f>
        <v>OK</v>
      </c>
    </row>
    <row r="929" spans="1:15" x14ac:dyDescent="0.3">
      <c r="A929" s="61">
        <f>IF(ISNUMBER(A928),A928+1,1)</f>
        <v>925</v>
      </c>
      <c r="B929" s="67" t="s">
        <v>313</v>
      </c>
      <c r="C929" s="63" t="s">
        <v>314</v>
      </c>
      <c r="D929" s="67" t="s">
        <v>242</v>
      </c>
      <c r="E929" s="67" t="s">
        <v>1533</v>
      </c>
      <c r="F929" s="64"/>
      <c r="G929" s="67"/>
      <c r="H929" s="80">
        <v>3</v>
      </c>
      <c r="I929" s="80">
        <f>IF(C929="",0,SUMIFS(T_mouv_prog[Entrée],T_mouv_prog[Ref],C929))</f>
        <v>0</v>
      </c>
      <c r="J929" s="67">
        <f>IF(C929="",0,SUMIFS(T_mouv_prog[Sortie],T_mouv_prog[Ref],C929))</f>
        <v>0</v>
      </c>
      <c r="K929" s="63">
        <f>IFERROR(T_piece_prog[[#This Row],[Stock initial]]+T_piece_prog[[#This Row],[Entrées]]-T_piece_prog[[#This Row],[Sorties]],0)</f>
        <v>3</v>
      </c>
      <c r="L929" s="63">
        <f>IFERROR(T_piece_prog[[#This Row],[Stock Final]]*T_piece_prog[[#This Row],[Price]],0)</f>
        <v>0</v>
      </c>
      <c r="M929" s="80">
        <v>3</v>
      </c>
      <c r="N929" s="57">
        <f>IFERROR(K929-M929,"")</f>
        <v>0</v>
      </c>
      <c r="O929" s="53" t="str">
        <f>IF(N929&gt;=0,"OK","Manque")</f>
        <v>OK</v>
      </c>
    </row>
    <row r="930" spans="1:15" x14ac:dyDescent="0.3">
      <c r="A930" s="61">
        <f>IF(ISNUMBER(A929),A929+1,1)</f>
        <v>926</v>
      </c>
      <c r="B930" s="62" t="s">
        <v>1430</v>
      </c>
      <c r="C930" s="63" t="s">
        <v>324</v>
      </c>
      <c r="D930" s="63" t="s">
        <v>242</v>
      </c>
      <c r="E930" s="63" t="s">
        <v>1533</v>
      </c>
      <c r="F930" s="64"/>
      <c r="G930" s="67"/>
      <c r="H930" s="80">
        <v>3</v>
      </c>
      <c r="I930" s="80">
        <f>IF(C930="",0,SUMIFS(T_mouv_prog[Entrée],T_mouv_prog[Ref],C930))</f>
        <v>0</v>
      </c>
      <c r="J930" s="67">
        <f>IF(C930="",0,SUMIFS(T_mouv_prog[Sortie],T_mouv_prog[Ref],C930))</f>
        <v>0</v>
      </c>
      <c r="K930" s="63">
        <f>IFERROR(T_piece_prog[[#This Row],[Stock initial]]+T_piece_prog[[#This Row],[Entrées]]-T_piece_prog[[#This Row],[Sorties]],0)</f>
        <v>3</v>
      </c>
      <c r="L930" s="63">
        <f>IFERROR(T_piece_prog[[#This Row],[Stock Final]]*T_piece_prog[[#This Row],[Price]],0)</f>
        <v>0</v>
      </c>
      <c r="M930" s="80">
        <v>5</v>
      </c>
      <c r="N930" s="57">
        <f>IFERROR(K930-M930,"")</f>
        <v>-2</v>
      </c>
      <c r="O930" s="53" t="str">
        <f>IF(N930&gt;=0,"OK","Manque")</f>
        <v>Manque</v>
      </c>
    </row>
    <row r="931" spans="1:15" x14ac:dyDescent="0.3">
      <c r="A931" s="61">
        <f>IF(ISNUMBER(A930),A930+1,1)</f>
        <v>927</v>
      </c>
      <c r="B931" s="67" t="s">
        <v>202</v>
      </c>
      <c r="C931" s="63">
        <v>7421613426</v>
      </c>
      <c r="D931" s="67" t="s">
        <v>180</v>
      </c>
      <c r="E931" s="67" t="s">
        <v>1533</v>
      </c>
      <c r="F931" s="64"/>
      <c r="G931" s="67"/>
      <c r="H931" s="80">
        <v>2</v>
      </c>
      <c r="I931" s="80">
        <f>IF(C931="",0,SUMIFS(T_mouv_prog[Entrée],T_mouv_prog[Ref],C931))</f>
        <v>0</v>
      </c>
      <c r="J931" s="67">
        <f>IF(C931="",0,SUMIFS(T_mouv_prog[Sortie],T_mouv_prog[Ref],C931))</f>
        <v>0</v>
      </c>
      <c r="K931" s="63">
        <f>IFERROR(T_piece_prog[[#This Row],[Stock initial]]+T_piece_prog[[#This Row],[Entrées]]-T_piece_prog[[#This Row],[Sorties]],0)</f>
        <v>2</v>
      </c>
      <c r="L931" s="63">
        <f>IFERROR(T_piece_prog[[#This Row],[Stock Final]]*T_piece_prog[[#This Row],[Price]],0)</f>
        <v>0</v>
      </c>
      <c r="M931" s="80">
        <v>2</v>
      </c>
      <c r="N931" s="57">
        <f>IFERROR(K931-M931,"")</f>
        <v>0</v>
      </c>
      <c r="O931" s="53" t="str">
        <f>IF(N931&gt;=0,"OK","Manque")</f>
        <v>OK</v>
      </c>
    </row>
    <row r="932" spans="1:15" x14ac:dyDescent="0.3">
      <c r="A932" s="61">
        <f>IF(ISNUMBER(A931),A931+1,1)</f>
        <v>928</v>
      </c>
      <c r="B932" s="67" t="s">
        <v>1036</v>
      </c>
      <c r="C932" s="63" t="s">
        <v>1037</v>
      </c>
      <c r="D932" s="67" t="s">
        <v>813</v>
      </c>
      <c r="E932" s="67" t="s">
        <v>1533</v>
      </c>
      <c r="F932" s="64"/>
      <c r="G932" s="67"/>
      <c r="H932" s="80">
        <v>0</v>
      </c>
      <c r="I932" s="80">
        <f>IF(C932="",0,SUMIFS(T_mouv_prog[Entrée],T_mouv_prog[Ref],C932))</f>
        <v>0</v>
      </c>
      <c r="J932" s="67">
        <f>IF(C932="",0,SUMIFS(T_mouv_prog[Sortie],T_mouv_prog[Ref],C932))</f>
        <v>0</v>
      </c>
      <c r="K932" s="63">
        <f>IFERROR(T_piece_prog[[#This Row],[Stock initial]]+T_piece_prog[[#This Row],[Entrées]]-T_piece_prog[[#This Row],[Sorties]],0)</f>
        <v>0</v>
      </c>
      <c r="L932" s="63">
        <f>IFERROR(T_piece_prog[[#This Row],[Stock Final]]*T_piece_prog[[#This Row],[Price]],0)</f>
        <v>0</v>
      </c>
      <c r="M932" s="80">
        <v>0</v>
      </c>
      <c r="N932" s="57">
        <f>IFERROR(K932-M932,"")</f>
        <v>0</v>
      </c>
      <c r="O932" s="53" t="str">
        <f>IF(N932&gt;=0,"OK","Manque")</f>
        <v>OK</v>
      </c>
    </row>
    <row r="933" spans="1:15" x14ac:dyDescent="0.3">
      <c r="A933" s="61">
        <f>IF(ISNUMBER(A932),A932+1,1)</f>
        <v>929</v>
      </c>
      <c r="B933" s="67" t="s">
        <v>63</v>
      </c>
      <c r="C933" s="63" t="s">
        <v>157</v>
      </c>
      <c r="D933" s="67" t="s">
        <v>146</v>
      </c>
      <c r="E933" s="67" t="s">
        <v>1533</v>
      </c>
      <c r="F933" s="64"/>
      <c r="G933" s="67"/>
      <c r="H933" s="80">
        <v>0</v>
      </c>
      <c r="I933" s="80">
        <f>IF(C933="",0,SUMIFS(T_mouv_prog[Entrée],T_mouv_prog[Ref],C933))</f>
        <v>0</v>
      </c>
      <c r="J933" s="67">
        <f>IF(C933="",0,SUMIFS(T_mouv_prog[Sortie],T_mouv_prog[Ref],C933))</f>
        <v>0</v>
      </c>
      <c r="K933" s="63">
        <f>IFERROR(T_piece_prog[[#This Row],[Stock initial]]+T_piece_prog[[#This Row],[Entrées]]-T_piece_prog[[#This Row],[Sorties]],0)</f>
        <v>0</v>
      </c>
      <c r="L933" s="63">
        <f>IFERROR(T_piece_prog[[#This Row],[Stock Final]]*T_piece_prog[[#This Row],[Price]],0)</f>
        <v>0</v>
      </c>
      <c r="M933" s="80">
        <v>1</v>
      </c>
      <c r="N933" s="57">
        <f>IFERROR(K933-M933,"")</f>
        <v>-1</v>
      </c>
      <c r="O933" s="53" t="str">
        <f>IF(N933&gt;=0,"OK","Manque")</f>
        <v>Manque</v>
      </c>
    </row>
    <row r="934" spans="1:15" x14ac:dyDescent="0.3">
      <c r="A934" s="61">
        <f>IF(ISNUMBER(A933),A933+1,1)</f>
        <v>930</v>
      </c>
      <c r="B934" s="67" t="s">
        <v>63</v>
      </c>
      <c r="C934" s="63" t="s">
        <v>64</v>
      </c>
      <c r="D934" s="67" t="s">
        <v>242</v>
      </c>
      <c r="E934" s="67" t="s">
        <v>1533</v>
      </c>
      <c r="F934" s="64"/>
      <c r="G934" s="67"/>
      <c r="H934" s="80">
        <v>1</v>
      </c>
      <c r="I934" s="80">
        <f>IF(C934="",0,SUMIFS(T_mouv_prog[Entrée],T_mouv_prog[Ref],C934))</f>
        <v>0</v>
      </c>
      <c r="J934" s="67">
        <f>IF(C934="",0,SUMIFS(T_mouv_prog[Sortie],T_mouv_prog[Ref],C934))</f>
        <v>0</v>
      </c>
      <c r="K934" s="63">
        <f>IFERROR(T_piece_prog[[#This Row],[Stock initial]]+T_piece_prog[[#This Row],[Entrées]]-T_piece_prog[[#This Row],[Sorties]],0)</f>
        <v>1</v>
      </c>
      <c r="L934" s="63">
        <f>IFERROR(T_piece_prog[[#This Row],[Stock Final]]*T_piece_prog[[#This Row],[Price]],0)</f>
        <v>0</v>
      </c>
      <c r="M934" s="80">
        <v>3</v>
      </c>
      <c r="N934" s="57">
        <f>IFERROR(K934-M934,"")</f>
        <v>-2</v>
      </c>
      <c r="O934" s="53" t="str">
        <f>IF(N934&gt;=0,"OK","Manque")</f>
        <v>Manque</v>
      </c>
    </row>
    <row r="935" spans="1:15" x14ac:dyDescent="0.3">
      <c r="A935" s="61">
        <f>IF(ISNUMBER(A934),A934+1,1)</f>
        <v>931</v>
      </c>
      <c r="B935" s="67" t="s">
        <v>938</v>
      </c>
      <c r="C935" s="63">
        <v>7420760326</v>
      </c>
      <c r="D935" s="67" t="s">
        <v>180</v>
      </c>
      <c r="E935" s="67" t="s">
        <v>1533</v>
      </c>
      <c r="F935" s="64"/>
      <c r="G935" s="67"/>
      <c r="H935" s="80">
        <v>1</v>
      </c>
      <c r="I935" s="80">
        <f>IF(C935="",0,SUMIFS(T_mouv_prog[Entrée],T_mouv_prog[Ref],C935))</f>
        <v>0</v>
      </c>
      <c r="J935" s="67">
        <f>IF(C935="",0,SUMIFS(T_mouv_prog[Sortie],T_mouv_prog[Ref],C935))</f>
        <v>0</v>
      </c>
      <c r="K935" s="63">
        <f>IFERROR(T_piece_prog[[#This Row],[Stock initial]]+T_piece_prog[[#This Row],[Entrées]]-T_piece_prog[[#This Row],[Sorties]],0)</f>
        <v>1</v>
      </c>
      <c r="L935" s="63">
        <f>IFERROR(T_piece_prog[[#This Row],[Stock Final]]*T_piece_prog[[#This Row],[Price]],0)</f>
        <v>0</v>
      </c>
      <c r="M935" s="80">
        <v>1</v>
      </c>
      <c r="N935" s="57">
        <f>IFERROR(K935-M935,"")</f>
        <v>0</v>
      </c>
      <c r="O935" s="53" t="str">
        <f>IF(N935&gt;=0,"OK","Manque")</f>
        <v>OK</v>
      </c>
    </row>
    <row r="936" spans="1:15" x14ac:dyDescent="0.3">
      <c r="A936" s="61">
        <f>IF(ISNUMBER(A935),A935+1,1)</f>
        <v>932</v>
      </c>
      <c r="B936" s="67" t="s">
        <v>684</v>
      </c>
      <c r="C936" s="63" t="s">
        <v>685</v>
      </c>
      <c r="D936" s="67" t="s">
        <v>242</v>
      </c>
      <c r="E936" s="67" t="s">
        <v>1533</v>
      </c>
      <c r="F936" s="64"/>
      <c r="G936" s="67"/>
      <c r="H936" s="80">
        <v>0</v>
      </c>
      <c r="I936" s="80">
        <f>IF(C936="",0,SUMIFS(T_mouv_prog[Entrée],T_mouv_prog[Ref],C936))</f>
        <v>0</v>
      </c>
      <c r="J936" s="67">
        <f>IF(C936="",0,SUMIFS(T_mouv_prog[Sortie],T_mouv_prog[Ref],C936))</f>
        <v>0</v>
      </c>
      <c r="K936" s="63">
        <f>IFERROR(T_piece_prog[[#This Row],[Stock initial]]+T_piece_prog[[#This Row],[Entrées]]-T_piece_prog[[#This Row],[Sorties]],0)</f>
        <v>0</v>
      </c>
      <c r="L936" s="63">
        <f>IFERROR(T_piece_prog[[#This Row],[Stock Final]]*T_piece_prog[[#This Row],[Price]],0)</f>
        <v>0</v>
      </c>
      <c r="M936" s="80">
        <v>0</v>
      </c>
      <c r="N936" s="57">
        <f>IFERROR(K936-M936,"")</f>
        <v>0</v>
      </c>
      <c r="O936" s="53" t="str">
        <f>IF(N936&gt;=0,"OK","Manque")</f>
        <v>OK</v>
      </c>
    </row>
    <row r="937" spans="1:15" x14ac:dyDescent="0.3">
      <c r="A937" s="61">
        <f>IF(ISNUMBER(A936),A936+1,1)</f>
        <v>933</v>
      </c>
      <c r="B937" s="67" t="s">
        <v>1001</v>
      </c>
      <c r="C937" s="63" t="s">
        <v>1002</v>
      </c>
      <c r="D937" s="67" t="s">
        <v>120</v>
      </c>
      <c r="E937" s="67" t="s">
        <v>1529</v>
      </c>
      <c r="F937" s="64"/>
      <c r="G937" s="67"/>
      <c r="H937" s="80">
        <v>0</v>
      </c>
      <c r="I937" s="80">
        <f>IF(C937="",0,SUMIFS(T_mouv_prog[Entrée],T_mouv_prog[Ref],C937))</f>
        <v>0</v>
      </c>
      <c r="J937" s="67">
        <f>IF(C937="",0,SUMIFS(T_mouv_prog[Sortie],T_mouv_prog[Ref],C937))</f>
        <v>0</v>
      </c>
      <c r="K937" s="63">
        <f>IFERROR(T_piece_prog[[#This Row],[Stock initial]]+T_piece_prog[[#This Row],[Entrées]]-T_piece_prog[[#This Row],[Sorties]],0)</f>
        <v>0</v>
      </c>
      <c r="L937" s="63">
        <f>IFERROR(T_piece_prog[[#This Row],[Stock Final]]*T_piece_prog[[#This Row],[Price]],0)</f>
        <v>0</v>
      </c>
      <c r="M937" s="80">
        <v>1</v>
      </c>
      <c r="N937" s="57">
        <f>IFERROR(K937-M937,"")</f>
        <v>-1</v>
      </c>
      <c r="O937" s="53" t="str">
        <f>IF(N937&gt;=0,"OK","Manque")</f>
        <v>Manque</v>
      </c>
    </row>
    <row r="938" spans="1:15" x14ac:dyDescent="0.3">
      <c r="A938" s="61">
        <f>IF(ISNUMBER(A937),A937+1,1)</f>
        <v>934</v>
      </c>
      <c r="B938" s="67" t="s">
        <v>698</v>
      </c>
      <c r="C938" s="63" t="s">
        <v>699</v>
      </c>
      <c r="D938" s="67" t="s">
        <v>120</v>
      </c>
      <c r="E938" s="67" t="s">
        <v>1529</v>
      </c>
      <c r="F938" s="64"/>
      <c r="G938" s="67"/>
      <c r="H938" s="80">
        <v>0</v>
      </c>
      <c r="I938" s="80">
        <f>IF(C938="",0,SUMIFS(T_mouv_prog[Entrée],T_mouv_prog[Ref],C938))</f>
        <v>0</v>
      </c>
      <c r="J938" s="67">
        <f>IF(C938="",0,SUMIFS(T_mouv_prog[Sortie],T_mouv_prog[Ref],C938))</f>
        <v>0</v>
      </c>
      <c r="K938" s="63">
        <f>IFERROR(T_piece_prog[[#This Row],[Stock initial]]+T_piece_prog[[#This Row],[Entrées]]-T_piece_prog[[#This Row],[Sorties]],0)</f>
        <v>0</v>
      </c>
      <c r="L938" s="63">
        <f>IFERROR(T_piece_prog[[#This Row],[Stock Final]]*T_piece_prog[[#This Row],[Price]],0)</f>
        <v>0</v>
      </c>
      <c r="M938" s="80">
        <v>0</v>
      </c>
      <c r="N938" s="57">
        <f>IFERROR(K938-M938,"")</f>
        <v>0</v>
      </c>
      <c r="O938" s="53" t="str">
        <f>IF(N938&gt;=0,"OK","Manque")</f>
        <v>OK</v>
      </c>
    </row>
    <row r="939" spans="1:15" x14ac:dyDescent="0.3">
      <c r="A939" s="61">
        <f>IF(ISNUMBER(A938),A938+1,1)</f>
        <v>935</v>
      </c>
      <c r="B939" s="67" t="s">
        <v>743</v>
      </c>
      <c r="C939" s="63" t="s">
        <v>744</v>
      </c>
      <c r="D939" s="67" t="s">
        <v>146</v>
      </c>
      <c r="E939" s="67" t="s">
        <v>1533</v>
      </c>
      <c r="F939" s="64"/>
      <c r="G939" s="67"/>
      <c r="H939" s="80">
        <v>0</v>
      </c>
      <c r="I939" s="80">
        <f>IF(C939="",0,SUMIFS(T_mouv_prog[Entrée],T_mouv_prog[Ref],C939))</f>
        <v>0</v>
      </c>
      <c r="J939" s="67">
        <f>IF(C939="",0,SUMIFS(T_mouv_prog[Sortie],T_mouv_prog[Ref],C939))</f>
        <v>0</v>
      </c>
      <c r="K939" s="63">
        <f>IFERROR(T_piece_prog[[#This Row],[Stock initial]]+T_piece_prog[[#This Row],[Entrées]]-T_piece_prog[[#This Row],[Sorties]],0)</f>
        <v>0</v>
      </c>
      <c r="L939" s="63">
        <f>IFERROR(T_piece_prog[[#This Row],[Stock Final]]*T_piece_prog[[#This Row],[Price]],0)</f>
        <v>0</v>
      </c>
      <c r="M939" s="80">
        <v>0</v>
      </c>
      <c r="N939" s="57">
        <f>IFERROR(K939-M939,"")</f>
        <v>0</v>
      </c>
      <c r="O939" s="53" t="str">
        <f>IF(N939&gt;=0,"OK","Manque")</f>
        <v>OK</v>
      </c>
    </row>
    <row r="940" spans="1:15" x14ac:dyDescent="0.3">
      <c r="A940" s="61">
        <f>IF(ISNUMBER(A939),A939+1,1)</f>
        <v>936</v>
      </c>
      <c r="B940" s="67" t="s">
        <v>1139</v>
      </c>
      <c r="C940" s="63" t="s">
        <v>103</v>
      </c>
      <c r="D940" s="67" t="s">
        <v>683</v>
      </c>
      <c r="E940" s="67" t="s">
        <v>1533</v>
      </c>
      <c r="F940" s="64"/>
      <c r="G940" s="67"/>
      <c r="H940" s="80">
        <v>4</v>
      </c>
      <c r="I940" s="80">
        <f>IF(C940="",0,SUMIFS(T_mouv_prog[Entrée],T_mouv_prog[Ref],C940))</f>
        <v>0</v>
      </c>
      <c r="J940" s="67">
        <f>IF(C940="",0,SUMIFS(T_mouv_prog[Sortie],T_mouv_prog[Ref],C940))</f>
        <v>0</v>
      </c>
      <c r="K940" s="63">
        <f>IFERROR(T_piece_prog[[#This Row],[Stock initial]]+T_piece_prog[[#This Row],[Entrées]]-T_piece_prog[[#This Row],[Sorties]],0)</f>
        <v>4</v>
      </c>
      <c r="L940" s="63">
        <f>IFERROR(T_piece_prog[[#This Row],[Stock Final]]*T_piece_prog[[#This Row],[Price]],0)</f>
        <v>0</v>
      </c>
      <c r="M940" s="80">
        <v>4</v>
      </c>
      <c r="N940" s="57">
        <f>IFERROR(K940-M940,"")</f>
        <v>0</v>
      </c>
      <c r="O940" s="53" t="str">
        <f>IF(N940&gt;=0,"OK","Manque")</f>
        <v>OK</v>
      </c>
    </row>
    <row r="941" spans="1:15" x14ac:dyDescent="0.3">
      <c r="A941" s="61">
        <f>IF(ISNUMBER(A940),A940+1,1)</f>
        <v>937</v>
      </c>
      <c r="B941" s="67" t="s">
        <v>1138</v>
      </c>
      <c r="C941" s="63" t="s">
        <v>104</v>
      </c>
      <c r="D941" s="67" t="s">
        <v>683</v>
      </c>
      <c r="E941" s="67" t="s">
        <v>1533</v>
      </c>
      <c r="F941" s="64"/>
      <c r="G941" s="67"/>
      <c r="H941" s="80">
        <v>2</v>
      </c>
      <c r="I941" s="80">
        <f>IF(C941="",0,SUMIFS(T_mouv_prog[Entrée],T_mouv_prog[Ref],C941))</f>
        <v>0</v>
      </c>
      <c r="J941" s="67">
        <f>IF(C941="",0,SUMIFS(T_mouv_prog[Sortie],T_mouv_prog[Ref],C941))</f>
        <v>0</v>
      </c>
      <c r="K941" s="63">
        <f>IFERROR(T_piece_prog[[#This Row],[Stock initial]]+T_piece_prog[[#This Row],[Entrées]]-T_piece_prog[[#This Row],[Sorties]],0)</f>
        <v>2</v>
      </c>
      <c r="L941" s="63">
        <f>IFERROR(T_piece_prog[[#This Row],[Stock Final]]*T_piece_prog[[#This Row],[Price]],0)</f>
        <v>0</v>
      </c>
      <c r="M941" s="80">
        <v>2</v>
      </c>
      <c r="N941" s="57">
        <f>IFERROR(K941-M941,"")</f>
        <v>0</v>
      </c>
      <c r="O941" s="53" t="str">
        <f>IF(N941&gt;=0,"OK","Manque")</f>
        <v>OK</v>
      </c>
    </row>
    <row r="942" spans="1:15" x14ac:dyDescent="0.3">
      <c r="A942" s="61">
        <f>IF(ISNUMBER(A941),A941+1,1)</f>
        <v>938</v>
      </c>
      <c r="B942" s="67" t="s">
        <v>1005</v>
      </c>
      <c r="C942" s="63">
        <v>7421644596</v>
      </c>
      <c r="D942" s="67" t="s">
        <v>180</v>
      </c>
      <c r="E942" s="67" t="s">
        <v>1533</v>
      </c>
      <c r="F942" s="64"/>
      <c r="G942" s="67"/>
      <c r="H942" s="80">
        <v>7</v>
      </c>
      <c r="I942" s="80">
        <f>IF(C942="",0,SUMIFS(T_mouv_prog[Entrée],T_mouv_prog[Ref],C942))</f>
        <v>0</v>
      </c>
      <c r="J942" s="67">
        <f>IF(C942="",0,SUMIFS(T_mouv_prog[Sortie],T_mouv_prog[Ref],C942))</f>
        <v>0</v>
      </c>
      <c r="K942" s="63">
        <f>IFERROR(T_piece_prog[[#This Row],[Stock initial]]+T_piece_prog[[#This Row],[Entrées]]-T_piece_prog[[#This Row],[Sorties]],0)</f>
        <v>7</v>
      </c>
      <c r="L942" s="63">
        <f>IFERROR(T_piece_prog[[#This Row],[Stock Final]]*T_piece_prog[[#This Row],[Price]],0)</f>
        <v>0</v>
      </c>
      <c r="M942" s="80">
        <v>7</v>
      </c>
      <c r="N942" s="57">
        <f>IFERROR(K942-M942,"")</f>
        <v>0</v>
      </c>
      <c r="O942" s="53" t="str">
        <f>IF(N942&gt;=0,"OK","Manque")</f>
        <v>OK</v>
      </c>
    </row>
    <row r="943" spans="1:15" x14ac:dyDescent="0.3">
      <c r="A943" s="61">
        <f>IF(ISNUMBER(A942),A942+1,1)</f>
        <v>939</v>
      </c>
      <c r="B943" s="67" t="s">
        <v>1204</v>
      </c>
      <c r="C943" s="63">
        <v>1485110071</v>
      </c>
      <c r="D943" s="67" t="s">
        <v>683</v>
      </c>
      <c r="E943" s="67" t="s">
        <v>1533</v>
      </c>
      <c r="F943" s="64"/>
      <c r="G943" s="67"/>
      <c r="H943" s="80">
        <v>0</v>
      </c>
      <c r="I943" s="80">
        <f>IF(C943="",0,SUMIFS(T_mouv_prog[Entrée],T_mouv_prog[Ref],C943))</f>
        <v>0</v>
      </c>
      <c r="J943" s="67">
        <f>IF(C943="",0,SUMIFS(T_mouv_prog[Sortie],T_mouv_prog[Ref],C943))</f>
        <v>0</v>
      </c>
      <c r="K943" s="63">
        <f>IFERROR(T_piece_prog[[#This Row],[Stock initial]]+T_piece_prog[[#This Row],[Entrées]]-T_piece_prog[[#This Row],[Sorties]],0)</f>
        <v>0</v>
      </c>
      <c r="L943" s="63">
        <f>IFERROR(T_piece_prog[[#This Row],[Stock Final]]*T_piece_prog[[#This Row],[Price]],0)</f>
        <v>0</v>
      </c>
      <c r="M943" s="80">
        <v>1</v>
      </c>
      <c r="N943" s="57">
        <f>IFERROR(K943-M943,"")</f>
        <v>-1</v>
      </c>
      <c r="O943" s="53" t="str">
        <f>IF(N943&gt;=0,"OK","Manque")</f>
        <v>Manque</v>
      </c>
    </row>
    <row r="944" spans="1:15" x14ac:dyDescent="0.3">
      <c r="A944" s="61">
        <f>IF(ISNUMBER(A943),A943+1,1)</f>
        <v>940</v>
      </c>
      <c r="B944" s="67" t="s">
        <v>186</v>
      </c>
      <c r="C944" s="63">
        <v>7400362128</v>
      </c>
      <c r="D944" s="67" t="s">
        <v>180</v>
      </c>
      <c r="E944" s="67" t="s">
        <v>1533</v>
      </c>
      <c r="F944" s="64"/>
      <c r="G944" s="67"/>
      <c r="H944" s="80">
        <v>5</v>
      </c>
      <c r="I944" s="80">
        <f>IF(C944="",0,SUMIFS(T_mouv_prog[Entrée],T_mouv_prog[Ref],C944))</f>
        <v>0</v>
      </c>
      <c r="J944" s="67">
        <f>IF(C944="",0,SUMIFS(T_mouv_prog[Sortie],T_mouv_prog[Ref],C944))</f>
        <v>0</v>
      </c>
      <c r="K944" s="63">
        <f>IFERROR(T_piece_prog[[#This Row],[Stock initial]]+T_piece_prog[[#This Row],[Entrées]]-T_piece_prog[[#This Row],[Sorties]],0)</f>
        <v>5</v>
      </c>
      <c r="L944" s="63">
        <f>IFERROR(T_piece_prog[[#This Row],[Stock Final]]*T_piece_prog[[#This Row],[Price]],0)</f>
        <v>0</v>
      </c>
      <c r="M944" s="80">
        <v>5</v>
      </c>
      <c r="N944" s="57">
        <f>IFERROR(K944-M944,"")</f>
        <v>0</v>
      </c>
      <c r="O944" s="53" t="str">
        <f>IF(N944&gt;=0,"OK","Manque")</f>
        <v>OK</v>
      </c>
    </row>
    <row r="945" spans="1:15" x14ac:dyDescent="0.3">
      <c r="A945" s="61">
        <f>IF(ISNUMBER(A944),A944+1,1)</f>
        <v>941</v>
      </c>
      <c r="B945" s="67" t="s">
        <v>763</v>
      </c>
      <c r="C945" s="63" t="s">
        <v>764</v>
      </c>
      <c r="D945" s="67" t="s">
        <v>174</v>
      </c>
      <c r="E945" s="67" t="s">
        <v>1533</v>
      </c>
      <c r="F945" s="64"/>
      <c r="G945" s="67"/>
      <c r="H945" s="80">
        <v>0</v>
      </c>
      <c r="I945" s="80">
        <f>IF(C945="",0,SUMIFS(T_mouv_prog[Entrée],T_mouv_prog[Ref],C945))</f>
        <v>0</v>
      </c>
      <c r="J945" s="67">
        <f>IF(C945="",0,SUMIFS(T_mouv_prog[Sortie],T_mouv_prog[Ref],C945))</f>
        <v>0</v>
      </c>
      <c r="K945" s="63">
        <f>IFERROR(T_piece_prog[[#This Row],[Stock initial]]+T_piece_prog[[#This Row],[Entrées]]-T_piece_prog[[#This Row],[Sorties]],0)</f>
        <v>0</v>
      </c>
      <c r="L945" s="63">
        <f>IFERROR(T_piece_prog[[#This Row],[Stock Final]]*T_piece_prog[[#This Row],[Price]],0)</f>
        <v>0</v>
      </c>
      <c r="M945" s="80">
        <v>0</v>
      </c>
      <c r="N945" s="57">
        <f>IFERROR(K945-M945,"")</f>
        <v>0</v>
      </c>
      <c r="O945" s="53" t="str">
        <f>IF(N945&gt;=0,"OK","Manque")</f>
        <v>OK</v>
      </c>
    </row>
    <row r="946" spans="1:15" x14ac:dyDescent="0.3">
      <c r="A946" s="61">
        <f>IF(ISNUMBER(A945),A945+1,1)</f>
        <v>942</v>
      </c>
      <c r="B946" s="67" t="s">
        <v>767</v>
      </c>
      <c r="C946" s="63" t="s">
        <v>768</v>
      </c>
      <c r="D946" s="67" t="s">
        <v>174</v>
      </c>
      <c r="E946" s="67" t="s">
        <v>1533</v>
      </c>
      <c r="F946" s="64"/>
      <c r="G946" s="67"/>
      <c r="H946" s="80">
        <v>0</v>
      </c>
      <c r="I946" s="80">
        <f>IF(C946="",0,SUMIFS(T_mouv_prog[Entrée],T_mouv_prog[Ref],C946))</f>
        <v>0</v>
      </c>
      <c r="J946" s="67">
        <f>IF(C946="",0,SUMIFS(T_mouv_prog[Sortie],T_mouv_prog[Ref],C946))</f>
        <v>0</v>
      </c>
      <c r="K946" s="63">
        <f>IFERROR(T_piece_prog[[#This Row],[Stock initial]]+T_piece_prog[[#This Row],[Entrées]]-T_piece_prog[[#This Row],[Sorties]],0)</f>
        <v>0</v>
      </c>
      <c r="L946" s="63">
        <f>IFERROR(T_piece_prog[[#This Row],[Stock Final]]*T_piece_prog[[#This Row],[Price]],0)</f>
        <v>0</v>
      </c>
      <c r="M946" s="80">
        <v>0</v>
      </c>
      <c r="N946" s="57">
        <f>IFERROR(K946-M946,"")</f>
        <v>0</v>
      </c>
      <c r="O946" s="53" t="str">
        <f>IF(N946&gt;=0,"OK","Manque")</f>
        <v>OK</v>
      </c>
    </row>
    <row r="947" spans="1:15" x14ac:dyDescent="0.3">
      <c r="A947" s="61">
        <f>IF(ISNUMBER(A946),A946+1,1)</f>
        <v>943</v>
      </c>
      <c r="B947" s="67" t="s">
        <v>175</v>
      </c>
      <c r="C947" s="63">
        <v>20109712016</v>
      </c>
      <c r="D947" s="67" t="s">
        <v>894</v>
      </c>
      <c r="E947" s="67" t="s">
        <v>1533</v>
      </c>
      <c r="F947" s="64"/>
      <c r="G947" s="67"/>
      <c r="H947" s="80">
        <v>4</v>
      </c>
      <c r="I947" s="80">
        <f>IF(C947="",0,SUMIFS(T_mouv_prog[Entrée],T_mouv_prog[Ref],C947))</f>
        <v>0</v>
      </c>
      <c r="J947" s="67">
        <f>IF(C947="",0,SUMIFS(T_mouv_prog[Sortie],T_mouv_prog[Ref],C947))</f>
        <v>0</v>
      </c>
      <c r="K947" s="63">
        <f>IFERROR(T_piece_prog[[#This Row],[Stock initial]]+T_piece_prog[[#This Row],[Entrées]]-T_piece_prog[[#This Row],[Sorties]],0)</f>
        <v>4</v>
      </c>
      <c r="L947" s="63">
        <f>IFERROR(T_piece_prog[[#This Row],[Stock Final]]*T_piece_prog[[#This Row],[Price]],0)</f>
        <v>0</v>
      </c>
      <c r="M947" s="80">
        <v>4</v>
      </c>
      <c r="N947" s="57">
        <f>IFERROR(K947-M947,"")</f>
        <v>0</v>
      </c>
      <c r="O947" s="53" t="str">
        <f>IF(N947&gt;=0,"OK","Manque")</f>
        <v>OK</v>
      </c>
    </row>
    <row r="948" spans="1:15" x14ac:dyDescent="0.3">
      <c r="A948" s="61">
        <f>IF(ISNUMBER(A947),A947+1,1)</f>
        <v>944</v>
      </c>
      <c r="B948" s="67" t="s">
        <v>213</v>
      </c>
      <c r="C948" s="63">
        <v>7423515125</v>
      </c>
      <c r="D948" s="67" t="s">
        <v>180</v>
      </c>
      <c r="E948" s="67" t="s">
        <v>1533</v>
      </c>
      <c r="F948" s="64"/>
      <c r="G948" s="67"/>
      <c r="H948" s="80">
        <v>8</v>
      </c>
      <c r="I948" s="80">
        <f>IF(C948="",0,SUMIFS(T_mouv_prog[Entrée],T_mouv_prog[Ref],C948))</f>
        <v>0</v>
      </c>
      <c r="J948" s="67">
        <f>IF(C948="",0,SUMIFS(T_mouv_prog[Sortie],T_mouv_prog[Ref],C948))</f>
        <v>0</v>
      </c>
      <c r="K948" s="63">
        <f>IFERROR(T_piece_prog[[#This Row],[Stock initial]]+T_piece_prog[[#This Row],[Entrées]]-T_piece_prog[[#This Row],[Sorties]],0)</f>
        <v>8</v>
      </c>
      <c r="L948" s="63">
        <f>IFERROR(T_piece_prog[[#This Row],[Stock Final]]*T_piece_prog[[#This Row],[Price]],0)</f>
        <v>0</v>
      </c>
      <c r="M948" s="80">
        <v>8</v>
      </c>
      <c r="N948" s="57">
        <f>IFERROR(K948-M948,"")</f>
        <v>0</v>
      </c>
      <c r="O948" s="53" t="str">
        <f>IF(N948&gt;=0,"OK","Manque")</f>
        <v>OK</v>
      </c>
    </row>
    <row r="949" spans="1:15" x14ac:dyDescent="0.3">
      <c r="A949" s="61">
        <f>IF(ISNUMBER(A948),A948+1,1)</f>
        <v>945</v>
      </c>
      <c r="B949" s="67" t="s">
        <v>1013</v>
      </c>
      <c r="C949" s="63">
        <v>7423515403</v>
      </c>
      <c r="D949" s="67" t="s">
        <v>180</v>
      </c>
      <c r="E949" s="67" t="s">
        <v>1533</v>
      </c>
      <c r="F949" s="64"/>
      <c r="G949" s="67"/>
      <c r="H949" s="80">
        <v>1</v>
      </c>
      <c r="I949" s="80">
        <f>IF(C949="",0,SUMIFS(T_mouv_prog[Entrée],T_mouv_prog[Ref],C949))</f>
        <v>0</v>
      </c>
      <c r="J949" s="67">
        <f>IF(C949="",0,SUMIFS(T_mouv_prog[Sortie],T_mouv_prog[Ref],C949))</f>
        <v>0</v>
      </c>
      <c r="K949" s="63">
        <f>IFERROR(T_piece_prog[[#This Row],[Stock initial]]+T_piece_prog[[#This Row],[Entrées]]-T_piece_prog[[#This Row],[Sorties]],0)</f>
        <v>1</v>
      </c>
      <c r="L949" s="63">
        <f>IFERROR(T_piece_prog[[#This Row],[Stock Final]]*T_piece_prog[[#This Row],[Price]],0)</f>
        <v>0</v>
      </c>
      <c r="M949" s="80">
        <v>1</v>
      </c>
      <c r="N949" s="57">
        <f>IFERROR(K949-M949,"")</f>
        <v>0</v>
      </c>
      <c r="O949" s="53" t="str">
        <f>IF(N949&gt;=0,"OK","Manque")</f>
        <v>OK</v>
      </c>
    </row>
    <row r="950" spans="1:15" x14ac:dyDescent="0.3">
      <c r="A950" s="61">
        <f>IF(ISNUMBER(A949),A949+1,1)</f>
        <v>946</v>
      </c>
      <c r="B950" s="67" t="s">
        <v>1013</v>
      </c>
      <c r="C950" s="63">
        <v>7423515423</v>
      </c>
      <c r="D950" s="67" t="s">
        <v>180</v>
      </c>
      <c r="E950" s="67" t="s">
        <v>1533</v>
      </c>
      <c r="F950" s="64"/>
      <c r="G950" s="67"/>
      <c r="H950" s="80">
        <v>1</v>
      </c>
      <c r="I950" s="80">
        <f>IF(C950="",0,SUMIFS(T_mouv_prog[Entrée],T_mouv_prog[Ref],C950))</f>
        <v>0</v>
      </c>
      <c r="J950" s="67">
        <f>IF(C950="",0,SUMIFS(T_mouv_prog[Sortie],T_mouv_prog[Ref],C950))</f>
        <v>0</v>
      </c>
      <c r="K950" s="63">
        <f>IFERROR(T_piece_prog[[#This Row],[Stock initial]]+T_piece_prog[[#This Row],[Entrées]]-T_piece_prog[[#This Row],[Sorties]],0)</f>
        <v>1</v>
      </c>
      <c r="L950" s="63">
        <f>IFERROR(T_piece_prog[[#This Row],[Stock Final]]*T_piece_prog[[#This Row],[Price]],0)</f>
        <v>0</v>
      </c>
      <c r="M950" s="80">
        <v>1</v>
      </c>
      <c r="N950" s="57">
        <f>IFERROR(K950-M950,"")</f>
        <v>0</v>
      </c>
      <c r="O950" s="53" t="str">
        <f>IF(N950&gt;=0,"OK","Manque")</f>
        <v>OK</v>
      </c>
    </row>
    <row r="951" spans="1:15" x14ac:dyDescent="0.3">
      <c r="A951" s="61">
        <f>IF(ISNUMBER(A950),A950+1,1)</f>
        <v>947</v>
      </c>
      <c r="B951" s="67" t="s">
        <v>179</v>
      </c>
      <c r="C951" s="63" t="s">
        <v>897</v>
      </c>
      <c r="D951" s="67" t="s">
        <v>894</v>
      </c>
      <c r="E951" s="67" t="s">
        <v>1533</v>
      </c>
      <c r="F951" s="64"/>
      <c r="G951" s="67"/>
      <c r="H951" s="80">
        <v>1</v>
      </c>
      <c r="I951" s="80">
        <f>IF(C951="",0,SUMIFS(T_mouv_prog[Entrée],T_mouv_prog[Ref],C951))</f>
        <v>0</v>
      </c>
      <c r="J951" s="67">
        <f>IF(C951="",0,SUMIFS(T_mouv_prog[Sortie],T_mouv_prog[Ref],C951))</f>
        <v>0</v>
      </c>
      <c r="K951" s="63">
        <f>IFERROR(T_piece_prog[[#This Row],[Stock initial]]+T_piece_prog[[#This Row],[Entrées]]-T_piece_prog[[#This Row],[Sorties]],0)</f>
        <v>1</v>
      </c>
      <c r="L951" s="63">
        <f>IFERROR(T_piece_prog[[#This Row],[Stock Final]]*T_piece_prog[[#This Row],[Price]],0)</f>
        <v>0</v>
      </c>
      <c r="M951" s="80">
        <v>1</v>
      </c>
      <c r="N951" s="57">
        <f>IFERROR(K951-M951,"")</f>
        <v>0</v>
      </c>
      <c r="O951" s="53" t="str">
        <f>IF(N951&gt;=0,"OK","Manque")</f>
        <v>OK</v>
      </c>
    </row>
    <row r="952" spans="1:15" x14ac:dyDescent="0.3">
      <c r="A952" s="61">
        <f>IF(ISNUMBER(A951),A951+1,1)</f>
        <v>948</v>
      </c>
      <c r="B952" s="67" t="s">
        <v>1051</v>
      </c>
      <c r="C952" s="63" t="s">
        <v>1052</v>
      </c>
      <c r="D952" s="67" t="s">
        <v>120</v>
      </c>
      <c r="E952" s="67" t="s">
        <v>1533</v>
      </c>
      <c r="F952" s="64"/>
      <c r="G952" s="67"/>
      <c r="H952" s="80">
        <v>0</v>
      </c>
      <c r="I952" s="80">
        <f>IF(C952="",0,SUMIFS(T_mouv_prog[Entrée],T_mouv_prog[Ref],C952))</f>
        <v>0</v>
      </c>
      <c r="J952" s="67">
        <f>IF(C952="",0,SUMIFS(T_mouv_prog[Sortie],T_mouv_prog[Ref],C952))</f>
        <v>0</v>
      </c>
      <c r="K952" s="63">
        <f>IFERROR(T_piece_prog[[#This Row],[Stock initial]]+T_piece_prog[[#This Row],[Entrées]]-T_piece_prog[[#This Row],[Sorties]],0)</f>
        <v>0</v>
      </c>
      <c r="L952" s="63">
        <f>IFERROR(T_piece_prog[[#This Row],[Stock Final]]*T_piece_prog[[#This Row],[Price]],0)</f>
        <v>0</v>
      </c>
      <c r="M952" s="80">
        <v>0</v>
      </c>
      <c r="N952" s="57">
        <f>IFERROR(K952-M952,"")</f>
        <v>0</v>
      </c>
      <c r="O952" s="53" t="str">
        <f>IF(N952&gt;=0,"OK","Manque")</f>
        <v>OK</v>
      </c>
    </row>
    <row r="953" spans="1:15" x14ac:dyDescent="0.3">
      <c r="A953" s="61">
        <f>IF(ISNUMBER(A952),A952+1,1)</f>
        <v>949</v>
      </c>
      <c r="B953" s="67" t="s">
        <v>1209</v>
      </c>
      <c r="C953" s="63" t="s">
        <v>1210</v>
      </c>
      <c r="D953" s="67" t="s">
        <v>120</v>
      </c>
      <c r="E953" s="67" t="s">
        <v>1533</v>
      </c>
      <c r="F953" s="64"/>
      <c r="G953" s="67"/>
      <c r="H953" s="80">
        <v>0</v>
      </c>
      <c r="I953" s="80">
        <f>IF(C953="",0,SUMIFS(T_mouv_prog[Entrée],T_mouv_prog[Ref],C953))</f>
        <v>0</v>
      </c>
      <c r="J953" s="67">
        <f>IF(C953="",0,SUMIFS(T_mouv_prog[Sortie],T_mouv_prog[Ref],C953))</f>
        <v>0</v>
      </c>
      <c r="K953" s="63">
        <f>IFERROR(T_piece_prog[[#This Row],[Stock initial]]+T_piece_prog[[#This Row],[Entrées]]-T_piece_prog[[#This Row],[Sorties]],0)</f>
        <v>0</v>
      </c>
      <c r="L953" s="63">
        <f>IFERROR(T_piece_prog[[#This Row],[Stock Final]]*T_piece_prog[[#This Row],[Price]],0)</f>
        <v>0</v>
      </c>
      <c r="M953" s="80">
        <v>1</v>
      </c>
      <c r="N953" s="57">
        <f>IFERROR(K953-M953,"")</f>
        <v>-1</v>
      </c>
      <c r="O953" s="53" t="str">
        <f>IF(N953&gt;=0,"OK","Manque")</f>
        <v>Manque</v>
      </c>
    </row>
    <row r="954" spans="1:15" x14ac:dyDescent="0.3">
      <c r="A954" s="61">
        <f>IF(ISNUMBER(A953),A953+1,1)</f>
        <v>950</v>
      </c>
      <c r="B954" s="67" t="s">
        <v>43</v>
      </c>
      <c r="C954" s="63">
        <v>20121050078</v>
      </c>
      <c r="D954" s="67" t="s">
        <v>894</v>
      </c>
      <c r="E954" s="67" t="s">
        <v>1533</v>
      </c>
      <c r="F954" s="64"/>
      <c r="G954" s="67"/>
      <c r="H954" s="80">
        <v>2</v>
      </c>
      <c r="I954" s="80">
        <f>IF(C954="",0,SUMIFS(T_mouv_prog[Entrée],T_mouv_prog[Ref],C954))</f>
        <v>0</v>
      </c>
      <c r="J954" s="67">
        <f>IF(C954="",0,SUMIFS(T_mouv_prog[Sortie],T_mouv_prog[Ref],C954))</f>
        <v>0</v>
      </c>
      <c r="K954" s="63">
        <f>IFERROR(T_piece_prog[[#This Row],[Stock initial]]+T_piece_prog[[#This Row],[Entrées]]-T_piece_prog[[#This Row],[Sorties]],0)</f>
        <v>2</v>
      </c>
      <c r="L954" s="63">
        <f>IFERROR(T_piece_prog[[#This Row],[Stock Final]]*T_piece_prog[[#This Row],[Price]],0)</f>
        <v>0</v>
      </c>
      <c r="M954" s="80">
        <v>2</v>
      </c>
      <c r="N954" s="57">
        <f>IFERROR(K954-M954,"")</f>
        <v>0</v>
      </c>
      <c r="O954" s="53" t="str">
        <f>IF(N954&gt;=0,"OK","Manque")</f>
        <v>OK</v>
      </c>
    </row>
    <row r="955" spans="1:15" x14ac:dyDescent="0.3">
      <c r="A955" s="61">
        <f>IF(ISNUMBER(A954),A954+1,1)</f>
        <v>951</v>
      </c>
      <c r="B955" s="67" t="s">
        <v>43</v>
      </c>
      <c r="C955" s="63" t="s">
        <v>44</v>
      </c>
      <c r="D955" s="67" t="s">
        <v>683</v>
      </c>
      <c r="E955" s="67" t="s">
        <v>1533</v>
      </c>
      <c r="F955" s="64"/>
      <c r="G955" s="67"/>
      <c r="H955" s="80">
        <v>1</v>
      </c>
      <c r="I955" s="80">
        <f>IF(C955="",0,SUMIFS(T_mouv_prog[Entrée],T_mouv_prog[Ref],C955))</f>
        <v>0</v>
      </c>
      <c r="J955" s="67">
        <f>IF(C955="",0,SUMIFS(T_mouv_prog[Sortie],T_mouv_prog[Ref],C955))</f>
        <v>0</v>
      </c>
      <c r="K955" s="63">
        <f>IFERROR(T_piece_prog[[#This Row],[Stock initial]]+T_piece_prog[[#This Row],[Entrées]]-T_piece_prog[[#This Row],[Sorties]],0)</f>
        <v>1</v>
      </c>
      <c r="L955" s="63">
        <f>IFERROR(T_piece_prog[[#This Row],[Stock Final]]*T_piece_prog[[#This Row],[Price]],0)</f>
        <v>0</v>
      </c>
      <c r="M955" s="80">
        <v>0</v>
      </c>
      <c r="N955" s="57">
        <f>IFERROR(K955-M955,"")</f>
        <v>1</v>
      </c>
      <c r="O955" s="53" t="str">
        <f>IF(N955&gt;=0,"OK","Manque")</f>
        <v>OK</v>
      </c>
    </row>
    <row r="956" spans="1:15" x14ac:dyDescent="0.3">
      <c r="A956" s="61">
        <f>IF(ISNUMBER(A955),A955+1,1)</f>
        <v>952</v>
      </c>
      <c r="B956" s="67" t="s">
        <v>729</v>
      </c>
      <c r="C956" s="63" t="s">
        <v>730</v>
      </c>
      <c r="D956" s="67" t="s">
        <v>683</v>
      </c>
      <c r="E956" s="67" t="s">
        <v>1533</v>
      </c>
      <c r="F956" s="64"/>
      <c r="G956" s="67"/>
      <c r="H956" s="80">
        <v>0</v>
      </c>
      <c r="I956" s="80">
        <f>IF(C956="",0,SUMIFS(T_mouv_prog[Entrée],T_mouv_prog[Ref],C956))</f>
        <v>0</v>
      </c>
      <c r="J956" s="67">
        <f>IF(C956="",0,SUMIFS(T_mouv_prog[Sortie],T_mouv_prog[Ref],C956))</f>
        <v>0</v>
      </c>
      <c r="K956" s="63">
        <f>IFERROR(T_piece_prog[[#This Row],[Stock initial]]+T_piece_prog[[#This Row],[Entrées]]-T_piece_prog[[#This Row],[Sorties]],0)</f>
        <v>0</v>
      </c>
      <c r="L956" s="63">
        <f>IFERROR(T_piece_prog[[#This Row],[Stock Final]]*T_piece_prog[[#This Row],[Price]],0)</f>
        <v>0</v>
      </c>
      <c r="M956" s="80">
        <v>-10</v>
      </c>
      <c r="N956" s="57">
        <f>IFERROR(K956-M956,"")</f>
        <v>10</v>
      </c>
      <c r="O956" s="53" t="str">
        <f>IF(N956&gt;=0,"OK","Manque")</f>
        <v>OK</v>
      </c>
    </row>
    <row r="957" spans="1:15" x14ac:dyDescent="0.3">
      <c r="A957" s="61">
        <f>IF(ISNUMBER(A956),A956+1,1)</f>
        <v>953</v>
      </c>
      <c r="B957" s="67" t="s">
        <v>729</v>
      </c>
      <c r="C957" s="63" t="s">
        <v>731</v>
      </c>
      <c r="D957" s="67" t="s">
        <v>683</v>
      </c>
      <c r="E957" s="67" t="s">
        <v>1533</v>
      </c>
      <c r="F957" s="64"/>
      <c r="G957" s="67"/>
      <c r="H957" s="80">
        <v>0</v>
      </c>
      <c r="I957" s="80">
        <f>IF(C957="",0,SUMIFS(T_mouv_prog[Entrée],T_mouv_prog[Ref],C957))</f>
        <v>0</v>
      </c>
      <c r="J957" s="67">
        <f>IF(C957="",0,SUMIFS(T_mouv_prog[Sortie],T_mouv_prog[Ref],C957))</f>
        <v>0</v>
      </c>
      <c r="K957" s="63">
        <f>IFERROR(T_piece_prog[[#This Row],[Stock initial]]+T_piece_prog[[#This Row],[Entrées]]-T_piece_prog[[#This Row],[Sorties]],0)</f>
        <v>0</v>
      </c>
      <c r="L957" s="63">
        <f>IFERROR(T_piece_prog[[#This Row],[Stock Final]]*T_piece_prog[[#This Row],[Price]],0)</f>
        <v>0</v>
      </c>
      <c r="M957" s="80">
        <v>0</v>
      </c>
      <c r="N957" s="57">
        <f>IFERROR(K957-M957,"")</f>
        <v>0</v>
      </c>
      <c r="O957" s="53" t="str">
        <f>IF(N957&gt;=0,"OK","Manque")</f>
        <v>OK</v>
      </c>
    </row>
    <row r="958" spans="1:15" x14ac:dyDescent="0.3">
      <c r="A958" s="61">
        <f>IF(ISNUMBER(A957),A957+1,1)</f>
        <v>954</v>
      </c>
      <c r="B958" s="67" t="s">
        <v>729</v>
      </c>
      <c r="C958" s="63" t="s">
        <v>732</v>
      </c>
      <c r="D958" s="67" t="s">
        <v>683</v>
      </c>
      <c r="E958" s="67" t="s">
        <v>1533</v>
      </c>
      <c r="F958" s="64"/>
      <c r="G958" s="67"/>
      <c r="H958" s="80">
        <v>0</v>
      </c>
      <c r="I958" s="80">
        <f>IF(C958="",0,SUMIFS(T_mouv_prog[Entrée],T_mouv_prog[Ref],C958))</f>
        <v>0</v>
      </c>
      <c r="J958" s="67">
        <f>IF(C958="",0,SUMIFS(T_mouv_prog[Sortie],T_mouv_prog[Ref],C958))</f>
        <v>0</v>
      </c>
      <c r="K958" s="63">
        <f>IFERROR(T_piece_prog[[#This Row],[Stock initial]]+T_piece_prog[[#This Row],[Entrées]]-T_piece_prog[[#This Row],[Sorties]],0)</f>
        <v>0</v>
      </c>
      <c r="L958" s="63">
        <f>IFERROR(T_piece_prog[[#This Row],[Stock Final]]*T_piece_prog[[#This Row],[Price]],0)</f>
        <v>0</v>
      </c>
      <c r="M958" s="80">
        <v>0</v>
      </c>
      <c r="N958" s="57">
        <f>IFERROR(K958-M958,"")</f>
        <v>0</v>
      </c>
      <c r="O958" s="53" t="str">
        <f>IF(N958&gt;=0,"OK","Manque")</f>
        <v>OK</v>
      </c>
    </row>
    <row r="959" spans="1:15" x14ac:dyDescent="0.3">
      <c r="A959" s="61">
        <f>IF(ISNUMBER(A958),A958+1,1)</f>
        <v>955</v>
      </c>
      <c r="B959" s="67" t="s">
        <v>1127</v>
      </c>
      <c r="C959" s="63" t="s">
        <v>499</v>
      </c>
      <c r="D959" s="67" t="s">
        <v>242</v>
      </c>
      <c r="E959" s="67" t="s">
        <v>1533</v>
      </c>
      <c r="F959" s="64"/>
      <c r="G959" s="67"/>
      <c r="H959" s="80">
        <v>2</v>
      </c>
      <c r="I959" s="80">
        <f>IF(C959="",0,SUMIFS(T_mouv_prog[Entrée],T_mouv_prog[Ref],C959))</f>
        <v>0</v>
      </c>
      <c r="J959" s="67">
        <f>IF(C959="",0,SUMIFS(T_mouv_prog[Sortie],T_mouv_prog[Ref],C959))</f>
        <v>0</v>
      </c>
      <c r="K959" s="63">
        <f>IFERROR(T_piece_prog[[#This Row],[Stock initial]]+T_piece_prog[[#This Row],[Entrées]]-T_piece_prog[[#This Row],[Sorties]],0)</f>
        <v>2</v>
      </c>
      <c r="L959" s="63">
        <f>IFERROR(T_piece_prog[[#This Row],[Stock Final]]*T_piece_prog[[#This Row],[Price]],0)</f>
        <v>0</v>
      </c>
      <c r="M959" s="80">
        <v>2</v>
      </c>
      <c r="N959" s="57">
        <f>IFERROR(K959-M959,"")</f>
        <v>0</v>
      </c>
      <c r="O959" s="53" t="str">
        <f>IF(N959&gt;=0,"OK","Manque")</f>
        <v>OK</v>
      </c>
    </row>
    <row r="960" spans="1:15" x14ac:dyDescent="0.3">
      <c r="A960" s="61">
        <f>IF(ISNUMBER(A959),A959+1,1)</f>
        <v>956</v>
      </c>
      <c r="B960" s="67" t="s">
        <v>497</v>
      </c>
      <c r="C960" s="63" t="s">
        <v>498</v>
      </c>
      <c r="D960" s="67" t="s">
        <v>242</v>
      </c>
      <c r="E960" s="67" t="s">
        <v>1533</v>
      </c>
      <c r="F960" s="64"/>
      <c r="G960" s="67"/>
      <c r="H960" s="80">
        <v>0</v>
      </c>
      <c r="I960" s="80">
        <f>IF(C960="",0,SUMIFS(T_mouv_prog[Entrée],T_mouv_prog[Ref],C960))</f>
        <v>0</v>
      </c>
      <c r="J960" s="67">
        <f>IF(C960="",0,SUMIFS(T_mouv_prog[Sortie],T_mouv_prog[Ref],C960))</f>
        <v>0</v>
      </c>
      <c r="K960" s="63">
        <f>IFERROR(T_piece_prog[[#This Row],[Stock initial]]+T_piece_prog[[#This Row],[Entrées]]-T_piece_prog[[#This Row],[Sorties]],0)</f>
        <v>0</v>
      </c>
      <c r="L960" s="63">
        <f>IFERROR(T_piece_prog[[#This Row],[Stock Final]]*T_piece_prog[[#This Row],[Price]],0)</f>
        <v>0</v>
      </c>
      <c r="M960" s="80">
        <v>0</v>
      </c>
      <c r="N960" s="57">
        <f>IFERROR(K960-M960,"")</f>
        <v>0</v>
      </c>
      <c r="O960" s="53" t="str">
        <f>IF(N960&gt;=0,"OK","Manque")</f>
        <v>OK</v>
      </c>
    </row>
    <row r="961" spans="1:15" x14ac:dyDescent="0.3">
      <c r="A961" s="61">
        <f>IF(ISNUMBER(A960),A960+1,1)</f>
        <v>957</v>
      </c>
      <c r="B961" s="67" t="s">
        <v>500</v>
      </c>
      <c r="C961" s="63" t="s">
        <v>501</v>
      </c>
      <c r="D961" s="67" t="s">
        <v>242</v>
      </c>
      <c r="E961" s="67" t="s">
        <v>1533</v>
      </c>
      <c r="F961" s="64"/>
      <c r="G961" s="67"/>
      <c r="H961" s="80">
        <v>0</v>
      </c>
      <c r="I961" s="80">
        <f>IF(C961="",0,SUMIFS(T_mouv_prog[Entrée],T_mouv_prog[Ref],C961))</f>
        <v>0</v>
      </c>
      <c r="J961" s="67">
        <f>IF(C961="",0,SUMIFS(T_mouv_prog[Sortie],T_mouv_prog[Ref],C961))</f>
        <v>0</v>
      </c>
      <c r="K961" s="63">
        <f>IFERROR(T_piece_prog[[#This Row],[Stock initial]]+T_piece_prog[[#This Row],[Entrées]]-T_piece_prog[[#This Row],[Sorties]],0)</f>
        <v>0</v>
      </c>
      <c r="L961" s="63">
        <f>IFERROR(T_piece_prog[[#This Row],[Stock Final]]*T_piece_prog[[#This Row],[Price]],0)</f>
        <v>0</v>
      </c>
      <c r="M961" s="80">
        <v>0</v>
      </c>
      <c r="N961" s="57">
        <f>IFERROR(K961-M961,"")</f>
        <v>0</v>
      </c>
      <c r="O961" s="53" t="str">
        <f>IF(N961&gt;=0,"OK","Manque")</f>
        <v>OK</v>
      </c>
    </row>
    <row r="962" spans="1:15" x14ac:dyDescent="0.3">
      <c r="A962" s="61">
        <f>IF(ISNUMBER(A961),A961+1,1)</f>
        <v>958</v>
      </c>
      <c r="B962" s="67" t="s">
        <v>1091</v>
      </c>
      <c r="C962" s="63" t="s">
        <v>1092</v>
      </c>
      <c r="D962" s="67" t="s">
        <v>242</v>
      </c>
      <c r="E962" s="67" t="s">
        <v>1533</v>
      </c>
      <c r="F962" s="64"/>
      <c r="G962" s="67"/>
      <c r="H962" s="80">
        <v>0</v>
      </c>
      <c r="I962" s="80">
        <f>IF(C962="",0,SUMIFS(T_mouv_prog[Entrée],T_mouv_prog[Ref],C962))</f>
        <v>0</v>
      </c>
      <c r="J962" s="67">
        <f>IF(C962="",0,SUMIFS(T_mouv_prog[Sortie],T_mouv_prog[Ref],C962))</f>
        <v>0</v>
      </c>
      <c r="K962" s="63">
        <f>IFERROR(T_piece_prog[[#This Row],[Stock initial]]+T_piece_prog[[#This Row],[Entrées]]-T_piece_prog[[#This Row],[Sorties]],0)</f>
        <v>0</v>
      </c>
      <c r="L962" s="63">
        <f>IFERROR(T_piece_prog[[#This Row],[Stock Final]]*T_piece_prog[[#This Row],[Price]],0)</f>
        <v>0</v>
      </c>
      <c r="M962" s="80">
        <v>0</v>
      </c>
      <c r="N962" s="57">
        <f>IFERROR(K962-M962,"")</f>
        <v>0</v>
      </c>
      <c r="O962" s="53" t="str">
        <f>IF(N962&gt;=0,"OK","Manque")</f>
        <v>OK</v>
      </c>
    </row>
    <row r="963" spans="1:15" x14ac:dyDescent="0.3">
      <c r="A963" s="61">
        <f>IF(ISNUMBER(A962),A962+1,1)</f>
        <v>959</v>
      </c>
      <c r="B963" s="67" t="s">
        <v>1375</v>
      </c>
      <c r="C963" s="63" t="s">
        <v>502</v>
      </c>
      <c r="D963" s="67" t="s">
        <v>242</v>
      </c>
      <c r="E963" s="67" t="s">
        <v>1533</v>
      </c>
      <c r="F963" s="64"/>
      <c r="G963" s="67"/>
      <c r="H963" s="80">
        <v>0</v>
      </c>
      <c r="I963" s="80">
        <f>IF(C963="",0,SUMIFS(T_mouv_prog[Entrée],T_mouv_prog[Ref],C963))</f>
        <v>0</v>
      </c>
      <c r="J963" s="67">
        <f>IF(C963="",0,SUMIFS(T_mouv_prog[Sortie],T_mouv_prog[Ref],C963))</f>
        <v>0</v>
      </c>
      <c r="K963" s="63">
        <f>IFERROR(T_piece_prog[[#This Row],[Stock initial]]+T_piece_prog[[#This Row],[Entrées]]-T_piece_prog[[#This Row],[Sorties]],0)</f>
        <v>0</v>
      </c>
      <c r="L963" s="63">
        <f>IFERROR(T_piece_prog[[#This Row],[Stock Final]]*T_piece_prog[[#This Row],[Price]],0)</f>
        <v>0</v>
      </c>
      <c r="M963" s="80">
        <v>1</v>
      </c>
      <c r="N963" s="57">
        <f>IFERROR(K963-M963,"")</f>
        <v>-1</v>
      </c>
      <c r="O963" s="53" t="str">
        <f>IF(N963&gt;=0,"OK","Manque")</f>
        <v>Manque</v>
      </c>
    </row>
    <row r="964" spans="1:15" x14ac:dyDescent="0.3">
      <c r="A964" s="61">
        <f>IF(ISNUMBER(A963),A963+1,1)</f>
        <v>960</v>
      </c>
      <c r="B964" s="67" t="s">
        <v>586</v>
      </c>
      <c r="C964" s="63" t="s">
        <v>587</v>
      </c>
      <c r="D964" s="67" t="s">
        <v>242</v>
      </c>
      <c r="E964" s="67" t="s">
        <v>1533</v>
      </c>
      <c r="F964" s="64"/>
      <c r="G964" s="67"/>
      <c r="H964" s="80">
        <v>27</v>
      </c>
      <c r="I964" s="80">
        <f>IF(C964="",0,SUMIFS(T_mouv_prog[Entrée],T_mouv_prog[Ref],C964))</f>
        <v>0</v>
      </c>
      <c r="J964" s="67">
        <f>IF(C964="",0,SUMIFS(T_mouv_prog[Sortie],T_mouv_prog[Ref],C964))</f>
        <v>0</v>
      </c>
      <c r="K964" s="63">
        <f>IFERROR(T_piece_prog[[#This Row],[Stock initial]]+T_piece_prog[[#This Row],[Entrées]]-T_piece_prog[[#This Row],[Sorties]],0)</f>
        <v>27</v>
      </c>
      <c r="L964" s="63">
        <f>IFERROR(T_piece_prog[[#This Row],[Stock Final]]*T_piece_prog[[#This Row],[Price]],0)</f>
        <v>0</v>
      </c>
      <c r="M964" s="80">
        <v>28</v>
      </c>
      <c r="N964" s="57">
        <f>IFERROR(K964-M964,"")</f>
        <v>-1</v>
      </c>
      <c r="O964" s="53" t="str">
        <f>IF(N964&gt;=0,"OK","Manque")</f>
        <v>Manque</v>
      </c>
    </row>
    <row r="965" spans="1:15" x14ac:dyDescent="0.3">
      <c r="A965" s="61">
        <f>IF(ISNUMBER(A964),A964+1,1)</f>
        <v>961</v>
      </c>
      <c r="B965" s="67" t="s">
        <v>1109</v>
      </c>
      <c r="C965" s="63" t="s">
        <v>1562</v>
      </c>
      <c r="D965" s="67" t="s">
        <v>242</v>
      </c>
      <c r="E965" s="67" t="s">
        <v>1533</v>
      </c>
      <c r="F965" s="64"/>
      <c r="G965" s="67"/>
      <c r="H965" s="80">
        <v>12</v>
      </c>
      <c r="I965" s="80">
        <f>IF(C965="",0,SUMIFS(T_mouv_prog[Entrée],T_mouv_prog[Ref],C965))</f>
        <v>0</v>
      </c>
      <c r="J965" s="67">
        <f>IF(C965="",0,SUMIFS(T_mouv_prog[Sortie],T_mouv_prog[Ref],C965))</f>
        <v>0</v>
      </c>
      <c r="K965" s="63">
        <f>IFERROR(T_piece_prog[[#This Row],[Stock initial]]+T_piece_prog[[#This Row],[Entrées]]-T_piece_prog[[#This Row],[Sorties]],0)</f>
        <v>12</v>
      </c>
      <c r="L965" s="63">
        <f>IFERROR(T_piece_prog[[#This Row],[Stock Final]]*T_piece_prog[[#This Row],[Price]],0)</f>
        <v>0</v>
      </c>
      <c r="M965" s="80">
        <v>12</v>
      </c>
      <c r="N965" s="57">
        <f>IFERROR(K965-M965,"")</f>
        <v>0</v>
      </c>
      <c r="O965" s="53" t="str">
        <f>IF(N965&gt;=0,"OK","Manque")</f>
        <v>OK</v>
      </c>
    </row>
    <row r="966" spans="1:15" x14ac:dyDescent="0.3">
      <c r="A966" s="61">
        <f>IF(ISNUMBER(A965),A965+1,1)</f>
        <v>962</v>
      </c>
      <c r="B966" s="67" t="s">
        <v>194</v>
      </c>
      <c r="C966" s="63">
        <v>7421303956</v>
      </c>
      <c r="D966" s="67" t="s">
        <v>180</v>
      </c>
      <c r="E966" s="67" t="s">
        <v>1533</v>
      </c>
      <c r="F966" s="64"/>
      <c r="G966" s="67"/>
      <c r="H966" s="80">
        <v>20</v>
      </c>
      <c r="I966" s="80">
        <f>IF(C966="",0,SUMIFS(T_mouv_prog[Entrée],T_mouv_prog[Ref],C966))</f>
        <v>0</v>
      </c>
      <c r="J966" s="67">
        <f>IF(C966="",0,SUMIFS(T_mouv_prog[Sortie],T_mouv_prog[Ref],C966))</f>
        <v>0</v>
      </c>
      <c r="K966" s="63">
        <f>IFERROR(T_piece_prog[[#This Row],[Stock initial]]+T_piece_prog[[#This Row],[Entrées]]-T_piece_prog[[#This Row],[Sorties]],0)</f>
        <v>20</v>
      </c>
      <c r="L966" s="63">
        <f>IFERROR(T_piece_prog[[#This Row],[Stock Final]]*T_piece_prog[[#This Row],[Price]],0)</f>
        <v>0</v>
      </c>
      <c r="M966" s="80">
        <v>20</v>
      </c>
      <c r="N966" s="57">
        <f>IFERROR(K966-M966,"")</f>
        <v>0</v>
      </c>
      <c r="O966" s="53" t="str">
        <f>IF(N966&gt;=0,"OK","Manque")</f>
        <v>OK</v>
      </c>
    </row>
    <row r="967" spans="1:15" x14ac:dyDescent="0.3">
      <c r="A967" s="61">
        <f>IF(ISNUMBER(A966),A966+1,1)</f>
        <v>963</v>
      </c>
      <c r="B967" s="67" t="s">
        <v>190</v>
      </c>
      <c r="C967" s="63">
        <v>7420515516</v>
      </c>
      <c r="D967" s="67" t="s">
        <v>180</v>
      </c>
      <c r="E967" s="67" t="s">
        <v>1533</v>
      </c>
      <c r="F967" s="64"/>
      <c r="G967" s="67"/>
      <c r="H967" s="80">
        <v>6</v>
      </c>
      <c r="I967" s="80">
        <f>IF(C967="",0,SUMIFS(T_mouv_prog[Entrée],T_mouv_prog[Ref],C967))</f>
        <v>0</v>
      </c>
      <c r="J967" s="67">
        <f>IF(C967="",0,SUMIFS(T_mouv_prog[Sortie],T_mouv_prog[Ref],C967))</f>
        <v>0</v>
      </c>
      <c r="K967" s="63">
        <f>IFERROR(T_piece_prog[[#This Row],[Stock initial]]+T_piece_prog[[#This Row],[Entrées]]-T_piece_prog[[#This Row],[Sorties]],0)</f>
        <v>6</v>
      </c>
      <c r="L967" s="63">
        <f>IFERROR(T_piece_prog[[#This Row],[Stock Final]]*T_piece_prog[[#This Row],[Price]],0)</f>
        <v>0</v>
      </c>
      <c r="M967" s="80">
        <v>6</v>
      </c>
      <c r="N967" s="57">
        <f>IFERROR(K967-M967,"")</f>
        <v>0</v>
      </c>
      <c r="O967" s="53" t="str">
        <f>IF(N967&gt;=0,"OK","Manque")</f>
        <v>OK</v>
      </c>
    </row>
    <row r="968" spans="1:15" x14ac:dyDescent="0.3">
      <c r="A968" s="61">
        <f>IF(ISNUMBER(A967),A967+1,1)</f>
        <v>964</v>
      </c>
      <c r="B968" s="67" t="s">
        <v>933</v>
      </c>
      <c r="C968" s="63">
        <v>7423637097</v>
      </c>
      <c r="D968" s="67" t="s">
        <v>180</v>
      </c>
      <c r="E968" s="67" t="s">
        <v>1533</v>
      </c>
      <c r="F968" s="64"/>
      <c r="G968" s="67"/>
      <c r="H968" s="80">
        <v>1</v>
      </c>
      <c r="I968" s="80">
        <f>IF(C968="",0,SUMIFS(T_mouv_prog[Entrée],T_mouv_prog[Ref],C968))</f>
        <v>0</v>
      </c>
      <c r="J968" s="67">
        <f>IF(C968="",0,SUMIFS(T_mouv_prog[Sortie],T_mouv_prog[Ref],C968))</f>
        <v>0</v>
      </c>
      <c r="K968" s="63">
        <f>IFERROR(T_piece_prog[[#This Row],[Stock initial]]+T_piece_prog[[#This Row],[Entrées]]-T_piece_prog[[#This Row],[Sorties]],0)</f>
        <v>1</v>
      </c>
      <c r="L968" s="63">
        <f>IFERROR(T_piece_prog[[#This Row],[Stock Final]]*T_piece_prog[[#This Row],[Price]],0)</f>
        <v>0</v>
      </c>
      <c r="M968" s="80">
        <v>1</v>
      </c>
      <c r="N968" s="57">
        <f>IFERROR(K968-M968,"")</f>
        <v>0</v>
      </c>
      <c r="O968" s="53" t="str">
        <f>IF(N968&gt;=0,"OK","Manque")</f>
        <v>OK</v>
      </c>
    </row>
    <row r="969" spans="1:15" x14ac:dyDescent="0.3">
      <c r="A969" s="61">
        <f>IF(ISNUMBER(A968),A968+1,1)</f>
        <v>965</v>
      </c>
      <c r="B969" s="67" t="s">
        <v>933</v>
      </c>
      <c r="C969" s="63">
        <v>7423637096</v>
      </c>
      <c r="D969" s="67" t="s">
        <v>180</v>
      </c>
      <c r="E969" s="67" t="s">
        <v>1533</v>
      </c>
      <c r="F969" s="64"/>
      <c r="G969" s="67"/>
      <c r="H969" s="80">
        <v>1</v>
      </c>
      <c r="I969" s="80">
        <f>IF(C969="",0,SUMIFS(T_mouv_prog[Entrée],T_mouv_prog[Ref],C969))</f>
        <v>0</v>
      </c>
      <c r="J969" s="67">
        <f>IF(C969="",0,SUMIFS(T_mouv_prog[Sortie],T_mouv_prog[Ref],C969))</f>
        <v>0</v>
      </c>
      <c r="K969" s="63">
        <f>IFERROR(T_piece_prog[[#This Row],[Stock initial]]+T_piece_prog[[#This Row],[Entrées]]-T_piece_prog[[#This Row],[Sorties]],0)</f>
        <v>1</v>
      </c>
      <c r="L969" s="63">
        <f>IFERROR(T_piece_prog[[#This Row],[Stock Final]]*T_piece_prog[[#This Row],[Price]],0)</f>
        <v>0</v>
      </c>
      <c r="M969" s="80">
        <v>1</v>
      </c>
      <c r="N969" s="57">
        <f>IFERROR(K969-M969,"")</f>
        <v>0</v>
      </c>
      <c r="O969" s="53" t="str">
        <f>IF(N969&gt;=0,"OK","Manque")</f>
        <v>OK</v>
      </c>
    </row>
    <row r="970" spans="1:15" x14ac:dyDescent="0.3">
      <c r="A970" s="61">
        <f>IF(ISNUMBER(A969),A969+1,1)</f>
        <v>966</v>
      </c>
      <c r="B970" s="67" t="s">
        <v>933</v>
      </c>
      <c r="C970" s="63">
        <v>7423637094</v>
      </c>
      <c r="D970" s="67" t="s">
        <v>180</v>
      </c>
      <c r="E970" s="67" t="s">
        <v>1533</v>
      </c>
      <c r="F970" s="64"/>
      <c r="G970" s="67"/>
      <c r="H970" s="80">
        <v>1</v>
      </c>
      <c r="I970" s="80">
        <f>IF(C970="",0,SUMIFS(T_mouv_prog[Entrée],T_mouv_prog[Ref],C970))</f>
        <v>0</v>
      </c>
      <c r="J970" s="67">
        <f>IF(C970="",0,SUMIFS(T_mouv_prog[Sortie],T_mouv_prog[Ref],C970))</f>
        <v>0</v>
      </c>
      <c r="K970" s="63">
        <f>IFERROR(T_piece_prog[[#This Row],[Stock initial]]+T_piece_prog[[#This Row],[Entrées]]-T_piece_prog[[#This Row],[Sorties]],0)</f>
        <v>1</v>
      </c>
      <c r="L970" s="63">
        <f>IFERROR(T_piece_prog[[#This Row],[Stock Final]]*T_piece_prog[[#This Row],[Price]],0)</f>
        <v>0</v>
      </c>
      <c r="M970" s="80">
        <v>1</v>
      </c>
      <c r="N970" s="57">
        <f>IFERROR(K970-M970,"")</f>
        <v>0</v>
      </c>
      <c r="O970" s="53" t="str">
        <f>IF(N970&gt;=0,"OK","Manque")</f>
        <v>OK</v>
      </c>
    </row>
    <row r="971" spans="1:15" x14ac:dyDescent="0.3">
      <c r="A971" s="61">
        <f>IF(ISNUMBER(A970),A970+1,1)</f>
        <v>967</v>
      </c>
      <c r="B971" s="67" t="s">
        <v>933</v>
      </c>
      <c r="C971" s="63">
        <v>7423637091</v>
      </c>
      <c r="D971" s="67" t="s">
        <v>180</v>
      </c>
      <c r="E971" s="67" t="s">
        <v>1533</v>
      </c>
      <c r="F971" s="64"/>
      <c r="G971" s="67"/>
      <c r="H971" s="80">
        <v>1</v>
      </c>
      <c r="I971" s="80">
        <f>IF(C971="",0,SUMIFS(T_mouv_prog[Entrée],T_mouv_prog[Ref],C971))</f>
        <v>0</v>
      </c>
      <c r="J971" s="67">
        <f>IF(C971="",0,SUMIFS(T_mouv_prog[Sortie],T_mouv_prog[Ref],C971))</f>
        <v>0</v>
      </c>
      <c r="K971" s="63">
        <f>IFERROR(T_piece_prog[[#This Row],[Stock initial]]+T_piece_prog[[#This Row],[Entrées]]-T_piece_prog[[#This Row],[Sorties]],0)</f>
        <v>1</v>
      </c>
      <c r="L971" s="63">
        <f>IFERROR(T_piece_prog[[#This Row],[Stock Final]]*T_piece_prog[[#This Row],[Price]],0)</f>
        <v>0</v>
      </c>
      <c r="M971" s="80">
        <v>1</v>
      </c>
      <c r="N971" s="57">
        <f>IFERROR(K971-M971,"")</f>
        <v>0</v>
      </c>
      <c r="O971" s="53" t="str">
        <f>IF(N971&gt;=0,"OK","Manque")</f>
        <v>OK</v>
      </c>
    </row>
    <row r="972" spans="1:15" x14ac:dyDescent="0.3">
      <c r="A972" s="61">
        <f>IF(ISNUMBER(A971),A971+1,1)</f>
        <v>968</v>
      </c>
      <c r="B972" s="67" t="s">
        <v>933</v>
      </c>
      <c r="C972" s="63">
        <v>7423637095</v>
      </c>
      <c r="D972" s="67" t="s">
        <v>180</v>
      </c>
      <c r="E972" s="67" t="s">
        <v>1533</v>
      </c>
      <c r="F972" s="64"/>
      <c r="G972" s="67"/>
      <c r="H972" s="80">
        <v>1</v>
      </c>
      <c r="I972" s="80">
        <f>IF(C972="",0,SUMIFS(T_mouv_prog[Entrée],T_mouv_prog[Ref],C972))</f>
        <v>0</v>
      </c>
      <c r="J972" s="67">
        <f>IF(C972="",0,SUMIFS(T_mouv_prog[Sortie],T_mouv_prog[Ref],C972))</f>
        <v>0</v>
      </c>
      <c r="K972" s="63">
        <f>IFERROR(T_piece_prog[[#This Row],[Stock initial]]+T_piece_prog[[#This Row],[Entrées]]-T_piece_prog[[#This Row],[Sorties]],0)</f>
        <v>1</v>
      </c>
      <c r="L972" s="63">
        <f>IFERROR(T_piece_prog[[#This Row],[Stock Final]]*T_piece_prog[[#This Row],[Price]],0)</f>
        <v>0</v>
      </c>
      <c r="M972" s="80">
        <v>1</v>
      </c>
      <c r="N972" s="57">
        <f>IFERROR(K972-M972,"")</f>
        <v>0</v>
      </c>
      <c r="O972" s="53" t="str">
        <f>IF(N972&gt;=0,"OK","Manque")</f>
        <v>OK</v>
      </c>
    </row>
    <row r="973" spans="1:15" x14ac:dyDescent="0.3">
      <c r="A973" s="61">
        <f>IF(ISNUMBER(A972),A972+1,1)</f>
        <v>969</v>
      </c>
      <c r="B973" s="67" t="s">
        <v>1008</v>
      </c>
      <c r="C973" s="63">
        <v>7482258866</v>
      </c>
      <c r="D973" s="67" t="s">
        <v>180</v>
      </c>
      <c r="E973" s="67" t="s">
        <v>1533</v>
      </c>
      <c r="F973" s="64"/>
      <c r="G973" s="67"/>
      <c r="H973" s="80">
        <v>3</v>
      </c>
      <c r="I973" s="80">
        <f>IF(C973="",0,SUMIFS(T_mouv_prog[Entrée],T_mouv_prog[Ref],C973))</f>
        <v>0</v>
      </c>
      <c r="J973" s="67">
        <f>IF(C973="",0,SUMIFS(T_mouv_prog[Sortie],T_mouv_prog[Ref],C973))</f>
        <v>0</v>
      </c>
      <c r="K973" s="63">
        <f>IFERROR(T_piece_prog[[#This Row],[Stock initial]]+T_piece_prog[[#This Row],[Entrées]]-T_piece_prog[[#This Row],[Sorties]],0)</f>
        <v>3</v>
      </c>
      <c r="L973" s="63">
        <f>IFERROR(T_piece_prog[[#This Row],[Stock Final]]*T_piece_prog[[#This Row],[Price]],0)</f>
        <v>0</v>
      </c>
      <c r="M973" s="80">
        <v>2</v>
      </c>
      <c r="N973" s="57">
        <f>IFERROR(K973-M973,"")</f>
        <v>1</v>
      </c>
      <c r="O973" s="53" t="str">
        <f>IF(N973&gt;=0,"OK","Manque")</f>
        <v>OK</v>
      </c>
    </row>
    <row r="974" spans="1:15" x14ac:dyDescent="0.3">
      <c r="A974" s="61">
        <f>IF(ISNUMBER(A973),A973+1,1)</f>
        <v>970</v>
      </c>
      <c r="B974" s="71" t="s">
        <v>211</v>
      </c>
      <c r="C974" s="69">
        <v>7423397751</v>
      </c>
      <c r="D974" s="71" t="s">
        <v>180</v>
      </c>
      <c r="E974" s="71" t="s">
        <v>1533</v>
      </c>
      <c r="F974" s="70"/>
      <c r="G974" s="71"/>
      <c r="H974" s="80">
        <v>2</v>
      </c>
      <c r="I974" s="80">
        <f>IF(C974="",0,SUMIFS(T_mouv_prog[Entrée],T_mouv_prog[Ref],C974))</f>
        <v>0</v>
      </c>
      <c r="J974" s="67">
        <f>IF(C974="",0,SUMIFS(T_mouv_prog[Sortie],T_mouv_prog[Ref],C974))</f>
        <v>0</v>
      </c>
      <c r="K974" s="69">
        <f>IFERROR(T_piece_prog[[#This Row],[Stock initial]]+T_piece_prog[[#This Row],[Entrées]]-T_piece_prog[[#This Row],[Sorties]],0)</f>
        <v>2</v>
      </c>
      <c r="L974" s="69">
        <f>IFERROR(T_piece_prog[[#This Row],[Stock Final]]*T_piece_prog[[#This Row],[Price]],0)</f>
        <v>0</v>
      </c>
      <c r="M974" s="80">
        <v>2</v>
      </c>
      <c r="N974" s="57">
        <f>IFERROR(K974-M974,"")</f>
        <v>0</v>
      </c>
      <c r="O974" s="53" t="str">
        <f>IF(N974&gt;=0,"OK","Manque")</f>
        <v>OK</v>
      </c>
    </row>
  </sheetData>
  <mergeCells count="1">
    <mergeCell ref="A2:O2"/>
  </mergeCells>
  <conditionalFormatting sqref="N5:N974">
    <cfRule type="cellIs" dxfId="71" priority="6" operator="lessThan">
      <formula>0</formula>
    </cfRule>
  </conditionalFormatting>
  <conditionalFormatting sqref="N5:N974">
    <cfRule type="cellIs" dxfId="70" priority="5" operator="lessThan">
      <formula>0</formula>
    </cfRule>
  </conditionalFormatting>
  <conditionalFormatting sqref="O5:O974">
    <cfRule type="cellIs" dxfId="69" priority="3" operator="equal">
      <formula>"Manque"</formula>
    </cfRule>
    <cfRule type="cellIs" dxfId="68" priority="4" operator="equal">
      <formula>"OK"</formula>
    </cfRule>
  </conditionalFormatting>
  <conditionalFormatting sqref="L5">
    <cfRule type="notContainsBlanks" dxfId="67" priority="2" stopIfTrue="1">
      <formula>LEN(TRIM(L5))&gt;0</formula>
    </cfRule>
  </conditionalFormatting>
  <hyperlinks>
    <hyperlink ref="C3" location="'Pièces détachées Program'!A1" display="&gt; Voir la situation du stock des pièces Program" xr:uid="{0F6B0A47-FAC7-4E0C-9404-9AA2727C7223}"/>
    <hyperlink ref="G3" location="'Liste des Part. &amp; Frs'!A1" display="&gt; Liste_des_Partenaires &amp; Fournisseurs" xr:uid="{94412F5E-4B53-46A1-B33A-86CBCF5591CB}"/>
    <hyperlink ref="B3" location="'Mouvement stock Program'!A1" display="&gt; Mouvement Stock Program" xr:uid="{35C84E16-EA33-4404-B571-E532BAF24045}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48DCDEB9-6C01-4F19-9CF7-1C5EA159F85D}">
            <xm:f>NOT(ISERROR(SEARCH($N$7,O5)))</xm:f>
            <xm:f>$N$7</xm:f>
            <x14:dxf>
              <font>
                <color rgb="FFFF0000"/>
              </font>
            </x14:dxf>
          </x14:cfRule>
          <x14:cfRule type="containsText" priority="8" operator="containsText" id="{C60ED705-3571-44FD-AC8E-8212A36DF0F6}">
            <xm:f>NOT(ISERROR(SEARCH($N$6,O5)))</xm:f>
            <xm:f>$N$6</xm:f>
            <x14:dxf>
              <font>
                <u val="none"/>
                <color rgb="FF00B050"/>
              </font>
            </x14:dxf>
          </x14:cfRule>
          <xm:sqref>O5:O974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3469F-D272-44EC-8EA9-84A415243FAD}">
  <dimension ref="A2:L964"/>
  <sheetViews>
    <sheetView showZeros="0" workbookViewId="0">
      <selection activeCell="F5" sqref="F5"/>
    </sheetView>
  </sheetViews>
  <sheetFormatPr baseColWidth="10" defaultColWidth="9.109375" defaultRowHeight="14.4" x14ac:dyDescent="0.3"/>
  <cols>
    <col min="1" max="1" width="4.88671875" style="17" customWidth="1"/>
    <col min="2" max="2" width="20.109375" style="21" bestFit="1" customWidth="1"/>
    <col min="3" max="3" width="11.44140625" style="17" bestFit="1" customWidth="1"/>
  </cols>
  <sheetData>
    <row r="2" spans="1:12" x14ac:dyDescent="0.3">
      <c r="A2" s="91" t="s">
        <v>1540</v>
      </c>
      <c r="B2" s="92"/>
      <c r="C2" s="93"/>
    </row>
    <row r="3" spans="1:12" x14ac:dyDescent="0.3">
      <c r="A3"/>
      <c r="B3"/>
      <c r="C3"/>
    </row>
    <row r="4" spans="1:12" x14ac:dyDescent="0.3">
      <c r="A4"/>
      <c r="B4"/>
      <c r="C4"/>
    </row>
    <row r="5" spans="1:12" x14ac:dyDescent="0.3">
      <c r="A5" s="33" t="s">
        <v>9</v>
      </c>
      <c r="B5" s="34" t="s">
        <v>673</v>
      </c>
      <c r="C5" s="35" t="s">
        <v>1541</v>
      </c>
      <c r="F5" s="1"/>
      <c r="G5" s="1"/>
      <c r="H5" s="1"/>
      <c r="I5" s="1"/>
      <c r="J5" s="1"/>
      <c r="K5" s="1"/>
      <c r="L5" s="1"/>
    </row>
    <row r="6" spans="1:12" x14ac:dyDescent="0.3">
      <c r="A6" s="58">
        <v>1</v>
      </c>
      <c r="B6" s="25" t="s">
        <v>1832</v>
      </c>
      <c r="C6" s="59" t="s">
        <v>1543</v>
      </c>
      <c r="F6" s="1"/>
      <c r="G6" s="1"/>
      <c r="H6" s="1"/>
      <c r="I6" s="1"/>
      <c r="J6" s="1"/>
      <c r="K6" s="1"/>
      <c r="L6" s="1"/>
    </row>
    <row r="7" spans="1:12" x14ac:dyDescent="0.3">
      <c r="A7" s="58">
        <v>2</v>
      </c>
      <c r="B7" s="25" t="s">
        <v>1833</v>
      </c>
      <c r="C7" s="59" t="s">
        <v>1543</v>
      </c>
      <c r="F7" s="2"/>
      <c r="G7" s="7"/>
      <c r="H7" s="8"/>
      <c r="I7" s="8"/>
      <c r="J7" s="8"/>
      <c r="K7" s="9"/>
      <c r="L7" s="2"/>
    </row>
    <row r="8" spans="1:12" x14ac:dyDescent="0.3">
      <c r="A8" s="58">
        <v>3</v>
      </c>
      <c r="B8" s="25" t="s">
        <v>1834</v>
      </c>
      <c r="C8" s="60" t="s">
        <v>1545</v>
      </c>
      <c r="F8" s="1"/>
      <c r="G8" s="10"/>
      <c r="H8" s="2" t="s">
        <v>8</v>
      </c>
      <c r="I8" s="2"/>
      <c r="J8" s="2"/>
      <c r="K8" s="11"/>
      <c r="L8" s="1"/>
    </row>
    <row r="9" spans="1:12" x14ac:dyDescent="0.3">
      <c r="A9" s="58">
        <v>4</v>
      </c>
      <c r="B9" s="25" t="s">
        <v>1835</v>
      </c>
      <c r="C9" s="59" t="s">
        <v>1545</v>
      </c>
      <c r="F9" s="1"/>
      <c r="G9" s="3"/>
      <c r="H9" s="23" t="s">
        <v>669</v>
      </c>
      <c r="I9" s="14"/>
      <c r="J9" s="14"/>
      <c r="K9" s="12"/>
      <c r="L9" s="1"/>
    </row>
    <row r="10" spans="1:12" x14ac:dyDescent="0.3">
      <c r="A10" s="58">
        <v>5</v>
      </c>
      <c r="B10" s="25" t="s">
        <v>1836</v>
      </c>
      <c r="C10" s="59" t="s">
        <v>1545</v>
      </c>
      <c r="F10" s="1"/>
      <c r="G10" s="3"/>
      <c r="H10" s="24" t="s">
        <v>670</v>
      </c>
      <c r="I10" s="15"/>
      <c r="J10" s="15"/>
      <c r="K10" s="13"/>
      <c r="L10" s="1"/>
    </row>
    <row r="11" spans="1:12" x14ac:dyDescent="0.3">
      <c r="A11" s="58">
        <v>6</v>
      </c>
      <c r="B11" s="25" t="s">
        <v>1837</v>
      </c>
      <c r="C11" s="59" t="s">
        <v>1545</v>
      </c>
      <c r="F11" s="1"/>
      <c r="G11" s="4"/>
      <c r="H11" s="23" t="s">
        <v>1551</v>
      </c>
      <c r="I11" s="5"/>
      <c r="J11" s="5"/>
      <c r="K11" s="6"/>
      <c r="L11" s="1"/>
    </row>
    <row r="12" spans="1:12" x14ac:dyDescent="0.3">
      <c r="A12" s="58">
        <v>7</v>
      </c>
      <c r="B12" s="25" t="s">
        <v>1838</v>
      </c>
      <c r="C12" s="59" t="s">
        <v>1545</v>
      </c>
      <c r="F12" s="1"/>
      <c r="G12" s="1"/>
      <c r="H12" s="1"/>
      <c r="I12" s="1"/>
      <c r="J12" s="1"/>
      <c r="K12" s="1"/>
      <c r="L12" s="1"/>
    </row>
    <row r="13" spans="1:12" x14ac:dyDescent="0.3">
      <c r="A13" s="58">
        <v>8</v>
      </c>
      <c r="B13" s="25" t="s">
        <v>1839</v>
      </c>
      <c r="C13" s="59" t="s">
        <v>1543</v>
      </c>
      <c r="F13" s="1"/>
      <c r="G13" s="1"/>
      <c r="H13" s="1"/>
      <c r="I13" s="1"/>
      <c r="J13" s="1"/>
      <c r="K13" s="1"/>
      <c r="L13" s="1"/>
    </row>
    <row r="14" spans="1:12" x14ac:dyDescent="0.3">
      <c r="A14" s="58">
        <v>9</v>
      </c>
      <c r="B14" s="25" t="s">
        <v>1840</v>
      </c>
      <c r="C14" s="59" t="s">
        <v>1543</v>
      </c>
    </row>
    <row r="15" spans="1:12" x14ac:dyDescent="0.3">
      <c r="A15" s="58">
        <v>10</v>
      </c>
      <c r="B15" s="25" t="s">
        <v>1542</v>
      </c>
      <c r="C15" s="59" t="s">
        <v>1543</v>
      </c>
    </row>
    <row r="16" spans="1:12" x14ac:dyDescent="0.3">
      <c r="A16" s="58">
        <v>11</v>
      </c>
      <c r="B16" s="25" t="s">
        <v>1586</v>
      </c>
      <c r="C16" s="59" t="s">
        <v>1543</v>
      </c>
    </row>
    <row r="17" spans="1:3" x14ac:dyDescent="0.3">
      <c r="A17" s="58">
        <v>12</v>
      </c>
      <c r="B17" s="25" t="s">
        <v>1841</v>
      </c>
      <c r="C17" s="59" t="s">
        <v>1543</v>
      </c>
    </row>
    <row r="18" spans="1:3" x14ac:dyDescent="0.3">
      <c r="A18" s="58">
        <v>13</v>
      </c>
      <c r="B18" s="25" t="s">
        <v>1842</v>
      </c>
      <c r="C18" s="59" t="s">
        <v>1544</v>
      </c>
    </row>
    <row r="19" spans="1:3" x14ac:dyDescent="0.3">
      <c r="A19" s="37">
        <v>14</v>
      </c>
      <c r="B19" s="47" t="s">
        <v>1546</v>
      </c>
      <c r="C19" s="36" t="s">
        <v>1544</v>
      </c>
    </row>
    <row r="20" spans="1:3" x14ac:dyDescent="0.3">
      <c r="A20"/>
      <c r="B20" s="17"/>
      <c r="C20"/>
    </row>
    <row r="21" spans="1:3" x14ac:dyDescent="0.3">
      <c r="A21"/>
      <c r="B21"/>
      <c r="C21"/>
    </row>
    <row r="22" spans="1:3" x14ac:dyDescent="0.3">
      <c r="A22"/>
      <c r="B22"/>
      <c r="C22"/>
    </row>
    <row r="23" spans="1:3" x14ac:dyDescent="0.3">
      <c r="A23"/>
      <c r="B23"/>
      <c r="C23"/>
    </row>
    <row r="24" spans="1:3" x14ac:dyDescent="0.3">
      <c r="A24"/>
      <c r="B24"/>
      <c r="C24"/>
    </row>
    <row r="25" spans="1:3" x14ac:dyDescent="0.3">
      <c r="A25"/>
      <c r="B25"/>
      <c r="C25"/>
    </row>
    <row r="26" spans="1:3" x14ac:dyDescent="0.3">
      <c r="A26"/>
      <c r="B26"/>
      <c r="C26"/>
    </row>
    <row r="27" spans="1:3" x14ac:dyDescent="0.3">
      <c r="A27"/>
      <c r="B27"/>
      <c r="C27"/>
    </row>
    <row r="28" spans="1:3" x14ac:dyDescent="0.3">
      <c r="A28"/>
      <c r="B28"/>
      <c r="C28"/>
    </row>
    <row r="29" spans="1:3" x14ac:dyDescent="0.3">
      <c r="A29"/>
      <c r="B29"/>
      <c r="C29"/>
    </row>
    <row r="30" spans="1:3" x14ac:dyDescent="0.3">
      <c r="A30"/>
      <c r="B30"/>
      <c r="C30"/>
    </row>
    <row r="31" spans="1:3" x14ac:dyDescent="0.3">
      <c r="A31"/>
      <c r="B31"/>
      <c r="C31"/>
    </row>
    <row r="32" spans="1:3" x14ac:dyDescent="0.3">
      <c r="A32"/>
      <c r="B32"/>
      <c r="C32"/>
    </row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  <row r="588" customFormat="1" x14ac:dyDescent="0.3"/>
    <row r="589" customFormat="1" x14ac:dyDescent="0.3"/>
    <row r="590" customFormat="1" x14ac:dyDescent="0.3"/>
    <row r="591" customFormat="1" x14ac:dyDescent="0.3"/>
    <row r="592" customFormat="1" x14ac:dyDescent="0.3"/>
    <row r="593" customFormat="1" x14ac:dyDescent="0.3"/>
    <row r="594" customFormat="1" x14ac:dyDescent="0.3"/>
    <row r="595" customFormat="1" x14ac:dyDescent="0.3"/>
    <row r="596" customFormat="1" x14ac:dyDescent="0.3"/>
    <row r="597" customFormat="1" x14ac:dyDescent="0.3"/>
    <row r="598" customFormat="1" x14ac:dyDescent="0.3"/>
    <row r="599" customFormat="1" x14ac:dyDescent="0.3"/>
    <row r="600" customFormat="1" x14ac:dyDescent="0.3"/>
    <row r="601" customFormat="1" x14ac:dyDescent="0.3"/>
    <row r="602" customFormat="1" x14ac:dyDescent="0.3"/>
    <row r="603" customFormat="1" x14ac:dyDescent="0.3"/>
    <row r="604" customFormat="1" x14ac:dyDescent="0.3"/>
    <row r="605" customFormat="1" x14ac:dyDescent="0.3"/>
    <row r="606" customFormat="1" x14ac:dyDescent="0.3"/>
    <row r="607" customFormat="1" x14ac:dyDescent="0.3"/>
    <row r="608" customFormat="1" x14ac:dyDescent="0.3"/>
    <row r="609" customFormat="1" x14ac:dyDescent="0.3"/>
    <row r="610" customFormat="1" x14ac:dyDescent="0.3"/>
    <row r="611" customFormat="1" x14ac:dyDescent="0.3"/>
    <row r="612" customFormat="1" x14ac:dyDescent="0.3"/>
    <row r="613" customFormat="1" x14ac:dyDescent="0.3"/>
    <row r="614" customFormat="1" x14ac:dyDescent="0.3"/>
    <row r="615" customFormat="1" x14ac:dyDescent="0.3"/>
    <row r="616" customFormat="1" x14ac:dyDescent="0.3"/>
    <row r="617" customFormat="1" x14ac:dyDescent="0.3"/>
    <row r="618" customFormat="1" x14ac:dyDescent="0.3"/>
    <row r="619" customFormat="1" x14ac:dyDescent="0.3"/>
    <row r="620" customFormat="1" x14ac:dyDescent="0.3"/>
    <row r="621" customFormat="1" x14ac:dyDescent="0.3"/>
    <row r="622" customFormat="1" x14ac:dyDescent="0.3"/>
    <row r="623" customFormat="1" x14ac:dyDescent="0.3"/>
    <row r="624" customFormat="1" x14ac:dyDescent="0.3"/>
    <row r="625" customFormat="1" x14ac:dyDescent="0.3"/>
    <row r="626" customFormat="1" x14ac:dyDescent="0.3"/>
    <row r="627" customFormat="1" x14ac:dyDescent="0.3"/>
    <row r="628" customFormat="1" x14ac:dyDescent="0.3"/>
    <row r="629" customFormat="1" x14ac:dyDescent="0.3"/>
    <row r="630" customFormat="1" x14ac:dyDescent="0.3"/>
    <row r="631" customFormat="1" x14ac:dyDescent="0.3"/>
    <row r="632" customFormat="1" x14ac:dyDescent="0.3"/>
    <row r="633" customFormat="1" x14ac:dyDescent="0.3"/>
    <row r="634" customFormat="1" x14ac:dyDescent="0.3"/>
    <row r="635" customFormat="1" x14ac:dyDescent="0.3"/>
    <row r="636" customFormat="1" x14ac:dyDescent="0.3"/>
    <row r="637" customFormat="1" x14ac:dyDescent="0.3"/>
    <row r="638" customFormat="1" x14ac:dyDescent="0.3"/>
    <row r="639" customFormat="1" x14ac:dyDescent="0.3"/>
    <row r="640" customFormat="1" x14ac:dyDescent="0.3"/>
    <row r="641" customFormat="1" x14ac:dyDescent="0.3"/>
    <row r="642" customFormat="1" x14ac:dyDescent="0.3"/>
    <row r="643" customFormat="1" x14ac:dyDescent="0.3"/>
    <row r="644" customFormat="1" x14ac:dyDescent="0.3"/>
    <row r="645" customFormat="1" x14ac:dyDescent="0.3"/>
    <row r="646" customFormat="1" x14ac:dyDescent="0.3"/>
    <row r="647" customFormat="1" x14ac:dyDescent="0.3"/>
    <row r="648" customFormat="1" x14ac:dyDescent="0.3"/>
    <row r="649" customFormat="1" x14ac:dyDescent="0.3"/>
    <row r="650" customFormat="1" x14ac:dyDescent="0.3"/>
    <row r="651" customFormat="1" x14ac:dyDescent="0.3"/>
    <row r="652" customFormat="1" x14ac:dyDescent="0.3"/>
    <row r="653" customFormat="1" x14ac:dyDescent="0.3"/>
    <row r="654" customFormat="1" x14ac:dyDescent="0.3"/>
    <row r="655" customFormat="1" x14ac:dyDescent="0.3"/>
    <row r="656" customFormat="1" x14ac:dyDescent="0.3"/>
    <row r="657" customFormat="1" x14ac:dyDescent="0.3"/>
    <row r="658" customFormat="1" x14ac:dyDescent="0.3"/>
    <row r="659" customFormat="1" x14ac:dyDescent="0.3"/>
    <row r="660" customFormat="1" x14ac:dyDescent="0.3"/>
    <row r="661" customFormat="1" x14ac:dyDescent="0.3"/>
    <row r="662" customFormat="1" x14ac:dyDescent="0.3"/>
    <row r="663" customFormat="1" x14ac:dyDescent="0.3"/>
    <row r="664" customFormat="1" x14ac:dyDescent="0.3"/>
    <row r="665" customFormat="1" x14ac:dyDescent="0.3"/>
    <row r="666" customFormat="1" x14ac:dyDescent="0.3"/>
    <row r="667" customFormat="1" x14ac:dyDescent="0.3"/>
    <row r="668" customFormat="1" x14ac:dyDescent="0.3"/>
    <row r="669" customFormat="1" x14ac:dyDescent="0.3"/>
    <row r="670" customFormat="1" x14ac:dyDescent="0.3"/>
    <row r="671" customFormat="1" x14ac:dyDescent="0.3"/>
    <row r="672" customFormat="1" x14ac:dyDescent="0.3"/>
    <row r="673" customFormat="1" x14ac:dyDescent="0.3"/>
    <row r="674" customFormat="1" x14ac:dyDescent="0.3"/>
    <row r="675" customFormat="1" x14ac:dyDescent="0.3"/>
    <row r="676" customFormat="1" x14ac:dyDescent="0.3"/>
    <row r="677" customFormat="1" x14ac:dyDescent="0.3"/>
    <row r="678" customFormat="1" x14ac:dyDescent="0.3"/>
    <row r="679" customFormat="1" x14ac:dyDescent="0.3"/>
    <row r="680" customFormat="1" x14ac:dyDescent="0.3"/>
    <row r="681" customFormat="1" x14ac:dyDescent="0.3"/>
    <row r="682" customFormat="1" x14ac:dyDescent="0.3"/>
    <row r="683" customFormat="1" x14ac:dyDescent="0.3"/>
    <row r="684" customFormat="1" x14ac:dyDescent="0.3"/>
    <row r="685" customFormat="1" x14ac:dyDescent="0.3"/>
    <row r="686" customFormat="1" x14ac:dyDescent="0.3"/>
    <row r="687" customFormat="1" x14ac:dyDescent="0.3"/>
    <row r="688" customFormat="1" x14ac:dyDescent="0.3"/>
    <row r="689" customFormat="1" x14ac:dyDescent="0.3"/>
    <row r="690" customFormat="1" x14ac:dyDescent="0.3"/>
    <row r="691" customFormat="1" x14ac:dyDescent="0.3"/>
    <row r="692" customFormat="1" x14ac:dyDescent="0.3"/>
    <row r="693" customFormat="1" x14ac:dyDescent="0.3"/>
    <row r="694" customFormat="1" x14ac:dyDescent="0.3"/>
    <row r="695" customFormat="1" x14ac:dyDescent="0.3"/>
    <row r="696" customFormat="1" x14ac:dyDescent="0.3"/>
    <row r="697" customFormat="1" x14ac:dyDescent="0.3"/>
    <row r="698" customFormat="1" x14ac:dyDescent="0.3"/>
    <row r="699" customFormat="1" x14ac:dyDescent="0.3"/>
    <row r="700" customFormat="1" x14ac:dyDescent="0.3"/>
    <row r="701" customFormat="1" x14ac:dyDescent="0.3"/>
    <row r="702" customFormat="1" x14ac:dyDescent="0.3"/>
    <row r="703" customFormat="1" x14ac:dyDescent="0.3"/>
    <row r="704" customFormat="1" x14ac:dyDescent="0.3"/>
    <row r="705" customFormat="1" x14ac:dyDescent="0.3"/>
    <row r="706" customFormat="1" x14ac:dyDescent="0.3"/>
    <row r="707" customFormat="1" x14ac:dyDescent="0.3"/>
    <row r="708" customFormat="1" x14ac:dyDescent="0.3"/>
    <row r="709" customFormat="1" x14ac:dyDescent="0.3"/>
    <row r="710" customFormat="1" x14ac:dyDescent="0.3"/>
    <row r="711" customFormat="1" x14ac:dyDescent="0.3"/>
    <row r="712" customFormat="1" x14ac:dyDescent="0.3"/>
    <row r="713" customFormat="1" x14ac:dyDescent="0.3"/>
    <row r="714" customFormat="1" x14ac:dyDescent="0.3"/>
    <row r="715" customFormat="1" x14ac:dyDescent="0.3"/>
    <row r="716" customFormat="1" x14ac:dyDescent="0.3"/>
    <row r="717" customFormat="1" x14ac:dyDescent="0.3"/>
    <row r="718" customFormat="1" x14ac:dyDescent="0.3"/>
    <row r="719" customFormat="1" x14ac:dyDescent="0.3"/>
    <row r="720" customFormat="1" x14ac:dyDescent="0.3"/>
    <row r="721" customFormat="1" x14ac:dyDescent="0.3"/>
    <row r="722" customFormat="1" x14ac:dyDescent="0.3"/>
    <row r="723" customFormat="1" x14ac:dyDescent="0.3"/>
    <row r="724" customFormat="1" x14ac:dyDescent="0.3"/>
    <row r="725" customFormat="1" x14ac:dyDescent="0.3"/>
    <row r="726" customFormat="1" x14ac:dyDescent="0.3"/>
    <row r="727" customFormat="1" x14ac:dyDescent="0.3"/>
    <row r="728" customFormat="1" x14ac:dyDescent="0.3"/>
    <row r="729" customFormat="1" x14ac:dyDescent="0.3"/>
    <row r="730" customFormat="1" x14ac:dyDescent="0.3"/>
    <row r="731" customFormat="1" x14ac:dyDescent="0.3"/>
    <row r="732" customFormat="1" x14ac:dyDescent="0.3"/>
    <row r="733" customFormat="1" x14ac:dyDescent="0.3"/>
    <row r="734" customFormat="1" x14ac:dyDescent="0.3"/>
    <row r="735" customFormat="1" x14ac:dyDescent="0.3"/>
    <row r="736" customFormat="1" x14ac:dyDescent="0.3"/>
    <row r="737" customFormat="1" x14ac:dyDescent="0.3"/>
    <row r="738" customFormat="1" x14ac:dyDescent="0.3"/>
    <row r="739" customFormat="1" x14ac:dyDescent="0.3"/>
    <row r="740" customFormat="1" x14ac:dyDescent="0.3"/>
    <row r="741" customFormat="1" x14ac:dyDescent="0.3"/>
    <row r="742" customFormat="1" x14ac:dyDescent="0.3"/>
    <row r="743" customFormat="1" x14ac:dyDescent="0.3"/>
    <row r="744" customFormat="1" x14ac:dyDescent="0.3"/>
    <row r="745" customFormat="1" x14ac:dyDescent="0.3"/>
    <row r="746" customFormat="1" x14ac:dyDescent="0.3"/>
    <row r="747" customFormat="1" x14ac:dyDescent="0.3"/>
    <row r="748" customFormat="1" x14ac:dyDescent="0.3"/>
    <row r="749" customFormat="1" x14ac:dyDescent="0.3"/>
    <row r="750" customFormat="1" x14ac:dyDescent="0.3"/>
    <row r="751" customFormat="1" x14ac:dyDescent="0.3"/>
    <row r="752" customFormat="1" x14ac:dyDescent="0.3"/>
    <row r="753" customFormat="1" x14ac:dyDescent="0.3"/>
    <row r="754" customFormat="1" x14ac:dyDescent="0.3"/>
    <row r="755" customFormat="1" x14ac:dyDescent="0.3"/>
    <row r="756" customFormat="1" x14ac:dyDescent="0.3"/>
    <row r="757" customFormat="1" x14ac:dyDescent="0.3"/>
    <row r="758" customFormat="1" x14ac:dyDescent="0.3"/>
    <row r="759" customFormat="1" x14ac:dyDescent="0.3"/>
    <row r="760" customFormat="1" x14ac:dyDescent="0.3"/>
    <row r="761" customFormat="1" x14ac:dyDescent="0.3"/>
    <row r="762" customFormat="1" x14ac:dyDescent="0.3"/>
    <row r="763" customFormat="1" x14ac:dyDescent="0.3"/>
    <row r="764" customFormat="1" x14ac:dyDescent="0.3"/>
    <row r="765" customFormat="1" x14ac:dyDescent="0.3"/>
    <row r="766" customFormat="1" x14ac:dyDescent="0.3"/>
    <row r="767" customFormat="1" x14ac:dyDescent="0.3"/>
    <row r="768" customFormat="1" x14ac:dyDescent="0.3"/>
    <row r="769" customFormat="1" x14ac:dyDescent="0.3"/>
    <row r="770" customFormat="1" x14ac:dyDescent="0.3"/>
    <row r="771" customFormat="1" x14ac:dyDescent="0.3"/>
    <row r="772" customFormat="1" x14ac:dyDescent="0.3"/>
    <row r="773" customFormat="1" x14ac:dyDescent="0.3"/>
    <row r="774" customFormat="1" x14ac:dyDescent="0.3"/>
    <row r="775" customFormat="1" x14ac:dyDescent="0.3"/>
    <row r="776" customFormat="1" x14ac:dyDescent="0.3"/>
    <row r="777" customFormat="1" x14ac:dyDescent="0.3"/>
    <row r="778" customFormat="1" x14ac:dyDescent="0.3"/>
    <row r="779" customFormat="1" x14ac:dyDescent="0.3"/>
    <row r="780" customFormat="1" x14ac:dyDescent="0.3"/>
    <row r="781" customFormat="1" x14ac:dyDescent="0.3"/>
    <row r="782" customFormat="1" x14ac:dyDescent="0.3"/>
    <row r="783" customFormat="1" x14ac:dyDescent="0.3"/>
    <row r="784" customFormat="1" x14ac:dyDescent="0.3"/>
    <row r="785" customFormat="1" x14ac:dyDescent="0.3"/>
    <row r="786" customFormat="1" x14ac:dyDescent="0.3"/>
    <row r="787" customFormat="1" x14ac:dyDescent="0.3"/>
    <row r="788" customFormat="1" x14ac:dyDescent="0.3"/>
    <row r="789" customFormat="1" x14ac:dyDescent="0.3"/>
    <row r="790" customFormat="1" x14ac:dyDescent="0.3"/>
    <row r="791" customFormat="1" x14ac:dyDescent="0.3"/>
    <row r="792" customFormat="1" x14ac:dyDescent="0.3"/>
    <row r="793" customFormat="1" x14ac:dyDescent="0.3"/>
    <row r="794" customFormat="1" x14ac:dyDescent="0.3"/>
    <row r="795" customFormat="1" x14ac:dyDescent="0.3"/>
    <row r="796" customFormat="1" x14ac:dyDescent="0.3"/>
    <row r="797" customFormat="1" x14ac:dyDescent="0.3"/>
    <row r="798" customFormat="1" x14ac:dyDescent="0.3"/>
    <row r="799" customFormat="1" x14ac:dyDescent="0.3"/>
    <row r="800" customFormat="1" x14ac:dyDescent="0.3"/>
    <row r="801" customFormat="1" x14ac:dyDescent="0.3"/>
    <row r="802" customFormat="1" x14ac:dyDescent="0.3"/>
    <row r="803" customFormat="1" x14ac:dyDescent="0.3"/>
    <row r="804" customFormat="1" x14ac:dyDescent="0.3"/>
    <row r="805" customFormat="1" x14ac:dyDescent="0.3"/>
    <row r="806" customFormat="1" x14ac:dyDescent="0.3"/>
    <row r="807" customFormat="1" x14ac:dyDescent="0.3"/>
    <row r="808" customFormat="1" x14ac:dyDescent="0.3"/>
    <row r="809" customFormat="1" x14ac:dyDescent="0.3"/>
    <row r="810" customFormat="1" x14ac:dyDescent="0.3"/>
    <row r="811" customFormat="1" x14ac:dyDescent="0.3"/>
    <row r="812" customFormat="1" x14ac:dyDescent="0.3"/>
    <row r="813" customFormat="1" x14ac:dyDescent="0.3"/>
    <row r="814" customFormat="1" x14ac:dyDescent="0.3"/>
    <row r="815" customFormat="1" x14ac:dyDescent="0.3"/>
    <row r="816" customFormat="1" x14ac:dyDescent="0.3"/>
    <row r="817" customFormat="1" x14ac:dyDescent="0.3"/>
    <row r="818" customFormat="1" x14ac:dyDescent="0.3"/>
    <row r="819" customFormat="1" x14ac:dyDescent="0.3"/>
    <row r="820" customFormat="1" x14ac:dyDescent="0.3"/>
    <row r="821" customFormat="1" x14ac:dyDescent="0.3"/>
    <row r="822" customFormat="1" x14ac:dyDescent="0.3"/>
    <row r="823" customFormat="1" x14ac:dyDescent="0.3"/>
    <row r="824" customFormat="1" x14ac:dyDescent="0.3"/>
    <row r="825" customFormat="1" x14ac:dyDescent="0.3"/>
    <row r="826" customFormat="1" x14ac:dyDescent="0.3"/>
    <row r="827" customFormat="1" x14ac:dyDescent="0.3"/>
    <row r="828" customFormat="1" x14ac:dyDescent="0.3"/>
    <row r="829" customFormat="1" x14ac:dyDescent="0.3"/>
    <row r="830" customFormat="1" x14ac:dyDescent="0.3"/>
    <row r="831" customFormat="1" x14ac:dyDescent="0.3"/>
    <row r="832" customFormat="1" x14ac:dyDescent="0.3"/>
    <row r="833" customFormat="1" x14ac:dyDescent="0.3"/>
    <row r="834" customFormat="1" x14ac:dyDescent="0.3"/>
    <row r="835" customFormat="1" x14ac:dyDescent="0.3"/>
    <row r="836" customFormat="1" x14ac:dyDescent="0.3"/>
    <row r="837" customFormat="1" x14ac:dyDescent="0.3"/>
    <row r="838" customFormat="1" x14ac:dyDescent="0.3"/>
    <row r="839" customFormat="1" x14ac:dyDescent="0.3"/>
    <row r="840" customFormat="1" x14ac:dyDescent="0.3"/>
    <row r="841" customFormat="1" x14ac:dyDescent="0.3"/>
    <row r="842" customFormat="1" x14ac:dyDescent="0.3"/>
    <row r="843" customFormat="1" x14ac:dyDescent="0.3"/>
    <row r="844" customFormat="1" x14ac:dyDescent="0.3"/>
    <row r="845" customFormat="1" x14ac:dyDescent="0.3"/>
    <row r="846" customFormat="1" x14ac:dyDescent="0.3"/>
    <row r="847" customFormat="1" x14ac:dyDescent="0.3"/>
    <row r="848" customFormat="1" x14ac:dyDescent="0.3"/>
    <row r="849" customFormat="1" x14ac:dyDescent="0.3"/>
    <row r="850" customFormat="1" x14ac:dyDescent="0.3"/>
    <row r="851" customFormat="1" x14ac:dyDescent="0.3"/>
    <row r="852" customFormat="1" x14ac:dyDescent="0.3"/>
    <row r="853" customFormat="1" x14ac:dyDescent="0.3"/>
    <row r="854" customFormat="1" x14ac:dyDescent="0.3"/>
    <row r="855" customFormat="1" x14ac:dyDescent="0.3"/>
    <row r="856" customFormat="1" x14ac:dyDescent="0.3"/>
    <row r="857" customFormat="1" x14ac:dyDescent="0.3"/>
    <row r="858" customFormat="1" x14ac:dyDescent="0.3"/>
    <row r="859" customFormat="1" x14ac:dyDescent="0.3"/>
    <row r="860" customFormat="1" x14ac:dyDescent="0.3"/>
    <row r="861" customFormat="1" x14ac:dyDescent="0.3"/>
    <row r="862" customFormat="1" x14ac:dyDescent="0.3"/>
    <row r="863" customFormat="1" x14ac:dyDescent="0.3"/>
    <row r="864" customFormat="1" x14ac:dyDescent="0.3"/>
    <row r="865" customFormat="1" x14ac:dyDescent="0.3"/>
    <row r="866" customFormat="1" x14ac:dyDescent="0.3"/>
    <row r="867" customFormat="1" x14ac:dyDescent="0.3"/>
    <row r="868" customFormat="1" x14ac:dyDescent="0.3"/>
    <row r="869" customFormat="1" x14ac:dyDescent="0.3"/>
    <row r="870" customFormat="1" x14ac:dyDescent="0.3"/>
    <row r="871" customFormat="1" x14ac:dyDescent="0.3"/>
    <row r="872" customFormat="1" x14ac:dyDescent="0.3"/>
    <row r="873" customFormat="1" x14ac:dyDescent="0.3"/>
    <row r="874" customFormat="1" x14ac:dyDescent="0.3"/>
    <row r="875" customFormat="1" x14ac:dyDescent="0.3"/>
    <row r="876" customFormat="1" x14ac:dyDescent="0.3"/>
    <row r="877" customFormat="1" x14ac:dyDescent="0.3"/>
    <row r="878" customFormat="1" x14ac:dyDescent="0.3"/>
    <row r="879" customFormat="1" x14ac:dyDescent="0.3"/>
    <row r="880" customFormat="1" x14ac:dyDescent="0.3"/>
    <row r="881" customFormat="1" x14ac:dyDescent="0.3"/>
    <row r="882" customFormat="1" x14ac:dyDescent="0.3"/>
    <row r="883" customFormat="1" x14ac:dyDescent="0.3"/>
    <row r="884" customFormat="1" x14ac:dyDescent="0.3"/>
    <row r="885" customFormat="1" x14ac:dyDescent="0.3"/>
    <row r="886" customFormat="1" x14ac:dyDescent="0.3"/>
    <row r="887" customFormat="1" x14ac:dyDescent="0.3"/>
    <row r="888" customFormat="1" x14ac:dyDescent="0.3"/>
    <row r="889" customFormat="1" x14ac:dyDescent="0.3"/>
    <row r="890" customFormat="1" x14ac:dyDescent="0.3"/>
    <row r="891" customFormat="1" x14ac:dyDescent="0.3"/>
    <row r="892" customFormat="1" x14ac:dyDescent="0.3"/>
    <row r="893" customFormat="1" x14ac:dyDescent="0.3"/>
    <row r="894" customFormat="1" x14ac:dyDescent="0.3"/>
    <row r="895" customFormat="1" x14ac:dyDescent="0.3"/>
    <row r="896" customFormat="1" x14ac:dyDescent="0.3"/>
    <row r="897" customFormat="1" x14ac:dyDescent="0.3"/>
    <row r="898" customFormat="1" x14ac:dyDescent="0.3"/>
    <row r="899" customFormat="1" x14ac:dyDescent="0.3"/>
    <row r="900" customFormat="1" x14ac:dyDescent="0.3"/>
    <row r="901" customFormat="1" x14ac:dyDescent="0.3"/>
    <row r="902" customFormat="1" x14ac:dyDescent="0.3"/>
    <row r="903" customFormat="1" x14ac:dyDescent="0.3"/>
    <row r="904" customFormat="1" x14ac:dyDescent="0.3"/>
    <row r="905" customFormat="1" x14ac:dyDescent="0.3"/>
    <row r="906" customFormat="1" x14ac:dyDescent="0.3"/>
    <row r="907" customFormat="1" x14ac:dyDescent="0.3"/>
    <row r="908" customFormat="1" x14ac:dyDescent="0.3"/>
    <row r="909" customFormat="1" x14ac:dyDescent="0.3"/>
    <row r="910" customFormat="1" x14ac:dyDescent="0.3"/>
    <row r="911" customFormat="1" x14ac:dyDescent="0.3"/>
    <row r="912" customFormat="1" x14ac:dyDescent="0.3"/>
    <row r="913" customFormat="1" x14ac:dyDescent="0.3"/>
    <row r="914" customFormat="1" x14ac:dyDescent="0.3"/>
    <row r="915" customFormat="1" x14ac:dyDescent="0.3"/>
    <row r="916" customFormat="1" x14ac:dyDescent="0.3"/>
    <row r="917" customFormat="1" x14ac:dyDescent="0.3"/>
    <row r="918" customFormat="1" x14ac:dyDescent="0.3"/>
    <row r="919" customFormat="1" x14ac:dyDescent="0.3"/>
    <row r="920" customFormat="1" x14ac:dyDescent="0.3"/>
    <row r="921" customFormat="1" x14ac:dyDescent="0.3"/>
    <row r="922" customFormat="1" x14ac:dyDescent="0.3"/>
    <row r="923" customFormat="1" x14ac:dyDescent="0.3"/>
    <row r="924" customFormat="1" x14ac:dyDescent="0.3"/>
    <row r="925" customFormat="1" x14ac:dyDescent="0.3"/>
    <row r="926" customFormat="1" x14ac:dyDescent="0.3"/>
    <row r="927" customFormat="1" x14ac:dyDescent="0.3"/>
    <row r="928" customFormat="1" x14ac:dyDescent="0.3"/>
    <row r="929" customFormat="1" x14ac:dyDescent="0.3"/>
    <row r="930" customFormat="1" x14ac:dyDescent="0.3"/>
    <row r="931" customFormat="1" x14ac:dyDescent="0.3"/>
    <row r="932" customFormat="1" x14ac:dyDescent="0.3"/>
    <row r="933" customFormat="1" x14ac:dyDescent="0.3"/>
    <row r="934" customFormat="1" x14ac:dyDescent="0.3"/>
    <row r="935" customFormat="1" x14ac:dyDescent="0.3"/>
    <row r="936" customFormat="1" x14ac:dyDescent="0.3"/>
    <row r="937" customFormat="1" x14ac:dyDescent="0.3"/>
    <row r="938" customFormat="1" x14ac:dyDescent="0.3"/>
    <row r="939" customFormat="1" x14ac:dyDescent="0.3"/>
    <row r="940" customFormat="1" x14ac:dyDescent="0.3"/>
    <row r="941" customFormat="1" x14ac:dyDescent="0.3"/>
    <row r="942" customFormat="1" x14ac:dyDescent="0.3"/>
    <row r="943" customFormat="1" x14ac:dyDescent="0.3"/>
    <row r="944" customFormat="1" x14ac:dyDescent="0.3"/>
    <row r="945" customFormat="1" x14ac:dyDescent="0.3"/>
    <row r="946" customFormat="1" x14ac:dyDescent="0.3"/>
    <row r="947" customFormat="1" x14ac:dyDescent="0.3"/>
    <row r="948" customFormat="1" x14ac:dyDescent="0.3"/>
    <row r="949" customFormat="1" x14ac:dyDescent="0.3"/>
    <row r="950" customFormat="1" x14ac:dyDescent="0.3"/>
    <row r="951" customFormat="1" x14ac:dyDescent="0.3"/>
    <row r="952" customFormat="1" x14ac:dyDescent="0.3"/>
    <row r="953" customFormat="1" x14ac:dyDescent="0.3"/>
    <row r="954" customFormat="1" x14ac:dyDescent="0.3"/>
    <row r="955" customFormat="1" x14ac:dyDescent="0.3"/>
    <row r="956" customFormat="1" x14ac:dyDescent="0.3"/>
    <row r="957" customFormat="1" x14ac:dyDescent="0.3"/>
    <row r="958" customFormat="1" x14ac:dyDescent="0.3"/>
    <row r="959" customFormat="1" x14ac:dyDescent="0.3"/>
    <row r="960" customFormat="1" x14ac:dyDescent="0.3"/>
    <row r="961" customFormat="1" x14ac:dyDescent="0.3"/>
    <row r="962" customFormat="1" x14ac:dyDescent="0.3"/>
    <row r="963" customFormat="1" x14ac:dyDescent="0.3"/>
    <row r="964" customFormat="1" x14ac:dyDescent="0.3"/>
  </sheetData>
  <mergeCells count="1">
    <mergeCell ref="A2:C2"/>
  </mergeCells>
  <hyperlinks>
    <hyperlink ref="H10:K10" location="'Base de donnée articles'!A1" display="Accéder à la base de données articles" xr:uid="{9A75344E-0891-4B81-9C22-A7782C3EF059}"/>
    <hyperlink ref="H9:K9" location="'Etat des stocks'!A1" display="Vérifier l'état des stocks" xr:uid="{E33BF2EB-8347-40EE-BBE9-B7A29979DBB9}"/>
    <hyperlink ref="H9" location="'Pièces détachées Program'!A1" display="&gt; Voir la situation des pièces program" xr:uid="{00B6D9EB-6B61-47A2-A46F-E326D3F84C64}"/>
    <hyperlink ref="H10" location="'Liste des Pièces'!A1" display="&gt; Accéder à la Liste des pièces" xr:uid="{75E02200-0618-4A66-9794-B90EF14A7380}"/>
    <hyperlink ref="H11" location="'Mouvement stock Program'!A1" display="&gt;Mouvement stock Program" xr:uid="{B3692D16-055A-461E-9A9E-3C0944CA6C94}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A2877A-0E41-4B7F-83B7-96091053FC38}">
  <sheetPr>
    <tabColor rgb="FF0070C0"/>
  </sheetPr>
  <dimension ref="A2:L661"/>
  <sheetViews>
    <sheetView showZeros="0" workbookViewId="0">
      <selection activeCell="D12" sqref="D12"/>
    </sheetView>
  </sheetViews>
  <sheetFormatPr baseColWidth="10" defaultColWidth="11.44140625" defaultRowHeight="14.4" x14ac:dyDescent="0.3"/>
  <cols>
    <col min="1" max="1" width="4.88671875" style="17" bestFit="1" customWidth="1"/>
    <col min="2" max="2" width="9.77734375" style="17" bestFit="1" customWidth="1"/>
    <col min="3" max="3" width="23.109375" style="1" bestFit="1" customWidth="1"/>
    <col min="4" max="4" width="14.5546875" style="85" customWidth="1"/>
    <col min="5" max="5" width="8.33203125" style="17" customWidth="1"/>
    <col min="6" max="6" width="11.44140625" style="1" customWidth="1"/>
    <col min="7" max="7" width="22.109375" style="1" customWidth="1"/>
    <col min="8" max="8" width="15.33203125" style="1" customWidth="1"/>
    <col min="9" max="16384" width="11.44140625" style="1"/>
  </cols>
  <sheetData>
    <row r="2" spans="1:12" ht="23.4" x14ac:dyDescent="0.3">
      <c r="A2" s="94" t="s">
        <v>1565</v>
      </c>
      <c r="B2" s="95"/>
      <c r="C2" s="95"/>
      <c r="D2" s="95"/>
      <c r="E2" s="95"/>
      <c r="F2" s="95"/>
      <c r="G2" s="95"/>
      <c r="H2" s="96"/>
    </row>
    <row r="4" spans="1:12" s="2" customFormat="1" x14ac:dyDescent="0.3">
      <c r="A4" s="44" t="s">
        <v>9</v>
      </c>
      <c r="B4" s="45" t="s">
        <v>1</v>
      </c>
      <c r="C4" s="46" t="s">
        <v>673</v>
      </c>
      <c r="D4" s="83" t="s">
        <v>0</v>
      </c>
      <c r="E4" s="44" t="s">
        <v>2</v>
      </c>
      <c r="F4" s="45" t="s">
        <v>3</v>
      </c>
      <c r="G4" s="45" t="s">
        <v>672</v>
      </c>
      <c r="H4" s="46" t="s">
        <v>1539</v>
      </c>
      <c r="I4" s="1"/>
      <c r="J4" s="1"/>
      <c r="K4" s="1"/>
      <c r="L4" s="1"/>
    </row>
    <row r="5" spans="1:12" x14ac:dyDescent="0.3">
      <c r="A5" s="39">
        <f>IF(ISNUMBER(A4),A4+1,1)</f>
        <v>1</v>
      </c>
      <c r="B5" s="27"/>
      <c r="C5" s="81" t="str">
        <f>IFERROR(INDEX(T_piece_adm[],MATCH(T_mouv_adm[[#This Row],[Ref]],T_piece_adm[Ref.],0),2),"")</f>
        <v>DISJONCTEUR COMPACT</v>
      </c>
      <c r="D5" s="31" t="s">
        <v>1611</v>
      </c>
      <c r="E5" s="86">
        <v>2</v>
      </c>
      <c r="F5" s="25"/>
      <c r="G5" s="25">
        <f>IFERROR(INDEX(T_piece_adm[],MATCH(T_mouv_adm[[#This Row],[Ref]],T_piece_adm[Ref.],0),7),"")</f>
        <v>0</v>
      </c>
      <c r="H5" s="43"/>
      <c r="I5" s="2"/>
      <c r="J5" s="2" t="s">
        <v>8</v>
      </c>
      <c r="K5" s="2"/>
      <c r="L5" s="2"/>
    </row>
    <row r="6" spans="1:12" x14ac:dyDescent="0.3">
      <c r="A6" s="39">
        <f t="shared" ref="A6:A69" si="0">IF(ISNUMBER(A5),A5+1,1)</f>
        <v>2</v>
      </c>
      <c r="B6" s="27"/>
      <c r="C6" s="81" t="str">
        <f>IFERROR(INDEX(T_piece_adm[],MATCH(T_mouv_adm[[#This Row],[Ref]],T_piece_adm[Ref.],0),2),"")</f>
        <v>CONTACTEUR 4POLES</v>
      </c>
      <c r="D6" s="31" t="s">
        <v>1827</v>
      </c>
      <c r="E6" s="86">
        <v>3</v>
      </c>
      <c r="F6" s="25"/>
      <c r="G6" s="25">
        <f>IFERROR(INDEX(T_piece_adm[],MATCH(T_mouv_adm[[#This Row],[Ref]],T_piece_adm[Ref.],0),7),"")</f>
        <v>0</v>
      </c>
      <c r="H6" s="43"/>
      <c r="J6" s="23" t="s">
        <v>1564</v>
      </c>
      <c r="K6" s="14"/>
      <c r="L6" s="14"/>
    </row>
    <row r="7" spans="1:12" x14ac:dyDescent="0.3">
      <c r="A7" s="39">
        <f t="shared" si="0"/>
        <v>3</v>
      </c>
      <c r="B7" s="27"/>
      <c r="C7" s="81" t="str">
        <f>IFERROR(INDEX(T_piece_adm[],MATCH(T_mouv_adm[[#This Row],[Ref]],T_piece_adm[Ref.],0),2),"")</f>
        <v>CHEVILLES</v>
      </c>
      <c r="D7" s="31" t="s">
        <v>1617</v>
      </c>
      <c r="E7" s="86">
        <v>18</v>
      </c>
      <c r="F7" s="25"/>
      <c r="G7" s="25">
        <f>IFERROR(INDEX(T_piece_adm[],MATCH(T_mouv_adm[[#This Row],[Ref]],T_piece_adm[Ref.],0),7),"")</f>
        <v>0</v>
      </c>
      <c r="H7" s="43"/>
      <c r="J7" s="23" t="s">
        <v>1826</v>
      </c>
    </row>
    <row r="8" spans="1:12" x14ac:dyDescent="0.3">
      <c r="A8" s="39">
        <f t="shared" si="0"/>
        <v>4</v>
      </c>
      <c r="B8" s="27"/>
      <c r="C8" s="81" t="str">
        <f>IFERROR(INDEX(T_piece_adm[],MATCH(T_mouv_adm[[#This Row],[Ref]],T_piece_adm[Ref.],0),2),"")</f>
        <v>CHEVILLE</v>
      </c>
      <c r="D8" s="31" t="s">
        <v>140</v>
      </c>
      <c r="E8" s="86">
        <v>1</v>
      </c>
      <c r="F8" s="25"/>
      <c r="G8" s="25">
        <f>IFERROR(INDEX(T_piece_adm[],MATCH(T_mouv_adm[[#This Row],[Ref]],T_piece_adm[Ref.],0),7),"")</f>
        <v>0</v>
      </c>
      <c r="H8" s="43"/>
      <c r="J8" s="24" t="s">
        <v>1825</v>
      </c>
      <c r="K8" s="15"/>
      <c r="L8" s="15"/>
    </row>
    <row r="9" spans="1:12" x14ac:dyDescent="0.3">
      <c r="A9" s="39">
        <f t="shared" si="0"/>
        <v>5</v>
      </c>
      <c r="B9" s="27"/>
      <c r="C9" s="81" t="str">
        <f>IFERROR(INDEX(T_piece_adm[],MATCH(T_mouv_adm[[#This Row],[Ref]],T_piece_adm[Ref.],0),2),"")</f>
        <v>FILTER A GASOIL</v>
      </c>
      <c r="D9" s="31">
        <v>26561117</v>
      </c>
      <c r="E9" s="86">
        <v>18</v>
      </c>
      <c r="F9" s="25"/>
      <c r="G9" s="25">
        <f>IFERROR(INDEX(T_piece_adm[],MATCH(T_mouv_adm[[#This Row],[Ref]],T_piece_adm[Ref.],0),7),"")</f>
        <v>0</v>
      </c>
      <c r="H9" s="43"/>
      <c r="J9" s="24" t="s">
        <v>1824</v>
      </c>
    </row>
    <row r="10" spans="1:12" x14ac:dyDescent="0.3">
      <c r="A10" s="39">
        <f t="shared" si="0"/>
        <v>6</v>
      </c>
      <c r="B10" s="27"/>
      <c r="C10" s="81" t="str">
        <f>IFERROR(INDEX(T_piece_adm[],MATCH(T_mouv_adm[[#This Row],[Ref]],T_piece_adm[Ref.],0),2),"")</f>
        <v>FILTER DECANTEUR</v>
      </c>
      <c r="D10" s="31">
        <v>26560143</v>
      </c>
      <c r="E10" s="86">
        <v>10</v>
      </c>
      <c r="F10" s="25"/>
      <c r="G10" s="25">
        <f>IFERROR(INDEX(T_piece_adm[],MATCH(T_mouv_adm[[#This Row],[Ref]],T_piece_adm[Ref.],0),7),"")</f>
        <v>0</v>
      </c>
      <c r="H10" s="43"/>
      <c r="J10" s="23" t="s">
        <v>1547</v>
      </c>
    </row>
    <row r="11" spans="1:12" x14ac:dyDescent="0.3">
      <c r="A11" s="39">
        <f t="shared" si="0"/>
        <v>7</v>
      </c>
      <c r="B11" s="27"/>
      <c r="C11" s="81" t="str">
        <f>IFERROR(INDEX(T_piece_adm[],MATCH(T_mouv_adm[[#This Row],[Ref]],T_piece_adm[Ref.],0),2),"")</f>
        <v>OIL FILTER</v>
      </c>
      <c r="D11" s="31">
        <v>507108</v>
      </c>
      <c r="E11" s="86">
        <v>2</v>
      </c>
      <c r="F11" s="25"/>
      <c r="G11" s="25">
        <f>IFERROR(INDEX(T_piece_adm[],MATCH(T_mouv_adm[[#This Row],[Ref]],T_piece_adm[Ref.],0),7),"")</f>
        <v>0</v>
      </c>
      <c r="H11" s="43"/>
    </row>
    <row r="12" spans="1:12" ht="15.75" customHeight="1" x14ac:dyDescent="0.3">
      <c r="A12" s="39">
        <f t="shared" si="0"/>
        <v>8</v>
      </c>
      <c r="B12" s="27"/>
      <c r="C12" s="81" t="str">
        <f>IFERROR(INDEX(T_piece_adm[],MATCH(T_mouv_adm[[#This Row],[Ref]],T_piece_adm[Ref.],0),2),"")</f>
        <v>CONTACTEUR ABB</v>
      </c>
      <c r="D12" s="31" t="s">
        <v>998</v>
      </c>
      <c r="E12" s="86">
        <v>0</v>
      </c>
      <c r="F12" s="25"/>
      <c r="G12" s="25">
        <f>IFERROR(INDEX(T_piece_adm[],MATCH(T_mouv_adm[[#This Row],[Ref]],T_piece_adm[Ref.],0),7),"")</f>
        <v>0</v>
      </c>
      <c r="H12" s="43"/>
    </row>
    <row r="13" spans="1:12" x14ac:dyDescent="0.3">
      <c r="A13" s="39">
        <f t="shared" si="0"/>
        <v>9</v>
      </c>
      <c r="B13" s="27"/>
      <c r="C13" s="81" t="str">
        <f>IFERROR(INDEX(T_piece_adm[],MATCH(T_mouv_adm[[#This Row],[Ref]],T_piece_adm[Ref.],0),2),"")</f>
        <v>FILTER A GAZOIL</v>
      </c>
      <c r="D13" s="31">
        <v>26561118</v>
      </c>
      <c r="E13" s="86">
        <v>5</v>
      </c>
      <c r="F13" s="25"/>
      <c r="G13" s="25">
        <f>IFERROR(INDEX(T_piece_adm[],MATCH(T_mouv_adm[[#This Row],[Ref]],T_piece_adm[Ref.],0),7),"")</f>
        <v>0</v>
      </c>
      <c r="H13" s="43"/>
    </row>
    <row r="14" spans="1:12" x14ac:dyDescent="0.3">
      <c r="A14" s="39">
        <f t="shared" si="0"/>
        <v>10</v>
      </c>
      <c r="B14" s="27"/>
      <c r="C14" s="81" t="str">
        <f>IFERROR(INDEX(T_piece_adm[],MATCH(T_mouv_adm[[#This Row],[Ref]],T_piece_adm[Ref.],0),2),"")</f>
        <v>FILTER A GASOIL</v>
      </c>
      <c r="D14" s="31" t="s">
        <v>1630</v>
      </c>
      <c r="E14" s="86">
        <v>53</v>
      </c>
      <c r="F14" s="25"/>
      <c r="G14" s="25">
        <f>IFERROR(INDEX(T_piece_adm[],MATCH(T_mouv_adm[[#This Row],[Ref]],T_piece_adm[Ref.],0),7),"")</f>
        <v>0</v>
      </c>
      <c r="H14" s="43"/>
    </row>
    <row r="15" spans="1:12" x14ac:dyDescent="0.3">
      <c r="A15" s="39">
        <f t="shared" si="0"/>
        <v>11</v>
      </c>
      <c r="B15" s="27"/>
      <c r="C15" s="81" t="str">
        <f>IFERROR(INDEX(T_piece_adm[],MATCH(T_mouv_adm[[#This Row],[Ref]],T_piece_adm[Ref.],0),2),"")</f>
        <v>FILTER A HUILE</v>
      </c>
      <c r="D15" s="31">
        <v>26560163</v>
      </c>
      <c r="E15" s="86">
        <v>0</v>
      </c>
      <c r="F15" s="25"/>
      <c r="G15" s="25">
        <f>IFERROR(INDEX(T_piece_adm[],MATCH(T_mouv_adm[[#This Row],[Ref]],T_piece_adm[Ref.],0),7),"")</f>
        <v>0</v>
      </c>
      <c r="H15" s="43"/>
    </row>
    <row r="16" spans="1:12" x14ac:dyDescent="0.3">
      <c r="A16" s="39">
        <f t="shared" si="0"/>
        <v>12</v>
      </c>
      <c r="B16" s="27"/>
      <c r="C16" s="81" t="str">
        <f>IFERROR(INDEX(T_piece_adm[],MATCH(T_mouv_adm[[#This Row],[Ref]],T_piece_adm[Ref.],0),2),"")</f>
        <v>FILTRE A GAZOIL</v>
      </c>
      <c r="D16" s="31" t="s">
        <v>1623</v>
      </c>
      <c r="E16" s="86">
        <v>1</v>
      </c>
      <c r="F16" s="25"/>
      <c r="G16" s="25">
        <f>IFERROR(INDEX(T_piece_adm[],MATCH(T_mouv_adm[[#This Row],[Ref]],T_piece_adm[Ref.],0),7),"")</f>
        <v>0</v>
      </c>
      <c r="H16" s="43"/>
    </row>
    <row r="17" spans="1:8" x14ac:dyDescent="0.3">
      <c r="A17" s="39">
        <f t="shared" si="0"/>
        <v>13</v>
      </c>
      <c r="B17" s="27"/>
      <c r="C17" s="81" t="str">
        <f>IFERROR(INDEX(T_piece_adm[],MATCH(T_mouv_adm[[#This Row],[Ref]],T_piece_adm[Ref.],0),2),"")</f>
        <v>FUEL FILTER</v>
      </c>
      <c r="D17" s="31">
        <v>4461492</v>
      </c>
      <c r="E17" s="86">
        <v>3</v>
      </c>
      <c r="F17" s="25"/>
      <c r="G17" s="25">
        <f>IFERROR(INDEX(T_piece_adm[],MATCH(T_mouv_adm[[#This Row],[Ref]],T_piece_adm[Ref.],0),7),"")</f>
        <v>0</v>
      </c>
      <c r="H17" s="43"/>
    </row>
    <row r="18" spans="1:8" x14ac:dyDescent="0.3">
      <c r="A18" s="39">
        <f t="shared" si="0"/>
        <v>14</v>
      </c>
      <c r="B18" s="27"/>
      <c r="C18" s="81" t="str">
        <f>IFERROR(INDEX(T_piece_adm[],MATCH(T_mouv_adm[[#This Row],[Ref]],T_piece_adm[Ref.],0),2),"")</f>
        <v>OIL FILTER</v>
      </c>
      <c r="D18" s="31" t="s">
        <v>1023</v>
      </c>
      <c r="E18" s="86">
        <v>8</v>
      </c>
      <c r="F18" s="25"/>
      <c r="G18" s="25">
        <f>IFERROR(INDEX(T_piece_adm[],MATCH(T_mouv_adm[[#This Row],[Ref]],T_piece_adm[Ref.],0),7),"")</f>
        <v>0</v>
      </c>
      <c r="H18" s="43"/>
    </row>
    <row r="19" spans="1:8" x14ac:dyDescent="0.3">
      <c r="A19" s="39">
        <f t="shared" si="0"/>
        <v>15</v>
      </c>
      <c r="B19" s="27"/>
      <c r="C19" s="81" t="str">
        <f>IFERROR(INDEX(T_piece_adm[],MATCH(T_mouv_adm[[#This Row],[Ref]],T_piece_adm[Ref.],0),2),"")</f>
        <v>COMPTEUR HORAIRE</v>
      </c>
      <c r="D19" s="31" t="s">
        <v>1651</v>
      </c>
      <c r="E19" s="86">
        <v>1</v>
      </c>
      <c r="F19" s="25"/>
      <c r="G19" s="25">
        <f>IFERROR(INDEX(T_piece_adm[],MATCH(T_mouv_adm[[#This Row],[Ref]],T_piece_adm[Ref.],0),7),"")</f>
        <v>0</v>
      </c>
      <c r="H19" s="43"/>
    </row>
    <row r="20" spans="1:8" x14ac:dyDescent="0.3">
      <c r="A20" s="39">
        <f t="shared" si="0"/>
        <v>16</v>
      </c>
      <c r="B20" s="27"/>
      <c r="C20" s="81" t="str">
        <f>IFERROR(INDEX(T_piece_adm[],MATCH(T_mouv_adm[[#This Row],[Ref]],T_piece_adm[Ref.],0),2),"")</f>
        <v>FILTRE A HUILE</v>
      </c>
      <c r="D20" s="31" t="s">
        <v>159</v>
      </c>
      <c r="E20" s="86">
        <v>1</v>
      </c>
      <c r="F20" s="25"/>
      <c r="G20" s="25">
        <f>IFERROR(INDEX(T_piece_adm[],MATCH(T_mouv_adm[[#This Row],[Ref]],T_piece_adm[Ref.],0),7),"")</f>
        <v>0</v>
      </c>
      <c r="H20" s="43"/>
    </row>
    <row r="21" spans="1:8" x14ac:dyDescent="0.3">
      <c r="A21" s="39">
        <f t="shared" si="0"/>
        <v>17</v>
      </c>
      <c r="B21" s="27"/>
      <c r="C21" s="81" t="str">
        <f>IFERROR(INDEX(T_piece_adm[],MATCH(T_mouv_adm[[#This Row],[Ref]],T_piece_adm[Ref.],0),2),"")</f>
        <v>TUYAUX GASOIL</v>
      </c>
      <c r="D21" s="31" t="s">
        <v>1644</v>
      </c>
      <c r="E21" s="86">
        <v>8</v>
      </c>
      <c r="F21" s="25"/>
      <c r="G21" s="25">
        <f>IFERROR(INDEX(T_piece_adm[],MATCH(T_mouv_adm[[#This Row],[Ref]],T_piece_adm[Ref.],0),7),"")</f>
        <v>0</v>
      </c>
      <c r="H21" s="43"/>
    </row>
    <row r="22" spans="1:8" x14ac:dyDescent="0.3">
      <c r="A22" s="39">
        <f t="shared" si="0"/>
        <v>18</v>
      </c>
      <c r="B22" s="27"/>
      <c r="C22" s="81" t="str">
        <f>IFERROR(INDEX(T_piece_adm[],MATCH(T_mouv_adm[[#This Row],[Ref]],T_piece_adm[Ref.],0),2),"")</f>
        <v>FILTRE SEPARATEUR</v>
      </c>
      <c r="D22" s="31" t="s">
        <v>1025</v>
      </c>
      <c r="E22" s="86">
        <v>3</v>
      </c>
      <c r="F22" s="25"/>
      <c r="G22" s="25">
        <f>IFERROR(INDEX(T_piece_adm[],MATCH(T_mouv_adm[[#This Row],[Ref]],T_piece_adm[Ref.],0),7),"")</f>
        <v>0</v>
      </c>
      <c r="H22" s="43"/>
    </row>
    <row r="23" spans="1:8" x14ac:dyDescent="0.3">
      <c r="A23" s="39">
        <f t="shared" si="0"/>
        <v>19</v>
      </c>
      <c r="B23" s="30"/>
      <c r="C23" s="82" t="str">
        <f>IFERROR(INDEX(T_piece_adm[],MATCH(T_mouv_adm[[#This Row],[Ref]],T_piece_adm[Ref.],0),2),"")</f>
        <v>OIL FILTER</v>
      </c>
      <c r="D23" s="31" t="s">
        <v>878</v>
      </c>
      <c r="E23" s="39">
        <v>4</v>
      </c>
      <c r="F23" s="16"/>
      <c r="G23" s="16">
        <f>IFERROR(INDEX(T_piece_adm[],MATCH(T_mouv_adm[[#This Row],[Ref]],T_piece_adm[Ref.],0),7),"")</f>
        <v>0</v>
      </c>
      <c r="H23" s="43"/>
    </row>
    <row r="24" spans="1:8" x14ac:dyDescent="0.3">
      <c r="A24" s="39">
        <f t="shared" si="0"/>
        <v>20</v>
      </c>
      <c r="B24" s="27"/>
      <c r="C24" s="81" t="str">
        <f>IFERROR(INDEX(T_piece_adm[],MATCH(T_mouv_adm[[#This Row],[Ref]],T_piece_adm[Ref.],0),2),"")</f>
        <v>COURROIE ALTERNATEUR</v>
      </c>
      <c r="D24" s="31" t="s">
        <v>162</v>
      </c>
      <c r="E24" s="86">
        <v>2</v>
      </c>
      <c r="F24" s="25"/>
      <c r="G24" s="25">
        <f>IFERROR(INDEX(T_piece_adm[],MATCH(T_mouv_adm[[#This Row],[Ref]],T_piece_adm[Ref.],0),7),"")</f>
        <v>0</v>
      </c>
      <c r="H24" s="43"/>
    </row>
    <row r="25" spans="1:8" x14ac:dyDescent="0.3">
      <c r="A25" s="39">
        <f t="shared" si="0"/>
        <v>21</v>
      </c>
      <c r="B25" s="27"/>
      <c r="C25" s="81" t="str">
        <f>IFERROR(INDEX(T_piece_adm[],MATCH(T_mouv_adm[[#This Row],[Ref]],T_piece_adm[Ref.],0),2),"")</f>
        <v>FILTRE GO</v>
      </c>
      <c r="D25" s="31" t="s">
        <v>1703</v>
      </c>
      <c r="E25" s="86">
        <v>1</v>
      </c>
      <c r="F25" s="25"/>
      <c r="G25" s="25">
        <f>IFERROR(INDEX(T_piece_adm[],MATCH(T_mouv_adm[[#This Row],[Ref]],T_piece_adm[Ref.],0),7),"")</f>
        <v>0</v>
      </c>
      <c r="H25" s="43"/>
    </row>
    <row r="26" spans="1:8" x14ac:dyDescent="0.3">
      <c r="A26" s="39">
        <f t="shared" si="0"/>
        <v>22</v>
      </c>
      <c r="B26" s="27"/>
      <c r="C26" s="81" t="str">
        <f>IFERROR(INDEX(T_piece_adm[],MATCH(T_mouv_adm[[#This Row],[Ref]],T_piece_adm[Ref.],0),2),"")</f>
        <v>OIL FILTER</v>
      </c>
      <c r="D26" s="31" t="s">
        <v>1707</v>
      </c>
      <c r="E26" s="86">
        <v>1</v>
      </c>
      <c r="F26" s="25"/>
      <c r="G26" s="25">
        <f>IFERROR(INDEX(T_piece_adm[],MATCH(T_mouv_adm[[#This Row],[Ref]],T_piece_adm[Ref.],0),7),"")</f>
        <v>0</v>
      </c>
      <c r="H26" s="43"/>
    </row>
    <row r="27" spans="1:8" x14ac:dyDescent="0.3">
      <c r="A27" s="39">
        <f t="shared" si="0"/>
        <v>23</v>
      </c>
      <c r="B27" s="27"/>
      <c r="C27" s="81" t="str">
        <f>IFERROR(INDEX(T_piece_adm[],MATCH(T_mouv_adm[[#This Row],[Ref]],T_piece_adm[Ref.],0),2),"")</f>
        <v>GASOIL FILTER</v>
      </c>
      <c r="D27" s="31" t="s">
        <v>1624</v>
      </c>
      <c r="E27" s="86">
        <v>1</v>
      </c>
      <c r="F27" s="25"/>
      <c r="G27" s="25">
        <f>IFERROR(INDEX(T_piece_adm[],MATCH(T_mouv_adm[[#This Row],[Ref]],T_piece_adm[Ref.],0),7),"")</f>
        <v>0</v>
      </c>
      <c r="H27" s="43"/>
    </row>
    <row r="28" spans="1:8" x14ac:dyDescent="0.3">
      <c r="A28" s="39">
        <f t="shared" si="0"/>
        <v>24</v>
      </c>
      <c r="B28" s="27"/>
      <c r="C28" s="81" t="str">
        <f>IFERROR(INDEX(T_piece_adm[],MATCH(T_mouv_adm[[#This Row],[Ref]],T_piece_adm[Ref.],0),2),"")</f>
        <v>FILTRE A AIR</v>
      </c>
      <c r="D28" s="31">
        <v>1304678</v>
      </c>
      <c r="E28" s="86">
        <v>2</v>
      </c>
      <c r="F28" s="25"/>
      <c r="G28" s="25">
        <f>IFERROR(INDEX(T_piece_adm[],MATCH(T_mouv_adm[[#This Row],[Ref]],T_piece_adm[Ref.],0),7),"")</f>
        <v>0</v>
      </c>
      <c r="H28" s="43"/>
    </row>
    <row r="29" spans="1:8" x14ac:dyDescent="0.3">
      <c r="A29" s="39">
        <f t="shared" si="0"/>
        <v>25</v>
      </c>
      <c r="B29" s="27"/>
      <c r="C29" s="81" t="str">
        <f>IFERROR(INDEX(T_piece_adm[],MATCH(T_mouv_adm[[#This Row],[Ref]],T_piece_adm[Ref.],0),2),"")</f>
        <v>FILTER A AIR</v>
      </c>
      <c r="D29" s="31" t="s">
        <v>1657</v>
      </c>
      <c r="E29" s="86">
        <v>1</v>
      </c>
      <c r="F29" s="25"/>
      <c r="G29" s="25">
        <f>IFERROR(INDEX(T_piece_adm[],MATCH(T_mouv_adm[[#This Row],[Ref]],T_piece_adm[Ref.],0),7),"")</f>
        <v>0</v>
      </c>
      <c r="H29" s="43"/>
    </row>
    <row r="30" spans="1:8" x14ac:dyDescent="0.3">
      <c r="A30" s="39">
        <f t="shared" si="0"/>
        <v>26</v>
      </c>
      <c r="B30" s="30"/>
      <c r="C30" s="82" t="str">
        <f>IFERROR(INDEX(T_piece_adm[],MATCH(T_mouv_adm[[#This Row],[Ref]],T_piece_adm[Ref.],0),2),"")</f>
        <v>FILTER A AIR</v>
      </c>
      <c r="D30" s="31" t="s">
        <v>1660</v>
      </c>
      <c r="E30" s="39">
        <v>1</v>
      </c>
      <c r="F30" s="16"/>
      <c r="G30" s="16">
        <f>IFERROR(INDEX(T_piece_adm[],MATCH(T_mouv_adm[[#This Row],[Ref]],T_piece_adm[Ref.],0),7),"")</f>
        <v>0</v>
      </c>
      <c r="H30" s="43"/>
    </row>
    <row r="31" spans="1:8" x14ac:dyDescent="0.3">
      <c r="A31" s="39">
        <f t="shared" si="0"/>
        <v>27</v>
      </c>
      <c r="B31" s="27"/>
      <c r="C31" s="81" t="str">
        <f>IFERROR(INDEX(T_piece_adm[],MATCH(T_mouv_adm[[#This Row],[Ref]],T_piece_adm[Ref.],0),2),"")</f>
        <v>FILTRE A AIR</v>
      </c>
      <c r="D31" s="31">
        <v>26510353</v>
      </c>
      <c r="E31" s="86">
        <v>4</v>
      </c>
      <c r="F31" s="25"/>
      <c r="G31" s="25">
        <f>IFERROR(INDEX(T_piece_adm[],MATCH(T_mouv_adm[[#This Row],[Ref]],T_piece_adm[Ref.],0),7),"")</f>
        <v>0</v>
      </c>
      <c r="H31" s="43"/>
    </row>
    <row r="32" spans="1:8" x14ac:dyDescent="0.3">
      <c r="A32" s="39">
        <f t="shared" si="0"/>
        <v>28</v>
      </c>
      <c r="B32" s="27"/>
      <c r="C32" s="81" t="str">
        <f>IFERROR(INDEX(T_piece_adm[],MATCH(T_mouv_adm[[#This Row],[Ref]],T_piece_adm[Ref.],0),2),"")</f>
        <v>FILTRE A AIR</v>
      </c>
      <c r="D32" s="31" t="s">
        <v>1026</v>
      </c>
      <c r="E32" s="86">
        <v>12</v>
      </c>
      <c r="F32" s="25"/>
      <c r="G32" s="25">
        <f>IFERROR(INDEX(T_piece_adm[],MATCH(T_mouv_adm[[#This Row],[Ref]],T_piece_adm[Ref.],0),7),"")</f>
        <v>0</v>
      </c>
      <c r="H32" s="43"/>
    </row>
    <row r="33" spans="1:8" x14ac:dyDescent="0.3">
      <c r="A33" s="39">
        <f t="shared" si="0"/>
        <v>29</v>
      </c>
      <c r="B33" s="27"/>
      <c r="C33" s="81" t="str">
        <f>IFERROR(INDEX(T_piece_adm[],MATCH(T_mouv_adm[[#This Row],[Ref]],T_piece_adm[Ref.],0),2),"")</f>
        <v>DISJONCTEUR MULTI 9</v>
      </c>
      <c r="D33" s="31" t="s">
        <v>1108</v>
      </c>
      <c r="E33" s="86">
        <v>4</v>
      </c>
      <c r="F33" s="25"/>
      <c r="G33" s="25">
        <f>IFERROR(INDEX(T_piece_adm[],MATCH(T_mouv_adm[[#This Row],[Ref]],T_piece_adm[Ref.],0),7),"")</f>
        <v>0</v>
      </c>
      <c r="H33" s="43"/>
    </row>
    <row r="34" spans="1:8" x14ac:dyDescent="0.3">
      <c r="A34" s="39">
        <f t="shared" si="0"/>
        <v>30</v>
      </c>
      <c r="B34" s="27"/>
      <c r="C34" s="81" t="str">
        <f>IFERROR(INDEX(T_piece_adm[],MATCH(T_mouv_adm[[#This Row],[Ref]],T_piece_adm[Ref.],0),2),"")</f>
        <v>DISJONCTEUR MULTI 9</v>
      </c>
      <c r="D34" s="31" t="s">
        <v>1575</v>
      </c>
      <c r="E34" s="86">
        <v>20</v>
      </c>
      <c r="F34" s="25"/>
      <c r="G34" s="25">
        <f>IFERROR(INDEX(T_piece_adm[],MATCH(T_mouv_adm[[#This Row],[Ref]],T_piece_adm[Ref.],0),7),"")</f>
        <v>0</v>
      </c>
      <c r="H34" s="43"/>
    </row>
    <row r="35" spans="1:8" x14ac:dyDescent="0.3">
      <c r="A35" s="39">
        <f t="shared" si="0"/>
        <v>31</v>
      </c>
      <c r="B35" s="27"/>
      <c r="C35" s="81" t="str">
        <f>IFERROR(INDEX(T_piece_adm[],MATCH(T_mouv_adm[[#This Row],[Ref]],T_piece_adm[Ref.],0),2),"")</f>
        <v>CONTACTEUR</v>
      </c>
      <c r="D35" s="31" t="s">
        <v>1615</v>
      </c>
      <c r="E35" s="86">
        <v>1</v>
      </c>
      <c r="F35" s="25"/>
      <c r="G35" s="25">
        <f>IFERROR(INDEX(T_piece_adm[],MATCH(T_mouv_adm[[#This Row],[Ref]],T_piece_adm[Ref.],0),7),"")</f>
        <v>0</v>
      </c>
      <c r="H35" s="43"/>
    </row>
    <row r="36" spans="1:8" x14ac:dyDescent="0.3">
      <c r="A36" s="39">
        <f t="shared" si="0"/>
        <v>32</v>
      </c>
      <c r="B36" s="27"/>
      <c r="C36" s="81" t="str">
        <f>IFERROR(INDEX(T_piece_adm[],MATCH(T_mouv_adm[[#This Row],[Ref]],T_piece_adm[Ref.],0),2),"")</f>
        <v>DISJONCTEUR MULTI 9</v>
      </c>
      <c r="D36" s="31" t="s">
        <v>1574</v>
      </c>
      <c r="E36" s="86">
        <v>8</v>
      </c>
      <c r="F36" s="25"/>
      <c r="G36" s="25">
        <f>IFERROR(INDEX(T_piece_adm[],MATCH(T_mouv_adm[[#This Row],[Ref]],T_piece_adm[Ref.],0),7),"")</f>
        <v>0</v>
      </c>
      <c r="H36" s="43"/>
    </row>
    <row r="37" spans="1:8" x14ac:dyDescent="0.3">
      <c r="A37" s="39">
        <f t="shared" si="0"/>
        <v>33</v>
      </c>
      <c r="B37" s="27"/>
      <c r="C37" s="81" t="str">
        <f>IFERROR(INDEX(T_piece_adm[],MATCH(T_mouv_adm[[#This Row],[Ref]],T_piece_adm[Ref.],0),2),"")</f>
        <v>DISJONCTEUR MULTI 9</v>
      </c>
      <c r="D37" s="31" t="s">
        <v>1577</v>
      </c>
      <c r="E37" s="86">
        <v>20</v>
      </c>
      <c r="F37" s="25"/>
      <c r="G37" s="25">
        <f>IFERROR(INDEX(T_piece_adm[],MATCH(T_mouv_adm[[#This Row],[Ref]],T_piece_adm[Ref.],0),7),"")</f>
        <v>0</v>
      </c>
      <c r="H37" s="43"/>
    </row>
    <row r="38" spans="1:8" x14ac:dyDescent="0.3">
      <c r="A38" s="39">
        <f t="shared" si="0"/>
        <v>34</v>
      </c>
      <c r="B38" s="27"/>
      <c r="C38" s="81" t="str">
        <f>IFERROR(INDEX(T_piece_adm[],MATCH(T_mouv_adm[[#This Row],[Ref]],T_piece_adm[Ref.],0),2),"")</f>
        <v>DISJONCTEUR  80A</v>
      </c>
      <c r="D38" s="31" t="s">
        <v>1620</v>
      </c>
      <c r="E38" s="86">
        <v>4</v>
      </c>
      <c r="F38" s="25"/>
      <c r="G38" s="25">
        <f>IFERROR(INDEX(T_piece_adm[],MATCH(T_mouv_adm[[#This Row],[Ref]],T_piece_adm[Ref.],0),7),"")</f>
        <v>0</v>
      </c>
      <c r="H38" s="43"/>
    </row>
    <row r="39" spans="1:8" x14ac:dyDescent="0.3">
      <c r="A39" s="39">
        <f t="shared" si="0"/>
        <v>35</v>
      </c>
      <c r="B39" s="27"/>
      <c r="C39" s="81" t="str">
        <f>IFERROR(INDEX(T_piece_adm[],MATCH(T_mouv_adm[[#This Row],[Ref]],T_piece_adm[Ref.],0),2),"")</f>
        <v>CONTACTEUR MULTI 9</v>
      </c>
      <c r="D39" s="31" t="s">
        <v>1614</v>
      </c>
      <c r="E39" s="86">
        <v>5</v>
      </c>
      <c r="F39" s="25"/>
      <c r="G39" s="25">
        <f>IFERROR(INDEX(T_piece_adm[],MATCH(T_mouv_adm[[#This Row],[Ref]],T_piece_adm[Ref.],0),7),"")</f>
        <v>0</v>
      </c>
      <c r="H39" s="43"/>
    </row>
    <row r="40" spans="1:8" x14ac:dyDescent="0.3">
      <c r="A40" s="39">
        <f t="shared" si="0"/>
        <v>36</v>
      </c>
      <c r="B40" s="27"/>
      <c r="C40" s="81" t="str">
        <f>IFERROR(INDEX(T_piece_adm[],MATCH(T_mouv_adm[[#This Row],[Ref]],T_piece_adm[Ref.],0),2),"")</f>
        <v>DISJONCTEUR MULTI 9</v>
      </c>
      <c r="D40" s="31" t="s">
        <v>1576</v>
      </c>
      <c r="E40" s="86">
        <v>10</v>
      </c>
      <c r="F40" s="25"/>
      <c r="G40" s="25">
        <f>IFERROR(INDEX(T_piece_adm[],MATCH(T_mouv_adm[[#This Row],[Ref]],T_piece_adm[Ref.],0),7),"")</f>
        <v>0</v>
      </c>
      <c r="H40" s="43"/>
    </row>
    <row r="41" spans="1:8" x14ac:dyDescent="0.3">
      <c r="A41" s="39">
        <f t="shared" si="0"/>
        <v>37</v>
      </c>
      <c r="B41" s="27"/>
      <c r="C41" s="81" t="str">
        <f>IFERROR(INDEX(T_piece_adm[],MATCH(T_mouv_adm[[#This Row],[Ref]],T_piece_adm[Ref.],0),2),"")</f>
        <v>RELAIS FINDER</v>
      </c>
      <c r="D41" s="31" t="s">
        <v>129</v>
      </c>
      <c r="E41" s="86">
        <v>7</v>
      </c>
      <c r="F41" s="25"/>
      <c r="G41" s="25">
        <f>IFERROR(INDEX(T_piece_adm[],MATCH(T_mouv_adm[[#This Row],[Ref]],T_piece_adm[Ref.],0),7),"")</f>
        <v>0</v>
      </c>
      <c r="H41" s="43"/>
    </row>
    <row r="42" spans="1:8" x14ac:dyDescent="0.3">
      <c r="A42" s="39">
        <f t="shared" si="0"/>
        <v>38</v>
      </c>
      <c r="B42" s="27"/>
      <c r="C42" s="81" t="str">
        <f>IFERROR(INDEX(T_piece_adm[],MATCH(T_mouv_adm[[#This Row],[Ref]],T_piece_adm[Ref.],0),2),"")</f>
        <v>RELAIS TEMPORISE</v>
      </c>
      <c r="D42" s="31" t="s">
        <v>130</v>
      </c>
      <c r="E42" s="86">
        <v>3</v>
      </c>
      <c r="F42" s="25"/>
      <c r="G42" s="25">
        <f>IFERROR(INDEX(T_piece_adm[],MATCH(T_mouv_adm[[#This Row],[Ref]],T_piece_adm[Ref.],0),7),"")</f>
        <v>0</v>
      </c>
      <c r="H42" s="43"/>
    </row>
    <row r="43" spans="1:8" x14ac:dyDescent="0.3">
      <c r="A43" s="39">
        <f t="shared" si="0"/>
        <v>39</v>
      </c>
      <c r="B43" s="27"/>
      <c r="C43" s="81" t="str">
        <f>IFERROR(INDEX(T_piece_adm[],MATCH(T_mouv_adm[[#This Row],[Ref]],T_piece_adm[Ref.],0),2),"")</f>
        <v>CONTACTEUR  4POLES</v>
      </c>
      <c r="D43" s="31" t="s">
        <v>709</v>
      </c>
      <c r="E43" s="86">
        <v>2</v>
      </c>
      <c r="F43" s="25"/>
      <c r="G43" s="25">
        <f>IFERROR(INDEX(T_piece_adm[],MATCH(T_mouv_adm[[#This Row],[Ref]],T_piece_adm[Ref.],0),7),"")</f>
        <v>0</v>
      </c>
      <c r="H43" s="43"/>
    </row>
    <row r="44" spans="1:8" x14ac:dyDescent="0.3">
      <c r="A44" s="39">
        <f t="shared" si="0"/>
        <v>40</v>
      </c>
      <c r="B44" s="27"/>
      <c r="C44" s="81" t="str">
        <f>IFERROR(INDEX(T_piece_adm[],MATCH(T_mouv_adm[[#This Row],[Ref]],T_piece_adm[Ref.],0),2),"")</f>
        <v>CONTACTEUR ABB + VERROUILLAGE</v>
      </c>
      <c r="D44" s="31" t="s">
        <v>1487</v>
      </c>
      <c r="E44" s="86">
        <v>4</v>
      </c>
      <c r="F44" s="25"/>
      <c r="G44" s="25">
        <f>IFERROR(INDEX(T_piece_adm[],MATCH(T_mouv_adm[[#This Row],[Ref]],T_piece_adm[Ref.],0),7),"")</f>
        <v>0</v>
      </c>
      <c r="H44" s="43"/>
    </row>
    <row r="45" spans="1:8" x14ac:dyDescent="0.3">
      <c r="A45" s="39">
        <f t="shared" si="0"/>
        <v>41</v>
      </c>
      <c r="B45" s="27"/>
      <c r="C45" s="81" t="str">
        <f>IFERROR(INDEX(T_piece_adm[],MATCH(T_mouv_adm[[#This Row],[Ref]],T_piece_adm[Ref.],0),2),"")</f>
        <v>CONTACTEUR ABB</v>
      </c>
      <c r="D45" s="31" t="s">
        <v>724</v>
      </c>
      <c r="E45" s="86">
        <v>1</v>
      </c>
      <c r="F45" s="25"/>
      <c r="G45" s="25">
        <f>IFERROR(INDEX(T_piece_adm[],MATCH(T_mouv_adm[[#This Row],[Ref]],T_piece_adm[Ref.],0),7),"")</f>
        <v>0</v>
      </c>
      <c r="H45" s="43"/>
    </row>
    <row r="46" spans="1:8" x14ac:dyDescent="0.3">
      <c r="A46" s="39">
        <f t="shared" si="0"/>
        <v>42</v>
      </c>
      <c r="B46" s="27"/>
      <c r="C46" s="81" t="str">
        <f>IFERROR(INDEX(T_piece_adm[],MATCH(T_mouv_adm[[#This Row],[Ref]],T_piece_adm[Ref.],0),2),"")</f>
        <v>FILTER A AIR</v>
      </c>
      <c r="D46" s="31">
        <v>5543091</v>
      </c>
      <c r="E46" s="39">
        <v>46</v>
      </c>
      <c r="F46" s="25"/>
      <c r="G46" s="25">
        <f>IFERROR(INDEX(T_piece_adm[],MATCH(T_mouv_adm[[#This Row],[Ref]],T_piece_adm[Ref.],0),7),"")</f>
        <v>0</v>
      </c>
      <c r="H46" s="43"/>
    </row>
    <row r="47" spans="1:8" x14ac:dyDescent="0.3">
      <c r="A47" s="39">
        <f t="shared" si="0"/>
        <v>43</v>
      </c>
      <c r="B47" s="27"/>
      <c r="C47" s="81" t="str">
        <f>IFERROR(INDEX(T_piece_adm[],MATCH(T_mouv_adm[[#This Row],[Ref]],T_piece_adm[Ref.],0),2),"")</f>
        <v>FILTER A AIR</v>
      </c>
      <c r="D47" s="31" t="s">
        <v>155</v>
      </c>
      <c r="E47" s="39">
        <v>18</v>
      </c>
      <c r="F47" s="25"/>
      <c r="G47" s="25">
        <f>IFERROR(INDEX(T_piece_adm[],MATCH(T_mouv_adm[[#This Row],[Ref]],T_piece_adm[Ref.],0),7),"")</f>
        <v>0</v>
      </c>
      <c r="H47" s="43"/>
    </row>
    <row r="48" spans="1:8" x14ac:dyDescent="0.3">
      <c r="A48" s="39">
        <f t="shared" si="0"/>
        <v>44</v>
      </c>
      <c r="B48" s="27"/>
      <c r="C48" s="81" t="str">
        <f>IFERROR(INDEX(T_piece_adm[],MATCH(T_mouv_adm[[#This Row],[Ref]],T_piece_adm[Ref.],0),2),"")</f>
        <v>FILTRE A AIR</v>
      </c>
      <c r="D48" s="31" t="s">
        <v>1572</v>
      </c>
      <c r="E48" s="39">
        <v>3</v>
      </c>
      <c r="F48" s="25"/>
      <c r="G48" s="25">
        <f>IFERROR(INDEX(T_piece_adm[],MATCH(T_mouv_adm[[#This Row],[Ref]],T_piece_adm[Ref.],0),7),"")</f>
        <v>0</v>
      </c>
      <c r="H48" s="43"/>
    </row>
    <row r="49" spans="1:8" x14ac:dyDescent="0.3">
      <c r="A49" s="39">
        <f t="shared" si="0"/>
        <v>45</v>
      </c>
      <c r="B49" s="27"/>
      <c r="C49" s="81" t="str">
        <f>IFERROR(INDEX(T_piece_adm[],MATCH(T_mouv_adm[[#This Row],[Ref]],T_piece_adm[Ref.],0),2),"")</f>
        <v>MOYEU - AV</v>
      </c>
      <c r="D49" s="31" t="s">
        <v>1781</v>
      </c>
      <c r="E49" s="39">
        <v>3</v>
      </c>
      <c r="F49" s="25"/>
      <c r="G49" s="25">
        <f>IFERROR(INDEX(T_piece_adm[],MATCH(T_mouv_adm[[#This Row],[Ref]],T_piece_adm[Ref.],0),7),"")</f>
        <v>0</v>
      </c>
      <c r="H49" s="43"/>
    </row>
    <row r="50" spans="1:8" x14ac:dyDescent="0.3">
      <c r="A50" s="39">
        <f t="shared" si="0"/>
        <v>46</v>
      </c>
      <c r="B50" s="27"/>
      <c r="C50" s="81" t="str">
        <f>IFERROR(INDEX(T_piece_adm[],MATCH(T_mouv_adm[[#This Row],[Ref]],T_piece_adm[Ref.],0),2),"")</f>
        <v>CYLINDRE KIT , RÉCEPTEUR</v>
      </c>
      <c r="D50" s="31" t="s">
        <v>1790</v>
      </c>
      <c r="E50" s="86">
        <v>4</v>
      </c>
      <c r="F50" s="25"/>
      <c r="G50" s="25">
        <f>IFERROR(INDEX(T_piece_adm[],MATCH(T_mouv_adm[[#This Row],[Ref]],T_piece_adm[Ref.],0),7),"")</f>
        <v>0</v>
      </c>
      <c r="H50" s="43"/>
    </row>
    <row r="51" spans="1:8" x14ac:dyDescent="0.3">
      <c r="A51" s="39">
        <f t="shared" si="0"/>
        <v>47</v>
      </c>
      <c r="B51" s="27"/>
      <c r="C51" s="81" t="str">
        <f>IFERROR(INDEX(T_piece_adm[],MATCH(T_mouv_adm[[#This Row],[Ref]],T_piece_adm[Ref.],0),2),"")</f>
        <v>CYLINDRE RECEPTEUR</v>
      </c>
      <c r="D51" s="31" t="s">
        <v>435</v>
      </c>
      <c r="E51" s="86">
        <v>8</v>
      </c>
      <c r="F51" s="25"/>
      <c r="G51" s="25">
        <f>IFERROR(INDEX(T_piece_adm[],MATCH(T_mouv_adm[[#This Row],[Ref]],T_piece_adm[Ref.],0),7),"")</f>
        <v>0</v>
      </c>
      <c r="H51" s="43"/>
    </row>
    <row r="52" spans="1:8" x14ac:dyDescent="0.3">
      <c r="A52" s="39">
        <f t="shared" si="0"/>
        <v>48</v>
      </c>
      <c r="B52" s="27"/>
      <c r="C52" s="81" t="str">
        <f>IFERROR(INDEX(T_piece_adm[],MATCH(T_mouv_adm[[#This Row],[Ref]],T_piece_adm[Ref.],0),2),"")</f>
        <v>POMPE DE DIRECTION</v>
      </c>
      <c r="D52" s="31" t="s">
        <v>1828</v>
      </c>
      <c r="E52" s="86">
        <v>2</v>
      </c>
      <c r="F52" s="25"/>
      <c r="G52" s="25">
        <f>IFERROR(INDEX(T_piece_adm[],MATCH(T_mouv_adm[[#This Row],[Ref]],T_piece_adm[Ref.],0),7),"")</f>
        <v>0</v>
      </c>
      <c r="H52" s="43"/>
    </row>
    <row r="53" spans="1:8" x14ac:dyDescent="0.3">
      <c r="A53" s="39">
        <f t="shared" si="0"/>
        <v>49</v>
      </c>
      <c r="B53" s="27"/>
      <c r="C53" s="81" t="str">
        <f>IFERROR(INDEX(T_piece_adm[],MATCH(T_mouv_adm[[#This Row],[Ref]],T_piece_adm[Ref.],0),2),"")</f>
        <v>RESSORT</v>
      </c>
      <c r="D53" s="31" t="s">
        <v>1829</v>
      </c>
      <c r="E53" s="86">
        <v>16</v>
      </c>
      <c r="F53" s="25"/>
      <c r="G53" s="25">
        <f>IFERROR(INDEX(T_piece_adm[],MATCH(T_mouv_adm[[#This Row],[Ref]],T_piece_adm[Ref.],0),7),"")</f>
        <v>0</v>
      </c>
      <c r="H53" s="43"/>
    </row>
    <row r="54" spans="1:8" x14ac:dyDescent="0.3">
      <c r="A54" s="39">
        <f t="shared" si="0"/>
        <v>50</v>
      </c>
      <c r="B54" s="27"/>
      <c r="C54" s="81" t="str">
        <f>IFERROR(INDEX(T_piece_adm[],MATCH(T_mouv_adm[[#This Row],[Ref]],T_piece_adm[Ref.],0),2),"")</f>
        <v>RESSORT</v>
      </c>
      <c r="D54" s="31" t="s">
        <v>1636</v>
      </c>
      <c r="E54" s="39">
        <v>4</v>
      </c>
      <c r="F54" s="25"/>
      <c r="G54" s="25">
        <f>IFERROR(INDEX(T_piece_adm[],MATCH(T_mouv_adm[[#This Row],[Ref]],T_piece_adm[Ref.],0),7),"")</f>
        <v>0</v>
      </c>
      <c r="H54" s="43"/>
    </row>
    <row r="55" spans="1:8" x14ac:dyDescent="0.3">
      <c r="A55" s="39">
        <f t="shared" si="0"/>
        <v>51</v>
      </c>
      <c r="B55" s="27"/>
      <c r="C55" s="81" t="str">
        <f>IFERROR(INDEX(T_piece_adm[],MATCH(T_mouv_adm[[#This Row],[Ref]],T_piece_adm[Ref.],0),2),"")</f>
        <v>RESSORT</v>
      </c>
      <c r="D55" s="31" t="s">
        <v>1637</v>
      </c>
      <c r="E55" s="86">
        <v>4</v>
      </c>
      <c r="F55" s="25"/>
      <c r="G55" s="25">
        <f>IFERROR(INDEX(T_piece_adm[],MATCH(T_mouv_adm[[#This Row],[Ref]],T_piece_adm[Ref.],0),7),"")</f>
        <v>0</v>
      </c>
      <c r="H55" s="43"/>
    </row>
    <row r="56" spans="1:8" x14ac:dyDescent="0.3">
      <c r="A56" s="39">
        <f t="shared" si="0"/>
        <v>52</v>
      </c>
      <c r="B56" s="27"/>
      <c r="C56" s="81" t="str">
        <f>IFERROR(INDEX(T_piece_adm[],MATCH(T_mouv_adm[[#This Row],[Ref]],T_piece_adm[Ref.],0),2),"")</f>
        <v>AMORTISSEUR AVANT</v>
      </c>
      <c r="D56" s="31" t="s">
        <v>1582</v>
      </c>
      <c r="E56" s="86">
        <v>4</v>
      </c>
      <c r="F56" s="25"/>
      <c r="G56" s="25">
        <f>IFERROR(INDEX(T_piece_adm[],MATCH(T_mouv_adm[[#This Row],[Ref]],T_piece_adm[Ref.],0),7),"")</f>
        <v>0</v>
      </c>
      <c r="H56" s="43"/>
    </row>
    <row r="57" spans="1:8" x14ac:dyDescent="0.3">
      <c r="A57" s="39">
        <f t="shared" si="0"/>
        <v>53</v>
      </c>
      <c r="B57" s="27"/>
      <c r="C57" s="81" t="str">
        <f>IFERROR(INDEX(T_piece_adm[],MATCH(T_mouv_adm[[#This Row],[Ref]],T_piece_adm[Ref.],0),2),"")</f>
        <v>AMORTISSEUR  AR</v>
      </c>
      <c r="D57" s="31" t="s">
        <v>1584</v>
      </c>
      <c r="E57" s="86">
        <v>6</v>
      </c>
      <c r="F57" s="25"/>
      <c r="G57" s="25">
        <f>IFERROR(INDEX(T_piece_adm[],MATCH(T_mouv_adm[[#This Row],[Ref]],T_piece_adm[Ref.],0),7),"")</f>
        <v>0</v>
      </c>
      <c r="H57" s="43"/>
    </row>
    <row r="58" spans="1:8" x14ac:dyDescent="0.3">
      <c r="A58" s="39">
        <f t="shared" si="0"/>
        <v>54</v>
      </c>
      <c r="B58" s="27"/>
      <c r="C58" s="81" t="str">
        <f>IFERROR(INDEX(T_piece_adm[],MATCH(T_mouv_adm[[#This Row],[Ref]],T_piece_adm[Ref.],0),2),"")</f>
        <v>AMORTISSEUR AVANT BLINDE</v>
      </c>
      <c r="D58" s="31" t="s">
        <v>1720</v>
      </c>
      <c r="E58" s="86">
        <v>24</v>
      </c>
      <c r="F58" s="25"/>
      <c r="G58" s="25">
        <f>IFERROR(INDEX(T_piece_adm[],MATCH(T_mouv_adm[[#This Row],[Ref]],T_piece_adm[Ref.],0),7),"")</f>
        <v>0</v>
      </c>
      <c r="H58" s="43"/>
    </row>
    <row r="59" spans="1:8" x14ac:dyDescent="0.3">
      <c r="A59" s="39">
        <f t="shared" si="0"/>
        <v>55</v>
      </c>
      <c r="B59" s="27"/>
      <c r="C59" s="81" t="str">
        <f>IFERROR(INDEX(T_piece_adm[],MATCH(T_mouv_adm[[#This Row],[Ref]],T_piece_adm[Ref.],0),2),"")</f>
        <v>AMORTISSEUR ARRIERE BLINDE</v>
      </c>
      <c r="D59" s="31" t="s">
        <v>1718</v>
      </c>
      <c r="E59" s="86">
        <v>24</v>
      </c>
      <c r="F59" s="25"/>
      <c r="G59" s="25">
        <f>IFERROR(INDEX(T_piece_adm[],MATCH(T_mouv_adm[[#This Row],[Ref]],T_piece_adm[Ref.],0),7),"")</f>
        <v>0</v>
      </c>
      <c r="H59" s="43"/>
    </row>
    <row r="60" spans="1:8" x14ac:dyDescent="0.3">
      <c r="A60" s="39">
        <f t="shared" si="0"/>
        <v>56</v>
      </c>
      <c r="B60" s="27"/>
      <c r="C60" s="81" t="str">
        <f>IFERROR(INDEX(T_piece_adm[],MATCH(T_mouv_adm[[#This Row],[Ref]],T_piece_adm[Ref.],0),2),"")</f>
        <v>MIRROR, RH</v>
      </c>
      <c r="D60" s="31" t="s">
        <v>1760</v>
      </c>
      <c r="E60" s="86">
        <v>3</v>
      </c>
      <c r="F60" s="25"/>
      <c r="G60" s="25">
        <f>IFERROR(INDEX(T_piece_adm[],MATCH(T_mouv_adm[[#This Row],[Ref]],T_piece_adm[Ref.],0),7),"")</f>
        <v>0</v>
      </c>
      <c r="H60" s="43"/>
    </row>
    <row r="61" spans="1:8" x14ac:dyDescent="0.3">
      <c r="A61" s="39">
        <f t="shared" si="0"/>
        <v>57</v>
      </c>
      <c r="B61" s="27"/>
      <c r="C61" s="81" t="str">
        <f>IFERROR(INDEX(T_piece_adm[],MATCH(T_mouv_adm[[#This Row],[Ref]],T_piece_adm[Ref.],0),2),"")</f>
        <v>ARBRE - AV</v>
      </c>
      <c r="D61" s="31" t="s">
        <v>399</v>
      </c>
      <c r="E61" s="39">
        <v>5</v>
      </c>
      <c r="F61" s="25"/>
      <c r="G61" s="25">
        <f>IFERROR(INDEX(T_piece_adm[],MATCH(T_mouv_adm[[#This Row],[Ref]],T_piece_adm[Ref.],0),7),"")</f>
        <v>0</v>
      </c>
      <c r="H61" s="43"/>
    </row>
    <row r="62" spans="1:8" x14ac:dyDescent="0.3">
      <c r="A62" s="39">
        <f t="shared" si="0"/>
        <v>58</v>
      </c>
      <c r="B62" s="27"/>
      <c r="C62" s="81" t="str">
        <f>IFERROR(INDEX(T_piece_adm[],MATCH(T_mouv_adm[[#This Row],[Ref]],T_piece_adm[Ref.],0),2),"")</f>
        <v>TETE HYDROLIQUE</v>
      </c>
      <c r="D62" s="31" t="s">
        <v>324</v>
      </c>
      <c r="E62" s="39">
        <v>1</v>
      </c>
      <c r="F62" s="25"/>
      <c r="G62" s="25">
        <f>IFERROR(INDEX(T_piece_adm[],MATCH(T_mouv_adm[[#This Row],[Ref]],T_piece_adm[Ref.],0),7),"")</f>
        <v>0</v>
      </c>
      <c r="H62" s="43"/>
    </row>
    <row r="63" spans="1:8" x14ac:dyDescent="0.3">
      <c r="A63" s="39">
        <f t="shared" si="0"/>
        <v>59</v>
      </c>
      <c r="B63" s="27"/>
      <c r="C63" s="81" t="str">
        <f>IFERROR(INDEX(T_piece_adm[],MATCH(T_mouv_adm[[#This Row],[Ref]],T_piece_adm[Ref.],0),2),"")</f>
        <v>MIRROR, LH</v>
      </c>
      <c r="D63" s="31" t="s">
        <v>1758</v>
      </c>
      <c r="E63" s="39">
        <v>3</v>
      </c>
      <c r="F63" s="25"/>
      <c r="G63" s="25">
        <f>IFERROR(INDEX(T_piece_adm[],MATCH(T_mouv_adm[[#This Row],[Ref]],T_piece_adm[Ref.],0),7),"")</f>
        <v>0</v>
      </c>
      <c r="H63" s="43"/>
    </row>
    <row r="64" spans="1:8" x14ac:dyDescent="0.3">
      <c r="A64" s="39">
        <f t="shared" si="0"/>
        <v>60</v>
      </c>
      <c r="B64" s="27"/>
      <c r="C64" s="81" t="str">
        <f>IFERROR(INDEX(T_piece_adm[],MATCH(T_mouv_adm[[#This Row],[Ref]],T_piece_adm[Ref.],0),2),"")</f>
        <v>POMPE ASSY, FUEL</v>
      </c>
      <c r="D64" s="31" t="s">
        <v>330</v>
      </c>
      <c r="E64" s="39">
        <v>1</v>
      </c>
      <c r="F64" s="25"/>
      <c r="G64" s="25">
        <f>IFERROR(INDEX(T_piece_adm[],MATCH(T_mouv_adm[[#This Row],[Ref]],T_piece_adm[Ref.],0),7),"")</f>
        <v>0</v>
      </c>
      <c r="H64" s="43"/>
    </row>
    <row r="65" spans="1:8" x14ac:dyDescent="0.3">
      <c r="A65" s="39">
        <f t="shared" si="0"/>
        <v>61</v>
      </c>
      <c r="B65" s="27"/>
      <c r="C65" s="81" t="str">
        <f>IFERROR(INDEX(T_piece_adm[],MATCH(T_mouv_adm[[#This Row],[Ref]],T_piece_adm[Ref.],0),2),"")</f>
        <v>POMPE D'ALIMENTATION GASOIL</v>
      </c>
      <c r="D65" s="31" t="s">
        <v>1794</v>
      </c>
      <c r="E65" s="39">
        <v>2</v>
      </c>
      <c r="F65" s="25"/>
      <c r="G65" s="25">
        <f>IFERROR(INDEX(T_piece_adm[],MATCH(T_mouv_adm[[#This Row],[Ref]],T_piece_adm[Ref.],0),7),"")</f>
        <v>0</v>
      </c>
      <c r="H65" s="43"/>
    </row>
    <row r="66" spans="1:8" x14ac:dyDescent="0.3">
      <c r="A66" s="39">
        <f t="shared" si="0"/>
        <v>62</v>
      </c>
      <c r="B66" s="27"/>
      <c r="C66" s="81" t="str">
        <f>IFERROR(INDEX(T_piece_adm[],MATCH(T_mouv_adm[[#This Row],[Ref]],T_piece_adm[Ref.],0),2),"")</f>
        <v>FEU ARRIERE PRADO</v>
      </c>
      <c r="D66" s="31" t="s">
        <v>1771</v>
      </c>
      <c r="E66" s="39">
        <v>1</v>
      </c>
      <c r="F66" s="25"/>
      <c r="G66" s="25">
        <f>IFERROR(INDEX(T_piece_adm[],MATCH(T_mouv_adm[[#This Row],[Ref]],T_piece_adm[Ref.],0),7),"")</f>
        <v>0</v>
      </c>
      <c r="H66" s="43"/>
    </row>
    <row r="67" spans="1:8" x14ac:dyDescent="0.3">
      <c r="A67" s="39">
        <f t="shared" si="0"/>
        <v>63</v>
      </c>
      <c r="B67" s="27"/>
      <c r="C67" s="81" t="str">
        <f>IFERROR(INDEX(T_piece_adm[],MATCH(T_mouv_adm[[#This Row],[Ref]],T_piece_adm[Ref.],0),2),"")</f>
        <v>FEU ARRIERE</v>
      </c>
      <c r="D67" s="31" t="s">
        <v>525</v>
      </c>
      <c r="E67" s="39">
        <v>3</v>
      </c>
      <c r="F67" s="25"/>
      <c r="G67" s="25">
        <f>IFERROR(INDEX(T_piece_adm[],MATCH(T_mouv_adm[[#This Row],[Ref]],T_piece_adm[Ref.],0),7),"")</f>
        <v>0</v>
      </c>
      <c r="H67" s="43"/>
    </row>
    <row r="68" spans="1:8" x14ac:dyDescent="0.3">
      <c r="A68" s="39">
        <f t="shared" si="0"/>
        <v>64</v>
      </c>
      <c r="B68" s="27"/>
      <c r="C68" s="81" t="str">
        <f>IFERROR(INDEX(T_piece_adm[],MATCH(T_mouv_adm[[#This Row],[Ref]],T_piece_adm[Ref.],0),2),"")</f>
        <v>VENTILATEUR</v>
      </c>
      <c r="D68" s="31" t="s">
        <v>1799</v>
      </c>
      <c r="E68" s="39">
        <v>1</v>
      </c>
      <c r="F68" s="25"/>
      <c r="G68" s="25">
        <f>IFERROR(INDEX(T_piece_adm[],MATCH(T_mouv_adm[[#This Row],[Ref]],T_piece_adm[Ref.],0),7),"")</f>
        <v>0</v>
      </c>
      <c r="H68" s="43"/>
    </row>
    <row r="69" spans="1:8" x14ac:dyDescent="0.3">
      <c r="A69" s="39">
        <f t="shared" si="0"/>
        <v>65</v>
      </c>
      <c r="B69" s="27"/>
      <c r="C69" s="81" t="str">
        <f>IFERROR(INDEX(T_piece_adm[],MATCH(T_mouv_adm[[#This Row],[Ref]],T_piece_adm[Ref.],0),2),"")</f>
        <v>GASKET   DEMI -ARBRE AV</v>
      </c>
      <c r="D69" s="31" t="s">
        <v>400</v>
      </c>
      <c r="E69" s="39">
        <v>5</v>
      </c>
      <c r="F69" s="25"/>
      <c r="G69" s="25">
        <f>IFERROR(INDEX(T_piece_adm[],MATCH(T_mouv_adm[[#This Row],[Ref]],T_piece_adm[Ref.],0),7),"")</f>
        <v>0</v>
      </c>
      <c r="H69" s="43"/>
    </row>
    <row r="70" spans="1:8" x14ac:dyDescent="0.3">
      <c r="A70" s="39">
        <f t="shared" ref="A70:A114" si="1">IF(ISNUMBER(A69),A69+1,1)</f>
        <v>66</v>
      </c>
      <c r="B70" s="27"/>
      <c r="C70" s="81" t="str">
        <f>IFERROR(INDEX(T_piece_adm[],MATCH(T_mouv_adm[[#This Row],[Ref]],T_piece_adm[Ref.],0),2),"")</f>
        <v>CYLINDER KIT</v>
      </c>
      <c r="D70" s="31" t="s">
        <v>273</v>
      </c>
      <c r="E70" s="39">
        <v>4</v>
      </c>
      <c r="F70" s="25"/>
      <c r="G70" s="25">
        <f>IFERROR(INDEX(T_piece_adm[],MATCH(T_mouv_adm[[#This Row],[Ref]],T_piece_adm[Ref.],0),7),"")</f>
        <v>0</v>
      </c>
      <c r="H70" s="43"/>
    </row>
    <row r="71" spans="1:8" x14ac:dyDescent="0.3">
      <c r="A71" s="39">
        <f t="shared" si="1"/>
        <v>67</v>
      </c>
      <c r="B71" s="27"/>
      <c r="C71" s="81" t="str">
        <f>IFERROR(INDEX(T_piece_adm[],MATCH(T_mouv_adm[[#This Row],[Ref]],T_piece_adm[Ref.],0),2),"")</f>
        <v>JOINT DE CULASSE</v>
      </c>
      <c r="D71" s="31" t="s">
        <v>1801</v>
      </c>
      <c r="E71" s="39">
        <v>1</v>
      </c>
      <c r="F71" s="25"/>
      <c r="G71" s="25">
        <f>IFERROR(INDEX(T_piece_adm[],MATCH(T_mouv_adm[[#This Row],[Ref]],T_piece_adm[Ref.],0),7),"")</f>
        <v>0</v>
      </c>
      <c r="H71" s="43"/>
    </row>
    <row r="72" spans="1:8" x14ac:dyDescent="0.3">
      <c r="A72" s="39">
        <f t="shared" si="1"/>
        <v>68</v>
      </c>
      <c r="B72" s="27"/>
      <c r="C72" s="81" t="str">
        <f>IFERROR(INDEX(T_piece_adm[],MATCH(T_mouv_adm[[#This Row],[Ref]],T_piece_adm[Ref.],0),2),"")</f>
        <v>CYLINDRE ÉMETTEUR</v>
      </c>
      <c r="D72" s="31" t="s">
        <v>1819</v>
      </c>
      <c r="E72" s="39">
        <v>2</v>
      </c>
      <c r="F72" s="25"/>
      <c r="G72" s="25">
        <f>IFERROR(INDEX(T_piece_adm[],MATCH(T_mouv_adm[[#This Row],[Ref]],T_piece_adm[Ref.],0),7),"")</f>
        <v>0</v>
      </c>
      <c r="H72" s="43"/>
    </row>
    <row r="73" spans="1:8" x14ac:dyDescent="0.3">
      <c r="A73" s="39">
        <f t="shared" si="1"/>
        <v>69</v>
      </c>
      <c r="B73" s="27"/>
      <c r="C73" s="81" t="str">
        <f>IFERROR(INDEX(T_piece_adm[],MATCH(T_mouv_adm[[#This Row],[Ref]],T_piece_adm[Ref.],0),2),"")</f>
        <v>GASKET   KIT . PONT AR</v>
      </c>
      <c r="D73" s="31" t="s">
        <v>1785</v>
      </c>
      <c r="E73" s="39">
        <v>2</v>
      </c>
      <c r="F73" s="25"/>
      <c r="G73" s="25">
        <f>IFERROR(INDEX(T_piece_adm[],MATCH(T_mouv_adm[[#This Row],[Ref]],T_piece_adm[Ref.],0),7),"")</f>
        <v>0</v>
      </c>
      <c r="H73" s="43"/>
    </row>
    <row r="74" spans="1:8" x14ac:dyDescent="0.3">
      <c r="A74" s="39">
        <f t="shared" si="1"/>
        <v>70</v>
      </c>
      <c r="B74" s="27"/>
      <c r="C74" s="81" t="str">
        <f>IFERROR(INDEX(T_piece_adm[],MATCH(T_mouv_adm[[#This Row],[Ref]],T_piece_adm[Ref.],0),2),"")</f>
        <v>CUP KIT, CYLINDER</v>
      </c>
      <c r="D74" s="31" t="s">
        <v>264</v>
      </c>
      <c r="E74" s="39">
        <v>3</v>
      </c>
      <c r="F74" s="25"/>
      <c r="G74" s="25">
        <f>IFERROR(INDEX(T_piece_adm[],MATCH(T_mouv_adm[[#This Row],[Ref]],T_piece_adm[Ref.],0),7),"")</f>
        <v>0</v>
      </c>
      <c r="H74" s="43"/>
    </row>
    <row r="75" spans="1:8" x14ac:dyDescent="0.3">
      <c r="A75" s="39">
        <f t="shared" si="1"/>
        <v>71</v>
      </c>
      <c r="B75" s="27"/>
      <c r="C75" s="81" t="str">
        <f>IFERROR(INDEX(T_piece_adm[],MATCH(T_mouv_adm[[#This Row],[Ref]],T_piece_adm[Ref.],0),2),"")</f>
        <v>GASKET , PONT AV</v>
      </c>
      <c r="D75" s="31" t="s">
        <v>1783</v>
      </c>
      <c r="E75" s="39">
        <v>2</v>
      </c>
      <c r="F75" s="25"/>
      <c r="G75" s="25">
        <f>IFERROR(INDEX(T_piece_adm[],MATCH(T_mouv_adm[[#This Row],[Ref]],T_piece_adm[Ref.],0),7),"")</f>
        <v>0</v>
      </c>
      <c r="H75" s="43"/>
    </row>
    <row r="76" spans="1:8" x14ac:dyDescent="0.3">
      <c r="A76" s="39">
        <f t="shared" si="1"/>
        <v>72</v>
      </c>
      <c r="B76" s="27"/>
      <c r="C76" s="81" t="str">
        <f>IFERROR(INDEX(T_piece_adm[],MATCH(T_mouv_adm[[#This Row],[Ref]],T_piece_adm[Ref.],0),2),"")</f>
        <v>GASKET   KIT . PONT AR</v>
      </c>
      <c r="D76" s="31" t="s">
        <v>1818</v>
      </c>
      <c r="E76" s="39">
        <v>2</v>
      </c>
      <c r="F76" s="25"/>
      <c r="G76" s="25">
        <f>IFERROR(INDEX(T_piece_adm[],MATCH(T_mouv_adm[[#This Row],[Ref]],T_piece_adm[Ref.],0),7),"")</f>
        <v>0</v>
      </c>
      <c r="H76" s="43"/>
    </row>
    <row r="77" spans="1:8" x14ac:dyDescent="0.3">
      <c r="A77" s="39">
        <f t="shared" si="1"/>
        <v>73</v>
      </c>
      <c r="B77" s="27"/>
      <c r="C77" s="81" t="str">
        <f>IFERROR(INDEX(T_piece_adm[],MATCH(T_mouv_adm[[#This Row],[Ref]],T_piece_adm[Ref.],0),2),"")</f>
        <v>GASKET   KIT</v>
      </c>
      <c r="D77" s="31" t="s">
        <v>1817</v>
      </c>
      <c r="E77" s="39">
        <v>4</v>
      </c>
      <c r="F77" s="25"/>
      <c r="G77" s="25">
        <f>IFERROR(INDEX(T_piece_adm[],MATCH(T_mouv_adm[[#This Row],[Ref]],T_piece_adm[Ref.],0),7),"")</f>
        <v>0</v>
      </c>
      <c r="H77" s="43"/>
    </row>
    <row r="78" spans="1:8" x14ac:dyDescent="0.3">
      <c r="A78" s="39">
        <f t="shared" si="1"/>
        <v>74</v>
      </c>
      <c r="B78" s="27"/>
      <c r="C78" s="81" t="str">
        <f>IFERROR(INDEX(T_piece_adm[],MATCH(T_mouv_adm[[#This Row],[Ref]],T_piece_adm[Ref.],0),2),"")</f>
        <v>ACCESSOIRE CYLINDRE</v>
      </c>
      <c r="D78" s="31" t="s">
        <v>1821</v>
      </c>
      <c r="E78" s="39">
        <v>2</v>
      </c>
      <c r="F78" s="25"/>
      <c r="G78" s="25">
        <f>IFERROR(INDEX(T_piece_adm[],MATCH(T_mouv_adm[[#This Row],[Ref]],T_piece_adm[Ref.],0),7),"")</f>
        <v>0</v>
      </c>
      <c r="H78" s="43"/>
    </row>
    <row r="79" spans="1:8" x14ac:dyDescent="0.3">
      <c r="A79" s="39">
        <f t="shared" si="1"/>
        <v>75</v>
      </c>
      <c r="B79" s="27"/>
      <c r="C79" s="81" t="str">
        <f>IFERROR(INDEX(T_piece_adm[],MATCH(T_mouv_adm[[#This Row],[Ref]],T_piece_adm[Ref.],0),2),"")</f>
        <v>CUP KIT</v>
      </c>
      <c r="D79" s="31" t="s">
        <v>281</v>
      </c>
      <c r="E79" s="39">
        <v>2</v>
      </c>
      <c r="F79" s="25"/>
      <c r="G79" s="25">
        <f>IFERROR(INDEX(T_piece_adm[],MATCH(T_mouv_adm[[#This Row],[Ref]],T_piece_adm[Ref.],0),7),"")</f>
        <v>0</v>
      </c>
      <c r="H79" s="43"/>
    </row>
    <row r="80" spans="1:8" x14ac:dyDescent="0.3">
      <c r="A80" s="39">
        <f t="shared" si="1"/>
        <v>76</v>
      </c>
      <c r="B80" s="27"/>
      <c r="C80" s="81" t="str">
        <f>IFERROR(INDEX(T_piece_adm[],MATCH(T_mouv_adm[[#This Row],[Ref]],T_piece_adm[Ref.],0),2),"")</f>
        <v>ROTULE , BAR DE DIRECTION</v>
      </c>
      <c r="D80" s="31" t="s">
        <v>417</v>
      </c>
      <c r="E80" s="39">
        <v>2</v>
      </c>
      <c r="F80" s="25"/>
      <c r="G80" s="25">
        <f>IFERROR(INDEX(T_piece_adm[],MATCH(T_mouv_adm[[#This Row],[Ref]],T_piece_adm[Ref.],0),7),"")</f>
        <v>0</v>
      </c>
      <c r="H80" s="43"/>
    </row>
    <row r="81" spans="1:8" x14ac:dyDescent="0.3">
      <c r="A81" s="39">
        <f t="shared" si="1"/>
        <v>77</v>
      </c>
      <c r="B81" s="27"/>
      <c r="C81" s="81" t="str">
        <f>IFERROR(INDEX(T_piece_adm[],MATCH(T_mouv_adm[[#This Row],[Ref]],T_piece_adm[Ref.],0),2),"")</f>
        <v>ROTULE , BAR DE DIRECTION</v>
      </c>
      <c r="D81" s="31" t="s">
        <v>1779</v>
      </c>
      <c r="E81" s="39">
        <v>3</v>
      </c>
      <c r="F81" s="25"/>
      <c r="G81" s="25">
        <f>IFERROR(INDEX(T_piece_adm[],MATCH(T_mouv_adm[[#This Row],[Ref]],T_piece_adm[Ref.],0),7),"")</f>
        <v>0</v>
      </c>
      <c r="H81" s="43"/>
    </row>
    <row r="82" spans="1:8" x14ac:dyDescent="0.3">
      <c r="A82" s="39">
        <f t="shared" si="1"/>
        <v>78</v>
      </c>
      <c r="B82" s="27"/>
      <c r="C82" s="81" t="str">
        <f>IFERROR(INDEX(T_piece_adm[],MATCH(T_mouv_adm[[#This Row],[Ref]],T_piece_adm[Ref.],0),2),"")</f>
        <v>ROTULE DE DIRECTION</v>
      </c>
      <c r="D82" s="31" t="s">
        <v>1778</v>
      </c>
      <c r="E82" s="39">
        <v>3</v>
      </c>
      <c r="F82" s="25"/>
      <c r="G82" s="25">
        <f>IFERROR(INDEX(T_piece_adm[],MATCH(T_mouv_adm[[#This Row],[Ref]],T_piece_adm[Ref.],0),7),"")</f>
        <v>0</v>
      </c>
      <c r="H82" s="43"/>
    </row>
    <row r="83" spans="1:8" x14ac:dyDescent="0.3">
      <c r="A83" s="39">
        <f t="shared" si="1"/>
        <v>79</v>
      </c>
      <c r="B83" s="27"/>
      <c r="C83" s="81" t="str">
        <f>IFERROR(INDEX(T_piece_adm[],MATCH(T_mouv_adm[[#This Row],[Ref]],T_piece_adm[Ref.],0),2),"")</f>
        <v>ROTULE DE DIRECTION</v>
      </c>
      <c r="D83" s="31" t="s">
        <v>418</v>
      </c>
      <c r="E83" s="39">
        <v>2</v>
      </c>
      <c r="F83" s="25"/>
      <c r="G83" s="25">
        <f>IFERROR(INDEX(T_piece_adm[],MATCH(T_mouv_adm[[#This Row],[Ref]],T_piece_adm[Ref.],0),7),"")</f>
        <v>0</v>
      </c>
      <c r="H83" s="43"/>
    </row>
    <row r="84" spans="1:8" x14ac:dyDescent="0.3">
      <c r="A84" s="39">
        <f t="shared" si="1"/>
        <v>80</v>
      </c>
      <c r="B84" s="27"/>
      <c r="C84" s="81" t="str">
        <f>IFERROR(INDEX(T_piece_adm[],MATCH(T_mouv_adm[[#This Row],[Ref]],T_piece_adm[Ref.],0),2),"")</f>
        <v>AMORTISSEUR DIRECTION</v>
      </c>
      <c r="D84" s="31" t="s">
        <v>422</v>
      </c>
      <c r="E84" s="39">
        <v>2</v>
      </c>
      <c r="F84" s="25"/>
      <c r="G84" s="25">
        <f>IFERROR(INDEX(T_piece_adm[],MATCH(T_mouv_adm[[#This Row],[Ref]],T_piece_adm[Ref.],0),7),"")</f>
        <v>0</v>
      </c>
      <c r="H84" s="43"/>
    </row>
    <row r="85" spans="1:8" x14ac:dyDescent="0.3">
      <c r="A85" s="39">
        <f t="shared" si="1"/>
        <v>81</v>
      </c>
      <c r="B85" s="27"/>
      <c r="C85" s="81" t="str">
        <f>IFERROR(INDEX(T_piece_adm[],MATCH(T_mouv_adm[[#This Row],[Ref]],T_piece_adm[Ref.],0),2),"")</f>
        <v>AMORTISSEUR AVANT</v>
      </c>
      <c r="D85" s="31" t="s">
        <v>451</v>
      </c>
      <c r="E85" s="39">
        <v>1</v>
      </c>
      <c r="F85" s="25"/>
      <c r="G85" s="25">
        <f>IFERROR(INDEX(T_piece_adm[],MATCH(T_mouv_adm[[#This Row],[Ref]],T_piece_adm[Ref.],0),7),"")</f>
        <v>0</v>
      </c>
      <c r="H85" s="43"/>
    </row>
    <row r="86" spans="1:8" x14ac:dyDescent="0.3">
      <c r="A86" s="39">
        <f t="shared" si="1"/>
        <v>82</v>
      </c>
      <c r="B86" s="27"/>
      <c r="C86" s="81" t="str">
        <f>IFERROR(INDEX(T_piece_adm[],MATCH(T_mouv_adm[[#This Row],[Ref]],T_piece_adm[Ref.],0),2),"")</f>
        <v>AMORTISSEUR ARRIÈRE</v>
      </c>
      <c r="D86" s="31" t="s">
        <v>459</v>
      </c>
      <c r="E86" s="39">
        <v>1</v>
      </c>
      <c r="F86" s="25"/>
      <c r="G86" s="25">
        <f>IFERROR(INDEX(T_piece_adm[],MATCH(T_mouv_adm[[#This Row],[Ref]],T_piece_adm[Ref.],0),7),"")</f>
        <v>0</v>
      </c>
      <c r="H86" s="43"/>
    </row>
    <row r="87" spans="1:8" x14ac:dyDescent="0.3">
      <c r="A87" s="39">
        <f t="shared" si="1"/>
        <v>83</v>
      </c>
      <c r="B87" s="27"/>
      <c r="C87" s="81" t="str">
        <f>IFERROR(INDEX(T_piece_adm[],MATCH(T_mouv_adm[[#This Row],[Ref]],T_piece_adm[Ref.],0),2),"")</f>
        <v>AMORTISSEUR ARRIÈRE</v>
      </c>
      <c r="D87" s="31" t="s">
        <v>460</v>
      </c>
      <c r="E87" s="39">
        <v>3</v>
      </c>
      <c r="F87" s="25"/>
      <c r="G87" s="25">
        <f>IFERROR(INDEX(T_piece_adm[],MATCH(T_mouv_adm[[#This Row],[Ref]],T_piece_adm[Ref.],0),7),"")</f>
        <v>0</v>
      </c>
      <c r="H87" s="43"/>
    </row>
    <row r="88" spans="1:8" x14ac:dyDescent="0.3">
      <c r="A88" s="39">
        <f t="shared" si="1"/>
        <v>84</v>
      </c>
      <c r="B88" s="27"/>
      <c r="C88" s="81" t="str">
        <f>IFERROR(INDEX(T_piece_adm[],MATCH(T_mouv_adm[[#This Row],[Ref]],T_piece_adm[Ref.],0),2),"")</f>
        <v>AMORTISSEUR AVANT</v>
      </c>
      <c r="D88" s="31" t="s">
        <v>453</v>
      </c>
      <c r="E88" s="39">
        <v>3</v>
      </c>
      <c r="F88" s="25"/>
      <c r="G88" s="25">
        <f>IFERROR(INDEX(T_piece_adm[],MATCH(T_mouv_adm[[#This Row],[Ref]],T_piece_adm[Ref.],0),7),"")</f>
        <v>0</v>
      </c>
      <c r="H88" s="43"/>
    </row>
    <row r="89" spans="1:8" x14ac:dyDescent="0.3">
      <c r="A89" s="39">
        <f t="shared" si="1"/>
        <v>85</v>
      </c>
      <c r="B89" s="27"/>
      <c r="C89" s="81" t="str">
        <f>IFERROR(INDEX(T_piece_adm[],MATCH(T_mouv_adm[[#This Row],[Ref]],T_piece_adm[Ref.],0),2),"")</f>
        <v>AMORTISSEUR</v>
      </c>
      <c r="D89" s="31" t="s">
        <v>421</v>
      </c>
      <c r="E89" s="39">
        <v>3</v>
      </c>
      <c r="F89" s="25"/>
      <c r="G89" s="25">
        <f>IFERROR(INDEX(T_piece_adm[],MATCH(T_mouv_adm[[#This Row],[Ref]],T_piece_adm[Ref.],0),7),"")</f>
        <v>0</v>
      </c>
      <c r="H89" s="43"/>
    </row>
    <row r="90" spans="1:8" x14ac:dyDescent="0.3">
      <c r="A90" s="39">
        <f t="shared" si="1"/>
        <v>86</v>
      </c>
      <c r="B90" s="27"/>
      <c r="C90" s="81" t="str">
        <f>IFERROR(INDEX(T_piece_adm[],MATCH(T_mouv_adm[[#This Row],[Ref]],T_piece_adm[Ref.],0),2),"")</f>
        <v>CABLE DE FREIN A MAIN</v>
      </c>
      <c r="D90" s="31" t="s">
        <v>425</v>
      </c>
      <c r="E90" s="39">
        <v>2</v>
      </c>
      <c r="F90" s="25"/>
      <c r="G90" s="25">
        <f>IFERROR(INDEX(T_piece_adm[],MATCH(T_mouv_adm[[#This Row],[Ref]],T_piece_adm[Ref.],0),7),"")</f>
        <v>0</v>
      </c>
      <c r="H90" s="43"/>
    </row>
    <row r="91" spans="1:8" x14ac:dyDescent="0.3">
      <c r="A91" s="39">
        <f t="shared" si="1"/>
        <v>87</v>
      </c>
      <c r="B91" s="27"/>
      <c r="C91" s="81" t="str">
        <f>IFERROR(INDEX(T_piece_adm[],MATCH(T_mouv_adm[[#This Row],[Ref]],T_piece_adm[Ref.],0),2),"")</f>
        <v>DISQUE DE ROUE</v>
      </c>
      <c r="D91" s="31" t="s">
        <v>1590</v>
      </c>
      <c r="E91" s="39">
        <v>4</v>
      </c>
      <c r="F91" s="25"/>
      <c r="G91" s="25">
        <f>IFERROR(INDEX(T_piece_adm[],MATCH(T_mouv_adm[[#This Row],[Ref]],T_piece_adm[Ref.],0),7),"")</f>
        <v>0</v>
      </c>
      <c r="H91" s="43"/>
    </row>
    <row r="92" spans="1:8" x14ac:dyDescent="0.3">
      <c r="A92" s="39">
        <f t="shared" si="1"/>
        <v>88</v>
      </c>
      <c r="B92" s="27"/>
      <c r="C92" s="81" t="str">
        <f>IFERROR(INDEX(T_piece_adm[],MATCH(T_mouv_adm[[#This Row],[Ref]],T_piece_adm[Ref.],0),2),"")</f>
        <v>DISQUE DE ROUE</v>
      </c>
      <c r="D92" s="31" t="s">
        <v>1591</v>
      </c>
      <c r="E92" s="39">
        <v>4</v>
      </c>
      <c r="F92" s="25"/>
      <c r="G92" s="25">
        <f>IFERROR(INDEX(T_piece_adm[],MATCH(T_mouv_adm[[#This Row],[Ref]],T_piece_adm[Ref.],0),7),"")</f>
        <v>0</v>
      </c>
      <c r="H92" s="43"/>
    </row>
    <row r="93" spans="1:8" x14ac:dyDescent="0.3">
      <c r="A93" s="39">
        <f t="shared" si="1"/>
        <v>89</v>
      </c>
      <c r="B93" s="27"/>
      <c r="C93" s="81" t="str">
        <f>IFERROR(INDEX(T_piece_adm[],MATCH(T_mouv_adm[[#This Row],[Ref]],T_piece_adm[Ref.],0),2),"")</f>
        <v>ECROUE</v>
      </c>
      <c r="D93" s="31" t="s">
        <v>1588</v>
      </c>
      <c r="E93" s="39">
        <v>18</v>
      </c>
      <c r="F93" s="25"/>
      <c r="G93" s="25">
        <f>IFERROR(INDEX(T_piece_adm[],MATCH(T_mouv_adm[[#This Row],[Ref]],T_piece_adm[Ref.],0),7),"")</f>
        <v>0</v>
      </c>
      <c r="H93" s="43"/>
    </row>
    <row r="94" spans="1:8" x14ac:dyDescent="0.3">
      <c r="A94" s="39">
        <f t="shared" si="1"/>
        <v>90</v>
      </c>
      <c r="B94" s="27"/>
      <c r="C94" s="81" t="str">
        <f>IFERROR(INDEX(T_piece_adm[],MATCH(T_mouv_adm[[#This Row],[Ref]],T_piece_adm[Ref.],0),2),"")</f>
        <v>PLAQUETTE DE FREIN</v>
      </c>
      <c r="D94" s="31">
        <v>1400006826</v>
      </c>
      <c r="E94" s="39">
        <v>6</v>
      </c>
      <c r="F94" s="25"/>
      <c r="G94" s="25">
        <f>IFERROR(INDEX(T_piece_adm[],MATCH(T_mouv_adm[[#This Row],[Ref]],T_piece_adm[Ref.],0),7),"")</f>
        <v>0</v>
      </c>
      <c r="H94" s="43"/>
    </row>
    <row r="95" spans="1:8" x14ac:dyDescent="0.3">
      <c r="A95" s="39">
        <f t="shared" si="1"/>
        <v>91</v>
      </c>
      <c r="B95" s="27"/>
      <c r="C95" s="81" t="str">
        <f>IFERROR(INDEX(T_piece_adm[],MATCH(T_mouv_adm[[#This Row],[Ref]],T_piece_adm[Ref.],0),2),"")</f>
        <v>CYLINDRE ÉMETTEUR</v>
      </c>
      <c r="D95" s="31" t="s">
        <v>1792</v>
      </c>
      <c r="E95" s="39">
        <v>4</v>
      </c>
      <c r="F95" s="25"/>
      <c r="G95" s="25">
        <f>IFERROR(INDEX(T_piece_adm[],MATCH(T_mouv_adm[[#This Row],[Ref]],T_piece_adm[Ref.],0),7),"")</f>
        <v>0</v>
      </c>
      <c r="H95" s="43"/>
    </row>
    <row r="96" spans="1:8" x14ac:dyDescent="0.3">
      <c r="A96" s="39">
        <f t="shared" si="1"/>
        <v>92</v>
      </c>
      <c r="B96" s="27"/>
      <c r="C96" s="81" t="str">
        <f>IFERROR(INDEX(T_piece_adm[],MATCH(T_mouv_adm[[#This Row],[Ref]],T_piece_adm[Ref.],0),2),"")</f>
        <v>PLAQUETTE DE FREIN ARRIERE</v>
      </c>
      <c r="D96" s="31" t="s">
        <v>1806</v>
      </c>
      <c r="E96" s="39">
        <v>6</v>
      </c>
      <c r="F96" s="25"/>
      <c r="G96" s="25">
        <f>IFERROR(INDEX(T_piece_adm[],MATCH(T_mouv_adm[[#This Row],[Ref]],T_piece_adm[Ref.],0),7),"")</f>
        <v>0</v>
      </c>
      <c r="H96" s="43"/>
    </row>
    <row r="97" spans="1:8" x14ac:dyDescent="0.3">
      <c r="A97" s="39">
        <f t="shared" si="1"/>
        <v>93</v>
      </c>
      <c r="B97" s="27"/>
      <c r="C97" s="81" t="str">
        <f>IFERROR(INDEX(T_piece_adm[],MATCH(T_mouv_adm[[#This Row],[Ref]],T_piece_adm[Ref.],0),2),"")</f>
        <v>CYLINDRE KIT , ÉMETTEUR DE FREIN</v>
      </c>
      <c r="D97" s="31" t="s">
        <v>431</v>
      </c>
      <c r="E97" s="39">
        <v>4</v>
      </c>
      <c r="F97" s="25"/>
      <c r="G97" s="25">
        <f>IFERROR(INDEX(T_piece_adm[],MATCH(T_mouv_adm[[#This Row],[Ref]],T_piece_adm[Ref.],0),7),"")</f>
        <v>0</v>
      </c>
      <c r="H97" s="43"/>
    </row>
    <row r="98" spans="1:8" x14ac:dyDescent="0.3">
      <c r="A98" s="39">
        <f t="shared" si="1"/>
        <v>94</v>
      </c>
      <c r="B98" s="27"/>
      <c r="C98" s="81" t="str">
        <f>IFERROR(INDEX(T_piece_adm[],MATCH(T_mouv_adm[[#This Row],[Ref]],T_piece_adm[Ref.],0),2),"")</f>
        <v>BUTTÉ D’EMBRAYAGE</v>
      </c>
      <c r="D98" s="31" t="s">
        <v>360</v>
      </c>
      <c r="E98" s="39">
        <v>2</v>
      </c>
      <c r="F98" s="25"/>
      <c r="G98" s="25">
        <f>IFERROR(INDEX(T_piece_adm[],MATCH(T_mouv_adm[[#This Row],[Ref]],T_piece_adm[Ref.],0),7),"")</f>
        <v>0</v>
      </c>
      <c r="H98" s="43"/>
    </row>
    <row r="99" spans="1:8" x14ac:dyDescent="0.3">
      <c r="A99" s="39">
        <f t="shared" si="1"/>
        <v>95</v>
      </c>
      <c r="B99" s="27"/>
      <c r="C99" s="81" t="str">
        <f>IFERROR(INDEX(T_piece_adm[],MATCH(T_mouv_adm[[#This Row],[Ref]],T_piece_adm[Ref.],0),2),"")</f>
        <v>CROISILLON KIT</v>
      </c>
      <c r="D99" s="31" t="s">
        <v>244</v>
      </c>
      <c r="E99" s="39">
        <v>4</v>
      </c>
      <c r="F99" s="25"/>
      <c r="G99" s="25">
        <f>IFERROR(INDEX(T_piece_adm[],MATCH(T_mouv_adm[[#This Row],[Ref]],T_piece_adm[Ref.],0),7),"")</f>
        <v>0</v>
      </c>
      <c r="H99" s="43"/>
    </row>
    <row r="100" spans="1:8" x14ac:dyDescent="0.3">
      <c r="A100" s="39">
        <f t="shared" si="1"/>
        <v>96</v>
      </c>
      <c r="B100" s="27"/>
      <c r="C100" s="81" t="str">
        <f>IFERROR(INDEX(T_piece_adm[],MATCH(T_mouv_adm[[#This Row],[Ref]],T_piece_adm[Ref.],0),2),"")</f>
        <v>GARNITURE DE FREIN</v>
      </c>
      <c r="D100" s="31" t="s">
        <v>278</v>
      </c>
      <c r="E100" s="39">
        <v>2</v>
      </c>
      <c r="F100" s="25"/>
      <c r="G100" s="25">
        <f>IFERROR(INDEX(T_piece_adm[],MATCH(T_mouv_adm[[#This Row],[Ref]],T_piece_adm[Ref.],0),7),"")</f>
        <v>0</v>
      </c>
      <c r="H100" s="43"/>
    </row>
    <row r="101" spans="1:8" x14ac:dyDescent="0.3">
      <c r="A101" s="39">
        <f t="shared" si="1"/>
        <v>97</v>
      </c>
      <c r="B101" s="27"/>
      <c r="C101" s="81" t="str">
        <f>IFERROR(INDEX(T_piece_adm[],MATCH(T_mouv_adm[[#This Row],[Ref]],T_piece_adm[Ref.],0),2),"")</f>
        <v>ARRETE HUILE</v>
      </c>
      <c r="D101" s="31" t="s">
        <v>592</v>
      </c>
      <c r="E101" s="39">
        <v>12</v>
      </c>
      <c r="F101" s="16"/>
      <c r="G101" s="25">
        <f>IFERROR(INDEX(T_piece_adm[],MATCH(T_mouv_adm[[#This Row],[Ref]],T_piece_adm[Ref.],0),7),"")</f>
        <v>0</v>
      </c>
      <c r="H101" s="43"/>
    </row>
    <row r="102" spans="1:8" x14ac:dyDescent="0.3">
      <c r="A102" s="39">
        <f t="shared" si="1"/>
        <v>98</v>
      </c>
      <c r="B102" s="27"/>
      <c r="C102" s="81" t="str">
        <f>IFERROR(INDEX(T_piece_adm[],MATCH(T_mouv_adm[[#This Row],[Ref]],T_piece_adm[Ref.],0),2),"")</f>
        <v>ARRETE HUILE</v>
      </c>
      <c r="D102" s="31" t="s">
        <v>1744</v>
      </c>
      <c r="E102" s="39">
        <v>2</v>
      </c>
      <c r="F102" s="16"/>
      <c r="G102" s="25">
        <f>IFERROR(INDEX(T_piece_adm[],MATCH(T_mouv_adm[[#This Row],[Ref]],T_piece_adm[Ref.],0),7),"")</f>
        <v>0</v>
      </c>
      <c r="H102" s="43"/>
    </row>
    <row r="103" spans="1:8" x14ac:dyDescent="0.3">
      <c r="A103" s="39">
        <f t="shared" si="1"/>
        <v>99</v>
      </c>
      <c r="B103" s="27"/>
      <c r="C103" s="81" t="str">
        <f>IFERROR(INDEX(T_piece_adm[],MATCH(T_mouv_adm[[#This Row],[Ref]],T_piece_adm[Ref.],0),2),"")</f>
        <v>ARRÊTE HUILE FOURREAU AV</v>
      </c>
      <c r="D103" s="31" t="s">
        <v>589</v>
      </c>
      <c r="E103" s="39">
        <v>2</v>
      </c>
      <c r="F103" s="16"/>
      <c r="G103" s="25">
        <f>IFERROR(INDEX(T_piece_adm[],MATCH(T_mouv_adm[[#This Row],[Ref]],T_piece_adm[Ref.],0),7),"")</f>
        <v>0</v>
      </c>
      <c r="H103" s="43"/>
    </row>
    <row r="104" spans="1:8" x14ac:dyDescent="0.3">
      <c r="A104" s="39">
        <f t="shared" si="1"/>
        <v>100</v>
      </c>
      <c r="B104" s="27"/>
      <c r="C104" s="81" t="str">
        <f>IFERROR(INDEX(T_piece_adm[],MATCH(T_mouv_adm[[#This Row],[Ref]],T_piece_adm[Ref.],0),2),"")</f>
        <v>ARRÊTE HUILE MAYAU</v>
      </c>
      <c r="D104" s="31" t="s">
        <v>1742</v>
      </c>
      <c r="E104" s="39">
        <v>2</v>
      </c>
      <c r="F104" s="16"/>
      <c r="G104" s="25">
        <f>IFERROR(INDEX(T_piece_adm[],MATCH(T_mouv_adm[[#This Row],[Ref]],T_piece_adm[Ref.],0),7),"")</f>
        <v>0</v>
      </c>
      <c r="H104" s="43"/>
    </row>
    <row r="105" spans="1:8" x14ac:dyDescent="0.3">
      <c r="A105" s="39">
        <f t="shared" si="1"/>
        <v>101</v>
      </c>
      <c r="B105" s="27"/>
      <c r="C105" s="81" t="str">
        <f>IFERROR(INDEX(T_piece_adm[],MATCH(T_mouv_adm[[#This Row],[Ref]],T_piece_adm[Ref.],0),2),"")</f>
        <v>ARRÊTE HUILE</v>
      </c>
      <c r="D105" s="31" t="s">
        <v>594</v>
      </c>
      <c r="E105" s="39">
        <v>4</v>
      </c>
      <c r="F105" s="16"/>
      <c r="G105" s="25">
        <f>IFERROR(INDEX(T_piece_adm[],MATCH(T_mouv_adm[[#This Row],[Ref]],T_piece_adm[Ref.],0),7),"")</f>
        <v>0</v>
      </c>
      <c r="H105" s="43"/>
    </row>
    <row r="106" spans="1:8" x14ac:dyDescent="0.3">
      <c r="A106" s="39">
        <f t="shared" si="1"/>
        <v>102</v>
      </c>
      <c r="B106" s="27"/>
      <c r="C106" s="81" t="str">
        <f>IFERROR(INDEX(T_piece_adm[],MATCH(T_mouv_adm[[#This Row],[Ref]],T_piece_adm[Ref.],0),2),"")</f>
        <v>ARRÊTE HUILE FOURREAU ARRIERE</v>
      </c>
      <c r="D106" s="31" t="s">
        <v>1748</v>
      </c>
      <c r="E106" s="39">
        <v>2</v>
      </c>
      <c r="F106" s="16"/>
      <c r="G106" s="25">
        <f>IFERROR(INDEX(T_piece_adm[],MATCH(T_mouv_adm[[#This Row],[Ref]],T_piece_adm[Ref.],0),7),"")</f>
        <v>0</v>
      </c>
      <c r="H106" s="43"/>
    </row>
    <row r="107" spans="1:8" x14ac:dyDescent="0.3">
      <c r="A107" s="39">
        <f t="shared" si="1"/>
        <v>103</v>
      </c>
      <c r="B107" s="27"/>
      <c r="C107" s="81" t="str">
        <f>IFERROR(INDEX(T_piece_adm[],MATCH(T_mouv_adm[[#This Row],[Ref]],T_piece_adm[Ref.],0),2),"")</f>
        <v>WASHER</v>
      </c>
      <c r="D107" s="31" t="s">
        <v>587</v>
      </c>
      <c r="E107" s="39">
        <v>4</v>
      </c>
      <c r="F107" s="16"/>
      <c r="G107" s="25">
        <f>IFERROR(INDEX(T_piece_adm[],MATCH(T_mouv_adm[[#This Row],[Ref]],T_piece_adm[Ref.],0),7),"")</f>
        <v>0</v>
      </c>
      <c r="H107" s="43"/>
    </row>
    <row r="108" spans="1:8" x14ac:dyDescent="0.3">
      <c r="A108" s="39">
        <f t="shared" si="1"/>
        <v>104</v>
      </c>
      <c r="B108" s="27"/>
      <c r="C108" s="81" t="str">
        <f>IFERROR(INDEX(T_piece_adm[],MATCH(T_mouv_adm[[#This Row],[Ref]],T_piece_adm[Ref.],0),2),"")</f>
        <v>ARRÊT HUILE DEMI ARBRE</v>
      </c>
      <c r="D108" s="31" t="s">
        <v>1746</v>
      </c>
      <c r="E108" s="39">
        <v>5</v>
      </c>
      <c r="F108" s="16"/>
      <c r="G108" s="25">
        <f>IFERROR(INDEX(T_piece_adm[],MATCH(T_mouv_adm[[#This Row],[Ref]],T_piece_adm[Ref.],0),7),"")</f>
        <v>0</v>
      </c>
      <c r="H108" s="43"/>
    </row>
    <row r="109" spans="1:8" x14ac:dyDescent="0.3">
      <c r="A109" s="39">
        <f t="shared" si="1"/>
        <v>105</v>
      </c>
      <c r="B109" s="27"/>
      <c r="C109" s="81" t="str">
        <f>IFERROR(INDEX(T_piece_adm[],MATCH(T_mouv_adm[[#This Row],[Ref]],T_piece_adm[Ref.],0),2),"")</f>
        <v>ARRÊTE HUILE DEMI ARBRE</v>
      </c>
      <c r="D109" s="31" t="s">
        <v>1743</v>
      </c>
      <c r="E109" s="39">
        <v>4</v>
      </c>
      <c r="F109" s="16"/>
      <c r="G109" s="25">
        <f>IFERROR(INDEX(T_piece_adm[],MATCH(T_mouv_adm[[#This Row],[Ref]],T_piece_adm[Ref.],0),7),"")</f>
        <v>0</v>
      </c>
      <c r="H109" s="43"/>
    </row>
    <row r="110" spans="1:8" x14ac:dyDescent="0.3">
      <c r="A110" s="39">
        <f t="shared" si="1"/>
        <v>106</v>
      </c>
      <c r="B110" s="27"/>
      <c r="C110" s="81" t="str">
        <f>IFERROR(INDEX(T_piece_adm[],MATCH(T_mouv_adm[[#This Row],[Ref]],T_piece_adm[Ref.],0),2),"")</f>
        <v>ARRETE HUILE</v>
      </c>
      <c r="D110" s="31" t="s">
        <v>593</v>
      </c>
      <c r="E110" s="39">
        <v>5</v>
      </c>
      <c r="F110" s="16"/>
      <c r="G110" s="25">
        <f>IFERROR(INDEX(T_piece_adm[],MATCH(T_mouv_adm[[#This Row],[Ref]],T_piece_adm[Ref.],0),7),"")</f>
        <v>0</v>
      </c>
      <c r="H110" s="43"/>
    </row>
    <row r="111" spans="1:8" x14ac:dyDescent="0.3">
      <c r="A111" s="39">
        <f t="shared" si="1"/>
        <v>107</v>
      </c>
      <c r="B111" s="27"/>
      <c r="C111" s="81" t="str">
        <f>IFERROR(INDEX(T_piece_adm[],MATCH(T_mouv_adm[[#This Row],[Ref]],T_piece_adm[Ref.],0),2),"")</f>
        <v>WASHER  DE FREINAGE</v>
      </c>
      <c r="D111" s="31" t="s">
        <v>1754</v>
      </c>
      <c r="E111" s="87">
        <v>4</v>
      </c>
      <c r="F111" s="16"/>
      <c r="G111" s="25">
        <f>IFERROR(INDEX(T_piece_adm[],MATCH(T_mouv_adm[[#This Row],[Ref]],T_piece_adm[Ref.],0),7),"")</f>
        <v>0</v>
      </c>
      <c r="H111" s="43"/>
    </row>
    <row r="112" spans="1:8" x14ac:dyDescent="0.3">
      <c r="A112" s="39">
        <f t="shared" si="1"/>
        <v>108</v>
      </c>
      <c r="B112" s="27"/>
      <c r="C112" s="81" t="str">
        <f>IFERROR(INDEX(T_piece_adm[],MATCH(T_mouv_adm[[#This Row],[Ref]],T_piece_adm[Ref.],0),2),"")</f>
        <v>GASKET KIT. POMPE D</v>
      </c>
      <c r="D112" s="31" t="s">
        <v>1813</v>
      </c>
      <c r="E112" s="39">
        <v>3</v>
      </c>
      <c r="F112" s="16"/>
      <c r="G112" s="25">
        <f>IFERROR(INDEX(T_piece_adm[],MATCH(T_mouv_adm[[#This Row],[Ref]],T_piece_adm[Ref.],0),7),"")</f>
        <v>0</v>
      </c>
      <c r="H112" s="43"/>
    </row>
    <row r="113" spans="1:8" x14ac:dyDescent="0.3">
      <c r="A113" s="39">
        <f t="shared" si="1"/>
        <v>109</v>
      </c>
      <c r="B113" s="27"/>
      <c r="C113" s="81" t="str">
        <f>IFERROR(INDEX(T_piece_adm[],MATCH(T_mouv_adm[[#This Row],[Ref]],T_piece_adm[Ref.],0),2),"")</f>
        <v>GASKET KIT. POMPE D</v>
      </c>
      <c r="D113" s="31" t="s">
        <v>1813</v>
      </c>
      <c r="E113" s="39">
        <v>4</v>
      </c>
      <c r="F113" s="16"/>
      <c r="G113" s="25">
        <f>IFERROR(INDEX(T_piece_adm[],MATCH(T_mouv_adm[[#This Row],[Ref]],T_piece_adm[Ref.],0),7),"")</f>
        <v>0</v>
      </c>
      <c r="H113" s="43"/>
    </row>
    <row r="114" spans="1:8" x14ac:dyDescent="0.3">
      <c r="A114" s="39">
        <f t="shared" si="1"/>
        <v>110</v>
      </c>
      <c r="B114" s="27"/>
      <c r="C114" s="81" t="str">
        <f>IFERROR(INDEX(T_piece_adm[],MATCH(T_mouv_adm[[#This Row],[Ref]],T_piece_adm[Ref.],0),2),"")</f>
        <v>ARRET HUILE MOYEU</v>
      </c>
      <c r="D114" s="31" t="s">
        <v>596</v>
      </c>
      <c r="E114" s="39">
        <v>6</v>
      </c>
      <c r="F114" s="16"/>
      <c r="G114" s="25">
        <f>IFERROR(INDEX(T_piece_adm[],MATCH(T_mouv_adm[[#This Row],[Ref]],T_piece_adm[Ref.],0),7),"")</f>
        <v>0</v>
      </c>
      <c r="H114" s="43"/>
    </row>
    <row r="115" spans="1:8" x14ac:dyDescent="0.3">
      <c r="D115" s="84"/>
    </row>
    <row r="116" spans="1:8" x14ac:dyDescent="0.3">
      <c r="D116" s="84"/>
    </row>
    <row r="117" spans="1:8" x14ac:dyDescent="0.3">
      <c r="D117" s="84"/>
    </row>
    <row r="118" spans="1:8" x14ac:dyDescent="0.3">
      <c r="D118" s="84"/>
    </row>
    <row r="119" spans="1:8" x14ac:dyDescent="0.3">
      <c r="D119" s="84"/>
    </row>
    <row r="120" spans="1:8" x14ac:dyDescent="0.3">
      <c r="D120" s="84"/>
    </row>
    <row r="121" spans="1:8" x14ac:dyDescent="0.3">
      <c r="D121" s="84"/>
    </row>
    <row r="122" spans="1:8" x14ac:dyDescent="0.3">
      <c r="D122" s="84"/>
    </row>
    <row r="123" spans="1:8" x14ac:dyDescent="0.3">
      <c r="D123" s="84"/>
    </row>
    <row r="124" spans="1:8" x14ac:dyDescent="0.3">
      <c r="D124" s="84"/>
    </row>
    <row r="125" spans="1:8" x14ac:dyDescent="0.3">
      <c r="D125" s="84"/>
    </row>
    <row r="126" spans="1:8" x14ac:dyDescent="0.3">
      <c r="D126" s="84"/>
    </row>
    <row r="127" spans="1:8" x14ac:dyDescent="0.3">
      <c r="D127" s="84"/>
    </row>
    <row r="128" spans="1:8" x14ac:dyDescent="0.3">
      <c r="D128" s="84"/>
    </row>
    <row r="129" spans="4:4" x14ac:dyDescent="0.3">
      <c r="D129" s="84"/>
    </row>
    <row r="130" spans="4:4" x14ac:dyDescent="0.3">
      <c r="D130" s="84"/>
    </row>
    <row r="131" spans="4:4" x14ac:dyDescent="0.3">
      <c r="D131" s="84"/>
    </row>
    <row r="132" spans="4:4" x14ac:dyDescent="0.3">
      <c r="D132" s="84"/>
    </row>
    <row r="133" spans="4:4" x14ac:dyDescent="0.3">
      <c r="D133" s="84"/>
    </row>
    <row r="134" spans="4:4" x14ac:dyDescent="0.3">
      <c r="D134" s="84"/>
    </row>
    <row r="135" spans="4:4" x14ac:dyDescent="0.3">
      <c r="D135" s="84"/>
    </row>
    <row r="136" spans="4:4" x14ac:dyDescent="0.3">
      <c r="D136" s="84"/>
    </row>
    <row r="137" spans="4:4" x14ac:dyDescent="0.3">
      <c r="D137" s="84"/>
    </row>
    <row r="138" spans="4:4" x14ac:dyDescent="0.3">
      <c r="D138" s="84"/>
    </row>
    <row r="139" spans="4:4" x14ac:dyDescent="0.3">
      <c r="D139" s="84"/>
    </row>
    <row r="140" spans="4:4" x14ac:dyDescent="0.3">
      <c r="D140" s="84"/>
    </row>
    <row r="141" spans="4:4" x14ac:dyDescent="0.3">
      <c r="D141" s="84"/>
    </row>
    <row r="142" spans="4:4" x14ac:dyDescent="0.3">
      <c r="D142" s="84"/>
    </row>
    <row r="143" spans="4:4" x14ac:dyDescent="0.3">
      <c r="D143" s="84"/>
    </row>
    <row r="144" spans="4:4" x14ac:dyDescent="0.3">
      <c r="D144" s="84"/>
    </row>
    <row r="145" spans="4:4" x14ac:dyDescent="0.3">
      <c r="D145" s="84"/>
    </row>
    <row r="146" spans="4:4" x14ac:dyDescent="0.3">
      <c r="D146" s="84"/>
    </row>
    <row r="147" spans="4:4" x14ac:dyDescent="0.3">
      <c r="D147" s="84"/>
    </row>
    <row r="148" spans="4:4" x14ac:dyDescent="0.3">
      <c r="D148" s="84"/>
    </row>
    <row r="149" spans="4:4" x14ac:dyDescent="0.3">
      <c r="D149" s="84"/>
    </row>
    <row r="150" spans="4:4" x14ac:dyDescent="0.3">
      <c r="D150" s="84"/>
    </row>
    <row r="151" spans="4:4" x14ac:dyDescent="0.3">
      <c r="D151" s="84"/>
    </row>
    <row r="152" spans="4:4" x14ac:dyDescent="0.3">
      <c r="D152" s="84"/>
    </row>
    <row r="153" spans="4:4" x14ac:dyDescent="0.3">
      <c r="D153" s="84"/>
    </row>
    <row r="154" spans="4:4" x14ac:dyDescent="0.3">
      <c r="D154" s="84"/>
    </row>
    <row r="155" spans="4:4" x14ac:dyDescent="0.3">
      <c r="D155" s="84"/>
    </row>
    <row r="156" spans="4:4" x14ac:dyDescent="0.3">
      <c r="D156" s="84"/>
    </row>
    <row r="157" spans="4:4" x14ac:dyDescent="0.3">
      <c r="D157" s="84"/>
    </row>
    <row r="158" spans="4:4" x14ac:dyDescent="0.3">
      <c r="D158" s="84"/>
    </row>
    <row r="159" spans="4:4" x14ac:dyDescent="0.3">
      <c r="D159" s="84"/>
    </row>
    <row r="160" spans="4:4" x14ac:dyDescent="0.3">
      <c r="D160" s="84"/>
    </row>
    <row r="161" spans="4:4" x14ac:dyDescent="0.3">
      <c r="D161" s="84"/>
    </row>
    <row r="162" spans="4:4" x14ac:dyDescent="0.3">
      <c r="D162" s="84"/>
    </row>
    <row r="163" spans="4:4" x14ac:dyDescent="0.3">
      <c r="D163" s="84"/>
    </row>
    <row r="164" spans="4:4" x14ac:dyDescent="0.3">
      <c r="D164" s="84"/>
    </row>
    <row r="165" spans="4:4" x14ac:dyDescent="0.3">
      <c r="D165" s="84"/>
    </row>
    <row r="166" spans="4:4" x14ac:dyDescent="0.3">
      <c r="D166" s="84"/>
    </row>
    <row r="167" spans="4:4" x14ac:dyDescent="0.3">
      <c r="D167" s="84"/>
    </row>
    <row r="168" spans="4:4" x14ac:dyDescent="0.3">
      <c r="D168" s="84"/>
    </row>
    <row r="169" spans="4:4" x14ac:dyDescent="0.3">
      <c r="D169" s="84"/>
    </row>
    <row r="170" spans="4:4" x14ac:dyDescent="0.3">
      <c r="D170" s="84"/>
    </row>
    <row r="171" spans="4:4" x14ac:dyDescent="0.3">
      <c r="D171" s="84"/>
    </row>
    <row r="172" spans="4:4" x14ac:dyDescent="0.3">
      <c r="D172" s="84"/>
    </row>
    <row r="173" spans="4:4" x14ac:dyDescent="0.3">
      <c r="D173" s="84"/>
    </row>
    <row r="174" spans="4:4" x14ac:dyDescent="0.3">
      <c r="D174" s="84"/>
    </row>
    <row r="175" spans="4:4" x14ac:dyDescent="0.3">
      <c r="D175" s="84"/>
    </row>
    <row r="176" spans="4:4" x14ac:dyDescent="0.3">
      <c r="D176" s="84"/>
    </row>
    <row r="177" spans="4:4" x14ac:dyDescent="0.3">
      <c r="D177" s="84"/>
    </row>
    <row r="178" spans="4:4" x14ac:dyDescent="0.3">
      <c r="D178" s="84"/>
    </row>
    <row r="179" spans="4:4" x14ac:dyDescent="0.3">
      <c r="D179" s="84"/>
    </row>
    <row r="180" spans="4:4" x14ac:dyDescent="0.3">
      <c r="D180" s="84"/>
    </row>
    <row r="181" spans="4:4" x14ac:dyDescent="0.3">
      <c r="D181" s="84"/>
    </row>
    <row r="182" spans="4:4" x14ac:dyDescent="0.3">
      <c r="D182" s="84"/>
    </row>
    <row r="183" spans="4:4" x14ac:dyDescent="0.3">
      <c r="D183" s="84"/>
    </row>
    <row r="184" spans="4:4" x14ac:dyDescent="0.3">
      <c r="D184" s="84"/>
    </row>
    <row r="185" spans="4:4" x14ac:dyDescent="0.3">
      <c r="D185" s="84"/>
    </row>
    <row r="186" spans="4:4" x14ac:dyDescent="0.3">
      <c r="D186" s="84"/>
    </row>
    <row r="187" spans="4:4" x14ac:dyDescent="0.3">
      <c r="D187" s="84"/>
    </row>
    <row r="188" spans="4:4" x14ac:dyDescent="0.3">
      <c r="D188" s="84"/>
    </row>
    <row r="189" spans="4:4" x14ac:dyDescent="0.3">
      <c r="D189" s="84"/>
    </row>
    <row r="190" spans="4:4" x14ac:dyDescent="0.3">
      <c r="D190" s="84"/>
    </row>
    <row r="191" spans="4:4" x14ac:dyDescent="0.3">
      <c r="D191" s="84"/>
    </row>
    <row r="192" spans="4:4" x14ac:dyDescent="0.3">
      <c r="D192" s="84"/>
    </row>
    <row r="193" spans="4:4" x14ac:dyDescent="0.3">
      <c r="D193" s="84"/>
    </row>
    <row r="194" spans="4:4" x14ac:dyDescent="0.3">
      <c r="D194" s="84"/>
    </row>
    <row r="195" spans="4:4" x14ac:dyDescent="0.3">
      <c r="D195" s="84"/>
    </row>
    <row r="196" spans="4:4" x14ac:dyDescent="0.3">
      <c r="D196" s="84"/>
    </row>
    <row r="197" spans="4:4" x14ac:dyDescent="0.3">
      <c r="D197" s="84"/>
    </row>
    <row r="198" spans="4:4" x14ac:dyDescent="0.3">
      <c r="D198" s="84"/>
    </row>
    <row r="199" spans="4:4" x14ac:dyDescent="0.3">
      <c r="D199" s="84"/>
    </row>
    <row r="200" spans="4:4" x14ac:dyDescent="0.3">
      <c r="D200" s="84"/>
    </row>
    <row r="201" spans="4:4" x14ac:dyDescent="0.3">
      <c r="D201" s="84"/>
    </row>
    <row r="202" spans="4:4" x14ac:dyDescent="0.3">
      <c r="D202" s="84"/>
    </row>
    <row r="203" spans="4:4" x14ac:dyDescent="0.3">
      <c r="D203" s="84"/>
    </row>
    <row r="204" spans="4:4" x14ac:dyDescent="0.3">
      <c r="D204" s="84"/>
    </row>
    <row r="205" spans="4:4" x14ac:dyDescent="0.3">
      <c r="D205" s="84"/>
    </row>
    <row r="206" spans="4:4" x14ac:dyDescent="0.3">
      <c r="D206" s="84"/>
    </row>
    <row r="207" spans="4:4" x14ac:dyDescent="0.3">
      <c r="D207" s="84"/>
    </row>
    <row r="208" spans="4:4" x14ac:dyDescent="0.3">
      <c r="D208" s="84"/>
    </row>
    <row r="209" spans="4:4" x14ac:dyDescent="0.3">
      <c r="D209" s="84"/>
    </row>
    <row r="210" spans="4:4" x14ac:dyDescent="0.3">
      <c r="D210" s="84"/>
    </row>
    <row r="211" spans="4:4" x14ac:dyDescent="0.3">
      <c r="D211" s="84"/>
    </row>
    <row r="212" spans="4:4" x14ac:dyDescent="0.3">
      <c r="D212" s="84"/>
    </row>
    <row r="213" spans="4:4" x14ac:dyDescent="0.3">
      <c r="D213" s="84"/>
    </row>
    <row r="214" spans="4:4" x14ac:dyDescent="0.3">
      <c r="D214" s="84"/>
    </row>
    <row r="215" spans="4:4" x14ac:dyDescent="0.3">
      <c r="D215" s="84"/>
    </row>
    <row r="216" spans="4:4" x14ac:dyDescent="0.3">
      <c r="D216" s="84"/>
    </row>
    <row r="217" spans="4:4" x14ac:dyDescent="0.3">
      <c r="D217" s="84"/>
    </row>
    <row r="218" spans="4:4" x14ac:dyDescent="0.3">
      <c r="D218" s="84"/>
    </row>
    <row r="219" spans="4:4" x14ac:dyDescent="0.3">
      <c r="D219" s="84"/>
    </row>
    <row r="220" spans="4:4" x14ac:dyDescent="0.3">
      <c r="D220" s="84"/>
    </row>
    <row r="221" spans="4:4" x14ac:dyDescent="0.3">
      <c r="D221" s="84"/>
    </row>
    <row r="222" spans="4:4" x14ac:dyDescent="0.3">
      <c r="D222" s="84"/>
    </row>
    <row r="223" spans="4:4" x14ac:dyDescent="0.3">
      <c r="D223" s="84"/>
    </row>
    <row r="224" spans="4:4" x14ac:dyDescent="0.3">
      <c r="D224" s="84"/>
    </row>
    <row r="225" spans="4:4" x14ac:dyDescent="0.3">
      <c r="D225" s="84"/>
    </row>
    <row r="226" spans="4:4" x14ac:dyDescent="0.3">
      <c r="D226" s="84"/>
    </row>
    <row r="227" spans="4:4" x14ac:dyDescent="0.3">
      <c r="D227" s="84"/>
    </row>
    <row r="228" spans="4:4" x14ac:dyDescent="0.3">
      <c r="D228" s="84"/>
    </row>
    <row r="229" spans="4:4" x14ac:dyDescent="0.3">
      <c r="D229" s="84"/>
    </row>
    <row r="230" spans="4:4" x14ac:dyDescent="0.3">
      <c r="D230" s="84"/>
    </row>
    <row r="231" spans="4:4" x14ac:dyDescent="0.3">
      <c r="D231" s="84"/>
    </row>
    <row r="232" spans="4:4" x14ac:dyDescent="0.3">
      <c r="D232" s="84"/>
    </row>
    <row r="233" spans="4:4" x14ac:dyDescent="0.3">
      <c r="D233" s="84"/>
    </row>
    <row r="234" spans="4:4" x14ac:dyDescent="0.3">
      <c r="D234" s="84"/>
    </row>
    <row r="235" spans="4:4" x14ac:dyDescent="0.3">
      <c r="D235" s="84"/>
    </row>
    <row r="236" spans="4:4" x14ac:dyDescent="0.3">
      <c r="D236" s="84"/>
    </row>
    <row r="237" spans="4:4" x14ac:dyDescent="0.3">
      <c r="D237" s="84"/>
    </row>
    <row r="238" spans="4:4" x14ac:dyDescent="0.3">
      <c r="D238" s="84"/>
    </row>
    <row r="239" spans="4:4" x14ac:dyDescent="0.3">
      <c r="D239" s="84"/>
    </row>
    <row r="240" spans="4:4" x14ac:dyDescent="0.3">
      <c r="D240" s="84"/>
    </row>
    <row r="241" spans="4:4" x14ac:dyDescent="0.3">
      <c r="D241" s="84"/>
    </row>
    <row r="242" spans="4:4" x14ac:dyDescent="0.3">
      <c r="D242" s="84"/>
    </row>
    <row r="243" spans="4:4" x14ac:dyDescent="0.3">
      <c r="D243" s="84"/>
    </row>
    <row r="244" spans="4:4" x14ac:dyDescent="0.3">
      <c r="D244" s="84"/>
    </row>
    <row r="245" spans="4:4" x14ac:dyDescent="0.3">
      <c r="D245" s="84"/>
    </row>
    <row r="246" spans="4:4" x14ac:dyDescent="0.3">
      <c r="D246" s="84"/>
    </row>
    <row r="247" spans="4:4" x14ac:dyDescent="0.3">
      <c r="D247" s="84"/>
    </row>
    <row r="248" spans="4:4" x14ac:dyDescent="0.3">
      <c r="D248" s="84"/>
    </row>
    <row r="249" spans="4:4" x14ac:dyDescent="0.3">
      <c r="D249" s="84"/>
    </row>
    <row r="250" spans="4:4" x14ac:dyDescent="0.3">
      <c r="D250" s="84"/>
    </row>
    <row r="251" spans="4:4" x14ac:dyDescent="0.3">
      <c r="D251" s="84"/>
    </row>
    <row r="252" spans="4:4" x14ac:dyDescent="0.3">
      <c r="D252" s="84"/>
    </row>
    <row r="253" spans="4:4" x14ac:dyDescent="0.3">
      <c r="D253" s="84"/>
    </row>
    <row r="254" spans="4:4" x14ac:dyDescent="0.3">
      <c r="D254" s="84"/>
    </row>
    <row r="255" spans="4:4" x14ac:dyDescent="0.3">
      <c r="D255" s="84"/>
    </row>
    <row r="256" spans="4:4" x14ac:dyDescent="0.3">
      <c r="D256" s="84"/>
    </row>
    <row r="257" spans="4:4" x14ac:dyDescent="0.3">
      <c r="D257" s="84"/>
    </row>
    <row r="258" spans="4:4" x14ac:dyDescent="0.3">
      <c r="D258" s="84"/>
    </row>
    <row r="259" spans="4:4" x14ac:dyDescent="0.3">
      <c r="D259" s="84"/>
    </row>
    <row r="260" spans="4:4" x14ac:dyDescent="0.3">
      <c r="D260" s="84"/>
    </row>
    <row r="261" spans="4:4" x14ac:dyDescent="0.3">
      <c r="D261" s="84"/>
    </row>
    <row r="262" spans="4:4" x14ac:dyDescent="0.3">
      <c r="D262" s="84"/>
    </row>
    <row r="263" spans="4:4" x14ac:dyDescent="0.3">
      <c r="D263" s="84"/>
    </row>
    <row r="264" spans="4:4" x14ac:dyDescent="0.3">
      <c r="D264" s="84"/>
    </row>
    <row r="265" spans="4:4" x14ac:dyDescent="0.3">
      <c r="D265" s="84"/>
    </row>
    <row r="266" spans="4:4" x14ac:dyDescent="0.3">
      <c r="D266" s="84"/>
    </row>
    <row r="267" spans="4:4" x14ac:dyDescent="0.3">
      <c r="D267" s="84"/>
    </row>
    <row r="268" spans="4:4" x14ac:dyDescent="0.3">
      <c r="D268" s="84"/>
    </row>
    <row r="269" spans="4:4" x14ac:dyDescent="0.3">
      <c r="D269" s="84"/>
    </row>
    <row r="270" spans="4:4" x14ac:dyDescent="0.3">
      <c r="D270" s="84"/>
    </row>
    <row r="271" spans="4:4" x14ac:dyDescent="0.3">
      <c r="D271" s="84"/>
    </row>
    <row r="272" spans="4:4" x14ac:dyDescent="0.3">
      <c r="D272" s="84"/>
    </row>
    <row r="273" spans="4:4" x14ac:dyDescent="0.3">
      <c r="D273" s="84"/>
    </row>
    <row r="274" spans="4:4" x14ac:dyDescent="0.3">
      <c r="D274" s="84"/>
    </row>
    <row r="275" spans="4:4" x14ac:dyDescent="0.3">
      <c r="D275" s="84"/>
    </row>
    <row r="276" spans="4:4" x14ac:dyDescent="0.3">
      <c r="D276" s="84"/>
    </row>
    <row r="277" spans="4:4" x14ac:dyDescent="0.3">
      <c r="D277" s="84"/>
    </row>
    <row r="278" spans="4:4" x14ac:dyDescent="0.3">
      <c r="D278" s="84"/>
    </row>
    <row r="279" spans="4:4" x14ac:dyDescent="0.3">
      <c r="D279" s="84"/>
    </row>
    <row r="280" spans="4:4" x14ac:dyDescent="0.3">
      <c r="D280" s="84"/>
    </row>
    <row r="281" spans="4:4" x14ac:dyDescent="0.3">
      <c r="D281" s="84"/>
    </row>
    <row r="282" spans="4:4" x14ac:dyDescent="0.3">
      <c r="D282" s="84"/>
    </row>
    <row r="283" spans="4:4" x14ac:dyDescent="0.3">
      <c r="D283" s="84"/>
    </row>
    <row r="284" spans="4:4" x14ac:dyDescent="0.3">
      <c r="D284" s="84"/>
    </row>
    <row r="285" spans="4:4" x14ac:dyDescent="0.3">
      <c r="D285" s="84"/>
    </row>
    <row r="286" spans="4:4" x14ac:dyDescent="0.3">
      <c r="D286" s="84"/>
    </row>
    <row r="287" spans="4:4" x14ac:dyDescent="0.3">
      <c r="D287" s="84"/>
    </row>
    <row r="288" spans="4:4" x14ac:dyDescent="0.3">
      <c r="D288" s="84"/>
    </row>
    <row r="289" spans="4:4" x14ac:dyDescent="0.3">
      <c r="D289" s="84"/>
    </row>
    <row r="290" spans="4:4" x14ac:dyDescent="0.3">
      <c r="D290" s="84"/>
    </row>
    <row r="291" spans="4:4" x14ac:dyDescent="0.3">
      <c r="D291" s="84"/>
    </row>
    <row r="292" spans="4:4" x14ac:dyDescent="0.3">
      <c r="D292" s="84"/>
    </row>
    <row r="293" spans="4:4" x14ac:dyDescent="0.3">
      <c r="D293" s="84"/>
    </row>
    <row r="294" spans="4:4" x14ac:dyDescent="0.3">
      <c r="D294" s="84"/>
    </row>
    <row r="295" spans="4:4" x14ac:dyDescent="0.3">
      <c r="D295" s="84"/>
    </row>
    <row r="296" spans="4:4" x14ac:dyDescent="0.3">
      <c r="D296" s="84"/>
    </row>
    <row r="297" spans="4:4" x14ac:dyDescent="0.3">
      <c r="D297" s="84"/>
    </row>
    <row r="298" spans="4:4" x14ac:dyDescent="0.3">
      <c r="D298" s="84"/>
    </row>
    <row r="299" spans="4:4" x14ac:dyDescent="0.3">
      <c r="D299" s="84"/>
    </row>
    <row r="300" spans="4:4" x14ac:dyDescent="0.3">
      <c r="D300" s="84"/>
    </row>
    <row r="301" spans="4:4" x14ac:dyDescent="0.3">
      <c r="D301" s="84"/>
    </row>
    <row r="302" spans="4:4" x14ac:dyDescent="0.3">
      <c r="D302" s="84"/>
    </row>
    <row r="303" spans="4:4" x14ac:dyDescent="0.3">
      <c r="D303" s="84"/>
    </row>
    <row r="304" spans="4:4" x14ac:dyDescent="0.3">
      <c r="D304" s="84"/>
    </row>
    <row r="305" spans="4:4" x14ac:dyDescent="0.3">
      <c r="D305" s="84"/>
    </row>
    <row r="306" spans="4:4" x14ac:dyDescent="0.3">
      <c r="D306" s="84"/>
    </row>
    <row r="307" spans="4:4" x14ac:dyDescent="0.3">
      <c r="D307" s="84"/>
    </row>
    <row r="308" spans="4:4" x14ac:dyDescent="0.3">
      <c r="D308" s="84"/>
    </row>
    <row r="309" spans="4:4" x14ac:dyDescent="0.3">
      <c r="D309" s="84"/>
    </row>
    <row r="310" spans="4:4" x14ac:dyDescent="0.3">
      <c r="D310" s="84"/>
    </row>
    <row r="311" spans="4:4" x14ac:dyDescent="0.3">
      <c r="D311" s="84"/>
    </row>
    <row r="312" spans="4:4" x14ac:dyDescent="0.3">
      <c r="D312" s="84"/>
    </row>
    <row r="313" spans="4:4" x14ac:dyDescent="0.3">
      <c r="D313" s="84"/>
    </row>
    <row r="314" spans="4:4" x14ac:dyDescent="0.3">
      <c r="D314" s="84"/>
    </row>
    <row r="315" spans="4:4" x14ac:dyDescent="0.3">
      <c r="D315" s="84"/>
    </row>
    <row r="316" spans="4:4" x14ac:dyDescent="0.3">
      <c r="D316" s="84"/>
    </row>
    <row r="317" spans="4:4" x14ac:dyDescent="0.3">
      <c r="D317" s="84"/>
    </row>
    <row r="318" spans="4:4" x14ac:dyDescent="0.3">
      <c r="D318" s="84"/>
    </row>
    <row r="319" spans="4:4" x14ac:dyDescent="0.3">
      <c r="D319" s="84"/>
    </row>
    <row r="320" spans="4:4" x14ac:dyDescent="0.3">
      <c r="D320" s="84"/>
    </row>
    <row r="321" spans="4:4" x14ac:dyDescent="0.3">
      <c r="D321" s="84"/>
    </row>
    <row r="322" spans="4:4" x14ac:dyDescent="0.3">
      <c r="D322" s="84"/>
    </row>
    <row r="323" spans="4:4" x14ac:dyDescent="0.3">
      <c r="D323" s="84"/>
    </row>
    <row r="324" spans="4:4" x14ac:dyDescent="0.3">
      <c r="D324" s="84"/>
    </row>
    <row r="325" spans="4:4" x14ac:dyDescent="0.3">
      <c r="D325" s="84"/>
    </row>
    <row r="326" spans="4:4" x14ac:dyDescent="0.3">
      <c r="D326" s="84"/>
    </row>
    <row r="327" spans="4:4" x14ac:dyDescent="0.3">
      <c r="D327" s="84"/>
    </row>
    <row r="328" spans="4:4" x14ac:dyDescent="0.3">
      <c r="D328" s="84"/>
    </row>
    <row r="329" spans="4:4" x14ac:dyDescent="0.3">
      <c r="D329" s="84"/>
    </row>
    <row r="330" spans="4:4" x14ac:dyDescent="0.3">
      <c r="D330" s="84"/>
    </row>
    <row r="331" spans="4:4" x14ac:dyDescent="0.3">
      <c r="D331" s="84"/>
    </row>
    <row r="332" spans="4:4" x14ac:dyDescent="0.3">
      <c r="D332" s="84"/>
    </row>
    <row r="333" spans="4:4" x14ac:dyDescent="0.3">
      <c r="D333" s="84"/>
    </row>
    <row r="334" spans="4:4" x14ac:dyDescent="0.3">
      <c r="D334" s="84"/>
    </row>
    <row r="335" spans="4:4" x14ac:dyDescent="0.3">
      <c r="D335" s="84"/>
    </row>
    <row r="336" spans="4:4" x14ac:dyDescent="0.3">
      <c r="D336" s="84"/>
    </row>
    <row r="337" spans="4:4" x14ac:dyDescent="0.3">
      <c r="D337" s="84"/>
    </row>
    <row r="338" spans="4:4" x14ac:dyDescent="0.3">
      <c r="D338" s="84"/>
    </row>
    <row r="339" spans="4:4" x14ac:dyDescent="0.3">
      <c r="D339" s="84"/>
    </row>
    <row r="340" spans="4:4" x14ac:dyDescent="0.3">
      <c r="D340" s="84"/>
    </row>
    <row r="341" spans="4:4" x14ac:dyDescent="0.3">
      <c r="D341" s="84"/>
    </row>
    <row r="342" spans="4:4" x14ac:dyDescent="0.3">
      <c r="D342" s="84"/>
    </row>
    <row r="343" spans="4:4" x14ac:dyDescent="0.3">
      <c r="D343" s="84"/>
    </row>
    <row r="344" spans="4:4" x14ac:dyDescent="0.3">
      <c r="D344" s="84"/>
    </row>
    <row r="345" spans="4:4" x14ac:dyDescent="0.3">
      <c r="D345" s="84"/>
    </row>
    <row r="346" spans="4:4" x14ac:dyDescent="0.3">
      <c r="D346" s="84"/>
    </row>
    <row r="347" spans="4:4" x14ac:dyDescent="0.3">
      <c r="D347" s="84"/>
    </row>
    <row r="348" spans="4:4" x14ac:dyDescent="0.3">
      <c r="D348" s="84"/>
    </row>
    <row r="349" spans="4:4" x14ac:dyDescent="0.3">
      <c r="D349" s="84"/>
    </row>
    <row r="350" spans="4:4" x14ac:dyDescent="0.3">
      <c r="D350" s="84"/>
    </row>
    <row r="351" spans="4:4" x14ac:dyDescent="0.3">
      <c r="D351" s="84"/>
    </row>
    <row r="352" spans="4:4" x14ac:dyDescent="0.3">
      <c r="D352" s="84"/>
    </row>
    <row r="353" spans="4:4" x14ac:dyDescent="0.3">
      <c r="D353" s="84"/>
    </row>
    <row r="354" spans="4:4" x14ac:dyDescent="0.3">
      <c r="D354" s="84"/>
    </row>
    <row r="355" spans="4:4" x14ac:dyDescent="0.3">
      <c r="D355" s="84"/>
    </row>
    <row r="356" spans="4:4" x14ac:dyDescent="0.3">
      <c r="D356" s="84"/>
    </row>
    <row r="357" spans="4:4" x14ac:dyDescent="0.3">
      <c r="D357" s="84"/>
    </row>
    <row r="358" spans="4:4" x14ac:dyDescent="0.3">
      <c r="D358" s="84"/>
    </row>
    <row r="359" spans="4:4" x14ac:dyDescent="0.3">
      <c r="D359" s="84"/>
    </row>
    <row r="360" spans="4:4" x14ac:dyDescent="0.3">
      <c r="D360" s="84"/>
    </row>
    <row r="361" spans="4:4" x14ac:dyDescent="0.3">
      <c r="D361" s="84"/>
    </row>
    <row r="362" spans="4:4" x14ac:dyDescent="0.3">
      <c r="D362" s="84"/>
    </row>
    <row r="363" spans="4:4" x14ac:dyDescent="0.3">
      <c r="D363" s="84"/>
    </row>
    <row r="364" spans="4:4" x14ac:dyDescent="0.3">
      <c r="D364" s="84"/>
    </row>
    <row r="365" spans="4:4" x14ac:dyDescent="0.3">
      <c r="D365" s="84"/>
    </row>
    <row r="366" spans="4:4" x14ac:dyDescent="0.3">
      <c r="D366" s="84"/>
    </row>
    <row r="367" spans="4:4" x14ac:dyDescent="0.3">
      <c r="D367" s="84"/>
    </row>
    <row r="368" spans="4:4" x14ac:dyDescent="0.3">
      <c r="D368" s="84"/>
    </row>
    <row r="369" spans="4:4" x14ac:dyDescent="0.3">
      <c r="D369" s="84"/>
    </row>
    <row r="370" spans="4:4" x14ac:dyDescent="0.3">
      <c r="D370" s="84"/>
    </row>
    <row r="371" spans="4:4" x14ac:dyDescent="0.3">
      <c r="D371" s="84"/>
    </row>
    <row r="372" spans="4:4" x14ac:dyDescent="0.3">
      <c r="D372" s="84"/>
    </row>
    <row r="373" spans="4:4" x14ac:dyDescent="0.3">
      <c r="D373" s="84"/>
    </row>
    <row r="374" spans="4:4" x14ac:dyDescent="0.3">
      <c r="D374" s="84"/>
    </row>
    <row r="375" spans="4:4" x14ac:dyDescent="0.3">
      <c r="D375" s="84"/>
    </row>
    <row r="376" spans="4:4" x14ac:dyDescent="0.3">
      <c r="D376" s="84"/>
    </row>
    <row r="377" spans="4:4" x14ac:dyDescent="0.3">
      <c r="D377" s="84"/>
    </row>
    <row r="378" spans="4:4" x14ac:dyDescent="0.3">
      <c r="D378" s="84"/>
    </row>
    <row r="379" spans="4:4" x14ac:dyDescent="0.3">
      <c r="D379" s="84"/>
    </row>
    <row r="380" spans="4:4" x14ac:dyDescent="0.3">
      <c r="D380" s="84"/>
    </row>
    <row r="381" spans="4:4" x14ac:dyDescent="0.3">
      <c r="D381" s="84"/>
    </row>
    <row r="382" spans="4:4" x14ac:dyDescent="0.3">
      <c r="D382" s="84"/>
    </row>
    <row r="383" spans="4:4" x14ac:dyDescent="0.3">
      <c r="D383" s="84"/>
    </row>
    <row r="384" spans="4:4" x14ac:dyDescent="0.3">
      <c r="D384" s="84"/>
    </row>
    <row r="385" spans="4:4" x14ac:dyDescent="0.3">
      <c r="D385" s="84"/>
    </row>
    <row r="386" spans="4:4" x14ac:dyDescent="0.3">
      <c r="D386" s="84"/>
    </row>
    <row r="387" spans="4:4" x14ac:dyDescent="0.3">
      <c r="D387" s="84"/>
    </row>
    <row r="388" spans="4:4" x14ac:dyDescent="0.3">
      <c r="D388" s="84"/>
    </row>
    <row r="389" spans="4:4" x14ac:dyDescent="0.3">
      <c r="D389" s="84"/>
    </row>
    <row r="390" spans="4:4" x14ac:dyDescent="0.3">
      <c r="D390" s="84"/>
    </row>
    <row r="391" spans="4:4" x14ac:dyDescent="0.3">
      <c r="D391" s="84"/>
    </row>
    <row r="392" spans="4:4" x14ac:dyDescent="0.3">
      <c r="D392" s="84"/>
    </row>
    <row r="393" spans="4:4" x14ac:dyDescent="0.3">
      <c r="D393" s="84"/>
    </row>
    <row r="394" spans="4:4" x14ac:dyDescent="0.3">
      <c r="D394" s="84"/>
    </row>
    <row r="395" spans="4:4" x14ac:dyDescent="0.3">
      <c r="D395" s="84"/>
    </row>
    <row r="396" spans="4:4" x14ac:dyDescent="0.3">
      <c r="D396" s="84"/>
    </row>
    <row r="397" spans="4:4" x14ac:dyDescent="0.3">
      <c r="D397" s="84"/>
    </row>
    <row r="398" spans="4:4" x14ac:dyDescent="0.3">
      <c r="D398" s="84"/>
    </row>
    <row r="399" spans="4:4" x14ac:dyDescent="0.3">
      <c r="D399" s="84"/>
    </row>
    <row r="400" spans="4:4" x14ac:dyDescent="0.3">
      <c r="D400" s="84"/>
    </row>
    <row r="401" spans="4:4" x14ac:dyDescent="0.3">
      <c r="D401" s="84"/>
    </row>
    <row r="402" spans="4:4" x14ac:dyDescent="0.3">
      <c r="D402" s="84"/>
    </row>
    <row r="403" spans="4:4" x14ac:dyDescent="0.3">
      <c r="D403" s="84"/>
    </row>
    <row r="404" spans="4:4" x14ac:dyDescent="0.3">
      <c r="D404" s="84"/>
    </row>
    <row r="405" spans="4:4" x14ac:dyDescent="0.3">
      <c r="D405" s="84"/>
    </row>
    <row r="406" spans="4:4" x14ac:dyDescent="0.3">
      <c r="D406" s="84"/>
    </row>
    <row r="407" spans="4:4" x14ac:dyDescent="0.3">
      <c r="D407" s="84"/>
    </row>
    <row r="408" spans="4:4" x14ac:dyDescent="0.3">
      <c r="D408" s="84"/>
    </row>
    <row r="409" spans="4:4" x14ac:dyDescent="0.3">
      <c r="D409" s="84"/>
    </row>
    <row r="410" spans="4:4" x14ac:dyDescent="0.3">
      <c r="D410" s="84"/>
    </row>
    <row r="411" spans="4:4" x14ac:dyDescent="0.3">
      <c r="D411" s="84"/>
    </row>
    <row r="412" spans="4:4" x14ac:dyDescent="0.3">
      <c r="D412" s="84"/>
    </row>
    <row r="413" spans="4:4" x14ac:dyDescent="0.3">
      <c r="D413" s="84"/>
    </row>
    <row r="414" spans="4:4" x14ac:dyDescent="0.3">
      <c r="D414" s="84"/>
    </row>
    <row r="415" spans="4:4" x14ac:dyDescent="0.3">
      <c r="D415" s="84"/>
    </row>
    <row r="416" spans="4:4" x14ac:dyDescent="0.3">
      <c r="D416" s="84"/>
    </row>
    <row r="417" spans="4:4" x14ac:dyDescent="0.3">
      <c r="D417" s="84"/>
    </row>
    <row r="418" spans="4:4" x14ac:dyDescent="0.3">
      <c r="D418" s="84"/>
    </row>
    <row r="419" spans="4:4" x14ac:dyDescent="0.3">
      <c r="D419" s="84"/>
    </row>
    <row r="420" spans="4:4" x14ac:dyDescent="0.3">
      <c r="D420" s="84"/>
    </row>
    <row r="421" spans="4:4" x14ac:dyDescent="0.3">
      <c r="D421" s="84"/>
    </row>
    <row r="422" spans="4:4" x14ac:dyDescent="0.3">
      <c r="D422" s="84"/>
    </row>
    <row r="423" spans="4:4" x14ac:dyDescent="0.3">
      <c r="D423" s="84"/>
    </row>
    <row r="424" spans="4:4" x14ac:dyDescent="0.3">
      <c r="D424" s="84"/>
    </row>
    <row r="425" spans="4:4" x14ac:dyDescent="0.3">
      <c r="D425" s="84"/>
    </row>
    <row r="426" spans="4:4" x14ac:dyDescent="0.3">
      <c r="D426" s="84"/>
    </row>
    <row r="427" spans="4:4" x14ac:dyDescent="0.3">
      <c r="D427" s="84"/>
    </row>
    <row r="428" spans="4:4" x14ac:dyDescent="0.3">
      <c r="D428" s="84"/>
    </row>
    <row r="429" spans="4:4" x14ac:dyDescent="0.3">
      <c r="D429" s="84"/>
    </row>
    <row r="430" spans="4:4" x14ac:dyDescent="0.3">
      <c r="D430" s="84"/>
    </row>
    <row r="431" spans="4:4" x14ac:dyDescent="0.3">
      <c r="D431" s="84"/>
    </row>
    <row r="432" spans="4:4" x14ac:dyDescent="0.3">
      <c r="D432" s="84"/>
    </row>
    <row r="433" spans="4:4" x14ac:dyDescent="0.3">
      <c r="D433" s="84"/>
    </row>
    <row r="434" spans="4:4" x14ac:dyDescent="0.3">
      <c r="D434" s="84"/>
    </row>
    <row r="435" spans="4:4" x14ac:dyDescent="0.3">
      <c r="D435" s="84"/>
    </row>
    <row r="436" spans="4:4" x14ac:dyDescent="0.3">
      <c r="D436" s="84"/>
    </row>
    <row r="437" spans="4:4" x14ac:dyDescent="0.3">
      <c r="D437" s="84"/>
    </row>
    <row r="438" spans="4:4" x14ac:dyDescent="0.3">
      <c r="D438" s="84"/>
    </row>
    <row r="439" spans="4:4" x14ac:dyDescent="0.3">
      <c r="D439" s="84"/>
    </row>
    <row r="440" spans="4:4" x14ac:dyDescent="0.3">
      <c r="D440" s="84"/>
    </row>
    <row r="441" spans="4:4" x14ac:dyDescent="0.3">
      <c r="D441" s="84"/>
    </row>
    <row r="442" spans="4:4" x14ac:dyDescent="0.3">
      <c r="D442" s="84"/>
    </row>
    <row r="443" spans="4:4" x14ac:dyDescent="0.3">
      <c r="D443" s="84"/>
    </row>
    <row r="444" spans="4:4" x14ac:dyDescent="0.3">
      <c r="D444" s="84"/>
    </row>
    <row r="445" spans="4:4" x14ac:dyDescent="0.3">
      <c r="D445" s="84"/>
    </row>
    <row r="446" spans="4:4" x14ac:dyDescent="0.3">
      <c r="D446" s="84"/>
    </row>
    <row r="447" spans="4:4" x14ac:dyDescent="0.3">
      <c r="D447" s="84"/>
    </row>
    <row r="448" spans="4:4" x14ac:dyDescent="0.3">
      <c r="D448" s="84"/>
    </row>
    <row r="449" spans="4:4" x14ac:dyDescent="0.3">
      <c r="D449" s="84"/>
    </row>
    <row r="450" spans="4:4" x14ac:dyDescent="0.3">
      <c r="D450" s="84"/>
    </row>
    <row r="451" spans="4:4" x14ac:dyDescent="0.3">
      <c r="D451" s="84"/>
    </row>
    <row r="452" spans="4:4" x14ac:dyDescent="0.3">
      <c r="D452" s="84"/>
    </row>
    <row r="453" spans="4:4" x14ac:dyDescent="0.3">
      <c r="D453" s="84"/>
    </row>
    <row r="454" spans="4:4" x14ac:dyDescent="0.3">
      <c r="D454" s="84"/>
    </row>
    <row r="455" spans="4:4" x14ac:dyDescent="0.3">
      <c r="D455" s="84"/>
    </row>
    <row r="456" spans="4:4" x14ac:dyDescent="0.3">
      <c r="D456" s="84"/>
    </row>
    <row r="457" spans="4:4" x14ac:dyDescent="0.3">
      <c r="D457" s="84"/>
    </row>
    <row r="458" spans="4:4" x14ac:dyDescent="0.3">
      <c r="D458" s="84"/>
    </row>
    <row r="459" spans="4:4" x14ac:dyDescent="0.3">
      <c r="D459" s="84"/>
    </row>
    <row r="460" spans="4:4" x14ac:dyDescent="0.3">
      <c r="D460" s="84"/>
    </row>
    <row r="461" spans="4:4" x14ac:dyDescent="0.3">
      <c r="D461" s="84"/>
    </row>
    <row r="462" spans="4:4" x14ac:dyDescent="0.3">
      <c r="D462" s="84"/>
    </row>
    <row r="463" spans="4:4" x14ac:dyDescent="0.3">
      <c r="D463" s="84"/>
    </row>
    <row r="464" spans="4:4" x14ac:dyDescent="0.3">
      <c r="D464" s="84"/>
    </row>
    <row r="465" spans="4:4" x14ac:dyDescent="0.3">
      <c r="D465" s="84"/>
    </row>
    <row r="466" spans="4:4" x14ac:dyDescent="0.3">
      <c r="D466" s="84"/>
    </row>
    <row r="467" spans="4:4" x14ac:dyDescent="0.3">
      <c r="D467" s="84"/>
    </row>
    <row r="468" spans="4:4" x14ac:dyDescent="0.3">
      <c r="D468" s="84"/>
    </row>
    <row r="469" spans="4:4" x14ac:dyDescent="0.3">
      <c r="D469" s="84"/>
    </row>
    <row r="470" spans="4:4" x14ac:dyDescent="0.3">
      <c r="D470" s="84"/>
    </row>
    <row r="471" spans="4:4" x14ac:dyDescent="0.3">
      <c r="D471" s="84"/>
    </row>
    <row r="472" spans="4:4" x14ac:dyDescent="0.3">
      <c r="D472" s="84"/>
    </row>
    <row r="473" spans="4:4" x14ac:dyDescent="0.3">
      <c r="D473" s="84"/>
    </row>
    <row r="474" spans="4:4" x14ac:dyDescent="0.3">
      <c r="D474" s="84"/>
    </row>
    <row r="475" spans="4:4" x14ac:dyDescent="0.3">
      <c r="D475" s="84"/>
    </row>
    <row r="476" spans="4:4" x14ac:dyDescent="0.3">
      <c r="D476" s="84"/>
    </row>
    <row r="477" spans="4:4" x14ac:dyDescent="0.3">
      <c r="D477" s="84"/>
    </row>
    <row r="478" spans="4:4" x14ac:dyDescent="0.3">
      <c r="D478" s="84"/>
    </row>
    <row r="479" spans="4:4" x14ac:dyDescent="0.3">
      <c r="D479" s="84"/>
    </row>
    <row r="480" spans="4:4" x14ac:dyDescent="0.3">
      <c r="D480" s="84"/>
    </row>
    <row r="481" spans="4:4" x14ac:dyDescent="0.3">
      <c r="D481" s="84"/>
    </row>
    <row r="482" spans="4:4" x14ac:dyDescent="0.3">
      <c r="D482" s="84"/>
    </row>
    <row r="483" spans="4:4" x14ac:dyDescent="0.3">
      <c r="D483" s="84"/>
    </row>
    <row r="484" spans="4:4" x14ac:dyDescent="0.3">
      <c r="D484" s="84"/>
    </row>
    <row r="485" spans="4:4" x14ac:dyDescent="0.3">
      <c r="D485" s="84"/>
    </row>
    <row r="486" spans="4:4" x14ac:dyDescent="0.3">
      <c r="D486" s="84"/>
    </row>
    <row r="487" spans="4:4" x14ac:dyDescent="0.3">
      <c r="D487" s="84"/>
    </row>
    <row r="488" spans="4:4" x14ac:dyDescent="0.3">
      <c r="D488" s="84"/>
    </row>
    <row r="489" spans="4:4" x14ac:dyDescent="0.3">
      <c r="D489" s="84"/>
    </row>
    <row r="490" spans="4:4" x14ac:dyDescent="0.3">
      <c r="D490" s="84"/>
    </row>
    <row r="491" spans="4:4" x14ac:dyDescent="0.3">
      <c r="D491" s="84"/>
    </row>
    <row r="492" spans="4:4" x14ac:dyDescent="0.3">
      <c r="D492" s="84"/>
    </row>
    <row r="493" spans="4:4" x14ac:dyDescent="0.3">
      <c r="D493" s="84"/>
    </row>
    <row r="494" spans="4:4" x14ac:dyDescent="0.3">
      <c r="D494" s="84"/>
    </row>
    <row r="495" spans="4:4" x14ac:dyDescent="0.3">
      <c r="D495" s="84"/>
    </row>
    <row r="496" spans="4:4" x14ac:dyDescent="0.3">
      <c r="D496" s="84"/>
    </row>
    <row r="497" spans="4:4" x14ac:dyDescent="0.3">
      <c r="D497" s="84"/>
    </row>
    <row r="498" spans="4:4" x14ac:dyDescent="0.3">
      <c r="D498" s="84"/>
    </row>
    <row r="499" spans="4:4" x14ac:dyDescent="0.3">
      <c r="D499" s="84"/>
    </row>
    <row r="500" spans="4:4" x14ac:dyDescent="0.3">
      <c r="D500" s="84"/>
    </row>
    <row r="501" spans="4:4" x14ac:dyDescent="0.3">
      <c r="D501" s="84"/>
    </row>
    <row r="502" spans="4:4" x14ac:dyDescent="0.3">
      <c r="D502" s="84"/>
    </row>
    <row r="503" spans="4:4" x14ac:dyDescent="0.3">
      <c r="D503" s="84"/>
    </row>
    <row r="504" spans="4:4" x14ac:dyDescent="0.3">
      <c r="D504" s="84"/>
    </row>
    <row r="505" spans="4:4" x14ac:dyDescent="0.3">
      <c r="D505" s="84"/>
    </row>
    <row r="506" spans="4:4" x14ac:dyDescent="0.3">
      <c r="D506" s="84"/>
    </row>
    <row r="507" spans="4:4" x14ac:dyDescent="0.3">
      <c r="D507" s="84"/>
    </row>
    <row r="508" spans="4:4" x14ac:dyDescent="0.3">
      <c r="D508" s="84"/>
    </row>
    <row r="509" spans="4:4" x14ac:dyDescent="0.3">
      <c r="D509" s="84"/>
    </row>
    <row r="510" spans="4:4" x14ac:dyDescent="0.3">
      <c r="D510" s="84"/>
    </row>
    <row r="511" spans="4:4" x14ac:dyDescent="0.3">
      <c r="D511" s="84"/>
    </row>
    <row r="512" spans="4:4" x14ac:dyDescent="0.3">
      <c r="D512" s="84"/>
    </row>
    <row r="513" spans="4:4" x14ac:dyDescent="0.3">
      <c r="D513" s="84"/>
    </row>
    <row r="514" spans="4:4" x14ac:dyDescent="0.3">
      <c r="D514" s="84"/>
    </row>
    <row r="515" spans="4:4" x14ac:dyDescent="0.3">
      <c r="D515" s="84"/>
    </row>
    <row r="516" spans="4:4" x14ac:dyDescent="0.3">
      <c r="D516" s="84"/>
    </row>
    <row r="517" spans="4:4" x14ac:dyDescent="0.3">
      <c r="D517" s="84"/>
    </row>
    <row r="518" spans="4:4" x14ac:dyDescent="0.3">
      <c r="D518" s="84"/>
    </row>
    <row r="519" spans="4:4" x14ac:dyDescent="0.3">
      <c r="D519" s="84"/>
    </row>
    <row r="520" spans="4:4" x14ac:dyDescent="0.3">
      <c r="D520" s="84"/>
    </row>
    <row r="521" spans="4:4" x14ac:dyDescent="0.3">
      <c r="D521" s="84"/>
    </row>
    <row r="522" spans="4:4" x14ac:dyDescent="0.3">
      <c r="D522" s="84"/>
    </row>
    <row r="523" spans="4:4" x14ac:dyDescent="0.3">
      <c r="D523" s="84"/>
    </row>
    <row r="524" spans="4:4" x14ac:dyDescent="0.3">
      <c r="D524" s="84"/>
    </row>
    <row r="525" spans="4:4" x14ac:dyDescent="0.3">
      <c r="D525" s="84"/>
    </row>
    <row r="526" spans="4:4" x14ac:dyDescent="0.3">
      <c r="D526" s="84"/>
    </row>
    <row r="527" spans="4:4" x14ac:dyDescent="0.3">
      <c r="D527" s="84"/>
    </row>
    <row r="528" spans="4:4" x14ac:dyDescent="0.3">
      <c r="D528" s="84"/>
    </row>
    <row r="529" spans="4:4" x14ac:dyDescent="0.3">
      <c r="D529" s="84"/>
    </row>
    <row r="530" spans="4:4" x14ac:dyDescent="0.3">
      <c r="D530" s="84"/>
    </row>
    <row r="531" spans="4:4" x14ac:dyDescent="0.3">
      <c r="D531" s="84"/>
    </row>
    <row r="532" spans="4:4" x14ac:dyDescent="0.3">
      <c r="D532" s="84"/>
    </row>
    <row r="533" spans="4:4" x14ac:dyDescent="0.3">
      <c r="D533" s="84"/>
    </row>
    <row r="534" spans="4:4" x14ac:dyDescent="0.3">
      <c r="D534" s="84"/>
    </row>
    <row r="535" spans="4:4" x14ac:dyDescent="0.3">
      <c r="D535" s="84"/>
    </row>
    <row r="536" spans="4:4" x14ac:dyDescent="0.3">
      <c r="D536" s="84"/>
    </row>
    <row r="537" spans="4:4" x14ac:dyDescent="0.3">
      <c r="D537" s="84"/>
    </row>
    <row r="538" spans="4:4" x14ac:dyDescent="0.3">
      <c r="D538" s="84"/>
    </row>
    <row r="539" spans="4:4" x14ac:dyDescent="0.3">
      <c r="D539" s="84"/>
    </row>
    <row r="540" spans="4:4" x14ac:dyDescent="0.3">
      <c r="D540" s="84"/>
    </row>
    <row r="541" spans="4:4" x14ac:dyDescent="0.3">
      <c r="D541" s="84"/>
    </row>
    <row r="542" spans="4:4" x14ac:dyDescent="0.3">
      <c r="D542" s="84"/>
    </row>
    <row r="543" spans="4:4" x14ac:dyDescent="0.3">
      <c r="D543" s="84"/>
    </row>
    <row r="544" spans="4:4" x14ac:dyDescent="0.3">
      <c r="D544" s="84"/>
    </row>
    <row r="545" spans="4:4" x14ac:dyDescent="0.3">
      <c r="D545" s="84"/>
    </row>
    <row r="546" spans="4:4" x14ac:dyDescent="0.3">
      <c r="D546" s="84"/>
    </row>
    <row r="547" spans="4:4" x14ac:dyDescent="0.3">
      <c r="D547" s="84"/>
    </row>
    <row r="548" spans="4:4" x14ac:dyDescent="0.3">
      <c r="D548" s="84"/>
    </row>
    <row r="549" spans="4:4" x14ac:dyDescent="0.3">
      <c r="D549" s="84"/>
    </row>
    <row r="550" spans="4:4" x14ac:dyDescent="0.3">
      <c r="D550" s="84"/>
    </row>
    <row r="551" spans="4:4" x14ac:dyDescent="0.3">
      <c r="D551" s="84"/>
    </row>
    <row r="552" spans="4:4" x14ac:dyDescent="0.3">
      <c r="D552" s="84"/>
    </row>
    <row r="553" spans="4:4" x14ac:dyDescent="0.3">
      <c r="D553" s="84"/>
    </row>
    <row r="554" spans="4:4" x14ac:dyDescent="0.3">
      <c r="D554" s="84"/>
    </row>
    <row r="555" spans="4:4" x14ac:dyDescent="0.3">
      <c r="D555" s="84"/>
    </row>
    <row r="556" spans="4:4" x14ac:dyDescent="0.3">
      <c r="D556" s="84"/>
    </row>
    <row r="557" spans="4:4" x14ac:dyDescent="0.3">
      <c r="D557" s="84"/>
    </row>
    <row r="558" spans="4:4" x14ac:dyDescent="0.3">
      <c r="D558" s="84"/>
    </row>
    <row r="559" spans="4:4" x14ac:dyDescent="0.3">
      <c r="D559" s="84"/>
    </row>
    <row r="560" spans="4:4" x14ac:dyDescent="0.3">
      <c r="D560" s="84"/>
    </row>
    <row r="561" spans="4:4" x14ac:dyDescent="0.3">
      <c r="D561" s="84"/>
    </row>
    <row r="562" spans="4:4" x14ac:dyDescent="0.3">
      <c r="D562" s="84"/>
    </row>
    <row r="563" spans="4:4" x14ac:dyDescent="0.3">
      <c r="D563" s="84"/>
    </row>
    <row r="564" spans="4:4" x14ac:dyDescent="0.3">
      <c r="D564" s="84"/>
    </row>
    <row r="565" spans="4:4" x14ac:dyDescent="0.3">
      <c r="D565" s="84"/>
    </row>
    <row r="566" spans="4:4" x14ac:dyDescent="0.3">
      <c r="D566" s="84"/>
    </row>
    <row r="567" spans="4:4" x14ac:dyDescent="0.3">
      <c r="D567" s="84"/>
    </row>
    <row r="568" spans="4:4" x14ac:dyDescent="0.3">
      <c r="D568" s="84"/>
    </row>
    <row r="569" spans="4:4" x14ac:dyDescent="0.3">
      <c r="D569" s="84"/>
    </row>
    <row r="570" spans="4:4" x14ac:dyDescent="0.3">
      <c r="D570" s="84"/>
    </row>
    <row r="571" spans="4:4" x14ac:dyDescent="0.3">
      <c r="D571" s="84"/>
    </row>
    <row r="572" spans="4:4" x14ac:dyDescent="0.3">
      <c r="D572" s="84"/>
    </row>
    <row r="573" spans="4:4" x14ac:dyDescent="0.3">
      <c r="D573" s="84"/>
    </row>
    <row r="574" spans="4:4" x14ac:dyDescent="0.3">
      <c r="D574" s="84"/>
    </row>
    <row r="575" spans="4:4" x14ac:dyDescent="0.3">
      <c r="D575" s="84"/>
    </row>
    <row r="576" spans="4:4" x14ac:dyDescent="0.3">
      <c r="D576" s="84"/>
    </row>
    <row r="577" spans="4:4" x14ac:dyDescent="0.3">
      <c r="D577" s="84"/>
    </row>
    <row r="578" spans="4:4" x14ac:dyDescent="0.3">
      <c r="D578" s="84"/>
    </row>
    <row r="579" spans="4:4" x14ac:dyDescent="0.3">
      <c r="D579" s="84"/>
    </row>
    <row r="580" spans="4:4" x14ac:dyDescent="0.3">
      <c r="D580" s="84"/>
    </row>
    <row r="581" spans="4:4" x14ac:dyDescent="0.3">
      <c r="D581" s="84"/>
    </row>
    <row r="582" spans="4:4" x14ac:dyDescent="0.3">
      <c r="D582" s="84"/>
    </row>
    <row r="583" spans="4:4" x14ac:dyDescent="0.3">
      <c r="D583" s="84"/>
    </row>
    <row r="584" spans="4:4" x14ac:dyDescent="0.3">
      <c r="D584" s="84"/>
    </row>
    <row r="585" spans="4:4" x14ac:dyDescent="0.3">
      <c r="D585" s="84"/>
    </row>
    <row r="586" spans="4:4" x14ac:dyDescent="0.3">
      <c r="D586" s="84"/>
    </row>
    <row r="587" spans="4:4" x14ac:dyDescent="0.3">
      <c r="D587" s="84"/>
    </row>
    <row r="588" spans="4:4" x14ac:dyDescent="0.3">
      <c r="D588" s="84"/>
    </row>
    <row r="589" spans="4:4" x14ac:dyDescent="0.3">
      <c r="D589" s="84"/>
    </row>
    <row r="590" spans="4:4" x14ac:dyDescent="0.3">
      <c r="D590" s="84"/>
    </row>
    <row r="591" spans="4:4" x14ac:dyDescent="0.3">
      <c r="D591" s="84"/>
    </row>
    <row r="592" spans="4:4" x14ac:dyDescent="0.3">
      <c r="D592" s="84"/>
    </row>
    <row r="593" spans="4:4" x14ac:dyDescent="0.3">
      <c r="D593" s="84"/>
    </row>
    <row r="594" spans="4:4" x14ac:dyDescent="0.3">
      <c r="D594" s="84"/>
    </row>
    <row r="595" spans="4:4" x14ac:dyDescent="0.3">
      <c r="D595" s="84"/>
    </row>
    <row r="596" spans="4:4" x14ac:dyDescent="0.3">
      <c r="D596" s="84"/>
    </row>
    <row r="597" spans="4:4" x14ac:dyDescent="0.3">
      <c r="D597" s="84"/>
    </row>
    <row r="598" spans="4:4" x14ac:dyDescent="0.3">
      <c r="D598" s="84"/>
    </row>
    <row r="599" spans="4:4" x14ac:dyDescent="0.3">
      <c r="D599" s="84"/>
    </row>
    <row r="600" spans="4:4" x14ac:dyDescent="0.3">
      <c r="D600" s="84"/>
    </row>
    <row r="601" spans="4:4" x14ac:dyDescent="0.3">
      <c r="D601" s="84"/>
    </row>
    <row r="602" spans="4:4" x14ac:dyDescent="0.3">
      <c r="D602" s="84"/>
    </row>
    <row r="603" spans="4:4" x14ac:dyDescent="0.3">
      <c r="D603" s="84"/>
    </row>
    <row r="604" spans="4:4" x14ac:dyDescent="0.3">
      <c r="D604" s="84"/>
    </row>
    <row r="605" spans="4:4" x14ac:dyDescent="0.3">
      <c r="D605" s="84"/>
    </row>
    <row r="606" spans="4:4" x14ac:dyDescent="0.3">
      <c r="D606" s="84"/>
    </row>
    <row r="607" spans="4:4" x14ac:dyDescent="0.3">
      <c r="D607" s="84"/>
    </row>
    <row r="608" spans="4:4" x14ac:dyDescent="0.3">
      <c r="D608" s="84"/>
    </row>
    <row r="609" spans="4:4" x14ac:dyDescent="0.3">
      <c r="D609" s="84"/>
    </row>
    <row r="610" spans="4:4" x14ac:dyDescent="0.3">
      <c r="D610" s="84"/>
    </row>
    <row r="611" spans="4:4" x14ac:dyDescent="0.3">
      <c r="D611" s="84"/>
    </row>
    <row r="612" spans="4:4" x14ac:dyDescent="0.3">
      <c r="D612" s="84"/>
    </row>
    <row r="613" spans="4:4" x14ac:dyDescent="0.3">
      <c r="D613" s="84"/>
    </row>
    <row r="614" spans="4:4" x14ac:dyDescent="0.3">
      <c r="D614" s="84"/>
    </row>
    <row r="615" spans="4:4" x14ac:dyDescent="0.3">
      <c r="D615" s="84"/>
    </row>
    <row r="616" spans="4:4" x14ac:dyDescent="0.3">
      <c r="D616" s="84"/>
    </row>
    <row r="617" spans="4:4" x14ac:dyDescent="0.3">
      <c r="D617" s="84"/>
    </row>
    <row r="618" spans="4:4" x14ac:dyDescent="0.3">
      <c r="D618" s="84"/>
    </row>
    <row r="619" spans="4:4" x14ac:dyDescent="0.3">
      <c r="D619" s="84"/>
    </row>
    <row r="620" spans="4:4" x14ac:dyDescent="0.3">
      <c r="D620" s="84"/>
    </row>
    <row r="621" spans="4:4" x14ac:dyDescent="0.3">
      <c r="D621" s="84"/>
    </row>
    <row r="622" spans="4:4" x14ac:dyDescent="0.3">
      <c r="D622" s="84"/>
    </row>
    <row r="623" spans="4:4" x14ac:dyDescent="0.3">
      <c r="D623" s="84"/>
    </row>
    <row r="624" spans="4:4" x14ac:dyDescent="0.3">
      <c r="D624" s="84"/>
    </row>
    <row r="625" spans="4:4" x14ac:dyDescent="0.3">
      <c r="D625" s="84"/>
    </row>
    <row r="626" spans="4:4" x14ac:dyDescent="0.3">
      <c r="D626" s="84"/>
    </row>
    <row r="627" spans="4:4" x14ac:dyDescent="0.3">
      <c r="D627" s="84"/>
    </row>
    <row r="628" spans="4:4" x14ac:dyDescent="0.3">
      <c r="D628" s="84"/>
    </row>
    <row r="629" spans="4:4" x14ac:dyDescent="0.3">
      <c r="D629" s="84"/>
    </row>
    <row r="630" spans="4:4" x14ac:dyDescent="0.3">
      <c r="D630" s="84"/>
    </row>
    <row r="631" spans="4:4" x14ac:dyDescent="0.3">
      <c r="D631" s="84"/>
    </row>
    <row r="632" spans="4:4" x14ac:dyDescent="0.3">
      <c r="D632" s="84"/>
    </row>
    <row r="633" spans="4:4" x14ac:dyDescent="0.3">
      <c r="D633" s="84"/>
    </row>
    <row r="634" spans="4:4" x14ac:dyDescent="0.3">
      <c r="D634" s="84"/>
    </row>
    <row r="635" spans="4:4" x14ac:dyDescent="0.3">
      <c r="D635" s="84"/>
    </row>
    <row r="636" spans="4:4" x14ac:dyDescent="0.3">
      <c r="D636" s="84"/>
    </row>
    <row r="637" spans="4:4" x14ac:dyDescent="0.3">
      <c r="D637" s="84"/>
    </row>
    <row r="638" spans="4:4" x14ac:dyDescent="0.3">
      <c r="D638" s="84"/>
    </row>
    <row r="639" spans="4:4" x14ac:dyDescent="0.3">
      <c r="D639" s="84"/>
    </row>
    <row r="640" spans="4:4" x14ac:dyDescent="0.3">
      <c r="D640" s="84"/>
    </row>
    <row r="641" spans="4:4" x14ac:dyDescent="0.3">
      <c r="D641" s="84"/>
    </row>
    <row r="642" spans="4:4" x14ac:dyDescent="0.3">
      <c r="D642" s="84"/>
    </row>
    <row r="643" spans="4:4" x14ac:dyDescent="0.3">
      <c r="D643" s="84"/>
    </row>
    <row r="644" spans="4:4" x14ac:dyDescent="0.3">
      <c r="D644" s="84"/>
    </row>
    <row r="645" spans="4:4" x14ac:dyDescent="0.3">
      <c r="D645" s="84"/>
    </row>
    <row r="646" spans="4:4" x14ac:dyDescent="0.3">
      <c r="D646" s="84"/>
    </row>
    <row r="647" spans="4:4" x14ac:dyDescent="0.3">
      <c r="D647" s="84"/>
    </row>
    <row r="648" spans="4:4" x14ac:dyDescent="0.3">
      <c r="D648" s="84"/>
    </row>
    <row r="649" spans="4:4" x14ac:dyDescent="0.3">
      <c r="D649" s="84"/>
    </row>
    <row r="650" spans="4:4" x14ac:dyDescent="0.3">
      <c r="D650" s="84"/>
    </row>
    <row r="651" spans="4:4" x14ac:dyDescent="0.3">
      <c r="D651" s="84"/>
    </row>
    <row r="652" spans="4:4" x14ac:dyDescent="0.3">
      <c r="D652" s="84"/>
    </row>
    <row r="653" spans="4:4" x14ac:dyDescent="0.3">
      <c r="D653" s="84"/>
    </row>
    <row r="654" spans="4:4" x14ac:dyDescent="0.3">
      <c r="D654" s="84"/>
    </row>
    <row r="655" spans="4:4" x14ac:dyDescent="0.3">
      <c r="D655" s="84"/>
    </row>
    <row r="656" spans="4:4" x14ac:dyDescent="0.3">
      <c r="D656" s="84"/>
    </row>
    <row r="657" spans="4:4" x14ac:dyDescent="0.3">
      <c r="D657" s="84"/>
    </row>
    <row r="658" spans="4:4" x14ac:dyDescent="0.3">
      <c r="D658" s="84"/>
    </row>
    <row r="659" spans="4:4" x14ac:dyDescent="0.3">
      <c r="D659" s="84"/>
    </row>
    <row r="660" spans="4:4" x14ac:dyDescent="0.3">
      <c r="D660" s="84"/>
    </row>
    <row r="661" spans="4:4" x14ac:dyDescent="0.3">
      <c r="D661" s="84"/>
    </row>
  </sheetData>
  <dataConsolidate/>
  <mergeCells count="1">
    <mergeCell ref="A2:H2"/>
  </mergeCells>
  <dataValidations count="1">
    <dataValidation type="list" allowBlank="1" showInputMessage="1" showErrorMessage="1" sqref="D5:D114" xr:uid="{FBA377B3-E879-4AFC-84CE-158295208839}">
      <formula1>L_piece_adm</formula1>
    </dataValidation>
  </dataValidations>
  <hyperlinks>
    <hyperlink ref="J8:L8" location="'Base de donnée articles'!A1" display="Accéder à la base de données articles" xr:uid="{775AE124-94FD-40A2-9F7D-B5EA84151585}"/>
    <hyperlink ref="J6" location="'Situation Stock Program'!A1" display="&gt; Voir la situation Stock Program" xr:uid="{6C322910-C7CB-45FB-98B3-4D14721A445C}"/>
    <hyperlink ref="J8" location="'Liste des Pièces Prog'!A1" display="&gt; Liste des pièces Program" xr:uid="{CFFC7B8D-C2DD-4FDA-A441-C4D2FCE246C0}"/>
    <hyperlink ref="J10" location="'Liste des Part. &amp; Frs'!A1" display="&gt; Liste_des_Partenaires &amp; Fournisseurs" xr:uid="{1AA62FFF-EF85-4A5E-A670-FF5F8EB2A725}"/>
    <hyperlink ref="J9" location="'Mouvement Stock Admin.'!A1" display="&gt; Liste des pièces Admin" xr:uid="{EA2D9ABA-896E-4E90-9E57-B8B51749C846}"/>
    <hyperlink ref="J7" location="'Situation Stock Admin.'!A1" display="&gt; Voir la situation Stock Admin" xr:uid="{5C7E0D8D-AD4C-4FFE-855B-85353068509E}"/>
  </hyperlink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A04EE-4DFE-452C-A107-85EA70244ADA}">
  <sheetPr>
    <tabColor rgb="FF0070C0"/>
  </sheetPr>
  <dimension ref="A2:O344"/>
  <sheetViews>
    <sheetView showZeros="0" workbookViewId="0">
      <selection activeCell="B3" sqref="B3"/>
    </sheetView>
  </sheetViews>
  <sheetFormatPr baseColWidth="10" defaultColWidth="11.44140625" defaultRowHeight="14.4" x14ac:dyDescent="0.3"/>
  <cols>
    <col min="1" max="1" width="4.88671875" style="17" customWidth="1"/>
    <col min="2" max="2" width="30.5546875" style="21" bestFit="1" customWidth="1"/>
    <col min="3" max="3" width="19.6640625" style="17" bestFit="1" customWidth="1"/>
    <col min="4" max="4" width="7.5546875" style="17" customWidth="1"/>
    <col min="5" max="5" width="8.88671875" style="17" bestFit="1" customWidth="1"/>
    <col min="6" max="6" width="12.44140625" style="19" bestFit="1" customWidth="1"/>
    <col min="7" max="7" width="12.44140625" style="19" customWidth="1"/>
    <col min="8" max="8" width="11.44140625" style="1"/>
    <col min="9" max="9" width="10.44140625" style="1" customWidth="1"/>
    <col min="10" max="16384" width="11.44140625" style="1"/>
  </cols>
  <sheetData>
    <row r="2" spans="1:15" ht="18" x14ac:dyDescent="0.35">
      <c r="A2" s="97" t="s">
        <v>1566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</row>
    <row r="3" spans="1:15" x14ac:dyDescent="0.3">
      <c r="B3" s="99" t="s">
        <v>1550</v>
      </c>
      <c r="C3" s="99" t="s">
        <v>671</v>
      </c>
      <c r="H3" s="99" t="s">
        <v>1547</v>
      </c>
    </row>
    <row r="4" spans="1:15" ht="28.8" x14ac:dyDescent="0.3">
      <c r="A4" s="38" t="s">
        <v>9</v>
      </c>
      <c r="B4" s="29" t="s">
        <v>673</v>
      </c>
      <c r="C4" s="29" t="s">
        <v>665</v>
      </c>
      <c r="D4" s="29" t="s">
        <v>664</v>
      </c>
      <c r="E4" s="29" t="s">
        <v>666</v>
      </c>
      <c r="F4" s="29" t="s">
        <v>667</v>
      </c>
      <c r="G4" s="29" t="s">
        <v>1843</v>
      </c>
      <c r="H4" s="29" t="s">
        <v>6</v>
      </c>
      <c r="I4" s="41" t="s">
        <v>4</v>
      </c>
      <c r="J4" s="41" t="s">
        <v>5</v>
      </c>
      <c r="K4" s="41" t="s">
        <v>7</v>
      </c>
      <c r="L4" s="42" t="s">
        <v>668</v>
      </c>
      <c r="M4" s="41" t="s">
        <v>1537</v>
      </c>
      <c r="N4" s="41" t="s">
        <v>1538</v>
      </c>
      <c r="O4" s="41" t="s">
        <v>1548</v>
      </c>
    </row>
    <row r="5" spans="1:15" x14ac:dyDescent="0.3">
      <c r="A5" s="39">
        <v>1</v>
      </c>
      <c r="B5" s="22" t="s">
        <v>252</v>
      </c>
      <c r="C5" s="18">
        <v>1400006826</v>
      </c>
      <c r="D5" s="18" t="s">
        <v>242</v>
      </c>
      <c r="E5" s="18" t="s">
        <v>1533</v>
      </c>
      <c r="F5" s="20"/>
      <c r="G5" s="20"/>
      <c r="H5" s="16"/>
      <c r="I5" s="49">
        <f>IF(C5="",0,SUMIFS(T_mouv_adm[Entrée],T_mouv_adm[Ref],C5))</f>
        <v>6</v>
      </c>
      <c r="J5" s="49">
        <f>IF(C5="",0,SUMIFS(T_mouv_adm[Sortie],T_mouv_adm[Ref],D5))</f>
        <v>0</v>
      </c>
      <c r="K5" s="50">
        <f t="shared" ref="K5:K68" si="0">IF(D5="","",H5+I5-J5)</f>
        <v>6</v>
      </c>
      <c r="L5" s="51">
        <f t="shared" ref="L5:L68" si="1">IFERROR(K5*G5,0)</f>
        <v>0</v>
      </c>
      <c r="M5" s="52">
        <v>4</v>
      </c>
      <c r="N5" s="57">
        <f t="shared" ref="N5:N68" si="2">IFERROR(K5-M5,"")</f>
        <v>2</v>
      </c>
      <c r="O5" s="53" t="str">
        <f t="shared" ref="O5:O68" si="3">IF(N5&gt;=0,"OK","Rupture")</f>
        <v>OK</v>
      </c>
    </row>
    <row r="6" spans="1:15" x14ac:dyDescent="0.3">
      <c r="A6" s="39">
        <v>2</v>
      </c>
      <c r="B6" s="22" t="s">
        <v>1567</v>
      </c>
      <c r="C6" s="18" t="s">
        <v>1568</v>
      </c>
      <c r="D6" s="18" t="s">
        <v>242</v>
      </c>
      <c r="E6" s="18" t="s">
        <v>1533</v>
      </c>
      <c r="F6" s="20"/>
      <c r="G6" s="20"/>
      <c r="H6" s="16"/>
      <c r="I6" s="18">
        <f>IF(C6="",0,SUMIFS(T_mouv_adm[Entrée],T_mouv_adm[Ref],C6))</f>
        <v>0</v>
      </c>
      <c r="J6" s="18">
        <f>IF(C6="",0,SUMIFS(T_mouv_adm[Sortie],T_mouv_adm[Ref],D6))</f>
        <v>0</v>
      </c>
      <c r="K6" s="18">
        <f t="shared" si="0"/>
        <v>0</v>
      </c>
      <c r="L6" s="54">
        <f t="shared" si="1"/>
        <v>0</v>
      </c>
      <c r="M6" s="52">
        <v>5</v>
      </c>
      <c r="N6" s="18">
        <f t="shared" si="2"/>
        <v>-5</v>
      </c>
      <c r="O6" s="18" t="str">
        <f t="shared" si="3"/>
        <v>Rupture</v>
      </c>
    </row>
    <row r="7" spans="1:15" x14ac:dyDescent="0.3">
      <c r="A7" s="39">
        <v>3</v>
      </c>
      <c r="B7" s="22" t="s">
        <v>1569</v>
      </c>
      <c r="C7" s="18" t="s">
        <v>1570</v>
      </c>
      <c r="D7" s="18" t="s">
        <v>242</v>
      </c>
      <c r="E7" s="18" t="s">
        <v>1533</v>
      </c>
      <c r="F7" s="20"/>
      <c r="G7" s="20"/>
      <c r="H7" s="16"/>
      <c r="I7" s="18">
        <f>IF(C7="",0,SUMIFS(T_mouv_adm[Entrée],T_mouv_adm[Ref],C7))</f>
        <v>0</v>
      </c>
      <c r="J7" s="18">
        <f>IF(C7="",0,SUMIFS(T_mouv_adm[Sortie],T_mouv_adm[Ref],D7))</f>
        <v>0</v>
      </c>
      <c r="K7" s="18">
        <f t="shared" si="0"/>
        <v>0</v>
      </c>
      <c r="L7" s="54">
        <f t="shared" si="1"/>
        <v>0</v>
      </c>
      <c r="M7" s="52">
        <v>6</v>
      </c>
      <c r="N7" s="18">
        <f t="shared" si="2"/>
        <v>-6</v>
      </c>
      <c r="O7" s="18" t="str">
        <f t="shared" si="3"/>
        <v>Rupture</v>
      </c>
    </row>
    <row r="8" spans="1:15" x14ac:dyDescent="0.3">
      <c r="A8" s="39">
        <v>4</v>
      </c>
      <c r="B8" s="22" t="s">
        <v>1569</v>
      </c>
      <c r="C8" s="18" t="s">
        <v>1571</v>
      </c>
      <c r="D8" s="18" t="s">
        <v>242</v>
      </c>
      <c r="E8" s="18" t="s">
        <v>1533</v>
      </c>
      <c r="F8" s="20"/>
      <c r="G8" s="20"/>
      <c r="H8" s="16"/>
      <c r="I8" s="18">
        <f>IF(C8="",0,SUMIFS(T_mouv_adm[Entrée],T_mouv_adm[Ref],C8))</f>
        <v>0</v>
      </c>
      <c r="J8" s="18">
        <f>IF(C8="",0,SUMIFS(T_mouv_adm[Sortie],T_mouv_adm[Ref],D8))</f>
        <v>0</v>
      </c>
      <c r="K8" s="18">
        <f t="shared" si="0"/>
        <v>0</v>
      </c>
      <c r="L8" s="54">
        <f t="shared" si="1"/>
        <v>0</v>
      </c>
      <c r="M8" s="52">
        <v>7</v>
      </c>
      <c r="N8" s="18">
        <f t="shared" si="2"/>
        <v>-7</v>
      </c>
      <c r="O8" s="18" t="str">
        <f t="shared" si="3"/>
        <v>Rupture</v>
      </c>
    </row>
    <row r="9" spans="1:15" x14ac:dyDescent="0.3">
      <c r="A9" s="39">
        <v>5</v>
      </c>
      <c r="B9" s="22" t="s">
        <v>19</v>
      </c>
      <c r="C9" s="18" t="s">
        <v>1572</v>
      </c>
      <c r="D9" s="18" t="s">
        <v>146</v>
      </c>
      <c r="E9" s="18" t="s">
        <v>1533</v>
      </c>
      <c r="F9" s="20"/>
      <c r="G9" s="20"/>
      <c r="H9" s="16"/>
      <c r="I9" s="18">
        <f>IF(C9="",0,SUMIFS(T_mouv_adm[Entrée],T_mouv_adm[Ref],C9))</f>
        <v>3</v>
      </c>
      <c r="J9" s="18">
        <f>IF(C9="",0,SUMIFS(T_mouv_adm[Sortie],T_mouv_adm[Ref],D9))</f>
        <v>0</v>
      </c>
      <c r="K9" s="18">
        <f t="shared" si="0"/>
        <v>3</v>
      </c>
      <c r="L9" s="54">
        <f t="shared" si="1"/>
        <v>0</v>
      </c>
      <c r="M9" s="52">
        <v>8</v>
      </c>
      <c r="N9" s="18">
        <f t="shared" si="2"/>
        <v>-5</v>
      </c>
      <c r="O9" s="18" t="str">
        <f t="shared" si="3"/>
        <v>Rupture</v>
      </c>
    </row>
    <row r="10" spans="1:15" x14ac:dyDescent="0.3">
      <c r="A10" s="39">
        <v>6</v>
      </c>
      <c r="B10" s="22" t="s">
        <v>701</v>
      </c>
      <c r="C10" s="18" t="s">
        <v>702</v>
      </c>
      <c r="D10" s="18" t="s">
        <v>120</v>
      </c>
      <c r="E10" s="18" t="s">
        <v>1529</v>
      </c>
      <c r="F10" s="20"/>
      <c r="G10" s="20"/>
      <c r="H10" s="16"/>
      <c r="I10" s="18">
        <f>IF(C10="",0,SUMIFS(T_mouv_adm[Entrée],T_mouv_adm[Ref],C10))</f>
        <v>0</v>
      </c>
      <c r="J10" s="18">
        <f>IF(C10="",0,SUMIFS(T_mouv_adm[Sortie],T_mouv_adm[Ref],D10))</f>
        <v>0</v>
      </c>
      <c r="K10" s="18">
        <f t="shared" si="0"/>
        <v>0</v>
      </c>
      <c r="L10" s="54">
        <f t="shared" si="1"/>
        <v>0</v>
      </c>
      <c r="M10" s="52">
        <v>9</v>
      </c>
      <c r="N10" s="18">
        <f t="shared" si="2"/>
        <v>-9</v>
      </c>
      <c r="O10" s="18" t="str">
        <f t="shared" si="3"/>
        <v>Rupture</v>
      </c>
    </row>
    <row r="11" spans="1:15" ht="15.6" customHeight="1" x14ac:dyDescent="0.3">
      <c r="A11" s="39">
        <v>7</v>
      </c>
      <c r="B11" s="22" t="s">
        <v>1573</v>
      </c>
      <c r="C11" s="18" t="s">
        <v>1574</v>
      </c>
      <c r="D11" s="18" t="s">
        <v>120</v>
      </c>
      <c r="E11" s="18" t="s">
        <v>1533</v>
      </c>
      <c r="F11" s="20"/>
      <c r="G11" s="20"/>
      <c r="H11" s="16"/>
      <c r="I11" s="18">
        <f>IF(C11="",0,SUMIFS(T_mouv_adm[Entrée],T_mouv_adm[Ref],C11))</f>
        <v>8</v>
      </c>
      <c r="J11" s="18">
        <f>IF(C11="",0,SUMIFS(T_mouv_adm[Sortie],T_mouv_adm[Ref],D11))</f>
        <v>0</v>
      </c>
      <c r="K11" s="18">
        <f t="shared" si="0"/>
        <v>8</v>
      </c>
      <c r="L11" s="54">
        <f t="shared" si="1"/>
        <v>0</v>
      </c>
      <c r="M11" s="52">
        <v>10</v>
      </c>
      <c r="N11" s="18">
        <f t="shared" si="2"/>
        <v>-2</v>
      </c>
      <c r="O11" s="18" t="str">
        <f t="shared" si="3"/>
        <v>Rupture</v>
      </c>
    </row>
    <row r="12" spans="1:15" x14ac:dyDescent="0.3">
      <c r="A12" s="39">
        <v>8</v>
      </c>
      <c r="B12" s="22" t="s">
        <v>1573</v>
      </c>
      <c r="C12" s="18" t="s">
        <v>1575</v>
      </c>
      <c r="D12" s="18" t="s">
        <v>120</v>
      </c>
      <c r="E12" s="18" t="s">
        <v>1533</v>
      </c>
      <c r="F12" s="20"/>
      <c r="G12" s="20"/>
      <c r="H12" s="16"/>
      <c r="I12" s="18">
        <f>IF(C12="",0,SUMIFS(T_mouv_adm[Entrée],T_mouv_adm[Ref],C12))</f>
        <v>20</v>
      </c>
      <c r="J12" s="18">
        <f>IF(C12="",0,SUMIFS(T_mouv_adm[Sortie],T_mouv_adm[Ref],D12))</f>
        <v>0</v>
      </c>
      <c r="K12" s="18">
        <f t="shared" si="0"/>
        <v>20</v>
      </c>
      <c r="L12" s="54">
        <f t="shared" si="1"/>
        <v>0</v>
      </c>
      <c r="M12" s="52">
        <v>11</v>
      </c>
      <c r="N12" s="18">
        <f t="shared" si="2"/>
        <v>9</v>
      </c>
      <c r="O12" s="18" t="str">
        <f t="shared" si="3"/>
        <v>OK</v>
      </c>
    </row>
    <row r="13" spans="1:15" x14ac:dyDescent="0.3">
      <c r="A13" s="39">
        <v>9</v>
      </c>
      <c r="B13" s="22" t="s">
        <v>1573</v>
      </c>
      <c r="C13" s="18" t="s">
        <v>1576</v>
      </c>
      <c r="D13" s="18" t="s">
        <v>120</v>
      </c>
      <c r="E13" s="18" t="s">
        <v>1533</v>
      </c>
      <c r="F13" s="20"/>
      <c r="G13" s="20"/>
      <c r="H13" s="16"/>
      <c r="I13" s="18">
        <f>IF(C13="",0,SUMIFS(T_mouv_adm[Entrée],T_mouv_adm[Ref],C13))</f>
        <v>10</v>
      </c>
      <c r="J13" s="18">
        <f>IF(C13="",0,SUMIFS(T_mouv_adm[Sortie],T_mouv_adm[Ref],D13))</f>
        <v>0</v>
      </c>
      <c r="K13" s="18">
        <f t="shared" si="0"/>
        <v>10</v>
      </c>
      <c r="L13" s="54">
        <f t="shared" si="1"/>
        <v>0</v>
      </c>
      <c r="M13" s="52">
        <v>12</v>
      </c>
      <c r="N13" s="18">
        <f t="shared" si="2"/>
        <v>-2</v>
      </c>
      <c r="O13" s="18" t="str">
        <f t="shared" si="3"/>
        <v>Rupture</v>
      </c>
    </row>
    <row r="14" spans="1:15" ht="15.6" customHeight="1" x14ac:dyDescent="0.3">
      <c r="A14" s="39">
        <v>10</v>
      </c>
      <c r="B14" s="22" t="s">
        <v>1573</v>
      </c>
      <c r="C14" s="18" t="s">
        <v>1577</v>
      </c>
      <c r="D14" s="18" t="s">
        <v>120</v>
      </c>
      <c r="E14" s="18" t="s">
        <v>1533</v>
      </c>
      <c r="F14" s="20"/>
      <c r="G14" s="20"/>
      <c r="H14" s="16"/>
      <c r="I14" s="18">
        <f>IF(C14="",0,SUMIFS(T_mouv_adm[Entrée],T_mouv_adm[Ref],C14))</f>
        <v>20</v>
      </c>
      <c r="J14" s="26">
        <f>IF(C14="",0,SUMIFS(T_mouv_adm[Sortie],T_mouv_adm[Ref],D14))</f>
        <v>0</v>
      </c>
      <c r="K14" s="26">
        <f t="shared" si="0"/>
        <v>20</v>
      </c>
      <c r="L14" s="55">
        <f t="shared" si="1"/>
        <v>0</v>
      </c>
      <c r="M14" s="52">
        <v>13</v>
      </c>
      <c r="N14" s="18">
        <f t="shared" si="2"/>
        <v>7</v>
      </c>
      <c r="O14" s="18" t="str">
        <f t="shared" si="3"/>
        <v>OK</v>
      </c>
    </row>
    <row r="15" spans="1:15" ht="15.6" customHeight="1" x14ac:dyDescent="0.3">
      <c r="A15" s="39">
        <v>11</v>
      </c>
      <c r="B15" s="22" t="s">
        <v>1578</v>
      </c>
      <c r="C15" s="18" t="s">
        <v>1827</v>
      </c>
      <c r="D15" s="18" t="s">
        <v>120</v>
      </c>
      <c r="E15" s="18" t="s">
        <v>1533</v>
      </c>
      <c r="F15" s="20"/>
      <c r="G15" s="20"/>
      <c r="H15" s="16"/>
      <c r="I15" s="18">
        <f>IF(C15="",0,SUMIFS(T_mouv_adm[Entrée],T_mouv_adm[Ref],C15))</f>
        <v>3</v>
      </c>
      <c r="J15" s="18">
        <f>IF(C15="",0,SUMIFS(T_mouv_adm[Sortie],T_mouv_adm[Ref],D15))</f>
        <v>0</v>
      </c>
      <c r="K15" s="40">
        <f t="shared" si="0"/>
        <v>3</v>
      </c>
      <c r="L15" s="56">
        <f t="shared" si="1"/>
        <v>0</v>
      </c>
      <c r="M15" s="52">
        <v>14</v>
      </c>
      <c r="N15" s="18">
        <f t="shared" si="2"/>
        <v>-11</v>
      </c>
      <c r="O15" s="18" t="str">
        <f t="shared" si="3"/>
        <v>Rupture</v>
      </c>
    </row>
    <row r="16" spans="1:15" ht="15.6" customHeight="1" x14ac:dyDescent="0.3">
      <c r="A16" s="39">
        <v>12</v>
      </c>
      <c r="B16" s="22" t="s">
        <v>1579</v>
      </c>
      <c r="C16" s="18" t="s">
        <v>1580</v>
      </c>
      <c r="D16" s="18" t="s">
        <v>120</v>
      </c>
      <c r="E16" s="18" t="s">
        <v>1533</v>
      </c>
      <c r="F16" s="20"/>
      <c r="G16" s="20"/>
      <c r="H16" s="16"/>
      <c r="I16" s="18">
        <f>IF(C16="",0,SUMIFS(T_mouv_adm[Entrée],T_mouv_adm[Ref],C16))</f>
        <v>0</v>
      </c>
      <c r="J16" s="18">
        <f>IF(C16="",0,SUMIFS(T_mouv_adm[Sortie],T_mouv_adm[Ref],D16))</f>
        <v>0</v>
      </c>
      <c r="K16" s="40">
        <f t="shared" si="0"/>
        <v>0</v>
      </c>
      <c r="L16" s="54">
        <f t="shared" si="1"/>
        <v>0</v>
      </c>
      <c r="M16" s="52">
        <v>15</v>
      </c>
      <c r="N16" s="18">
        <f t="shared" si="2"/>
        <v>-15</v>
      </c>
      <c r="O16" s="18" t="str">
        <f t="shared" si="3"/>
        <v>Rupture</v>
      </c>
    </row>
    <row r="17" spans="1:15" x14ac:dyDescent="0.3">
      <c r="A17" s="39">
        <v>13</v>
      </c>
      <c r="B17" s="22" t="s">
        <v>308</v>
      </c>
      <c r="C17" s="18" t="s">
        <v>1581</v>
      </c>
      <c r="D17" s="18" t="s">
        <v>146</v>
      </c>
      <c r="E17" s="18" t="s">
        <v>1533</v>
      </c>
      <c r="F17" s="20"/>
      <c r="G17" s="20"/>
      <c r="H17" s="16"/>
      <c r="I17" s="18">
        <f>IF(C17="",0,SUMIFS(T_mouv_adm[Entrée],T_mouv_adm[Ref],C17))</f>
        <v>0</v>
      </c>
      <c r="J17" s="18">
        <f>IF(C17="",0,SUMIFS(T_mouv_adm[Sortie],T_mouv_adm[Ref],D17))</f>
        <v>0</v>
      </c>
      <c r="K17" s="40">
        <f t="shared" si="0"/>
        <v>0</v>
      </c>
      <c r="L17" s="56">
        <f t="shared" si="1"/>
        <v>0</v>
      </c>
      <c r="M17" s="52">
        <v>16</v>
      </c>
      <c r="N17" s="18">
        <f t="shared" si="2"/>
        <v>-16</v>
      </c>
      <c r="O17" s="18" t="str">
        <f t="shared" si="3"/>
        <v>Rupture</v>
      </c>
    </row>
    <row r="18" spans="1:15" x14ac:dyDescent="0.3">
      <c r="A18" s="39">
        <v>14</v>
      </c>
      <c r="B18" s="22" t="s">
        <v>746</v>
      </c>
      <c r="C18" s="18">
        <v>70068700</v>
      </c>
      <c r="D18" s="18" t="s">
        <v>146</v>
      </c>
      <c r="E18" s="18" t="s">
        <v>1533</v>
      </c>
      <c r="F18" s="20"/>
      <c r="G18" s="20"/>
      <c r="H18" s="16"/>
      <c r="I18" s="18">
        <f>IF(C18="",0,SUMIFS(T_mouv_adm[Entrée],T_mouv_adm[Ref],C18))</f>
        <v>0</v>
      </c>
      <c r="J18" s="18">
        <f>IF(C18="",0,SUMIFS(T_mouv_adm[Sortie],T_mouv_adm[Ref],D18))</f>
        <v>0</v>
      </c>
      <c r="K18" s="40">
        <f t="shared" si="0"/>
        <v>0</v>
      </c>
      <c r="L18" s="54">
        <f t="shared" si="1"/>
        <v>0</v>
      </c>
      <c r="M18" s="52">
        <v>17</v>
      </c>
      <c r="N18" s="18">
        <f t="shared" si="2"/>
        <v>-17</v>
      </c>
      <c r="O18" s="18" t="str">
        <f t="shared" si="3"/>
        <v>Rupture</v>
      </c>
    </row>
    <row r="19" spans="1:15" x14ac:dyDescent="0.3">
      <c r="A19" s="39">
        <v>15</v>
      </c>
      <c r="B19" s="22" t="s">
        <v>1039</v>
      </c>
      <c r="C19" s="18" t="s">
        <v>129</v>
      </c>
      <c r="D19" s="18" t="s">
        <v>146</v>
      </c>
      <c r="E19" s="18" t="s">
        <v>1533</v>
      </c>
      <c r="F19" s="20"/>
      <c r="G19" s="20"/>
      <c r="H19" s="16"/>
      <c r="I19" s="18">
        <f>IF(C19="",0,SUMIFS(T_mouv_adm[Entrée],T_mouv_adm[Ref],C19))</f>
        <v>7</v>
      </c>
      <c r="J19" s="18">
        <f>IF(C19="",0,SUMIFS(T_mouv_adm[Sortie],T_mouv_adm[Ref],D19))</f>
        <v>0</v>
      </c>
      <c r="K19" s="40">
        <f t="shared" si="0"/>
        <v>7</v>
      </c>
      <c r="L19" s="54">
        <f t="shared" si="1"/>
        <v>0</v>
      </c>
      <c r="M19" s="52">
        <v>18</v>
      </c>
      <c r="N19" s="18">
        <f t="shared" si="2"/>
        <v>-11</v>
      </c>
      <c r="O19" s="18" t="str">
        <f t="shared" si="3"/>
        <v>Rupture</v>
      </c>
    </row>
    <row r="20" spans="1:15" x14ac:dyDescent="0.3">
      <c r="A20" s="39">
        <v>16</v>
      </c>
      <c r="B20" s="22" t="s">
        <v>452</v>
      </c>
      <c r="C20" s="18" t="s">
        <v>1582</v>
      </c>
      <c r="D20" s="18" t="s">
        <v>242</v>
      </c>
      <c r="E20" s="18" t="s">
        <v>1533</v>
      </c>
      <c r="F20" s="20"/>
      <c r="G20" s="20"/>
      <c r="H20" s="16"/>
      <c r="I20" s="18">
        <f>IF(C20="",0,SUMIFS(T_mouv_adm[Entrée],T_mouv_adm[Ref],C20))</f>
        <v>4</v>
      </c>
      <c r="J20" s="18">
        <f>IF(C20="",0,SUMIFS(T_mouv_adm[Sortie],T_mouv_adm[Ref],D20))</f>
        <v>0</v>
      </c>
      <c r="K20" s="18">
        <f t="shared" si="0"/>
        <v>4</v>
      </c>
      <c r="L20" s="54">
        <f t="shared" si="1"/>
        <v>0</v>
      </c>
      <c r="M20" s="52">
        <v>19</v>
      </c>
      <c r="N20" s="18">
        <f t="shared" si="2"/>
        <v>-15</v>
      </c>
      <c r="O20" s="18" t="str">
        <f t="shared" si="3"/>
        <v>Rupture</v>
      </c>
    </row>
    <row r="21" spans="1:15" x14ac:dyDescent="0.3">
      <c r="A21" s="39">
        <v>17</v>
      </c>
      <c r="B21" s="22" t="s">
        <v>1583</v>
      </c>
      <c r="C21" s="18" t="s">
        <v>1584</v>
      </c>
      <c r="D21" s="18" t="s">
        <v>242</v>
      </c>
      <c r="E21" s="18" t="s">
        <v>1533</v>
      </c>
      <c r="F21" s="20"/>
      <c r="G21" s="20"/>
      <c r="H21" s="16"/>
      <c r="I21" s="18">
        <f>IF(C21="",0,SUMIFS(T_mouv_adm[Entrée],T_mouv_adm[Ref],C21))</f>
        <v>6</v>
      </c>
      <c r="J21" s="18">
        <f>IF(C21="",0,SUMIFS(T_mouv_adm[Sortie],T_mouv_adm[Ref],D21))</f>
        <v>0</v>
      </c>
      <c r="K21" s="18">
        <f t="shared" si="0"/>
        <v>6</v>
      </c>
      <c r="L21" s="54">
        <f t="shared" si="1"/>
        <v>0</v>
      </c>
      <c r="M21" s="52">
        <v>20</v>
      </c>
      <c r="N21" s="18">
        <f t="shared" si="2"/>
        <v>-14</v>
      </c>
      <c r="O21" s="18" t="str">
        <f t="shared" si="3"/>
        <v>Rupture</v>
      </c>
    </row>
    <row r="22" spans="1:15" x14ac:dyDescent="0.3">
      <c r="A22" s="39">
        <v>18</v>
      </c>
      <c r="B22" s="22" t="s">
        <v>1585</v>
      </c>
      <c r="C22" s="18" t="s">
        <v>1586</v>
      </c>
      <c r="D22" s="18" t="s">
        <v>120</v>
      </c>
      <c r="E22" s="18" t="s">
        <v>1533</v>
      </c>
      <c r="F22" s="20"/>
      <c r="G22" s="20"/>
      <c r="H22" s="16"/>
      <c r="I22" s="18">
        <f>IF(C22="",0,SUMIFS(T_mouv_adm[Entrée],T_mouv_adm[Ref],C22))</f>
        <v>0</v>
      </c>
      <c r="J22" s="18">
        <f>IF(C22="",0,SUMIFS(T_mouv_adm[Sortie],T_mouv_adm[Ref],D22))</f>
        <v>0</v>
      </c>
      <c r="K22" s="18">
        <f t="shared" si="0"/>
        <v>0</v>
      </c>
      <c r="L22" s="54">
        <f t="shared" si="1"/>
        <v>0</v>
      </c>
      <c r="M22" s="52">
        <v>21</v>
      </c>
      <c r="N22" s="18">
        <f t="shared" si="2"/>
        <v>-21</v>
      </c>
      <c r="O22" s="18" t="str">
        <f t="shared" si="3"/>
        <v>Rupture</v>
      </c>
    </row>
    <row r="23" spans="1:15" x14ac:dyDescent="0.3">
      <c r="A23" s="39">
        <v>19</v>
      </c>
      <c r="B23" s="22" t="s">
        <v>1587</v>
      </c>
      <c r="C23" s="18" t="s">
        <v>1588</v>
      </c>
      <c r="D23" s="18" t="s">
        <v>242</v>
      </c>
      <c r="E23" s="18" t="s">
        <v>1533</v>
      </c>
      <c r="F23" s="20"/>
      <c r="G23" s="20"/>
      <c r="H23" s="16"/>
      <c r="I23" s="18">
        <f>IF(C23="",0,SUMIFS(T_mouv_adm[Entrée],T_mouv_adm[Ref],C23))</f>
        <v>18</v>
      </c>
      <c r="J23" s="18">
        <f>IF(C23="",0,SUMIFS(T_mouv_adm[Sortie],T_mouv_adm[Ref],D23))</f>
        <v>0</v>
      </c>
      <c r="K23" s="18">
        <f t="shared" si="0"/>
        <v>18</v>
      </c>
      <c r="L23" s="54">
        <f t="shared" si="1"/>
        <v>0</v>
      </c>
      <c r="M23" s="52">
        <v>22</v>
      </c>
      <c r="N23" s="18">
        <f t="shared" si="2"/>
        <v>-4</v>
      </c>
      <c r="O23" s="18" t="str">
        <f t="shared" si="3"/>
        <v>Rupture</v>
      </c>
    </row>
    <row r="24" spans="1:15" x14ac:dyDescent="0.3">
      <c r="A24" s="39">
        <v>20</v>
      </c>
      <c r="B24" s="22" t="s">
        <v>1589</v>
      </c>
      <c r="C24" s="18" t="s">
        <v>1590</v>
      </c>
      <c r="D24" s="18" t="s">
        <v>242</v>
      </c>
      <c r="E24" s="18" t="s">
        <v>1533</v>
      </c>
      <c r="F24" s="20"/>
      <c r="G24" s="20"/>
      <c r="H24" s="16"/>
      <c r="I24" s="18">
        <f>IF(C24="",0,SUMIFS(T_mouv_adm[Entrée],T_mouv_adm[Ref],C24))</f>
        <v>4</v>
      </c>
      <c r="J24" s="18">
        <f>IF(C24="",0,SUMIFS(T_mouv_adm[Sortie],T_mouv_adm[Ref],D24))</f>
        <v>0</v>
      </c>
      <c r="K24" s="18">
        <f t="shared" si="0"/>
        <v>4</v>
      </c>
      <c r="L24" s="54">
        <f t="shared" si="1"/>
        <v>0</v>
      </c>
      <c r="M24" s="52">
        <v>23</v>
      </c>
      <c r="N24" s="18">
        <f t="shared" si="2"/>
        <v>-19</v>
      </c>
      <c r="O24" s="18" t="str">
        <f t="shared" si="3"/>
        <v>Rupture</v>
      </c>
    </row>
    <row r="25" spans="1:15" x14ac:dyDescent="0.3">
      <c r="A25" s="39">
        <v>21</v>
      </c>
      <c r="B25" s="22" t="s">
        <v>1589</v>
      </c>
      <c r="C25" s="18" t="s">
        <v>1591</v>
      </c>
      <c r="D25" s="18" t="s">
        <v>242</v>
      </c>
      <c r="E25" s="18" t="s">
        <v>1533</v>
      </c>
      <c r="F25" s="20"/>
      <c r="G25" s="20"/>
      <c r="H25" s="16"/>
      <c r="I25" s="18">
        <f>IF(C25="",0,SUMIFS(T_mouv_adm[Entrée],T_mouv_adm[Ref],C25))</f>
        <v>4</v>
      </c>
      <c r="J25" s="18">
        <f>IF(C25="",0,SUMIFS(T_mouv_adm[Sortie],T_mouv_adm[Ref],D25))</f>
        <v>0</v>
      </c>
      <c r="K25" s="18">
        <f t="shared" si="0"/>
        <v>4</v>
      </c>
      <c r="L25" s="54">
        <f t="shared" si="1"/>
        <v>0</v>
      </c>
      <c r="M25" s="52">
        <v>24</v>
      </c>
      <c r="N25" s="18">
        <f t="shared" si="2"/>
        <v>-20</v>
      </c>
      <c r="O25" s="18" t="str">
        <f t="shared" si="3"/>
        <v>Rupture</v>
      </c>
    </row>
    <row r="26" spans="1:15" x14ac:dyDescent="0.3">
      <c r="A26" s="39">
        <v>22</v>
      </c>
      <c r="B26" s="22" t="s">
        <v>19</v>
      </c>
      <c r="C26" s="18">
        <v>26510353</v>
      </c>
      <c r="D26" s="18" t="s">
        <v>146</v>
      </c>
      <c r="E26" s="18" t="s">
        <v>1533</v>
      </c>
      <c r="F26" s="20"/>
      <c r="G26" s="20"/>
      <c r="H26" s="16"/>
      <c r="I26" s="18">
        <f>IF(C26="",0,SUMIFS(T_mouv_adm[Entrée],T_mouv_adm[Ref],C26))</f>
        <v>4</v>
      </c>
      <c r="J26" s="18">
        <f>IF(C26="",0,SUMIFS(T_mouv_adm[Sortie],T_mouv_adm[Ref],D26))</f>
        <v>0</v>
      </c>
      <c r="K26" s="18">
        <f t="shared" si="0"/>
        <v>4</v>
      </c>
      <c r="L26" s="54">
        <f t="shared" si="1"/>
        <v>0</v>
      </c>
      <c r="M26" s="52">
        <v>25</v>
      </c>
      <c r="N26" s="18">
        <f t="shared" si="2"/>
        <v>-21</v>
      </c>
      <c r="O26" s="18" t="str">
        <f t="shared" si="3"/>
        <v>Rupture</v>
      </c>
    </row>
    <row r="27" spans="1:15" x14ac:dyDescent="0.3">
      <c r="A27" s="39">
        <v>23</v>
      </c>
      <c r="B27" s="22" t="s">
        <v>17</v>
      </c>
      <c r="C27" s="18" t="s">
        <v>1592</v>
      </c>
      <c r="D27" s="18" t="s">
        <v>1286</v>
      </c>
      <c r="E27" s="18" t="s">
        <v>1533</v>
      </c>
      <c r="F27" s="20"/>
      <c r="G27" s="20"/>
      <c r="H27" s="16"/>
      <c r="I27" s="18">
        <f>IF(C27="",0,SUMIFS(T_mouv_adm[Entrée],T_mouv_adm[Ref],C27))</f>
        <v>0</v>
      </c>
      <c r="J27" s="18">
        <f>IF(C27="",0,SUMIFS(T_mouv_adm[Sortie],T_mouv_adm[Ref],D27))</f>
        <v>0</v>
      </c>
      <c r="K27" s="18">
        <f t="shared" si="0"/>
        <v>0</v>
      </c>
      <c r="L27" s="54">
        <f t="shared" si="1"/>
        <v>0</v>
      </c>
      <c r="M27" s="52">
        <v>26</v>
      </c>
      <c r="N27" s="18">
        <f t="shared" si="2"/>
        <v>-26</v>
      </c>
      <c r="O27" s="18" t="str">
        <f t="shared" si="3"/>
        <v>Rupture</v>
      </c>
    </row>
    <row r="28" spans="1:15" x14ac:dyDescent="0.3">
      <c r="A28" s="39">
        <v>24</v>
      </c>
      <c r="B28" s="22" t="s">
        <v>605</v>
      </c>
      <c r="C28" s="18" t="s">
        <v>1593</v>
      </c>
      <c r="D28" s="18" t="s">
        <v>1286</v>
      </c>
      <c r="E28" s="18" t="s">
        <v>1533</v>
      </c>
      <c r="F28" s="20"/>
      <c r="G28" s="20"/>
      <c r="H28" s="16"/>
      <c r="I28" s="18">
        <f>IF(C28="",0,SUMIFS(T_mouv_adm[Entrée],T_mouv_adm[Ref],C28))</f>
        <v>0</v>
      </c>
      <c r="J28" s="18">
        <f>IF(C28="",0,SUMIFS(T_mouv_adm[Sortie],T_mouv_adm[Ref],D28))</f>
        <v>0</v>
      </c>
      <c r="K28" s="18">
        <f t="shared" si="0"/>
        <v>0</v>
      </c>
      <c r="L28" s="54">
        <f t="shared" si="1"/>
        <v>0</v>
      </c>
      <c r="M28" s="52">
        <v>27</v>
      </c>
      <c r="N28" s="18">
        <f t="shared" si="2"/>
        <v>-27</v>
      </c>
      <c r="O28" s="18" t="str">
        <f t="shared" si="3"/>
        <v>Rupture</v>
      </c>
    </row>
    <row r="29" spans="1:15" x14ac:dyDescent="0.3">
      <c r="A29" s="39">
        <v>25</v>
      </c>
      <c r="B29" s="22" t="s">
        <v>473</v>
      </c>
      <c r="C29" s="18" t="s">
        <v>1594</v>
      </c>
      <c r="D29" s="18" t="s">
        <v>1286</v>
      </c>
      <c r="E29" s="18" t="s">
        <v>1533</v>
      </c>
      <c r="F29" s="20"/>
      <c r="G29" s="20"/>
      <c r="H29" s="16"/>
      <c r="I29" s="18">
        <f>IF(C29="",0,SUMIFS(T_mouv_adm[Entrée],T_mouv_adm[Ref],C29))</f>
        <v>0</v>
      </c>
      <c r="J29" s="18">
        <f>IF(C29="",0,SUMIFS(T_mouv_adm[Sortie],T_mouv_adm[Ref],D29))</f>
        <v>0</v>
      </c>
      <c r="K29" s="18">
        <f t="shared" si="0"/>
        <v>0</v>
      </c>
      <c r="L29" s="54">
        <f t="shared" si="1"/>
        <v>0</v>
      </c>
      <c r="M29" s="52">
        <v>28</v>
      </c>
      <c r="N29" s="18">
        <f t="shared" si="2"/>
        <v>-28</v>
      </c>
      <c r="O29" s="18" t="str">
        <f t="shared" si="3"/>
        <v>Rupture</v>
      </c>
    </row>
    <row r="30" spans="1:15" x14ac:dyDescent="0.3">
      <c r="A30" s="39">
        <v>26</v>
      </c>
      <c r="B30" s="22" t="s">
        <v>1284</v>
      </c>
      <c r="C30" s="18" t="s">
        <v>1285</v>
      </c>
      <c r="D30" s="18" t="s">
        <v>1286</v>
      </c>
      <c r="E30" s="18" t="s">
        <v>1533</v>
      </c>
      <c r="F30" s="20"/>
      <c r="G30" s="20"/>
      <c r="H30" s="16"/>
      <c r="I30" s="18">
        <f>IF(C30="",0,SUMIFS(T_mouv_adm[Entrée],T_mouv_adm[Ref],C30))</f>
        <v>0</v>
      </c>
      <c r="J30" s="18">
        <f>IF(C30="",0,SUMIFS(T_mouv_adm[Sortie],T_mouv_adm[Ref],D30))</f>
        <v>0</v>
      </c>
      <c r="K30" s="18">
        <f t="shared" si="0"/>
        <v>0</v>
      </c>
      <c r="L30" s="54">
        <f t="shared" si="1"/>
        <v>0</v>
      </c>
      <c r="M30" s="52">
        <v>29</v>
      </c>
      <c r="N30" s="18">
        <f t="shared" si="2"/>
        <v>-29</v>
      </c>
      <c r="O30" s="18" t="str">
        <f t="shared" si="3"/>
        <v>Rupture</v>
      </c>
    </row>
    <row r="31" spans="1:15" x14ac:dyDescent="0.3">
      <c r="A31" s="39">
        <v>27</v>
      </c>
      <c r="B31" s="22" t="s">
        <v>20</v>
      </c>
      <c r="C31" s="18" t="s">
        <v>1595</v>
      </c>
      <c r="D31" s="18" t="s">
        <v>1286</v>
      </c>
      <c r="E31" s="18" t="s">
        <v>1533</v>
      </c>
      <c r="F31" s="20"/>
      <c r="G31" s="20"/>
      <c r="H31" s="16"/>
      <c r="I31" s="18">
        <f>IF(C31="",0,SUMIFS(T_mouv_adm[Entrée],T_mouv_adm[Ref],C31))</f>
        <v>0</v>
      </c>
      <c r="J31" s="18">
        <f>IF(C31="",0,SUMIFS(T_mouv_adm[Sortie],T_mouv_adm[Ref],D31))</f>
        <v>0</v>
      </c>
      <c r="K31" s="18">
        <f t="shared" si="0"/>
        <v>0</v>
      </c>
      <c r="L31" s="54">
        <f t="shared" si="1"/>
        <v>0</v>
      </c>
      <c r="M31" s="52">
        <v>30</v>
      </c>
      <c r="N31" s="18">
        <f t="shared" si="2"/>
        <v>-30</v>
      </c>
      <c r="O31" s="18" t="str">
        <f t="shared" si="3"/>
        <v>Rupture</v>
      </c>
    </row>
    <row r="32" spans="1:15" x14ac:dyDescent="0.3">
      <c r="A32" s="39">
        <v>28</v>
      </c>
      <c r="B32" s="22" t="s">
        <v>22</v>
      </c>
      <c r="C32" s="18" t="s">
        <v>1596</v>
      </c>
      <c r="D32" s="18" t="s">
        <v>1286</v>
      </c>
      <c r="E32" s="18" t="s">
        <v>1533</v>
      </c>
      <c r="F32" s="20"/>
      <c r="G32" s="20"/>
      <c r="H32" s="16"/>
      <c r="I32" s="18">
        <f>IF(C32="",0,SUMIFS(T_mouv_adm[Entrée],T_mouv_adm[Ref],C32))</f>
        <v>0</v>
      </c>
      <c r="J32" s="18">
        <f>IF(C32="",0,SUMIFS(T_mouv_adm[Sortie],T_mouv_adm[Ref],D32))</f>
        <v>0</v>
      </c>
      <c r="K32" s="18">
        <f t="shared" si="0"/>
        <v>0</v>
      </c>
      <c r="L32" s="54">
        <f t="shared" si="1"/>
        <v>0</v>
      </c>
      <c r="M32" s="52">
        <v>31</v>
      </c>
      <c r="N32" s="18">
        <f t="shared" si="2"/>
        <v>-31</v>
      </c>
      <c r="O32" s="18" t="str">
        <f t="shared" si="3"/>
        <v>Rupture</v>
      </c>
    </row>
    <row r="33" spans="1:15" x14ac:dyDescent="0.3">
      <c r="A33" s="39">
        <v>29</v>
      </c>
      <c r="B33" s="22" t="s">
        <v>882</v>
      </c>
      <c r="C33" s="18" t="s">
        <v>1597</v>
      </c>
      <c r="D33" s="18" t="s">
        <v>242</v>
      </c>
      <c r="E33" s="18" t="s">
        <v>1533</v>
      </c>
      <c r="F33" s="20"/>
      <c r="G33" s="20"/>
      <c r="H33" s="16"/>
      <c r="I33" s="18">
        <f>IF(C33="",0,SUMIFS(T_mouv_adm[Entrée],T_mouv_adm[Ref],C33))</f>
        <v>0</v>
      </c>
      <c r="J33" s="18">
        <f>IF(C33="",0,SUMIFS(T_mouv_adm[Sortie],T_mouv_adm[Ref],D33))</f>
        <v>0</v>
      </c>
      <c r="K33" s="18">
        <f t="shared" si="0"/>
        <v>0</v>
      </c>
      <c r="L33" s="54">
        <f t="shared" si="1"/>
        <v>0</v>
      </c>
      <c r="M33" s="52">
        <v>32</v>
      </c>
      <c r="N33" s="18">
        <f t="shared" si="2"/>
        <v>-32</v>
      </c>
      <c r="O33" s="18" t="str">
        <f t="shared" si="3"/>
        <v>Rupture</v>
      </c>
    </row>
    <row r="34" spans="1:15" x14ac:dyDescent="0.3">
      <c r="A34" s="39">
        <v>30</v>
      </c>
      <c r="B34" s="22" t="s">
        <v>1598</v>
      </c>
      <c r="C34" s="18" t="s">
        <v>1599</v>
      </c>
      <c r="D34" s="18" t="s">
        <v>1286</v>
      </c>
      <c r="E34" s="18" t="s">
        <v>1533</v>
      </c>
      <c r="F34" s="20"/>
      <c r="G34" s="20"/>
      <c r="H34" s="16"/>
      <c r="I34" s="18">
        <f>IF(C34="",0,SUMIFS(T_mouv_adm[Entrée],T_mouv_adm[Ref],C34))</f>
        <v>0</v>
      </c>
      <c r="J34" s="18">
        <f>IF(C34="",0,SUMIFS(T_mouv_adm[Sortie],T_mouv_adm[Ref],D34))</f>
        <v>0</v>
      </c>
      <c r="K34" s="18">
        <f t="shared" si="0"/>
        <v>0</v>
      </c>
      <c r="L34" s="54">
        <f t="shared" si="1"/>
        <v>0</v>
      </c>
      <c r="M34" s="52">
        <v>33</v>
      </c>
      <c r="N34" s="18">
        <f t="shared" si="2"/>
        <v>-33</v>
      </c>
      <c r="O34" s="18" t="str">
        <f t="shared" si="3"/>
        <v>Rupture</v>
      </c>
    </row>
    <row r="35" spans="1:15" x14ac:dyDescent="0.3">
      <c r="A35" s="39">
        <v>31</v>
      </c>
      <c r="B35" s="22" t="s">
        <v>252</v>
      </c>
      <c r="C35" s="18" t="s">
        <v>1600</v>
      </c>
      <c r="D35" s="18" t="s">
        <v>1286</v>
      </c>
      <c r="E35" s="18" t="s">
        <v>1533</v>
      </c>
      <c r="F35" s="20"/>
      <c r="G35" s="20"/>
      <c r="H35" s="16"/>
      <c r="I35" s="18">
        <f>IF(C35="",0,SUMIFS(T_mouv_adm[Entrée],T_mouv_adm[Ref],C35))</f>
        <v>0</v>
      </c>
      <c r="J35" s="18">
        <f>IF(C35="",0,SUMIFS(T_mouv_adm[Sortie],T_mouv_adm[Ref],D35))</f>
        <v>0</v>
      </c>
      <c r="K35" s="18">
        <f t="shared" si="0"/>
        <v>0</v>
      </c>
      <c r="L35" s="54">
        <f t="shared" si="1"/>
        <v>0</v>
      </c>
      <c r="M35" s="52">
        <v>34</v>
      </c>
      <c r="N35" s="18">
        <f t="shared" si="2"/>
        <v>-34</v>
      </c>
      <c r="O35" s="18" t="str">
        <f t="shared" si="3"/>
        <v>Rupture</v>
      </c>
    </row>
    <row r="36" spans="1:15" x14ac:dyDescent="0.3">
      <c r="A36" s="39">
        <v>32</v>
      </c>
      <c r="B36" s="22" t="s">
        <v>728</v>
      </c>
      <c r="C36" s="18">
        <v>2556201</v>
      </c>
      <c r="D36" s="18" t="s">
        <v>146</v>
      </c>
      <c r="E36" s="18" t="s">
        <v>1533</v>
      </c>
      <c r="F36" s="20"/>
      <c r="G36" s="20"/>
      <c r="H36" s="16"/>
      <c r="I36" s="18">
        <f>IF(C36="",0,SUMIFS(T_mouv_adm[Entrée],T_mouv_adm[Ref],C36))</f>
        <v>0</v>
      </c>
      <c r="J36" s="18">
        <f>IF(C36="",0,SUMIFS(T_mouv_adm[Sortie],T_mouv_adm[Ref],D36))</f>
        <v>0</v>
      </c>
      <c r="K36" s="18">
        <f t="shared" si="0"/>
        <v>0</v>
      </c>
      <c r="L36" s="54">
        <f t="shared" si="1"/>
        <v>0</v>
      </c>
      <c r="M36" s="52">
        <v>35</v>
      </c>
      <c r="N36" s="18">
        <f t="shared" si="2"/>
        <v>-35</v>
      </c>
      <c r="O36" s="18" t="str">
        <f t="shared" si="3"/>
        <v>Rupture</v>
      </c>
    </row>
    <row r="37" spans="1:15" x14ac:dyDescent="0.3">
      <c r="A37" s="39">
        <v>33</v>
      </c>
      <c r="B37" s="22" t="s">
        <v>1601</v>
      </c>
      <c r="C37" s="18" t="s">
        <v>1602</v>
      </c>
      <c r="D37" s="18" t="s">
        <v>120</v>
      </c>
      <c r="E37" s="18" t="s">
        <v>1533</v>
      </c>
      <c r="F37" s="20"/>
      <c r="G37" s="20"/>
      <c r="H37" s="16"/>
      <c r="I37" s="18">
        <f>IF(C37="",0,SUMIFS(T_mouv_adm[Entrée],T_mouv_adm[Ref],C37))</f>
        <v>0</v>
      </c>
      <c r="J37" s="18">
        <f>IF(C37="",0,SUMIFS(T_mouv_adm[Sortie],T_mouv_adm[Ref],D37))</f>
        <v>0</v>
      </c>
      <c r="K37" s="18">
        <f t="shared" si="0"/>
        <v>0</v>
      </c>
      <c r="L37" s="54">
        <f t="shared" si="1"/>
        <v>0</v>
      </c>
      <c r="M37" s="52">
        <v>36</v>
      </c>
      <c r="N37" s="18">
        <f t="shared" si="2"/>
        <v>-36</v>
      </c>
      <c r="O37" s="18" t="str">
        <f t="shared" si="3"/>
        <v>Rupture</v>
      </c>
    </row>
    <row r="38" spans="1:15" x14ac:dyDescent="0.3">
      <c r="A38" s="39">
        <v>34</v>
      </c>
      <c r="B38" s="22" t="s">
        <v>132</v>
      </c>
      <c r="C38" s="18" t="s">
        <v>1603</v>
      </c>
      <c r="D38" s="18" t="s">
        <v>120</v>
      </c>
      <c r="E38" s="18" t="s">
        <v>1529</v>
      </c>
      <c r="F38" s="20"/>
      <c r="G38" s="20"/>
      <c r="H38" s="16"/>
      <c r="I38" s="18">
        <f>IF(C38="",0,SUMIFS(T_mouv_adm[Entrée],T_mouv_adm[Ref],C38))</f>
        <v>0</v>
      </c>
      <c r="J38" s="18">
        <f>IF(C38="",0,SUMIFS(T_mouv_adm[Sortie],T_mouv_adm[Ref],D38))</f>
        <v>0</v>
      </c>
      <c r="K38" s="18">
        <f t="shared" si="0"/>
        <v>0</v>
      </c>
      <c r="L38" s="54">
        <f t="shared" si="1"/>
        <v>0</v>
      </c>
      <c r="M38" s="52">
        <v>37</v>
      </c>
      <c r="N38" s="18">
        <f t="shared" si="2"/>
        <v>-37</v>
      </c>
      <c r="O38" s="18" t="str">
        <f t="shared" si="3"/>
        <v>Rupture</v>
      </c>
    </row>
    <row r="39" spans="1:15" x14ac:dyDescent="0.3">
      <c r="A39" s="39">
        <v>35</v>
      </c>
      <c r="B39" s="22" t="s">
        <v>918</v>
      </c>
      <c r="C39" s="18" t="s">
        <v>152</v>
      </c>
      <c r="D39" s="18" t="s">
        <v>146</v>
      </c>
      <c r="E39" s="18" t="s">
        <v>1533</v>
      </c>
      <c r="F39" s="20"/>
      <c r="G39" s="20"/>
      <c r="H39" s="16"/>
      <c r="I39" s="18">
        <f>IF(C39="",0,SUMIFS(T_mouv_adm[Entrée],T_mouv_adm[Ref],C39))</f>
        <v>0</v>
      </c>
      <c r="J39" s="18">
        <f>IF(C39="",0,SUMIFS(T_mouv_adm[Sortie],T_mouv_adm[Ref],D39))</f>
        <v>0</v>
      </c>
      <c r="K39" s="18">
        <f t="shared" si="0"/>
        <v>0</v>
      </c>
      <c r="L39" s="54">
        <f t="shared" si="1"/>
        <v>0</v>
      </c>
      <c r="M39" s="52">
        <v>38</v>
      </c>
      <c r="N39" s="18">
        <f t="shared" si="2"/>
        <v>-38</v>
      </c>
      <c r="O39" s="18" t="str">
        <f t="shared" si="3"/>
        <v>Rupture</v>
      </c>
    </row>
    <row r="40" spans="1:15" x14ac:dyDescent="0.3">
      <c r="A40" s="39">
        <v>36</v>
      </c>
      <c r="B40" s="22" t="s">
        <v>19</v>
      </c>
      <c r="C40" s="18" t="s">
        <v>735</v>
      </c>
      <c r="D40" s="18" t="s">
        <v>146</v>
      </c>
      <c r="E40" s="18" t="s">
        <v>1533</v>
      </c>
      <c r="F40" s="20"/>
      <c r="G40" s="20"/>
      <c r="H40" s="16"/>
      <c r="I40" s="18">
        <f>IF(C40="",0,SUMIFS(T_mouv_adm[Entrée],T_mouv_adm[Ref],C40))</f>
        <v>0</v>
      </c>
      <c r="J40" s="18">
        <f>IF(C40="",0,SUMIFS(T_mouv_adm[Sortie],T_mouv_adm[Ref],D40))</f>
        <v>0</v>
      </c>
      <c r="K40" s="18">
        <f t="shared" si="0"/>
        <v>0</v>
      </c>
      <c r="L40" s="54">
        <f t="shared" si="1"/>
        <v>0</v>
      </c>
      <c r="M40" s="52">
        <v>39</v>
      </c>
      <c r="N40" s="18">
        <f t="shared" si="2"/>
        <v>-39</v>
      </c>
      <c r="O40" s="18" t="str">
        <f t="shared" si="3"/>
        <v>Rupture</v>
      </c>
    </row>
    <row r="41" spans="1:15" x14ac:dyDescent="0.3">
      <c r="A41" s="39">
        <v>37</v>
      </c>
      <c r="B41" s="22" t="s">
        <v>160</v>
      </c>
      <c r="C41" s="18" t="s">
        <v>161</v>
      </c>
      <c r="D41" s="18" t="s">
        <v>146</v>
      </c>
      <c r="E41" s="18" t="s">
        <v>1533</v>
      </c>
      <c r="F41" s="20"/>
      <c r="G41" s="20"/>
      <c r="H41" s="16"/>
      <c r="I41" s="18">
        <f>IF(C41="",0,SUMIFS(T_mouv_adm[Entrée],T_mouv_adm[Ref],C41))</f>
        <v>0</v>
      </c>
      <c r="J41" s="18">
        <f>IF(C41="",0,SUMIFS(T_mouv_adm[Sortie],T_mouv_adm[Ref],D41))</f>
        <v>0</v>
      </c>
      <c r="K41" s="18">
        <f t="shared" si="0"/>
        <v>0</v>
      </c>
      <c r="L41" s="54">
        <f t="shared" si="1"/>
        <v>0</v>
      </c>
      <c r="M41" s="52">
        <v>40</v>
      </c>
      <c r="N41" s="18">
        <f t="shared" si="2"/>
        <v>-40</v>
      </c>
      <c r="O41" s="18" t="str">
        <f t="shared" si="3"/>
        <v>Rupture</v>
      </c>
    </row>
    <row r="42" spans="1:15" x14ac:dyDescent="0.3">
      <c r="A42" s="39">
        <v>38</v>
      </c>
      <c r="B42" s="22" t="s">
        <v>1604</v>
      </c>
      <c r="C42" s="18" t="s">
        <v>1605</v>
      </c>
      <c r="D42" s="18" t="s">
        <v>120</v>
      </c>
      <c r="E42" s="18" t="s">
        <v>1529</v>
      </c>
      <c r="F42" s="20"/>
      <c r="G42" s="20"/>
      <c r="H42" s="16"/>
      <c r="I42" s="18">
        <f>IF(C42="",0,SUMIFS(T_mouv_adm[Entrée],T_mouv_adm[Ref],C42))</f>
        <v>0</v>
      </c>
      <c r="J42" s="18">
        <f>IF(C42="",0,SUMIFS(T_mouv_adm[Sortie],T_mouv_adm[Ref],D42))</f>
        <v>0</v>
      </c>
      <c r="K42" s="18">
        <f t="shared" si="0"/>
        <v>0</v>
      </c>
      <c r="L42" s="54">
        <f t="shared" si="1"/>
        <v>0</v>
      </c>
      <c r="M42" s="52">
        <v>41</v>
      </c>
      <c r="N42" s="18">
        <f t="shared" si="2"/>
        <v>-41</v>
      </c>
      <c r="O42" s="18" t="str">
        <f t="shared" si="3"/>
        <v>Rupture</v>
      </c>
    </row>
    <row r="43" spans="1:15" x14ac:dyDescent="0.3">
      <c r="A43" s="39">
        <v>39</v>
      </c>
      <c r="B43" s="22" t="s">
        <v>712</v>
      </c>
      <c r="C43" s="18" t="s">
        <v>142</v>
      </c>
      <c r="D43" s="18" t="s">
        <v>120</v>
      </c>
      <c r="E43" s="18" t="s">
        <v>1536</v>
      </c>
      <c r="F43" s="20"/>
      <c r="G43" s="20"/>
      <c r="H43" s="16"/>
      <c r="I43" s="18">
        <f>IF(C43="",0,SUMIFS(T_mouv_adm[Entrée],T_mouv_adm[Ref],C43))</f>
        <v>0</v>
      </c>
      <c r="J43" s="18">
        <f>IF(C43="",0,SUMIFS(T_mouv_adm[Sortie],T_mouv_adm[Ref],D43))</f>
        <v>0</v>
      </c>
      <c r="K43" s="18">
        <f t="shared" si="0"/>
        <v>0</v>
      </c>
      <c r="L43" s="54">
        <f t="shared" si="1"/>
        <v>0</v>
      </c>
      <c r="M43" s="52">
        <v>42</v>
      </c>
      <c r="N43" s="18">
        <f t="shared" si="2"/>
        <v>-42</v>
      </c>
      <c r="O43" s="18" t="str">
        <f t="shared" si="3"/>
        <v>Rupture</v>
      </c>
    </row>
    <row r="44" spans="1:15" x14ac:dyDescent="0.3">
      <c r="A44" s="39">
        <v>40</v>
      </c>
      <c r="B44" s="22" t="s">
        <v>1606</v>
      </c>
      <c r="C44" s="18" t="s">
        <v>1607</v>
      </c>
      <c r="D44" s="18" t="s">
        <v>146</v>
      </c>
      <c r="E44" s="18" t="s">
        <v>1533</v>
      </c>
      <c r="F44" s="20"/>
      <c r="G44" s="20"/>
      <c r="H44" s="16"/>
      <c r="I44" s="18">
        <f>IF(C44="",0,SUMIFS(T_mouv_adm[Entrée],T_mouv_adm[Ref],C44))</f>
        <v>0</v>
      </c>
      <c r="J44" s="18">
        <f>IF(C44="",0,SUMIFS(T_mouv_adm[Sortie],T_mouv_adm[Ref],D44))</f>
        <v>0</v>
      </c>
      <c r="K44" s="18">
        <f t="shared" si="0"/>
        <v>0</v>
      </c>
      <c r="L44" s="54">
        <f t="shared" si="1"/>
        <v>0</v>
      </c>
      <c r="M44" s="52">
        <v>43</v>
      </c>
      <c r="N44" s="18">
        <f t="shared" si="2"/>
        <v>-43</v>
      </c>
      <c r="O44" s="18" t="str">
        <f t="shared" si="3"/>
        <v>Rupture</v>
      </c>
    </row>
    <row r="45" spans="1:15" x14ac:dyDescent="0.3">
      <c r="A45" s="39">
        <v>41</v>
      </c>
      <c r="B45" s="22" t="s">
        <v>1608</v>
      </c>
      <c r="C45" s="18" t="s">
        <v>1609</v>
      </c>
      <c r="D45" s="18" t="s">
        <v>146</v>
      </c>
      <c r="E45" s="18" t="s">
        <v>1533</v>
      </c>
      <c r="F45" s="20"/>
      <c r="G45" s="20"/>
      <c r="H45" s="16"/>
      <c r="I45" s="18">
        <f>IF(C45="",0,SUMIFS(T_mouv_adm[Entrée],T_mouv_adm[Ref],C45))</f>
        <v>0</v>
      </c>
      <c r="J45" s="18">
        <f>IF(C45="",0,SUMIFS(T_mouv_adm[Sortie],T_mouv_adm[Ref],D45))</f>
        <v>0</v>
      </c>
      <c r="K45" s="18">
        <f t="shared" si="0"/>
        <v>0</v>
      </c>
      <c r="L45" s="54">
        <f t="shared" si="1"/>
        <v>0</v>
      </c>
      <c r="M45" s="52">
        <v>44</v>
      </c>
      <c r="N45" s="18">
        <f t="shared" si="2"/>
        <v>-44</v>
      </c>
      <c r="O45" s="18" t="str">
        <f t="shared" si="3"/>
        <v>Rupture</v>
      </c>
    </row>
    <row r="46" spans="1:15" x14ac:dyDescent="0.3">
      <c r="A46" s="39">
        <v>42</v>
      </c>
      <c r="B46" s="22" t="s">
        <v>1610</v>
      </c>
      <c r="C46" s="18" t="s">
        <v>1611</v>
      </c>
      <c r="D46" s="18" t="s">
        <v>120</v>
      </c>
      <c r="E46" s="18" t="s">
        <v>1533</v>
      </c>
      <c r="F46" s="20"/>
      <c r="G46" s="20"/>
      <c r="H46" s="16"/>
      <c r="I46" s="18">
        <f>IF(C46="",0,SUMIFS(T_mouv_adm[Entrée],T_mouv_adm[Ref],C46))</f>
        <v>2</v>
      </c>
      <c r="J46" s="18">
        <f>IF(C46="",0,SUMIFS(T_mouv_adm[Sortie],T_mouv_adm[Ref],D46))</f>
        <v>0</v>
      </c>
      <c r="K46" s="18">
        <f t="shared" si="0"/>
        <v>2</v>
      </c>
      <c r="L46" s="54">
        <f t="shared" si="1"/>
        <v>0</v>
      </c>
      <c r="M46" s="52">
        <v>45</v>
      </c>
      <c r="N46" s="18">
        <f t="shared" si="2"/>
        <v>-43</v>
      </c>
      <c r="O46" s="18" t="str">
        <f t="shared" si="3"/>
        <v>Rupture</v>
      </c>
    </row>
    <row r="47" spans="1:15" x14ac:dyDescent="0.3">
      <c r="A47" s="39">
        <v>43</v>
      </c>
      <c r="B47" s="22" t="s">
        <v>1612</v>
      </c>
      <c r="C47" s="18" t="s">
        <v>1613</v>
      </c>
      <c r="D47" s="18" t="s">
        <v>146</v>
      </c>
      <c r="E47" s="18" t="s">
        <v>1533</v>
      </c>
      <c r="F47" s="20"/>
      <c r="G47" s="20"/>
      <c r="H47" s="16"/>
      <c r="I47" s="18">
        <f>IF(C47="",0,SUMIFS(T_mouv_adm[Entrée],T_mouv_adm[Ref],C47))</f>
        <v>0</v>
      </c>
      <c r="J47" s="18">
        <f>IF(C47="",0,SUMIFS(T_mouv_adm[Sortie],T_mouv_adm[Ref],D47))</f>
        <v>0</v>
      </c>
      <c r="K47" s="18">
        <f t="shared" si="0"/>
        <v>0</v>
      </c>
      <c r="L47" s="54">
        <f t="shared" si="1"/>
        <v>0</v>
      </c>
      <c r="M47" s="52">
        <v>46</v>
      </c>
      <c r="N47" s="18">
        <f t="shared" si="2"/>
        <v>-46</v>
      </c>
      <c r="O47" s="18" t="str">
        <f t="shared" si="3"/>
        <v>Rupture</v>
      </c>
    </row>
    <row r="48" spans="1:15" x14ac:dyDescent="0.3">
      <c r="A48" s="39">
        <v>44</v>
      </c>
      <c r="B48" s="22" t="s">
        <v>1612</v>
      </c>
      <c r="C48" s="18" t="s">
        <v>1614</v>
      </c>
      <c r="D48" s="18" t="s">
        <v>146</v>
      </c>
      <c r="E48" s="18" t="s">
        <v>1533</v>
      </c>
      <c r="F48" s="20"/>
      <c r="G48" s="20"/>
      <c r="H48" s="16"/>
      <c r="I48" s="18">
        <f>IF(C48="",0,SUMIFS(T_mouv_adm[Entrée],T_mouv_adm[Ref],C48))</f>
        <v>5</v>
      </c>
      <c r="J48" s="18">
        <f>IF(C48="",0,SUMIFS(T_mouv_adm[Sortie],T_mouv_adm[Ref],D48))</f>
        <v>0</v>
      </c>
      <c r="K48" s="18">
        <f t="shared" si="0"/>
        <v>5</v>
      </c>
      <c r="L48" s="54">
        <f t="shared" si="1"/>
        <v>0</v>
      </c>
      <c r="M48" s="52">
        <v>47</v>
      </c>
      <c r="N48" s="18">
        <f t="shared" si="2"/>
        <v>-42</v>
      </c>
      <c r="O48" s="18" t="str">
        <f t="shared" si="3"/>
        <v>Rupture</v>
      </c>
    </row>
    <row r="49" spans="1:15" x14ac:dyDescent="0.3">
      <c r="A49" s="39">
        <v>45</v>
      </c>
      <c r="B49" s="22" t="s">
        <v>149</v>
      </c>
      <c r="C49" s="18" t="s">
        <v>1615</v>
      </c>
      <c r="D49" s="18" t="s">
        <v>120</v>
      </c>
      <c r="E49" s="18" t="s">
        <v>1533</v>
      </c>
      <c r="F49" s="20"/>
      <c r="G49" s="20"/>
      <c r="H49" s="16"/>
      <c r="I49" s="18">
        <f>IF(C49="",0,SUMIFS(T_mouv_adm[Entrée],T_mouv_adm[Ref],C49))</f>
        <v>1</v>
      </c>
      <c r="J49" s="18">
        <f>IF(C49="",0,SUMIFS(T_mouv_adm[Sortie],T_mouv_adm[Ref],D49))</f>
        <v>0</v>
      </c>
      <c r="K49" s="18">
        <f t="shared" si="0"/>
        <v>1</v>
      </c>
      <c r="L49" s="54">
        <f t="shared" si="1"/>
        <v>0</v>
      </c>
      <c r="M49" s="52">
        <v>48</v>
      </c>
      <c r="N49" s="18">
        <f t="shared" si="2"/>
        <v>-47</v>
      </c>
      <c r="O49" s="18" t="str">
        <f t="shared" si="3"/>
        <v>Rupture</v>
      </c>
    </row>
    <row r="50" spans="1:15" x14ac:dyDescent="0.3">
      <c r="A50" s="39">
        <v>46</v>
      </c>
      <c r="B50" s="22" t="s">
        <v>1616</v>
      </c>
      <c r="C50" s="18" t="s">
        <v>1617</v>
      </c>
      <c r="D50" s="18" t="s">
        <v>120</v>
      </c>
      <c r="E50" s="18" t="s">
        <v>1533</v>
      </c>
      <c r="F50" s="20"/>
      <c r="G50" s="20"/>
      <c r="H50" s="16"/>
      <c r="I50" s="18">
        <f>IF(C50="",0,SUMIFS(T_mouv_adm[Entrée],T_mouv_adm[Ref],C50))</f>
        <v>18</v>
      </c>
      <c r="J50" s="18">
        <f>IF(C50="",0,SUMIFS(T_mouv_adm[Sortie],T_mouv_adm[Ref],D50))</f>
        <v>0</v>
      </c>
      <c r="K50" s="18">
        <f t="shared" si="0"/>
        <v>18</v>
      </c>
      <c r="L50" s="54">
        <f t="shared" si="1"/>
        <v>0</v>
      </c>
      <c r="M50" s="52">
        <v>49</v>
      </c>
      <c r="N50" s="18">
        <f t="shared" si="2"/>
        <v>-31</v>
      </c>
      <c r="O50" s="18" t="str">
        <f t="shared" si="3"/>
        <v>Rupture</v>
      </c>
    </row>
    <row r="51" spans="1:15" x14ac:dyDescent="0.3">
      <c r="A51" s="39">
        <v>47</v>
      </c>
      <c r="B51" s="22" t="s">
        <v>133</v>
      </c>
      <c r="C51" s="18" t="s">
        <v>1618</v>
      </c>
      <c r="D51" s="18" t="s">
        <v>120</v>
      </c>
      <c r="E51" s="18" t="s">
        <v>1529</v>
      </c>
      <c r="F51" s="20"/>
      <c r="G51" s="20"/>
      <c r="H51" s="16"/>
      <c r="I51" s="18">
        <f>IF(C51="",0,SUMIFS(T_mouv_adm[Entrée],T_mouv_adm[Ref],C51))</f>
        <v>0</v>
      </c>
      <c r="J51" s="18">
        <f>IF(C51="",0,SUMIFS(T_mouv_adm[Sortie],T_mouv_adm[Ref],D51))</f>
        <v>0</v>
      </c>
      <c r="K51" s="18">
        <f t="shared" si="0"/>
        <v>0</v>
      </c>
      <c r="L51" s="54">
        <f t="shared" si="1"/>
        <v>0</v>
      </c>
      <c r="M51" s="52">
        <v>50</v>
      </c>
      <c r="N51" s="18">
        <f t="shared" si="2"/>
        <v>-50</v>
      </c>
      <c r="O51" s="18" t="str">
        <f t="shared" si="3"/>
        <v>Rupture</v>
      </c>
    </row>
    <row r="52" spans="1:15" x14ac:dyDescent="0.3">
      <c r="A52" s="39">
        <v>48</v>
      </c>
      <c r="B52" s="22" t="s">
        <v>1619</v>
      </c>
      <c r="C52" s="18" t="s">
        <v>1620</v>
      </c>
      <c r="D52" s="18" t="s">
        <v>120</v>
      </c>
      <c r="E52" s="18" t="s">
        <v>1533</v>
      </c>
      <c r="F52" s="20"/>
      <c r="G52" s="20"/>
      <c r="H52" s="16"/>
      <c r="I52" s="18">
        <f>IF(C52="",0,SUMIFS(T_mouv_adm[Entrée],T_mouv_adm[Ref],C52))</f>
        <v>4</v>
      </c>
      <c r="J52" s="18">
        <f>IF(C52="",0,SUMIFS(T_mouv_adm[Sortie],T_mouv_adm[Ref],D52))</f>
        <v>0</v>
      </c>
      <c r="K52" s="18">
        <f t="shared" si="0"/>
        <v>4</v>
      </c>
      <c r="L52" s="54">
        <f t="shared" si="1"/>
        <v>0</v>
      </c>
      <c r="M52" s="52">
        <v>51</v>
      </c>
      <c r="N52" s="18">
        <f t="shared" si="2"/>
        <v>-47</v>
      </c>
      <c r="O52" s="18" t="str">
        <f t="shared" si="3"/>
        <v>Rupture</v>
      </c>
    </row>
    <row r="53" spans="1:15" x14ac:dyDescent="0.3">
      <c r="A53" s="39">
        <v>49</v>
      </c>
      <c r="B53" s="22" t="s">
        <v>701</v>
      </c>
      <c r="C53" s="18" t="s">
        <v>1621</v>
      </c>
      <c r="D53" s="18" t="s">
        <v>120</v>
      </c>
      <c r="E53" s="18" t="s">
        <v>1533</v>
      </c>
      <c r="F53" s="20"/>
      <c r="G53" s="20"/>
      <c r="H53" s="16"/>
      <c r="I53" s="18">
        <f>IF(C53="",0,SUMIFS(T_mouv_adm[Entrée],T_mouv_adm[Ref],C53))</f>
        <v>0</v>
      </c>
      <c r="J53" s="18">
        <f>IF(C53="",0,SUMIFS(T_mouv_adm[Sortie],T_mouv_adm[Ref],D53))</f>
        <v>0</v>
      </c>
      <c r="K53" s="18">
        <f t="shared" si="0"/>
        <v>0</v>
      </c>
      <c r="L53" s="54">
        <f t="shared" si="1"/>
        <v>0</v>
      </c>
      <c r="M53" s="52">
        <v>52</v>
      </c>
      <c r="N53" s="18">
        <f t="shared" si="2"/>
        <v>-52</v>
      </c>
      <c r="O53" s="18" t="str">
        <f t="shared" si="3"/>
        <v>Rupture</v>
      </c>
    </row>
    <row r="54" spans="1:15" x14ac:dyDescent="0.3">
      <c r="A54" s="39">
        <v>50</v>
      </c>
      <c r="B54" s="22" t="s">
        <v>708</v>
      </c>
      <c r="C54" s="18" t="s">
        <v>709</v>
      </c>
      <c r="D54" s="18" t="s">
        <v>120</v>
      </c>
      <c r="E54" s="18" t="s">
        <v>1533</v>
      </c>
      <c r="F54" s="20"/>
      <c r="G54" s="20"/>
      <c r="H54" s="16"/>
      <c r="I54" s="18">
        <f>IF(C54="",0,SUMIFS(T_mouv_adm[Entrée],T_mouv_adm[Ref],C54))</f>
        <v>2</v>
      </c>
      <c r="J54" s="18">
        <f>IF(C54="",0,SUMIFS(T_mouv_adm[Sortie],T_mouv_adm[Ref],D54))</f>
        <v>0</v>
      </c>
      <c r="K54" s="18">
        <f t="shared" si="0"/>
        <v>2</v>
      </c>
      <c r="L54" s="54">
        <f t="shared" si="1"/>
        <v>0</v>
      </c>
      <c r="M54" s="52">
        <v>53</v>
      </c>
      <c r="N54" s="18">
        <f t="shared" si="2"/>
        <v>-51</v>
      </c>
      <c r="O54" s="18" t="str">
        <f t="shared" si="3"/>
        <v>Rupture</v>
      </c>
    </row>
    <row r="55" spans="1:15" x14ac:dyDescent="0.3">
      <c r="A55" s="39">
        <v>51</v>
      </c>
      <c r="B55" s="22" t="s">
        <v>19</v>
      </c>
      <c r="C55" s="18" t="s">
        <v>1622</v>
      </c>
      <c r="D55" s="18" t="s">
        <v>146</v>
      </c>
      <c r="E55" s="18" t="s">
        <v>1533</v>
      </c>
      <c r="F55" s="20"/>
      <c r="G55" s="20"/>
      <c r="H55" s="16"/>
      <c r="I55" s="18">
        <f>IF(C55="",0,SUMIFS(T_mouv_adm[Entrée],T_mouv_adm[Ref],C55))</f>
        <v>0</v>
      </c>
      <c r="J55" s="18">
        <f>IF(C55="",0,SUMIFS(T_mouv_adm[Sortie],T_mouv_adm[Ref],D55))</f>
        <v>0</v>
      </c>
      <c r="K55" s="18">
        <f t="shared" si="0"/>
        <v>0</v>
      </c>
      <c r="L55" s="54">
        <f t="shared" si="1"/>
        <v>0</v>
      </c>
      <c r="M55" s="52">
        <v>54</v>
      </c>
      <c r="N55" s="18">
        <f t="shared" si="2"/>
        <v>-54</v>
      </c>
      <c r="O55" s="18" t="str">
        <f t="shared" si="3"/>
        <v>Rupture</v>
      </c>
    </row>
    <row r="56" spans="1:15" x14ac:dyDescent="0.3">
      <c r="A56" s="39">
        <v>52</v>
      </c>
      <c r="B56" s="22" t="s">
        <v>160</v>
      </c>
      <c r="C56" s="18" t="s">
        <v>1623</v>
      </c>
      <c r="D56" s="18" t="s">
        <v>146</v>
      </c>
      <c r="E56" s="18" t="s">
        <v>1533</v>
      </c>
      <c r="F56" s="20"/>
      <c r="G56" s="20"/>
      <c r="H56" s="16"/>
      <c r="I56" s="18">
        <f>IF(C56="",0,SUMIFS(T_mouv_adm[Entrée],T_mouv_adm[Ref],C56))</f>
        <v>1</v>
      </c>
      <c r="J56" s="18">
        <f>IF(C56="",0,SUMIFS(T_mouv_adm[Sortie],T_mouv_adm[Ref],D56))</f>
        <v>0</v>
      </c>
      <c r="K56" s="18">
        <f t="shared" si="0"/>
        <v>1</v>
      </c>
      <c r="L56" s="54">
        <f t="shared" si="1"/>
        <v>0</v>
      </c>
      <c r="M56" s="52">
        <v>55</v>
      </c>
      <c r="N56" s="18">
        <f t="shared" si="2"/>
        <v>-54</v>
      </c>
      <c r="O56" s="18" t="str">
        <f t="shared" si="3"/>
        <v>Rupture</v>
      </c>
    </row>
    <row r="57" spans="1:15" x14ac:dyDescent="0.3">
      <c r="A57" s="39">
        <v>53</v>
      </c>
      <c r="B57" s="22" t="s">
        <v>19</v>
      </c>
      <c r="C57" s="18" t="s">
        <v>1026</v>
      </c>
      <c r="D57" s="18" t="s">
        <v>146</v>
      </c>
      <c r="E57" s="18" t="s">
        <v>1533</v>
      </c>
      <c r="F57" s="20"/>
      <c r="G57" s="20"/>
      <c r="H57" s="16"/>
      <c r="I57" s="18">
        <f>IF(C57="",0,SUMIFS(T_mouv_adm[Entrée],T_mouv_adm[Ref],C57))</f>
        <v>12</v>
      </c>
      <c r="J57" s="18">
        <f>IF(C57="",0,SUMIFS(T_mouv_adm[Sortie],T_mouv_adm[Ref],D57))</f>
        <v>0</v>
      </c>
      <c r="K57" s="18">
        <f t="shared" si="0"/>
        <v>12</v>
      </c>
      <c r="L57" s="54">
        <f t="shared" si="1"/>
        <v>0</v>
      </c>
      <c r="M57" s="52">
        <v>56</v>
      </c>
      <c r="N57" s="18">
        <f t="shared" si="2"/>
        <v>-44</v>
      </c>
      <c r="O57" s="18" t="str">
        <f t="shared" si="3"/>
        <v>Rupture</v>
      </c>
    </row>
    <row r="58" spans="1:15" x14ac:dyDescent="0.3">
      <c r="A58" s="39">
        <v>54</v>
      </c>
      <c r="B58" s="22" t="s">
        <v>714</v>
      </c>
      <c r="C58" s="18">
        <v>507108</v>
      </c>
      <c r="D58" s="18" t="s">
        <v>146</v>
      </c>
      <c r="E58" s="18" t="s">
        <v>1533</v>
      </c>
      <c r="F58" s="20"/>
      <c r="G58" s="20"/>
      <c r="H58" s="16"/>
      <c r="I58" s="18">
        <f>IF(C58="",0,SUMIFS(T_mouv_adm[Entrée],T_mouv_adm[Ref],C58))</f>
        <v>2</v>
      </c>
      <c r="J58" s="18">
        <f>IF(C58="",0,SUMIFS(T_mouv_adm[Sortie],T_mouv_adm[Ref],D58))</f>
        <v>0</v>
      </c>
      <c r="K58" s="18">
        <f t="shared" si="0"/>
        <v>2</v>
      </c>
      <c r="L58" s="54">
        <f t="shared" si="1"/>
        <v>0</v>
      </c>
      <c r="M58" s="52">
        <v>57</v>
      </c>
      <c r="N58" s="18">
        <f t="shared" si="2"/>
        <v>-55</v>
      </c>
      <c r="O58" s="18" t="str">
        <f t="shared" si="3"/>
        <v>Rupture</v>
      </c>
    </row>
    <row r="59" spans="1:15" x14ac:dyDescent="0.3">
      <c r="A59" s="39">
        <v>55</v>
      </c>
      <c r="B59" s="22" t="s">
        <v>882</v>
      </c>
      <c r="C59" s="18" t="s">
        <v>1624</v>
      </c>
      <c r="D59" s="18" t="s">
        <v>146</v>
      </c>
      <c r="E59" s="18" t="s">
        <v>1533</v>
      </c>
      <c r="F59" s="20"/>
      <c r="G59" s="20"/>
      <c r="H59" s="16"/>
      <c r="I59" s="18">
        <f>IF(C59="",0,SUMIFS(T_mouv_adm[Entrée],T_mouv_adm[Ref],C59))</f>
        <v>1</v>
      </c>
      <c r="J59" s="18">
        <f>IF(C59="",0,SUMIFS(T_mouv_adm[Sortie],T_mouv_adm[Ref],D59))</f>
        <v>0</v>
      </c>
      <c r="K59" s="18">
        <f t="shared" si="0"/>
        <v>1</v>
      </c>
      <c r="L59" s="54">
        <f t="shared" si="1"/>
        <v>0</v>
      </c>
      <c r="M59" s="52">
        <v>58</v>
      </c>
      <c r="N59" s="18">
        <f t="shared" si="2"/>
        <v>-57</v>
      </c>
      <c r="O59" s="18" t="str">
        <f t="shared" si="3"/>
        <v>Rupture</v>
      </c>
    </row>
    <row r="60" spans="1:15" x14ac:dyDescent="0.3">
      <c r="A60" s="39">
        <v>56</v>
      </c>
      <c r="B60" s="22" t="s">
        <v>714</v>
      </c>
      <c r="C60" s="18" t="s">
        <v>1023</v>
      </c>
      <c r="D60" s="18" t="s">
        <v>146</v>
      </c>
      <c r="E60" s="18" t="s">
        <v>1533</v>
      </c>
      <c r="F60" s="20"/>
      <c r="G60" s="20"/>
      <c r="H60" s="16"/>
      <c r="I60" s="18">
        <f>IF(C60="",0,SUMIFS(T_mouv_adm[Entrée],T_mouv_adm[Ref],C60))</f>
        <v>8</v>
      </c>
      <c r="J60" s="18">
        <f>IF(C60="",0,SUMIFS(T_mouv_adm[Sortie],T_mouv_adm[Ref],D60))</f>
        <v>0</v>
      </c>
      <c r="K60" s="18">
        <f t="shared" si="0"/>
        <v>8</v>
      </c>
      <c r="L60" s="54">
        <f t="shared" si="1"/>
        <v>0</v>
      </c>
      <c r="M60" s="52">
        <v>59</v>
      </c>
      <c r="N60" s="18">
        <f t="shared" si="2"/>
        <v>-51</v>
      </c>
      <c r="O60" s="18" t="str">
        <f t="shared" si="3"/>
        <v>Rupture</v>
      </c>
    </row>
    <row r="61" spans="1:15" x14ac:dyDescent="0.3">
      <c r="A61" s="39">
        <v>57</v>
      </c>
      <c r="B61" s="22" t="s">
        <v>918</v>
      </c>
      <c r="C61" s="18" t="s">
        <v>318</v>
      </c>
      <c r="D61" s="18" t="s">
        <v>242</v>
      </c>
      <c r="E61" s="18" t="s">
        <v>1533</v>
      </c>
      <c r="F61" s="20"/>
      <c r="G61" s="20"/>
      <c r="H61" s="16"/>
      <c r="I61" s="18">
        <f>IF(C61="",0,SUMIFS(T_mouv_adm[Entrée],T_mouv_adm[Ref],C61))</f>
        <v>0</v>
      </c>
      <c r="J61" s="18">
        <f>IF(C61="",0,SUMIFS(T_mouv_adm[Sortie],T_mouv_adm[Ref],D61))</f>
        <v>0</v>
      </c>
      <c r="K61" s="18">
        <f t="shared" si="0"/>
        <v>0</v>
      </c>
      <c r="L61" s="54">
        <f t="shared" si="1"/>
        <v>0</v>
      </c>
      <c r="M61" s="52">
        <v>60</v>
      </c>
      <c r="N61" s="18">
        <f t="shared" si="2"/>
        <v>-60</v>
      </c>
      <c r="O61" s="18" t="str">
        <f t="shared" si="3"/>
        <v>Rupture</v>
      </c>
    </row>
    <row r="62" spans="1:15" x14ac:dyDescent="0.3">
      <c r="A62" s="39">
        <v>58</v>
      </c>
      <c r="B62" s="22" t="s">
        <v>551</v>
      </c>
      <c r="C62" s="18" t="s">
        <v>552</v>
      </c>
      <c r="D62" s="18" t="s">
        <v>242</v>
      </c>
      <c r="E62" s="18" t="s">
        <v>1533</v>
      </c>
      <c r="F62" s="20"/>
      <c r="G62" s="20"/>
      <c r="H62" s="16"/>
      <c r="I62" s="18">
        <f>IF(C62="",0,SUMIFS(T_mouv_adm[Entrée],T_mouv_adm[Ref],C62))</f>
        <v>0</v>
      </c>
      <c r="J62" s="18">
        <f>IF(C62="",0,SUMIFS(T_mouv_adm[Sortie],T_mouv_adm[Ref],D62))</f>
        <v>0</v>
      </c>
      <c r="K62" s="18">
        <f t="shared" si="0"/>
        <v>0</v>
      </c>
      <c r="L62" s="54">
        <f t="shared" si="1"/>
        <v>0</v>
      </c>
      <c r="M62" s="52">
        <v>61</v>
      </c>
      <c r="N62" s="18">
        <f t="shared" si="2"/>
        <v>-61</v>
      </c>
      <c r="O62" s="18" t="str">
        <f t="shared" si="3"/>
        <v>Rupture</v>
      </c>
    </row>
    <row r="63" spans="1:15" x14ac:dyDescent="0.3">
      <c r="A63" s="39">
        <v>59</v>
      </c>
      <c r="B63" s="22" t="s">
        <v>779</v>
      </c>
      <c r="C63" s="18" t="s">
        <v>780</v>
      </c>
      <c r="D63" s="18" t="s">
        <v>120</v>
      </c>
      <c r="E63" s="18" t="s">
        <v>1533</v>
      </c>
      <c r="F63" s="20"/>
      <c r="G63" s="20"/>
      <c r="H63" s="16"/>
      <c r="I63" s="18">
        <f>IF(C63="",0,SUMIFS(T_mouv_adm[Entrée],T_mouv_adm[Ref],C63))</f>
        <v>0</v>
      </c>
      <c r="J63" s="18">
        <f>IF(C63="",0,SUMIFS(T_mouv_adm[Sortie],T_mouv_adm[Ref],D63))</f>
        <v>0</v>
      </c>
      <c r="K63" s="18">
        <f t="shared" si="0"/>
        <v>0</v>
      </c>
      <c r="L63" s="54">
        <f t="shared" si="1"/>
        <v>0</v>
      </c>
      <c r="M63" s="52">
        <v>62</v>
      </c>
      <c r="N63" s="18">
        <f t="shared" si="2"/>
        <v>-62</v>
      </c>
      <c r="O63" s="18" t="str">
        <f t="shared" si="3"/>
        <v>Rupture</v>
      </c>
    </row>
    <row r="64" spans="1:15" x14ac:dyDescent="0.3">
      <c r="A64" s="39">
        <v>60</v>
      </c>
      <c r="B64" s="22" t="s">
        <v>1043</v>
      </c>
      <c r="C64" s="18" t="s">
        <v>1625</v>
      </c>
      <c r="D64" s="18" t="s">
        <v>120</v>
      </c>
      <c r="E64" s="18" t="s">
        <v>1533</v>
      </c>
      <c r="F64" s="20"/>
      <c r="G64" s="20"/>
      <c r="H64" s="16"/>
      <c r="I64" s="18">
        <f>IF(C64="",0,SUMIFS(T_mouv_adm[Entrée],T_mouv_adm[Ref],C64))</f>
        <v>0</v>
      </c>
      <c r="J64" s="18">
        <f>IF(C64="",0,SUMIFS(T_mouv_adm[Sortie],T_mouv_adm[Ref],D64))</f>
        <v>0</v>
      </c>
      <c r="K64" s="18">
        <f t="shared" si="0"/>
        <v>0</v>
      </c>
      <c r="L64" s="54">
        <f t="shared" si="1"/>
        <v>0</v>
      </c>
      <c r="M64" s="52">
        <v>63</v>
      </c>
      <c r="N64" s="18">
        <f t="shared" si="2"/>
        <v>-63</v>
      </c>
      <c r="O64" s="18" t="str">
        <f t="shared" si="3"/>
        <v>Rupture</v>
      </c>
    </row>
    <row r="65" spans="1:15" x14ac:dyDescent="0.3">
      <c r="A65" s="39">
        <v>61</v>
      </c>
      <c r="B65" s="22" t="s">
        <v>95</v>
      </c>
      <c r="C65" s="18" t="s">
        <v>1626</v>
      </c>
      <c r="D65" s="18" t="s">
        <v>242</v>
      </c>
      <c r="E65" s="18" t="s">
        <v>1533</v>
      </c>
      <c r="F65" s="20"/>
      <c r="G65" s="20"/>
      <c r="H65" s="16"/>
      <c r="I65" s="18">
        <f>IF(C65="",0,SUMIFS(T_mouv_adm[Entrée],T_mouv_adm[Ref],C65))</f>
        <v>0</v>
      </c>
      <c r="J65" s="18">
        <f>IF(C65="",0,SUMIFS(T_mouv_adm[Sortie],T_mouv_adm[Ref],D65))</f>
        <v>0</v>
      </c>
      <c r="K65" s="18">
        <f t="shared" si="0"/>
        <v>0</v>
      </c>
      <c r="L65" s="54">
        <f t="shared" si="1"/>
        <v>0</v>
      </c>
      <c r="M65" s="52">
        <v>64</v>
      </c>
      <c r="N65" s="18">
        <f t="shared" si="2"/>
        <v>-64</v>
      </c>
      <c r="O65" s="18" t="str">
        <f t="shared" si="3"/>
        <v>Rupture</v>
      </c>
    </row>
    <row r="66" spans="1:15" x14ac:dyDescent="0.3">
      <c r="A66" s="39">
        <v>62</v>
      </c>
      <c r="B66" s="22" t="s">
        <v>1627</v>
      </c>
      <c r="C66" s="18" t="s">
        <v>1628</v>
      </c>
      <c r="D66" s="18" t="s">
        <v>691</v>
      </c>
      <c r="E66" s="18" t="s">
        <v>1533</v>
      </c>
      <c r="F66" s="20"/>
      <c r="G66" s="20"/>
      <c r="H66" s="16"/>
      <c r="I66" s="18">
        <f>IF(C66="",0,SUMIFS(T_mouv_adm[Entrée],T_mouv_adm[Ref],C66))</f>
        <v>0</v>
      </c>
      <c r="J66" s="18">
        <f>IF(C66="",0,SUMIFS(T_mouv_adm[Sortie],T_mouv_adm[Ref],D66))</f>
        <v>0</v>
      </c>
      <c r="K66" s="18">
        <f t="shared" si="0"/>
        <v>0</v>
      </c>
      <c r="L66" s="54">
        <f t="shared" si="1"/>
        <v>0</v>
      </c>
      <c r="M66" s="52">
        <v>65</v>
      </c>
      <c r="N66" s="18">
        <f t="shared" si="2"/>
        <v>-65</v>
      </c>
      <c r="O66" s="18" t="str">
        <f t="shared" si="3"/>
        <v>Rupture</v>
      </c>
    </row>
    <row r="67" spans="1:15" x14ac:dyDescent="0.3">
      <c r="A67" s="39">
        <v>63</v>
      </c>
      <c r="B67" s="22" t="s">
        <v>135</v>
      </c>
      <c r="C67" s="18" t="s">
        <v>725</v>
      </c>
      <c r="D67" s="18" t="s">
        <v>120</v>
      </c>
      <c r="E67" s="18" t="s">
        <v>1529</v>
      </c>
      <c r="F67" s="20"/>
      <c r="G67" s="20"/>
      <c r="H67" s="16"/>
      <c r="I67" s="18">
        <f>IF(C67="",0,SUMIFS(T_mouv_adm[Entrée],T_mouv_adm[Ref],C67))</f>
        <v>0</v>
      </c>
      <c r="J67" s="18">
        <f>IF(C67="",0,SUMIFS(T_mouv_adm[Sortie],T_mouv_adm[Ref],D67))</f>
        <v>0</v>
      </c>
      <c r="K67" s="18">
        <f t="shared" si="0"/>
        <v>0</v>
      </c>
      <c r="L67" s="54">
        <f t="shared" si="1"/>
        <v>0</v>
      </c>
      <c r="M67" s="52">
        <v>66</v>
      </c>
      <c r="N67" s="18">
        <f t="shared" si="2"/>
        <v>-66</v>
      </c>
      <c r="O67" s="18" t="str">
        <f t="shared" si="3"/>
        <v>Rupture</v>
      </c>
    </row>
    <row r="68" spans="1:15" x14ac:dyDescent="0.3">
      <c r="A68" s="39">
        <v>64</v>
      </c>
      <c r="B68" s="22" t="s">
        <v>660</v>
      </c>
      <c r="C68" s="18" t="s">
        <v>662</v>
      </c>
      <c r="D68" s="18" t="s">
        <v>691</v>
      </c>
      <c r="E68" s="18" t="s">
        <v>1533</v>
      </c>
      <c r="F68" s="20"/>
      <c r="G68" s="20"/>
      <c r="H68" s="16"/>
      <c r="I68" s="18">
        <f>IF(C68="",0,SUMIFS(T_mouv_adm[Entrée],T_mouv_adm[Ref],C68))</f>
        <v>0</v>
      </c>
      <c r="J68" s="18">
        <f>IF(C68="",0,SUMIFS(T_mouv_adm[Sortie],T_mouv_adm[Ref],D68))</f>
        <v>0</v>
      </c>
      <c r="K68" s="18">
        <f t="shared" si="0"/>
        <v>0</v>
      </c>
      <c r="L68" s="54">
        <f t="shared" si="1"/>
        <v>0</v>
      </c>
      <c r="M68" s="52">
        <v>67</v>
      </c>
      <c r="N68" s="18">
        <f t="shared" si="2"/>
        <v>-67</v>
      </c>
      <c r="O68" s="18" t="str">
        <f t="shared" si="3"/>
        <v>Rupture</v>
      </c>
    </row>
    <row r="69" spans="1:15" x14ac:dyDescent="0.3">
      <c r="A69" s="39">
        <v>65</v>
      </c>
      <c r="B69" s="22" t="s">
        <v>1154</v>
      </c>
      <c r="C69" s="18" t="s">
        <v>1155</v>
      </c>
      <c r="D69" s="18" t="s">
        <v>120</v>
      </c>
      <c r="E69" s="18" t="s">
        <v>1533</v>
      </c>
      <c r="F69" s="20"/>
      <c r="G69" s="20"/>
      <c r="H69" s="16"/>
      <c r="I69" s="18">
        <f>IF(C69="",0,SUMIFS(T_mouv_adm[Entrée],T_mouv_adm[Ref],C69))</f>
        <v>0</v>
      </c>
      <c r="J69" s="18">
        <f>IF(C69="",0,SUMIFS(T_mouv_adm[Sortie],T_mouv_adm[Ref],D69))</f>
        <v>0</v>
      </c>
      <c r="K69" s="18">
        <f t="shared" ref="K69:K132" si="4">IF(D69="","",H69+I69-J69)</f>
        <v>0</v>
      </c>
      <c r="L69" s="54">
        <f t="shared" ref="L69:L132" si="5">IFERROR(K69*G69,0)</f>
        <v>0</v>
      </c>
      <c r="M69" s="52">
        <v>68</v>
      </c>
      <c r="N69" s="18">
        <f t="shared" ref="N69:N132" si="6">IFERROR(K69-M69,"")</f>
        <v>-68</v>
      </c>
      <c r="O69" s="18" t="str">
        <f t="shared" ref="O69:O132" si="7">IF(N69&gt;=0,"OK","Rupture")</f>
        <v>Rupture</v>
      </c>
    </row>
    <row r="70" spans="1:15" x14ac:dyDescent="0.3">
      <c r="A70" s="39">
        <v>66</v>
      </c>
      <c r="B70" s="22" t="s">
        <v>1222</v>
      </c>
      <c r="C70" s="18" t="s">
        <v>141</v>
      </c>
      <c r="D70" s="18" t="s">
        <v>120</v>
      </c>
      <c r="E70" s="18" t="s">
        <v>1533</v>
      </c>
      <c r="F70" s="20"/>
      <c r="G70" s="20"/>
      <c r="H70" s="16"/>
      <c r="I70" s="18">
        <f>IF(C70="",0,SUMIFS(T_mouv_adm[Entrée],T_mouv_adm[Ref],C70))</f>
        <v>0</v>
      </c>
      <c r="J70" s="18">
        <f>IF(C70="",0,SUMIFS(T_mouv_adm[Sortie],T_mouv_adm[Ref],D70))</f>
        <v>0</v>
      </c>
      <c r="K70" s="18">
        <f t="shared" si="4"/>
        <v>0</v>
      </c>
      <c r="L70" s="54">
        <f t="shared" si="5"/>
        <v>0</v>
      </c>
      <c r="M70" s="52">
        <v>69</v>
      </c>
      <c r="N70" s="18">
        <f t="shared" si="6"/>
        <v>-69</v>
      </c>
      <c r="O70" s="18" t="str">
        <f t="shared" si="7"/>
        <v>Rupture</v>
      </c>
    </row>
    <row r="71" spans="1:15" x14ac:dyDescent="0.3">
      <c r="A71" s="39">
        <v>67</v>
      </c>
      <c r="B71" s="22" t="s">
        <v>234</v>
      </c>
      <c r="C71" s="18" t="s">
        <v>235</v>
      </c>
      <c r="D71" s="18" t="s">
        <v>226</v>
      </c>
      <c r="E71" s="18" t="s">
        <v>1532</v>
      </c>
      <c r="F71" s="20"/>
      <c r="G71" s="20"/>
      <c r="H71" s="16"/>
      <c r="I71" s="18">
        <f>IF(C71="",0,SUMIFS(T_mouv_adm[Entrée],T_mouv_adm[Ref],C71))</f>
        <v>0</v>
      </c>
      <c r="J71" s="18">
        <f>IF(C71="",0,SUMIFS(T_mouv_adm[Sortie],T_mouv_adm[Ref],D71))</f>
        <v>0</v>
      </c>
      <c r="K71" s="18">
        <f t="shared" si="4"/>
        <v>0</v>
      </c>
      <c r="L71" s="54">
        <f t="shared" si="5"/>
        <v>0</v>
      </c>
      <c r="M71" s="52">
        <v>70</v>
      </c>
      <c r="N71" s="18">
        <f t="shared" si="6"/>
        <v>-70</v>
      </c>
      <c r="O71" s="18" t="str">
        <f t="shared" si="7"/>
        <v>Rupture</v>
      </c>
    </row>
    <row r="72" spans="1:15" x14ac:dyDescent="0.3">
      <c r="A72" s="39">
        <v>68</v>
      </c>
      <c r="B72" s="22" t="s">
        <v>147</v>
      </c>
      <c r="C72" s="18" t="s">
        <v>1429</v>
      </c>
      <c r="D72" s="18" t="s">
        <v>242</v>
      </c>
      <c r="E72" s="18" t="s">
        <v>1533</v>
      </c>
      <c r="F72" s="20"/>
      <c r="G72" s="20"/>
      <c r="H72" s="16"/>
      <c r="I72" s="18">
        <f>IF(C72="",0,SUMIFS(T_mouv_adm[Entrée],T_mouv_adm[Ref],C72))</f>
        <v>0</v>
      </c>
      <c r="J72" s="18">
        <f>IF(C72="",0,SUMIFS(T_mouv_adm[Sortie],T_mouv_adm[Ref],D72))</f>
        <v>0</v>
      </c>
      <c r="K72" s="18">
        <f t="shared" si="4"/>
        <v>0</v>
      </c>
      <c r="L72" s="54">
        <f t="shared" si="5"/>
        <v>0</v>
      </c>
      <c r="M72" s="52">
        <v>71</v>
      </c>
      <c r="N72" s="18">
        <f t="shared" si="6"/>
        <v>-71</v>
      </c>
      <c r="O72" s="18" t="str">
        <f t="shared" si="7"/>
        <v>Rupture</v>
      </c>
    </row>
    <row r="73" spans="1:15" x14ac:dyDescent="0.3">
      <c r="A73" s="39">
        <v>69</v>
      </c>
      <c r="B73" s="22" t="s">
        <v>882</v>
      </c>
      <c r="C73" s="18" t="s">
        <v>883</v>
      </c>
      <c r="D73" s="18" t="s">
        <v>242</v>
      </c>
      <c r="E73" s="18" t="s">
        <v>1533</v>
      </c>
      <c r="F73" s="20"/>
      <c r="G73" s="20"/>
      <c r="H73" s="16"/>
      <c r="I73" s="18">
        <f>IF(C73="",0,SUMIFS(T_mouv_adm[Entrée],T_mouv_adm[Ref],C73))</f>
        <v>0</v>
      </c>
      <c r="J73" s="18">
        <f>IF(C73="",0,SUMIFS(T_mouv_adm[Sortie],T_mouv_adm[Ref],D73))</f>
        <v>0</v>
      </c>
      <c r="K73" s="18">
        <f t="shared" si="4"/>
        <v>0</v>
      </c>
      <c r="L73" s="54">
        <f t="shared" si="5"/>
        <v>0</v>
      </c>
      <c r="M73" s="52">
        <v>72</v>
      </c>
      <c r="N73" s="18">
        <f t="shared" si="6"/>
        <v>-72</v>
      </c>
      <c r="O73" s="18" t="str">
        <f t="shared" si="7"/>
        <v>Rupture</v>
      </c>
    </row>
    <row r="74" spans="1:15" x14ac:dyDescent="0.3">
      <c r="A74" s="39">
        <v>70</v>
      </c>
      <c r="B74" s="22" t="s">
        <v>30</v>
      </c>
      <c r="C74" s="18">
        <v>6302</v>
      </c>
      <c r="D74" s="18" t="s">
        <v>242</v>
      </c>
      <c r="E74" s="18" t="s">
        <v>1533</v>
      </c>
      <c r="F74" s="20"/>
      <c r="G74" s="20"/>
      <c r="H74" s="16"/>
      <c r="I74" s="18">
        <f>IF(C74="",0,SUMIFS(T_mouv_adm[Entrée],T_mouv_adm[Ref],C74))</f>
        <v>0</v>
      </c>
      <c r="J74" s="18">
        <f>IF(C74="",0,SUMIFS(T_mouv_adm[Sortie],T_mouv_adm[Ref],D74))</f>
        <v>0</v>
      </c>
      <c r="K74" s="18">
        <f t="shared" si="4"/>
        <v>0</v>
      </c>
      <c r="L74" s="54">
        <f t="shared" si="5"/>
        <v>0</v>
      </c>
      <c r="M74" s="52">
        <v>73</v>
      </c>
      <c r="N74" s="18">
        <f t="shared" si="6"/>
        <v>-73</v>
      </c>
      <c r="O74" s="18" t="str">
        <f t="shared" si="7"/>
        <v>Rupture</v>
      </c>
    </row>
    <row r="75" spans="1:15" x14ac:dyDescent="0.3">
      <c r="A75" s="39">
        <v>71</v>
      </c>
      <c r="B75" s="22" t="s">
        <v>160</v>
      </c>
      <c r="C75" s="18" t="s">
        <v>338</v>
      </c>
      <c r="D75" s="18" t="s">
        <v>146</v>
      </c>
      <c r="E75" s="18" t="s">
        <v>1533</v>
      </c>
      <c r="F75" s="20"/>
      <c r="G75" s="20"/>
      <c r="H75" s="16"/>
      <c r="I75" s="18">
        <f>IF(C75="",0,SUMIFS(T_mouv_adm[Entrée],T_mouv_adm[Ref],C75))</f>
        <v>0</v>
      </c>
      <c r="J75" s="18">
        <f>IF(C75="",0,SUMIFS(T_mouv_adm[Sortie],T_mouv_adm[Ref],D75))</f>
        <v>0</v>
      </c>
      <c r="K75" s="18">
        <f t="shared" si="4"/>
        <v>0</v>
      </c>
      <c r="L75" s="54">
        <f t="shared" si="5"/>
        <v>0</v>
      </c>
      <c r="M75" s="52">
        <v>74</v>
      </c>
      <c r="N75" s="18">
        <f t="shared" si="6"/>
        <v>-74</v>
      </c>
      <c r="O75" s="18" t="str">
        <f t="shared" si="7"/>
        <v>Rupture</v>
      </c>
    </row>
    <row r="76" spans="1:15" x14ac:dyDescent="0.3">
      <c r="A76" s="39">
        <v>72</v>
      </c>
      <c r="B76" s="22" t="s">
        <v>714</v>
      </c>
      <c r="C76" s="18" t="s">
        <v>622</v>
      </c>
      <c r="D76" s="18" t="s">
        <v>242</v>
      </c>
      <c r="E76" s="18" t="s">
        <v>1533</v>
      </c>
      <c r="F76" s="20"/>
      <c r="G76" s="20"/>
      <c r="H76" s="16"/>
      <c r="I76" s="18">
        <f>IF(C76="",0,SUMIFS(T_mouv_adm[Entrée],T_mouv_adm[Ref],C76))</f>
        <v>0</v>
      </c>
      <c r="J76" s="18">
        <f>IF(C76="",0,SUMIFS(T_mouv_adm[Sortie],T_mouv_adm[Ref],D76))</f>
        <v>0</v>
      </c>
      <c r="K76" s="18">
        <f t="shared" si="4"/>
        <v>0</v>
      </c>
      <c r="L76" s="54">
        <f t="shared" si="5"/>
        <v>0</v>
      </c>
      <c r="M76" s="52">
        <v>75</v>
      </c>
      <c r="N76" s="18">
        <f t="shared" si="6"/>
        <v>-75</v>
      </c>
      <c r="O76" s="18" t="str">
        <f t="shared" si="7"/>
        <v>Rupture</v>
      </c>
    </row>
    <row r="77" spans="1:15" x14ac:dyDescent="0.3">
      <c r="A77" s="39">
        <v>73</v>
      </c>
      <c r="B77" s="22" t="s">
        <v>252</v>
      </c>
      <c r="C77" s="18" t="s">
        <v>260</v>
      </c>
      <c r="D77" s="18" t="s">
        <v>242</v>
      </c>
      <c r="E77" s="18" t="s">
        <v>1533</v>
      </c>
      <c r="F77" s="20"/>
      <c r="G77" s="20"/>
      <c r="H77" s="16"/>
      <c r="I77" s="18">
        <f>IF(C77="",0,SUMIFS(T_mouv_adm[Entrée],T_mouv_adm[Ref],C77))</f>
        <v>0</v>
      </c>
      <c r="J77" s="18">
        <f>IF(C77="",0,SUMIFS(T_mouv_adm[Sortie],T_mouv_adm[Ref],D77))</f>
        <v>0</v>
      </c>
      <c r="K77" s="18">
        <f t="shared" si="4"/>
        <v>0</v>
      </c>
      <c r="L77" s="54">
        <f t="shared" si="5"/>
        <v>0</v>
      </c>
      <c r="M77" s="52">
        <v>76</v>
      </c>
      <c r="N77" s="18">
        <f t="shared" si="6"/>
        <v>-76</v>
      </c>
      <c r="O77" s="18" t="str">
        <f t="shared" si="7"/>
        <v>Rupture</v>
      </c>
    </row>
    <row r="78" spans="1:15" x14ac:dyDescent="0.3">
      <c r="A78" s="39">
        <v>74</v>
      </c>
      <c r="B78" s="22" t="s">
        <v>30</v>
      </c>
      <c r="C78" s="18" t="s">
        <v>1629</v>
      </c>
      <c r="D78" s="18" t="s">
        <v>242</v>
      </c>
      <c r="E78" s="18" t="s">
        <v>1533</v>
      </c>
      <c r="F78" s="20"/>
      <c r="G78" s="20"/>
      <c r="H78" s="16"/>
      <c r="I78" s="18">
        <f>IF(C78="",0,SUMIFS(T_mouv_adm[Entrée],T_mouv_adm[Ref],C78))</f>
        <v>0</v>
      </c>
      <c r="J78" s="18">
        <f>IF(C78="",0,SUMIFS(T_mouv_adm[Sortie],T_mouv_adm[Ref],D78))</f>
        <v>0</v>
      </c>
      <c r="K78" s="18">
        <f t="shared" si="4"/>
        <v>0</v>
      </c>
      <c r="L78" s="54">
        <f t="shared" si="5"/>
        <v>0</v>
      </c>
      <c r="M78" s="52">
        <v>77</v>
      </c>
      <c r="N78" s="18">
        <f t="shared" si="6"/>
        <v>-77</v>
      </c>
      <c r="O78" s="18" t="str">
        <f t="shared" si="7"/>
        <v>Rupture</v>
      </c>
    </row>
    <row r="79" spans="1:15" x14ac:dyDescent="0.3">
      <c r="A79" s="39">
        <v>75</v>
      </c>
      <c r="B79" s="22" t="s">
        <v>147</v>
      </c>
      <c r="C79" s="18" t="s">
        <v>1630</v>
      </c>
      <c r="D79" s="18" t="s">
        <v>146</v>
      </c>
      <c r="E79" s="18" t="s">
        <v>1533</v>
      </c>
      <c r="F79" s="20"/>
      <c r="G79" s="20"/>
      <c r="H79" s="16"/>
      <c r="I79" s="18">
        <f>IF(C79="",0,SUMIFS(T_mouv_adm[Entrée],T_mouv_adm[Ref],C79))</f>
        <v>53</v>
      </c>
      <c r="J79" s="18">
        <f>IF(C79="",0,SUMIFS(T_mouv_adm[Sortie],T_mouv_adm[Ref],D79))</f>
        <v>0</v>
      </c>
      <c r="K79" s="18">
        <f t="shared" si="4"/>
        <v>53</v>
      </c>
      <c r="L79" s="54">
        <f t="shared" si="5"/>
        <v>0</v>
      </c>
      <c r="M79" s="52">
        <v>78</v>
      </c>
      <c r="N79" s="18">
        <f t="shared" si="6"/>
        <v>-25</v>
      </c>
      <c r="O79" s="18" t="str">
        <f t="shared" si="7"/>
        <v>Rupture</v>
      </c>
    </row>
    <row r="80" spans="1:15" x14ac:dyDescent="0.3">
      <c r="A80" s="39">
        <v>76</v>
      </c>
      <c r="B80" s="22" t="s">
        <v>95</v>
      </c>
      <c r="C80" s="18" t="s">
        <v>159</v>
      </c>
      <c r="D80" s="18" t="s">
        <v>146</v>
      </c>
      <c r="E80" s="18" t="s">
        <v>1533</v>
      </c>
      <c r="F80" s="20"/>
      <c r="G80" s="20"/>
      <c r="H80" s="16"/>
      <c r="I80" s="18">
        <f>IF(C80="",0,SUMIFS(T_mouv_adm[Entrée],T_mouv_adm[Ref],C80))</f>
        <v>1</v>
      </c>
      <c r="J80" s="18">
        <f>IF(C80="",0,SUMIFS(T_mouv_adm[Sortie],T_mouv_adm[Ref],D80))</f>
        <v>0</v>
      </c>
      <c r="K80" s="18">
        <f t="shared" si="4"/>
        <v>1</v>
      </c>
      <c r="L80" s="54">
        <f t="shared" si="5"/>
        <v>0</v>
      </c>
      <c r="M80" s="52">
        <v>79</v>
      </c>
      <c r="N80" s="18">
        <f t="shared" si="6"/>
        <v>-78</v>
      </c>
      <c r="O80" s="18" t="str">
        <f t="shared" si="7"/>
        <v>Rupture</v>
      </c>
    </row>
    <row r="81" spans="1:15" x14ac:dyDescent="0.3">
      <c r="A81" s="39">
        <v>77</v>
      </c>
      <c r="B81" s="22" t="s">
        <v>20</v>
      </c>
      <c r="C81" s="18" t="s">
        <v>162</v>
      </c>
      <c r="D81" s="18" t="s">
        <v>146</v>
      </c>
      <c r="E81" s="18" t="s">
        <v>1533</v>
      </c>
      <c r="F81" s="20"/>
      <c r="G81" s="20"/>
      <c r="H81" s="16"/>
      <c r="I81" s="18">
        <f>IF(C81="",0,SUMIFS(T_mouv_adm[Entrée],T_mouv_adm[Ref],C81))</f>
        <v>2</v>
      </c>
      <c r="J81" s="18">
        <f>IF(C81="",0,SUMIFS(T_mouv_adm[Sortie],T_mouv_adm[Ref],D81))</f>
        <v>0</v>
      </c>
      <c r="K81" s="18">
        <f t="shared" si="4"/>
        <v>2</v>
      </c>
      <c r="L81" s="54">
        <f t="shared" si="5"/>
        <v>0</v>
      </c>
      <c r="M81" s="52">
        <v>80</v>
      </c>
      <c r="N81" s="18">
        <f t="shared" si="6"/>
        <v>-78</v>
      </c>
      <c r="O81" s="18" t="str">
        <f t="shared" si="7"/>
        <v>Rupture</v>
      </c>
    </row>
    <row r="82" spans="1:15" x14ac:dyDescent="0.3">
      <c r="A82" s="39">
        <v>78</v>
      </c>
      <c r="B82" s="22" t="s">
        <v>95</v>
      </c>
      <c r="C82" s="18">
        <v>4621171</v>
      </c>
      <c r="D82" s="18" t="s">
        <v>146</v>
      </c>
      <c r="E82" s="18" t="s">
        <v>1533</v>
      </c>
      <c r="F82" s="20"/>
      <c r="G82" s="20"/>
      <c r="H82" s="16"/>
      <c r="I82" s="18">
        <f>IF(C82="",0,SUMIFS(T_mouv_adm[Entrée],T_mouv_adm[Ref],C82))</f>
        <v>0</v>
      </c>
      <c r="J82" s="18">
        <f>IF(C82="",0,SUMIFS(T_mouv_adm[Sortie],T_mouv_adm[Ref],D82))</f>
        <v>0</v>
      </c>
      <c r="K82" s="18">
        <f t="shared" si="4"/>
        <v>0</v>
      </c>
      <c r="L82" s="54">
        <f t="shared" si="5"/>
        <v>0</v>
      </c>
      <c r="M82" s="52">
        <v>81</v>
      </c>
      <c r="N82" s="18">
        <f t="shared" si="6"/>
        <v>-81</v>
      </c>
      <c r="O82" s="18" t="str">
        <f t="shared" si="7"/>
        <v>Rupture</v>
      </c>
    </row>
    <row r="83" spans="1:15" x14ac:dyDescent="0.3">
      <c r="A83" s="39">
        <v>79</v>
      </c>
      <c r="B83" s="22" t="s">
        <v>160</v>
      </c>
      <c r="C83" s="18" t="s">
        <v>1631</v>
      </c>
      <c r="D83" s="18" t="s">
        <v>146</v>
      </c>
      <c r="E83" s="18" t="s">
        <v>1533</v>
      </c>
      <c r="F83" s="20"/>
      <c r="G83" s="20"/>
      <c r="H83" s="16"/>
      <c r="I83" s="18">
        <f>IF(C83="",0,SUMIFS(T_mouv_adm[Entrée],T_mouv_adm[Ref],C83))</f>
        <v>0</v>
      </c>
      <c r="J83" s="18">
        <f>IF(C83="",0,SUMIFS(T_mouv_adm[Sortie],T_mouv_adm[Ref],D83))</f>
        <v>0</v>
      </c>
      <c r="K83" s="18">
        <f t="shared" si="4"/>
        <v>0</v>
      </c>
      <c r="L83" s="54">
        <f t="shared" si="5"/>
        <v>0</v>
      </c>
      <c r="M83" s="52">
        <v>82</v>
      </c>
      <c r="N83" s="18">
        <f t="shared" si="6"/>
        <v>-82</v>
      </c>
      <c r="O83" s="18" t="str">
        <f t="shared" si="7"/>
        <v>Rupture</v>
      </c>
    </row>
    <row r="84" spans="1:15" x14ac:dyDescent="0.3">
      <c r="A84" s="39">
        <v>80</v>
      </c>
      <c r="B84" s="22" t="s">
        <v>19</v>
      </c>
      <c r="C84" s="18" t="s">
        <v>961</v>
      </c>
      <c r="D84" s="18" t="s">
        <v>146</v>
      </c>
      <c r="E84" s="18" t="s">
        <v>1533</v>
      </c>
      <c r="F84" s="20"/>
      <c r="G84" s="20"/>
      <c r="H84" s="16"/>
      <c r="I84" s="18">
        <f>IF(C84="",0,SUMIFS(T_mouv_adm[Entrée],T_mouv_adm[Ref],C84))</f>
        <v>0</v>
      </c>
      <c r="J84" s="18">
        <f>IF(C84="",0,SUMIFS(T_mouv_adm[Sortie],T_mouv_adm[Ref],D84))</f>
        <v>0</v>
      </c>
      <c r="K84" s="18">
        <f t="shared" si="4"/>
        <v>0</v>
      </c>
      <c r="L84" s="54">
        <f t="shared" si="5"/>
        <v>0</v>
      </c>
      <c r="M84" s="52">
        <v>83</v>
      </c>
      <c r="N84" s="18">
        <f t="shared" si="6"/>
        <v>-83</v>
      </c>
      <c r="O84" s="18" t="str">
        <f t="shared" si="7"/>
        <v>Rupture</v>
      </c>
    </row>
    <row r="85" spans="1:15" x14ac:dyDescent="0.3">
      <c r="A85" s="39">
        <v>81</v>
      </c>
      <c r="B85" s="22" t="s">
        <v>19</v>
      </c>
      <c r="C85" s="18">
        <v>1304678</v>
      </c>
      <c r="D85" s="18" t="s">
        <v>146</v>
      </c>
      <c r="E85" s="18" t="s">
        <v>1533</v>
      </c>
      <c r="F85" s="20"/>
      <c r="G85" s="20"/>
      <c r="H85" s="16"/>
      <c r="I85" s="18">
        <f>IF(C85="",0,SUMIFS(T_mouv_adm[Entrée],T_mouv_adm[Ref],C85))</f>
        <v>2</v>
      </c>
      <c r="J85" s="18">
        <f>IF(C85="",0,SUMIFS(T_mouv_adm[Sortie],T_mouv_adm[Ref],D85))</f>
        <v>0</v>
      </c>
      <c r="K85" s="18">
        <f t="shared" si="4"/>
        <v>2</v>
      </c>
      <c r="L85" s="54">
        <f t="shared" si="5"/>
        <v>0</v>
      </c>
      <c r="M85" s="52">
        <v>84</v>
      </c>
      <c r="N85" s="18">
        <f t="shared" si="6"/>
        <v>-82</v>
      </c>
      <c r="O85" s="18" t="str">
        <f t="shared" si="7"/>
        <v>Rupture</v>
      </c>
    </row>
    <row r="86" spans="1:15" x14ac:dyDescent="0.3">
      <c r="A86" s="39">
        <v>82</v>
      </c>
      <c r="B86" s="22" t="s">
        <v>20</v>
      </c>
      <c r="C86" s="18" t="s">
        <v>1473</v>
      </c>
      <c r="D86" s="18" t="s">
        <v>146</v>
      </c>
      <c r="E86" s="18" t="s">
        <v>1533</v>
      </c>
      <c r="F86" s="20"/>
      <c r="G86" s="20"/>
      <c r="H86" s="16"/>
      <c r="I86" s="18">
        <f>IF(C86="",0,SUMIFS(T_mouv_adm[Entrée],T_mouv_adm[Ref],C86))</f>
        <v>0</v>
      </c>
      <c r="J86" s="18">
        <f>IF(C86="",0,SUMIFS(T_mouv_adm[Sortie],T_mouv_adm[Ref],D86))</f>
        <v>0</v>
      </c>
      <c r="K86" s="18">
        <f t="shared" si="4"/>
        <v>0</v>
      </c>
      <c r="L86" s="54">
        <f t="shared" si="5"/>
        <v>0</v>
      </c>
      <c r="M86" s="52">
        <v>85</v>
      </c>
      <c r="N86" s="18">
        <f t="shared" si="6"/>
        <v>-85</v>
      </c>
      <c r="O86" s="18" t="str">
        <f t="shared" si="7"/>
        <v>Rupture</v>
      </c>
    </row>
    <row r="87" spans="1:15" x14ac:dyDescent="0.3">
      <c r="A87" s="39">
        <v>83</v>
      </c>
      <c r="B87" s="22" t="s">
        <v>19</v>
      </c>
      <c r="C87" s="18">
        <v>1106326</v>
      </c>
      <c r="D87" s="18" t="s">
        <v>146</v>
      </c>
      <c r="E87" s="18" t="s">
        <v>1533</v>
      </c>
      <c r="F87" s="20"/>
      <c r="G87" s="20"/>
      <c r="H87" s="16"/>
      <c r="I87" s="18">
        <f>IF(C87="",0,SUMIFS(T_mouv_adm[Entrée],T_mouv_adm[Ref],C87))</f>
        <v>0</v>
      </c>
      <c r="J87" s="18">
        <f>IF(C87="",0,SUMIFS(T_mouv_adm[Sortie],T_mouv_adm[Ref],D87))</f>
        <v>0</v>
      </c>
      <c r="K87" s="18">
        <f t="shared" si="4"/>
        <v>0</v>
      </c>
      <c r="L87" s="54">
        <f t="shared" si="5"/>
        <v>0</v>
      </c>
      <c r="M87" s="52">
        <v>86</v>
      </c>
      <c r="N87" s="18">
        <f t="shared" si="6"/>
        <v>-86</v>
      </c>
      <c r="O87" s="18" t="str">
        <f t="shared" si="7"/>
        <v>Rupture</v>
      </c>
    </row>
    <row r="88" spans="1:15" x14ac:dyDescent="0.3">
      <c r="A88" s="39">
        <v>84</v>
      </c>
      <c r="B88" s="22" t="s">
        <v>361</v>
      </c>
      <c r="C88" s="18" t="s">
        <v>1632</v>
      </c>
      <c r="D88" s="18" t="s">
        <v>242</v>
      </c>
      <c r="E88" s="18" t="s">
        <v>1533</v>
      </c>
      <c r="F88" s="20"/>
      <c r="G88" s="20"/>
      <c r="H88" s="16"/>
      <c r="I88" s="18">
        <f>IF(C88="",0,SUMIFS(T_mouv_adm[Entrée],T_mouv_adm[Ref],C88))</f>
        <v>0</v>
      </c>
      <c r="J88" s="18">
        <f>IF(C88="",0,SUMIFS(T_mouv_adm[Sortie],T_mouv_adm[Ref],D88))</f>
        <v>0</v>
      </c>
      <c r="K88" s="18">
        <f t="shared" si="4"/>
        <v>0</v>
      </c>
      <c r="L88" s="54">
        <f t="shared" si="5"/>
        <v>0</v>
      </c>
      <c r="M88" s="52">
        <v>87</v>
      </c>
      <c r="N88" s="18">
        <f t="shared" si="6"/>
        <v>-87</v>
      </c>
      <c r="O88" s="18" t="str">
        <f t="shared" si="7"/>
        <v>Rupture</v>
      </c>
    </row>
    <row r="89" spans="1:15" x14ac:dyDescent="0.3">
      <c r="A89" s="39">
        <v>85</v>
      </c>
      <c r="B89" s="22" t="s">
        <v>1633</v>
      </c>
      <c r="C89" s="18" t="s">
        <v>1634</v>
      </c>
      <c r="D89" s="18" t="s">
        <v>242</v>
      </c>
      <c r="E89" s="18" t="s">
        <v>1533</v>
      </c>
      <c r="F89" s="20"/>
      <c r="G89" s="20"/>
      <c r="H89" s="16"/>
      <c r="I89" s="18">
        <f>IF(C89="",0,SUMIFS(T_mouv_adm[Entrée],T_mouv_adm[Ref],C89))</f>
        <v>0</v>
      </c>
      <c r="J89" s="18">
        <f>IF(C89="",0,SUMIFS(T_mouv_adm[Sortie],T_mouv_adm[Ref],D89))</f>
        <v>0</v>
      </c>
      <c r="K89" s="18">
        <f t="shared" si="4"/>
        <v>0</v>
      </c>
      <c r="L89" s="54">
        <f t="shared" si="5"/>
        <v>0</v>
      </c>
      <c r="M89" s="52">
        <v>88</v>
      </c>
      <c r="N89" s="18">
        <f t="shared" si="6"/>
        <v>-88</v>
      </c>
      <c r="O89" s="18" t="str">
        <f t="shared" si="7"/>
        <v>Rupture</v>
      </c>
    </row>
    <row r="90" spans="1:15" x14ac:dyDescent="0.3">
      <c r="A90" s="39">
        <v>86</v>
      </c>
      <c r="B90" s="22" t="s">
        <v>1633</v>
      </c>
      <c r="C90" s="18" t="s">
        <v>1635</v>
      </c>
      <c r="D90" s="18" t="s">
        <v>242</v>
      </c>
      <c r="E90" s="18" t="s">
        <v>1533</v>
      </c>
      <c r="F90" s="20"/>
      <c r="G90" s="20"/>
      <c r="H90" s="16"/>
      <c r="I90" s="18">
        <f>IF(C90="",0,SUMIFS(T_mouv_adm[Entrée],T_mouv_adm[Ref],C90))</f>
        <v>0</v>
      </c>
      <c r="J90" s="18">
        <f>IF(C90="",0,SUMIFS(T_mouv_adm[Sortie],T_mouv_adm[Ref],D90))</f>
        <v>0</v>
      </c>
      <c r="K90" s="18">
        <f t="shared" si="4"/>
        <v>0</v>
      </c>
      <c r="L90" s="54">
        <f t="shared" si="5"/>
        <v>0</v>
      </c>
      <c r="M90" s="52">
        <v>89</v>
      </c>
      <c r="N90" s="18">
        <f t="shared" si="6"/>
        <v>-89</v>
      </c>
      <c r="O90" s="18" t="str">
        <f t="shared" si="7"/>
        <v>Rupture</v>
      </c>
    </row>
    <row r="91" spans="1:15" x14ac:dyDescent="0.3">
      <c r="A91" s="39">
        <v>87</v>
      </c>
      <c r="B91" s="22" t="s">
        <v>1569</v>
      </c>
      <c r="C91" s="18" t="s">
        <v>1636</v>
      </c>
      <c r="D91" s="18" t="s">
        <v>242</v>
      </c>
      <c r="E91" s="18" t="s">
        <v>1533</v>
      </c>
      <c r="F91" s="20"/>
      <c r="G91" s="20"/>
      <c r="H91" s="16"/>
      <c r="I91" s="18">
        <f>IF(C91="",0,SUMIFS(T_mouv_adm[Entrée],T_mouv_adm[Ref],C91))</f>
        <v>4</v>
      </c>
      <c r="J91" s="18">
        <f>IF(C91="",0,SUMIFS(T_mouv_adm[Sortie],T_mouv_adm[Ref],D91))</f>
        <v>0</v>
      </c>
      <c r="K91" s="18">
        <f t="shared" si="4"/>
        <v>4</v>
      </c>
      <c r="L91" s="54">
        <f t="shared" si="5"/>
        <v>0</v>
      </c>
      <c r="M91" s="52">
        <v>90</v>
      </c>
      <c r="N91" s="18">
        <f t="shared" si="6"/>
        <v>-86</v>
      </c>
      <c r="O91" s="18" t="str">
        <f t="shared" si="7"/>
        <v>Rupture</v>
      </c>
    </row>
    <row r="92" spans="1:15" x14ac:dyDescent="0.3">
      <c r="A92" s="39">
        <v>88</v>
      </c>
      <c r="B92" s="22" t="s">
        <v>1569</v>
      </c>
      <c r="C92" s="18" t="s">
        <v>1637</v>
      </c>
      <c r="D92" s="18" t="s">
        <v>242</v>
      </c>
      <c r="E92" s="18" t="s">
        <v>1533</v>
      </c>
      <c r="F92" s="20"/>
      <c r="G92" s="20"/>
      <c r="H92" s="16"/>
      <c r="I92" s="18">
        <f>IF(C92="",0,SUMIFS(T_mouv_adm[Entrée],T_mouv_adm[Ref],C92))</f>
        <v>4</v>
      </c>
      <c r="J92" s="18">
        <f>IF(C92="",0,SUMIFS(T_mouv_adm[Sortie],T_mouv_adm[Ref],D92))</f>
        <v>0</v>
      </c>
      <c r="K92" s="18">
        <f t="shared" si="4"/>
        <v>4</v>
      </c>
      <c r="L92" s="54">
        <f t="shared" si="5"/>
        <v>0</v>
      </c>
      <c r="M92" s="52">
        <v>91</v>
      </c>
      <c r="N92" s="18">
        <f t="shared" si="6"/>
        <v>-87</v>
      </c>
      <c r="O92" s="18" t="str">
        <f t="shared" si="7"/>
        <v>Rupture</v>
      </c>
    </row>
    <row r="93" spans="1:15" x14ac:dyDescent="0.3">
      <c r="A93" s="39">
        <v>89</v>
      </c>
      <c r="B93" s="22" t="s">
        <v>714</v>
      </c>
      <c r="C93" s="18" t="s">
        <v>619</v>
      </c>
      <c r="D93" s="18" t="s">
        <v>242</v>
      </c>
      <c r="E93" s="18" t="s">
        <v>1533</v>
      </c>
      <c r="F93" s="20"/>
      <c r="G93" s="20"/>
      <c r="H93" s="16"/>
      <c r="I93" s="18">
        <f>IF(C93="",0,SUMIFS(T_mouv_adm[Entrée],T_mouv_adm[Ref],C93))</f>
        <v>0</v>
      </c>
      <c r="J93" s="18">
        <f>IF(C93="",0,SUMIFS(T_mouv_adm[Sortie],T_mouv_adm[Ref],D93))</f>
        <v>0</v>
      </c>
      <c r="K93" s="18">
        <f t="shared" si="4"/>
        <v>0</v>
      </c>
      <c r="L93" s="54">
        <f t="shared" si="5"/>
        <v>0</v>
      </c>
      <c r="M93" s="52">
        <v>92</v>
      </c>
      <c r="N93" s="18">
        <f t="shared" si="6"/>
        <v>-92</v>
      </c>
      <c r="O93" s="18" t="str">
        <f t="shared" si="7"/>
        <v>Rupture</v>
      </c>
    </row>
    <row r="94" spans="1:15" x14ac:dyDescent="0.3">
      <c r="A94" s="39">
        <v>90</v>
      </c>
      <c r="B94" s="22" t="s">
        <v>20</v>
      </c>
      <c r="C94" s="18" t="s">
        <v>1224</v>
      </c>
      <c r="D94" s="18" t="s">
        <v>146</v>
      </c>
      <c r="E94" s="18" t="s">
        <v>1533</v>
      </c>
      <c r="F94" s="20"/>
      <c r="G94" s="20"/>
      <c r="H94" s="16"/>
      <c r="I94" s="18">
        <f>IF(C94="",0,SUMIFS(T_mouv_adm[Entrée],T_mouv_adm[Ref],C94))</f>
        <v>0</v>
      </c>
      <c r="J94" s="18">
        <f>IF(C94="",0,SUMIFS(T_mouv_adm[Sortie],T_mouv_adm[Ref],D94))</f>
        <v>0</v>
      </c>
      <c r="K94" s="18">
        <f t="shared" si="4"/>
        <v>0</v>
      </c>
      <c r="L94" s="54">
        <f t="shared" si="5"/>
        <v>0</v>
      </c>
      <c r="M94" s="52">
        <v>93</v>
      </c>
      <c r="N94" s="18">
        <f t="shared" si="6"/>
        <v>-93</v>
      </c>
      <c r="O94" s="18" t="str">
        <f t="shared" si="7"/>
        <v>Rupture</v>
      </c>
    </row>
    <row r="95" spans="1:15" x14ac:dyDescent="0.3">
      <c r="A95" s="39">
        <v>91</v>
      </c>
      <c r="B95" s="22" t="s">
        <v>182</v>
      </c>
      <c r="C95" s="18" t="s">
        <v>1638</v>
      </c>
      <c r="D95" s="18" t="s">
        <v>146</v>
      </c>
      <c r="E95" s="18" t="s">
        <v>1533</v>
      </c>
      <c r="F95" s="20"/>
      <c r="G95" s="20"/>
      <c r="H95" s="16"/>
      <c r="I95" s="18">
        <f>IF(C95="",0,SUMIFS(T_mouv_adm[Entrée],T_mouv_adm[Ref],C95))</f>
        <v>0</v>
      </c>
      <c r="J95" s="18">
        <f>IF(C95="",0,SUMIFS(T_mouv_adm[Sortie],T_mouv_adm[Ref],D95))</f>
        <v>0</v>
      </c>
      <c r="K95" s="18">
        <f t="shared" si="4"/>
        <v>0</v>
      </c>
      <c r="L95" s="54">
        <f t="shared" si="5"/>
        <v>0</v>
      </c>
      <c r="M95" s="52">
        <v>94</v>
      </c>
      <c r="N95" s="18">
        <f t="shared" si="6"/>
        <v>-94</v>
      </c>
      <c r="O95" s="18" t="str">
        <f t="shared" si="7"/>
        <v>Rupture</v>
      </c>
    </row>
    <row r="96" spans="1:15" x14ac:dyDescent="0.3">
      <c r="A96" s="39">
        <v>92</v>
      </c>
      <c r="B96" s="22" t="s">
        <v>1639</v>
      </c>
      <c r="C96" s="18" t="s">
        <v>1640</v>
      </c>
      <c r="D96" s="18" t="s">
        <v>146</v>
      </c>
      <c r="E96" s="18" t="s">
        <v>1533</v>
      </c>
      <c r="F96" s="20"/>
      <c r="G96" s="20"/>
      <c r="H96" s="16"/>
      <c r="I96" s="18">
        <f>IF(C96="",0,SUMIFS(T_mouv_adm[Entrée],T_mouv_adm[Ref],C96))</f>
        <v>0</v>
      </c>
      <c r="J96" s="18">
        <f>IF(C96="",0,SUMIFS(T_mouv_adm[Sortie],T_mouv_adm[Ref],D96))</f>
        <v>0</v>
      </c>
      <c r="K96" s="18">
        <f t="shared" si="4"/>
        <v>0</v>
      </c>
      <c r="L96" s="54">
        <f t="shared" si="5"/>
        <v>0</v>
      </c>
      <c r="M96" s="52">
        <v>95</v>
      </c>
      <c r="N96" s="18">
        <f t="shared" si="6"/>
        <v>-95</v>
      </c>
      <c r="O96" s="18" t="str">
        <f t="shared" si="7"/>
        <v>Rupture</v>
      </c>
    </row>
    <row r="97" spans="1:15" x14ac:dyDescent="0.3">
      <c r="A97" s="39">
        <v>93</v>
      </c>
      <c r="B97" s="22" t="s">
        <v>714</v>
      </c>
      <c r="C97" s="18" t="s">
        <v>878</v>
      </c>
      <c r="D97" s="18" t="s">
        <v>146</v>
      </c>
      <c r="E97" s="18" t="s">
        <v>1533</v>
      </c>
      <c r="F97" s="20"/>
      <c r="G97" s="20"/>
      <c r="H97" s="16"/>
      <c r="I97" s="18">
        <f>IF(C97="",0,SUMIFS(T_mouv_adm[Entrée],T_mouv_adm[Ref],C97))</f>
        <v>4</v>
      </c>
      <c r="J97" s="18">
        <f>IF(C97="",0,SUMIFS(T_mouv_adm[Sortie],T_mouv_adm[Ref],D97))</f>
        <v>0</v>
      </c>
      <c r="K97" s="18">
        <f t="shared" si="4"/>
        <v>4</v>
      </c>
      <c r="L97" s="54">
        <f t="shared" si="5"/>
        <v>0</v>
      </c>
      <c r="M97" s="52">
        <v>96</v>
      </c>
      <c r="N97" s="18">
        <f t="shared" si="6"/>
        <v>-92</v>
      </c>
      <c r="O97" s="18" t="str">
        <f t="shared" si="7"/>
        <v>Rupture</v>
      </c>
    </row>
    <row r="98" spans="1:15" x14ac:dyDescent="0.3">
      <c r="A98" s="39">
        <v>94</v>
      </c>
      <c r="B98" s="22" t="s">
        <v>19</v>
      </c>
      <c r="C98" s="18" t="s">
        <v>1641</v>
      </c>
      <c r="D98" s="18" t="s">
        <v>146</v>
      </c>
      <c r="E98" s="18" t="s">
        <v>1533</v>
      </c>
      <c r="F98" s="20"/>
      <c r="G98" s="20"/>
      <c r="H98" s="16"/>
      <c r="I98" s="18">
        <f>IF(C98="",0,SUMIFS(T_mouv_adm[Entrée],T_mouv_adm[Ref],C98))</f>
        <v>0</v>
      </c>
      <c r="J98" s="18">
        <f>IF(C98="",0,SUMIFS(T_mouv_adm[Sortie],T_mouv_adm[Ref],D98))</f>
        <v>0</v>
      </c>
      <c r="K98" s="18">
        <f t="shared" si="4"/>
        <v>0</v>
      </c>
      <c r="L98" s="54">
        <f t="shared" si="5"/>
        <v>0</v>
      </c>
      <c r="M98" s="52">
        <v>97</v>
      </c>
      <c r="N98" s="18">
        <f t="shared" si="6"/>
        <v>-97</v>
      </c>
      <c r="O98" s="18" t="str">
        <f t="shared" si="7"/>
        <v>Rupture</v>
      </c>
    </row>
    <row r="99" spans="1:15" x14ac:dyDescent="0.3">
      <c r="A99" s="39">
        <v>95</v>
      </c>
      <c r="B99" s="22" t="s">
        <v>19</v>
      </c>
      <c r="C99" s="18">
        <v>135326205</v>
      </c>
      <c r="D99" s="18" t="s">
        <v>146</v>
      </c>
      <c r="E99" s="18" t="s">
        <v>1533</v>
      </c>
      <c r="F99" s="20"/>
      <c r="G99" s="20"/>
      <c r="H99" s="16"/>
      <c r="I99" s="18">
        <f>IF(C99="",0,SUMIFS(T_mouv_adm[Entrée],T_mouv_adm[Ref],C99))</f>
        <v>0</v>
      </c>
      <c r="J99" s="18">
        <f>IF(C99="",0,SUMIFS(T_mouv_adm[Sortie],T_mouv_adm[Ref],D99))</f>
        <v>0</v>
      </c>
      <c r="K99" s="18">
        <f t="shared" si="4"/>
        <v>0</v>
      </c>
      <c r="L99" s="54">
        <f t="shared" si="5"/>
        <v>0</v>
      </c>
      <c r="M99" s="52">
        <v>98</v>
      </c>
      <c r="N99" s="18">
        <f t="shared" si="6"/>
        <v>-98</v>
      </c>
      <c r="O99" s="18" t="str">
        <f t="shared" si="7"/>
        <v>Rupture</v>
      </c>
    </row>
    <row r="100" spans="1:15" x14ac:dyDescent="0.3">
      <c r="A100" s="39">
        <v>96</v>
      </c>
      <c r="B100" s="22" t="s">
        <v>99</v>
      </c>
      <c r="C100" s="18" t="s">
        <v>1642</v>
      </c>
      <c r="D100" s="18" t="s">
        <v>120</v>
      </c>
      <c r="E100" s="18" t="s">
        <v>1533</v>
      </c>
      <c r="F100" s="20"/>
      <c r="G100" s="20"/>
      <c r="H100" s="16"/>
      <c r="I100" s="18">
        <f>IF(C100="",0,SUMIFS(T_mouv_adm[Entrée],T_mouv_adm[Ref],C100))</f>
        <v>0</v>
      </c>
      <c r="J100" s="18">
        <f>IF(C100="",0,SUMIFS(T_mouv_adm[Sortie],T_mouv_adm[Ref],D100))</f>
        <v>0</v>
      </c>
      <c r="K100" s="18">
        <f t="shared" si="4"/>
        <v>0</v>
      </c>
      <c r="L100" s="54">
        <f t="shared" si="5"/>
        <v>0</v>
      </c>
      <c r="M100" s="52">
        <v>99</v>
      </c>
      <c r="N100" s="18">
        <f t="shared" si="6"/>
        <v>-99</v>
      </c>
      <c r="O100" s="18" t="str">
        <f t="shared" si="7"/>
        <v>Rupture</v>
      </c>
    </row>
    <row r="101" spans="1:15" x14ac:dyDescent="0.3">
      <c r="A101" s="39">
        <v>97</v>
      </c>
      <c r="B101" s="22" t="s">
        <v>1643</v>
      </c>
      <c r="C101" s="18" t="s">
        <v>1644</v>
      </c>
      <c r="D101" s="18" t="s">
        <v>120</v>
      </c>
      <c r="E101" s="18" t="s">
        <v>1533</v>
      </c>
      <c r="F101" s="20"/>
      <c r="G101" s="20"/>
      <c r="H101" s="16"/>
      <c r="I101" s="18">
        <f>IF(C101="",0,SUMIFS(T_mouv_adm[Entrée],T_mouv_adm[Ref],C101))</f>
        <v>8</v>
      </c>
      <c r="J101" s="18">
        <f>IF(C101="",0,SUMIFS(T_mouv_adm[Sortie],T_mouv_adm[Ref],D101))</f>
        <v>0</v>
      </c>
      <c r="K101" s="18">
        <f t="shared" si="4"/>
        <v>8</v>
      </c>
      <c r="L101" s="54">
        <f t="shared" si="5"/>
        <v>0</v>
      </c>
      <c r="M101" s="52">
        <v>100</v>
      </c>
      <c r="N101" s="18">
        <f t="shared" si="6"/>
        <v>-92</v>
      </c>
      <c r="O101" s="18" t="str">
        <f t="shared" si="7"/>
        <v>Rupture</v>
      </c>
    </row>
    <row r="102" spans="1:15" x14ac:dyDescent="0.3">
      <c r="A102" s="39">
        <v>98</v>
      </c>
      <c r="B102" s="22" t="s">
        <v>19</v>
      </c>
      <c r="C102" s="18">
        <v>901048</v>
      </c>
      <c r="D102" s="18" t="s">
        <v>146</v>
      </c>
      <c r="E102" s="18" t="s">
        <v>1533</v>
      </c>
      <c r="F102" s="20"/>
      <c r="G102" s="20"/>
      <c r="H102" s="16"/>
      <c r="I102" s="18">
        <f>IF(C102="",0,SUMIFS(T_mouv_adm[Entrée],T_mouv_adm[Ref],C102))</f>
        <v>0</v>
      </c>
      <c r="J102" s="18">
        <f>IF(C102="",0,SUMIFS(T_mouv_adm[Sortie],T_mouv_adm[Ref],D102))</f>
        <v>0</v>
      </c>
      <c r="K102" s="18">
        <f t="shared" si="4"/>
        <v>0</v>
      </c>
      <c r="L102" s="54">
        <f t="shared" si="5"/>
        <v>0</v>
      </c>
      <c r="M102" s="52">
        <v>101</v>
      </c>
      <c r="N102" s="18">
        <f t="shared" si="6"/>
        <v>-101</v>
      </c>
      <c r="O102" s="18" t="str">
        <f t="shared" si="7"/>
        <v>Rupture</v>
      </c>
    </row>
    <row r="103" spans="1:15" x14ac:dyDescent="0.3">
      <c r="A103" s="39">
        <v>99</v>
      </c>
      <c r="B103" s="22" t="s">
        <v>1022</v>
      </c>
      <c r="C103" s="18">
        <v>2656043</v>
      </c>
      <c r="D103" s="18" t="s">
        <v>146</v>
      </c>
      <c r="E103" s="18" t="s">
        <v>1533</v>
      </c>
      <c r="F103" s="20"/>
      <c r="G103" s="20"/>
      <c r="H103" s="16"/>
      <c r="I103" s="18">
        <f>IF(C103="",0,SUMIFS(T_mouv_adm[Entrée],T_mouv_adm[Ref],C103))</f>
        <v>0</v>
      </c>
      <c r="J103" s="18">
        <f>IF(C103="",0,SUMIFS(T_mouv_adm[Sortie],T_mouv_adm[Ref],D103))</f>
        <v>0</v>
      </c>
      <c r="K103" s="18">
        <f t="shared" si="4"/>
        <v>0</v>
      </c>
      <c r="L103" s="54">
        <f t="shared" si="5"/>
        <v>0</v>
      </c>
      <c r="M103" s="52">
        <v>102</v>
      </c>
      <c r="N103" s="18">
        <f t="shared" si="6"/>
        <v>-102</v>
      </c>
      <c r="O103" s="18" t="str">
        <f t="shared" si="7"/>
        <v>Rupture</v>
      </c>
    </row>
    <row r="104" spans="1:15" x14ac:dyDescent="0.3">
      <c r="A104" s="39">
        <v>100</v>
      </c>
      <c r="B104" s="22" t="s">
        <v>164</v>
      </c>
      <c r="C104" s="18" t="s">
        <v>1645</v>
      </c>
      <c r="D104" s="18" t="s">
        <v>146</v>
      </c>
      <c r="E104" s="18" t="s">
        <v>1533</v>
      </c>
      <c r="F104" s="20"/>
      <c r="G104" s="20"/>
      <c r="H104" s="16"/>
      <c r="I104" s="18">
        <f>IF(C104="",0,SUMIFS(T_mouv_adm[Entrée],T_mouv_adm[Ref],C104))</f>
        <v>0</v>
      </c>
      <c r="J104" s="18">
        <f>IF(C104="",0,SUMIFS(T_mouv_adm[Sortie],T_mouv_adm[Ref],D104))</f>
        <v>0</v>
      </c>
      <c r="K104" s="18">
        <f t="shared" si="4"/>
        <v>0</v>
      </c>
      <c r="L104" s="54">
        <f t="shared" si="5"/>
        <v>0</v>
      </c>
      <c r="M104" s="52">
        <v>103</v>
      </c>
      <c r="N104" s="18">
        <f t="shared" si="6"/>
        <v>-103</v>
      </c>
      <c r="O104" s="18" t="str">
        <f t="shared" si="7"/>
        <v>Rupture</v>
      </c>
    </row>
    <row r="105" spans="1:15" x14ac:dyDescent="0.3">
      <c r="A105" s="39">
        <v>101</v>
      </c>
      <c r="B105" s="22" t="s">
        <v>1294</v>
      </c>
      <c r="C105" s="18" t="s">
        <v>1646</v>
      </c>
      <c r="D105" s="18" t="s">
        <v>226</v>
      </c>
      <c r="E105" s="18" t="s">
        <v>1532</v>
      </c>
      <c r="F105" s="20"/>
      <c r="G105" s="20"/>
      <c r="H105" s="16"/>
      <c r="I105" s="18">
        <f>IF(C105="",0,SUMIFS(T_mouv_adm[Entrée],T_mouv_adm[Ref],C105))</f>
        <v>0</v>
      </c>
      <c r="J105" s="18">
        <f>IF(C105="",0,SUMIFS(T_mouv_adm[Sortie],T_mouv_adm[Ref],D105))</f>
        <v>0</v>
      </c>
      <c r="K105" s="18">
        <f t="shared" si="4"/>
        <v>0</v>
      </c>
      <c r="L105" s="54">
        <f t="shared" si="5"/>
        <v>0</v>
      </c>
      <c r="M105" s="52">
        <v>104</v>
      </c>
      <c r="N105" s="18">
        <f t="shared" si="6"/>
        <v>-104</v>
      </c>
      <c r="O105" s="18" t="str">
        <f t="shared" si="7"/>
        <v>Rupture</v>
      </c>
    </row>
    <row r="106" spans="1:15" x14ac:dyDescent="0.3">
      <c r="A106" s="39">
        <v>102</v>
      </c>
      <c r="B106" s="22" t="s">
        <v>19</v>
      </c>
      <c r="C106" s="18">
        <v>901054</v>
      </c>
      <c r="D106" s="18" t="s">
        <v>146</v>
      </c>
      <c r="E106" s="18" t="s">
        <v>1533</v>
      </c>
      <c r="F106" s="20"/>
      <c r="G106" s="20"/>
      <c r="H106" s="16"/>
      <c r="I106" s="18">
        <f>IF(C106="",0,SUMIFS(T_mouv_adm[Entrée],T_mouv_adm[Ref],C106))</f>
        <v>0</v>
      </c>
      <c r="J106" s="18">
        <f>IF(C106="",0,SUMIFS(T_mouv_adm[Sortie],T_mouv_adm[Ref],D106))</f>
        <v>0</v>
      </c>
      <c r="K106" s="18">
        <f t="shared" si="4"/>
        <v>0</v>
      </c>
      <c r="L106" s="54">
        <f t="shared" si="5"/>
        <v>0</v>
      </c>
      <c r="M106" s="52">
        <v>105</v>
      </c>
      <c r="N106" s="18">
        <f t="shared" si="6"/>
        <v>-105</v>
      </c>
      <c r="O106" s="18" t="str">
        <f t="shared" si="7"/>
        <v>Rupture</v>
      </c>
    </row>
    <row r="107" spans="1:15" x14ac:dyDescent="0.3">
      <c r="A107" s="39">
        <v>103</v>
      </c>
      <c r="B107" s="22" t="s">
        <v>160</v>
      </c>
      <c r="C107" s="18">
        <v>26560201</v>
      </c>
      <c r="D107" s="18" t="s">
        <v>146</v>
      </c>
      <c r="E107" s="18" t="s">
        <v>1533</v>
      </c>
      <c r="F107" s="20"/>
      <c r="G107" s="20"/>
      <c r="H107" s="16"/>
      <c r="I107" s="18">
        <f>IF(C107="",0,SUMIFS(T_mouv_adm[Entrée],T_mouv_adm[Ref],C107))</f>
        <v>0</v>
      </c>
      <c r="J107" s="18">
        <f>IF(C107="",0,SUMIFS(T_mouv_adm[Sortie],T_mouv_adm[Ref],D107))</f>
        <v>0</v>
      </c>
      <c r="K107" s="18">
        <f t="shared" si="4"/>
        <v>0</v>
      </c>
      <c r="L107" s="54">
        <f t="shared" si="5"/>
        <v>0</v>
      </c>
      <c r="M107" s="52">
        <v>106</v>
      </c>
      <c r="N107" s="18">
        <f t="shared" si="6"/>
        <v>-106</v>
      </c>
      <c r="O107" s="18" t="str">
        <f t="shared" si="7"/>
        <v>Rupture</v>
      </c>
    </row>
    <row r="108" spans="1:15" x14ac:dyDescent="0.3">
      <c r="A108" s="39">
        <v>104</v>
      </c>
      <c r="B108" s="22" t="s">
        <v>714</v>
      </c>
      <c r="C108" s="18">
        <v>2654403</v>
      </c>
      <c r="D108" s="18" t="s">
        <v>146</v>
      </c>
      <c r="E108" s="18" t="s">
        <v>1533</v>
      </c>
      <c r="F108" s="20"/>
      <c r="G108" s="20"/>
      <c r="H108" s="16"/>
      <c r="I108" s="18">
        <f>IF(C108="",0,SUMIFS(T_mouv_adm[Entrée],T_mouv_adm[Ref],C108))</f>
        <v>0</v>
      </c>
      <c r="J108" s="18">
        <f>IF(C108="",0,SUMIFS(T_mouv_adm[Sortie],T_mouv_adm[Ref],D108))</f>
        <v>0</v>
      </c>
      <c r="K108" s="18">
        <f t="shared" si="4"/>
        <v>0</v>
      </c>
      <c r="L108" s="54">
        <f t="shared" si="5"/>
        <v>0</v>
      </c>
      <c r="M108" s="52">
        <v>107</v>
      </c>
      <c r="N108" s="18">
        <f t="shared" si="6"/>
        <v>-107</v>
      </c>
      <c r="O108" s="18" t="str">
        <f t="shared" si="7"/>
        <v>Rupture</v>
      </c>
    </row>
    <row r="109" spans="1:15" x14ac:dyDescent="0.3">
      <c r="A109" s="39">
        <v>105</v>
      </c>
      <c r="B109" s="22" t="s">
        <v>1647</v>
      </c>
      <c r="C109" s="18" t="s">
        <v>1648</v>
      </c>
      <c r="D109" s="18" t="s">
        <v>146</v>
      </c>
      <c r="E109" s="18" t="s">
        <v>1533</v>
      </c>
      <c r="F109" s="20"/>
      <c r="G109" s="20"/>
      <c r="H109" s="16"/>
      <c r="I109" s="18">
        <f>IF(C109="",0,SUMIFS(T_mouv_adm[Entrée],T_mouv_adm[Ref],C109))</f>
        <v>0</v>
      </c>
      <c r="J109" s="18">
        <f>IF(C109="",0,SUMIFS(T_mouv_adm[Sortie],T_mouv_adm[Ref],D109))</f>
        <v>0</v>
      </c>
      <c r="K109" s="18">
        <f t="shared" si="4"/>
        <v>0</v>
      </c>
      <c r="L109" s="54">
        <f t="shared" si="5"/>
        <v>0</v>
      </c>
      <c r="M109" s="52">
        <v>108</v>
      </c>
      <c r="N109" s="18">
        <f t="shared" si="6"/>
        <v>-108</v>
      </c>
      <c r="O109" s="18" t="str">
        <f t="shared" si="7"/>
        <v>Rupture</v>
      </c>
    </row>
    <row r="110" spans="1:15" x14ac:dyDescent="0.3">
      <c r="A110" s="39">
        <v>106</v>
      </c>
      <c r="B110" s="22" t="s">
        <v>811</v>
      </c>
      <c r="C110" s="18" t="s">
        <v>1649</v>
      </c>
      <c r="D110" s="18" t="s">
        <v>813</v>
      </c>
      <c r="E110" s="18" t="s">
        <v>1533</v>
      </c>
      <c r="F110" s="20"/>
      <c r="G110" s="20"/>
      <c r="H110" s="16"/>
      <c r="I110" s="18">
        <f>IF(C110="",0,SUMIFS(T_mouv_adm[Entrée],T_mouv_adm[Ref],C110))</f>
        <v>0</v>
      </c>
      <c r="J110" s="18">
        <f>IF(C110="",0,SUMIFS(T_mouv_adm[Sortie],T_mouv_adm[Ref],D110))</f>
        <v>0</v>
      </c>
      <c r="K110" s="18">
        <f t="shared" si="4"/>
        <v>0</v>
      </c>
      <c r="L110" s="54">
        <f t="shared" si="5"/>
        <v>0</v>
      </c>
      <c r="M110" s="52">
        <v>109</v>
      </c>
      <c r="N110" s="18">
        <f t="shared" si="6"/>
        <v>-109</v>
      </c>
      <c r="O110" s="18" t="str">
        <f t="shared" si="7"/>
        <v>Rupture</v>
      </c>
    </row>
    <row r="111" spans="1:15" x14ac:dyDescent="0.3">
      <c r="A111" s="39">
        <v>107</v>
      </c>
      <c r="B111" s="22" t="s">
        <v>811</v>
      </c>
      <c r="C111" s="18" t="s">
        <v>812</v>
      </c>
      <c r="D111" s="18" t="s">
        <v>813</v>
      </c>
      <c r="E111" s="18" t="s">
        <v>1531</v>
      </c>
      <c r="F111" s="20"/>
      <c r="G111" s="20"/>
      <c r="H111" s="16"/>
      <c r="I111" s="18">
        <f>IF(C111="",0,SUMIFS(T_mouv_adm[Entrée],T_mouv_adm[Ref],C111))</f>
        <v>0</v>
      </c>
      <c r="J111" s="18">
        <f>IF(C111="",0,SUMIFS(T_mouv_adm[Sortie],T_mouv_adm[Ref],D111))</f>
        <v>0</v>
      </c>
      <c r="K111" s="18">
        <f t="shared" si="4"/>
        <v>0</v>
      </c>
      <c r="L111" s="54">
        <f t="shared" si="5"/>
        <v>0</v>
      </c>
      <c r="M111" s="52">
        <v>110</v>
      </c>
      <c r="N111" s="18">
        <f t="shared" si="6"/>
        <v>-110</v>
      </c>
      <c r="O111" s="18" t="str">
        <f t="shared" si="7"/>
        <v>Rupture</v>
      </c>
    </row>
    <row r="112" spans="1:15" x14ac:dyDescent="0.3">
      <c r="A112" s="39">
        <v>108</v>
      </c>
      <c r="B112" s="22" t="s">
        <v>915</v>
      </c>
      <c r="C112" s="18" t="s">
        <v>916</v>
      </c>
      <c r="D112" s="18" t="s">
        <v>120</v>
      </c>
      <c r="E112" s="18" t="s">
        <v>1533</v>
      </c>
      <c r="F112" s="20"/>
      <c r="G112" s="20"/>
      <c r="H112" s="16"/>
      <c r="I112" s="18">
        <f>IF(C112="",0,SUMIFS(T_mouv_adm[Entrée],T_mouv_adm[Ref],C112))</f>
        <v>0</v>
      </c>
      <c r="J112" s="18">
        <f>IF(C112="",0,SUMIFS(T_mouv_adm[Sortie],T_mouv_adm[Ref],D112))</f>
        <v>0</v>
      </c>
      <c r="K112" s="18">
        <f t="shared" si="4"/>
        <v>0</v>
      </c>
      <c r="L112" s="54">
        <f t="shared" si="5"/>
        <v>0</v>
      </c>
      <c r="M112" s="52">
        <v>111</v>
      </c>
      <c r="N112" s="18">
        <f t="shared" si="6"/>
        <v>-111</v>
      </c>
      <c r="O112" s="18" t="str">
        <f t="shared" si="7"/>
        <v>Rupture</v>
      </c>
    </row>
    <row r="113" spans="1:15" x14ac:dyDescent="0.3">
      <c r="A113" s="39">
        <v>109</v>
      </c>
      <c r="B113" s="22" t="s">
        <v>914</v>
      </c>
      <c r="C113" s="18" t="s">
        <v>140</v>
      </c>
      <c r="D113" s="18" t="s">
        <v>120</v>
      </c>
      <c r="E113" s="18" t="s">
        <v>1533</v>
      </c>
      <c r="F113" s="20"/>
      <c r="G113" s="20"/>
      <c r="H113" s="16"/>
      <c r="I113" s="18">
        <f>IF(C113="",0,SUMIFS(T_mouv_adm[Entrée],T_mouv_adm[Ref],C113))</f>
        <v>1</v>
      </c>
      <c r="J113" s="18">
        <f>IF(C113="",0,SUMIFS(T_mouv_adm[Sortie],T_mouv_adm[Ref],D113))</f>
        <v>0</v>
      </c>
      <c r="K113" s="18">
        <f t="shared" si="4"/>
        <v>1</v>
      </c>
      <c r="L113" s="54">
        <f t="shared" si="5"/>
        <v>0</v>
      </c>
      <c r="M113" s="52">
        <v>112</v>
      </c>
      <c r="N113" s="18">
        <f t="shared" si="6"/>
        <v>-111</v>
      </c>
      <c r="O113" s="18" t="str">
        <f t="shared" si="7"/>
        <v>Rupture</v>
      </c>
    </row>
    <row r="114" spans="1:15" x14ac:dyDescent="0.3">
      <c r="A114" s="39">
        <v>110</v>
      </c>
      <c r="B114" s="22" t="s">
        <v>135</v>
      </c>
      <c r="C114" s="18" t="s">
        <v>1045</v>
      </c>
      <c r="D114" s="18" t="s">
        <v>120</v>
      </c>
      <c r="E114" s="18" t="s">
        <v>1529</v>
      </c>
      <c r="F114" s="20"/>
      <c r="G114" s="20"/>
      <c r="H114" s="16"/>
      <c r="I114" s="18">
        <f>IF(C114="",0,SUMIFS(T_mouv_adm[Entrée],T_mouv_adm[Ref],C114))</f>
        <v>0</v>
      </c>
      <c r="J114" s="18">
        <f>IF(C114="",0,SUMIFS(T_mouv_adm[Sortie],T_mouv_adm[Ref],D114))</f>
        <v>0</v>
      </c>
      <c r="K114" s="18">
        <f t="shared" si="4"/>
        <v>0</v>
      </c>
      <c r="L114" s="54">
        <f t="shared" si="5"/>
        <v>0</v>
      </c>
      <c r="M114" s="52">
        <v>113</v>
      </c>
      <c r="N114" s="18">
        <f t="shared" si="6"/>
        <v>-113</v>
      </c>
      <c r="O114" s="18" t="str">
        <f t="shared" si="7"/>
        <v>Rupture</v>
      </c>
    </row>
    <row r="115" spans="1:15" x14ac:dyDescent="0.3">
      <c r="A115" s="39">
        <v>111</v>
      </c>
      <c r="B115" s="22" t="s">
        <v>1650</v>
      </c>
      <c r="C115" s="18" t="s">
        <v>1651</v>
      </c>
      <c r="D115" s="18" t="s">
        <v>146</v>
      </c>
      <c r="E115" s="18" t="s">
        <v>1533</v>
      </c>
      <c r="F115" s="20"/>
      <c r="G115" s="20"/>
      <c r="H115" s="16"/>
      <c r="I115" s="18">
        <f>IF(C115="",0,SUMIFS(T_mouv_adm[Entrée],T_mouv_adm[Ref],C115))</f>
        <v>1</v>
      </c>
      <c r="J115" s="18">
        <f>IF(C115="",0,SUMIFS(T_mouv_adm[Sortie],T_mouv_adm[Ref],D115))</f>
        <v>0</v>
      </c>
      <c r="K115" s="18">
        <f t="shared" si="4"/>
        <v>1</v>
      </c>
      <c r="L115" s="54">
        <f t="shared" si="5"/>
        <v>0</v>
      </c>
      <c r="M115" s="52">
        <v>114</v>
      </c>
      <c r="N115" s="18">
        <f t="shared" si="6"/>
        <v>-113</v>
      </c>
      <c r="O115" s="18" t="str">
        <f t="shared" si="7"/>
        <v>Rupture</v>
      </c>
    </row>
    <row r="116" spans="1:15" x14ac:dyDescent="0.3">
      <c r="A116" s="39">
        <v>112</v>
      </c>
      <c r="B116" s="22" t="s">
        <v>164</v>
      </c>
      <c r="C116" s="18" t="s">
        <v>998</v>
      </c>
      <c r="D116" s="18" t="s">
        <v>120</v>
      </c>
      <c r="E116" s="18" t="s">
        <v>1533</v>
      </c>
      <c r="F116" s="20"/>
      <c r="G116" s="20"/>
      <c r="H116" s="16"/>
      <c r="I116" s="18">
        <f>IF(C116="",0,SUMIFS(T_mouv_adm[Entrée],T_mouv_adm[Ref],C116))</f>
        <v>0</v>
      </c>
      <c r="J116" s="18">
        <f>IF(C116="",0,SUMIFS(T_mouv_adm[Sortie],T_mouv_adm[Ref],D116))</f>
        <v>0</v>
      </c>
      <c r="K116" s="18">
        <f t="shared" si="4"/>
        <v>0</v>
      </c>
      <c r="L116" s="54">
        <f t="shared" si="5"/>
        <v>0</v>
      </c>
      <c r="M116" s="52">
        <v>115</v>
      </c>
      <c r="N116" s="18">
        <f t="shared" si="6"/>
        <v>-115</v>
      </c>
      <c r="O116" s="18" t="str">
        <f t="shared" si="7"/>
        <v>Rupture</v>
      </c>
    </row>
    <row r="117" spans="1:15" x14ac:dyDescent="0.3">
      <c r="A117" s="39">
        <v>113</v>
      </c>
      <c r="B117" s="22" t="s">
        <v>164</v>
      </c>
      <c r="C117" s="18" t="s">
        <v>724</v>
      </c>
      <c r="D117" s="18" t="s">
        <v>120</v>
      </c>
      <c r="E117" s="18" t="s">
        <v>1533</v>
      </c>
      <c r="F117" s="20"/>
      <c r="G117" s="20"/>
      <c r="H117" s="16"/>
      <c r="I117" s="18">
        <f>IF(C117="",0,SUMIFS(T_mouv_adm[Entrée],T_mouv_adm[Ref],C117))</f>
        <v>1</v>
      </c>
      <c r="J117" s="18">
        <f>IF(C117="",0,SUMIFS(T_mouv_adm[Sortie],T_mouv_adm[Ref],D117))</f>
        <v>0</v>
      </c>
      <c r="K117" s="18">
        <f t="shared" si="4"/>
        <v>1</v>
      </c>
      <c r="L117" s="54">
        <f t="shared" si="5"/>
        <v>0</v>
      </c>
      <c r="M117" s="52">
        <v>116</v>
      </c>
      <c r="N117" s="18">
        <f t="shared" si="6"/>
        <v>-115</v>
      </c>
      <c r="O117" s="18" t="str">
        <f t="shared" si="7"/>
        <v>Rupture</v>
      </c>
    </row>
    <row r="118" spans="1:15" x14ac:dyDescent="0.3">
      <c r="A118" s="39">
        <v>114</v>
      </c>
      <c r="B118" s="22" t="s">
        <v>164</v>
      </c>
      <c r="C118" s="18" t="s">
        <v>1652</v>
      </c>
      <c r="D118" s="18" t="s">
        <v>120</v>
      </c>
      <c r="E118" s="18" t="s">
        <v>1533</v>
      </c>
      <c r="F118" s="20"/>
      <c r="G118" s="20"/>
      <c r="H118" s="16"/>
      <c r="I118" s="18">
        <f>IF(C118="",0,SUMIFS(T_mouv_adm[Entrée],T_mouv_adm[Ref],C118))</f>
        <v>0</v>
      </c>
      <c r="J118" s="18">
        <f>IF(C118="",0,SUMIFS(T_mouv_adm[Sortie],T_mouv_adm[Ref],D118))</f>
        <v>0</v>
      </c>
      <c r="K118" s="18">
        <f t="shared" si="4"/>
        <v>0</v>
      </c>
      <c r="L118" s="54">
        <f t="shared" si="5"/>
        <v>0</v>
      </c>
      <c r="M118" s="52">
        <v>117</v>
      </c>
      <c r="N118" s="18">
        <f t="shared" si="6"/>
        <v>-117</v>
      </c>
      <c r="O118" s="18" t="str">
        <f t="shared" si="7"/>
        <v>Rupture</v>
      </c>
    </row>
    <row r="119" spans="1:15" x14ac:dyDescent="0.3">
      <c r="A119" s="39">
        <v>115</v>
      </c>
      <c r="B119" s="22" t="s">
        <v>826</v>
      </c>
      <c r="C119" s="18">
        <v>5543091</v>
      </c>
      <c r="D119" s="18" t="s">
        <v>146</v>
      </c>
      <c r="E119" s="18" t="s">
        <v>1533</v>
      </c>
      <c r="F119" s="20"/>
      <c r="G119" s="20"/>
      <c r="H119" s="16"/>
      <c r="I119" s="18">
        <f>IF(C119="",0,SUMIFS(T_mouv_adm[Entrée],T_mouv_adm[Ref],C119))</f>
        <v>46</v>
      </c>
      <c r="J119" s="18">
        <f>IF(C119="",0,SUMIFS(T_mouv_adm[Sortie],T_mouv_adm[Ref],D119))</f>
        <v>0</v>
      </c>
      <c r="K119" s="18">
        <f t="shared" si="4"/>
        <v>46</v>
      </c>
      <c r="L119" s="54">
        <f t="shared" si="5"/>
        <v>0</v>
      </c>
      <c r="M119" s="52">
        <v>118</v>
      </c>
      <c r="N119" s="18">
        <f t="shared" si="6"/>
        <v>-72</v>
      </c>
      <c r="O119" s="18" t="str">
        <f t="shared" si="7"/>
        <v>Rupture</v>
      </c>
    </row>
    <row r="120" spans="1:15" x14ac:dyDescent="0.3">
      <c r="A120" s="39">
        <v>116</v>
      </c>
      <c r="B120" s="22" t="s">
        <v>147</v>
      </c>
      <c r="C120" s="18">
        <v>5000686589</v>
      </c>
      <c r="D120" s="18" t="s">
        <v>146</v>
      </c>
      <c r="E120" s="18" t="s">
        <v>1533</v>
      </c>
      <c r="F120" s="20"/>
      <c r="G120" s="20"/>
      <c r="H120" s="16"/>
      <c r="I120" s="18">
        <f>IF(C120="",0,SUMIFS(T_mouv_adm[Entrée],T_mouv_adm[Ref],C120))</f>
        <v>0</v>
      </c>
      <c r="J120" s="18">
        <f>IF(C120="",0,SUMIFS(T_mouv_adm[Sortie],T_mouv_adm[Ref],D120))</f>
        <v>0</v>
      </c>
      <c r="K120" s="18">
        <f t="shared" si="4"/>
        <v>0</v>
      </c>
      <c r="L120" s="54">
        <f t="shared" si="5"/>
        <v>0</v>
      </c>
      <c r="M120" s="52">
        <v>119</v>
      </c>
      <c r="N120" s="18">
        <f t="shared" si="6"/>
        <v>-119</v>
      </c>
      <c r="O120" s="18" t="str">
        <f t="shared" si="7"/>
        <v>Rupture</v>
      </c>
    </row>
    <row r="121" spans="1:15" x14ac:dyDescent="0.3">
      <c r="A121" s="39">
        <v>117</v>
      </c>
      <c r="B121" s="22" t="s">
        <v>335</v>
      </c>
      <c r="C121" s="18">
        <v>4461492</v>
      </c>
      <c r="D121" s="18" t="s">
        <v>146</v>
      </c>
      <c r="E121" s="18" t="s">
        <v>1533</v>
      </c>
      <c r="F121" s="20"/>
      <c r="G121" s="20"/>
      <c r="H121" s="16"/>
      <c r="I121" s="18">
        <f>IF(C121="",0,SUMIFS(T_mouv_adm[Entrée],T_mouv_adm[Ref],C121))</f>
        <v>3</v>
      </c>
      <c r="J121" s="18">
        <f>IF(C121="",0,SUMIFS(T_mouv_adm[Sortie],T_mouv_adm[Ref],D121))</f>
        <v>0</v>
      </c>
      <c r="K121" s="18">
        <f t="shared" si="4"/>
        <v>3</v>
      </c>
      <c r="L121" s="54">
        <f t="shared" si="5"/>
        <v>0</v>
      </c>
      <c r="M121" s="52">
        <v>120</v>
      </c>
      <c r="N121" s="18">
        <f t="shared" si="6"/>
        <v>-117</v>
      </c>
      <c r="O121" s="18" t="str">
        <f t="shared" si="7"/>
        <v>Rupture</v>
      </c>
    </row>
    <row r="122" spans="1:15" x14ac:dyDescent="0.3">
      <c r="A122" s="39">
        <v>118</v>
      </c>
      <c r="B122" s="22" t="s">
        <v>826</v>
      </c>
      <c r="C122" s="18" t="s">
        <v>155</v>
      </c>
      <c r="D122" s="18" t="s">
        <v>146</v>
      </c>
      <c r="E122" s="18" t="s">
        <v>1533</v>
      </c>
      <c r="F122" s="20"/>
      <c r="G122" s="20"/>
      <c r="H122" s="16"/>
      <c r="I122" s="18">
        <f>IF(C122="",0,SUMIFS(T_mouv_adm[Entrée],T_mouv_adm[Ref],C122))</f>
        <v>18</v>
      </c>
      <c r="J122" s="18">
        <f>IF(C122="",0,SUMIFS(T_mouv_adm[Sortie],T_mouv_adm[Ref],D122))</f>
        <v>0</v>
      </c>
      <c r="K122" s="18">
        <f t="shared" si="4"/>
        <v>18</v>
      </c>
      <c r="L122" s="54">
        <f t="shared" si="5"/>
        <v>0</v>
      </c>
      <c r="M122" s="52">
        <v>121</v>
      </c>
      <c r="N122" s="18">
        <f t="shared" si="6"/>
        <v>-103</v>
      </c>
      <c r="O122" s="18" t="str">
        <f t="shared" si="7"/>
        <v>Rupture</v>
      </c>
    </row>
    <row r="123" spans="1:15" x14ac:dyDescent="0.3">
      <c r="A123" s="39">
        <v>119</v>
      </c>
      <c r="B123" s="22" t="s">
        <v>10</v>
      </c>
      <c r="C123" s="18" t="s">
        <v>1289</v>
      </c>
      <c r="D123" s="18" t="s">
        <v>12</v>
      </c>
      <c r="E123" s="18" t="s">
        <v>1533</v>
      </c>
      <c r="F123" s="20"/>
      <c r="G123" s="20"/>
      <c r="H123" s="16"/>
      <c r="I123" s="18">
        <f>IF(C123="",0,SUMIFS(T_mouv_adm[Entrée],T_mouv_adm[Ref],C123))</f>
        <v>0</v>
      </c>
      <c r="J123" s="18">
        <f>IF(C123="",0,SUMIFS(T_mouv_adm[Sortie],T_mouv_adm[Ref],D123))</f>
        <v>0</v>
      </c>
      <c r="K123" s="18">
        <f t="shared" si="4"/>
        <v>0</v>
      </c>
      <c r="L123" s="54">
        <f t="shared" si="5"/>
        <v>0</v>
      </c>
      <c r="M123" s="52">
        <v>122</v>
      </c>
      <c r="N123" s="18">
        <f t="shared" si="6"/>
        <v>-122</v>
      </c>
      <c r="O123" s="18" t="str">
        <f t="shared" si="7"/>
        <v>Rupture</v>
      </c>
    </row>
    <row r="124" spans="1:15" x14ac:dyDescent="0.3">
      <c r="A124" s="39">
        <v>120</v>
      </c>
      <c r="B124" s="22" t="s">
        <v>10</v>
      </c>
      <c r="C124" s="18" t="s">
        <v>1653</v>
      </c>
      <c r="D124" s="18" t="s">
        <v>12</v>
      </c>
      <c r="E124" s="18" t="s">
        <v>1533</v>
      </c>
      <c r="F124" s="20"/>
      <c r="G124" s="20"/>
      <c r="H124" s="16"/>
      <c r="I124" s="18">
        <f>IF(C124="",0,SUMIFS(T_mouv_adm[Entrée],T_mouv_adm[Ref],C124))</f>
        <v>0</v>
      </c>
      <c r="J124" s="18">
        <f>IF(C124="",0,SUMIFS(T_mouv_adm[Sortie],T_mouv_adm[Ref],D124))</f>
        <v>0</v>
      </c>
      <c r="K124" s="18">
        <f t="shared" si="4"/>
        <v>0</v>
      </c>
      <c r="L124" s="54">
        <f t="shared" si="5"/>
        <v>0</v>
      </c>
      <c r="M124" s="52">
        <v>123</v>
      </c>
      <c r="N124" s="18">
        <f t="shared" si="6"/>
        <v>-123</v>
      </c>
      <c r="O124" s="18" t="str">
        <f t="shared" si="7"/>
        <v>Rupture</v>
      </c>
    </row>
    <row r="125" spans="1:15" x14ac:dyDescent="0.3">
      <c r="A125" s="39">
        <v>121</v>
      </c>
      <c r="B125" s="22" t="s">
        <v>1654</v>
      </c>
      <c r="C125" s="18" t="s">
        <v>1655</v>
      </c>
      <c r="D125" s="18" t="s">
        <v>12</v>
      </c>
      <c r="E125" s="18" t="s">
        <v>1533</v>
      </c>
      <c r="F125" s="20"/>
      <c r="G125" s="20"/>
      <c r="H125" s="16"/>
      <c r="I125" s="18">
        <f>IF(C125="",0,SUMIFS(T_mouv_adm[Entrée],T_mouv_adm[Ref],C125))</f>
        <v>0</v>
      </c>
      <c r="J125" s="18">
        <f>IF(C125="",0,SUMIFS(T_mouv_adm[Sortie],T_mouv_adm[Ref],D125))</f>
        <v>0</v>
      </c>
      <c r="K125" s="18">
        <f t="shared" si="4"/>
        <v>0</v>
      </c>
      <c r="L125" s="54">
        <f t="shared" si="5"/>
        <v>0</v>
      </c>
      <c r="M125" s="52">
        <v>124</v>
      </c>
      <c r="N125" s="18">
        <f t="shared" si="6"/>
        <v>-124</v>
      </c>
      <c r="O125" s="18" t="str">
        <f t="shared" si="7"/>
        <v>Rupture</v>
      </c>
    </row>
    <row r="126" spans="1:15" x14ac:dyDescent="0.3">
      <c r="A126" s="39">
        <v>122</v>
      </c>
      <c r="B126" s="22" t="s">
        <v>826</v>
      </c>
      <c r="C126" s="18" t="s">
        <v>1656</v>
      </c>
      <c r="D126" s="18" t="s">
        <v>146</v>
      </c>
      <c r="E126" s="18" t="s">
        <v>1533</v>
      </c>
      <c r="F126" s="20"/>
      <c r="G126" s="20"/>
      <c r="H126" s="16"/>
      <c r="I126" s="18">
        <f>IF(C126="",0,SUMIFS(T_mouv_adm[Entrée],T_mouv_adm[Ref],C126))</f>
        <v>0</v>
      </c>
      <c r="J126" s="18">
        <f>IF(C126="",0,SUMIFS(T_mouv_adm[Sortie],T_mouv_adm[Ref],D126))</f>
        <v>0</v>
      </c>
      <c r="K126" s="18">
        <f t="shared" si="4"/>
        <v>0</v>
      </c>
      <c r="L126" s="54">
        <f t="shared" si="5"/>
        <v>0</v>
      </c>
      <c r="M126" s="52">
        <v>125</v>
      </c>
      <c r="N126" s="18">
        <f t="shared" si="6"/>
        <v>-125</v>
      </c>
      <c r="O126" s="18" t="str">
        <f t="shared" si="7"/>
        <v>Rupture</v>
      </c>
    </row>
    <row r="127" spans="1:15" x14ac:dyDescent="0.3">
      <c r="A127" s="39">
        <v>123</v>
      </c>
      <c r="B127" s="22" t="s">
        <v>826</v>
      </c>
      <c r="C127" s="18">
        <v>135326209</v>
      </c>
      <c r="D127" s="18" t="s">
        <v>146</v>
      </c>
      <c r="E127" s="18" t="s">
        <v>1533</v>
      </c>
      <c r="F127" s="20"/>
      <c r="G127" s="20"/>
      <c r="H127" s="16"/>
      <c r="I127" s="18">
        <f>IF(C127="",0,SUMIFS(T_mouv_adm[Entrée],T_mouv_adm[Ref],C127))</f>
        <v>0</v>
      </c>
      <c r="J127" s="18">
        <f>IF(C127="",0,SUMIFS(T_mouv_adm[Sortie],T_mouv_adm[Ref],D127))</f>
        <v>0</v>
      </c>
      <c r="K127" s="18">
        <f t="shared" si="4"/>
        <v>0</v>
      </c>
      <c r="L127" s="54">
        <f t="shared" si="5"/>
        <v>0</v>
      </c>
      <c r="M127" s="52">
        <v>126</v>
      </c>
      <c r="N127" s="18">
        <f t="shared" si="6"/>
        <v>-126</v>
      </c>
      <c r="O127" s="18" t="str">
        <f t="shared" si="7"/>
        <v>Rupture</v>
      </c>
    </row>
    <row r="128" spans="1:15" x14ac:dyDescent="0.3">
      <c r="A128" s="39">
        <v>124</v>
      </c>
      <c r="B128" s="22" t="s">
        <v>147</v>
      </c>
      <c r="C128" s="18">
        <v>26561117</v>
      </c>
      <c r="D128" s="18" t="s">
        <v>146</v>
      </c>
      <c r="E128" s="18" t="s">
        <v>1533</v>
      </c>
      <c r="F128" s="20"/>
      <c r="G128" s="20"/>
      <c r="H128" s="16"/>
      <c r="I128" s="18">
        <f>IF(C128="",0,SUMIFS(T_mouv_adm[Entrée],T_mouv_adm[Ref],C128))</f>
        <v>18</v>
      </c>
      <c r="J128" s="18">
        <f>IF(C128="",0,SUMIFS(T_mouv_adm[Sortie],T_mouv_adm[Ref],D128))</f>
        <v>0</v>
      </c>
      <c r="K128" s="18">
        <f t="shared" si="4"/>
        <v>18</v>
      </c>
      <c r="L128" s="54">
        <f t="shared" si="5"/>
        <v>0</v>
      </c>
      <c r="M128" s="52">
        <v>127</v>
      </c>
      <c r="N128" s="18">
        <f t="shared" si="6"/>
        <v>-109</v>
      </c>
      <c r="O128" s="18" t="str">
        <f t="shared" si="7"/>
        <v>Rupture</v>
      </c>
    </row>
    <row r="129" spans="1:15" x14ac:dyDescent="0.3">
      <c r="A129" s="39">
        <v>125</v>
      </c>
      <c r="B129" s="22" t="s">
        <v>156</v>
      </c>
      <c r="C129" s="18">
        <v>140517050</v>
      </c>
      <c r="D129" s="18" t="s">
        <v>146</v>
      </c>
      <c r="E129" s="18" t="s">
        <v>1533</v>
      </c>
      <c r="F129" s="20"/>
      <c r="G129" s="20"/>
      <c r="H129" s="16"/>
      <c r="I129" s="18">
        <f>IF(C129="",0,SUMIFS(T_mouv_adm[Entrée],T_mouv_adm[Ref],C129))</f>
        <v>0</v>
      </c>
      <c r="J129" s="18">
        <f>IF(C129="",0,SUMIFS(T_mouv_adm[Sortie],T_mouv_adm[Ref],D129))</f>
        <v>0</v>
      </c>
      <c r="K129" s="18">
        <f t="shared" si="4"/>
        <v>0</v>
      </c>
      <c r="L129" s="54">
        <f t="shared" si="5"/>
        <v>0</v>
      </c>
      <c r="M129" s="52">
        <v>128</v>
      </c>
      <c r="N129" s="18">
        <f t="shared" si="6"/>
        <v>-128</v>
      </c>
      <c r="O129" s="18" t="str">
        <f t="shared" si="7"/>
        <v>Rupture</v>
      </c>
    </row>
    <row r="130" spans="1:15" x14ac:dyDescent="0.3">
      <c r="A130" s="39">
        <v>126</v>
      </c>
      <c r="B130" s="22" t="s">
        <v>156</v>
      </c>
      <c r="C130" s="18">
        <v>1042175104</v>
      </c>
      <c r="D130" s="18" t="s">
        <v>146</v>
      </c>
      <c r="E130" s="18" t="s">
        <v>1533</v>
      </c>
      <c r="F130" s="20"/>
      <c r="G130" s="20"/>
      <c r="H130" s="16"/>
      <c r="I130" s="18">
        <f>IF(C130="",0,SUMIFS(T_mouv_adm[Entrée],T_mouv_adm[Ref],C130))</f>
        <v>0</v>
      </c>
      <c r="J130" s="18">
        <f>IF(C130="",0,SUMIFS(T_mouv_adm[Sortie],T_mouv_adm[Ref],D130))</f>
        <v>0</v>
      </c>
      <c r="K130" s="18">
        <f t="shared" si="4"/>
        <v>0</v>
      </c>
      <c r="L130" s="54">
        <f t="shared" si="5"/>
        <v>0</v>
      </c>
      <c r="M130" s="52">
        <v>129</v>
      </c>
      <c r="N130" s="18">
        <f t="shared" si="6"/>
        <v>-129</v>
      </c>
      <c r="O130" s="18" t="str">
        <f t="shared" si="7"/>
        <v>Rupture</v>
      </c>
    </row>
    <row r="131" spans="1:15" x14ac:dyDescent="0.3">
      <c r="A131" s="39">
        <v>127</v>
      </c>
      <c r="B131" s="22" t="s">
        <v>826</v>
      </c>
      <c r="C131" s="18" t="s">
        <v>1657</v>
      </c>
      <c r="D131" s="18" t="s">
        <v>146</v>
      </c>
      <c r="E131" s="18" t="s">
        <v>1533</v>
      </c>
      <c r="F131" s="20"/>
      <c r="G131" s="20"/>
      <c r="H131" s="16"/>
      <c r="I131" s="18">
        <f>IF(C131="",0,SUMIFS(T_mouv_adm[Entrée],T_mouv_adm[Ref],C131))</f>
        <v>1</v>
      </c>
      <c r="J131" s="18">
        <f>IF(C131="",0,SUMIFS(T_mouv_adm[Sortie],T_mouv_adm[Ref],D131))</f>
        <v>0</v>
      </c>
      <c r="K131" s="18">
        <f t="shared" si="4"/>
        <v>1</v>
      </c>
      <c r="L131" s="54">
        <f t="shared" si="5"/>
        <v>0</v>
      </c>
      <c r="M131" s="52">
        <v>130</v>
      </c>
      <c r="N131" s="18">
        <f t="shared" si="6"/>
        <v>-129</v>
      </c>
      <c r="O131" s="18" t="str">
        <f t="shared" si="7"/>
        <v>Rupture</v>
      </c>
    </row>
    <row r="132" spans="1:15" x14ac:dyDescent="0.3">
      <c r="A132" s="39">
        <v>128</v>
      </c>
      <c r="B132" s="22" t="s">
        <v>156</v>
      </c>
      <c r="C132" s="18" t="s">
        <v>1485</v>
      </c>
      <c r="D132" s="18" t="s">
        <v>146</v>
      </c>
      <c r="E132" s="18" t="s">
        <v>1533</v>
      </c>
      <c r="F132" s="20"/>
      <c r="G132" s="20"/>
      <c r="H132" s="16"/>
      <c r="I132" s="18">
        <f>IF(C132="",0,SUMIFS(T_mouv_adm[Entrée],T_mouv_adm[Ref],C132))</f>
        <v>0</v>
      </c>
      <c r="J132" s="18">
        <f>IF(C132="",0,SUMIFS(T_mouv_adm[Sortie],T_mouv_adm[Ref],D132))</f>
        <v>0</v>
      </c>
      <c r="K132" s="18">
        <f t="shared" si="4"/>
        <v>0</v>
      </c>
      <c r="L132" s="54">
        <f t="shared" si="5"/>
        <v>0</v>
      </c>
      <c r="M132" s="52">
        <v>131</v>
      </c>
      <c r="N132" s="18">
        <f t="shared" si="6"/>
        <v>-131</v>
      </c>
      <c r="O132" s="18" t="str">
        <f t="shared" si="7"/>
        <v>Rupture</v>
      </c>
    </row>
    <row r="133" spans="1:15" x14ac:dyDescent="0.3">
      <c r="A133" s="39">
        <v>129</v>
      </c>
      <c r="B133" s="22" t="s">
        <v>826</v>
      </c>
      <c r="C133" s="18" t="s">
        <v>1658</v>
      </c>
      <c r="D133" s="18" t="s">
        <v>146</v>
      </c>
      <c r="E133" s="18" t="s">
        <v>1533</v>
      </c>
      <c r="F133" s="20"/>
      <c r="G133" s="20"/>
      <c r="H133" s="16"/>
      <c r="I133" s="18">
        <f>IF(C133="",0,SUMIFS(T_mouv_adm[Entrée],T_mouv_adm[Ref],C133))</f>
        <v>0</v>
      </c>
      <c r="J133" s="18">
        <f>IF(C133="",0,SUMIFS(T_mouv_adm[Sortie],T_mouv_adm[Ref],D133))</f>
        <v>0</v>
      </c>
      <c r="K133" s="18">
        <f t="shared" ref="K133:K196" si="8">IF(D133="","",H133+I133-J133)</f>
        <v>0</v>
      </c>
      <c r="L133" s="54">
        <f t="shared" ref="L133:L196" si="9">IFERROR(K133*G133,0)</f>
        <v>0</v>
      </c>
      <c r="M133" s="52">
        <v>132</v>
      </c>
      <c r="N133" s="18">
        <f t="shared" ref="N133:N196" si="10">IFERROR(K133-M133,"")</f>
        <v>-132</v>
      </c>
      <c r="O133" s="18" t="str">
        <f t="shared" ref="O133:O196" si="11">IF(N133&gt;=0,"OK","Rupture")</f>
        <v>Rupture</v>
      </c>
    </row>
    <row r="134" spans="1:15" x14ac:dyDescent="0.3">
      <c r="A134" s="39">
        <v>130</v>
      </c>
      <c r="B134" s="22" t="s">
        <v>1301</v>
      </c>
      <c r="C134" s="18">
        <v>26561118</v>
      </c>
      <c r="D134" s="18" t="s">
        <v>146</v>
      </c>
      <c r="E134" s="18" t="s">
        <v>1533</v>
      </c>
      <c r="F134" s="20"/>
      <c r="G134" s="20"/>
      <c r="H134" s="16"/>
      <c r="I134" s="18">
        <f>IF(C134="",0,SUMIFS(T_mouv_adm[Entrée],T_mouv_adm[Ref],C134))</f>
        <v>5</v>
      </c>
      <c r="J134" s="18">
        <f>IF(C134="",0,SUMIFS(T_mouv_adm[Sortie],T_mouv_adm[Ref],D134))</f>
        <v>0</v>
      </c>
      <c r="K134" s="18">
        <f t="shared" si="8"/>
        <v>5</v>
      </c>
      <c r="L134" s="54">
        <f t="shared" si="9"/>
        <v>0</v>
      </c>
      <c r="M134" s="52">
        <v>133</v>
      </c>
      <c r="N134" s="18">
        <f t="shared" si="10"/>
        <v>-128</v>
      </c>
      <c r="O134" s="18" t="str">
        <f t="shared" si="11"/>
        <v>Rupture</v>
      </c>
    </row>
    <row r="135" spans="1:15" x14ac:dyDescent="0.3">
      <c r="A135" s="39">
        <v>131</v>
      </c>
      <c r="B135" s="22" t="s">
        <v>156</v>
      </c>
      <c r="C135" s="18" t="s">
        <v>1659</v>
      </c>
      <c r="D135" s="18" t="s">
        <v>146</v>
      </c>
      <c r="E135" s="18" t="s">
        <v>1533</v>
      </c>
      <c r="F135" s="20"/>
      <c r="G135" s="20"/>
      <c r="H135" s="16"/>
      <c r="I135" s="18">
        <f>IF(C135="",0,SUMIFS(T_mouv_adm[Entrée],T_mouv_adm[Ref],C135))</f>
        <v>0</v>
      </c>
      <c r="J135" s="18">
        <f>IF(C135="",0,SUMIFS(T_mouv_adm[Sortie],T_mouv_adm[Ref],D135))</f>
        <v>0</v>
      </c>
      <c r="K135" s="18">
        <f t="shared" si="8"/>
        <v>0</v>
      </c>
      <c r="L135" s="54">
        <f t="shared" si="9"/>
        <v>0</v>
      </c>
      <c r="M135" s="52">
        <v>134</v>
      </c>
      <c r="N135" s="18">
        <f t="shared" si="10"/>
        <v>-134</v>
      </c>
      <c r="O135" s="18" t="str">
        <f t="shared" si="11"/>
        <v>Rupture</v>
      </c>
    </row>
    <row r="136" spans="1:15" x14ac:dyDescent="0.3">
      <c r="A136" s="39">
        <v>132</v>
      </c>
      <c r="B136" s="22" t="s">
        <v>1300</v>
      </c>
      <c r="C136" s="18">
        <v>26560143</v>
      </c>
      <c r="D136" s="18" t="s">
        <v>146</v>
      </c>
      <c r="E136" s="18" t="s">
        <v>1533</v>
      </c>
      <c r="F136" s="20"/>
      <c r="G136" s="20"/>
      <c r="H136" s="16"/>
      <c r="I136" s="18">
        <f>IF(C136="",0,SUMIFS(T_mouv_adm[Entrée],T_mouv_adm[Ref],C136))</f>
        <v>10</v>
      </c>
      <c r="J136" s="18">
        <f>IF(C136="",0,SUMIFS(T_mouv_adm[Sortie],T_mouv_adm[Ref],D136))</f>
        <v>0</v>
      </c>
      <c r="K136" s="18">
        <f t="shared" si="8"/>
        <v>10</v>
      </c>
      <c r="L136" s="54">
        <f t="shared" si="9"/>
        <v>0</v>
      </c>
      <c r="M136" s="52">
        <v>135</v>
      </c>
      <c r="N136" s="18">
        <f t="shared" si="10"/>
        <v>-125</v>
      </c>
      <c r="O136" s="18" t="str">
        <f t="shared" si="11"/>
        <v>Rupture</v>
      </c>
    </row>
    <row r="137" spans="1:15" x14ac:dyDescent="0.3">
      <c r="A137" s="39">
        <v>133</v>
      </c>
      <c r="B137" s="22" t="s">
        <v>95</v>
      </c>
      <c r="C137" s="18" t="s">
        <v>1492</v>
      </c>
      <c r="D137" s="18" t="s">
        <v>146</v>
      </c>
      <c r="E137" s="18" t="s">
        <v>1533</v>
      </c>
      <c r="F137" s="20"/>
      <c r="G137" s="20"/>
      <c r="H137" s="16"/>
      <c r="I137" s="18">
        <f>IF(C137="",0,SUMIFS(T_mouv_adm[Entrée],T_mouv_adm[Ref],C137))</f>
        <v>0</v>
      </c>
      <c r="J137" s="18">
        <f>IF(C137="",0,SUMIFS(T_mouv_adm[Sortie],T_mouv_adm[Ref],D137))</f>
        <v>0</v>
      </c>
      <c r="K137" s="18">
        <f t="shared" si="8"/>
        <v>0</v>
      </c>
      <c r="L137" s="54">
        <f t="shared" si="9"/>
        <v>0</v>
      </c>
      <c r="M137" s="52">
        <v>136</v>
      </c>
      <c r="N137" s="18">
        <f t="shared" si="10"/>
        <v>-136</v>
      </c>
      <c r="O137" s="18" t="str">
        <f t="shared" si="11"/>
        <v>Rupture</v>
      </c>
    </row>
    <row r="138" spans="1:15" x14ac:dyDescent="0.3">
      <c r="A138" s="39">
        <v>134</v>
      </c>
      <c r="B138" s="22" t="s">
        <v>826</v>
      </c>
      <c r="C138" s="18" t="s">
        <v>1660</v>
      </c>
      <c r="D138" s="18" t="s">
        <v>146</v>
      </c>
      <c r="E138" s="18" t="s">
        <v>1533</v>
      </c>
      <c r="F138" s="20"/>
      <c r="G138" s="20"/>
      <c r="H138" s="16"/>
      <c r="I138" s="18">
        <f>IF(C138="",0,SUMIFS(T_mouv_adm[Entrée],T_mouv_adm[Ref],C138))</f>
        <v>1</v>
      </c>
      <c r="J138" s="18">
        <f>IF(C138="",0,SUMIFS(T_mouv_adm[Sortie],T_mouv_adm[Ref],D138))</f>
        <v>0</v>
      </c>
      <c r="K138" s="18">
        <f t="shared" si="8"/>
        <v>1</v>
      </c>
      <c r="L138" s="54">
        <f t="shared" si="9"/>
        <v>0</v>
      </c>
      <c r="M138" s="52">
        <v>137</v>
      </c>
      <c r="N138" s="18">
        <f t="shared" si="10"/>
        <v>-136</v>
      </c>
      <c r="O138" s="18" t="str">
        <f t="shared" si="11"/>
        <v>Rupture</v>
      </c>
    </row>
    <row r="139" spans="1:15" x14ac:dyDescent="0.3">
      <c r="A139" s="39">
        <v>135</v>
      </c>
      <c r="B139" s="22" t="s">
        <v>156</v>
      </c>
      <c r="C139" s="18">
        <v>26560163</v>
      </c>
      <c r="D139" s="18" t="s">
        <v>146</v>
      </c>
      <c r="E139" s="18" t="s">
        <v>1533</v>
      </c>
      <c r="F139" s="20"/>
      <c r="G139" s="20"/>
      <c r="H139" s="16"/>
      <c r="I139" s="18">
        <f>IF(C139="",0,SUMIFS(T_mouv_adm[Entrée],T_mouv_adm[Ref],C139))</f>
        <v>0</v>
      </c>
      <c r="J139" s="18">
        <f>IF(C139="",0,SUMIFS(T_mouv_adm[Sortie],T_mouv_adm[Ref],D139))</f>
        <v>0</v>
      </c>
      <c r="K139" s="18">
        <f t="shared" si="8"/>
        <v>0</v>
      </c>
      <c r="L139" s="54">
        <f t="shared" si="9"/>
        <v>0</v>
      </c>
      <c r="M139" s="52">
        <v>138</v>
      </c>
      <c r="N139" s="18">
        <f t="shared" si="10"/>
        <v>-138</v>
      </c>
      <c r="O139" s="18" t="str">
        <f t="shared" si="11"/>
        <v>Rupture</v>
      </c>
    </row>
    <row r="140" spans="1:15" x14ac:dyDescent="0.3">
      <c r="A140" s="39">
        <v>136</v>
      </c>
      <c r="B140" s="22" t="s">
        <v>1661</v>
      </c>
      <c r="C140" s="18">
        <v>534002110</v>
      </c>
      <c r="D140" s="18" t="s">
        <v>1286</v>
      </c>
      <c r="E140" s="18" t="s">
        <v>1533</v>
      </c>
      <c r="F140" s="20"/>
      <c r="G140" s="20"/>
      <c r="H140" s="16"/>
      <c r="I140" s="18">
        <f>IF(C140="",0,SUMIFS(T_mouv_adm[Entrée],T_mouv_adm[Ref],C140))</f>
        <v>0</v>
      </c>
      <c r="J140" s="18">
        <f>IF(C140="",0,SUMIFS(T_mouv_adm[Sortie],T_mouv_adm[Ref],D140))</f>
        <v>0</v>
      </c>
      <c r="K140" s="18">
        <f t="shared" si="8"/>
        <v>0</v>
      </c>
      <c r="L140" s="54">
        <f t="shared" si="9"/>
        <v>0</v>
      </c>
      <c r="M140" s="52">
        <v>139</v>
      </c>
      <c r="N140" s="18">
        <f t="shared" si="10"/>
        <v>-139</v>
      </c>
      <c r="O140" s="18" t="str">
        <f t="shared" si="11"/>
        <v>Rupture</v>
      </c>
    </row>
    <row r="141" spans="1:15" x14ac:dyDescent="0.3">
      <c r="A141" s="39">
        <v>137</v>
      </c>
      <c r="B141" s="22" t="s">
        <v>452</v>
      </c>
      <c r="C141" s="18" t="s">
        <v>1662</v>
      </c>
      <c r="D141" s="18" t="s">
        <v>242</v>
      </c>
      <c r="E141" s="18" t="s">
        <v>1535</v>
      </c>
      <c r="F141" s="20"/>
      <c r="G141" s="20"/>
      <c r="H141" s="16"/>
      <c r="I141" s="18">
        <f>IF(C141="",0,SUMIFS(T_mouv_adm[Entrée],T_mouv_adm[Ref],C141))</f>
        <v>0</v>
      </c>
      <c r="J141" s="18">
        <f>IF(C141="",0,SUMIFS(T_mouv_adm[Sortie],T_mouv_adm[Ref],D141))</f>
        <v>0</v>
      </c>
      <c r="K141" s="18">
        <f t="shared" si="8"/>
        <v>0</v>
      </c>
      <c r="L141" s="54">
        <f t="shared" si="9"/>
        <v>0</v>
      </c>
      <c r="M141" s="52">
        <v>140</v>
      </c>
      <c r="N141" s="18">
        <f t="shared" si="10"/>
        <v>-140</v>
      </c>
      <c r="O141" s="18" t="str">
        <f t="shared" si="11"/>
        <v>Rupture</v>
      </c>
    </row>
    <row r="142" spans="1:15" x14ac:dyDescent="0.3">
      <c r="A142" s="39">
        <v>138</v>
      </c>
      <c r="B142" s="22" t="s">
        <v>50</v>
      </c>
      <c r="C142" s="18" t="s">
        <v>931</v>
      </c>
      <c r="D142" s="18" t="s">
        <v>683</v>
      </c>
      <c r="E142" s="18" t="s">
        <v>1533</v>
      </c>
      <c r="F142" s="20"/>
      <c r="G142" s="20"/>
      <c r="H142" s="16"/>
      <c r="I142" s="18">
        <f>IF(C142="",0,SUMIFS(T_mouv_adm[Entrée],T_mouv_adm[Ref],C142))</f>
        <v>0</v>
      </c>
      <c r="J142" s="18">
        <f>IF(C142="",0,SUMIFS(T_mouv_adm[Sortie],T_mouv_adm[Ref],D142))</f>
        <v>0</v>
      </c>
      <c r="K142" s="18">
        <f t="shared" si="8"/>
        <v>0</v>
      </c>
      <c r="L142" s="54">
        <f t="shared" si="9"/>
        <v>0</v>
      </c>
      <c r="M142" s="52">
        <v>141</v>
      </c>
      <c r="N142" s="18">
        <f t="shared" si="10"/>
        <v>-141</v>
      </c>
      <c r="O142" s="18" t="str">
        <f t="shared" si="11"/>
        <v>Rupture</v>
      </c>
    </row>
    <row r="143" spans="1:15" x14ac:dyDescent="0.3">
      <c r="A143" s="39">
        <v>139</v>
      </c>
      <c r="B143" s="22" t="s">
        <v>660</v>
      </c>
      <c r="C143" s="18" t="s">
        <v>1458</v>
      </c>
      <c r="D143" s="18" t="s">
        <v>691</v>
      </c>
      <c r="E143" s="18" t="s">
        <v>1533</v>
      </c>
      <c r="F143" s="20"/>
      <c r="G143" s="20"/>
      <c r="H143" s="16"/>
      <c r="I143" s="18">
        <f>IF(C143="",0,SUMIFS(T_mouv_adm[Entrée],T_mouv_adm[Ref],C143))</f>
        <v>0</v>
      </c>
      <c r="J143" s="18">
        <f>IF(C143="",0,SUMIFS(T_mouv_adm[Sortie],T_mouv_adm[Ref],D143))</f>
        <v>0</v>
      </c>
      <c r="K143" s="18">
        <f t="shared" si="8"/>
        <v>0</v>
      </c>
      <c r="L143" s="54">
        <f t="shared" si="9"/>
        <v>0</v>
      </c>
      <c r="M143" s="52">
        <v>142</v>
      </c>
      <c r="N143" s="18">
        <f t="shared" si="10"/>
        <v>-142</v>
      </c>
      <c r="O143" s="18" t="str">
        <f t="shared" si="11"/>
        <v>Rupture</v>
      </c>
    </row>
    <row r="144" spans="1:15" x14ac:dyDescent="0.3">
      <c r="A144" s="39">
        <v>140</v>
      </c>
      <c r="B144" s="22" t="s">
        <v>1663</v>
      </c>
      <c r="C144" s="18" t="s">
        <v>1664</v>
      </c>
      <c r="D144" s="18" t="s">
        <v>242</v>
      </c>
      <c r="E144" s="18" t="s">
        <v>1535</v>
      </c>
      <c r="F144" s="20"/>
      <c r="G144" s="20"/>
      <c r="H144" s="16"/>
      <c r="I144" s="18">
        <f>IF(C144="",0,SUMIFS(T_mouv_adm[Entrée],T_mouv_adm[Ref],C144))</f>
        <v>0</v>
      </c>
      <c r="J144" s="18">
        <f>IF(C144="",0,SUMIFS(T_mouv_adm[Sortie],T_mouv_adm[Ref],D144))</f>
        <v>0</v>
      </c>
      <c r="K144" s="18">
        <f t="shared" si="8"/>
        <v>0</v>
      </c>
      <c r="L144" s="54">
        <f t="shared" si="9"/>
        <v>0</v>
      </c>
      <c r="M144" s="52">
        <v>143</v>
      </c>
      <c r="N144" s="18">
        <f t="shared" si="10"/>
        <v>-143</v>
      </c>
      <c r="O144" s="18" t="str">
        <f t="shared" si="11"/>
        <v>Rupture</v>
      </c>
    </row>
    <row r="145" spans="1:15" x14ac:dyDescent="0.3">
      <c r="A145" s="39">
        <v>141</v>
      </c>
      <c r="B145" s="22" t="s">
        <v>1131</v>
      </c>
      <c r="C145" s="18" t="s">
        <v>1132</v>
      </c>
      <c r="D145" s="18" t="s">
        <v>226</v>
      </c>
      <c r="E145" s="18" t="s">
        <v>1532</v>
      </c>
      <c r="F145" s="20"/>
      <c r="G145" s="20"/>
      <c r="H145" s="16"/>
      <c r="I145" s="18">
        <f>IF(C145="",0,SUMIFS(T_mouv_adm[Entrée],T_mouv_adm[Ref],C145))</f>
        <v>0</v>
      </c>
      <c r="J145" s="18">
        <f>IF(C145="",0,SUMIFS(T_mouv_adm[Sortie],T_mouv_adm[Ref],D145))</f>
        <v>0</v>
      </c>
      <c r="K145" s="18">
        <f t="shared" si="8"/>
        <v>0</v>
      </c>
      <c r="L145" s="54">
        <f t="shared" si="9"/>
        <v>0</v>
      </c>
      <c r="M145" s="52">
        <v>144</v>
      </c>
      <c r="N145" s="18">
        <f t="shared" si="10"/>
        <v>-144</v>
      </c>
      <c r="O145" s="18" t="str">
        <f t="shared" si="11"/>
        <v>Rupture</v>
      </c>
    </row>
    <row r="146" spans="1:15" x14ac:dyDescent="0.3">
      <c r="A146" s="39">
        <v>142</v>
      </c>
      <c r="B146" s="22" t="s">
        <v>462</v>
      </c>
      <c r="C146" s="18" t="s">
        <v>1665</v>
      </c>
      <c r="D146" s="18" t="s">
        <v>242</v>
      </c>
      <c r="E146" s="18" t="s">
        <v>1535</v>
      </c>
      <c r="F146" s="20"/>
      <c r="G146" s="20"/>
      <c r="H146" s="16"/>
      <c r="I146" s="18">
        <f>IF(C146="",0,SUMIFS(T_mouv_adm[Entrée],T_mouv_adm[Ref],C146))</f>
        <v>0</v>
      </c>
      <c r="J146" s="18">
        <f>IF(C146="",0,SUMIFS(T_mouv_adm[Sortie],T_mouv_adm[Ref],D146))</f>
        <v>0</v>
      </c>
      <c r="K146" s="18">
        <f t="shared" si="8"/>
        <v>0</v>
      </c>
      <c r="L146" s="54">
        <f t="shared" si="9"/>
        <v>0</v>
      </c>
      <c r="M146" s="52">
        <v>145</v>
      </c>
      <c r="N146" s="18">
        <f t="shared" si="10"/>
        <v>-145</v>
      </c>
      <c r="O146" s="18" t="str">
        <f t="shared" si="11"/>
        <v>Rupture</v>
      </c>
    </row>
    <row r="147" spans="1:15" x14ac:dyDescent="0.3">
      <c r="A147" s="39">
        <v>143</v>
      </c>
      <c r="B147" s="22" t="s">
        <v>315</v>
      </c>
      <c r="C147" s="18" t="s">
        <v>319</v>
      </c>
      <c r="D147" s="18" t="s">
        <v>242</v>
      </c>
      <c r="E147" s="18" t="s">
        <v>1533</v>
      </c>
      <c r="F147" s="20"/>
      <c r="G147" s="20"/>
      <c r="H147" s="16"/>
      <c r="I147" s="18">
        <f>IF(C147="",0,SUMIFS(T_mouv_adm[Entrée],T_mouv_adm[Ref],C147))</f>
        <v>0</v>
      </c>
      <c r="J147" s="18">
        <f>IF(C147="",0,SUMIFS(T_mouv_adm[Sortie],T_mouv_adm[Ref],D147))</f>
        <v>0</v>
      </c>
      <c r="K147" s="18">
        <f t="shared" si="8"/>
        <v>0</v>
      </c>
      <c r="L147" s="54">
        <f t="shared" si="9"/>
        <v>0</v>
      </c>
      <c r="M147" s="52">
        <v>146</v>
      </c>
      <c r="N147" s="18">
        <f t="shared" si="10"/>
        <v>-146</v>
      </c>
      <c r="O147" s="18" t="str">
        <f t="shared" si="11"/>
        <v>Rupture</v>
      </c>
    </row>
    <row r="148" spans="1:15" x14ac:dyDescent="0.3">
      <c r="A148" s="39">
        <v>144</v>
      </c>
      <c r="B148" s="22" t="s">
        <v>624</v>
      </c>
      <c r="C148" s="18" t="s">
        <v>654</v>
      </c>
      <c r="D148" s="18" t="s">
        <v>242</v>
      </c>
      <c r="E148" s="18" t="s">
        <v>1533</v>
      </c>
      <c r="F148" s="20"/>
      <c r="G148" s="20"/>
      <c r="H148" s="16"/>
      <c r="I148" s="18">
        <f>IF(C148="",0,SUMIFS(T_mouv_adm[Entrée],T_mouv_adm[Ref],C148))</f>
        <v>0</v>
      </c>
      <c r="J148" s="18">
        <f>IF(C148="",0,SUMIFS(T_mouv_adm[Sortie],T_mouv_adm[Ref],D148))</f>
        <v>0</v>
      </c>
      <c r="K148" s="18">
        <f t="shared" si="8"/>
        <v>0</v>
      </c>
      <c r="L148" s="54">
        <f t="shared" si="9"/>
        <v>0</v>
      </c>
      <c r="M148" s="52">
        <v>147</v>
      </c>
      <c r="N148" s="18">
        <f t="shared" si="10"/>
        <v>-147</v>
      </c>
      <c r="O148" s="18" t="str">
        <f t="shared" si="11"/>
        <v>Rupture</v>
      </c>
    </row>
    <row r="149" spans="1:15" x14ac:dyDescent="0.3">
      <c r="A149" s="39">
        <v>145</v>
      </c>
      <c r="B149" s="22" t="s">
        <v>20</v>
      </c>
      <c r="C149" s="18" t="s">
        <v>623</v>
      </c>
      <c r="D149" s="18" t="s">
        <v>242</v>
      </c>
      <c r="E149" s="18" t="s">
        <v>1533</v>
      </c>
      <c r="F149" s="20"/>
      <c r="G149" s="20"/>
      <c r="H149" s="16"/>
      <c r="I149" s="18">
        <f>IF(C149="",0,SUMIFS(T_mouv_adm[Entrée],T_mouv_adm[Ref],C149))</f>
        <v>0</v>
      </c>
      <c r="J149" s="18">
        <f>IF(C149="",0,SUMIFS(T_mouv_adm[Sortie],T_mouv_adm[Ref],D149))</f>
        <v>0</v>
      </c>
      <c r="K149" s="18">
        <f t="shared" si="8"/>
        <v>0</v>
      </c>
      <c r="L149" s="54">
        <f t="shared" si="9"/>
        <v>0</v>
      </c>
      <c r="M149" s="52">
        <v>148</v>
      </c>
      <c r="N149" s="18">
        <f t="shared" si="10"/>
        <v>-148</v>
      </c>
      <c r="O149" s="18" t="str">
        <f t="shared" si="11"/>
        <v>Rupture</v>
      </c>
    </row>
    <row r="150" spans="1:15" x14ac:dyDescent="0.3">
      <c r="A150" s="39">
        <v>146</v>
      </c>
      <c r="B150" s="22" t="s">
        <v>890</v>
      </c>
      <c r="C150" s="18" t="s">
        <v>891</v>
      </c>
      <c r="D150" s="18" t="s">
        <v>242</v>
      </c>
      <c r="E150" s="18" t="s">
        <v>1533</v>
      </c>
      <c r="F150" s="20"/>
      <c r="G150" s="20"/>
      <c r="H150" s="16"/>
      <c r="I150" s="18">
        <f>IF(C150="",0,SUMIFS(T_mouv_adm[Entrée],T_mouv_adm[Ref],C150))</f>
        <v>0</v>
      </c>
      <c r="J150" s="18">
        <f>IF(C150="",0,SUMIFS(T_mouv_adm[Sortie],T_mouv_adm[Ref],D150))</f>
        <v>0</v>
      </c>
      <c r="K150" s="18">
        <f t="shared" si="8"/>
        <v>0</v>
      </c>
      <c r="L150" s="54">
        <f t="shared" si="9"/>
        <v>0</v>
      </c>
      <c r="M150" s="52">
        <v>149</v>
      </c>
      <c r="N150" s="18">
        <f t="shared" si="10"/>
        <v>-149</v>
      </c>
      <c r="O150" s="18" t="str">
        <f t="shared" si="11"/>
        <v>Rupture</v>
      </c>
    </row>
    <row r="151" spans="1:15" x14ac:dyDescent="0.3">
      <c r="A151" s="39">
        <v>147</v>
      </c>
      <c r="B151" s="22" t="s">
        <v>698</v>
      </c>
      <c r="C151" s="18" t="s">
        <v>699</v>
      </c>
      <c r="D151" s="18" t="s">
        <v>120</v>
      </c>
      <c r="E151" s="18" t="s">
        <v>1529</v>
      </c>
      <c r="F151" s="20"/>
      <c r="G151" s="20"/>
      <c r="H151" s="16"/>
      <c r="I151" s="18">
        <f>IF(C151="",0,SUMIFS(T_mouv_adm[Entrée],T_mouv_adm[Ref],C151))</f>
        <v>0</v>
      </c>
      <c r="J151" s="18">
        <f>IF(C151="",0,SUMIFS(T_mouv_adm[Sortie],T_mouv_adm[Ref],D151))</f>
        <v>0</v>
      </c>
      <c r="K151" s="18">
        <f t="shared" si="8"/>
        <v>0</v>
      </c>
      <c r="L151" s="54">
        <f t="shared" si="9"/>
        <v>0</v>
      </c>
      <c r="M151" s="52">
        <v>150</v>
      </c>
      <c r="N151" s="18">
        <f t="shared" si="10"/>
        <v>-150</v>
      </c>
      <c r="O151" s="18" t="str">
        <f t="shared" si="11"/>
        <v>Rupture</v>
      </c>
    </row>
    <row r="152" spans="1:15" x14ac:dyDescent="0.3">
      <c r="A152" s="39">
        <v>148</v>
      </c>
      <c r="B152" s="22" t="s">
        <v>697</v>
      </c>
      <c r="C152" s="18" t="s">
        <v>110</v>
      </c>
      <c r="D152" s="18" t="s">
        <v>120</v>
      </c>
      <c r="E152" s="18" t="s">
        <v>1533</v>
      </c>
      <c r="F152" s="20"/>
      <c r="G152" s="20"/>
      <c r="H152" s="16"/>
      <c r="I152" s="18">
        <f>IF(C152="",0,SUMIFS(T_mouv_adm[Entrée],T_mouv_adm[Ref],C152))</f>
        <v>0</v>
      </c>
      <c r="J152" s="18">
        <f>IF(C152="",0,SUMIFS(T_mouv_adm[Sortie],T_mouv_adm[Ref],D152))</f>
        <v>0</v>
      </c>
      <c r="K152" s="18">
        <f t="shared" si="8"/>
        <v>0</v>
      </c>
      <c r="L152" s="54">
        <f t="shared" si="9"/>
        <v>0</v>
      </c>
      <c r="M152" s="52">
        <v>151</v>
      </c>
      <c r="N152" s="18">
        <f t="shared" si="10"/>
        <v>-151</v>
      </c>
      <c r="O152" s="18" t="str">
        <f t="shared" si="11"/>
        <v>Rupture</v>
      </c>
    </row>
    <row r="153" spans="1:15" x14ac:dyDescent="0.3">
      <c r="A153" s="39">
        <v>149</v>
      </c>
      <c r="B153" s="22" t="s">
        <v>133</v>
      </c>
      <c r="C153" s="18" t="s">
        <v>1666</v>
      </c>
      <c r="D153" s="18" t="s">
        <v>120</v>
      </c>
      <c r="E153" s="18" t="s">
        <v>1529</v>
      </c>
      <c r="F153" s="20"/>
      <c r="G153" s="20"/>
      <c r="H153" s="16"/>
      <c r="I153" s="18">
        <f>IF(C153="",0,SUMIFS(T_mouv_adm[Entrée],T_mouv_adm[Ref],C153))</f>
        <v>0</v>
      </c>
      <c r="J153" s="18">
        <f>IF(C153="",0,SUMIFS(T_mouv_adm[Sortie],T_mouv_adm[Ref],D153))</f>
        <v>0</v>
      </c>
      <c r="K153" s="18">
        <f t="shared" si="8"/>
        <v>0</v>
      </c>
      <c r="L153" s="54">
        <f t="shared" si="9"/>
        <v>0</v>
      </c>
      <c r="M153" s="52">
        <v>152</v>
      </c>
      <c r="N153" s="18">
        <f t="shared" si="10"/>
        <v>-152</v>
      </c>
      <c r="O153" s="18" t="str">
        <f t="shared" si="11"/>
        <v>Rupture</v>
      </c>
    </row>
    <row r="154" spans="1:15" x14ac:dyDescent="0.3">
      <c r="A154" s="39">
        <v>150</v>
      </c>
      <c r="B154" s="22" t="s">
        <v>133</v>
      </c>
      <c r="C154" s="18" t="s">
        <v>1153</v>
      </c>
      <c r="D154" s="18" t="s">
        <v>120</v>
      </c>
      <c r="E154" s="18" t="s">
        <v>1529</v>
      </c>
      <c r="F154" s="20"/>
      <c r="G154" s="20"/>
      <c r="H154" s="16"/>
      <c r="I154" s="18">
        <f>IF(C154="",0,SUMIFS(T_mouv_adm[Entrée],T_mouv_adm[Ref],C154))</f>
        <v>0</v>
      </c>
      <c r="J154" s="18">
        <f>IF(C154="",0,SUMIFS(T_mouv_adm[Sortie],T_mouv_adm[Ref],D154))</f>
        <v>0</v>
      </c>
      <c r="K154" s="18">
        <f t="shared" si="8"/>
        <v>0</v>
      </c>
      <c r="L154" s="54">
        <f t="shared" si="9"/>
        <v>0</v>
      </c>
      <c r="M154" s="52">
        <v>153</v>
      </c>
      <c r="N154" s="18">
        <f t="shared" si="10"/>
        <v>-153</v>
      </c>
      <c r="O154" s="18" t="str">
        <f t="shared" si="11"/>
        <v>Rupture</v>
      </c>
    </row>
    <row r="155" spans="1:15" x14ac:dyDescent="0.3">
      <c r="A155" s="39">
        <v>151</v>
      </c>
      <c r="B155" s="22" t="s">
        <v>1467</v>
      </c>
      <c r="C155" s="18" t="s">
        <v>1468</v>
      </c>
      <c r="D155" s="18" t="s">
        <v>242</v>
      </c>
      <c r="E155" s="18" t="s">
        <v>1533</v>
      </c>
      <c r="F155" s="20"/>
      <c r="G155" s="20"/>
      <c r="H155" s="16"/>
      <c r="I155" s="18">
        <f>IF(C155="",0,SUMIFS(T_mouv_adm[Entrée],T_mouv_adm[Ref],C155))</f>
        <v>0</v>
      </c>
      <c r="J155" s="18">
        <f>IF(C155="",0,SUMIFS(T_mouv_adm[Sortie],T_mouv_adm[Ref],D155))</f>
        <v>0</v>
      </c>
      <c r="K155" s="18">
        <f t="shared" si="8"/>
        <v>0</v>
      </c>
      <c r="L155" s="54">
        <f t="shared" si="9"/>
        <v>0</v>
      </c>
      <c r="M155" s="52">
        <v>154</v>
      </c>
      <c r="N155" s="18">
        <f t="shared" si="10"/>
        <v>-154</v>
      </c>
      <c r="O155" s="18" t="str">
        <f t="shared" si="11"/>
        <v>Rupture</v>
      </c>
    </row>
    <row r="156" spans="1:15" x14ac:dyDescent="0.3">
      <c r="A156" s="39">
        <v>152</v>
      </c>
      <c r="B156" s="22" t="s">
        <v>1667</v>
      </c>
      <c r="C156" s="18" t="s">
        <v>1668</v>
      </c>
      <c r="D156" s="18" t="s">
        <v>813</v>
      </c>
      <c r="E156" s="18" t="s">
        <v>1532</v>
      </c>
      <c r="F156" s="20"/>
      <c r="G156" s="20"/>
      <c r="H156" s="16"/>
      <c r="I156" s="18">
        <f>IF(C156="",0,SUMIFS(T_mouv_adm[Entrée],T_mouv_adm[Ref],C156))</f>
        <v>0</v>
      </c>
      <c r="J156" s="18">
        <f>IF(C156="",0,SUMIFS(T_mouv_adm[Sortie],T_mouv_adm[Ref],D156))</f>
        <v>0</v>
      </c>
      <c r="K156" s="18">
        <f t="shared" si="8"/>
        <v>0</v>
      </c>
      <c r="L156" s="54">
        <f t="shared" si="9"/>
        <v>0</v>
      </c>
      <c r="M156" s="52">
        <v>155</v>
      </c>
      <c r="N156" s="18">
        <f t="shared" si="10"/>
        <v>-155</v>
      </c>
      <c r="O156" s="18" t="str">
        <f t="shared" si="11"/>
        <v>Rupture</v>
      </c>
    </row>
    <row r="157" spans="1:15" x14ac:dyDescent="0.3">
      <c r="A157" s="39">
        <v>153</v>
      </c>
      <c r="B157" s="22" t="s">
        <v>1669</v>
      </c>
      <c r="C157" s="18" t="s">
        <v>1670</v>
      </c>
      <c r="D157" s="18" t="s">
        <v>813</v>
      </c>
      <c r="E157" s="18" t="s">
        <v>1533</v>
      </c>
      <c r="F157" s="20"/>
      <c r="G157" s="20"/>
      <c r="H157" s="16"/>
      <c r="I157" s="18">
        <f>IF(C157="",0,SUMIFS(T_mouv_adm[Entrée],T_mouv_adm[Ref],C157))</f>
        <v>0</v>
      </c>
      <c r="J157" s="18">
        <f>IF(C157="",0,SUMIFS(T_mouv_adm[Sortie],T_mouv_adm[Ref],D157))</f>
        <v>0</v>
      </c>
      <c r="K157" s="18">
        <f t="shared" si="8"/>
        <v>0</v>
      </c>
      <c r="L157" s="54">
        <f t="shared" si="9"/>
        <v>0</v>
      </c>
      <c r="M157" s="52">
        <v>156</v>
      </c>
      <c r="N157" s="18">
        <f t="shared" si="10"/>
        <v>-156</v>
      </c>
      <c r="O157" s="18" t="str">
        <f t="shared" si="11"/>
        <v>Rupture</v>
      </c>
    </row>
    <row r="158" spans="1:15" x14ac:dyDescent="0.3">
      <c r="A158" s="39">
        <v>154</v>
      </c>
      <c r="B158" s="22" t="s">
        <v>1671</v>
      </c>
      <c r="C158" s="18" t="s">
        <v>1672</v>
      </c>
      <c r="D158" s="18" t="s">
        <v>813</v>
      </c>
      <c r="E158" s="18" t="s">
        <v>1533</v>
      </c>
      <c r="F158" s="20"/>
      <c r="G158" s="20"/>
      <c r="H158" s="16"/>
      <c r="I158" s="18">
        <f>IF(C158="",0,SUMIFS(T_mouv_adm[Entrée],T_mouv_adm[Ref],C158))</f>
        <v>0</v>
      </c>
      <c r="J158" s="18">
        <f>IF(C158="",0,SUMIFS(T_mouv_adm[Sortie],T_mouv_adm[Ref],D158))</f>
        <v>0</v>
      </c>
      <c r="K158" s="18">
        <f t="shared" si="8"/>
        <v>0</v>
      </c>
      <c r="L158" s="54">
        <f t="shared" si="9"/>
        <v>0</v>
      </c>
      <c r="M158" s="52">
        <v>157</v>
      </c>
      <c r="N158" s="18">
        <f t="shared" si="10"/>
        <v>-157</v>
      </c>
      <c r="O158" s="18" t="str">
        <f t="shared" si="11"/>
        <v>Rupture</v>
      </c>
    </row>
    <row r="159" spans="1:15" x14ac:dyDescent="0.3">
      <c r="A159" s="39">
        <v>155</v>
      </c>
      <c r="B159" s="22" t="s">
        <v>1673</v>
      </c>
      <c r="C159" s="18">
        <v>2400</v>
      </c>
      <c r="D159" s="18" t="s">
        <v>813</v>
      </c>
      <c r="E159" s="18" t="s">
        <v>1533</v>
      </c>
      <c r="F159" s="20"/>
      <c r="G159" s="20"/>
      <c r="H159" s="16"/>
      <c r="I159" s="18">
        <f>IF(C159="",0,SUMIFS(T_mouv_adm[Entrée],T_mouv_adm[Ref],C159))</f>
        <v>0</v>
      </c>
      <c r="J159" s="18">
        <f>IF(C159="",0,SUMIFS(T_mouv_adm[Sortie],T_mouv_adm[Ref],D159))</f>
        <v>0</v>
      </c>
      <c r="K159" s="18">
        <f t="shared" si="8"/>
        <v>0</v>
      </c>
      <c r="L159" s="54">
        <f t="shared" si="9"/>
        <v>0</v>
      </c>
      <c r="M159" s="52">
        <v>158</v>
      </c>
      <c r="N159" s="18">
        <f t="shared" si="10"/>
        <v>-158</v>
      </c>
      <c r="O159" s="18" t="str">
        <f t="shared" si="11"/>
        <v>Rupture</v>
      </c>
    </row>
    <row r="160" spans="1:15" x14ac:dyDescent="0.3">
      <c r="A160" s="39">
        <v>156</v>
      </c>
      <c r="B160" s="22" t="s">
        <v>1674</v>
      </c>
      <c r="C160" s="18" t="s">
        <v>1675</v>
      </c>
      <c r="D160" s="18" t="s">
        <v>813</v>
      </c>
      <c r="E160" s="18" t="s">
        <v>1533</v>
      </c>
      <c r="F160" s="20"/>
      <c r="G160" s="20"/>
      <c r="H160" s="16"/>
      <c r="I160" s="18">
        <f>IF(C160="",0,SUMIFS(T_mouv_adm[Entrée],T_mouv_adm[Ref],C160))</f>
        <v>0</v>
      </c>
      <c r="J160" s="18">
        <f>IF(C160="",0,SUMIFS(T_mouv_adm[Sortie],T_mouv_adm[Ref],D160))</f>
        <v>0</v>
      </c>
      <c r="K160" s="18">
        <f t="shared" si="8"/>
        <v>0</v>
      </c>
      <c r="L160" s="54">
        <f t="shared" si="9"/>
        <v>0</v>
      </c>
      <c r="M160" s="52">
        <v>159</v>
      </c>
      <c r="N160" s="18">
        <f t="shared" si="10"/>
        <v>-159</v>
      </c>
      <c r="O160" s="18" t="str">
        <f t="shared" si="11"/>
        <v>Rupture</v>
      </c>
    </row>
    <row r="161" spans="1:15" x14ac:dyDescent="0.3">
      <c r="A161" s="39">
        <v>157</v>
      </c>
      <c r="B161" s="22" t="s">
        <v>1676</v>
      </c>
      <c r="C161" s="18">
        <v>0.4</v>
      </c>
      <c r="D161" s="18" t="s">
        <v>813</v>
      </c>
      <c r="E161" s="18" t="s">
        <v>1533</v>
      </c>
      <c r="F161" s="20"/>
      <c r="G161" s="20"/>
      <c r="H161" s="16"/>
      <c r="I161" s="18">
        <f>IF(C161="",0,SUMIFS(T_mouv_adm[Entrée],T_mouv_adm[Ref],C161))</f>
        <v>0</v>
      </c>
      <c r="J161" s="18">
        <f>IF(C161="",0,SUMIFS(T_mouv_adm[Sortie],T_mouv_adm[Ref],D161))</f>
        <v>0</v>
      </c>
      <c r="K161" s="18">
        <f t="shared" si="8"/>
        <v>0</v>
      </c>
      <c r="L161" s="54">
        <f t="shared" si="9"/>
        <v>0</v>
      </c>
      <c r="M161" s="52">
        <v>160</v>
      </c>
      <c r="N161" s="18">
        <f t="shared" si="10"/>
        <v>-160</v>
      </c>
      <c r="O161" s="18" t="str">
        <f t="shared" si="11"/>
        <v>Rupture</v>
      </c>
    </row>
    <row r="162" spans="1:15" x14ac:dyDescent="0.3">
      <c r="A162" s="39">
        <v>158</v>
      </c>
      <c r="B162" s="22" t="s">
        <v>1677</v>
      </c>
      <c r="C162" s="18" t="s">
        <v>1678</v>
      </c>
      <c r="D162" s="18" t="s">
        <v>813</v>
      </c>
      <c r="E162" s="18" t="s">
        <v>1532</v>
      </c>
      <c r="F162" s="20"/>
      <c r="G162" s="20"/>
      <c r="H162" s="16"/>
      <c r="I162" s="18">
        <f>IF(C162="",0,SUMIFS(T_mouv_adm[Entrée],T_mouv_adm[Ref],C162))</f>
        <v>0</v>
      </c>
      <c r="J162" s="18">
        <f>IF(C162="",0,SUMIFS(T_mouv_adm[Sortie],T_mouv_adm[Ref],D162))</f>
        <v>0</v>
      </c>
      <c r="K162" s="18">
        <f t="shared" si="8"/>
        <v>0</v>
      </c>
      <c r="L162" s="54">
        <f t="shared" si="9"/>
        <v>0</v>
      </c>
      <c r="M162" s="52">
        <v>161</v>
      </c>
      <c r="N162" s="18">
        <f t="shared" si="10"/>
        <v>-161</v>
      </c>
      <c r="O162" s="18" t="str">
        <f t="shared" si="11"/>
        <v>Rupture</v>
      </c>
    </row>
    <row r="163" spans="1:15" x14ac:dyDescent="0.3">
      <c r="A163" s="39">
        <v>159</v>
      </c>
      <c r="B163" s="22" t="s">
        <v>1679</v>
      </c>
      <c r="C163" s="18" t="s">
        <v>1680</v>
      </c>
      <c r="D163" s="18" t="s">
        <v>813</v>
      </c>
      <c r="E163" s="18" t="s">
        <v>1533</v>
      </c>
      <c r="F163" s="20"/>
      <c r="G163" s="20"/>
      <c r="H163" s="16"/>
      <c r="I163" s="18">
        <f>IF(C163="",0,SUMIFS(T_mouv_adm[Entrée],T_mouv_adm[Ref],C163))</f>
        <v>0</v>
      </c>
      <c r="J163" s="18">
        <f>IF(C163="",0,SUMIFS(T_mouv_adm[Sortie],T_mouv_adm[Ref],D163))</f>
        <v>0</v>
      </c>
      <c r="K163" s="18">
        <f t="shared" si="8"/>
        <v>0</v>
      </c>
      <c r="L163" s="54">
        <f t="shared" si="9"/>
        <v>0</v>
      </c>
      <c r="M163" s="52">
        <v>162</v>
      </c>
      <c r="N163" s="18">
        <f t="shared" si="10"/>
        <v>-162</v>
      </c>
      <c r="O163" s="18" t="str">
        <f t="shared" si="11"/>
        <v>Rupture</v>
      </c>
    </row>
    <row r="164" spans="1:15" x14ac:dyDescent="0.3">
      <c r="A164" s="39">
        <v>160</v>
      </c>
      <c r="B164" s="22" t="s">
        <v>1679</v>
      </c>
      <c r="C164" s="18" t="s">
        <v>1681</v>
      </c>
      <c r="D164" s="18" t="s">
        <v>813</v>
      </c>
      <c r="E164" s="18" t="s">
        <v>1533</v>
      </c>
      <c r="F164" s="20"/>
      <c r="G164" s="20"/>
      <c r="H164" s="16"/>
      <c r="I164" s="18">
        <f>IF(C164="",0,SUMIFS(T_mouv_adm[Entrée],T_mouv_adm[Ref],C164))</f>
        <v>0</v>
      </c>
      <c r="J164" s="18">
        <f>IF(C164="",0,SUMIFS(T_mouv_adm[Sortie],T_mouv_adm[Ref],D164))</f>
        <v>0</v>
      </c>
      <c r="K164" s="18">
        <f t="shared" si="8"/>
        <v>0</v>
      </c>
      <c r="L164" s="54">
        <f t="shared" si="9"/>
        <v>0</v>
      </c>
      <c r="M164" s="52">
        <v>163</v>
      </c>
      <c r="N164" s="18">
        <f t="shared" si="10"/>
        <v>-163</v>
      </c>
      <c r="O164" s="18" t="str">
        <f t="shared" si="11"/>
        <v>Rupture</v>
      </c>
    </row>
    <row r="165" spans="1:15" x14ac:dyDescent="0.3">
      <c r="A165" s="39">
        <v>161</v>
      </c>
      <c r="B165" s="22" t="s">
        <v>1220</v>
      </c>
      <c r="C165" s="18" t="s">
        <v>1682</v>
      </c>
      <c r="D165" s="18" t="s">
        <v>813</v>
      </c>
      <c r="E165" s="18" t="s">
        <v>1533</v>
      </c>
      <c r="F165" s="20"/>
      <c r="G165" s="20"/>
      <c r="H165" s="16"/>
      <c r="I165" s="18">
        <f>IF(C165="",0,SUMIFS(T_mouv_adm[Entrée],T_mouv_adm[Ref],C165))</f>
        <v>0</v>
      </c>
      <c r="J165" s="18">
        <f>IF(C165="",0,SUMIFS(T_mouv_adm[Sortie],T_mouv_adm[Ref],D165))</f>
        <v>0</v>
      </c>
      <c r="K165" s="18">
        <f t="shared" si="8"/>
        <v>0</v>
      </c>
      <c r="L165" s="54">
        <f t="shared" si="9"/>
        <v>0</v>
      </c>
      <c r="M165" s="52">
        <v>164</v>
      </c>
      <c r="N165" s="18">
        <f t="shared" si="10"/>
        <v>-164</v>
      </c>
      <c r="O165" s="18" t="str">
        <f t="shared" si="11"/>
        <v>Rupture</v>
      </c>
    </row>
    <row r="166" spans="1:15" x14ac:dyDescent="0.3">
      <c r="A166" s="39">
        <v>162</v>
      </c>
      <c r="B166" s="22" t="s">
        <v>1683</v>
      </c>
      <c r="C166" s="18" t="s">
        <v>1684</v>
      </c>
      <c r="D166" s="18" t="s">
        <v>813</v>
      </c>
      <c r="E166" s="18" t="s">
        <v>1533</v>
      </c>
      <c r="F166" s="20"/>
      <c r="G166" s="20"/>
      <c r="H166" s="16"/>
      <c r="I166" s="18">
        <f>IF(C166="",0,SUMIFS(T_mouv_adm[Entrée],T_mouv_adm[Ref],C166))</f>
        <v>0</v>
      </c>
      <c r="J166" s="18">
        <f>IF(C166="",0,SUMIFS(T_mouv_adm[Sortie],T_mouv_adm[Ref],D166))</f>
        <v>0</v>
      </c>
      <c r="K166" s="18">
        <f t="shared" si="8"/>
        <v>0</v>
      </c>
      <c r="L166" s="54">
        <f t="shared" si="9"/>
        <v>0</v>
      </c>
      <c r="M166" s="52">
        <v>165</v>
      </c>
      <c r="N166" s="18">
        <f t="shared" si="10"/>
        <v>-165</v>
      </c>
      <c r="O166" s="18" t="str">
        <f t="shared" si="11"/>
        <v>Rupture</v>
      </c>
    </row>
    <row r="167" spans="1:15" x14ac:dyDescent="0.3">
      <c r="A167" s="39">
        <v>163</v>
      </c>
      <c r="B167" s="22" t="s">
        <v>1685</v>
      </c>
      <c r="C167" s="18" t="s">
        <v>1686</v>
      </c>
      <c r="D167" s="18" t="s">
        <v>813</v>
      </c>
      <c r="E167" s="18" t="s">
        <v>1533</v>
      </c>
      <c r="F167" s="20"/>
      <c r="G167" s="20"/>
      <c r="H167" s="16"/>
      <c r="I167" s="18">
        <f>IF(C167="",0,SUMIFS(T_mouv_adm[Entrée],T_mouv_adm[Ref],C167))</f>
        <v>0</v>
      </c>
      <c r="J167" s="18">
        <f>IF(C167="",0,SUMIFS(T_mouv_adm[Sortie],T_mouv_adm[Ref],D167))</f>
        <v>0</v>
      </c>
      <c r="K167" s="18">
        <f t="shared" si="8"/>
        <v>0</v>
      </c>
      <c r="L167" s="54">
        <f t="shared" si="9"/>
        <v>0</v>
      </c>
      <c r="M167" s="52">
        <v>166</v>
      </c>
      <c r="N167" s="18">
        <f t="shared" si="10"/>
        <v>-166</v>
      </c>
      <c r="O167" s="18" t="str">
        <f t="shared" si="11"/>
        <v>Rupture</v>
      </c>
    </row>
    <row r="168" spans="1:15" x14ac:dyDescent="0.3">
      <c r="A168" s="39">
        <v>164</v>
      </c>
      <c r="B168" s="22" t="s">
        <v>1687</v>
      </c>
      <c r="C168" s="18" t="s">
        <v>1688</v>
      </c>
      <c r="D168" s="18" t="s">
        <v>242</v>
      </c>
      <c r="E168" s="18" t="s">
        <v>1533</v>
      </c>
      <c r="F168" s="20"/>
      <c r="G168" s="20"/>
      <c r="H168" s="16"/>
      <c r="I168" s="18">
        <f>IF(C168="",0,SUMIFS(T_mouv_adm[Entrée],T_mouv_adm[Ref],C168))</f>
        <v>0</v>
      </c>
      <c r="J168" s="18">
        <f>IF(C168="",0,SUMIFS(T_mouv_adm[Sortie],T_mouv_adm[Ref],D168))</f>
        <v>0</v>
      </c>
      <c r="K168" s="18">
        <f t="shared" si="8"/>
        <v>0</v>
      </c>
      <c r="L168" s="54">
        <f t="shared" si="9"/>
        <v>0</v>
      </c>
      <c r="M168" s="52">
        <v>167</v>
      </c>
      <c r="N168" s="18">
        <f t="shared" si="10"/>
        <v>-167</v>
      </c>
      <c r="O168" s="18" t="str">
        <f t="shared" si="11"/>
        <v>Rupture</v>
      </c>
    </row>
    <row r="169" spans="1:15" x14ac:dyDescent="0.3">
      <c r="A169" s="39">
        <v>165</v>
      </c>
      <c r="B169" s="22" t="s">
        <v>1091</v>
      </c>
      <c r="C169" s="18" t="s">
        <v>1092</v>
      </c>
      <c r="D169" s="18" t="s">
        <v>242</v>
      </c>
      <c r="E169" s="18" t="s">
        <v>1533</v>
      </c>
      <c r="F169" s="20"/>
      <c r="G169" s="20"/>
      <c r="H169" s="16"/>
      <c r="I169" s="18">
        <f>IF(C169="",0,SUMIFS(T_mouv_adm[Entrée],T_mouv_adm[Ref],C169))</f>
        <v>0</v>
      </c>
      <c r="J169" s="18">
        <f>IF(C169="",0,SUMIFS(T_mouv_adm[Sortie],T_mouv_adm[Ref],D169))</f>
        <v>0</v>
      </c>
      <c r="K169" s="18">
        <f t="shared" si="8"/>
        <v>0</v>
      </c>
      <c r="L169" s="54">
        <f t="shared" si="9"/>
        <v>0</v>
      </c>
      <c r="M169" s="52">
        <v>168</v>
      </c>
      <c r="N169" s="18">
        <f t="shared" si="10"/>
        <v>-168</v>
      </c>
      <c r="O169" s="18" t="str">
        <f t="shared" si="11"/>
        <v>Rupture</v>
      </c>
    </row>
    <row r="170" spans="1:15" x14ac:dyDescent="0.3">
      <c r="A170" s="39">
        <v>166</v>
      </c>
      <c r="B170" s="22" t="s">
        <v>231</v>
      </c>
      <c r="C170" s="18" t="s">
        <v>232</v>
      </c>
      <c r="D170" s="18" t="s">
        <v>226</v>
      </c>
      <c r="E170" s="18" t="s">
        <v>1532</v>
      </c>
      <c r="F170" s="20"/>
      <c r="G170" s="20"/>
      <c r="H170" s="16"/>
      <c r="I170" s="18">
        <f>IF(C170="",0,SUMIFS(T_mouv_adm[Entrée],T_mouv_adm[Ref],C170))</f>
        <v>0</v>
      </c>
      <c r="J170" s="18">
        <f>IF(C170="",0,SUMIFS(T_mouv_adm[Sortie],T_mouv_adm[Ref],D170))</f>
        <v>0</v>
      </c>
      <c r="K170" s="18">
        <f t="shared" si="8"/>
        <v>0</v>
      </c>
      <c r="L170" s="54">
        <f t="shared" si="9"/>
        <v>0</v>
      </c>
      <c r="M170" s="52">
        <v>169</v>
      </c>
      <c r="N170" s="18">
        <f t="shared" si="10"/>
        <v>-169</v>
      </c>
      <c r="O170" s="18" t="str">
        <f t="shared" si="11"/>
        <v>Rupture</v>
      </c>
    </row>
    <row r="171" spans="1:15" x14ac:dyDescent="0.3">
      <c r="A171" s="39">
        <v>167</v>
      </c>
      <c r="B171" s="22" t="s">
        <v>227</v>
      </c>
      <c r="C171" s="18" t="s">
        <v>228</v>
      </c>
      <c r="D171" s="18" t="s">
        <v>226</v>
      </c>
      <c r="E171" s="18" t="s">
        <v>1532</v>
      </c>
      <c r="F171" s="20"/>
      <c r="G171" s="20"/>
      <c r="H171" s="16"/>
      <c r="I171" s="18">
        <f>IF(C171="",0,SUMIFS(T_mouv_adm[Entrée],T_mouv_adm[Ref],C171))</f>
        <v>0</v>
      </c>
      <c r="J171" s="18">
        <f>IF(C171="",0,SUMIFS(T_mouv_adm[Sortie],T_mouv_adm[Ref],D171))</f>
        <v>0</v>
      </c>
      <c r="K171" s="18">
        <f t="shared" si="8"/>
        <v>0</v>
      </c>
      <c r="L171" s="54">
        <f t="shared" si="9"/>
        <v>0</v>
      </c>
      <c r="M171" s="52">
        <v>170</v>
      </c>
      <c r="N171" s="18">
        <f t="shared" si="10"/>
        <v>-170</v>
      </c>
      <c r="O171" s="18" t="str">
        <f t="shared" si="11"/>
        <v>Rupture</v>
      </c>
    </row>
    <row r="172" spans="1:15" x14ac:dyDescent="0.3">
      <c r="A172" s="39">
        <v>168</v>
      </c>
      <c r="B172" s="22" t="s">
        <v>1689</v>
      </c>
      <c r="C172" s="18" t="s">
        <v>1690</v>
      </c>
      <c r="D172" s="18" t="s">
        <v>146</v>
      </c>
      <c r="E172" s="18" t="s">
        <v>1532</v>
      </c>
      <c r="F172" s="20"/>
      <c r="G172" s="20"/>
      <c r="H172" s="16"/>
      <c r="I172" s="18">
        <f>IF(C172="",0,SUMIFS(T_mouv_adm[Entrée],T_mouv_adm[Ref],C172))</f>
        <v>0</v>
      </c>
      <c r="J172" s="18">
        <f>IF(C172="",0,SUMIFS(T_mouv_adm[Sortie],T_mouv_adm[Ref],D172))</f>
        <v>0</v>
      </c>
      <c r="K172" s="18">
        <f t="shared" si="8"/>
        <v>0</v>
      </c>
      <c r="L172" s="54">
        <f t="shared" si="9"/>
        <v>0</v>
      </c>
      <c r="M172" s="52">
        <v>171</v>
      </c>
      <c r="N172" s="18">
        <f t="shared" si="10"/>
        <v>-171</v>
      </c>
      <c r="O172" s="18" t="str">
        <f t="shared" si="11"/>
        <v>Rupture</v>
      </c>
    </row>
    <row r="173" spans="1:15" x14ac:dyDescent="0.3">
      <c r="A173" s="39">
        <v>169</v>
      </c>
      <c r="B173" s="22" t="s">
        <v>1691</v>
      </c>
      <c r="C173" s="18" t="s">
        <v>1692</v>
      </c>
      <c r="D173" s="18" t="s">
        <v>242</v>
      </c>
      <c r="E173" s="18" t="s">
        <v>1532</v>
      </c>
      <c r="F173" s="20"/>
      <c r="G173" s="20"/>
      <c r="H173" s="16"/>
      <c r="I173" s="18">
        <f>IF(C173="",0,SUMIFS(T_mouv_adm[Entrée],T_mouv_adm[Ref],C173))</f>
        <v>0</v>
      </c>
      <c r="J173" s="18">
        <f>IF(C173="",0,SUMIFS(T_mouv_adm[Sortie],T_mouv_adm[Ref],D173))</f>
        <v>0</v>
      </c>
      <c r="K173" s="18">
        <f t="shared" si="8"/>
        <v>0</v>
      </c>
      <c r="L173" s="54">
        <f t="shared" si="9"/>
        <v>0</v>
      </c>
      <c r="M173" s="52">
        <v>172</v>
      </c>
      <c r="N173" s="18">
        <f t="shared" si="10"/>
        <v>-172</v>
      </c>
      <c r="O173" s="18" t="str">
        <f t="shared" si="11"/>
        <v>Rupture</v>
      </c>
    </row>
    <row r="174" spans="1:15" x14ac:dyDescent="0.3">
      <c r="A174" s="39">
        <v>170</v>
      </c>
      <c r="B174" s="22" t="s">
        <v>663</v>
      </c>
      <c r="C174" s="18" t="s">
        <v>1172</v>
      </c>
      <c r="D174" s="18" t="s">
        <v>691</v>
      </c>
      <c r="E174" s="18" t="s">
        <v>1533</v>
      </c>
      <c r="F174" s="20"/>
      <c r="G174" s="20"/>
      <c r="H174" s="16"/>
      <c r="I174" s="18">
        <f>IF(C174="",0,SUMIFS(T_mouv_adm[Entrée],T_mouv_adm[Ref],C174))</f>
        <v>0</v>
      </c>
      <c r="J174" s="18">
        <f>IF(C174="",0,SUMIFS(T_mouv_adm[Sortie],T_mouv_adm[Ref],D174))</f>
        <v>0</v>
      </c>
      <c r="K174" s="18">
        <f t="shared" si="8"/>
        <v>0</v>
      </c>
      <c r="L174" s="54">
        <f t="shared" si="9"/>
        <v>0</v>
      </c>
      <c r="M174" s="52">
        <v>173</v>
      </c>
      <c r="N174" s="18">
        <f t="shared" si="10"/>
        <v>-173</v>
      </c>
      <c r="O174" s="18" t="str">
        <f t="shared" si="11"/>
        <v>Rupture</v>
      </c>
    </row>
    <row r="175" spans="1:15" x14ac:dyDescent="0.3">
      <c r="A175" s="39">
        <v>171</v>
      </c>
      <c r="B175" s="22" t="s">
        <v>1093</v>
      </c>
      <c r="C175" s="18" t="s">
        <v>1094</v>
      </c>
      <c r="D175" s="18" t="s">
        <v>691</v>
      </c>
      <c r="E175" s="18" t="s">
        <v>1533</v>
      </c>
      <c r="F175" s="20"/>
      <c r="G175" s="20"/>
      <c r="H175" s="16"/>
      <c r="I175" s="18">
        <f>IF(C175="",0,SUMIFS(T_mouv_adm[Entrée],T_mouv_adm[Ref],C175))</f>
        <v>0</v>
      </c>
      <c r="J175" s="18">
        <f>IF(C175="",0,SUMIFS(T_mouv_adm[Sortie],T_mouv_adm[Ref],D175))</f>
        <v>0</v>
      </c>
      <c r="K175" s="18">
        <f t="shared" si="8"/>
        <v>0</v>
      </c>
      <c r="L175" s="54">
        <f t="shared" si="9"/>
        <v>0</v>
      </c>
      <c r="M175" s="52">
        <v>174</v>
      </c>
      <c r="N175" s="18">
        <f t="shared" si="10"/>
        <v>-174</v>
      </c>
      <c r="O175" s="18" t="str">
        <f t="shared" si="11"/>
        <v>Rupture</v>
      </c>
    </row>
    <row r="176" spans="1:15" x14ac:dyDescent="0.3">
      <c r="A176" s="39">
        <v>172</v>
      </c>
      <c r="B176" s="22" t="s">
        <v>888</v>
      </c>
      <c r="C176" s="18" t="s">
        <v>889</v>
      </c>
      <c r="D176" s="18" t="s">
        <v>242</v>
      </c>
      <c r="E176" s="18" t="s">
        <v>1533</v>
      </c>
      <c r="F176" s="20"/>
      <c r="G176" s="20"/>
      <c r="H176" s="16"/>
      <c r="I176" s="18">
        <f>IF(C176="",0,SUMIFS(T_mouv_adm[Entrée],T_mouv_adm[Ref],C176))</f>
        <v>0</v>
      </c>
      <c r="J176" s="18">
        <f>IF(C176="",0,SUMIFS(T_mouv_adm[Sortie],T_mouv_adm[Ref],D176))</f>
        <v>0</v>
      </c>
      <c r="K176" s="18">
        <f t="shared" si="8"/>
        <v>0</v>
      </c>
      <c r="L176" s="54">
        <f t="shared" si="9"/>
        <v>0</v>
      </c>
      <c r="M176" s="52">
        <v>175</v>
      </c>
      <c r="N176" s="18">
        <f t="shared" si="10"/>
        <v>-175</v>
      </c>
      <c r="O176" s="18" t="str">
        <f t="shared" si="11"/>
        <v>Rupture</v>
      </c>
    </row>
    <row r="177" spans="1:15" x14ac:dyDescent="0.3">
      <c r="A177" s="39">
        <v>173</v>
      </c>
      <c r="B177" s="22" t="s">
        <v>1298</v>
      </c>
      <c r="C177" s="18" t="s">
        <v>1299</v>
      </c>
      <c r="D177" s="18" t="s">
        <v>242</v>
      </c>
      <c r="E177" s="18" t="s">
        <v>1533</v>
      </c>
      <c r="F177" s="20"/>
      <c r="G177" s="20"/>
      <c r="H177" s="16"/>
      <c r="I177" s="18">
        <f>IF(C177="",0,SUMIFS(T_mouv_adm[Entrée],T_mouv_adm[Ref],C177))</f>
        <v>0</v>
      </c>
      <c r="J177" s="18">
        <f>IF(C177="",0,SUMIFS(T_mouv_adm[Sortie],T_mouv_adm[Ref],D177))</f>
        <v>0</v>
      </c>
      <c r="K177" s="18">
        <f t="shared" si="8"/>
        <v>0</v>
      </c>
      <c r="L177" s="54">
        <f t="shared" si="9"/>
        <v>0</v>
      </c>
      <c r="M177" s="52">
        <v>176</v>
      </c>
      <c r="N177" s="18">
        <f t="shared" si="10"/>
        <v>-176</v>
      </c>
      <c r="O177" s="18" t="str">
        <f t="shared" si="11"/>
        <v>Rupture</v>
      </c>
    </row>
    <row r="178" spans="1:15" x14ac:dyDescent="0.3">
      <c r="A178" s="39">
        <v>174</v>
      </c>
      <c r="B178" s="22" t="s">
        <v>1486</v>
      </c>
      <c r="C178" s="18" t="s">
        <v>1487</v>
      </c>
      <c r="D178" s="18" t="s">
        <v>120</v>
      </c>
      <c r="E178" s="18" t="s">
        <v>1533</v>
      </c>
      <c r="F178" s="20"/>
      <c r="G178" s="20"/>
      <c r="H178" s="16"/>
      <c r="I178" s="18">
        <f>IF(C178="",0,SUMIFS(T_mouv_adm[Entrée],T_mouv_adm[Ref],C178))</f>
        <v>4</v>
      </c>
      <c r="J178" s="18">
        <f>IF(C178="",0,SUMIFS(T_mouv_adm[Sortie],T_mouv_adm[Ref],D178))</f>
        <v>0</v>
      </c>
      <c r="K178" s="18">
        <f t="shared" si="8"/>
        <v>4</v>
      </c>
      <c r="L178" s="54">
        <f t="shared" si="9"/>
        <v>0</v>
      </c>
      <c r="M178" s="52">
        <v>177</v>
      </c>
      <c r="N178" s="18">
        <f t="shared" si="10"/>
        <v>-173</v>
      </c>
      <c r="O178" s="18" t="str">
        <f t="shared" si="11"/>
        <v>Rupture</v>
      </c>
    </row>
    <row r="179" spans="1:15" x14ac:dyDescent="0.3">
      <c r="A179" s="39">
        <v>175</v>
      </c>
      <c r="B179" s="22" t="s">
        <v>1693</v>
      </c>
      <c r="C179" s="18" t="s">
        <v>1694</v>
      </c>
      <c r="D179" s="18" t="s">
        <v>120</v>
      </c>
      <c r="E179" s="18" t="s">
        <v>1533</v>
      </c>
      <c r="F179" s="20"/>
      <c r="G179" s="20"/>
      <c r="H179" s="16"/>
      <c r="I179" s="18">
        <f>IF(C179="",0,SUMIFS(T_mouv_adm[Entrée],T_mouv_adm[Ref],C179))</f>
        <v>0</v>
      </c>
      <c r="J179" s="18">
        <f>IF(C179="",0,SUMIFS(T_mouv_adm[Sortie],T_mouv_adm[Ref],D179))</f>
        <v>0</v>
      </c>
      <c r="K179" s="18">
        <f t="shared" si="8"/>
        <v>0</v>
      </c>
      <c r="L179" s="54">
        <f t="shared" si="9"/>
        <v>0</v>
      </c>
      <c r="M179" s="52">
        <v>178</v>
      </c>
      <c r="N179" s="18">
        <f t="shared" si="10"/>
        <v>-178</v>
      </c>
      <c r="O179" s="18" t="str">
        <f t="shared" si="11"/>
        <v>Rupture</v>
      </c>
    </row>
    <row r="180" spans="1:15" x14ac:dyDescent="0.3">
      <c r="A180" s="39">
        <v>176</v>
      </c>
      <c r="B180" s="22" t="s">
        <v>1695</v>
      </c>
      <c r="C180" s="18" t="s">
        <v>1696</v>
      </c>
      <c r="D180" s="18" t="s">
        <v>813</v>
      </c>
      <c r="E180" s="18" t="s">
        <v>1533</v>
      </c>
      <c r="F180" s="20"/>
      <c r="G180" s="20"/>
      <c r="H180" s="16"/>
      <c r="I180" s="18">
        <f>IF(C180="",0,SUMIFS(T_mouv_adm[Entrée],T_mouv_adm[Ref],C180))</f>
        <v>0</v>
      </c>
      <c r="J180" s="18">
        <f>IF(C180="",0,SUMIFS(T_mouv_adm[Sortie],T_mouv_adm[Ref],D180))</f>
        <v>0</v>
      </c>
      <c r="K180" s="18">
        <f t="shared" si="8"/>
        <v>0</v>
      </c>
      <c r="L180" s="54">
        <f t="shared" si="9"/>
        <v>0</v>
      </c>
      <c r="M180" s="52">
        <v>179</v>
      </c>
      <c r="N180" s="18">
        <f t="shared" si="10"/>
        <v>-179</v>
      </c>
      <c r="O180" s="18" t="str">
        <f t="shared" si="11"/>
        <v>Rupture</v>
      </c>
    </row>
    <row r="181" spans="1:15" x14ac:dyDescent="0.3">
      <c r="A181" s="39">
        <v>177</v>
      </c>
      <c r="B181" s="22" t="s">
        <v>10</v>
      </c>
      <c r="C181" s="18" t="s">
        <v>14</v>
      </c>
      <c r="D181" s="18" t="s">
        <v>12</v>
      </c>
      <c r="E181" s="18" t="s">
        <v>1533</v>
      </c>
      <c r="F181" s="20"/>
      <c r="G181" s="20"/>
      <c r="H181" s="16"/>
      <c r="I181" s="18">
        <f>IF(C181="",0,SUMIFS(T_mouv_adm[Entrée],T_mouv_adm[Ref],C181))</f>
        <v>0</v>
      </c>
      <c r="J181" s="18">
        <f>IF(C181="",0,SUMIFS(T_mouv_adm[Sortie],T_mouv_adm[Ref],D181))</f>
        <v>0</v>
      </c>
      <c r="K181" s="18">
        <f t="shared" si="8"/>
        <v>0</v>
      </c>
      <c r="L181" s="54">
        <f t="shared" si="9"/>
        <v>0</v>
      </c>
      <c r="M181" s="52">
        <v>180</v>
      </c>
      <c r="N181" s="18">
        <f t="shared" si="10"/>
        <v>-180</v>
      </c>
      <c r="O181" s="18" t="str">
        <f t="shared" si="11"/>
        <v>Rupture</v>
      </c>
    </row>
    <row r="182" spans="1:15" x14ac:dyDescent="0.3">
      <c r="A182" s="39">
        <v>178</v>
      </c>
      <c r="B182" s="22" t="s">
        <v>1039</v>
      </c>
      <c r="C182" s="18" t="s">
        <v>1040</v>
      </c>
      <c r="D182" s="18" t="s">
        <v>146</v>
      </c>
      <c r="E182" s="18" t="s">
        <v>1533</v>
      </c>
      <c r="F182" s="20"/>
      <c r="G182" s="20"/>
      <c r="H182" s="16"/>
      <c r="I182" s="18">
        <f>IF(C182="",0,SUMIFS(T_mouv_adm[Entrée],T_mouv_adm[Ref],C182))</f>
        <v>0</v>
      </c>
      <c r="J182" s="18">
        <f>IF(C182="",0,SUMIFS(T_mouv_adm[Sortie],T_mouv_adm[Ref],D182))</f>
        <v>0</v>
      </c>
      <c r="K182" s="18">
        <f t="shared" si="8"/>
        <v>0</v>
      </c>
      <c r="L182" s="54">
        <f t="shared" si="9"/>
        <v>0</v>
      </c>
      <c r="M182" s="52">
        <v>181</v>
      </c>
      <c r="N182" s="18">
        <f t="shared" si="10"/>
        <v>-181</v>
      </c>
      <c r="O182" s="18" t="str">
        <f t="shared" si="11"/>
        <v>Rupture</v>
      </c>
    </row>
    <row r="183" spans="1:15" x14ac:dyDescent="0.3">
      <c r="A183" s="39">
        <v>179</v>
      </c>
      <c r="B183" s="22" t="s">
        <v>1697</v>
      </c>
      <c r="C183" s="18" t="s">
        <v>1698</v>
      </c>
      <c r="D183" s="18" t="s">
        <v>120</v>
      </c>
      <c r="E183" s="18" t="s">
        <v>1533</v>
      </c>
      <c r="F183" s="20"/>
      <c r="G183" s="20"/>
      <c r="H183" s="16"/>
      <c r="I183" s="18">
        <f>IF(C183="",0,SUMIFS(T_mouv_adm[Entrée],T_mouv_adm[Ref],C183))</f>
        <v>0</v>
      </c>
      <c r="J183" s="18">
        <f>IF(C183="",0,SUMIFS(T_mouv_adm[Sortie],T_mouv_adm[Ref],D183))</f>
        <v>0</v>
      </c>
      <c r="K183" s="18">
        <f t="shared" si="8"/>
        <v>0</v>
      </c>
      <c r="L183" s="54">
        <f t="shared" si="9"/>
        <v>0</v>
      </c>
      <c r="M183" s="52">
        <v>182</v>
      </c>
      <c r="N183" s="18">
        <f t="shared" si="10"/>
        <v>-182</v>
      </c>
      <c r="O183" s="18" t="str">
        <f t="shared" si="11"/>
        <v>Rupture</v>
      </c>
    </row>
    <row r="184" spans="1:15" x14ac:dyDescent="0.3">
      <c r="A184" s="39">
        <v>180</v>
      </c>
      <c r="B184" s="22" t="s">
        <v>143</v>
      </c>
      <c r="C184" s="18" t="s">
        <v>144</v>
      </c>
      <c r="D184" s="18" t="s">
        <v>120</v>
      </c>
      <c r="E184" s="18" t="s">
        <v>1533</v>
      </c>
      <c r="F184" s="20"/>
      <c r="G184" s="20"/>
      <c r="H184" s="16"/>
      <c r="I184" s="18">
        <f>IF(C184="",0,SUMIFS(T_mouv_adm[Entrée],T_mouv_adm[Ref],C184))</f>
        <v>0</v>
      </c>
      <c r="J184" s="18">
        <f>IF(C184="",0,SUMIFS(T_mouv_adm[Sortie],T_mouv_adm[Ref],D184))</f>
        <v>0</v>
      </c>
      <c r="K184" s="18">
        <f t="shared" si="8"/>
        <v>0</v>
      </c>
      <c r="L184" s="54">
        <f t="shared" si="9"/>
        <v>0</v>
      </c>
      <c r="M184" s="52">
        <v>183</v>
      </c>
      <c r="N184" s="18">
        <f t="shared" si="10"/>
        <v>-183</v>
      </c>
      <c r="O184" s="18" t="str">
        <f t="shared" si="11"/>
        <v>Rupture</v>
      </c>
    </row>
    <row r="185" spans="1:15" x14ac:dyDescent="0.3">
      <c r="A185" s="39">
        <v>181</v>
      </c>
      <c r="B185" s="22" t="s">
        <v>1699</v>
      </c>
      <c r="C185" s="18" t="s">
        <v>1700</v>
      </c>
      <c r="D185" s="18" t="s">
        <v>146</v>
      </c>
      <c r="E185" s="18" t="s">
        <v>1532</v>
      </c>
      <c r="F185" s="20"/>
      <c r="G185" s="20"/>
      <c r="H185" s="16"/>
      <c r="I185" s="18">
        <f>IF(C185="",0,SUMIFS(T_mouv_adm[Entrée],T_mouv_adm[Ref],C185))</f>
        <v>0</v>
      </c>
      <c r="J185" s="18">
        <f>IF(C185="",0,SUMIFS(T_mouv_adm[Sortie],T_mouv_adm[Ref],D185))</f>
        <v>0</v>
      </c>
      <c r="K185" s="18">
        <f t="shared" si="8"/>
        <v>0</v>
      </c>
      <c r="L185" s="54">
        <f t="shared" si="9"/>
        <v>0</v>
      </c>
      <c r="M185" s="52">
        <v>184</v>
      </c>
      <c r="N185" s="18">
        <f t="shared" si="10"/>
        <v>-184</v>
      </c>
      <c r="O185" s="18" t="str">
        <f t="shared" si="11"/>
        <v>Rupture</v>
      </c>
    </row>
    <row r="186" spans="1:15" x14ac:dyDescent="0.3">
      <c r="A186" s="39">
        <v>182</v>
      </c>
      <c r="B186" s="22" t="s">
        <v>886</v>
      </c>
      <c r="C186" s="18" t="s">
        <v>887</v>
      </c>
      <c r="D186" s="18" t="s">
        <v>242</v>
      </c>
      <c r="E186" s="18" t="s">
        <v>1533</v>
      </c>
      <c r="F186" s="20"/>
      <c r="G186" s="20"/>
      <c r="H186" s="16"/>
      <c r="I186" s="18">
        <f>IF(C186="",0,SUMIFS(T_mouv_adm[Entrée],T_mouv_adm[Ref],C186))</f>
        <v>0</v>
      </c>
      <c r="J186" s="18">
        <f>IF(C186="",0,SUMIFS(T_mouv_adm[Sortie],T_mouv_adm[Ref],D186))</f>
        <v>0</v>
      </c>
      <c r="K186" s="18">
        <f t="shared" si="8"/>
        <v>0</v>
      </c>
      <c r="L186" s="54">
        <f t="shared" si="9"/>
        <v>0</v>
      </c>
      <c r="M186" s="52">
        <v>185</v>
      </c>
      <c r="N186" s="18">
        <f t="shared" si="10"/>
        <v>-185</v>
      </c>
      <c r="O186" s="18" t="str">
        <f t="shared" si="11"/>
        <v>Rupture</v>
      </c>
    </row>
    <row r="187" spans="1:15" x14ac:dyDescent="0.3">
      <c r="A187" s="39">
        <v>183</v>
      </c>
      <c r="B187" s="22" t="s">
        <v>1639</v>
      </c>
      <c r="C187" s="18" t="s">
        <v>1701</v>
      </c>
      <c r="D187" s="18" t="s">
        <v>146</v>
      </c>
      <c r="E187" s="18" t="s">
        <v>1533</v>
      </c>
      <c r="F187" s="20"/>
      <c r="G187" s="20"/>
      <c r="H187" s="16"/>
      <c r="I187" s="18">
        <f>IF(C187="",0,SUMIFS(T_mouv_adm[Entrée],T_mouv_adm[Ref],C187))</f>
        <v>0</v>
      </c>
      <c r="J187" s="18">
        <f>IF(C187="",0,SUMIFS(T_mouv_adm[Sortie],T_mouv_adm[Ref],D187))</f>
        <v>0</v>
      </c>
      <c r="K187" s="18">
        <f t="shared" si="8"/>
        <v>0</v>
      </c>
      <c r="L187" s="54">
        <f t="shared" si="9"/>
        <v>0</v>
      </c>
      <c r="M187" s="52">
        <v>186</v>
      </c>
      <c r="N187" s="18">
        <f t="shared" si="10"/>
        <v>-186</v>
      </c>
      <c r="O187" s="18" t="str">
        <f t="shared" si="11"/>
        <v>Rupture</v>
      </c>
    </row>
    <row r="188" spans="1:15" x14ac:dyDescent="0.3">
      <c r="A188" s="39">
        <v>184</v>
      </c>
      <c r="B188" s="22" t="s">
        <v>182</v>
      </c>
      <c r="C188" s="18" t="s">
        <v>167</v>
      </c>
      <c r="D188" s="18" t="s">
        <v>146</v>
      </c>
      <c r="E188" s="18" t="s">
        <v>1533</v>
      </c>
      <c r="F188" s="20"/>
      <c r="G188" s="20"/>
      <c r="H188" s="16"/>
      <c r="I188" s="18">
        <f>IF(C188="",0,SUMIFS(T_mouv_adm[Entrée],T_mouv_adm[Ref],C188))</f>
        <v>0</v>
      </c>
      <c r="J188" s="18">
        <f>IF(C188="",0,SUMIFS(T_mouv_adm[Sortie],T_mouv_adm[Ref],D188))</f>
        <v>0</v>
      </c>
      <c r="K188" s="18">
        <f t="shared" si="8"/>
        <v>0</v>
      </c>
      <c r="L188" s="54">
        <f t="shared" si="9"/>
        <v>0</v>
      </c>
      <c r="M188" s="52">
        <v>187</v>
      </c>
      <c r="N188" s="18">
        <f t="shared" si="10"/>
        <v>-187</v>
      </c>
      <c r="O188" s="18" t="str">
        <f t="shared" si="11"/>
        <v>Rupture</v>
      </c>
    </row>
    <row r="189" spans="1:15" x14ac:dyDescent="0.3">
      <c r="A189" s="39">
        <v>185</v>
      </c>
      <c r="B189" s="22" t="s">
        <v>1024</v>
      </c>
      <c r="C189" s="18" t="s">
        <v>1025</v>
      </c>
      <c r="D189" s="18" t="s">
        <v>146</v>
      </c>
      <c r="E189" s="18" t="s">
        <v>1533</v>
      </c>
      <c r="F189" s="20"/>
      <c r="G189" s="20"/>
      <c r="H189" s="16"/>
      <c r="I189" s="18">
        <f>IF(C189="",0,SUMIFS(T_mouv_adm[Entrée],T_mouv_adm[Ref],C189))</f>
        <v>3</v>
      </c>
      <c r="J189" s="18">
        <f>IF(C189="",0,SUMIFS(T_mouv_adm[Sortie],T_mouv_adm[Ref],D189))</f>
        <v>0</v>
      </c>
      <c r="K189" s="18">
        <f t="shared" si="8"/>
        <v>3</v>
      </c>
      <c r="L189" s="54">
        <f t="shared" si="9"/>
        <v>0</v>
      </c>
      <c r="M189" s="52">
        <v>188</v>
      </c>
      <c r="N189" s="18">
        <f t="shared" si="10"/>
        <v>-185</v>
      </c>
      <c r="O189" s="18" t="str">
        <f t="shared" si="11"/>
        <v>Rupture</v>
      </c>
    </row>
    <row r="190" spans="1:15" x14ac:dyDescent="0.3">
      <c r="A190" s="39">
        <v>186</v>
      </c>
      <c r="B190" s="22" t="s">
        <v>1702</v>
      </c>
      <c r="C190" s="18" t="s">
        <v>1703</v>
      </c>
      <c r="D190" s="18" t="s">
        <v>146</v>
      </c>
      <c r="E190" s="18" t="s">
        <v>1533</v>
      </c>
      <c r="F190" s="20"/>
      <c r="G190" s="20"/>
      <c r="H190" s="16"/>
      <c r="I190" s="18">
        <f>IF(C190="",0,SUMIFS(T_mouv_adm[Entrée],T_mouv_adm[Ref],C190))</f>
        <v>1</v>
      </c>
      <c r="J190" s="18">
        <f>IF(C190="",0,SUMIFS(T_mouv_adm[Sortie],T_mouv_adm[Ref],D190))</f>
        <v>0</v>
      </c>
      <c r="K190" s="18">
        <f t="shared" si="8"/>
        <v>1</v>
      </c>
      <c r="L190" s="54">
        <f t="shared" si="9"/>
        <v>0</v>
      </c>
      <c r="M190" s="52">
        <v>189</v>
      </c>
      <c r="N190" s="18">
        <f t="shared" si="10"/>
        <v>-188</v>
      </c>
      <c r="O190" s="18" t="str">
        <f t="shared" si="11"/>
        <v>Rupture</v>
      </c>
    </row>
    <row r="191" spans="1:15" x14ac:dyDescent="0.3">
      <c r="A191" s="39">
        <v>187</v>
      </c>
      <c r="B191" s="22" t="s">
        <v>1704</v>
      </c>
      <c r="C191" s="18" t="s">
        <v>1705</v>
      </c>
      <c r="D191" s="18" t="s">
        <v>146</v>
      </c>
      <c r="E191" s="18" t="s">
        <v>1533</v>
      </c>
      <c r="F191" s="20"/>
      <c r="G191" s="20"/>
      <c r="H191" s="16"/>
      <c r="I191" s="18">
        <f>IF(C191="",0,SUMIFS(T_mouv_adm[Entrée],T_mouv_adm[Ref],C191))</f>
        <v>0</v>
      </c>
      <c r="J191" s="18">
        <f>IF(C191="",0,SUMIFS(T_mouv_adm[Sortie],T_mouv_adm[Ref],D191))</f>
        <v>0</v>
      </c>
      <c r="K191" s="18">
        <f t="shared" si="8"/>
        <v>0</v>
      </c>
      <c r="L191" s="54">
        <f t="shared" si="9"/>
        <v>0</v>
      </c>
      <c r="M191" s="52">
        <v>190</v>
      </c>
      <c r="N191" s="18">
        <f t="shared" si="10"/>
        <v>-190</v>
      </c>
      <c r="O191" s="18" t="str">
        <f t="shared" si="11"/>
        <v>Rupture</v>
      </c>
    </row>
    <row r="192" spans="1:15" x14ac:dyDescent="0.3">
      <c r="A192" s="39">
        <v>188</v>
      </c>
      <c r="B192" s="22" t="s">
        <v>714</v>
      </c>
      <c r="C192" s="18" t="s">
        <v>1706</v>
      </c>
      <c r="D192" s="18" t="s">
        <v>146</v>
      </c>
      <c r="E192" s="18" t="s">
        <v>1533</v>
      </c>
      <c r="F192" s="20"/>
      <c r="G192" s="20"/>
      <c r="H192" s="16"/>
      <c r="I192" s="18">
        <f>IF(C192="",0,SUMIFS(T_mouv_adm[Entrée],T_mouv_adm[Ref],C192))</f>
        <v>0</v>
      </c>
      <c r="J192" s="18">
        <f>IF(C192="",0,SUMIFS(T_mouv_adm[Sortie],T_mouv_adm[Ref],D192))</f>
        <v>0</v>
      </c>
      <c r="K192" s="18">
        <f t="shared" si="8"/>
        <v>0</v>
      </c>
      <c r="L192" s="54">
        <f t="shared" si="9"/>
        <v>0</v>
      </c>
      <c r="M192" s="52">
        <v>191</v>
      </c>
      <c r="N192" s="18">
        <f t="shared" si="10"/>
        <v>-191</v>
      </c>
      <c r="O192" s="18" t="str">
        <f t="shared" si="11"/>
        <v>Rupture</v>
      </c>
    </row>
    <row r="193" spans="1:15" x14ac:dyDescent="0.3">
      <c r="A193" s="39">
        <v>189</v>
      </c>
      <c r="B193" s="22" t="s">
        <v>714</v>
      </c>
      <c r="C193" s="18" t="s">
        <v>1707</v>
      </c>
      <c r="D193" s="18" t="s">
        <v>146</v>
      </c>
      <c r="E193" s="18" t="s">
        <v>1533</v>
      </c>
      <c r="F193" s="20"/>
      <c r="G193" s="20"/>
      <c r="H193" s="16"/>
      <c r="I193" s="18">
        <f>IF(C193="",0,SUMIFS(T_mouv_adm[Entrée],T_mouv_adm[Ref],C193))</f>
        <v>1</v>
      </c>
      <c r="J193" s="18">
        <f>IF(C193="",0,SUMIFS(T_mouv_adm[Sortie],T_mouv_adm[Ref],D193))</f>
        <v>0</v>
      </c>
      <c r="K193" s="18">
        <f t="shared" si="8"/>
        <v>1</v>
      </c>
      <c r="L193" s="54">
        <f t="shared" si="9"/>
        <v>0</v>
      </c>
      <c r="M193" s="52">
        <v>192</v>
      </c>
      <c r="N193" s="18">
        <f t="shared" si="10"/>
        <v>-191</v>
      </c>
      <c r="O193" s="18" t="str">
        <f t="shared" si="11"/>
        <v>Rupture</v>
      </c>
    </row>
    <row r="194" spans="1:15" x14ac:dyDescent="0.3">
      <c r="A194" s="39">
        <v>190</v>
      </c>
      <c r="B194" s="22" t="s">
        <v>1047</v>
      </c>
      <c r="C194" s="18" t="s">
        <v>1048</v>
      </c>
      <c r="D194" s="18" t="s">
        <v>120</v>
      </c>
      <c r="E194" s="18" t="s">
        <v>1533</v>
      </c>
      <c r="F194" s="20"/>
      <c r="G194" s="20"/>
      <c r="H194" s="16"/>
      <c r="I194" s="18">
        <f>IF(C194="",0,SUMIFS(T_mouv_adm[Entrée],T_mouv_adm[Ref],C194))</f>
        <v>0</v>
      </c>
      <c r="J194" s="18">
        <f>IF(C194="",0,SUMIFS(T_mouv_adm[Sortie],T_mouv_adm[Ref],D194))</f>
        <v>0</v>
      </c>
      <c r="K194" s="18">
        <f t="shared" si="8"/>
        <v>0</v>
      </c>
      <c r="L194" s="54">
        <f t="shared" si="9"/>
        <v>0</v>
      </c>
      <c r="M194" s="52">
        <v>193</v>
      </c>
      <c r="N194" s="18">
        <f t="shared" si="10"/>
        <v>-193</v>
      </c>
      <c r="O194" s="18" t="str">
        <f t="shared" si="11"/>
        <v>Rupture</v>
      </c>
    </row>
    <row r="195" spans="1:15" x14ac:dyDescent="0.3">
      <c r="A195" s="39">
        <v>191</v>
      </c>
      <c r="B195" s="22" t="s">
        <v>912</v>
      </c>
      <c r="C195" s="18" t="s">
        <v>913</v>
      </c>
      <c r="D195" s="18" t="s">
        <v>120</v>
      </c>
      <c r="E195" s="18" t="s">
        <v>1536</v>
      </c>
      <c r="F195" s="20"/>
      <c r="G195" s="20"/>
      <c r="H195" s="16"/>
      <c r="I195" s="18">
        <f>IF(C195="",0,SUMIFS(T_mouv_adm[Entrée],T_mouv_adm[Ref],C195))</f>
        <v>0</v>
      </c>
      <c r="J195" s="18">
        <f>IF(C195="",0,SUMIFS(T_mouv_adm[Sortie],T_mouv_adm[Ref],D195))</f>
        <v>0</v>
      </c>
      <c r="K195" s="18">
        <f t="shared" si="8"/>
        <v>0</v>
      </c>
      <c r="L195" s="54">
        <f t="shared" si="9"/>
        <v>0</v>
      </c>
      <c r="M195" s="52">
        <v>194</v>
      </c>
      <c r="N195" s="18">
        <f t="shared" si="10"/>
        <v>-194</v>
      </c>
      <c r="O195" s="18" t="str">
        <f t="shared" si="11"/>
        <v>Rupture</v>
      </c>
    </row>
    <row r="196" spans="1:15" x14ac:dyDescent="0.3">
      <c r="A196" s="39">
        <v>192</v>
      </c>
      <c r="B196" s="22" t="s">
        <v>1708</v>
      </c>
      <c r="C196" s="18" t="s">
        <v>1709</v>
      </c>
      <c r="D196" s="18" t="s">
        <v>146</v>
      </c>
      <c r="E196" s="18" t="s">
        <v>1533</v>
      </c>
      <c r="F196" s="20"/>
      <c r="G196" s="20"/>
      <c r="H196" s="16"/>
      <c r="I196" s="18">
        <f>IF(C196="",0,SUMIFS(T_mouv_adm[Entrée],T_mouv_adm[Ref],C196))</f>
        <v>0</v>
      </c>
      <c r="J196" s="18">
        <f>IF(C196="",0,SUMIFS(T_mouv_adm[Sortie],T_mouv_adm[Ref],D196))</f>
        <v>0</v>
      </c>
      <c r="K196" s="18">
        <f t="shared" si="8"/>
        <v>0</v>
      </c>
      <c r="L196" s="54">
        <f t="shared" si="9"/>
        <v>0</v>
      </c>
      <c r="M196" s="52">
        <v>195</v>
      </c>
      <c r="N196" s="18">
        <f t="shared" si="10"/>
        <v>-195</v>
      </c>
      <c r="O196" s="18" t="str">
        <f t="shared" si="11"/>
        <v>Rupture</v>
      </c>
    </row>
    <row r="197" spans="1:15" x14ac:dyDescent="0.3">
      <c r="A197" s="39">
        <v>193</v>
      </c>
      <c r="B197" s="22" t="s">
        <v>164</v>
      </c>
      <c r="C197" s="18" t="s">
        <v>1710</v>
      </c>
      <c r="D197" s="18" t="s">
        <v>120</v>
      </c>
      <c r="E197" s="18" t="s">
        <v>1533</v>
      </c>
      <c r="F197" s="20"/>
      <c r="G197" s="20"/>
      <c r="H197" s="16"/>
      <c r="I197" s="18">
        <f>IF(C197="",0,SUMIFS(T_mouv_adm[Entrée],T_mouv_adm[Ref],C197))</f>
        <v>0</v>
      </c>
      <c r="J197" s="18">
        <f>IF(C197="",0,SUMIFS(T_mouv_adm[Sortie],T_mouv_adm[Ref],D197))</f>
        <v>0</v>
      </c>
      <c r="K197" s="18">
        <f t="shared" ref="K197:K260" si="12">IF(D197="","",H197+I197-J197)</f>
        <v>0</v>
      </c>
      <c r="L197" s="54">
        <f t="shared" ref="L197:L260" si="13">IFERROR(K197*G197,0)</f>
        <v>0</v>
      </c>
      <c r="M197" s="52">
        <v>196</v>
      </c>
      <c r="N197" s="18">
        <f t="shared" ref="N197:N260" si="14">IFERROR(K197-M197,"")</f>
        <v>-196</v>
      </c>
      <c r="O197" s="18" t="str">
        <f t="shared" ref="O197:O260" si="15">IF(N197&gt;=0,"OK","Rupture")</f>
        <v>Rupture</v>
      </c>
    </row>
    <row r="198" spans="1:15" x14ac:dyDescent="0.3">
      <c r="A198" s="39">
        <v>194</v>
      </c>
      <c r="B198" s="22" t="s">
        <v>1043</v>
      </c>
      <c r="C198" s="18" t="s">
        <v>130</v>
      </c>
      <c r="D198" s="18" t="s">
        <v>120</v>
      </c>
      <c r="E198" s="18" t="s">
        <v>1533</v>
      </c>
      <c r="F198" s="20"/>
      <c r="G198" s="20"/>
      <c r="H198" s="16"/>
      <c r="I198" s="18">
        <f>IF(C198="",0,SUMIFS(T_mouv_adm[Entrée],T_mouv_adm[Ref],C198))</f>
        <v>3</v>
      </c>
      <c r="J198" s="18">
        <f>IF(C198="",0,SUMIFS(T_mouv_adm[Sortie],T_mouv_adm[Ref],D198))</f>
        <v>0</v>
      </c>
      <c r="K198" s="18">
        <f t="shared" si="12"/>
        <v>3</v>
      </c>
      <c r="L198" s="54">
        <f t="shared" si="13"/>
        <v>0</v>
      </c>
      <c r="M198" s="52">
        <v>197</v>
      </c>
      <c r="N198" s="18">
        <f t="shared" si="14"/>
        <v>-194</v>
      </c>
      <c r="O198" s="18" t="str">
        <f t="shared" si="15"/>
        <v>Rupture</v>
      </c>
    </row>
    <row r="199" spans="1:15" x14ac:dyDescent="0.3">
      <c r="A199" s="39">
        <v>195</v>
      </c>
      <c r="B199" s="22" t="s">
        <v>1711</v>
      </c>
      <c r="C199" s="18" t="s">
        <v>1712</v>
      </c>
      <c r="D199" s="18" t="s">
        <v>242</v>
      </c>
      <c r="E199" s="18" t="s">
        <v>1533</v>
      </c>
      <c r="F199" s="20"/>
      <c r="G199" s="20"/>
      <c r="H199" s="16"/>
      <c r="I199" s="18">
        <f>IF(C199="",0,SUMIFS(T_mouv_adm[Entrée],T_mouv_adm[Ref],C199))</f>
        <v>0</v>
      </c>
      <c r="J199" s="18">
        <f>IF(C199="",0,SUMIFS(T_mouv_adm[Sortie],T_mouv_adm[Ref],D199))</f>
        <v>0</v>
      </c>
      <c r="K199" s="18">
        <f t="shared" si="12"/>
        <v>0</v>
      </c>
      <c r="L199" s="54">
        <f t="shared" si="13"/>
        <v>0</v>
      </c>
      <c r="M199" s="52">
        <v>198</v>
      </c>
      <c r="N199" s="18">
        <f t="shared" si="14"/>
        <v>-198</v>
      </c>
      <c r="O199" s="18" t="str">
        <f t="shared" si="15"/>
        <v>Rupture</v>
      </c>
    </row>
    <row r="200" spans="1:15" x14ac:dyDescent="0.3">
      <c r="A200" s="39">
        <v>196</v>
      </c>
      <c r="B200" s="22" t="s">
        <v>1046</v>
      </c>
      <c r="C200" s="18" t="s">
        <v>123</v>
      </c>
      <c r="D200" s="18" t="s">
        <v>120</v>
      </c>
      <c r="E200" s="18" t="s">
        <v>1533</v>
      </c>
      <c r="F200" s="20"/>
      <c r="G200" s="20"/>
      <c r="H200" s="16"/>
      <c r="I200" s="18">
        <f>IF(C200="",0,SUMIFS(T_mouv_adm[Entrée],T_mouv_adm[Ref],C200))</f>
        <v>0</v>
      </c>
      <c r="J200" s="18">
        <f>IF(C200="",0,SUMIFS(T_mouv_adm[Sortie],T_mouv_adm[Ref],D200))</f>
        <v>0</v>
      </c>
      <c r="K200" s="18">
        <f t="shared" si="12"/>
        <v>0</v>
      </c>
      <c r="L200" s="54">
        <f t="shared" si="13"/>
        <v>0</v>
      </c>
      <c r="M200" s="52">
        <v>199</v>
      </c>
      <c r="N200" s="18">
        <f t="shared" si="14"/>
        <v>-199</v>
      </c>
      <c r="O200" s="18" t="str">
        <f t="shared" si="15"/>
        <v>Rupture</v>
      </c>
    </row>
    <row r="201" spans="1:15" x14ac:dyDescent="0.3">
      <c r="A201" s="39">
        <v>197</v>
      </c>
      <c r="B201" s="22" t="s">
        <v>10</v>
      </c>
      <c r="C201" s="18" t="s">
        <v>1713</v>
      </c>
      <c r="D201" s="18" t="s">
        <v>12</v>
      </c>
      <c r="E201" s="18" t="s">
        <v>1533</v>
      </c>
      <c r="F201" s="20"/>
      <c r="G201" s="20"/>
      <c r="H201" s="16"/>
      <c r="I201" s="18">
        <f>IF(C201="",0,SUMIFS(T_mouv_adm[Entrée],T_mouv_adm[Ref],C201))</f>
        <v>0</v>
      </c>
      <c r="J201" s="18">
        <f>IF(C201="",0,SUMIFS(T_mouv_adm[Sortie],T_mouv_adm[Ref],D201))</f>
        <v>0</v>
      </c>
      <c r="K201" s="18">
        <f t="shared" si="12"/>
        <v>0</v>
      </c>
      <c r="L201" s="54">
        <f t="shared" si="13"/>
        <v>0</v>
      </c>
      <c r="M201" s="52">
        <v>200</v>
      </c>
      <c r="N201" s="18">
        <f t="shared" si="14"/>
        <v>-200</v>
      </c>
      <c r="O201" s="18" t="str">
        <f t="shared" si="15"/>
        <v>Rupture</v>
      </c>
    </row>
    <row r="202" spans="1:15" x14ac:dyDescent="0.3">
      <c r="A202" s="39">
        <v>198</v>
      </c>
      <c r="B202" s="22" t="s">
        <v>151</v>
      </c>
      <c r="C202" s="18" t="s">
        <v>1198</v>
      </c>
      <c r="D202" s="18" t="s">
        <v>12</v>
      </c>
      <c r="E202" s="18" t="s">
        <v>1533</v>
      </c>
      <c r="F202" s="20"/>
      <c r="G202" s="20"/>
      <c r="H202" s="16"/>
      <c r="I202" s="18">
        <f>IF(C202="",0,SUMIFS(T_mouv_adm[Entrée],T_mouv_adm[Ref],C202))</f>
        <v>0</v>
      </c>
      <c r="J202" s="18">
        <f>IF(C202="",0,SUMIFS(T_mouv_adm[Sortie],T_mouv_adm[Ref],D202))</f>
        <v>0</v>
      </c>
      <c r="K202" s="18">
        <f t="shared" si="12"/>
        <v>0</v>
      </c>
      <c r="L202" s="54">
        <f t="shared" si="13"/>
        <v>0</v>
      </c>
      <c r="M202" s="52">
        <v>201</v>
      </c>
      <c r="N202" s="18">
        <f t="shared" si="14"/>
        <v>-201</v>
      </c>
      <c r="O202" s="18" t="str">
        <f t="shared" si="15"/>
        <v>Rupture</v>
      </c>
    </row>
    <row r="203" spans="1:15" x14ac:dyDescent="0.3">
      <c r="A203" s="39">
        <v>199</v>
      </c>
      <c r="B203" s="22" t="s">
        <v>1569</v>
      </c>
      <c r="C203" s="18" t="s">
        <v>1714</v>
      </c>
      <c r="D203" s="18" t="s">
        <v>242</v>
      </c>
      <c r="E203" s="18" t="s">
        <v>1533</v>
      </c>
      <c r="F203" s="20"/>
      <c r="G203" s="20"/>
      <c r="H203" s="16"/>
      <c r="I203" s="18">
        <f>IF(C203="",0,SUMIFS(T_mouv_adm[Entrée],T_mouv_adm[Ref],C203))</f>
        <v>0</v>
      </c>
      <c r="J203" s="18">
        <f>IF(C203="",0,SUMIFS(T_mouv_adm[Sortie],T_mouv_adm[Ref],D203))</f>
        <v>0</v>
      </c>
      <c r="K203" s="18">
        <f t="shared" si="12"/>
        <v>0</v>
      </c>
      <c r="L203" s="54">
        <f t="shared" si="13"/>
        <v>0</v>
      </c>
      <c r="M203" s="52">
        <v>202</v>
      </c>
      <c r="N203" s="18">
        <f t="shared" si="14"/>
        <v>-202</v>
      </c>
      <c r="O203" s="18" t="str">
        <f t="shared" si="15"/>
        <v>Rupture</v>
      </c>
    </row>
    <row r="204" spans="1:15" x14ac:dyDescent="0.3">
      <c r="A204" s="39">
        <v>200</v>
      </c>
      <c r="B204" s="22" t="s">
        <v>1715</v>
      </c>
      <c r="C204" s="18" t="s">
        <v>1716</v>
      </c>
      <c r="D204" s="18" t="s">
        <v>242</v>
      </c>
      <c r="E204" s="18" t="s">
        <v>1533</v>
      </c>
      <c r="F204" s="20"/>
      <c r="G204" s="20"/>
      <c r="H204" s="16"/>
      <c r="I204" s="18">
        <f>IF(C204="",0,SUMIFS(T_mouv_adm[Entrée],T_mouv_adm[Ref],C204))</f>
        <v>0</v>
      </c>
      <c r="J204" s="18">
        <f>IF(C204="",0,SUMIFS(T_mouv_adm[Sortie],T_mouv_adm[Ref],D204))</f>
        <v>0</v>
      </c>
      <c r="K204" s="18">
        <f t="shared" si="12"/>
        <v>0</v>
      </c>
      <c r="L204" s="54">
        <f t="shared" si="13"/>
        <v>0</v>
      </c>
      <c r="M204" s="52">
        <v>203</v>
      </c>
      <c r="N204" s="18">
        <f t="shared" si="14"/>
        <v>-203</v>
      </c>
      <c r="O204" s="18" t="str">
        <f t="shared" si="15"/>
        <v>Rupture</v>
      </c>
    </row>
    <row r="205" spans="1:15" x14ac:dyDescent="0.3">
      <c r="A205" s="39">
        <v>201</v>
      </c>
      <c r="B205" s="22" t="s">
        <v>1717</v>
      </c>
      <c r="C205" s="18" t="s">
        <v>1718</v>
      </c>
      <c r="D205" s="18" t="s">
        <v>242</v>
      </c>
      <c r="E205" s="18" t="s">
        <v>1535</v>
      </c>
      <c r="F205" s="20"/>
      <c r="G205" s="20"/>
      <c r="H205" s="16"/>
      <c r="I205" s="18">
        <f>IF(C205="",0,SUMIFS(T_mouv_adm[Entrée],T_mouv_adm[Ref],C205))</f>
        <v>24</v>
      </c>
      <c r="J205" s="18">
        <f>IF(C205="",0,SUMIFS(T_mouv_adm[Sortie],T_mouv_adm[Ref],D205))</f>
        <v>0</v>
      </c>
      <c r="K205" s="18">
        <f t="shared" si="12"/>
        <v>24</v>
      </c>
      <c r="L205" s="54">
        <f t="shared" si="13"/>
        <v>0</v>
      </c>
      <c r="M205" s="52">
        <v>204</v>
      </c>
      <c r="N205" s="18">
        <f t="shared" si="14"/>
        <v>-180</v>
      </c>
      <c r="O205" s="18" t="str">
        <f t="shared" si="15"/>
        <v>Rupture</v>
      </c>
    </row>
    <row r="206" spans="1:15" x14ac:dyDescent="0.3">
      <c r="A206" s="39">
        <v>202</v>
      </c>
      <c r="B206" s="22" t="s">
        <v>1719</v>
      </c>
      <c r="C206" s="18" t="s">
        <v>1720</v>
      </c>
      <c r="D206" s="18" t="s">
        <v>242</v>
      </c>
      <c r="E206" s="18" t="s">
        <v>1535</v>
      </c>
      <c r="F206" s="20"/>
      <c r="G206" s="20"/>
      <c r="H206" s="16"/>
      <c r="I206" s="18">
        <f>IF(C206="",0,SUMIFS(T_mouv_adm[Entrée],T_mouv_adm[Ref],C206))</f>
        <v>24</v>
      </c>
      <c r="J206" s="18">
        <f>IF(C206="",0,SUMIFS(T_mouv_adm[Sortie],T_mouv_adm[Ref],D206))</f>
        <v>0</v>
      </c>
      <c r="K206" s="18">
        <f t="shared" si="12"/>
        <v>24</v>
      </c>
      <c r="L206" s="54">
        <f t="shared" si="13"/>
        <v>0</v>
      </c>
      <c r="M206" s="52">
        <v>205</v>
      </c>
      <c r="N206" s="18">
        <f t="shared" si="14"/>
        <v>-181</v>
      </c>
      <c r="O206" s="18" t="str">
        <f t="shared" si="15"/>
        <v>Rupture</v>
      </c>
    </row>
    <row r="207" spans="1:15" x14ac:dyDescent="0.3">
      <c r="A207" s="39">
        <v>203</v>
      </c>
      <c r="B207" s="22" t="s">
        <v>641</v>
      </c>
      <c r="C207" s="18" t="s">
        <v>652</v>
      </c>
      <c r="D207" s="18" t="s">
        <v>242</v>
      </c>
      <c r="E207" s="18" t="s">
        <v>1533</v>
      </c>
      <c r="F207" s="20"/>
      <c r="G207" s="20"/>
      <c r="H207" s="16"/>
      <c r="I207" s="18">
        <f>IF(C207="",0,SUMIFS(T_mouv_adm[Entrée],T_mouv_adm[Ref],C207))</f>
        <v>0</v>
      </c>
      <c r="J207" s="18">
        <f>IF(C207="",0,SUMIFS(T_mouv_adm[Sortie],T_mouv_adm[Ref],D207))</f>
        <v>0</v>
      </c>
      <c r="K207" s="18">
        <f t="shared" si="12"/>
        <v>0</v>
      </c>
      <c r="L207" s="54">
        <f t="shared" si="13"/>
        <v>0</v>
      </c>
      <c r="M207" s="52">
        <v>206</v>
      </c>
      <c r="N207" s="18">
        <f t="shared" si="14"/>
        <v>-206</v>
      </c>
      <c r="O207" s="18" t="str">
        <f t="shared" si="15"/>
        <v>Rupture</v>
      </c>
    </row>
    <row r="208" spans="1:15" x14ac:dyDescent="0.3">
      <c r="A208" s="39">
        <v>204</v>
      </c>
      <c r="B208" s="22" t="s">
        <v>646</v>
      </c>
      <c r="C208" s="18" t="s">
        <v>651</v>
      </c>
      <c r="D208" s="18" t="s">
        <v>242</v>
      </c>
      <c r="E208" s="18" t="s">
        <v>1533</v>
      </c>
      <c r="F208" s="20"/>
      <c r="G208" s="20"/>
      <c r="H208" s="16"/>
      <c r="I208" s="18">
        <f>IF(C208="",0,SUMIFS(T_mouv_adm[Entrée],T_mouv_adm[Ref],C208))</f>
        <v>0</v>
      </c>
      <c r="J208" s="18">
        <f>IF(C208="",0,SUMIFS(T_mouv_adm[Sortie],T_mouv_adm[Ref],D208))</f>
        <v>0</v>
      </c>
      <c r="K208" s="18">
        <f t="shared" si="12"/>
        <v>0</v>
      </c>
      <c r="L208" s="54">
        <f t="shared" si="13"/>
        <v>0</v>
      </c>
      <c r="M208" s="52">
        <v>207</v>
      </c>
      <c r="N208" s="18">
        <f t="shared" si="14"/>
        <v>-207</v>
      </c>
      <c r="O208" s="18" t="str">
        <f t="shared" si="15"/>
        <v>Rupture</v>
      </c>
    </row>
    <row r="209" spans="1:15" x14ac:dyDescent="0.3">
      <c r="A209" s="39">
        <v>205</v>
      </c>
      <c r="B209" s="22" t="s">
        <v>641</v>
      </c>
      <c r="C209" s="18" t="s">
        <v>650</v>
      </c>
      <c r="D209" s="18" t="s">
        <v>242</v>
      </c>
      <c r="E209" s="18" t="s">
        <v>1533</v>
      </c>
      <c r="F209" s="20"/>
      <c r="G209" s="20"/>
      <c r="H209" s="16"/>
      <c r="I209" s="18">
        <f>IF(C209="",0,SUMIFS(T_mouv_adm[Entrée],T_mouv_adm[Ref],C209))</f>
        <v>0</v>
      </c>
      <c r="J209" s="18">
        <f>IF(C209="",0,SUMIFS(T_mouv_adm[Sortie],T_mouv_adm[Ref],D209))</f>
        <v>0</v>
      </c>
      <c r="K209" s="18">
        <f t="shared" si="12"/>
        <v>0</v>
      </c>
      <c r="L209" s="54">
        <f t="shared" si="13"/>
        <v>0</v>
      </c>
      <c r="M209" s="52">
        <v>208</v>
      </c>
      <c r="N209" s="18">
        <f t="shared" si="14"/>
        <v>-208</v>
      </c>
      <c r="O209" s="18" t="str">
        <f t="shared" si="15"/>
        <v>Rupture</v>
      </c>
    </row>
    <row r="210" spans="1:15" x14ac:dyDescent="0.3">
      <c r="A210" s="39">
        <v>206</v>
      </c>
      <c r="B210" s="22" t="s">
        <v>99</v>
      </c>
      <c r="C210" s="18" t="s">
        <v>1721</v>
      </c>
      <c r="D210" s="18" t="s">
        <v>242</v>
      </c>
      <c r="E210" s="18" t="s">
        <v>1533</v>
      </c>
      <c r="F210" s="20"/>
      <c r="G210" s="20"/>
      <c r="H210" s="16"/>
      <c r="I210" s="18">
        <f>IF(C210="",0,SUMIFS(T_mouv_adm[Entrée],T_mouv_adm[Ref],C210))</f>
        <v>0</v>
      </c>
      <c r="J210" s="18">
        <f>IF(C210="",0,SUMIFS(T_mouv_adm[Sortie],T_mouv_adm[Ref],D210))</f>
        <v>0</v>
      </c>
      <c r="K210" s="18">
        <f t="shared" si="12"/>
        <v>0</v>
      </c>
      <c r="L210" s="54">
        <f t="shared" si="13"/>
        <v>0</v>
      </c>
      <c r="M210" s="52">
        <v>209</v>
      </c>
      <c r="N210" s="18">
        <f t="shared" si="14"/>
        <v>-209</v>
      </c>
      <c r="O210" s="18" t="str">
        <f t="shared" si="15"/>
        <v>Rupture</v>
      </c>
    </row>
    <row r="211" spans="1:15" x14ac:dyDescent="0.3">
      <c r="A211" s="39">
        <v>207</v>
      </c>
      <c r="B211" s="22" t="s">
        <v>99</v>
      </c>
      <c r="C211" s="18" t="s">
        <v>1722</v>
      </c>
      <c r="D211" s="18" t="s">
        <v>242</v>
      </c>
      <c r="E211" s="18" t="s">
        <v>1533</v>
      </c>
      <c r="F211" s="20"/>
      <c r="G211" s="20"/>
      <c r="H211" s="16"/>
      <c r="I211" s="18">
        <f>IF(C211="",0,SUMIFS(T_mouv_adm[Entrée],T_mouv_adm[Ref],C211))</f>
        <v>0</v>
      </c>
      <c r="J211" s="18">
        <f>IF(C211="",0,SUMIFS(T_mouv_adm[Sortie],T_mouv_adm[Ref],D211))</f>
        <v>0</v>
      </c>
      <c r="K211" s="18">
        <f t="shared" si="12"/>
        <v>0</v>
      </c>
      <c r="L211" s="54">
        <f t="shared" si="13"/>
        <v>0</v>
      </c>
      <c r="M211" s="52">
        <v>210</v>
      </c>
      <c r="N211" s="18">
        <f t="shared" si="14"/>
        <v>-210</v>
      </c>
      <c r="O211" s="18" t="str">
        <f t="shared" si="15"/>
        <v>Rupture</v>
      </c>
    </row>
    <row r="212" spans="1:15" x14ac:dyDescent="0.3">
      <c r="A212" s="39">
        <v>208</v>
      </c>
      <c r="B212" s="22" t="s">
        <v>644</v>
      </c>
      <c r="C212" s="18" t="s">
        <v>647</v>
      </c>
      <c r="D212" s="18" t="s">
        <v>242</v>
      </c>
      <c r="E212" s="18" t="s">
        <v>1533</v>
      </c>
      <c r="F212" s="20"/>
      <c r="G212" s="20"/>
      <c r="H212" s="16"/>
      <c r="I212" s="18">
        <f>IF(C212="",0,SUMIFS(T_mouv_adm[Entrée],T_mouv_adm[Ref],C212))</f>
        <v>0</v>
      </c>
      <c r="J212" s="18">
        <f>IF(C212="",0,SUMIFS(T_mouv_adm[Sortie],T_mouv_adm[Ref],D212))</f>
        <v>0</v>
      </c>
      <c r="K212" s="18">
        <f t="shared" si="12"/>
        <v>0</v>
      </c>
      <c r="L212" s="54">
        <f t="shared" si="13"/>
        <v>0</v>
      </c>
      <c r="M212" s="52">
        <v>211</v>
      </c>
      <c r="N212" s="18">
        <f t="shared" si="14"/>
        <v>-211</v>
      </c>
      <c r="O212" s="18" t="str">
        <f t="shared" si="15"/>
        <v>Rupture</v>
      </c>
    </row>
    <row r="213" spans="1:15" x14ac:dyDescent="0.3">
      <c r="A213" s="39">
        <v>209</v>
      </c>
      <c r="B213" s="22" t="s">
        <v>1723</v>
      </c>
      <c r="C213" s="18" t="s">
        <v>1724</v>
      </c>
      <c r="D213" s="18" t="s">
        <v>242</v>
      </c>
      <c r="E213" s="18" t="s">
        <v>1533</v>
      </c>
      <c r="F213" s="20"/>
      <c r="G213" s="20"/>
      <c r="H213" s="16"/>
      <c r="I213" s="18">
        <f>IF(C213="",0,SUMIFS(T_mouv_adm[Entrée],T_mouv_adm[Ref],C213))</f>
        <v>0</v>
      </c>
      <c r="J213" s="18">
        <f>IF(C213="",0,SUMIFS(T_mouv_adm[Sortie],T_mouv_adm[Ref],D213))</f>
        <v>0</v>
      </c>
      <c r="K213" s="18">
        <f t="shared" si="12"/>
        <v>0</v>
      </c>
      <c r="L213" s="54">
        <f t="shared" si="13"/>
        <v>0</v>
      </c>
      <c r="M213" s="52">
        <v>212</v>
      </c>
      <c r="N213" s="18">
        <f t="shared" si="14"/>
        <v>-212</v>
      </c>
      <c r="O213" s="18" t="str">
        <f t="shared" si="15"/>
        <v>Rupture</v>
      </c>
    </row>
    <row r="214" spans="1:15" x14ac:dyDescent="0.3">
      <c r="A214" s="39">
        <v>210</v>
      </c>
      <c r="B214" s="22" t="s">
        <v>25</v>
      </c>
      <c r="C214" s="18" t="s">
        <v>643</v>
      </c>
      <c r="D214" s="18" t="s">
        <v>242</v>
      </c>
      <c r="E214" s="18" t="s">
        <v>1533</v>
      </c>
      <c r="F214" s="20"/>
      <c r="G214" s="20"/>
      <c r="H214" s="16"/>
      <c r="I214" s="18">
        <f>IF(C214="",0,SUMIFS(T_mouv_adm[Entrée],T_mouv_adm[Ref],C214))</f>
        <v>0</v>
      </c>
      <c r="J214" s="18">
        <f>IF(C214="",0,SUMIFS(T_mouv_adm[Sortie],T_mouv_adm[Ref],D214))</f>
        <v>0</v>
      </c>
      <c r="K214" s="18">
        <f t="shared" si="12"/>
        <v>0</v>
      </c>
      <c r="L214" s="54">
        <f t="shared" si="13"/>
        <v>0</v>
      </c>
      <c r="M214" s="52">
        <v>213</v>
      </c>
      <c r="N214" s="18">
        <f t="shared" si="14"/>
        <v>-213</v>
      </c>
      <c r="O214" s="18" t="str">
        <f t="shared" si="15"/>
        <v>Rupture</v>
      </c>
    </row>
    <row r="215" spans="1:15" x14ac:dyDescent="0.3">
      <c r="A215" s="39">
        <v>211</v>
      </c>
      <c r="B215" s="22" t="s">
        <v>1398</v>
      </c>
      <c r="C215" s="18" t="s">
        <v>637</v>
      </c>
      <c r="D215" s="18" t="s">
        <v>242</v>
      </c>
      <c r="E215" s="18" t="s">
        <v>1533</v>
      </c>
      <c r="F215" s="20"/>
      <c r="G215" s="20"/>
      <c r="H215" s="16"/>
      <c r="I215" s="18">
        <f>IF(C215="",0,SUMIFS(T_mouv_adm[Entrée],T_mouv_adm[Ref],C215))</f>
        <v>0</v>
      </c>
      <c r="J215" s="18">
        <f>IF(C215="",0,SUMIFS(T_mouv_adm[Sortie],T_mouv_adm[Ref],D215))</f>
        <v>0</v>
      </c>
      <c r="K215" s="18">
        <f t="shared" si="12"/>
        <v>0</v>
      </c>
      <c r="L215" s="54">
        <f t="shared" si="13"/>
        <v>0</v>
      </c>
      <c r="M215" s="52">
        <v>214</v>
      </c>
      <c r="N215" s="18">
        <f t="shared" si="14"/>
        <v>-214</v>
      </c>
      <c r="O215" s="18" t="str">
        <f t="shared" si="15"/>
        <v>Rupture</v>
      </c>
    </row>
    <row r="216" spans="1:15" x14ac:dyDescent="0.3">
      <c r="A216" s="39">
        <v>212</v>
      </c>
      <c r="B216" s="22" t="s">
        <v>639</v>
      </c>
      <c r="C216" s="18" t="s">
        <v>636</v>
      </c>
      <c r="D216" s="18" t="s">
        <v>242</v>
      </c>
      <c r="E216" s="18" t="s">
        <v>1533</v>
      </c>
      <c r="F216" s="20"/>
      <c r="G216" s="20"/>
      <c r="H216" s="16"/>
      <c r="I216" s="18">
        <f>IF(C216="",0,SUMIFS(T_mouv_adm[Entrée],T_mouv_adm[Ref],C216))</f>
        <v>0</v>
      </c>
      <c r="J216" s="18">
        <f>IF(C216="",0,SUMIFS(T_mouv_adm[Sortie],T_mouv_adm[Ref],D216))</f>
        <v>0</v>
      </c>
      <c r="K216" s="18">
        <f t="shared" si="12"/>
        <v>0</v>
      </c>
      <c r="L216" s="54">
        <f t="shared" si="13"/>
        <v>0</v>
      </c>
      <c r="M216" s="52">
        <v>215</v>
      </c>
      <c r="N216" s="18">
        <f t="shared" si="14"/>
        <v>-215</v>
      </c>
      <c r="O216" s="18" t="str">
        <f t="shared" si="15"/>
        <v>Rupture</v>
      </c>
    </row>
    <row r="217" spans="1:15" x14ac:dyDescent="0.3">
      <c r="A217" s="39">
        <v>213</v>
      </c>
      <c r="B217" s="22" t="s">
        <v>1075</v>
      </c>
      <c r="C217" s="18" t="s">
        <v>635</v>
      </c>
      <c r="D217" s="18" t="s">
        <v>242</v>
      </c>
      <c r="E217" s="18" t="s">
        <v>1533</v>
      </c>
      <c r="F217" s="20"/>
      <c r="G217" s="20"/>
      <c r="H217" s="16"/>
      <c r="I217" s="18">
        <f>IF(C217="",0,SUMIFS(T_mouv_adm[Entrée],T_mouv_adm[Ref],C217))</f>
        <v>0</v>
      </c>
      <c r="J217" s="18">
        <f>IF(C217="",0,SUMIFS(T_mouv_adm[Sortie],T_mouv_adm[Ref],D217))</f>
        <v>0</v>
      </c>
      <c r="K217" s="18">
        <f t="shared" si="12"/>
        <v>0</v>
      </c>
      <c r="L217" s="54">
        <f t="shared" si="13"/>
        <v>0</v>
      </c>
      <c r="M217" s="52">
        <v>216</v>
      </c>
      <c r="N217" s="18">
        <f t="shared" si="14"/>
        <v>-216</v>
      </c>
      <c r="O217" s="18" t="str">
        <f t="shared" si="15"/>
        <v>Rupture</v>
      </c>
    </row>
    <row r="218" spans="1:15" x14ac:dyDescent="0.3">
      <c r="A218" s="39">
        <v>214</v>
      </c>
      <c r="B218" s="22" t="s">
        <v>714</v>
      </c>
      <c r="C218" s="18" t="s">
        <v>1226</v>
      </c>
      <c r="D218" s="18" t="s">
        <v>242</v>
      </c>
      <c r="E218" s="18" t="s">
        <v>1533</v>
      </c>
      <c r="F218" s="20"/>
      <c r="G218" s="20"/>
      <c r="H218" s="16"/>
      <c r="I218" s="18">
        <f>IF(C218="",0,SUMIFS(T_mouv_adm[Entrée],T_mouv_adm[Ref],C218))</f>
        <v>0</v>
      </c>
      <c r="J218" s="18">
        <f>IF(C218="",0,SUMIFS(T_mouv_adm[Sortie],T_mouv_adm[Ref],D218))</f>
        <v>0</v>
      </c>
      <c r="K218" s="18">
        <f t="shared" si="12"/>
        <v>0</v>
      </c>
      <c r="L218" s="54">
        <f t="shared" si="13"/>
        <v>0</v>
      </c>
      <c r="M218" s="52">
        <v>217</v>
      </c>
      <c r="N218" s="18">
        <f t="shared" si="14"/>
        <v>-217</v>
      </c>
      <c r="O218" s="18" t="str">
        <f t="shared" si="15"/>
        <v>Rupture</v>
      </c>
    </row>
    <row r="219" spans="1:15" x14ac:dyDescent="0.3">
      <c r="A219" s="39">
        <v>215</v>
      </c>
      <c r="B219" s="22" t="s">
        <v>1725</v>
      </c>
      <c r="C219" s="18" t="s">
        <v>1726</v>
      </c>
      <c r="D219" s="18" t="s">
        <v>242</v>
      </c>
      <c r="E219" s="18" t="s">
        <v>1533</v>
      </c>
      <c r="F219" s="20"/>
      <c r="G219" s="20"/>
      <c r="H219" s="16"/>
      <c r="I219" s="18">
        <f>IF(C219="",0,SUMIFS(T_mouv_adm[Entrée],T_mouv_adm[Ref],C219))</f>
        <v>0</v>
      </c>
      <c r="J219" s="18">
        <f>IF(C219="",0,SUMIFS(T_mouv_adm[Sortie],T_mouv_adm[Ref],D219))</f>
        <v>0</v>
      </c>
      <c r="K219" s="18">
        <f t="shared" si="12"/>
        <v>0</v>
      </c>
      <c r="L219" s="54">
        <f t="shared" si="13"/>
        <v>0</v>
      </c>
      <c r="M219" s="52">
        <v>218</v>
      </c>
      <c r="N219" s="18">
        <f t="shared" si="14"/>
        <v>-218</v>
      </c>
      <c r="O219" s="18" t="str">
        <f t="shared" si="15"/>
        <v>Rupture</v>
      </c>
    </row>
    <row r="220" spans="1:15" x14ac:dyDescent="0.3">
      <c r="A220" s="39">
        <v>216</v>
      </c>
      <c r="B220" s="22" t="s">
        <v>1727</v>
      </c>
      <c r="C220" s="18" t="s">
        <v>1728</v>
      </c>
      <c r="D220" s="18" t="s">
        <v>242</v>
      </c>
      <c r="E220" s="18" t="s">
        <v>1533</v>
      </c>
      <c r="F220" s="20"/>
      <c r="G220" s="20"/>
      <c r="H220" s="16"/>
      <c r="I220" s="18">
        <f>IF(C220="",0,SUMIFS(T_mouv_adm[Entrée],T_mouv_adm[Ref],C220))</f>
        <v>0</v>
      </c>
      <c r="J220" s="18">
        <f>IF(C220="",0,SUMIFS(T_mouv_adm[Sortie],T_mouv_adm[Ref],D220))</f>
        <v>0</v>
      </c>
      <c r="K220" s="18">
        <f t="shared" si="12"/>
        <v>0</v>
      </c>
      <c r="L220" s="54">
        <f t="shared" si="13"/>
        <v>0</v>
      </c>
      <c r="M220" s="52">
        <v>219</v>
      </c>
      <c r="N220" s="18">
        <f t="shared" si="14"/>
        <v>-219</v>
      </c>
      <c r="O220" s="18" t="str">
        <f t="shared" si="15"/>
        <v>Rupture</v>
      </c>
    </row>
    <row r="221" spans="1:15" x14ac:dyDescent="0.3">
      <c r="A221" s="39">
        <v>217</v>
      </c>
      <c r="B221" s="22" t="s">
        <v>910</v>
      </c>
      <c r="C221" s="18" t="s">
        <v>911</v>
      </c>
      <c r="D221" s="18" t="s">
        <v>120</v>
      </c>
      <c r="E221" s="18" t="s">
        <v>1533</v>
      </c>
      <c r="F221" s="20"/>
      <c r="G221" s="20"/>
      <c r="H221" s="16"/>
      <c r="I221" s="18">
        <f>IF(C221="",0,SUMIFS(T_mouv_adm[Entrée],T_mouv_adm[Ref],C221))</f>
        <v>0</v>
      </c>
      <c r="J221" s="18">
        <f>IF(C221="",0,SUMIFS(T_mouv_adm[Sortie],T_mouv_adm[Ref],D221))</f>
        <v>0</v>
      </c>
      <c r="K221" s="18">
        <f t="shared" si="12"/>
        <v>0</v>
      </c>
      <c r="L221" s="54">
        <f t="shared" si="13"/>
        <v>0</v>
      </c>
      <c r="M221" s="52">
        <v>220</v>
      </c>
      <c r="N221" s="18">
        <f t="shared" si="14"/>
        <v>-220</v>
      </c>
      <c r="O221" s="18" t="str">
        <f t="shared" si="15"/>
        <v>Rupture</v>
      </c>
    </row>
    <row r="222" spans="1:15" x14ac:dyDescent="0.3">
      <c r="A222" s="39">
        <v>218</v>
      </c>
      <c r="B222" s="22" t="s">
        <v>1402</v>
      </c>
      <c r="C222" s="18" t="s">
        <v>612</v>
      </c>
      <c r="D222" s="18" t="s">
        <v>242</v>
      </c>
      <c r="E222" s="18" t="s">
        <v>1533</v>
      </c>
      <c r="F222" s="20"/>
      <c r="G222" s="20"/>
      <c r="H222" s="16"/>
      <c r="I222" s="18">
        <f>IF(C222="",0,SUMIFS(T_mouv_adm[Entrée],T_mouv_adm[Ref],C222))</f>
        <v>0</v>
      </c>
      <c r="J222" s="18">
        <f>IF(C222="",0,SUMIFS(T_mouv_adm[Sortie],T_mouv_adm[Ref],D222))</f>
        <v>0</v>
      </c>
      <c r="K222" s="18">
        <f t="shared" si="12"/>
        <v>0</v>
      </c>
      <c r="L222" s="54">
        <f t="shared" si="13"/>
        <v>0</v>
      </c>
      <c r="M222" s="52">
        <v>221</v>
      </c>
      <c r="N222" s="18">
        <f t="shared" si="14"/>
        <v>-221</v>
      </c>
      <c r="O222" s="18" t="str">
        <f t="shared" si="15"/>
        <v>Rupture</v>
      </c>
    </row>
    <row r="223" spans="1:15" x14ac:dyDescent="0.3">
      <c r="A223" s="39">
        <v>219</v>
      </c>
      <c r="B223" s="22" t="s">
        <v>1729</v>
      </c>
      <c r="C223" s="18" t="s">
        <v>1730</v>
      </c>
      <c r="D223" s="18" t="s">
        <v>242</v>
      </c>
      <c r="E223" s="18" t="s">
        <v>1533</v>
      </c>
      <c r="F223" s="20"/>
      <c r="G223" s="20"/>
      <c r="H223" s="16"/>
      <c r="I223" s="18">
        <f>IF(C223="",0,SUMIFS(T_mouv_adm[Entrée],T_mouv_adm[Ref],C223))</f>
        <v>0</v>
      </c>
      <c r="J223" s="18">
        <f>IF(C223="",0,SUMIFS(T_mouv_adm[Sortie],T_mouv_adm[Ref],D223))</f>
        <v>0</v>
      </c>
      <c r="K223" s="18">
        <f t="shared" si="12"/>
        <v>0</v>
      </c>
      <c r="L223" s="54">
        <f t="shared" si="13"/>
        <v>0</v>
      </c>
      <c r="M223" s="52">
        <v>222</v>
      </c>
      <c r="N223" s="18">
        <f t="shared" si="14"/>
        <v>-222</v>
      </c>
      <c r="O223" s="18" t="str">
        <f t="shared" si="15"/>
        <v>Rupture</v>
      </c>
    </row>
    <row r="224" spans="1:15" x14ac:dyDescent="0.3">
      <c r="A224" s="39">
        <v>220</v>
      </c>
      <c r="B224" s="22" t="s">
        <v>605</v>
      </c>
      <c r="C224" s="18" t="s">
        <v>1731</v>
      </c>
      <c r="D224" s="18" t="s">
        <v>242</v>
      </c>
      <c r="E224" s="18" t="s">
        <v>1533</v>
      </c>
      <c r="F224" s="20"/>
      <c r="G224" s="20"/>
      <c r="H224" s="16"/>
      <c r="I224" s="18">
        <f>IF(C224="",0,SUMIFS(T_mouv_adm[Entrée],T_mouv_adm[Ref],C224))</f>
        <v>0</v>
      </c>
      <c r="J224" s="18">
        <f>IF(C224="",0,SUMIFS(T_mouv_adm[Sortie],T_mouv_adm[Ref],D224))</f>
        <v>0</v>
      </c>
      <c r="K224" s="18">
        <f t="shared" si="12"/>
        <v>0</v>
      </c>
      <c r="L224" s="54">
        <f t="shared" si="13"/>
        <v>0</v>
      </c>
      <c r="M224" s="52">
        <v>223</v>
      </c>
      <c r="N224" s="18">
        <f t="shared" si="14"/>
        <v>-223</v>
      </c>
      <c r="O224" s="18" t="str">
        <f t="shared" si="15"/>
        <v>Rupture</v>
      </c>
    </row>
    <row r="225" spans="1:15" x14ac:dyDescent="0.3">
      <c r="A225" s="39">
        <v>221</v>
      </c>
      <c r="B225" s="22" t="s">
        <v>605</v>
      </c>
      <c r="C225" s="18" t="s">
        <v>606</v>
      </c>
      <c r="D225" s="18" t="s">
        <v>242</v>
      </c>
      <c r="E225" s="18" t="s">
        <v>1533</v>
      </c>
      <c r="F225" s="20"/>
      <c r="G225" s="20"/>
      <c r="H225" s="16"/>
      <c r="I225" s="18">
        <f>IF(C225="",0,SUMIFS(T_mouv_adm[Entrée],T_mouv_adm[Ref],C225))</f>
        <v>0</v>
      </c>
      <c r="J225" s="18">
        <f>IF(C225="",0,SUMIFS(T_mouv_adm[Sortie],T_mouv_adm[Ref],D225))</f>
        <v>0</v>
      </c>
      <c r="K225" s="18">
        <f t="shared" si="12"/>
        <v>0</v>
      </c>
      <c r="L225" s="54">
        <f t="shared" si="13"/>
        <v>0</v>
      </c>
      <c r="M225" s="52">
        <v>224</v>
      </c>
      <c r="N225" s="18">
        <f t="shared" si="14"/>
        <v>-224</v>
      </c>
      <c r="O225" s="18" t="str">
        <f t="shared" si="15"/>
        <v>Rupture</v>
      </c>
    </row>
    <row r="226" spans="1:15" x14ac:dyDescent="0.3">
      <c r="A226" s="39">
        <v>222</v>
      </c>
      <c r="B226" s="22" t="s">
        <v>1732</v>
      </c>
      <c r="C226" s="18" t="s">
        <v>1733</v>
      </c>
      <c r="D226" s="18" t="s">
        <v>242</v>
      </c>
      <c r="E226" s="18" t="s">
        <v>1533</v>
      </c>
      <c r="F226" s="20"/>
      <c r="G226" s="20"/>
      <c r="H226" s="16"/>
      <c r="I226" s="18">
        <f>IF(C226="",0,SUMIFS(T_mouv_adm[Entrée],T_mouv_adm[Ref],C226))</f>
        <v>0</v>
      </c>
      <c r="J226" s="18">
        <f>IF(C226="",0,SUMIFS(T_mouv_adm[Sortie],T_mouv_adm[Ref],D226))</f>
        <v>0</v>
      </c>
      <c r="K226" s="18">
        <f t="shared" si="12"/>
        <v>0</v>
      </c>
      <c r="L226" s="54">
        <f t="shared" si="13"/>
        <v>0</v>
      </c>
      <c r="M226" s="52">
        <v>225</v>
      </c>
      <c r="N226" s="18">
        <f t="shared" si="14"/>
        <v>-225</v>
      </c>
      <c r="O226" s="18" t="str">
        <f t="shared" si="15"/>
        <v>Rupture</v>
      </c>
    </row>
    <row r="227" spans="1:15" x14ac:dyDescent="0.3">
      <c r="A227" s="39">
        <v>223</v>
      </c>
      <c r="B227" s="22" t="s">
        <v>1734</v>
      </c>
      <c r="C227" s="18" t="s">
        <v>1735</v>
      </c>
      <c r="D227" s="18" t="s">
        <v>242</v>
      </c>
      <c r="E227" s="18" t="s">
        <v>1533</v>
      </c>
      <c r="F227" s="20"/>
      <c r="G227" s="20"/>
      <c r="H227" s="16"/>
      <c r="I227" s="18">
        <f>IF(C227="",0,SUMIFS(T_mouv_adm[Entrée],T_mouv_adm[Ref],C227))</f>
        <v>0</v>
      </c>
      <c r="J227" s="18">
        <f>IF(C227="",0,SUMIFS(T_mouv_adm[Sortie],T_mouv_adm[Ref],D227))</f>
        <v>0</v>
      </c>
      <c r="K227" s="18">
        <f t="shared" si="12"/>
        <v>0</v>
      </c>
      <c r="L227" s="54">
        <f t="shared" si="13"/>
        <v>0</v>
      </c>
      <c r="M227" s="52">
        <v>226</v>
      </c>
      <c r="N227" s="18">
        <f t="shared" si="14"/>
        <v>-226</v>
      </c>
      <c r="O227" s="18" t="str">
        <f t="shared" si="15"/>
        <v>Rupture</v>
      </c>
    </row>
    <row r="228" spans="1:15" x14ac:dyDescent="0.3">
      <c r="A228" s="39">
        <v>224</v>
      </c>
      <c r="B228" s="22" t="s">
        <v>1736</v>
      </c>
      <c r="C228" s="18" t="s">
        <v>1737</v>
      </c>
      <c r="D228" s="18" t="s">
        <v>242</v>
      </c>
      <c r="E228" s="18" t="s">
        <v>1533</v>
      </c>
      <c r="F228" s="20"/>
      <c r="G228" s="20"/>
      <c r="H228" s="16"/>
      <c r="I228" s="18">
        <f>IF(C228="",0,SUMIFS(T_mouv_adm[Entrée],T_mouv_adm[Ref],C228))</f>
        <v>0</v>
      </c>
      <c r="J228" s="18">
        <f>IF(C228="",0,SUMIFS(T_mouv_adm[Sortie],T_mouv_adm[Ref],D228))</f>
        <v>0</v>
      </c>
      <c r="K228" s="18">
        <f t="shared" si="12"/>
        <v>0</v>
      </c>
      <c r="L228" s="54">
        <f t="shared" si="13"/>
        <v>0</v>
      </c>
      <c r="M228" s="52">
        <v>227</v>
      </c>
      <c r="N228" s="18">
        <f t="shared" si="14"/>
        <v>-227</v>
      </c>
      <c r="O228" s="18" t="str">
        <f t="shared" si="15"/>
        <v>Rupture</v>
      </c>
    </row>
    <row r="229" spans="1:15" x14ac:dyDescent="0.3">
      <c r="A229" s="39">
        <v>225</v>
      </c>
      <c r="B229" s="22" t="s">
        <v>603</v>
      </c>
      <c r="C229" s="18" t="s">
        <v>604</v>
      </c>
      <c r="D229" s="18" t="s">
        <v>242</v>
      </c>
      <c r="E229" s="18" t="s">
        <v>1533</v>
      </c>
      <c r="F229" s="20"/>
      <c r="G229" s="20"/>
      <c r="H229" s="16"/>
      <c r="I229" s="18">
        <f>IF(C229="",0,SUMIFS(T_mouv_adm[Entrée],T_mouv_adm[Ref],C229))</f>
        <v>0</v>
      </c>
      <c r="J229" s="18">
        <f>IF(C229="",0,SUMIFS(T_mouv_adm[Sortie],T_mouv_adm[Ref],D229))</f>
        <v>0</v>
      </c>
      <c r="K229" s="18">
        <f t="shared" si="12"/>
        <v>0</v>
      </c>
      <c r="L229" s="54">
        <f t="shared" si="13"/>
        <v>0</v>
      </c>
      <c r="M229" s="52">
        <v>228</v>
      </c>
      <c r="N229" s="18">
        <f t="shared" si="14"/>
        <v>-228</v>
      </c>
      <c r="O229" s="18" t="str">
        <f t="shared" si="15"/>
        <v>Rupture</v>
      </c>
    </row>
    <row r="230" spans="1:15" x14ac:dyDescent="0.3">
      <c r="A230" s="39">
        <v>226</v>
      </c>
      <c r="B230" s="22" t="s">
        <v>1738</v>
      </c>
      <c r="C230" s="18" t="s">
        <v>1739</v>
      </c>
      <c r="D230" s="18" t="s">
        <v>242</v>
      </c>
      <c r="E230" s="18" t="s">
        <v>1533</v>
      </c>
      <c r="F230" s="20"/>
      <c r="G230" s="20"/>
      <c r="H230" s="16"/>
      <c r="I230" s="18">
        <f>IF(C230="",0,SUMIFS(T_mouv_adm[Entrée],T_mouv_adm[Ref],C230))</f>
        <v>0</v>
      </c>
      <c r="J230" s="18">
        <f>IF(C230="",0,SUMIFS(T_mouv_adm[Sortie],T_mouv_adm[Ref],D230))</f>
        <v>0</v>
      </c>
      <c r="K230" s="18">
        <f t="shared" si="12"/>
        <v>0</v>
      </c>
      <c r="L230" s="54">
        <f t="shared" si="13"/>
        <v>0</v>
      </c>
      <c r="M230" s="52">
        <v>229</v>
      </c>
      <c r="N230" s="18">
        <f t="shared" si="14"/>
        <v>-229</v>
      </c>
      <c r="O230" s="18" t="str">
        <f t="shared" si="15"/>
        <v>Rupture</v>
      </c>
    </row>
    <row r="231" spans="1:15" x14ac:dyDescent="0.3">
      <c r="A231" s="39">
        <v>227</v>
      </c>
      <c r="B231" s="22" t="s">
        <v>1387</v>
      </c>
      <c r="C231" s="18" t="s">
        <v>1740</v>
      </c>
      <c r="D231" s="18" t="s">
        <v>242</v>
      </c>
      <c r="E231" s="18" t="s">
        <v>1533</v>
      </c>
      <c r="F231" s="20"/>
      <c r="G231" s="20"/>
      <c r="H231" s="16"/>
      <c r="I231" s="18">
        <f>IF(C231="",0,SUMIFS(T_mouv_adm[Entrée],T_mouv_adm[Ref],C231))</f>
        <v>0</v>
      </c>
      <c r="J231" s="18">
        <f>IF(C231="",0,SUMIFS(T_mouv_adm[Sortie],T_mouv_adm[Ref],D231))</f>
        <v>0</v>
      </c>
      <c r="K231" s="18">
        <f t="shared" si="12"/>
        <v>0</v>
      </c>
      <c r="L231" s="54">
        <f t="shared" si="13"/>
        <v>0</v>
      </c>
      <c r="M231" s="52">
        <v>230</v>
      </c>
      <c r="N231" s="18">
        <f t="shared" si="14"/>
        <v>-230</v>
      </c>
      <c r="O231" s="18" t="str">
        <f t="shared" si="15"/>
        <v>Rupture</v>
      </c>
    </row>
    <row r="232" spans="1:15" x14ac:dyDescent="0.3">
      <c r="A232" s="39">
        <v>228</v>
      </c>
      <c r="B232" s="22" t="s">
        <v>1741</v>
      </c>
      <c r="C232" s="18" t="s">
        <v>1742</v>
      </c>
      <c r="D232" s="18" t="s">
        <v>242</v>
      </c>
      <c r="E232" s="18" t="s">
        <v>1533</v>
      </c>
      <c r="F232" s="20"/>
      <c r="G232" s="20"/>
      <c r="H232" s="16"/>
      <c r="I232" s="18">
        <f>IF(C232="",0,SUMIFS(T_mouv_adm[Entrée],T_mouv_adm[Ref],C232))</f>
        <v>2</v>
      </c>
      <c r="J232" s="18">
        <f>IF(C232="",0,SUMIFS(T_mouv_adm[Sortie],T_mouv_adm[Ref],D232))</f>
        <v>0</v>
      </c>
      <c r="K232" s="18">
        <f t="shared" si="12"/>
        <v>2</v>
      </c>
      <c r="L232" s="54">
        <f t="shared" si="13"/>
        <v>0</v>
      </c>
      <c r="M232" s="52">
        <v>231</v>
      </c>
      <c r="N232" s="18">
        <f t="shared" si="14"/>
        <v>-229</v>
      </c>
      <c r="O232" s="18" t="str">
        <f t="shared" si="15"/>
        <v>Rupture</v>
      </c>
    </row>
    <row r="233" spans="1:15" x14ac:dyDescent="0.3">
      <c r="A233" s="39">
        <v>229</v>
      </c>
      <c r="B233" s="22" t="s">
        <v>595</v>
      </c>
      <c r="C233" s="18" t="s">
        <v>596</v>
      </c>
      <c r="D233" s="18" t="s">
        <v>242</v>
      </c>
      <c r="E233" s="18" t="s">
        <v>1533</v>
      </c>
      <c r="F233" s="20"/>
      <c r="G233" s="20"/>
      <c r="H233" s="16"/>
      <c r="I233" s="18">
        <f>IF(C233="",0,SUMIFS(T_mouv_adm[Entrée],T_mouv_adm[Ref],C233))</f>
        <v>6</v>
      </c>
      <c r="J233" s="18">
        <f>IF(C233="",0,SUMIFS(T_mouv_adm[Sortie],T_mouv_adm[Ref],D233))</f>
        <v>0</v>
      </c>
      <c r="K233" s="18">
        <f t="shared" si="12"/>
        <v>6</v>
      </c>
      <c r="L233" s="54">
        <f t="shared" si="13"/>
        <v>0</v>
      </c>
      <c r="M233" s="52">
        <v>232</v>
      </c>
      <c r="N233" s="18">
        <f t="shared" si="14"/>
        <v>-226</v>
      </c>
      <c r="O233" s="18" t="str">
        <f t="shared" si="15"/>
        <v>Rupture</v>
      </c>
    </row>
    <row r="234" spans="1:15" x14ac:dyDescent="0.3">
      <c r="A234" s="39">
        <v>230</v>
      </c>
      <c r="B234" s="22" t="s">
        <v>31</v>
      </c>
      <c r="C234" s="18" t="s">
        <v>594</v>
      </c>
      <c r="D234" s="18" t="s">
        <v>242</v>
      </c>
      <c r="E234" s="18" t="s">
        <v>1533</v>
      </c>
      <c r="F234" s="20"/>
      <c r="G234" s="20"/>
      <c r="H234" s="16"/>
      <c r="I234" s="18">
        <f>IF(C234="",0,SUMIFS(T_mouv_adm[Entrée],T_mouv_adm[Ref],C234))</f>
        <v>4</v>
      </c>
      <c r="J234" s="18">
        <f>IF(C234="",0,SUMIFS(T_mouv_adm[Sortie],T_mouv_adm[Ref],D234))</f>
        <v>0</v>
      </c>
      <c r="K234" s="18">
        <f t="shared" si="12"/>
        <v>4</v>
      </c>
      <c r="L234" s="54">
        <f t="shared" si="13"/>
        <v>0</v>
      </c>
      <c r="M234" s="52">
        <v>233</v>
      </c>
      <c r="N234" s="18">
        <f t="shared" si="14"/>
        <v>-229</v>
      </c>
      <c r="O234" s="18" t="str">
        <f t="shared" si="15"/>
        <v>Rupture</v>
      </c>
    </row>
    <row r="235" spans="1:15" x14ac:dyDescent="0.3">
      <c r="A235" s="39">
        <v>231</v>
      </c>
      <c r="B235" s="22" t="s">
        <v>1387</v>
      </c>
      <c r="C235" s="18" t="s">
        <v>593</v>
      </c>
      <c r="D235" s="18" t="s">
        <v>242</v>
      </c>
      <c r="E235" s="18" t="s">
        <v>1533</v>
      </c>
      <c r="F235" s="20"/>
      <c r="G235" s="20"/>
      <c r="H235" s="16"/>
      <c r="I235" s="18">
        <f>IF(C235="",0,SUMIFS(T_mouv_adm[Entrée],T_mouv_adm[Ref],C235))</f>
        <v>5</v>
      </c>
      <c r="J235" s="18">
        <f>IF(C235="",0,SUMIFS(T_mouv_adm[Sortie],T_mouv_adm[Ref],D235))</f>
        <v>0</v>
      </c>
      <c r="K235" s="18">
        <f t="shared" si="12"/>
        <v>5</v>
      </c>
      <c r="L235" s="54">
        <f t="shared" si="13"/>
        <v>0</v>
      </c>
      <c r="M235" s="52">
        <v>234</v>
      </c>
      <c r="N235" s="18">
        <f t="shared" si="14"/>
        <v>-229</v>
      </c>
      <c r="O235" s="18" t="str">
        <f t="shared" si="15"/>
        <v>Rupture</v>
      </c>
    </row>
    <row r="236" spans="1:15" x14ac:dyDescent="0.3">
      <c r="A236" s="39">
        <v>232</v>
      </c>
      <c r="B236" s="22" t="s">
        <v>1387</v>
      </c>
      <c r="C236" s="18" t="s">
        <v>592</v>
      </c>
      <c r="D236" s="18" t="s">
        <v>242</v>
      </c>
      <c r="E236" s="18" t="s">
        <v>1533</v>
      </c>
      <c r="F236" s="20"/>
      <c r="G236" s="20"/>
      <c r="H236" s="16"/>
      <c r="I236" s="18">
        <f>IF(C236="",0,SUMIFS(T_mouv_adm[Entrée],T_mouv_adm[Ref],C236))</f>
        <v>12</v>
      </c>
      <c r="J236" s="18">
        <f>IF(C236="",0,SUMIFS(T_mouv_adm[Sortie],T_mouv_adm[Ref],D236))</f>
        <v>0</v>
      </c>
      <c r="K236" s="18">
        <f t="shared" si="12"/>
        <v>12</v>
      </c>
      <c r="L236" s="54">
        <f t="shared" si="13"/>
        <v>0</v>
      </c>
      <c r="M236" s="52">
        <v>235</v>
      </c>
      <c r="N236" s="18">
        <f t="shared" si="14"/>
        <v>-223</v>
      </c>
      <c r="O236" s="18" t="str">
        <f t="shared" si="15"/>
        <v>Rupture</v>
      </c>
    </row>
    <row r="237" spans="1:15" x14ac:dyDescent="0.3">
      <c r="A237" s="39">
        <v>233</v>
      </c>
      <c r="B237" s="22" t="s">
        <v>590</v>
      </c>
      <c r="C237" s="18" t="s">
        <v>1743</v>
      </c>
      <c r="D237" s="18" t="s">
        <v>242</v>
      </c>
      <c r="E237" s="18" t="s">
        <v>1533</v>
      </c>
      <c r="F237" s="20"/>
      <c r="G237" s="20"/>
      <c r="H237" s="16"/>
      <c r="I237" s="18">
        <f>IF(C237="",0,SUMIFS(T_mouv_adm[Entrée],T_mouv_adm[Ref],C237))</f>
        <v>4</v>
      </c>
      <c r="J237" s="18">
        <f>IF(C237="",0,SUMIFS(T_mouv_adm[Sortie],T_mouv_adm[Ref],D237))</f>
        <v>0</v>
      </c>
      <c r="K237" s="18">
        <f t="shared" si="12"/>
        <v>4</v>
      </c>
      <c r="L237" s="54">
        <f t="shared" si="13"/>
        <v>0</v>
      </c>
      <c r="M237" s="52">
        <v>236</v>
      </c>
      <c r="N237" s="18">
        <f t="shared" si="14"/>
        <v>-232</v>
      </c>
      <c r="O237" s="18" t="str">
        <f t="shared" si="15"/>
        <v>Rupture</v>
      </c>
    </row>
    <row r="238" spans="1:15" x14ac:dyDescent="0.3">
      <c r="A238" s="39">
        <v>234</v>
      </c>
      <c r="B238" s="22" t="s">
        <v>1387</v>
      </c>
      <c r="C238" s="18" t="s">
        <v>1744</v>
      </c>
      <c r="D238" s="18" t="s">
        <v>242</v>
      </c>
      <c r="E238" s="18" t="s">
        <v>1533</v>
      </c>
      <c r="F238" s="20"/>
      <c r="G238" s="20"/>
      <c r="H238" s="16"/>
      <c r="I238" s="18">
        <f>IF(C238="",0,SUMIFS(T_mouv_adm[Entrée],T_mouv_adm[Ref],C238))</f>
        <v>2</v>
      </c>
      <c r="J238" s="18">
        <f>IF(C238="",0,SUMIFS(T_mouv_adm[Sortie],T_mouv_adm[Ref],D238))</f>
        <v>0</v>
      </c>
      <c r="K238" s="18">
        <f t="shared" si="12"/>
        <v>2</v>
      </c>
      <c r="L238" s="54">
        <f t="shared" si="13"/>
        <v>0</v>
      </c>
      <c r="M238" s="52">
        <v>237</v>
      </c>
      <c r="N238" s="18">
        <f t="shared" si="14"/>
        <v>-235</v>
      </c>
      <c r="O238" s="18" t="str">
        <f t="shared" si="15"/>
        <v>Rupture</v>
      </c>
    </row>
    <row r="239" spans="1:15" x14ac:dyDescent="0.3">
      <c r="A239" s="39">
        <v>235</v>
      </c>
      <c r="B239" s="22" t="s">
        <v>1745</v>
      </c>
      <c r="C239" s="18" t="s">
        <v>1746</v>
      </c>
      <c r="D239" s="18" t="s">
        <v>242</v>
      </c>
      <c r="E239" s="18" t="s">
        <v>1533</v>
      </c>
      <c r="F239" s="20"/>
      <c r="G239" s="20"/>
      <c r="H239" s="16"/>
      <c r="I239" s="18">
        <f>IF(C239="",0,SUMIFS(T_mouv_adm[Entrée],T_mouv_adm[Ref],C239))</f>
        <v>5</v>
      </c>
      <c r="J239" s="18">
        <f>IF(C239="",0,SUMIFS(T_mouv_adm[Sortie],T_mouv_adm[Ref],D239))</f>
        <v>0</v>
      </c>
      <c r="K239" s="18">
        <f t="shared" si="12"/>
        <v>5</v>
      </c>
      <c r="L239" s="54">
        <f t="shared" si="13"/>
        <v>0</v>
      </c>
      <c r="M239" s="52">
        <v>238</v>
      </c>
      <c r="N239" s="18">
        <f t="shared" si="14"/>
        <v>-233</v>
      </c>
      <c r="O239" s="18" t="str">
        <f t="shared" si="15"/>
        <v>Rupture</v>
      </c>
    </row>
    <row r="240" spans="1:15" x14ac:dyDescent="0.3">
      <c r="A240" s="39">
        <v>236</v>
      </c>
      <c r="B240" s="22" t="s">
        <v>1747</v>
      </c>
      <c r="C240" s="18" t="s">
        <v>1748</v>
      </c>
      <c r="D240" s="18" t="s">
        <v>242</v>
      </c>
      <c r="E240" s="18" t="s">
        <v>1533</v>
      </c>
      <c r="F240" s="20"/>
      <c r="G240" s="20"/>
      <c r="H240" s="16"/>
      <c r="I240" s="18">
        <f>IF(C240="",0,SUMIFS(T_mouv_adm[Entrée],T_mouv_adm[Ref],C240))</f>
        <v>2</v>
      </c>
      <c r="J240" s="18">
        <f>IF(C240="",0,SUMIFS(T_mouv_adm[Sortie],T_mouv_adm[Ref],D240))</f>
        <v>0</v>
      </c>
      <c r="K240" s="18">
        <f t="shared" si="12"/>
        <v>2</v>
      </c>
      <c r="L240" s="54">
        <f t="shared" si="13"/>
        <v>0</v>
      </c>
      <c r="M240" s="52">
        <v>239</v>
      </c>
      <c r="N240" s="18">
        <f t="shared" si="14"/>
        <v>-237</v>
      </c>
      <c r="O240" s="18" t="str">
        <f t="shared" si="15"/>
        <v>Rupture</v>
      </c>
    </row>
    <row r="241" spans="1:15" x14ac:dyDescent="0.3">
      <c r="A241" s="39">
        <v>237</v>
      </c>
      <c r="B241" s="22" t="s">
        <v>588</v>
      </c>
      <c r="C241" s="18" t="s">
        <v>589</v>
      </c>
      <c r="D241" s="18" t="s">
        <v>242</v>
      </c>
      <c r="E241" s="18" t="s">
        <v>1533</v>
      </c>
      <c r="F241" s="20"/>
      <c r="G241" s="20"/>
      <c r="H241" s="16"/>
      <c r="I241" s="18">
        <f>IF(C241="",0,SUMIFS(T_mouv_adm[Entrée],T_mouv_adm[Ref],C241))</f>
        <v>2</v>
      </c>
      <c r="J241" s="18">
        <f>IF(C241="",0,SUMIFS(T_mouv_adm[Sortie],T_mouv_adm[Ref],D241))</f>
        <v>0</v>
      </c>
      <c r="K241" s="18">
        <f t="shared" si="12"/>
        <v>2</v>
      </c>
      <c r="L241" s="54">
        <f t="shared" si="13"/>
        <v>0</v>
      </c>
      <c r="M241" s="52">
        <v>240</v>
      </c>
      <c r="N241" s="18">
        <f t="shared" si="14"/>
        <v>-238</v>
      </c>
      <c r="O241" s="18" t="str">
        <f t="shared" si="15"/>
        <v>Rupture</v>
      </c>
    </row>
    <row r="242" spans="1:15" x14ac:dyDescent="0.3">
      <c r="A242" s="39">
        <v>238</v>
      </c>
      <c r="B242" s="22" t="s">
        <v>1749</v>
      </c>
      <c r="C242" s="18" t="s">
        <v>1750</v>
      </c>
      <c r="D242" s="18" t="s">
        <v>242</v>
      </c>
      <c r="E242" s="18" t="s">
        <v>1533</v>
      </c>
      <c r="F242" s="20"/>
      <c r="G242" s="20"/>
      <c r="H242" s="16"/>
      <c r="I242" s="18">
        <f>IF(C242="",0,SUMIFS(T_mouv_adm[Entrée],T_mouv_adm[Ref],C242))</f>
        <v>0</v>
      </c>
      <c r="J242" s="18">
        <f>IF(C242="",0,SUMIFS(T_mouv_adm[Sortie],T_mouv_adm[Ref],D242))</f>
        <v>0</v>
      </c>
      <c r="K242" s="18">
        <f t="shared" si="12"/>
        <v>0</v>
      </c>
      <c r="L242" s="54">
        <f t="shared" si="13"/>
        <v>0</v>
      </c>
      <c r="M242" s="52">
        <v>241</v>
      </c>
      <c r="N242" s="18">
        <f t="shared" si="14"/>
        <v>-241</v>
      </c>
      <c r="O242" s="18" t="str">
        <f t="shared" si="15"/>
        <v>Rupture</v>
      </c>
    </row>
    <row r="243" spans="1:15" x14ac:dyDescent="0.3">
      <c r="A243" s="39">
        <v>239</v>
      </c>
      <c r="B243" s="22" t="s">
        <v>1751</v>
      </c>
      <c r="C243" s="18" t="s">
        <v>1752</v>
      </c>
      <c r="D243" s="18" t="s">
        <v>242</v>
      </c>
      <c r="E243" s="18" t="s">
        <v>1535</v>
      </c>
      <c r="F243" s="20"/>
      <c r="G243" s="20"/>
      <c r="H243" s="16"/>
      <c r="I243" s="18">
        <f>IF(C243="",0,SUMIFS(T_mouv_adm[Entrée],T_mouv_adm[Ref],C243))</f>
        <v>0</v>
      </c>
      <c r="J243" s="18">
        <f>IF(C243="",0,SUMIFS(T_mouv_adm[Sortie],T_mouv_adm[Ref],D243))</f>
        <v>0</v>
      </c>
      <c r="K243" s="18">
        <f t="shared" si="12"/>
        <v>0</v>
      </c>
      <c r="L243" s="54">
        <f t="shared" si="13"/>
        <v>0</v>
      </c>
      <c r="M243" s="52">
        <v>242</v>
      </c>
      <c r="N243" s="18">
        <f t="shared" si="14"/>
        <v>-242</v>
      </c>
      <c r="O243" s="18" t="str">
        <f t="shared" si="15"/>
        <v>Rupture</v>
      </c>
    </row>
    <row r="244" spans="1:15" x14ac:dyDescent="0.3">
      <c r="A244" s="39">
        <v>240</v>
      </c>
      <c r="B244" s="22" t="s">
        <v>1753</v>
      </c>
      <c r="C244" s="18" t="s">
        <v>1754</v>
      </c>
      <c r="D244" s="18" t="s">
        <v>242</v>
      </c>
      <c r="E244" s="18" t="s">
        <v>1533</v>
      </c>
      <c r="F244" s="20"/>
      <c r="G244" s="20"/>
      <c r="H244" s="16"/>
      <c r="I244" s="18">
        <f>IF(C244="",0,SUMIFS(T_mouv_adm[Entrée],T_mouv_adm[Ref],C244))</f>
        <v>4</v>
      </c>
      <c r="J244" s="18">
        <f>IF(C244="",0,SUMIFS(T_mouv_adm[Sortie],T_mouv_adm[Ref],D244))</f>
        <v>0</v>
      </c>
      <c r="K244" s="18">
        <f t="shared" si="12"/>
        <v>4</v>
      </c>
      <c r="L244" s="54">
        <f t="shared" si="13"/>
        <v>0</v>
      </c>
      <c r="M244" s="52">
        <v>243</v>
      </c>
      <c r="N244" s="18">
        <f t="shared" si="14"/>
        <v>-239</v>
      </c>
      <c r="O244" s="18" t="str">
        <f t="shared" si="15"/>
        <v>Rupture</v>
      </c>
    </row>
    <row r="245" spans="1:15" x14ac:dyDescent="0.3">
      <c r="A245" s="39">
        <v>241</v>
      </c>
      <c r="B245" s="22" t="s">
        <v>586</v>
      </c>
      <c r="C245" s="18" t="s">
        <v>587</v>
      </c>
      <c r="D245" s="18" t="s">
        <v>242</v>
      </c>
      <c r="E245" s="18" t="s">
        <v>1533</v>
      </c>
      <c r="F245" s="20"/>
      <c r="G245" s="20"/>
      <c r="H245" s="16"/>
      <c r="I245" s="18">
        <f>IF(C245="",0,SUMIFS(T_mouv_adm[Entrée],T_mouv_adm[Ref],C245))</f>
        <v>4</v>
      </c>
      <c r="J245" s="18">
        <f>IF(C245="",0,SUMIFS(T_mouv_adm[Sortie],T_mouv_adm[Ref],D245))</f>
        <v>0</v>
      </c>
      <c r="K245" s="18">
        <f t="shared" si="12"/>
        <v>4</v>
      </c>
      <c r="L245" s="54">
        <f t="shared" si="13"/>
        <v>0</v>
      </c>
      <c r="M245" s="52">
        <v>244</v>
      </c>
      <c r="N245" s="18">
        <f t="shared" si="14"/>
        <v>-240</v>
      </c>
      <c r="O245" s="18" t="str">
        <f t="shared" si="15"/>
        <v>Rupture</v>
      </c>
    </row>
    <row r="246" spans="1:15" x14ac:dyDescent="0.3">
      <c r="A246" s="39">
        <v>242</v>
      </c>
      <c r="B246" s="22" t="s">
        <v>1755</v>
      </c>
      <c r="C246" s="18" t="s">
        <v>1756</v>
      </c>
      <c r="D246" s="18" t="s">
        <v>242</v>
      </c>
      <c r="E246" s="18" t="s">
        <v>1533</v>
      </c>
      <c r="F246" s="20"/>
      <c r="G246" s="20"/>
      <c r="H246" s="16"/>
      <c r="I246" s="18">
        <f>IF(C246="",0,SUMIFS(T_mouv_adm[Entrée],T_mouv_adm[Ref],C246))</f>
        <v>0</v>
      </c>
      <c r="J246" s="18">
        <f>IF(C246="",0,SUMIFS(T_mouv_adm[Sortie],T_mouv_adm[Ref],D246))</f>
        <v>0</v>
      </c>
      <c r="K246" s="18">
        <f t="shared" si="12"/>
        <v>0</v>
      </c>
      <c r="L246" s="54">
        <f t="shared" si="13"/>
        <v>0</v>
      </c>
      <c r="M246" s="52">
        <v>245</v>
      </c>
      <c r="N246" s="18">
        <f t="shared" si="14"/>
        <v>-245</v>
      </c>
      <c r="O246" s="18" t="str">
        <f t="shared" si="15"/>
        <v>Rupture</v>
      </c>
    </row>
    <row r="247" spans="1:15" x14ac:dyDescent="0.3">
      <c r="A247" s="39">
        <v>243</v>
      </c>
      <c r="B247" s="22" t="s">
        <v>1757</v>
      </c>
      <c r="C247" s="18" t="s">
        <v>1758</v>
      </c>
      <c r="D247" s="18" t="s">
        <v>242</v>
      </c>
      <c r="E247" s="18" t="s">
        <v>1533</v>
      </c>
      <c r="F247" s="20"/>
      <c r="G247" s="20"/>
      <c r="H247" s="16"/>
      <c r="I247" s="18">
        <f>IF(C247="",0,SUMIFS(T_mouv_adm[Entrée],T_mouv_adm[Ref],C247))</f>
        <v>3</v>
      </c>
      <c r="J247" s="18">
        <f>IF(C247="",0,SUMIFS(T_mouv_adm[Sortie],T_mouv_adm[Ref],D247))</f>
        <v>0</v>
      </c>
      <c r="K247" s="18">
        <f t="shared" si="12"/>
        <v>3</v>
      </c>
      <c r="L247" s="54">
        <f t="shared" si="13"/>
        <v>0</v>
      </c>
      <c r="M247" s="52">
        <v>246</v>
      </c>
      <c r="N247" s="18">
        <f t="shared" si="14"/>
        <v>-243</v>
      </c>
      <c r="O247" s="18" t="str">
        <f t="shared" si="15"/>
        <v>Rupture</v>
      </c>
    </row>
    <row r="248" spans="1:15" x14ac:dyDescent="0.3">
      <c r="A248" s="39">
        <v>244</v>
      </c>
      <c r="B248" s="22" t="s">
        <v>1759</v>
      </c>
      <c r="C248" s="18" t="s">
        <v>1760</v>
      </c>
      <c r="D248" s="18" t="s">
        <v>242</v>
      </c>
      <c r="E248" s="18" t="s">
        <v>1533</v>
      </c>
      <c r="F248" s="20"/>
      <c r="G248" s="20"/>
      <c r="H248" s="16"/>
      <c r="I248" s="18">
        <f>IF(C248="",0,SUMIFS(T_mouv_adm[Entrée],T_mouv_adm[Ref],C248))</f>
        <v>3</v>
      </c>
      <c r="J248" s="18">
        <f>IF(C248="",0,SUMIFS(T_mouv_adm[Sortie],T_mouv_adm[Ref],D248))</f>
        <v>0</v>
      </c>
      <c r="K248" s="18">
        <f t="shared" si="12"/>
        <v>3</v>
      </c>
      <c r="L248" s="54">
        <f t="shared" si="13"/>
        <v>0</v>
      </c>
      <c r="M248" s="52">
        <v>247</v>
      </c>
      <c r="N248" s="18">
        <f t="shared" si="14"/>
        <v>-244</v>
      </c>
      <c r="O248" s="18" t="str">
        <f t="shared" si="15"/>
        <v>Rupture</v>
      </c>
    </row>
    <row r="249" spans="1:15" x14ac:dyDescent="0.3">
      <c r="A249" s="39">
        <v>245</v>
      </c>
      <c r="B249" s="22" t="s">
        <v>540</v>
      </c>
      <c r="C249" s="18" t="s">
        <v>1406</v>
      </c>
      <c r="D249" s="18" t="s">
        <v>242</v>
      </c>
      <c r="E249" s="18" t="s">
        <v>1533</v>
      </c>
      <c r="F249" s="20"/>
      <c r="G249" s="20"/>
      <c r="H249" s="16"/>
      <c r="I249" s="18">
        <f>IF(C249="",0,SUMIFS(T_mouv_adm[Entrée],T_mouv_adm[Ref],C249))</f>
        <v>0</v>
      </c>
      <c r="J249" s="18">
        <f>IF(C249="",0,SUMIFS(T_mouv_adm[Sortie],T_mouv_adm[Ref],D249))</f>
        <v>0</v>
      </c>
      <c r="K249" s="18">
        <f t="shared" si="12"/>
        <v>0</v>
      </c>
      <c r="L249" s="54">
        <f t="shared" si="13"/>
        <v>0</v>
      </c>
      <c r="M249" s="52">
        <v>248</v>
      </c>
      <c r="N249" s="18">
        <f t="shared" si="14"/>
        <v>-248</v>
      </c>
      <c r="O249" s="18" t="str">
        <f t="shared" si="15"/>
        <v>Rupture</v>
      </c>
    </row>
    <row r="250" spans="1:15" x14ac:dyDescent="0.3">
      <c r="A250" s="39">
        <v>246</v>
      </c>
      <c r="B250" s="22" t="s">
        <v>1761</v>
      </c>
      <c r="C250" s="18" t="s">
        <v>1762</v>
      </c>
      <c r="D250" s="18" t="s">
        <v>242</v>
      </c>
      <c r="E250" s="18" t="s">
        <v>1533</v>
      </c>
      <c r="F250" s="20"/>
      <c r="G250" s="20"/>
      <c r="H250" s="16"/>
      <c r="I250" s="18">
        <f>IF(C250="",0,SUMIFS(T_mouv_adm[Entrée],T_mouv_adm[Ref],C250))</f>
        <v>0</v>
      </c>
      <c r="J250" s="18">
        <f>IF(C250="",0,SUMIFS(T_mouv_adm[Sortie],T_mouv_adm[Ref],D250))</f>
        <v>0</v>
      </c>
      <c r="K250" s="18">
        <f t="shared" si="12"/>
        <v>0</v>
      </c>
      <c r="L250" s="54">
        <f t="shared" si="13"/>
        <v>0</v>
      </c>
      <c r="M250" s="52">
        <v>249</v>
      </c>
      <c r="N250" s="18">
        <f t="shared" si="14"/>
        <v>-249</v>
      </c>
      <c r="O250" s="18" t="str">
        <f t="shared" si="15"/>
        <v>Rupture</v>
      </c>
    </row>
    <row r="251" spans="1:15" x14ac:dyDescent="0.3">
      <c r="A251" s="39">
        <v>247</v>
      </c>
      <c r="B251" s="22" t="s">
        <v>554</v>
      </c>
      <c r="C251" s="18" t="s">
        <v>541</v>
      </c>
      <c r="D251" s="18" t="s">
        <v>242</v>
      </c>
      <c r="E251" s="18" t="s">
        <v>1533</v>
      </c>
      <c r="F251" s="20"/>
      <c r="G251" s="20"/>
      <c r="H251" s="16"/>
      <c r="I251" s="18">
        <f>IF(C251="",0,SUMIFS(T_mouv_adm[Entrée],T_mouv_adm[Ref],C251))</f>
        <v>0</v>
      </c>
      <c r="J251" s="18">
        <f>IF(C251="",0,SUMIFS(T_mouv_adm[Sortie],T_mouv_adm[Ref],D251))</f>
        <v>0</v>
      </c>
      <c r="K251" s="18">
        <f t="shared" si="12"/>
        <v>0</v>
      </c>
      <c r="L251" s="54">
        <f t="shared" si="13"/>
        <v>0</v>
      </c>
      <c r="M251" s="52">
        <v>250</v>
      </c>
      <c r="N251" s="18">
        <f t="shared" si="14"/>
        <v>-250</v>
      </c>
      <c r="O251" s="18" t="str">
        <f t="shared" si="15"/>
        <v>Rupture</v>
      </c>
    </row>
    <row r="252" spans="1:15" x14ac:dyDescent="0.3">
      <c r="A252" s="39">
        <v>248</v>
      </c>
      <c r="B252" s="22" t="s">
        <v>1763</v>
      </c>
      <c r="C252" s="18" t="s">
        <v>1764</v>
      </c>
      <c r="D252" s="18" t="s">
        <v>242</v>
      </c>
      <c r="E252" s="18" t="s">
        <v>1533</v>
      </c>
      <c r="F252" s="20"/>
      <c r="G252" s="20"/>
      <c r="H252" s="16"/>
      <c r="I252" s="18">
        <f>IF(C252="",0,SUMIFS(T_mouv_adm[Entrée],T_mouv_adm[Ref],C252))</f>
        <v>0</v>
      </c>
      <c r="J252" s="18">
        <f>IF(C252="",0,SUMIFS(T_mouv_adm[Sortie],T_mouv_adm[Ref],D252))</f>
        <v>0</v>
      </c>
      <c r="K252" s="18">
        <f t="shared" si="12"/>
        <v>0</v>
      </c>
      <c r="L252" s="54">
        <f t="shared" si="13"/>
        <v>0</v>
      </c>
      <c r="M252" s="52">
        <v>251</v>
      </c>
      <c r="N252" s="18">
        <f t="shared" si="14"/>
        <v>-251</v>
      </c>
      <c r="O252" s="18" t="str">
        <f t="shared" si="15"/>
        <v>Rupture</v>
      </c>
    </row>
    <row r="253" spans="1:15" x14ac:dyDescent="0.3">
      <c r="A253" s="39">
        <v>249</v>
      </c>
      <c r="B253" s="22" t="s">
        <v>1765</v>
      </c>
      <c r="C253" s="18" t="s">
        <v>1766</v>
      </c>
      <c r="D253" s="18" t="s">
        <v>242</v>
      </c>
      <c r="E253" s="18" t="s">
        <v>1533</v>
      </c>
      <c r="F253" s="20"/>
      <c r="G253" s="20"/>
      <c r="H253" s="16"/>
      <c r="I253" s="18">
        <f>IF(C253="",0,SUMIFS(T_mouv_adm[Entrée],T_mouv_adm[Ref],C253))</f>
        <v>0</v>
      </c>
      <c r="J253" s="18">
        <f>IF(C253="",0,SUMIFS(T_mouv_adm[Sortie],T_mouv_adm[Ref],D253))</f>
        <v>0</v>
      </c>
      <c r="K253" s="18">
        <f t="shared" si="12"/>
        <v>0</v>
      </c>
      <c r="L253" s="54">
        <f t="shared" si="13"/>
        <v>0</v>
      </c>
      <c r="M253" s="52">
        <v>252</v>
      </c>
      <c r="N253" s="18">
        <f t="shared" si="14"/>
        <v>-252</v>
      </c>
      <c r="O253" s="18" t="str">
        <f t="shared" si="15"/>
        <v>Rupture</v>
      </c>
    </row>
    <row r="254" spans="1:15" x14ac:dyDescent="0.3">
      <c r="A254" s="39">
        <v>250</v>
      </c>
      <c r="B254" s="22" t="s">
        <v>99</v>
      </c>
      <c r="C254" s="18" t="s">
        <v>1767</v>
      </c>
      <c r="D254" s="18" t="s">
        <v>242</v>
      </c>
      <c r="E254" s="18" t="s">
        <v>1533</v>
      </c>
      <c r="F254" s="20"/>
      <c r="G254" s="20"/>
      <c r="H254" s="16"/>
      <c r="I254" s="18">
        <f>IF(C254="",0,SUMIFS(T_mouv_adm[Entrée],T_mouv_adm[Ref],C254))</f>
        <v>0</v>
      </c>
      <c r="J254" s="18">
        <f>IF(C254="",0,SUMIFS(T_mouv_adm[Sortie],T_mouv_adm[Ref],D254))</f>
        <v>0</v>
      </c>
      <c r="K254" s="18">
        <f t="shared" si="12"/>
        <v>0</v>
      </c>
      <c r="L254" s="54">
        <f t="shared" si="13"/>
        <v>0</v>
      </c>
      <c r="M254" s="52">
        <v>253</v>
      </c>
      <c r="N254" s="18">
        <f t="shared" si="14"/>
        <v>-253</v>
      </c>
      <c r="O254" s="18" t="str">
        <f t="shared" si="15"/>
        <v>Rupture</v>
      </c>
    </row>
    <row r="255" spans="1:15" x14ac:dyDescent="0.3">
      <c r="A255" s="39">
        <v>251</v>
      </c>
      <c r="B255" s="22" t="s">
        <v>1768</v>
      </c>
      <c r="C255" s="18" t="s">
        <v>1769</v>
      </c>
      <c r="D255" s="18" t="s">
        <v>242</v>
      </c>
      <c r="E255" s="18" t="s">
        <v>1533</v>
      </c>
      <c r="F255" s="20"/>
      <c r="G255" s="20"/>
      <c r="H255" s="16"/>
      <c r="I255" s="18">
        <f>IF(C255="",0,SUMIFS(T_mouv_adm[Entrée],T_mouv_adm[Ref],C255))</f>
        <v>0</v>
      </c>
      <c r="J255" s="18">
        <f>IF(C255="",0,SUMIFS(T_mouv_adm[Sortie],T_mouv_adm[Ref],D255))</f>
        <v>0</v>
      </c>
      <c r="K255" s="18">
        <f t="shared" si="12"/>
        <v>0</v>
      </c>
      <c r="L255" s="54">
        <f t="shared" si="13"/>
        <v>0</v>
      </c>
      <c r="M255" s="52">
        <v>254</v>
      </c>
      <c r="N255" s="18">
        <f t="shared" si="14"/>
        <v>-254</v>
      </c>
      <c r="O255" s="18" t="str">
        <f t="shared" si="15"/>
        <v>Rupture</v>
      </c>
    </row>
    <row r="256" spans="1:15" x14ac:dyDescent="0.3">
      <c r="A256" s="39">
        <v>252</v>
      </c>
      <c r="B256" s="22" t="s">
        <v>1770</v>
      </c>
      <c r="C256" s="18" t="s">
        <v>1771</v>
      </c>
      <c r="D256" s="18" t="s">
        <v>242</v>
      </c>
      <c r="E256" s="18" t="s">
        <v>1533</v>
      </c>
      <c r="F256" s="20"/>
      <c r="G256" s="20"/>
      <c r="H256" s="16"/>
      <c r="I256" s="18">
        <f>IF(C256="",0,SUMIFS(T_mouv_adm[Entrée],T_mouv_adm[Ref],C256))</f>
        <v>1</v>
      </c>
      <c r="J256" s="18">
        <f>IF(C256="",0,SUMIFS(T_mouv_adm[Sortie],T_mouv_adm[Ref],D256))</f>
        <v>0</v>
      </c>
      <c r="K256" s="18">
        <f t="shared" si="12"/>
        <v>1</v>
      </c>
      <c r="L256" s="54">
        <f t="shared" si="13"/>
        <v>0</v>
      </c>
      <c r="M256" s="52">
        <v>255</v>
      </c>
      <c r="N256" s="18">
        <f t="shared" si="14"/>
        <v>-254</v>
      </c>
      <c r="O256" s="18" t="str">
        <f t="shared" si="15"/>
        <v>Rupture</v>
      </c>
    </row>
    <row r="257" spans="1:15" x14ac:dyDescent="0.3">
      <c r="A257" s="39">
        <v>253</v>
      </c>
      <c r="B257" s="22" t="s">
        <v>1161</v>
      </c>
      <c r="C257" s="18" t="s">
        <v>1772</v>
      </c>
      <c r="D257" s="18" t="s">
        <v>242</v>
      </c>
      <c r="E257" s="18" t="s">
        <v>1533</v>
      </c>
      <c r="F257" s="20"/>
      <c r="G257" s="20"/>
      <c r="H257" s="16"/>
      <c r="I257" s="18">
        <f>IF(C257="",0,SUMIFS(T_mouv_adm[Entrée],T_mouv_adm[Ref],C257))</f>
        <v>0</v>
      </c>
      <c r="J257" s="18">
        <f>IF(C257="",0,SUMIFS(T_mouv_adm[Sortie],T_mouv_adm[Ref],D257))</f>
        <v>0</v>
      </c>
      <c r="K257" s="18">
        <f t="shared" si="12"/>
        <v>0</v>
      </c>
      <c r="L257" s="54">
        <f t="shared" si="13"/>
        <v>0</v>
      </c>
      <c r="M257" s="52">
        <v>256</v>
      </c>
      <c r="N257" s="18">
        <f t="shared" si="14"/>
        <v>-256</v>
      </c>
      <c r="O257" s="18" t="str">
        <f t="shared" si="15"/>
        <v>Rupture</v>
      </c>
    </row>
    <row r="258" spans="1:15" x14ac:dyDescent="0.3">
      <c r="A258" s="39">
        <v>254</v>
      </c>
      <c r="B258" s="22" t="s">
        <v>108</v>
      </c>
      <c r="C258" s="18" t="s">
        <v>496</v>
      </c>
      <c r="D258" s="18" t="s">
        <v>242</v>
      </c>
      <c r="E258" s="18" t="s">
        <v>1533</v>
      </c>
      <c r="F258" s="20"/>
      <c r="G258" s="20"/>
      <c r="H258" s="16"/>
      <c r="I258" s="18">
        <f>IF(C258="",0,SUMIFS(T_mouv_adm[Entrée],T_mouv_adm[Ref],C258))</f>
        <v>0</v>
      </c>
      <c r="J258" s="18">
        <f>IF(C258="",0,SUMIFS(T_mouv_adm[Sortie],T_mouv_adm[Ref],D258))</f>
        <v>0</v>
      </c>
      <c r="K258" s="18">
        <f t="shared" si="12"/>
        <v>0</v>
      </c>
      <c r="L258" s="54">
        <f t="shared" si="13"/>
        <v>0</v>
      </c>
      <c r="M258" s="52">
        <v>257</v>
      </c>
      <c r="N258" s="18">
        <f t="shared" si="14"/>
        <v>-257</v>
      </c>
      <c r="O258" s="18" t="str">
        <f t="shared" si="15"/>
        <v>Rupture</v>
      </c>
    </row>
    <row r="259" spans="1:15" x14ac:dyDescent="0.3">
      <c r="A259" s="39">
        <v>255</v>
      </c>
      <c r="B259" s="22" t="s">
        <v>108</v>
      </c>
      <c r="C259" s="18" t="s">
        <v>1773</v>
      </c>
      <c r="D259" s="18" t="s">
        <v>242</v>
      </c>
      <c r="E259" s="18" t="s">
        <v>1533</v>
      </c>
      <c r="F259" s="20"/>
      <c r="G259" s="20"/>
      <c r="H259" s="16"/>
      <c r="I259" s="18">
        <f>IF(C259="",0,SUMIFS(T_mouv_adm[Entrée],T_mouv_adm[Ref],C259))</f>
        <v>0</v>
      </c>
      <c r="J259" s="18">
        <f>IF(C259="",0,SUMIFS(T_mouv_adm[Sortie],T_mouv_adm[Ref],D259))</f>
        <v>0</v>
      </c>
      <c r="K259" s="18">
        <f t="shared" si="12"/>
        <v>0</v>
      </c>
      <c r="L259" s="54">
        <f t="shared" si="13"/>
        <v>0</v>
      </c>
      <c r="M259" s="52">
        <v>258</v>
      </c>
      <c r="N259" s="18">
        <f t="shared" si="14"/>
        <v>-258</v>
      </c>
      <c r="O259" s="18" t="str">
        <f t="shared" si="15"/>
        <v>Rupture</v>
      </c>
    </row>
    <row r="260" spans="1:15" x14ac:dyDescent="0.3">
      <c r="A260" s="39">
        <v>256</v>
      </c>
      <c r="B260" s="22" t="s">
        <v>1729</v>
      </c>
      <c r="C260" s="18" t="s">
        <v>1774</v>
      </c>
      <c r="D260" s="18" t="s">
        <v>242</v>
      </c>
      <c r="E260" s="18" t="s">
        <v>1533</v>
      </c>
      <c r="F260" s="20"/>
      <c r="G260" s="20"/>
      <c r="H260" s="16"/>
      <c r="I260" s="18">
        <f>IF(C260="",0,SUMIFS(T_mouv_adm[Entrée],T_mouv_adm[Ref],C260))</f>
        <v>0</v>
      </c>
      <c r="J260" s="18">
        <f>IF(C260="",0,SUMIFS(T_mouv_adm[Sortie],T_mouv_adm[Ref],D260))</f>
        <v>0</v>
      </c>
      <c r="K260" s="18">
        <f t="shared" si="12"/>
        <v>0</v>
      </c>
      <c r="L260" s="54">
        <f t="shared" si="13"/>
        <v>0</v>
      </c>
      <c r="M260" s="52">
        <v>259</v>
      </c>
      <c r="N260" s="18">
        <f t="shared" si="14"/>
        <v>-259</v>
      </c>
      <c r="O260" s="18" t="str">
        <f t="shared" si="15"/>
        <v>Rupture</v>
      </c>
    </row>
    <row r="261" spans="1:15" x14ac:dyDescent="0.3">
      <c r="A261" s="39">
        <v>257</v>
      </c>
      <c r="B261" s="22" t="s">
        <v>1775</v>
      </c>
      <c r="C261" s="18" t="s">
        <v>1776</v>
      </c>
      <c r="D261" s="18" t="s">
        <v>242</v>
      </c>
      <c r="E261" s="18" t="s">
        <v>1533</v>
      </c>
      <c r="F261" s="20"/>
      <c r="G261" s="20"/>
      <c r="H261" s="16"/>
      <c r="I261" s="18">
        <f>IF(C261="",0,SUMIFS(T_mouv_adm[Entrée],T_mouv_adm[Ref],C261))</f>
        <v>0</v>
      </c>
      <c r="J261" s="18">
        <f>IF(C261="",0,SUMIFS(T_mouv_adm[Sortie],T_mouv_adm[Ref],D261))</f>
        <v>0</v>
      </c>
      <c r="K261" s="18">
        <f t="shared" ref="K261:K324" si="16">IF(D261="","",H261+I261-J261)</f>
        <v>0</v>
      </c>
      <c r="L261" s="54">
        <f t="shared" ref="L261:L324" si="17">IFERROR(K261*G261,0)</f>
        <v>0</v>
      </c>
      <c r="M261" s="52">
        <v>260</v>
      </c>
      <c r="N261" s="18">
        <f t="shared" ref="N261:N324" si="18">IFERROR(K261-M261,"")</f>
        <v>-260</v>
      </c>
      <c r="O261" s="18" t="str">
        <f t="shared" ref="O261:O324" si="19">IF(N261&gt;=0,"OK","Rupture")</f>
        <v>Rupture</v>
      </c>
    </row>
    <row r="262" spans="1:15" x14ac:dyDescent="0.3">
      <c r="A262" s="39">
        <v>258</v>
      </c>
      <c r="B262" s="22" t="s">
        <v>904</v>
      </c>
      <c r="C262" s="18" t="s">
        <v>1777</v>
      </c>
      <c r="D262" s="18" t="s">
        <v>242</v>
      </c>
      <c r="E262" s="18" t="s">
        <v>1533</v>
      </c>
      <c r="F262" s="20"/>
      <c r="G262" s="20"/>
      <c r="H262" s="16"/>
      <c r="I262" s="18">
        <f>IF(C262="",0,SUMIFS(T_mouv_adm[Entrée],T_mouv_adm[Ref],C262))</f>
        <v>0</v>
      </c>
      <c r="J262" s="18">
        <f>IF(C262="",0,SUMIFS(T_mouv_adm[Sortie],T_mouv_adm[Ref],D262))</f>
        <v>0</v>
      </c>
      <c r="K262" s="18">
        <f t="shared" si="16"/>
        <v>0</v>
      </c>
      <c r="L262" s="54">
        <f t="shared" si="17"/>
        <v>0</v>
      </c>
      <c r="M262" s="52">
        <v>261</v>
      </c>
      <c r="N262" s="18">
        <f t="shared" si="18"/>
        <v>-261</v>
      </c>
      <c r="O262" s="18" t="str">
        <f t="shared" si="19"/>
        <v>Rupture</v>
      </c>
    </row>
    <row r="263" spans="1:15" x14ac:dyDescent="0.3">
      <c r="A263" s="39">
        <v>259</v>
      </c>
      <c r="B263" s="22" t="s">
        <v>458</v>
      </c>
      <c r="C263" s="18" t="s">
        <v>460</v>
      </c>
      <c r="D263" s="18" t="s">
        <v>242</v>
      </c>
      <c r="E263" s="18" t="s">
        <v>1533</v>
      </c>
      <c r="F263" s="20"/>
      <c r="G263" s="20"/>
      <c r="H263" s="16"/>
      <c r="I263" s="18">
        <f>IF(C263="",0,SUMIFS(T_mouv_adm[Entrée],T_mouv_adm[Ref],C263))</f>
        <v>3</v>
      </c>
      <c r="J263" s="18">
        <f>IF(C263="",0,SUMIFS(T_mouv_adm[Sortie],T_mouv_adm[Ref],D263))</f>
        <v>0</v>
      </c>
      <c r="K263" s="18">
        <f t="shared" si="16"/>
        <v>3</v>
      </c>
      <c r="L263" s="54">
        <f t="shared" si="17"/>
        <v>0</v>
      </c>
      <c r="M263" s="52">
        <v>262</v>
      </c>
      <c r="N263" s="18">
        <f t="shared" si="18"/>
        <v>-259</v>
      </c>
      <c r="O263" s="18" t="str">
        <f t="shared" si="19"/>
        <v>Rupture</v>
      </c>
    </row>
    <row r="264" spans="1:15" x14ac:dyDescent="0.3">
      <c r="A264" s="39">
        <v>260</v>
      </c>
      <c r="B264" s="22" t="s">
        <v>458</v>
      </c>
      <c r="C264" s="18" t="s">
        <v>459</v>
      </c>
      <c r="D264" s="18" t="s">
        <v>242</v>
      </c>
      <c r="E264" s="18" t="s">
        <v>1533</v>
      </c>
      <c r="F264" s="20"/>
      <c r="G264" s="20"/>
      <c r="H264" s="16"/>
      <c r="I264" s="18">
        <f>IF(C264="",0,SUMIFS(T_mouv_adm[Entrée],T_mouv_adm[Ref],C264))</f>
        <v>1</v>
      </c>
      <c r="J264" s="18">
        <f>IF(C264="",0,SUMIFS(T_mouv_adm[Sortie],T_mouv_adm[Ref],D264))</f>
        <v>0</v>
      </c>
      <c r="K264" s="18">
        <f t="shared" si="16"/>
        <v>1</v>
      </c>
      <c r="L264" s="54">
        <f t="shared" si="17"/>
        <v>0</v>
      </c>
      <c r="M264" s="52">
        <v>263</v>
      </c>
      <c r="N264" s="18">
        <f t="shared" si="18"/>
        <v>-262</v>
      </c>
      <c r="O264" s="18" t="str">
        <f t="shared" si="19"/>
        <v>Rupture</v>
      </c>
    </row>
    <row r="265" spans="1:15" x14ac:dyDescent="0.3">
      <c r="A265" s="39">
        <v>261</v>
      </c>
      <c r="B265" s="22" t="s">
        <v>452</v>
      </c>
      <c r="C265" s="18" t="s">
        <v>453</v>
      </c>
      <c r="D265" s="18" t="s">
        <v>242</v>
      </c>
      <c r="E265" s="18" t="s">
        <v>1533</v>
      </c>
      <c r="F265" s="20"/>
      <c r="G265" s="20"/>
      <c r="H265" s="16"/>
      <c r="I265" s="18">
        <f>IF(C265="",0,SUMIFS(T_mouv_adm[Entrée],T_mouv_adm[Ref],C265))</f>
        <v>3</v>
      </c>
      <c r="J265" s="18">
        <f>IF(C265="",0,SUMIFS(T_mouv_adm[Sortie],T_mouv_adm[Ref],D265))</f>
        <v>0</v>
      </c>
      <c r="K265" s="18">
        <f t="shared" si="16"/>
        <v>3</v>
      </c>
      <c r="L265" s="54">
        <f t="shared" si="17"/>
        <v>0</v>
      </c>
      <c r="M265" s="52">
        <v>264</v>
      </c>
      <c r="N265" s="18">
        <f t="shared" si="18"/>
        <v>-261</v>
      </c>
      <c r="O265" s="18" t="str">
        <f t="shared" si="19"/>
        <v>Rupture</v>
      </c>
    </row>
    <row r="266" spans="1:15" x14ac:dyDescent="0.3">
      <c r="A266" s="39">
        <v>262</v>
      </c>
      <c r="B266" s="22" t="s">
        <v>452</v>
      </c>
      <c r="C266" s="18" t="s">
        <v>451</v>
      </c>
      <c r="D266" s="18" t="s">
        <v>242</v>
      </c>
      <c r="E266" s="18" t="s">
        <v>1533</v>
      </c>
      <c r="F266" s="20"/>
      <c r="G266" s="20"/>
      <c r="H266" s="16"/>
      <c r="I266" s="18">
        <f>IF(C266="",0,SUMIFS(T_mouv_adm[Entrée],T_mouv_adm[Ref],C266))</f>
        <v>1</v>
      </c>
      <c r="J266" s="18">
        <f>IF(C266="",0,SUMIFS(T_mouv_adm[Sortie],T_mouv_adm[Ref],D266))</f>
        <v>0</v>
      </c>
      <c r="K266" s="18">
        <f t="shared" si="16"/>
        <v>1</v>
      </c>
      <c r="L266" s="54">
        <f t="shared" si="17"/>
        <v>0</v>
      </c>
      <c r="M266" s="52">
        <v>265</v>
      </c>
      <c r="N266" s="18">
        <f t="shared" si="18"/>
        <v>-264</v>
      </c>
      <c r="O266" s="18" t="str">
        <f t="shared" si="19"/>
        <v>Rupture</v>
      </c>
    </row>
    <row r="267" spans="1:15" x14ac:dyDescent="0.3">
      <c r="A267" s="39">
        <v>263</v>
      </c>
      <c r="B267" s="22" t="s">
        <v>904</v>
      </c>
      <c r="C267" s="18" t="s">
        <v>905</v>
      </c>
      <c r="D267" s="18" t="s">
        <v>242</v>
      </c>
      <c r="E267" s="18" t="s">
        <v>1533</v>
      </c>
      <c r="F267" s="20"/>
      <c r="G267" s="20"/>
      <c r="H267" s="16"/>
      <c r="I267" s="18">
        <f>IF(C267="",0,SUMIFS(T_mouv_adm[Entrée],T_mouv_adm[Ref],C267))</f>
        <v>0</v>
      </c>
      <c r="J267" s="18">
        <f>IF(C267="",0,SUMIFS(T_mouv_adm[Sortie],T_mouv_adm[Ref],D267))</f>
        <v>0</v>
      </c>
      <c r="K267" s="18">
        <f t="shared" si="16"/>
        <v>0</v>
      </c>
      <c r="L267" s="54">
        <f t="shared" si="17"/>
        <v>0</v>
      </c>
      <c r="M267" s="52">
        <v>266</v>
      </c>
      <c r="N267" s="18">
        <f t="shared" si="18"/>
        <v>-266</v>
      </c>
      <c r="O267" s="18" t="str">
        <f t="shared" si="19"/>
        <v>Rupture</v>
      </c>
    </row>
    <row r="268" spans="1:15" x14ac:dyDescent="0.3">
      <c r="A268" s="39">
        <v>264</v>
      </c>
      <c r="B268" s="22" t="s">
        <v>792</v>
      </c>
      <c r="C268" s="18" t="s">
        <v>793</v>
      </c>
      <c r="D268" s="18" t="s">
        <v>111</v>
      </c>
      <c r="E268" s="18" t="s">
        <v>1535</v>
      </c>
      <c r="F268" s="20"/>
      <c r="G268" s="20"/>
      <c r="H268" s="16"/>
      <c r="I268" s="18">
        <f>IF(C268="",0,SUMIFS(T_mouv_adm[Entrée],T_mouv_adm[Ref],C268))</f>
        <v>0</v>
      </c>
      <c r="J268" s="18">
        <f>IF(C268="",0,SUMIFS(T_mouv_adm[Sortie],T_mouv_adm[Ref],D268))</f>
        <v>0</v>
      </c>
      <c r="K268" s="18">
        <f t="shared" si="16"/>
        <v>0</v>
      </c>
      <c r="L268" s="54">
        <f t="shared" si="17"/>
        <v>0</v>
      </c>
      <c r="M268" s="52">
        <v>267</v>
      </c>
      <c r="N268" s="18">
        <f t="shared" si="18"/>
        <v>-267</v>
      </c>
      <c r="O268" s="18" t="str">
        <f t="shared" si="19"/>
        <v>Rupture</v>
      </c>
    </row>
    <row r="269" spans="1:15" x14ac:dyDescent="0.3">
      <c r="A269" s="39">
        <v>265</v>
      </c>
      <c r="B269" s="22" t="s">
        <v>1391</v>
      </c>
      <c r="C269" s="18" t="s">
        <v>431</v>
      </c>
      <c r="D269" s="18" t="s">
        <v>242</v>
      </c>
      <c r="E269" s="18" t="s">
        <v>1533</v>
      </c>
      <c r="F269" s="20"/>
      <c r="G269" s="20"/>
      <c r="H269" s="16"/>
      <c r="I269" s="18">
        <f>IF(C269="",0,SUMIFS(T_mouv_adm[Entrée],T_mouv_adm[Ref],C269))</f>
        <v>4</v>
      </c>
      <c r="J269" s="18">
        <f>IF(C269="",0,SUMIFS(T_mouv_adm[Sortie],T_mouv_adm[Ref],D269))</f>
        <v>0</v>
      </c>
      <c r="K269" s="18">
        <f t="shared" si="16"/>
        <v>4</v>
      </c>
      <c r="L269" s="54">
        <f t="shared" si="17"/>
        <v>0</v>
      </c>
      <c r="M269" s="52">
        <v>268</v>
      </c>
      <c r="N269" s="18">
        <f t="shared" si="18"/>
        <v>-264</v>
      </c>
      <c r="O269" s="18" t="str">
        <f t="shared" si="19"/>
        <v>Rupture</v>
      </c>
    </row>
    <row r="270" spans="1:15" x14ac:dyDescent="0.3">
      <c r="A270" s="39">
        <v>266</v>
      </c>
      <c r="B270" s="22" t="s">
        <v>424</v>
      </c>
      <c r="C270" s="18" t="s">
        <v>425</v>
      </c>
      <c r="D270" s="18" t="s">
        <v>242</v>
      </c>
      <c r="E270" s="18" t="s">
        <v>1533</v>
      </c>
      <c r="F270" s="20"/>
      <c r="G270" s="20"/>
      <c r="H270" s="16"/>
      <c r="I270" s="18">
        <f>IF(C270="",0,SUMIFS(T_mouv_adm[Entrée],T_mouv_adm[Ref],C270))</f>
        <v>2</v>
      </c>
      <c r="J270" s="18">
        <f>IF(C270="",0,SUMIFS(T_mouv_adm[Sortie],T_mouv_adm[Ref],D270))</f>
        <v>0</v>
      </c>
      <c r="K270" s="18">
        <f t="shared" si="16"/>
        <v>2</v>
      </c>
      <c r="L270" s="54">
        <f t="shared" si="17"/>
        <v>0</v>
      </c>
      <c r="M270" s="52">
        <v>269</v>
      </c>
      <c r="N270" s="18">
        <f t="shared" si="18"/>
        <v>-267</v>
      </c>
      <c r="O270" s="18" t="str">
        <f t="shared" si="19"/>
        <v>Rupture</v>
      </c>
    </row>
    <row r="271" spans="1:15" x14ac:dyDescent="0.3">
      <c r="A271" s="39">
        <v>267</v>
      </c>
      <c r="B271" s="22" t="s">
        <v>1416</v>
      </c>
      <c r="C271" s="18" t="s">
        <v>422</v>
      </c>
      <c r="D271" s="18" t="s">
        <v>242</v>
      </c>
      <c r="E271" s="18" t="s">
        <v>1533</v>
      </c>
      <c r="F271" s="20"/>
      <c r="G271" s="20"/>
      <c r="H271" s="16"/>
      <c r="I271" s="18">
        <f>IF(C271="",0,SUMIFS(T_mouv_adm[Entrée],T_mouv_adm[Ref],C271))</f>
        <v>2</v>
      </c>
      <c r="J271" s="18">
        <f>IF(C271="",0,SUMIFS(T_mouv_adm[Sortie],T_mouv_adm[Ref],D271))</f>
        <v>0</v>
      </c>
      <c r="K271" s="18">
        <f t="shared" si="16"/>
        <v>2</v>
      </c>
      <c r="L271" s="54">
        <f t="shared" si="17"/>
        <v>0</v>
      </c>
      <c r="M271" s="52">
        <v>270</v>
      </c>
      <c r="N271" s="18">
        <f t="shared" si="18"/>
        <v>-268</v>
      </c>
      <c r="O271" s="18" t="str">
        <f t="shared" si="19"/>
        <v>Rupture</v>
      </c>
    </row>
    <row r="272" spans="1:15" x14ac:dyDescent="0.3">
      <c r="A272" s="39">
        <v>268</v>
      </c>
      <c r="B272" s="22" t="s">
        <v>1298</v>
      </c>
      <c r="C272" s="18" t="s">
        <v>421</v>
      </c>
      <c r="D272" s="18" t="s">
        <v>242</v>
      </c>
      <c r="E272" s="18" t="s">
        <v>1533</v>
      </c>
      <c r="F272" s="20"/>
      <c r="G272" s="20"/>
      <c r="H272" s="16"/>
      <c r="I272" s="18">
        <f>IF(C272="",0,SUMIFS(T_mouv_adm[Entrée],T_mouv_adm[Ref],C272))</f>
        <v>3</v>
      </c>
      <c r="J272" s="18">
        <f>IF(C272="",0,SUMIFS(T_mouv_adm[Sortie],T_mouv_adm[Ref],D272))</f>
        <v>0</v>
      </c>
      <c r="K272" s="18">
        <f t="shared" si="16"/>
        <v>3</v>
      </c>
      <c r="L272" s="54">
        <f t="shared" si="17"/>
        <v>0</v>
      </c>
      <c r="M272" s="52">
        <v>271</v>
      </c>
      <c r="N272" s="18">
        <f t="shared" si="18"/>
        <v>-268</v>
      </c>
      <c r="O272" s="18" t="str">
        <f t="shared" si="19"/>
        <v>Rupture</v>
      </c>
    </row>
    <row r="273" spans="1:15" x14ac:dyDescent="0.3">
      <c r="A273" s="39">
        <v>269</v>
      </c>
      <c r="B273" s="22" t="s">
        <v>1418</v>
      </c>
      <c r="C273" s="18" t="s">
        <v>1778</v>
      </c>
      <c r="D273" s="18" t="s">
        <v>242</v>
      </c>
      <c r="E273" s="18" t="s">
        <v>1533</v>
      </c>
      <c r="F273" s="20"/>
      <c r="G273" s="20"/>
      <c r="H273" s="16"/>
      <c r="I273" s="18">
        <f>IF(C273="",0,SUMIFS(T_mouv_adm[Entrée],T_mouv_adm[Ref],C273))</f>
        <v>3</v>
      </c>
      <c r="J273" s="18">
        <f>IF(C273="",0,SUMIFS(T_mouv_adm[Sortie],T_mouv_adm[Ref],D273))</f>
        <v>0</v>
      </c>
      <c r="K273" s="18">
        <f t="shared" si="16"/>
        <v>3</v>
      </c>
      <c r="L273" s="54">
        <f t="shared" si="17"/>
        <v>0</v>
      </c>
      <c r="M273" s="52">
        <v>272</v>
      </c>
      <c r="N273" s="18">
        <f t="shared" si="18"/>
        <v>-269</v>
      </c>
      <c r="O273" s="18" t="str">
        <f t="shared" si="19"/>
        <v>Rupture</v>
      </c>
    </row>
    <row r="274" spans="1:15" x14ac:dyDescent="0.3">
      <c r="A274" s="39">
        <v>270</v>
      </c>
      <c r="B274" s="22" t="s">
        <v>1419</v>
      </c>
      <c r="C274" s="18" t="s">
        <v>1779</v>
      </c>
      <c r="D274" s="18" t="s">
        <v>242</v>
      </c>
      <c r="E274" s="18" t="s">
        <v>1533</v>
      </c>
      <c r="F274" s="20"/>
      <c r="G274" s="20"/>
      <c r="H274" s="16"/>
      <c r="I274" s="18">
        <f>IF(C274="",0,SUMIFS(T_mouv_adm[Entrée],T_mouv_adm[Ref],C274))</f>
        <v>3</v>
      </c>
      <c r="J274" s="18">
        <f>IF(C274="",0,SUMIFS(T_mouv_adm[Sortie],T_mouv_adm[Ref],D274))</f>
        <v>0</v>
      </c>
      <c r="K274" s="18">
        <f t="shared" si="16"/>
        <v>3</v>
      </c>
      <c r="L274" s="54">
        <f t="shared" si="17"/>
        <v>0</v>
      </c>
      <c r="M274" s="52">
        <v>273</v>
      </c>
      <c r="N274" s="18">
        <f t="shared" si="18"/>
        <v>-270</v>
      </c>
      <c r="O274" s="18" t="str">
        <f t="shared" si="19"/>
        <v>Rupture</v>
      </c>
    </row>
    <row r="275" spans="1:15" x14ac:dyDescent="0.3">
      <c r="A275" s="39">
        <v>271</v>
      </c>
      <c r="B275" s="22" t="s">
        <v>1418</v>
      </c>
      <c r="C275" s="18" t="s">
        <v>418</v>
      </c>
      <c r="D275" s="18" t="s">
        <v>242</v>
      </c>
      <c r="E275" s="18" t="s">
        <v>1533</v>
      </c>
      <c r="F275" s="20"/>
      <c r="G275" s="20"/>
      <c r="H275" s="16"/>
      <c r="I275" s="18">
        <f>IF(C275="",0,SUMIFS(T_mouv_adm[Entrée],T_mouv_adm[Ref],C275))</f>
        <v>2</v>
      </c>
      <c r="J275" s="18">
        <f>IF(C275="",0,SUMIFS(T_mouv_adm[Sortie],T_mouv_adm[Ref],D275))</f>
        <v>0</v>
      </c>
      <c r="K275" s="18">
        <f t="shared" si="16"/>
        <v>2</v>
      </c>
      <c r="L275" s="54">
        <f t="shared" si="17"/>
        <v>0</v>
      </c>
      <c r="M275" s="52">
        <v>274</v>
      </c>
      <c r="N275" s="18">
        <f t="shared" si="18"/>
        <v>-272</v>
      </c>
      <c r="O275" s="18" t="str">
        <f t="shared" si="19"/>
        <v>Rupture</v>
      </c>
    </row>
    <row r="276" spans="1:15" x14ac:dyDescent="0.3">
      <c r="A276" s="39">
        <v>272</v>
      </c>
      <c r="B276" s="22" t="s">
        <v>1419</v>
      </c>
      <c r="C276" s="18" t="s">
        <v>417</v>
      </c>
      <c r="D276" s="18" t="s">
        <v>242</v>
      </c>
      <c r="E276" s="18" t="s">
        <v>1533</v>
      </c>
      <c r="F276" s="20"/>
      <c r="G276" s="20"/>
      <c r="H276" s="16"/>
      <c r="I276" s="18">
        <f>IF(C276="",0,SUMIFS(T_mouv_adm[Entrée],T_mouv_adm[Ref],C276))</f>
        <v>2</v>
      </c>
      <c r="J276" s="18">
        <f>IF(C276="",0,SUMIFS(T_mouv_adm[Sortie],T_mouv_adm[Ref],D276))</f>
        <v>0</v>
      </c>
      <c r="K276" s="18">
        <f t="shared" si="16"/>
        <v>2</v>
      </c>
      <c r="L276" s="54">
        <f t="shared" si="17"/>
        <v>0</v>
      </c>
      <c r="M276" s="52">
        <v>275</v>
      </c>
      <c r="N276" s="18">
        <f t="shared" si="18"/>
        <v>-273</v>
      </c>
      <c r="O276" s="18" t="str">
        <f t="shared" si="19"/>
        <v>Rupture</v>
      </c>
    </row>
    <row r="277" spans="1:15" x14ac:dyDescent="0.3">
      <c r="A277" s="39">
        <v>273</v>
      </c>
      <c r="B277" s="22" t="s">
        <v>415</v>
      </c>
      <c r="C277" s="18" t="s">
        <v>899</v>
      </c>
      <c r="D277" s="18" t="s">
        <v>683</v>
      </c>
      <c r="E277" s="18" t="s">
        <v>1533</v>
      </c>
      <c r="F277" s="20"/>
      <c r="G277" s="20"/>
      <c r="H277" s="16"/>
      <c r="I277" s="18">
        <f>IF(C277="",0,SUMIFS(T_mouv_adm[Entrée],T_mouv_adm[Ref],C277))</f>
        <v>0</v>
      </c>
      <c r="J277" s="18">
        <f>IF(C277="",0,SUMIFS(T_mouv_adm[Sortie],T_mouv_adm[Ref],D277))</f>
        <v>0</v>
      </c>
      <c r="K277" s="18">
        <f t="shared" si="16"/>
        <v>0</v>
      </c>
      <c r="L277" s="54">
        <f t="shared" si="17"/>
        <v>0</v>
      </c>
      <c r="M277" s="52">
        <v>276</v>
      </c>
      <c r="N277" s="18">
        <f t="shared" si="18"/>
        <v>-276</v>
      </c>
      <c r="O277" s="18" t="str">
        <f t="shared" si="19"/>
        <v>Rupture</v>
      </c>
    </row>
    <row r="278" spans="1:15" x14ac:dyDescent="0.3">
      <c r="A278" s="39">
        <v>274</v>
      </c>
      <c r="B278" s="22" t="s">
        <v>1420</v>
      </c>
      <c r="C278" s="18" t="s">
        <v>407</v>
      </c>
      <c r="D278" s="18" t="s">
        <v>242</v>
      </c>
      <c r="E278" s="18" t="s">
        <v>1533</v>
      </c>
      <c r="F278" s="20"/>
      <c r="G278" s="20"/>
      <c r="H278" s="16"/>
      <c r="I278" s="18">
        <f>IF(C278="",0,SUMIFS(T_mouv_adm[Entrée],T_mouv_adm[Ref],C278))</f>
        <v>0</v>
      </c>
      <c r="J278" s="18">
        <f>IF(C278="",0,SUMIFS(T_mouv_adm[Sortie],T_mouv_adm[Ref],D278))</f>
        <v>0</v>
      </c>
      <c r="K278" s="18">
        <f t="shared" si="16"/>
        <v>0</v>
      </c>
      <c r="L278" s="54">
        <f t="shared" si="17"/>
        <v>0</v>
      </c>
      <c r="M278" s="52">
        <v>277</v>
      </c>
      <c r="N278" s="18">
        <f t="shared" si="18"/>
        <v>-277</v>
      </c>
      <c r="O278" s="18" t="str">
        <f t="shared" si="19"/>
        <v>Rupture</v>
      </c>
    </row>
    <row r="279" spans="1:15" x14ac:dyDescent="0.3">
      <c r="A279" s="39">
        <v>275</v>
      </c>
      <c r="B279" s="22" t="s">
        <v>1780</v>
      </c>
      <c r="C279" s="18" t="s">
        <v>1781</v>
      </c>
      <c r="D279" s="18" t="s">
        <v>242</v>
      </c>
      <c r="E279" s="18" t="s">
        <v>1533</v>
      </c>
      <c r="F279" s="20"/>
      <c r="G279" s="20"/>
      <c r="H279" s="16"/>
      <c r="I279" s="18">
        <f>IF(C279="",0,SUMIFS(T_mouv_adm[Entrée],T_mouv_adm[Ref],C279))</f>
        <v>3</v>
      </c>
      <c r="J279" s="18">
        <f>IF(C279="",0,SUMIFS(T_mouv_adm[Sortie],T_mouv_adm[Ref],D279))</f>
        <v>0</v>
      </c>
      <c r="K279" s="18">
        <f t="shared" si="16"/>
        <v>3</v>
      </c>
      <c r="L279" s="54">
        <f t="shared" si="17"/>
        <v>0</v>
      </c>
      <c r="M279" s="52">
        <v>278</v>
      </c>
      <c r="N279" s="18">
        <f t="shared" si="18"/>
        <v>-275</v>
      </c>
      <c r="O279" s="18" t="str">
        <f t="shared" si="19"/>
        <v>Rupture</v>
      </c>
    </row>
    <row r="280" spans="1:15" x14ac:dyDescent="0.3">
      <c r="A280" s="39">
        <v>276</v>
      </c>
      <c r="B280" s="22" t="s">
        <v>1421</v>
      </c>
      <c r="C280" s="18" t="s">
        <v>400</v>
      </c>
      <c r="D280" s="18" t="s">
        <v>242</v>
      </c>
      <c r="E280" s="18" t="s">
        <v>1533</v>
      </c>
      <c r="F280" s="20"/>
      <c r="G280" s="20"/>
      <c r="H280" s="16"/>
      <c r="I280" s="18">
        <f>IF(C280="",0,SUMIFS(T_mouv_adm[Entrée],T_mouv_adm[Ref],C280))</f>
        <v>5</v>
      </c>
      <c r="J280" s="18">
        <f>IF(C280="",0,SUMIFS(T_mouv_adm[Sortie],T_mouv_adm[Ref],D280))</f>
        <v>0</v>
      </c>
      <c r="K280" s="18">
        <f t="shared" si="16"/>
        <v>5</v>
      </c>
      <c r="L280" s="54">
        <f t="shared" si="17"/>
        <v>0</v>
      </c>
      <c r="M280" s="52">
        <v>279</v>
      </c>
      <c r="N280" s="18">
        <f t="shared" si="18"/>
        <v>-274</v>
      </c>
      <c r="O280" s="18" t="str">
        <f t="shared" si="19"/>
        <v>Rupture</v>
      </c>
    </row>
    <row r="281" spans="1:15" x14ac:dyDescent="0.3">
      <c r="A281" s="39">
        <v>277</v>
      </c>
      <c r="B281" s="22" t="s">
        <v>398</v>
      </c>
      <c r="C281" s="18" t="s">
        <v>399</v>
      </c>
      <c r="D281" s="18" t="s">
        <v>242</v>
      </c>
      <c r="E281" s="18" t="s">
        <v>1533</v>
      </c>
      <c r="F281" s="20"/>
      <c r="G281" s="20"/>
      <c r="H281" s="16"/>
      <c r="I281" s="18">
        <f>IF(C281="",0,SUMIFS(T_mouv_adm[Entrée],T_mouv_adm[Ref],C281))</f>
        <v>5</v>
      </c>
      <c r="J281" s="18">
        <f>IF(C281="",0,SUMIFS(T_mouv_adm[Sortie],T_mouv_adm[Ref],D281))</f>
        <v>0</v>
      </c>
      <c r="K281" s="18">
        <f t="shared" si="16"/>
        <v>5</v>
      </c>
      <c r="L281" s="54">
        <f t="shared" si="17"/>
        <v>0</v>
      </c>
      <c r="M281" s="52">
        <v>280</v>
      </c>
      <c r="N281" s="18">
        <f t="shared" si="18"/>
        <v>-275</v>
      </c>
      <c r="O281" s="18" t="str">
        <f t="shared" si="19"/>
        <v>Rupture</v>
      </c>
    </row>
    <row r="282" spans="1:15" x14ac:dyDescent="0.3">
      <c r="A282" s="39">
        <v>278</v>
      </c>
      <c r="B282" s="22" t="s">
        <v>1782</v>
      </c>
      <c r="C282" s="18" t="s">
        <v>1783</v>
      </c>
      <c r="D282" s="18" t="s">
        <v>242</v>
      </c>
      <c r="E282" s="18" t="s">
        <v>1535</v>
      </c>
      <c r="F282" s="20"/>
      <c r="G282" s="20"/>
      <c r="H282" s="16"/>
      <c r="I282" s="18">
        <f>IF(C282="",0,SUMIFS(T_mouv_adm[Entrée],T_mouv_adm[Ref],C282))</f>
        <v>2</v>
      </c>
      <c r="J282" s="18">
        <f>IF(C282="",0,SUMIFS(T_mouv_adm[Sortie],T_mouv_adm[Ref],D282))</f>
        <v>0</v>
      </c>
      <c r="K282" s="18">
        <f t="shared" si="16"/>
        <v>2</v>
      </c>
      <c r="L282" s="54">
        <f t="shared" si="17"/>
        <v>0</v>
      </c>
      <c r="M282" s="52">
        <v>281</v>
      </c>
      <c r="N282" s="18">
        <f t="shared" si="18"/>
        <v>-279</v>
      </c>
      <c r="O282" s="18" t="str">
        <f t="shared" si="19"/>
        <v>Rupture</v>
      </c>
    </row>
    <row r="283" spans="1:15" x14ac:dyDescent="0.3">
      <c r="A283" s="39">
        <v>279</v>
      </c>
      <c r="B283" s="22" t="s">
        <v>1784</v>
      </c>
      <c r="C283" s="18" t="s">
        <v>1785</v>
      </c>
      <c r="D283" s="18" t="s">
        <v>242</v>
      </c>
      <c r="E283" s="18" t="s">
        <v>1533</v>
      </c>
      <c r="F283" s="20"/>
      <c r="G283" s="20"/>
      <c r="H283" s="16"/>
      <c r="I283" s="18">
        <f>IF(C283="",0,SUMIFS(T_mouv_adm[Entrée],T_mouv_adm[Ref],C283))</f>
        <v>2</v>
      </c>
      <c r="J283" s="18">
        <f>IF(C283="",0,SUMIFS(T_mouv_adm[Sortie],T_mouv_adm[Ref],D283))</f>
        <v>0</v>
      </c>
      <c r="K283" s="18">
        <f t="shared" si="16"/>
        <v>2</v>
      </c>
      <c r="L283" s="54">
        <f t="shared" si="17"/>
        <v>0</v>
      </c>
      <c r="M283" s="52">
        <v>282</v>
      </c>
      <c r="N283" s="18">
        <f t="shared" si="18"/>
        <v>-280</v>
      </c>
      <c r="O283" s="18" t="str">
        <f t="shared" si="19"/>
        <v>Rupture</v>
      </c>
    </row>
    <row r="284" spans="1:15" x14ac:dyDescent="0.3">
      <c r="A284" s="39">
        <v>280</v>
      </c>
      <c r="B284" s="22" t="s">
        <v>1786</v>
      </c>
      <c r="C284" s="18" t="s">
        <v>1787</v>
      </c>
      <c r="D284" s="18" t="s">
        <v>242</v>
      </c>
      <c r="E284" s="18" t="s">
        <v>1533</v>
      </c>
      <c r="F284" s="20"/>
      <c r="G284" s="20"/>
      <c r="H284" s="16"/>
      <c r="I284" s="18">
        <f>IF(C284="",0,SUMIFS(T_mouv_adm[Entrée],T_mouv_adm[Ref],C284))</f>
        <v>0</v>
      </c>
      <c r="J284" s="18">
        <f>IF(C284="",0,SUMIFS(T_mouv_adm[Sortie],T_mouv_adm[Ref],D284))</f>
        <v>0</v>
      </c>
      <c r="K284" s="18">
        <f t="shared" si="16"/>
        <v>0</v>
      </c>
      <c r="L284" s="54">
        <f t="shared" si="17"/>
        <v>0</v>
      </c>
      <c r="M284" s="52">
        <v>283</v>
      </c>
      <c r="N284" s="18">
        <f t="shared" si="18"/>
        <v>-283</v>
      </c>
      <c r="O284" s="18" t="str">
        <f t="shared" si="19"/>
        <v>Rupture</v>
      </c>
    </row>
    <row r="285" spans="1:15" x14ac:dyDescent="0.3">
      <c r="A285" s="39">
        <v>281</v>
      </c>
      <c r="B285" s="22" t="s">
        <v>1786</v>
      </c>
      <c r="C285" s="18" t="s">
        <v>1788</v>
      </c>
      <c r="D285" s="18" t="s">
        <v>242</v>
      </c>
      <c r="E285" s="18" t="s">
        <v>1533</v>
      </c>
      <c r="F285" s="20"/>
      <c r="G285" s="20"/>
      <c r="H285" s="16"/>
      <c r="I285" s="18">
        <f>IF(C285="",0,SUMIFS(T_mouv_adm[Entrée],T_mouv_adm[Ref],C285))</f>
        <v>0</v>
      </c>
      <c r="J285" s="18">
        <f>IF(C285="",0,SUMIFS(T_mouv_adm[Sortie],T_mouv_adm[Ref],D285))</f>
        <v>0</v>
      </c>
      <c r="K285" s="18">
        <f t="shared" si="16"/>
        <v>0</v>
      </c>
      <c r="L285" s="54">
        <f t="shared" si="17"/>
        <v>0</v>
      </c>
      <c r="M285" s="52">
        <v>284</v>
      </c>
      <c r="N285" s="18">
        <f t="shared" si="18"/>
        <v>-284</v>
      </c>
      <c r="O285" s="18" t="str">
        <f t="shared" si="19"/>
        <v>Rupture</v>
      </c>
    </row>
    <row r="286" spans="1:15" x14ac:dyDescent="0.3">
      <c r="A286" s="39">
        <v>282</v>
      </c>
      <c r="B286" s="22" t="s">
        <v>1789</v>
      </c>
      <c r="C286" s="18" t="s">
        <v>1790</v>
      </c>
      <c r="D286" s="18" t="s">
        <v>242</v>
      </c>
      <c r="E286" s="18" t="s">
        <v>1533</v>
      </c>
      <c r="F286" s="20"/>
      <c r="G286" s="20"/>
      <c r="H286" s="16"/>
      <c r="I286" s="18">
        <f>IF(C286="",0,SUMIFS(T_mouv_adm[Entrée],T_mouv_adm[Ref],C286))</f>
        <v>4</v>
      </c>
      <c r="J286" s="18">
        <f>IF(C286="",0,SUMIFS(T_mouv_adm[Sortie],T_mouv_adm[Ref],D286))</f>
        <v>0</v>
      </c>
      <c r="K286" s="18">
        <f t="shared" si="16"/>
        <v>4</v>
      </c>
      <c r="L286" s="54">
        <f t="shared" si="17"/>
        <v>0</v>
      </c>
      <c r="M286" s="52">
        <v>285</v>
      </c>
      <c r="N286" s="18">
        <f t="shared" si="18"/>
        <v>-281</v>
      </c>
      <c r="O286" s="18" t="str">
        <f t="shared" si="19"/>
        <v>Rupture</v>
      </c>
    </row>
    <row r="287" spans="1:15" x14ac:dyDescent="0.3">
      <c r="A287" s="39">
        <v>283</v>
      </c>
      <c r="B287" s="22" t="s">
        <v>1791</v>
      </c>
      <c r="C287" s="18" t="s">
        <v>1792</v>
      </c>
      <c r="D287" s="18" t="s">
        <v>242</v>
      </c>
      <c r="E287" s="18" t="s">
        <v>1533</v>
      </c>
      <c r="F287" s="20"/>
      <c r="G287" s="20"/>
      <c r="H287" s="16"/>
      <c r="I287" s="18">
        <f>IF(C287="",0,SUMIFS(T_mouv_adm[Entrée],T_mouv_adm[Ref],C287))</f>
        <v>4</v>
      </c>
      <c r="J287" s="18">
        <f>IF(C287="",0,SUMIFS(T_mouv_adm[Sortie],T_mouv_adm[Ref],D287))</f>
        <v>0</v>
      </c>
      <c r="K287" s="18">
        <f t="shared" si="16"/>
        <v>4</v>
      </c>
      <c r="L287" s="54">
        <f t="shared" si="17"/>
        <v>0</v>
      </c>
      <c r="M287" s="52">
        <v>286</v>
      </c>
      <c r="N287" s="18">
        <f t="shared" si="18"/>
        <v>-282</v>
      </c>
      <c r="O287" s="18" t="str">
        <f t="shared" si="19"/>
        <v>Rupture</v>
      </c>
    </row>
    <row r="288" spans="1:15" x14ac:dyDescent="0.3">
      <c r="A288" s="39">
        <v>284</v>
      </c>
      <c r="B288" s="22" t="s">
        <v>1427</v>
      </c>
      <c r="C288" s="18" t="s">
        <v>365</v>
      </c>
      <c r="D288" s="18" t="s">
        <v>242</v>
      </c>
      <c r="E288" s="18" t="s">
        <v>1533</v>
      </c>
      <c r="F288" s="20"/>
      <c r="G288" s="20"/>
      <c r="H288" s="16"/>
      <c r="I288" s="18">
        <f>IF(C288="",0,SUMIFS(T_mouv_adm[Entrée],T_mouv_adm[Ref],C288))</f>
        <v>0</v>
      </c>
      <c r="J288" s="18">
        <f>IF(C288="",0,SUMIFS(T_mouv_adm[Sortie],T_mouv_adm[Ref],D288))</f>
        <v>0</v>
      </c>
      <c r="K288" s="18">
        <f t="shared" si="16"/>
        <v>0</v>
      </c>
      <c r="L288" s="54">
        <f t="shared" si="17"/>
        <v>0</v>
      </c>
      <c r="M288" s="52">
        <v>287</v>
      </c>
      <c r="N288" s="18">
        <f t="shared" si="18"/>
        <v>-287</v>
      </c>
      <c r="O288" s="18" t="str">
        <f t="shared" si="19"/>
        <v>Rupture</v>
      </c>
    </row>
    <row r="289" spans="1:15" x14ac:dyDescent="0.3">
      <c r="A289" s="39">
        <v>285</v>
      </c>
      <c r="B289" s="22" t="s">
        <v>359</v>
      </c>
      <c r="C289" s="18" t="s">
        <v>360</v>
      </c>
      <c r="D289" s="18" t="s">
        <v>242</v>
      </c>
      <c r="E289" s="18" t="s">
        <v>1533</v>
      </c>
      <c r="F289" s="20"/>
      <c r="G289" s="20"/>
      <c r="H289" s="16"/>
      <c r="I289" s="18">
        <f>IF(C289="",0,SUMIFS(T_mouv_adm[Entrée],T_mouv_adm[Ref],C289))</f>
        <v>2</v>
      </c>
      <c r="J289" s="18">
        <f>IF(C289="",0,SUMIFS(T_mouv_adm[Sortie],T_mouv_adm[Ref],D289))</f>
        <v>0</v>
      </c>
      <c r="K289" s="18">
        <f t="shared" si="16"/>
        <v>2</v>
      </c>
      <c r="L289" s="54">
        <f t="shared" si="17"/>
        <v>0</v>
      </c>
      <c r="M289" s="52">
        <v>288</v>
      </c>
      <c r="N289" s="18">
        <f t="shared" si="18"/>
        <v>-286</v>
      </c>
      <c r="O289" s="18" t="str">
        <f t="shared" si="19"/>
        <v>Rupture</v>
      </c>
    </row>
    <row r="290" spans="1:15" x14ac:dyDescent="0.3">
      <c r="A290" s="39">
        <v>286</v>
      </c>
      <c r="B290" s="22" t="s">
        <v>49</v>
      </c>
      <c r="C290" s="18" t="s">
        <v>1428</v>
      </c>
      <c r="D290" s="18" t="s">
        <v>683</v>
      </c>
      <c r="E290" s="18" t="s">
        <v>1533</v>
      </c>
      <c r="F290" s="20"/>
      <c r="G290" s="20"/>
      <c r="H290" s="16"/>
      <c r="I290" s="18">
        <f>IF(C290="",0,SUMIFS(T_mouv_adm[Entrée],T_mouv_adm[Ref],C290))</f>
        <v>0</v>
      </c>
      <c r="J290" s="18">
        <f>IF(C290="",0,SUMIFS(T_mouv_adm[Sortie],T_mouv_adm[Ref],D290))</f>
        <v>0</v>
      </c>
      <c r="K290" s="18">
        <f t="shared" si="16"/>
        <v>0</v>
      </c>
      <c r="L290" s="54">
        <f t="shared" si="17"/>
        <v>0</v>
      </c>
      <c r="M290" s="52">
        <v>289</v>
      </c>
      <c r="N290" s="18">
        <f t="shared" si="18"/>
        <v>-289</v>
      </c>
      <c r="O290" s="18" t="str">
        <f t="shared" si="19"/>
        <v>Rupture</v>
      </c>
    </row>
    <row r="291" spans="1:15" x14ac:dyDescent="0.3">
      <c r="A291" s="39">
        <v>287</v>
      </c>
      <c r="B291" s="22" t="s">
        <v>1161</v>
      </c>
      <c r="C291" s="18" t="s">
        <v>1793</v>
      </c>
      <c r="D291" s="18" t="s">
        <v>242</v>
      </c>
      <c r="E291" s="18" t="s">
        <v>1533</v>
      </c>
      <c r="F291" s="20"/>
      <c r="G291" s="20"/>
      <c r="H291" s="16"/>
      <c r="I291" s="18">
        <f>IF(C291="",0,SUMIFS(T_mouv_adm[Entrée],T_mouv_adm[Ref],C291))</f>
        <v>0</v>
      </c>
      <c r="J291" s="18">
        <f>IF(C291="",0,SUMIFS(T_mouv_adm[Sortie],T_mouv_adm[Ref],D291))</f>
        <v>0</v>
      </c>
      <c r="K291" s="18">
        <f t="shared" si="16"/>
        <v>0</v>
      </c>
      <c r="L291" s="54">
        <f t="shared" si="17"/>
        <v>0</v>
      </c>
      <c r="M291" s="52">
        <v>290</v>
      </c>
      <c r="N291" s="18">
        <f t="shared" si="18"/>
        <v>-290</v>
      </c>
      <c r="O291" s="18" t="str">
        <f t="shared" si="19"/>
        <v>Rupture</v>
      </c>
    </row>
    <row r="292" spans="1:15" x14ac:dyDescent="0.3">
      <c r="A292" s="39">
        <v>288</v>
      </c>
      <c r="B292" s="22" t="s">
        <v>160</v>
      </c>
      <c r="C292" s="18" t="s">
        <v>339</v>
      </c>
      <c r="D292" s="18" t="s">
        <v>683</v>
      </c>
      <c r="E292" s="18" t="s">
        <v>1533</v>
      </c>
      <c r="F292" s="20"/>
      <c r="G292" s="20"/>
      <c r="H292" s="16"/>
      <c r="I292" s="18">
        <f>IF(C292="",0,SUMIFS(T_mouv_adm[Entrée],T_mouv_adm[Ref],C292))</f>
        <v>0</v>
      </c>
      <c r="J292" s="18">
        <f>IF(C292="",0,SUMIFS(T_mouv_adm[Sortie],T_mouv_adm[Ref],D292))</f>
        <v>0</v>
      </c>
      <c r="K292" s="18">
        <f t="shared" si="16"/>
        <v>0</v>
      </c>
      <c r="L292" s="54">
        <f t="shared" si="17"/>
        <v>0</v>
      </c>
      <c r="M292" s="52">
        <v>291</v>
      </c>
      <c r="N292" s="18">
        <f t="shared" si="18"/>
        <v>-291</v>
      </c>
      <c r="O292" s="18" t="str">
        <f t="shared" si="19"/>
        <v>Rupture</v>
      </c>
    </row>
    <row r="293" spans="1:15" x14ac:dyDescent="0.3">
      <c r="A293" s="39">
        <v>289</v>
      </c>
      <c r="B293" s="22" t="s">
        <v>882</v>
      </c>
      <c r="C293" s="18" t="s">
        <v>337</v>
      </c>
      <c r="D293" s="18" t="s">
        <v>146</v>
      </c>
      <c r="E293" s="18" t="s">
        <v>1532</v>
      </c>
      <c r="F293" s="20"/>
      <c r="G293" s="20"/>
      <c r="H293" s="16"/>
      <c r="I293" s="18">
        <f>IF(C293="",0,SUMIFS(T_mouv_adm[Entrée],T_mouv_adm[Ref],C293))</f>
        <v>0</v>
      </c>
      <c r="J293" s="18">
        <f>IF(C293="",0,SUMIFS(T_mouv_adm[Sortie],T_mouv_adm[Ref],D293))</f>
        <v>0</v>
      </c>
      <c r="K293" s="18">
        <f t="shared" si="16"/>
        <v>0</v>
      </c>
      <c r="L293" s="54">
        <f t="shared" si="17"/>
        <v>0</v>
      </c>
      <c r="M293" s="52">
        <v>292</v>
      </c>
      <c r="N293" s="18">
        <f t="shared" si="18"/>
        <v>-292</v>
      </c>
      <c r="O293" s="18" t="str">
        <f t="shared" si="19"/>
        <v>Rupture</v>
      </c>
    </row>
    <row r="294" spans="1:15" x14ac:dyDescent="0.3">
      <c r="A294" s="39">
        <v>290</v>
      </c>
      <c r="B294" s="22" t="s">
        <v>919</v>
      </c>
      <c r="C294" s="18" t="s">
        <v>1794</v>
      </c>
      <c r="D294" s="18" t="s">
        <v>242</v>
      </c>
      <c r="E294" s="18" t="s">
        <v>1533</v>
      </c>
      <c r="F294" s="20"/>
      <c r="G294" s="20"/>
      <c r="H294" s="16"/>
      <c r="I294" s="18">
        <f>IF(C294="",0,SUMIFS(T_mouv_adm[Entrée],T_mouv_adm[Ref],C294))</f>
        <v>2</v>
      </c>
      <c r="J294" s="18">
        <f>IF(C294="",0,SUMIFS(T_mouv_adm[Sortie],T_mouv_adm[Ref],D294))</f>
        <v>0</v>
      </c>
      <c r="K294" s="18">
        <f t="shared" si="16"/>
        <v>2</v>
      </c>
      <c r="L294" s="54">
        <f t="shared" si="17"/>
        <v>0</v>
      </c>
      <c r="M294" s="52">
        <v>293</v>
      </c>
      <c r="N294" s="18">
        <f t="shared" si="18"/>
        <v>-291</v>
      </c>
      <c r="O294" s="18" t="str">
        <f t="shared" si="19"/>
        <v>Rupture</v>
      </c>
    </row>
    <row r="295" spans="1:15" x14ac:dyDescent="0.3">
      <c r="A295" s="39">
        <v>291</v>
      </c>
      <c r="B295" s="22" t="s">
        <v>1388</v>
      </c>
      <c r="C295" s="18" t="s">
        <v>330</v>
      </c>
      <c r="D295" s="18" t="s">
        <v>242</v>
      </c>
      <c r="E295" s="18" t="s">
        <v>1533</v>
      </c>
      <c r="F295" s="20"/>
      <c r="G295" s="20"/>
      <c r="H295" s="16"/>
      <c r="I295" s="18">
        <f>IF(C295="",0,SUMIFS(T_mouv_adm[Entrée],T_mouv_adm[Ref],C295))</f>
        <v>1</v>
      </c>
      <c r="J295" s="18">
        <f>IF(C295="",0,SUMIFS(T_mouv_adm[Sortie],T_mouv_adm[Ref],D295))</f>
        <v>0</v>
      </c>
      <c r="K295" s="18">
        <f t="shared" si="16"/>
        <v>1</v>
      </c>
      <c r="L295" s="54">
        <f t="shared" si="17"/>
        <v>0</v>
      </c>
      <c r="M295" s="52">
        <v>294</v>
      </c>
      <c r="N295" s="18">
        <f t="shared" si="18"/>
        <v>-293</v>
      </c>
      <c r="O295" s="18" t="str">
        <f t="shared" si="19"/>
        <v>Rupture</v>
      </c>
    </row>
    <row r="296" spans="1:15" x14ac:dyDescent="0.3">
      <c r="A296" s="39">
        <v>292</v>
      </c>
      <c r="B296" s="22" t="s">
        <v>616</v>
      </c>
      <c r="C296" s="18" t="s">
        <v>1795</v>
      </c>
      <c r="D296" s="18" t="s">
        <v>242</v>
      </c>
      <c r="E296" s="18" t="s">
        <v>1533</v>
      </c>
      <c r="F296" s="20"/>
      <c r="G296" s="20"/>
      <c r="H296" s="16"/>
      <c r="I296" s="18">
        <f>IF(C296="",0,SUMIFS(T_mouv_adm[Entrée],T_mouv_adm[Ref],C296))</f>
        <v>0</v>
      </c>
      <c r="J296" s="18">
        <f>IF(C296="",0,SUMIFS(T_mouv_adm[Sortie],T_mouv_adm[Ref],D296))</f>
        <v>0</v>
      </c>
      <c r="K296" s="18">
        <f t="shared" si="16"/>
        <v>0</v>
      </c>
      <c r="L296" s="54">
        <f t="shared" si="17"/>
        <v>0</v>
      </c>
      <c r="M296" s="52">
        <v>295</v>
      </c>
      <c r="N296" s="18">
        <f t="shared" si="18"/>
        <v>-295</v>
      </c>
      <c r="O296" s="18" t="str">
        <f t="shared" si="19"/>
        <v>Rupture</v>
      </c>
    </row>
    <row r="297" spans="1:15" x14ac:dyDescent="0.3">
      <c r="A297" s="39">
        <v>293</v>
      </c>
      <c r="B297" s="22" t="s">
        <v>1796</v>
      </c>
      <c r="C297" s="18" t="s">
        <v>1797</v>
      </c>
      <c r="D297" s="18" t="s">
        <v>242</v>
      </c>
      <c r="E297" s="18" t="s">
        <v>1533</v>
      </c>
      <c r="F297" s="20"/>
      <c r="G297" s="20"/>
      <c r="H297" s="16"/>
      <c r="I297" s="18">
        <f>IF(C297="",0,SUMIFS(T_mouv_adm[Entrée],T_mouv_adm[Ref],C297))</f>
        <v>0</v>
      </c>
      <c r="J297" s="18">
        <f>IF(C297="",0,SUMIFS(T_mouv_adm[Sortie],T_mouv_adm[Ref],D297))</f>
        <v>0</v>
      </c>
      <c r="K297" s="18">
        <f t="shared" si="16"/>
        <v>0</v>
      </c>
      <c r="L297" s="54">
        <f t="shared" si="17"/>
        <v>0</v>
      </c>
      <c r="M297" s="52">
        <v>296</v>
      </c>
      <c r="N297" s="18">
        <f t="shared" si="18"/>
        <v>-296</v>
      </c>
      <c r="O297" s="18" t="str">
        <f t="shared" si="19"/>
        <v>Rupture</v>
      </c>
    </row>
    <row r="298" spans="1:15" x14ac:dyDescent="0.3">
      <c r="A298" s="39">
        <v>294</v>
      </c>
      <c r="B298" s="22" t="s">
        <v>1430</v>
      </c>
      <c r="C298" s="18" t="s">
        <v>324</v>
      </c>
      <c r="D298" s="18" t="s">
        <v>242</v>
      </c>
      <c r="E298" s="18" t="s">
        <v>1533</v>
      </c>
      <c r="F298" s="20"/>
      <c r="G298" s="20"/>
      <c r="H298" s="16"/>
      <c r="I298" s="18">
        <f>IF(C298="",0,SUMIFS(T_mouv_adm[Entrée],T_mouv_adm[Ref],C298))</f>
        <v>1</v>
      </c>
      <c r="J298" s="18">
        <f>IF(C298="",0,SUMIFS(T_mouv_adm[Sortie],T_mouv_adm[Ref],D298))</f>
        <v>0</v>
      </c>
      <c r="K298" s="18">
        <f t="shared" si="16"/>
        <v>1</v>
      </c>
      <c r="L298" s="54">
        <f t="shared" si="17"/>
        <v>0</v>
      </c>
      <c r="M298" s="52">
        <v>297</v>
      </c>
      <c r="N298" s="18">
        <f t="shared" si="18"/>
        <v>-296</v>
      </c>
      <c r="O298" s="18" t="str">
        <f t="shared" si="19"/>
        <v>Rupture</v>
      </c>
    </row>
    <row r="299" spans="1:15" x14ac:dyDescent="0.3">
      <c r="A299" s="39">
        <v>295</v>
      </c>
      <c r="B299" s="22" t="s">
        <v>19</v>
      </c>
      <c r="C299" s="18" t="s">
        <v>320</v>
      </c>
      <c r="D299" s="18" t="s">
        <v>242</v>
      </c>
      <c r="E299" s="18" t="s">
        <v>1533</v>
      </c>
      <c r="F299" s="20"/>
      <c r="G299" s="20"/>
      <c r="H299" s="16"/>
      <c r="I299" s="18">
        <f>IF(C299="",0,SUMIFS(T_mouv_adm[Entrée],T_mouv_adm[Ref],C299))</f>
        <v>0</v>
      </c>
      <c r="J299" s="18">
        <f>IF(C299="",0,SUMIFS(T_mouv_adm[Sortie],T_mouv_adm[Ref],D299))</f>
        <v>0</v>
      </c>
      <c r="K299" s="18">
        <f t="shared" si="16"/>
        <v>0</v>
      </c>
      <c r="L299" s="54">
        <f t="shared" si="17"/>
        <v>0</v>
      </c>
      <c r="M299" s="52">
        <v>298</v>
      </c>
      <c r="N299" s="18">
        <f t="shared" si="18"/>
        <v>-298</v>
      </c>
      <c r="O299" s="18" t="str">
        <f t="shared" si="19"/>
        <v>Rupture</v>
      </c>
    </row>
    <row r="300" spans="1:15" x14ac:dyDescent="0.3">
      <c r="A300" s="39">
        <v>296</v>
      </c>
      <c r="B300" s="22" t="s">
        <v>710</v>
      </c>
      <c r="C300" s="18" t="s">
        <v>1798</v>
      </c>
      <c r="D300" s="18" t="s">
        <v>242</v>
      </c>
      <c r="E300" s="18" t="s">
        <v>1533</v>
      </c>
      <c r="F300" s="20"/>
      <c r="G300" s="20"/>
      <c r="H300" s="16"/>
      <c r="I300" s="18">
        <f>IF(C300="",0,SUMIFS(T_mouv_adm[Entrée],T_mouv_adm[Ref],C300))</f>
        <v>0</v>
      </c>
      <c r="J300" s="18">
        <f>IF(C300="",0,SUMIFS(T_mouv_adm[Sortie],T_mouv_adm[Ref],D300))</f>
        <v>0</v>
      </c>
      <c r="K300" s="18">
        <f t="shared" si="16"/>
        <v>0</v>
      </c>
      <c r="L300" s="54">
        <f t="shared" si="17"/>
        <v>0</v>
      </c>
      <c r="M300" s="52">
        <v>299</v>
      </c>
      <c r="N300" s="18">
        <f t="shared" si="18"/>
        <v>-299</v>
      </c>
      <c r="O300" s="18" t="str">
        <f t="shared" si="19"/>
        <v>Rupture</v>
      </c>
    </row>
    <row r="301" spans="1:15" x14ac:dyDescent="0.3">
      <c r="A301" s="39">
        <v>297</v>
      </c>
      <c r="B301" s="22" t="s">
        <v>175</v>
      </c>
      <c r="C301" s="18" t="s">
        <v>1799</v>
      </c>
      <c r="D301" s="18" t="s">
        <v>242</v>
      </c>
      <c r="E301" s="18" t="s">
        <v>1533</v>
      </c>
      <c r="F301" s="20"/>
      <c r="G301" s="20"/>
      <c r="H301" s="16"/>
      <c r="I301" s="18">
        <f>IF(C301="",0,SUMIFS(T_mouv_adm[Entrée],T_mouv_adm[Ref],C301))</f>
        <v>1</v>
      </c>
      <c r="J301" s="18">
        <f>IF(C301="",0,SUMIFS(T_mouv_adm[Sortie],T_mouv_adm[Ref],D301))</f>
        <v>0</v>
      </c>
      <c r="K301" s="18">
        <f t="shared" si="16"/>
        <v>1</v>
      </c>
      <c r="L301" s="54">
        <f t="shared" si="17"/>
        <v>0</v>
      </c>
      <c r="M301" s="52">
        <v>300</v>
      </c>
      <c r="N301" s="18">
        <f t="shared" si="18"/>
        <v>-299</v>
      </c>
      <c r="O301" s="18" t="str">
        <f t="shared" si="19"/>
        <v>Rupture</v>
      </c>
    </row>
    <row r="302" spans="1:15" x14ac:dyDescent="0.3">
      <c r="A302" s="39">
        <v>298</v>
      </c>
      <c r="B302" s="22" t="s">
        <v>714</v>
      </c>
      <c r="C302" s="18" t="s">
        <v>305</v>
      </c>
      <c r="D302" s="18" t="s">
        <v>242</v>
      </c>
      <c r="E302" s="18" t="s">
        <v>1533</v>
      </c>
      <c r="F302" s="20"/>
      <c r="G302" s="20"/>
      <c r="H302" s="16"/>
      <c r="I302" s="18">
        <f>IF(C302="",0,SUMIFS(T_mouv_adm[Entrée],T_mouv_adm[Ref],C302))</f>
        <v>0</v>
      </c>
      <c r="J302" s="18">
        <f>IF(C302="",0,SUMIFS(T_mouv_adm[Sortie],T_mouv_adm[Ref],D302))</f>
        <v>0</v>
      </c>
      <c r="K302" s="18">
        <f t="shared" si="16"/>
        <v>0</v>
      </c>
      <c r="L302" s="54">
        <f t="shared" si="17"/>
        <v>0</v>
      </c>
      <c r="M302" s="52">
        <v>301</v>
      </c>
      <c r="N302" s="18">
        <f t="shared" si="18"/>
        <v>-301</v>
      </c>
      <c r="O302" s="18" t="str">
        <f t="shared" si="19"/>
        <v>Rupture</v>
      </c>
    </row>
    <row r="303" spans="1:15" x14ac:dyDescent="0.3">
      <c r="A303" s="39">
        <v>299</v>
      </c>
      <c r="B303" s="22" t="s">
        <v>1161</v>
      </c>
      <c r="C303" s="18" t="s">
        <v>1800</v>
      </c>
      <c r="D303" s="18" t="s">
        <v>242</v>
      </c>
      <c r="E303" s="18" t="s">
        <v>1533</v>
      </c>
      <c r="F303" s="20"/>
      <c r="G303" s="20"/>
      <c r="H303" s="16"/>
      <c r="I303" s="18">
        <f>IF(C303="",0,SUMIFS(T_mouv_adm[Entrée],T_mouv_adm[Ref],C303))</f>
        <v>0</v>
      </c>
      <c r="J303" s="18">
        <f>IF(C303="",0,SUMIFS(T_mouv_adm[Sortie],T_mouv_adm[Ref],D303))</f>
        <v>0</v>
      </c>
      <c r="K303" s="18">
        <f t="shared" si="16"/>
        <v>0</v>
      </c>
      <c r="L303" s="54">
        <f t="shared" si="17"/>
        <v>0</v>
      </c>
      <c r="M303" s="52">
        <v>302</v>
      </c>
      <c r="N303" s="18">
        <f t="shared" si="18"/>
        <v>-302</v>
      </c>
      <c r="O303" s="18" t="str">
        <f t="shared" si="19"/>
        <v>Rupture</v>
      </c>
    </row>
    <row r="304" spans="1:15" x14ac:dyDescent="0.3">
      <c r="A304" s="39">
        <v>300</v>
      </c>
      <c r="B304" s="22" t="s">
        <v>406</v>
      </c>
      <c r="C304" s="18" t="s">
        <v>1392</v>
      </c>
      <c r="D304" s="18" t="s">
        <v>242</v>
      </c>
      <c r="E304" s="18" t="s">
        <v>1533</v>
      </c>
      <c r="F304" s="20"/>
      <c r="G304" s="20"/>
      <c r="H304" s="16"/>
      <c r="I304" s="18">
        <f>IF(C304="",0,SUMIFS(T_mouv_adm[Entrée],T_mouv_adm[Ref],C304))</f>
        <v>0</v>
      </c>
      <c r="J304" s="18">
        <f>IF(C304="",0,SUMIFS(T_mouv_adm[Sortie],T_mouv_adm[Ref],D304))</f>
        <v>0</v>
      </c>
      <c r="K304" s="18">
        <f t="shared" si="16"/>
        <v>0</v>
      </c>
      <c r="L304" s="54">
        <f t="shared" si="17"/>
        <v>0</v>
      </c>
      <c r="M304" s="52">
        <v>303</v>
      </c>
      <c r="N304" s="18">
        <f t="shared" si="18"/>
        <v>-303</v>
      </c>
      <c r="O304" s="18" t="str">
        <f t="shared" si="19"/>
        <v>Rupture</v>
      </c>
    </row>
    <row r="305" spans="1:15" x14ac:dyDescent="0.3">
      <c r="A305" s="39">
        <v>301</v>
      </c>
      <c r="B305" s="22" t="s">
        <v>62</v>
      </c>
      <c r="C305" s="18" t="s">
        <v>1801</v>
      </c>
      <c r="D305" s="18" t="s">
        <v>242</v>
      </c>
      <c r="E305" s="18" t="s">
        <v>1533</v>
      </c>
      <c r="F305" s="20"/>
      <c r="G305" s="20"/>
      <c r="H305" s="16"/>
      <c r="I305" s="18">
        <f>IF(C305="",0,SUMIFS(T_mouv_adm[Entrée],T_mouv_adm[Ref],C305))</f>
        <v>1</v>
      </c>
      <c r="J305" s="18">
        <f>IF(C305="",0,SUMIFS(T_mouv_adm[Sortie],T_mouv_adm[Ref],D305))</f>
        <v>0</v>
      </c>
      <c r="K305" s="18">
        <f t="shared" si="16"/>
        <v>1</v>
      </c>
      <c r="L305" s="54">
        <f t="shared" si="17"/>
        <v>0</v>
      </c>
      <c r="M305" s="52">
        <v>304</v>
      </c>
      <c r="N305" s="18">
        <f t="shared" si="18"/>
        <v>-303</v>
      </c>
      <c r="O305" s="18" t="str">
        <f t="shared" si="19"/>
        <v>Rupture</v>
      </c>
    </row>
    <row r="306" spans="1:15" x14ac:dyDescent="0.3">
      <c r="A306" s="39">
        <v>302</v>
      </c>
      <c r="B306" s="22" t="s">
        <v>1161</v>
      </c>
      <c r="C306" s="18" t="s">
        <v>1802</v>
      </c>
      <c r="D306" s="18" t="s">
        <v>242</v>
      </c>
      <c r="E306" s="18" t="s">
        <v>1533</v>
      </c>
      <c r="F306" s="20"/>
      <c r="G306" s="20"/>
      <c r="H306" s="16"/>
      <c r="I306" s="18">
        <f>IF(C306="",0,SUMIFS(T_mouv_adm[Entrée],T_mouv_adm[Ref],C306))</f>
        <v>0</v>
      </c>
      <c r="J306" s="18">
        <f>IF(C306="",0,SUMIFS(T_mouv_adm[Sortie],T_mouv_adm[Ref],D306))</f>
        <v>0</v>
      </c>
      <c r="K306" s="18">
        <f t="shared" si="16"/>
        <v>0</v>
      </c>
      <c r="L306" s="54">
        <f t="shared" si="17"/>
        <v>0</v>
      </c>
      <c r="M306" s="52">
        <v>305</v>
      </c>
      <c r="N306" s="18">
        <f t="shared" si="18"/>
        <v>-305</v>
      </c>
      <c r="O306" s="18" t="str">
        <f t="shared" si="19"/>
        <v>Rupture</v>
      </c>
    </row>
    <row r="307" spans="1:15" x14ac:dyDescent="0.3">
      <c r="A307" s="39">
        <v>303</v>
      </c>
      <c r="B307" s="22" t="s">
        <v>230</v>
      </c>
      <c r="C307" s="18" t="s">
        <v>873</v>
      </c>
      <c r="D307" s="18" t="s">
        <v>226</v>
      </c>
      <c r="E307" s="18" t="s">
        <v>1532</v>
      </c>
      <c r="F307" s="20"/>
      <c r="G307" s="20"/>
      <c r="H307" s="16"/>
      <c r="I307" s="18">
        <f>IF(C307="",0,SUMIFS(T_mouv_adm[Entrée],T_mouv_adm[Ref],C307))</f>
        <v>0</v>
      </c>
      <c r="J307" s="18">
        <f>IF(C307="",0,SUMIFS(T_mouv_adm[Sortie],T_mouv_adm[Ref],D307))</f>
        <v>0</v>
      </c>
      <c r="K307" s="18">
        <f t="shared" si="16"/>
        <v>0</v>
      </c>
      <c r="L307" s="54">
        <f t="shared" si="17"/>
        <v>0</v>
      </c>
      <c r="M307" s="52">
        <v>306</v>
      </c>
      <c r="N307" s="18">
        <f t="shared" si="18"/>
        <v>-306</v>
      </c>
      <c r="O307" s="18" t="str">
        <f t="shared" si="19"/>
        <v>Rupture</v>
      </c>
    </row>
    <row r="308" spans="1:15" x14ac:dyDescent="0.3">
      <c r="A308" s="39">
        <v>304</v>
      </c>
      <c r="B308" s="22" t="s">
        <v>229</v>
      </c>
      <c r="C308" s="18" t="s">
        <v>1526</v>
      </c>
      <c r="D308" s="18" t="s">
        <v>226</v>
      </c>
      <c r="E308" s="18" t="s">
        <v>1532</v>
      </c>
      <c r="F308" s="20"/>
      <c r="G308" s="20"/>
      <c r="H308" s="16"/>
      <c r="I308" s="18">
        <f>IF(C308="",0,SUMIFS(T_mouv_adm[Entrée],T_mouv_adm[Ref],C308))</f>
        <v>0</v>
      </c>
      <c r="J308" s="18">
        <f>IF(C308="",0,SUMIFS(T_mouv_adm[Sortie],T_mouv_adm[Ref],D308))</f>
        <v>0</v>
      </c>
      <c r="K308" s="18">
        <f t="shared" si="16"/>
        <v>0</v>
      </c>
      <c r="L308" s="54">
        <f t="shared" si="17"/>
        <v>0</v>
      </c>
      <c r="M308" s="52">
        <v>307</v>
      </c>
      <c r="N308" s="18">
        <f t="shared" si="18"/>
        <v>-307</v>
      </c>
      <c r="O308" s="18" t="str">
        <f t="shared" si="19"/>
        <v>Rupture</v>
      </c>
    </row>
    <row r="309" spans="1:15" x14ac:dyDescent="0.3">
      <c r="A309" s="39">
        <v>305</v>
      </c>
      <c r="B309" s="22" t="s">
        <v>236</v>
      </c>
      <c r="C309" s="18" t="s">
        <v>237</v>
      </c>
      <c r="D309" s="18" t="s">
        <v>226</v>
      </c>
      <c r="E309" s="18" t="s">
        <v>1532</v>
      </c>
      <c r="F309" s="20"/>
      <c r="G309" s="20"/>
      <c r="H309" s="16"/>
      <c r="I309" s="18">
        <f>IF(C309="",0,SUMIFS(T_mouv_adm[Entrée],T_mouv_adm[Ref],C309))</f>
        <v>0</v>
      </c>
      <c r="J309" s="18">
        <f>IF(C309="",0,SUMIFS(T_mouv_adm[Sortie],T_mouv_adm[Ref],D309))</f>
        <v>0</v>
      </c>
      <c r="K309" s="18">
        <f t="shared" si="16"/>
        <v>0</v>
      </c>
      <c r="L309" s="54">
        <f t="shared" si="17"/>
        <v>0</v>
      </c>
      <c r="M309" s="52">
        <v>308</v>
      </c>
      <c r="N309" s="18">
        <f t="shared" si="18"/>
        <v>-308</v>
      </c>
      <c r="O309" s="18" t="str">
        <f t="shared" si="19"/>
        <v>Rupture</v>
      </c>
    </row>
    <row r="310" spans="1:15" x14ac:dyDescent="0.3">
      <c r="A310" s="39">
        <v>306</v>
      </c>
      <c r="B310" s="22" t="s">
        <v>1803</v>
      </c>
      <c r="C310" s="18" t="s">
        <v>1804</v>
      </c>
      <c r="D310" s="18" t="s">
        <v>226</v>
      </c>
      <c r="E310" s="18" t="s">
        <v>1532</v>
      </c>
      <c r="F310" s="20"/>
      <c r="G310" s="20"/>
      <c r="H310" s="16"/>
      <c r="I310" s="18">
        <f>IF(C310="",0,SUMIFS(T_mouv_adm[Entrée],T_mouv_adm[Ref],C310))</f>
        <v>0</v>
      </c>
      <c r="J310" s="18">
        <f>IF(C310="",0,SUMIFS(T_mouv_adm[Sortie],T_mouv_adm[Ref],D310))</f>
        <v>0</v>
      </c>
      <c r="K310" s="18">
        <f t="shared" si="16"/>
        <v>0</v>
      </c>
      <c r="L310" s="54">
        <f t="shared" si="17"/>
        <v>0</v>
      </c>
      <c r="M310" s="52">
        <v>309</v>
      </c>
      <c r="N310" s="18">
        <f t="shared" si="18"/>
        <v>-309</v>
      </c>
      <c r="O310" s="18" t="str">
        <f t="shared" si="19"/>
        <v>Rupture</v>
      </c>
    </row>
    <row r="311" spans="1:15" x14ac:dyDescent="0.3">
      <c r="A311" s="39">
        <v>307</v>
      </c>
      <c r="B311" s="22" t="s">
        <v>10</v>
      </c>
      <c r="C311" s="18" t="s">
        <v>16</v>
      </c>
      <c r="D311" s="18" t="s">
        <v>12</v>
      </c>
      <c r="E311" s="18" t="s">
        <v>1533</v>
      </c>
      <c r="F311" s="20"/>
      <c r="G311" s="20"/>
      <c r="H311" s="16"/>
      <c r="I311" s="18">
        <f>IF(C311="",0,SUMIFS(T_mouv_adm[Entrée],T_mouv_adm[Ref],C311))</f>
        <v>0</v>
      </c>
      <c r="J311" s="18">
        <f>IF(C311="",0,SUMIFS(T_mouv_adm[Sortie],T_mouv_adm[Ref],D311))</f>
        <v>0</v>
      </c>
      <c r="K311" s="18">
        <f t="shared" si="16"/>
        <v>0</v>
      </c>
      <c r="L311" s="54">
        <f t="shared" si="17"/>
        <v>0</v>
      </c>
      <c r="M311" s="52">
        <v>310</v>
      </c>
      <c r="N311" s="18">
        <f t="shared" si="18"/>
        <v>-310</v>
      </c>
      <c r="O311" s="18" t="str">
        <f t="shared" si="19"/>
        <v>Rupture</v>
      </c>
    </row>
    <row r="312" spans="1:15" x14ac:dyDescent="0.3">
      <c r="A312" s="39">
        <v>308</v>
      </c>
      <c r="B312" s="22" t="s">
        <v>1805</v>
      </c>
      <c r="C312" s="18" t="s">
        <v>1806</v>
      </c>
      <c r="D312" s="18" t="s">
        <v>242</v>
      </c>
      <c r="E312" s="18" t="s">
        <v>1533</v>
      </c>
      <c r="F312" s="20"/>
      <c r="G312" s="20"/>
      <c r="H312" s="16"/>
      <c r="I312" s="18">
        <f>IF(C312="",0,SUMIFS(T_mouv_adm[Entrée],T_mouv_adm[Ref],C312))</f>
        <v>6</v>
      </c>
      <c r="J312" s="18">
        <f>IF(C312="",0,SUMIFS(T_mouv_adm[Sortie],T_mouv_adm[Ref],D312))</f>
        <v>0</v>
      </c>
      <c r="K312" s="18">
        <f t="shared" si="16"/>
        <v>6</v>
      </c>
      <c r="L312" s="54">
        <f t="shared" si="17"/>
        <v>0</v>
      </c>
      <c r="M312" s="52">
        <v>311</v>
      </c>
      <c r="N312" s="18">
        <f t="shared" si="18"/>
        <v>-305</v>
      </c>
      <c r="O312" s="18" t="str">
        <f t="shared" si="19"/>
        <v>Rupture</v>
      </c>
    </row>
    <row r="313" spans="1:15" x14ac:dyDescent="0.3">
      <c r="A313" s="39">
        <v>309</v>
      </c>
      <c r="B313" s="22" t="s">
        <v>1567</v>
      </c>
      <c r="C313" s="18" t="s">
        <v>1807</v>
      </c>
      <c r="D313" s="18" t="s">
        <v>242</v>
      </c>
      <c r="E313" s="18" t="s">
        <v>1533</v>
      </c>
      <c r="F313" s="20"/>
      <c r="G313" s="20"/>
      <c r="H313" s="16"/>
      <c r="I313" s="18">
        <f>IF(C313="",0,SUMIFS(T_mouv_adm[Entrée],T_mouv_adm[Ref],C313))</f>
        <v>0</v>
      </c>
      <c r="J313" s="18">
        <f>IF(C313="",0,SUMIFS(T_mouv_adm[Sortie],T_mouv_adm[Ref],D313))</f>
        <v>0</v>
      </c>
      <c r="K313" s="18">
        <f t="shared" si="16"/>
        <v>0</v>
      </c>
      <c r="L313" s="54">
        <f t="shared" si="17"/>
        <v>0</v>
      </c>
      <c r="M313" s="52">
        <v>312</v>
      </c>
      <c r="N313" s="18">
        <f t="shared" si="18"/>
        <v>-312</v>
      </c>
      <c r="O313" s="18" t="str">
        <f t="shared" si="19"/>
        <v>Rupture</v>
      </c>
    </row>
    <row r="314" spans="1:15" x14ac:dyDescent="0.3">
      <c r="A314" s="39">
        <v>310</v>
      </c>
      <c r="B314" s="22" t="s">
        <v>1808</v>
      </c>
      <c r="C314" s="18" t="s">
        <v>1809</v>
      </c>
      <c r="D314" s="18" t="s">
        <v>242</v>
      </c>
      <c r="E314" s="18" t="s">
        <v>1533</v>
      </c>
      <c r="F314" s="20"/>
      <c r="G314" s="20"/>
      <c r="H314" s="16"/>
      <c r="I314" s="18">
        <f>IF(C314="",0,SUMIFS(T_mouv_adm[Entrée],T_mouv_adm[Ref],C314))</f>
        <v>0</v>
      </c>
      <c r="J314" s="18">
        <f>IF(C314="",0,SUMIFS(T_mouv_adm[Sortie],T_mouv_adm[Ref],D314))</f>
        <v>0</v>
      </c>
      <c r="K314" s="18">
        <f t="shared" si="16"/>
        <v>0</v>
      </c>
      <c r="L314" s="54">
        <f t="shared" si="17"/>
        <v>0</v>
      </c>
      <c r="M314" s="52">
        <v>313</v>
      </c>
      <c r="N314" s="18">
        <f t="shared" si="18"/>
        <v>-313</v>
      </c>
      <c r="O314" s="18" t="str">
        <f t="shared" si="19"/>
        <v>Rupture</v>
      </c>
    </row>
    <row r="315" spans="1:15" x14ac:dyDescent="0.3">
      <c r="A315" s="39">
        <v>311</v>
      </c>
      <c r="B315" s="22" t="s">
        <v>1390</v>
      </c>
      <c r="C315" s="18" t="s">
        <v>281</v>
      </c>
      <c r="D315" s="18" t="s">
        <v>242</v>
      </c>
      <c r="E315" s="18" t="s">
        <v>1535</v>
      </c>
      <c r="F315" s="20"/>
      <c r="G315" s="20"/>
      <c r="H315" s="16"/>
      <c r="I315" s="18">
        <f>IF(C315="",0,SUMIFS(T_mouv_adm[Entrée],T_mouv_adm[Ref],C315))</f>
        <v>2</v>
      </c>
      <c r="J315" s="18">
        <f>IF(C315="",0,SUMIFS(T_mouv_adm[Sortie],T_mouv_adm[Ref],D315))</f>
        <v>0</v>
      </c>
      <c r="K315" s="18">
        <f t="shared" si="16"/>
        <v>2</v>
      </c>
      <c r="L315" s="54">
        <f t="shared" si="17"/>
        <v>0</v>
      </c>
      <c r="M315" s="52">
        <v>314</v>
      </c>
      <c r="N315" s="18">
        <f t="shared" si="18"/>
        <v>-312</v>
      </c>
      <c r="O315" s="18" t="str">
        <f t="shared" si="19"/>
        <v>Rupture</v>
      </c>
    </row>
    <row r="316" spans="1:15" x14ac:dyDescent="0.3">
      <c r="A316" s="39">
        <v>312</v>
      </c>
      <c r="B316" s="22" t="s">
        <v>22</v>
      </c>
      <c r="C316" s="18" t="s">
        <v>278</v>
      </c>
      <c r="D316" s="18" t="s">
        <v>242</v>
      </c>
      <c r="E316" s="18" t="s">
        <v>1535</v>
      </c>
      <c r="F316" s="20"/>
      <c r="G316" s="20"/>
      <c r="H316" s="16"/>
      <c r="I316" s="18">
        <f>IF(C316="",0,SUMIFS(T_mouv_adm[Entrée],T_mouv_adm[Ref],C316))</f>
        <v>2</v>
      </c>
      <c r="J316" s="18">
        <f>IF(C316="",0,SUMIFS(T_mouv_adm[Sortie],T_mouv_adm[Ref],D316))</f>
        <v>0</v>
      </c>
      <c r="K316" s="18">
        <f t="shared" si="16"/>
        <v>2</v>
      </c>
      <c r="L316" s="54">
        <f t="shared" si="17"/>
        <v>0</v>
      </c>
      <c r="M316" s="52">
        <v>315</v>
      </c>
      <c r="N316" s="18">
        <f t="shared" si="18"/>
        <v>-313</v>
      </c>
      <c r="O316" s="18" t="str">
        <f t="shared" si="19"/>
        <v>Rupture</v>
      </c>
    </row>
    <row r="317" spans="1:15" x14ac:dyDescent="0.3">
      <c r="A317" s="39">
        <v>313</v>
      </c>
      <c r="B317" s="22" t="s">
        <v>22</v>
      </c>
      <c r="C317" s="18" t="s">
        <v>1439</v>
      </c>
      <c r="D317" s="18" t="s">
        <v>242</v>
      </c>
      <c r="E317" s="18" t="s">
        <v>1533</v>
      </c>
      <c r="F317" s="20"/>
      <c r="G317" s="20"/>
      <c r="H317" s="16"/>
      <c r="I317" s="18">
        <f>IF(C317="",0,SUMIFS(T_mouv_adm[Entrée],T_mouv_adm[Ref],C317))</f>
        <v>0</v>
      </c>
      <c r="J317" s="18">
        <f>IF(C317="",0,SUMIFS(T_mouv_adm[Sortie],T_mouv_adm[Ref],D317))</f>
        <v>0</v>
      </c>
      <c r="K317" s="18">
        <f t="shared" si="16"/>
        <v>0</v>
      </c>
      <c r="L317" s="54">
        <f t="shared" si="17"/>
        <v>0</v>
      </c>
      <c r="M317" s="52">
        <v>316</v>
      </c>
      <c r="N317" s="18">
        <f t="shared" si="18"/>
        <v>-316</v>
      </c>
      <c r="O317" s="18" t="str">
        <f t="shared" si="19"/>
        <v>Rupture</v>
      </c>
    </row>
    <row r="318" spans="1:15" x14ac:dyDescent="0.3">
      <c r="A318" s="39">
        <v>314</v>
      </c>
      <c r="B318" s="22" t="s">
        <v>272</v>
      </c>
      <c r="C318" s="18" t="s">
        <v>273</v>
      </c>
      <c r="D318" s="18" t="s">
        <v>242</v>
      </c>
      <c r="E318" s="18" t="s">
        <v>1533</v>
      </c>
      <c r="F318" s="20"/>
      <c r="G318" s="20"/>
      <c r="H318" s="16"/>
      <c r="I318" s="18">
        <f>IF(C318="",0,SUMIFS(T_mouv_adm[Entrée],T_mouv_adm[Ref],C318))</f>
        <v>4</v>
      </c>
      <c r="J318" s="18">
        <f>IF(C318="",0,SUMIFS(T_mouv_adm[Sortie],T_mouv_adm[Ref],D318))</f>
        <v>0</v>
      </c>
      <c r="K318" s="18">
        <f t="shared" si="16"/>
        <v>4</v>
      </c>
      <c r="L318" s="54">
        <f t="shared" si="17"/>
        <v>0</v>
      </c>
      <c r="M318" s="52">
        <v>317</v>
      </c>
      <c r="N318" s="18">
        <f t="shared" si="18"/>
        <v>-313</v>
      </c>
      <c r="O318" s="18" t="str">
        <f t="shared" si="19"/>
        <v>Rupture</v>
      </c>
    </row>
    <row r="319" spans="1:15" x14ac:dyDescent="0.3">
      <c r="A319" s="39">
        <v>315</v>
      </c>
      <c r="B319" s="22" t="s">
        <v>263</v>
      </c>
      <c r="C319" s="18" t="s">
        <v>264</v>
      </c>
      <c r="D319" s="18" t="s">
        <v>242</v>
      </c>
      <c r="E319" s="18" t="s">
        <v>1533</v>
      </c>
      <c r="F319" s="20"/>
      <c r="G319" s="20"/>
      <c r="H319" s="16"/>
      <c r="I319" s="18">
        <f>IF(C319="",0,SUMIFS(T_mouv_adm[Entrée],T_mouv_adm[Ref],C319))</f>
        <v>3</v>
      </c>
      <c r="J319" s="18">
        <f>IF(C319="",0,SUMIFS(T_mouv_adm[Sortie],T_mouv_adm[Ref],D319))</f>
        <v>0</v>
      </c>
      <c r="K319" s="18">
        <f t="shared" si="16"/>
        <v>3</v>
      </c>
      <c r="L319" s="54">
        <f t="shared" si="17"/>
        <v>0</v>
      </c>
      <c r="M319" s="52">
        <v>318</v>
      </c>
      <c r="N319" s="18">
        <f t="shared" si="18"/>
        <v>-315</v>
      </c>
      <c r="O319" s="18" t="str">
        <f t="shared" si="19"/>
        <v>Rupture</v>
      </c>
    </row>
    <row r="320" spans="1:15" x14ac:dyDescent="0.3">
      <c r="A320" s="39">
        <v>316</v>
      </c>
      <c r="B320" s="22" t="s">
        <v>1810</v>
      </c>
      <c r="C320" s="18" t="s">
        <v>1811</v>
      </c>
      <c r="D320" s="18" t="s">
        <v>242</v>
      </c>
      <c r="E320" s="18" t="s">
        <v>1533</v>
      </c>
      <c r="F320" s="20"/>
      <c r="G320" s="20"/>
      <c r="H320" s="16"/>
      <c r="I320" s="18">
        <f>IF(C320="",0,SUMIFS(T_mouv_adm[Entrée],T_mouv_adm[Ref],C320))</f>
        <v>0</v>
      </c>
      <c r="J320" s="18">
        <f>IF(C320="",0,SUMIFS(T_mouv_adm[Sortie],T_mouv_adm[Ref],D320))</f>
        <v>0</v>
      </c>
      <c r="K320" s="18">
        <f t="shared" si="16"/>
        <v>0</v>
      </c>
      <c r="L320" s="54">
        <f t="shared" si="17"/>
        <v>0</v>
      </c>
      <c r="M320" s="52">
        <v>319</v>
      </c>
      <c r="N320" s="18">
        <f t="shared" si="18"/>
        <v>-319</v>
      </c>
      <c r="O320" s="18" t="str">
        <f t="shared" si="19"/>
        <v>Rupture</v>
      </c>
    </row>
    <row r="321" spans="1:15" x14ac:dyDescent="0.3">
      <c r="A321" s="39">
        <v>317</v>
      </c>
      <c r="B321" s="22" t="s">
        <v>255</v>
      </c>
      <c r="C321" s="18" t="s">
        <v>259</v>
      </c>
      <c r="D321" s="18" t="s">
        <v>242</v>
      </c>
      <c r="E321" s="18" t="s">
        <v>1533</v>
      </c>
      <c r="F321" s="20"/>
      <c r="G321" s="20"/>
      <c r="H321" s="16"/>
      <c r="I321" s="18">
        <f>IF(C321="",0,SUMIFS(T_mouv_adm[Entrée],T_mouv_adm[Ref],C321))</f>
        <v>0</v>
      </c>
      <c r="J321" s="18">
        <f>IF(C321="",0,SUMIFS(T_mouv_adm[Sortie],T_mouv_adm[Ref],D321))</f>
        <v>0</v>
      </c>
      <c r="K321" s="18">
        <f t="shared" si="16"/>
        <v>0</v>
      </c>
      <c r="L321" s="54">
        <f t="shared" si="17"/>
        <v>0</v>
      </c>
      <c r="M321" s="52">
        <v>320</v>
      </c>
      <c r="N321" s="18">
        <f t="shared" si="18"/>
        <v>-320</v>
      </c>
      <c r="O321" s="18" t="str">
        <f t="shared" si="19"/>
        <v>Rupture</v>
      </c>
    </row>
    <row r="322" spans="1:15" x14ac:dyDescent="0.3">
      <c r="A322" s="39">
        <v>318</v>
      </c>
      <c r="B322" s="22" t="s">
        <v>252</v>
      </c>
      <c r="C322" s="18" t="s">
        <v>256</v>
      </c>
      <c r="D322" s="18" t="s">
        <v>146</v>
      </c>
      <c r="E322" s="18" t="s">
        <v>1533</v>
      </c>
      <c r="F322" s="20"/>
      <c r="G322" s="20"/>
      <c r="H322" s="16"/>
      <c r="I322" s="18">
        <f>IF(C322="",0,SUMIFS(T_mouv_adm[Entrée],T_mouv_adm[Ref],C322))</f>
        <v>0</v>
      </c>
      <c r="J322" s="18">
        <f>IF(C322="",0,SUMIFS(T_mouv_adm[Sortie],T_mouv_adm[Ref],D322))</f>
        <v>0</v>
      </c>
      <c r="K322" s="18">
        <f t="shared" si="16"/>
        <v>0</v>
      </c>
      <c r="L322" s="54">
        <f t="shared" si="17"/>
        <v>0</v>
      </c>
      <c r="M322" s="52">
        <v>321</v>
      </c>
      <c r="N322" s="18">
        <f t="shared" si="18"/>
        <v>-321</v>
      </c>
      <c r="O322" s="18" t="str">
        <f t="shared" si="19"/>
        <v>Rupture</v>
      </c>
    </row>
    <row r="323" spans="1:15" x14ac:dyDescent="0.3">
      <c r="A323" s="39">
        <v>319</v>
      </c>
      <c r="B323" s="22" t="s">
        <v>1812</v>
      </c>
      <c r="C323" s="18" t="s">
        <v>1813</v>
      </c>
      <c r="D323" s="18" t="s">
        <v>242</v>
      </c>
      <c r="E323" s="18" t="s">
        <v>1533</v>
      </c>
      <c r="F323" s="20"/>
      <c r="G323" s="20"/>
      <c r="H323" s="16"/>
      <c r="I323" s="18">
        <f>IF(C323="",0,SUMIFS(T_mouv_adm[Entrée],T_mouv_adm[Ref],C323))</f>
        <v>7</v>
      </c>
      <c r="J323" s="18">
        <f>IF(C323="",0,SUMIFS(T_mouv_adm[Sortie],T_mouv_adm[Ref],D323))</f>
        <v>0</v>
      </c>
      <c r="K323" s="18">
        <f t="shared" si="16"/>
        <v>7</v>
      </c>
      <c r="L323" s="54">
        <f t="shared" si="17"/>
        <v>0</v>
      </c>
      <c r="M323" s="52">
        <v>322</v>
      </c>
      <c r="N323" s="18">
        <f t="shared" si="18"/>
        <v>-315</v>
      </c>
      <c r="O323" s="18" t="str">
        <f t="shared" si="19"/>
        <v>Rupture</v>
      </c>
    </row>
    <row r="324" spans="1:15" x14ac:dyDescent="0.3">
      <c r="A324" s="39">
        <v>320</v>
      </c>
      <c r="B324" s="22" t="s">
        <v>1814</v>
      </c>
      <c r="C324" s="18" t="s">
        <v>1815</v>
      </c>
      <c r="D324" s="18" t="s">
        <v>242</v>
      </c>
      <c r="E324" s="18" t="s">
        <v>1533</v>
      </c>
      <c r="F324" s="20"/>
      <c r="G324" s="20"/>
      <c r="H324" s="16"/>
      <c r="I324" s="18">
        <f>IF(C324="",0,SUMIFS(T_mouv_adm[Entrée],T_mouv_adm[Ref],C324))</f>
        <v>0</v>
      </c>
      <c r="J324" s="18">
        <f>IF(C324="",0,SUMIFS(T_mouv_adm[Sortie],T_mouv_adm[Ref],D324))</f>
        <v>0</v>
      </c>
      <c r="K324" s="18">
        <f t="shared" si="16"/>
        <v>0</v>
      </c>
      <c r="L324" s="54">
        <f t="shared" si="17"/>
        <v>0</v>
      </c>
      <c r="M324" s="52">
        <v>323</v>
      </c>
      <c r="N324" s="18">
        <f t="shared" si="18"/>
        <v>-323</v>
      </c>
      <c r="O324" s="18" t="str">
        <f t="shared" si="19"/>
        <v>Rupture</v>
      </c>
    </row>
    <row r="325" spans="1:15" x14ac:dyDescent="0.3">
      <c r="A325" s="39">
        <v>321</v>
      </c>
      <c r="B325" s="22" t="s">
        <v>1816</v>
      </c>
      <c r="C325" s="18" t="s">
        <v>1817</v>
      </c>
      <c r="D325" s="18" t="s">
        <v>242</v>
      </c>
      <c r="E325" s="18" t="s">
        <v>1533</v>
      </c>
      <c r="F325" s="20"/>
      <c r="G325" s="20"/>
      <c r="H325" s="16"/>
      <c r="I325" s="18">
        <f>IF(C325="",0,SUMIFS(T_mouv_adm[Entrée],T_mouv_adm[Ref],C325))</f>
        <v>4</v>
      </c>
      <c r="J325" s="18">
        <f>IF(C325="",0,SUMIFS(T_mouv_adm[Sortie],T_mouv_adm[Ref],D325))</f>
        <v>0</v>
      </c>
      <c r="K325" s="18">
        <f t="shared" ref="K325:K340" si="20">IF(D325="","",H325+I325-J325)</f>
        <v>4</v>
      </c>
      <c r="L325" s="54">
        <f t="shared" ref="L325:L340" si="21">IFERROR(K325*G325,0)</f>
        <v>0</v>
      </c>
      <c r="M325" s="52">
        <v>324</v>
      </c>
      <c r="N325" s="18">
        <f t="shared" ref="N325:N340" si="22">IFERROR(K325-M325,"")</f>
        <v>-320</v>
      </c>
      <c r="O325" s="18" t="str">
        <f t="shared" ref="O325:O340" si="23">IF(N325&gt;=0,"OK","Rupture")</f>
        <v>Rupture</v>
      </c>
    </row>
    <row r="326" spans="1:15" x14ac:dyDescent="0.3">
      <c r="A326" s="39">
        <v>322</v>
      </c>
      <c r="B326" s="22" t="s">
        <v>1784</v>
      </c>
      <c r="C326" s="18" t="s">
        <v>1818</v>
      </c>
      <c r="D326" s="18" t="s">
        <v>242</v>
      </c>
      <c r="E326" s="18" t="s">
        <v>1533</v>
      </c>
      <c r="F326" s="20"/>
      <c r="G326" s="20"/>
      <c r="H326" s="16"/>
      <c r="I326" s="18">
        <f>IF(C326="",0,SUMIFS(T_mouv_adm[Entrée],T_mouv_adm[Ref],C326))</f>
        <v>2</v>
      </c>
      <c r="J326" s="18">
        <f>IF(C326="",0,SUMIFS(T_mouv_adm[Sortie],T_mouv_adm[Ref],D326))</f>
        <v>0</v>
      </c>
      <c r="K326" s="18">
        <f t="shared" si="20"/>
        <v>2</v>
      </c>
      <c r="L326" s="54">
        <f t="shared" si="21"/>
        <v>0</v>
      </c>
      <c r="M326" s="52">
        <v>325</v>
      </c>
      <c r="N326" s="18">
        <f t="shared" si="22"/>
        <v>-323</v>
      </c>
      <c r="O326" s="18" t="str">
        <f t="shared" si="23"/>
        <v>Rupture</v>
      </c>
    </row>
    <row r="327" spans="1:15" x14ac:dyDescent="0.3">
      <c r="A327" s="39">
        <v>323</v>
      </c>
      <c r="B327" s="22" t="s">
        <v>1444</v>
      </c>
      <c r="C327" s="18" t="s">
        <v>245</v>
      </c>
      <c r="D327" s="18" t="s">
        <v>242</v>
      </c>
      <c r="E327" s="18" t="s">
        <v>1533</v>
      </c>
      <c r="F327" s="20"/>
      <c r="G327" s="20"/>
      <c r="H327" s="16"/>
      <c r="I327" s="18">
        <f>IF(C327="",0,SUMIFS(T_mouv_adm[Entrée],T_mouv_adm[Ref],C327))</f>
        <v>0</v>
      </c>
      <c r="J327" s="18">
        <f>IF(C327="",0,SUMIFS(T_mouv_adm[Sortie],T_mouv_adm[Ref],D327))</f>
        <v>0</v>
      </c>
      <c r="K327" s="18">
        <f t="shared" si="20"/>
        <v>0</v>
      </c>
      <c r="L327" s="54">
        <f t="shared" si="21"/>
        <v>0</v>
      </c>
      <c r="M327" s="52">
        <v>326</v>
      </c>
      <c r="N327" s="18">
        <f t="shared" si="22"/>
        <v>-326</v>
      </c>
      <c r="O327" s="18" t="str">
        <f t="shared" si="23"/>
        <v>Rupture</v>
      </c>
    </row>
    <row r="328" spans="1:15" x14ac:dyDescent="0.3">
      <c r="A328" s="39">
        <v>324</v>
      </c>
      <c r="B328" s="22" t="s">
        <v>1791</v>
      </c>
      <c r="C328" s="18" t="s">
        <v>1819</v>
      </c>
      <c r="D328" s="18" t="s">
        <v>242</v>
      </c>
      <c r="E328" s="18" t="s">
        <v>1533</v>
      </c>
      <c r="F328" s="20"/>
      <c r="G328" s="20"/>
      <c r="H328" s="16"/>
      <c r="I328" s="18">
        <f>IF(C328="",0,SUMIFS(T_mouv_adm[Entrée],T_mouv_adm[Ref],C328))</f>
        <v>2</v>
      </c>
      <c r="J328" s="18">
        <f>IF(C328="",0,SUMIFS(T_mouv_adm[Sortie],T_mouv_adm[Ref],D328))</f>
        <v>0</v>
      </c>
      <c r="K328" s="18">
        <f t="shared" si="20"/>
        <v>2</v>
      </c>
      <c r="L328" s="54">
        <f t="shared" si="21"/>
        <v>0</v>
      </c>
      <c r="M328" s="52">
        <v>327</v>
      </c>
      <c r="N328" s="18">
        <f t="shared" si="22"/>
        <v>-325</v>
      </c>
      <c r="O328" s="18" t="str">
        <f t="shared" si="23"/>
        <v>Rupture</v>
      </c>
    </row>
    <row r="329" spans="1:15" x14ac:dyDescent="0.3">
      <c r="A329" s="39">
        <v>325</v>
      </c>
      <c r="B329" s="22" t="s">
        <v>1820</v>
      </c>
      <c r="C329" s="18" t="s">
        <v>1821</v>
      </c>
      <c r="D329" s="18" t="s">
        <v>242</v>
      </c>
      <c r="E329" s="18" t="s">
        <v>1533</v>
      </c>
      <c r="F329" s="20"/>
      <c r="G329" s="20"/>
      <c r="H329" s="16"/>
      <c r="I329" s="18">
        <f>IF(C329="",0,SUMIFS(T_mouv_adm[Entrée],T_mouv_adm[Ref],C329))</f>
        <v>2</v>
      </c>
      <c r="J329" s="18">
        <f>IF(C329="",0,SUMIFS(T_mouv_adm[Sortie],T_mouv_adm[Ref],D329))</f>
        <v>0</v>
      </c>
      <c r="K329" s="18">
        <f t="shared" si="20"/>
        <v>2</v>
      </c>
      <c r="L329" s="54">
        <f t="shared" si="21"/>
        <v>0</v>
      </c>
      <c r="M329" s="52">
        <v>328</v>
      </c>
      <c r="N329" s="18">
        <f t="shared" si="22"/>
        <v>-326</v>
      </c>
      <c r="O329" s="18" t="str">
        <f t="shared" si="23"/>
        <v>Rupture</v>
      </c>
    </row>
    <row r="330" spans="1:15" x14ac:dyDescent="0.3">
      <c r="A330" s="39">
        <v>326</v>
      </c>
      <c r="B330" s="22" t="s">
        <v>1822</v>
      </c>
      <c r="C330" s="18" t="s">
        <v>1823</v>
      </c>
      <c r="D330" s="18" t="s">
        <v>691</v>
      </c>
      <c r="E330" s="18" t="s">
        <v>1533</v>
      </c>
      <c r="F330" s="20"/>
      <c r="G330" s="20"/>
      <c r="H330" s="16"/>
      <c r="I330" s="18">
        <f>IF(C330="",0,SUMIFS(T_mouv_adm[Entrée],T_mouv_adm[Ref],C330))</f>
        <v>0</v>
      </c>
      <c r="J330" s="18">
        <f>IF(C330="",0,SUMIFS(T_mouv_adm[Sortie],T_mouv_adm[Ref],D330))</f>
        <v>0</v>
      </c>
      <c r="K330" s="18">
        <f t="shared" si="20"/>
        <v>0</v>
      </c>
      <c r="L330" s="54">
        <f t="shared" si="21"/>
        <v>0</v>
      </c>
      <c r="M330" s="52">
        <v>329</v>
      </c>
      <c r="N330" s="18">
        <f t="shared" si="22"/>
        <v>-329</v>
      </c>
      <c r="O330" s="18" t="str">
        <f t="shared" si="23"/>
        <v>Rupture</v>
      </c>
    </row>
    <row r="331" spans="1:15" x14ac:dyDescent="0.3">
      <c r="A331" s="39">
        <v>327</v>
      </c>
      <c r="B331" s="22" t="s">
        <v>660</v>
      </c>
      <c r="C331" s="18" t="s">
        <v>713</v>
      </c>
      <c r="D331" s="18" t="s">
        <v>691</v>
      </c>
      <c r="E331" s="18" t="s">
        <v>1533</v>
      </c>
      <c r="F331" s="20"/>
      <c r="G331" s="20"/>
      <c r="H331" s="16"/>
      <c r="I331" s="18">
        <f>IF(C331="",0,SUMIFS(T_mouv_adm[Entrée],T_mouv_adm[Ref],C331))</f>
        <v>0</v>
      </c>
      <c r="J331" s="18">
        <f>IF(C331="",0,SUMIFS(T_mouv_adm[Sortie],T_mouv_adm[Ref],D331))</f>
        <v>0</v>
      </c>
      <c r="K331" s="18">
        <f t="shared" si="20"/>
        <v>0</v>
      </c>
      <c r="L331" s="54">
        <f t="shared" si="21"/>
        <v>0</v>
      </c>
      <c r="M331" s="52">
        <v>330</v>
      </c>
      <c r="N331" s="18">
        <f t="shared" si="22"/>
        <v>-330</v>
      </c>
      <c r="O331" s="18" t="str">
        <f t="shared" si="23"/>
        <v>Rupture</v>
      </c>
    </row>
    <row r="332" spans="1:15" x14ac:dyDescent="0.3">
      <c r="A332" s="39">
        <v>328</v>
      </c>
      <c r="B332" s="22" t="s">
        <v>660</v>
      </c>
      <c r="C332" s="18" t="s">
        <v>661</v>
      </c>
      <c r="D332" s="18" t="s">
        <v>691</v>
      </c>
      <c r="E332" s="18" t="s">
        <v>1533</v>
      </c>
      <c r="F332" s="20"/>
      <c r="G332" s="20"/>
      <c r="H332" s="16"/>
      <c r="I332" s="18">
        <f>IF(C332="",0,SUMIFS(T_mouv_adm[Entrée],T_mouv_adm[Ref],C332))</f>
        <v>0</v>
      </c>
      <c r="J332" s="18">
        <f>IF(C332="",0,SUMIFS(T_mouv_adm[Sortie],T_mouv_adm[Ref],D332))</f>
        <v>0</v>
      </c>
      <c r="K332" s="18">
        <f t="shared" si="20"/>
        <v>0</v>
      </c>
      <c r="L332" s="54">
        <f t="shared" si="21"/>
        <v>0</v>
      </c>
      <c r="M332" s="52">
        <v>331</v>
      </c>
      <c r="N332" s="18">
        <f t="shared" si="22"/>
        <v>-331</v>
      </c>
      <c r="O332" s="18" t="str">
        <f t="shared" si="23"/>
        <v>Rupture</v>
      </c>
    </row>
    <row r="333" spans="1:15" x14ac:dyDescent="0.3">
      <c r="A333" s="39">
        <v>329</v>
      </c>
      <c r="B333" s="22" t="s">
        <v>1057</v>
      </c>
      <c r="C333" s="18" t="s">
        <v>1058</v>
      </c>
      <c r="D333" s="18" t="s">
        <v>242</v>
      </c>
      <c r="E333" s="18" t="s">
        <v>1533</v>
      </c>
      <c r="F333" s="20"/>
      <c r="G333" s="20"/>
      <c r="H333" s="16"/>
      <c r="I333" s="18">
        <f>IF(C333="",0,SUMIFS(T_mouv_adm[Entrée],T_mouv_adm[Ref],C333))</f>
        <v>0</v>
      </c>
      <c r="J333" s="18">
        <f>IF(C333="",0,SUMIFS(T_mouv_adm[Sortie],T_mouv_adm[Ref],D333))</f>
        <v>0</v>
      </c>
      <c r="K333" s="18">
        <f t="shared" si="20"/>
        <v>0</v>
      </c>
      <c r="L333" s="54">
        <f t="shared" si="21"/>
        <v>0</v>
      </c>
      <c r="M333" s="52">
        <v>332</v>
      </c>
      <c r="N333" s="18">
        <f t="shared" si="22"/>
        <v>-332</v>
      </c>
      <c r="O333" s="18" t="str">
        <f t="shared" si="23"/>
        <v>Rupture</v>
      </c>
    </row>
    <row r="334" spans="1:15" x14ac:dyDescent="0.3">
      <c r="A334" s="39">
        <v>330</v>
      </c>
      <c r="B334" s="22" t="s">
        <v>225</v>
      </c>
      <c r="C334" s="18" t="s">
        <v>1527</v>
      </c>
      <c r="D334" s="18" t="s">
        <v>226</v>
      </c>
      <c r="E334" s="18" t="s">
        <v>1533</v>
      </c>
      <c r="F334" s="20"/>
      <c r="G334" s="20"/>
      <c r="H334" s="16"/>
      <c r="I334" s="18">
        <f>IF(C334="",0,SUMIFS(T_mouv_adm[Entrée],T_mouv_adm[Ref],C334))</f>
        <v>0</v>
      </c>
      <c r="J334" s="18">
        <f>IF(C334="",0,SUMIFS(T_mouv_adm[Sortie],T_mouv_adm[Ref],D334))</f>
        <v>0</v>
      </c>
      <c r="K334" s="18">
        <f t="shared" si="20"/>
        <v>0</v>
      </c>
      <c r="L334" s="54">
        <f t="shared" si="21"/>
        <v>0</v>
      </c>
      <c r="M334" s="52">
        <v>333</v>
      </c>
      <c r="N334" s="18">
        <f t="shared" si="22"/>
        <v>-333</v>
      </c>
      <c r="O334" s="18" t="str">
        <f t="shared" si="23"/>
        <v>Rupture</v>
      </c>
    </row>
    <row r="335" spans="1:15" x14ac:dyDescent="0.3">
      <c r="A335" s="39">
        <v>331</v>
      </c>
      <c r="B335" s="22" t="s">
        <v>1573</v>
      </c>
      <c r="C335" s="18" t="s">
        <v>1108</v>
      </c>
      <c r="D335" s="18" t="s">
        <v>120</v>
      </c>
      <c r="E335" s="18" t="s">
        <v>1533</v>
      </c>
      <c r="F335" s="20"/>
      <c r="G335" s="20"/>
      <c r="H335" s="16"/>
      <c r="I335" s="18">
        <f>IF(C335="",0,SUMIFS(T_mouv_adm[Entrée],T_mouv_adm[Ref],C335))</f>
        <v>4</v>
      </c>
      <c r="J335" s="18">
        <f>IF(C335="",0,SUMIFS(T_mouv_adm[Sortie],T_mouv_adm[Ref],D335))</f>
        <v>0</v>
      </c>
      <c r="K335" s="18">
        <f t="shared" si="20"/>
        <v>4</v>
      </c>
      <c r="L335" s="54">
        <f t="shared" si="21"/>
        <v>0</v>
      </c>
      <c r="M335" s="52">
        <v>334</v>
      </c>
      <c r="N335" s="18">
        <f t="shared" si="22"/>
        <v>-330</v>
      </c>
      <c r="O335" s="18" t="str">
        <f t="shared" si="23"/>
        <v>Rupture</v>
      </c>
    </row>
    <row r="336" spans="1:15" x14ac:dyDescent="0.3">
      <c r="A336" s="39">
        <v>332</v>
      </c>
      <c r="B336" s="22" t="s">
        <v>415</v>
      </c>
      <c r="C336" s="18" t="s">
        <v>1828</v>
      </c>
      <c r="D336" s="18" t="s">
        <v>242</v>
      </c>
      <c r="E336" s="18" t="s">
        <v>1533</v>
      </c>
      <c r="F336" s="20"/>
      <c r="G336" s="20"/>
      <c r="H336" s="16"/>
      <c r="I336" s="18">
        <f>IF(C336="",0,SUMIFS(T_mouv_adm[Entrée],T_mouv_adm[Ref],C336))</f>
        <v>2</v>
      </c>
      <c r="J336" s="18">
        <f>IF(C336="",0,SUMIFS(T_mouv_adm[Sortie],T_mouv_adm[Ref],D336))</f>
        <v>0</v>
      </c>
      <c r="K336" s="18">
        <f t="shared" si="20"/>
        <v>2</v>
      </c>
      <c r="L336" s="54">
        <f t="shared" si="21"/>
        <v>0</v>
      </c>
      <c r="M336" s="52">
        <v>335</v>
      </c>
      <c r="N336" s="18">
        <f t="shared" si="22"/>
        <v>-333</v>
      </c>
      <c r="O336" s="18" t="str">
        <f t="shared" si="23"/>
        <v>Rupture</v>
      </c>
    </row>
    <row r="337" spans="1:15" x14ac:dyDescent="0.3">
      <c r="A337" s="39">
        <v>333</v>
      </c>
      <c r="B337" s="22" t="s">
        <v>45</v>
      </c>
      <c r="C337" s="18" t="s">
        <v>435</v>
      </c>
      <c r="D337" s="18" t="s">
        <v>242</v>
      </c>
      <c r="E337" s="18" t="s">
        <v>1533</v>
      </c>
      <c r="F337" s="20"/>
      <c r="G337" s="20"/>
      <c r="H337" s="16"/>
      <c r="I337" s="18">
        <f>IF(C337="",0,SUMIFS(T_mouv_adm[Entrée],T_mouv_adm[Ref],C337))</f>
        <v>8</v>
      </c>
      <c r="J337" s="18">
        <f>IF(C337="",0,SUMIFS(T_mouv_adm[Sortie],T_mouv_adm[Ref],D337))</f>
        <v>0</v>
      </c>
      <c r="K337" s="18">
        <f t="shared" si="20"/>
        <v>8</v>
      </c>
      <c r="L337" s="54">
        <f t="shared" si="21"/>
        <v>0</v>
      </c>
      <c r="M337" s="52">
        <v>336</v>
      </c>
      <c r="N337" s="18">
        <f t="shared" si="22"/>
        <v>-328</v>
      </c>
      <c r="O337" s="18" t="str">
        <f t="shared" si="23"/>
        <v>Rupture</v>
      </c>
    </row>
    <row r="338" spans="1:15" x14ac:dyDescent="0.3">
      <c r="A338" s="39">
        <v>334</v>
      </c>
      <c r="B338" s="22" t="s">
        <v>1569</v>
      </c>
      <c r="C338" s="18" t="s">
        <v>1829</v>
      </c>
      <c r="D338" s="18" t="s">
        <v>242</v>
      </c>
      <c r="E338" s="18" t="s">
        <v>1533</v>
      </c>
      <c r="F338" s="20"/>
      <c r="G338" s="20"/>
      <c r="H338" s="16"/>
      <c r="I338" s="18">
        <f>IF(C338="",0,SUMIFS(T_mouv_adm[Entrée],T_mouv_adm[Ref],C338))</f>
        <v>16</v>
      </c>
      <c r="J338" s="18">
        <f>IF(C338="",0,SUMIFS(T_mouv_adm[Sortie],T_mouv_adm[Ref],D338))</f>
        <v>0</v>
      </c>
      <c r="K338" s="18">
        <f t="shared" si="20"/>
        <v>16</v>
      </c>
      <c r="L338" s="54">
        <f t="shared" si="21"/>
        <v>0</v>
      </c>
      <c r="M338" s="52">
        <v>337</v>
      </c>
      <c r="N338" s="18">
        <f t="shared" si="22"/>
        <v>-321</v>
      </c>
      <c r="O338" s="18" t="str">
        <f t="shared" si="23"/>
        <v>Rupture</v>
      </c>
    </row>
    <row r="339" spans="1:15" x14ac:dyDescent="0.3">
      <c r="A339" s="39">
        <v>335</v>
      </c>
      <c r="B339" s="22" t="s">
        <v>1830</v>
      </c>
      <c r="C339" s="18" t="s">
        <v>525</v>
      </c>
      <c r="D339" s="18" t="s">
        <v>242</v>
      </c>
      <c r="E339" s="18" t="s">
        <v>1533</v>
      </c>
      <c r="F339" s="20"/>
      <c r="G339" s="20"/>
      <c r="H339" s="16"/>
      <c r="I339" s="18">
        <f>IF(C339="",0,SUMIFS(T_mouv_adm[Entrée],T_mouv_adm[Ref],C339))</f>
        <v>3</v>
      </c>
      <c r="J339" s="18">
        <f>IF(C339="",0,SUMIFS(T_mouv_adm[Sortie],T_mouv_adm[Ref],D339))</f>
        <v>0</v>
      </c>
      <c r="K339" s="18">
        <f t="shared" si="20"/>
        <v>3</v>
      </c>
      <c r="L339" s="54">
        <f t="shared" si="21"/>
        <v>0</v>
      </c>
      <c r="M339" s="52">
        <v>338</v>
      </c>
      <c r="N339" s="18">
        <f t="shared" si="22"/>
        <v>-335</v>
      </c>
      <c r="O339" s="18" t="str">
        <f t="shared" si="23"/>
        <v>Rupture</v>
      </c>
    </row>
    <row r="340" spans="1:15" x14ac:dyDescent="0.3">
      <c r="A340" s="39">
        <v>336</v>
      </c>
      <c r="B340" s="22" t="s">
        <v>1831</v>
      </c>
      <c r="C340" s="18" t="s">
        <v>244</v>
      </c>
      <c r="D340" s="18" t="s">
        <v>242</v>
      </c>
      <c r="E340" s="18" t="s">
        <v>1533</v>
      </c>
      <c r="F340" s="20"/>
      <c r="G340" s="20"/>
      <c r="H340" s="16"/>
      <c r="I340" s="18">
        <f>IF(C340="",0,SUMIFS(T_mouv_adm[Entrée],T_mouv_adm[Ref],C340))</f>
        <v>4</v>
      </c>
      <c r="J340" s="18">
        <f>IF(C340="",0,SUMIFS(T_mouv_adm[Sortie],T_mouv_adm[Ref],D340))</f>
        <v>0</v>
      </c>
      <c r="K340" s="18">
        <f t="shared" si="20"/>
        <v>4</v>
      </c>
      <c r="L340" s="54">
        <f t="shared" si="21"/>
        <v>0</v>
      </c>
      <c r="M340" s="32">
        <v>339</v>
      </c>
      <c r="N340" s="18">
        <f t="shared" si="22"/>
        <v>-335</v>
      </c>
      <c r="O340" s="18" t="str">
        <f t="shared" si="23"/>
        <v>Rupture</v>
      </c>
    </row>
    <row r="341" spans="1:15" x14ac:dyDescent="0.3">
      <c r="C341" s="21"/>
      <c r="D341" s="21"/>
      <c r="E341" s="21"/>
    </row>
    <row r="342" spans="1:15" x14ac:dyDescent="0.3">
      <c r="C342" s="21"/>
      <c r="D342" s="21"/>
      <c r="E342" s="21"/>
    </row>
    <row r="343" spans="1:15" x14ac:dyDescent="0.3">
      <c r="C343" s="21"/>
      <c r="D343" s="21"/>
      <c r="E343" s="21"/>
    </row>
    <row r="344" spans="1:15" x14ac:dyDescent="0.3">
      <c r="C344" s="21"/>
      <c r="D344" s="21"/>
      <c r="E344" s="21"/>
    </row>
  </sheetData>
  <mergeCells count="1">
    <mergeCell ref="A2:O2"/>
  </mergeCells>
  <conditionalFormatting sqref="B5:E340">
    <cfRule type="notContainsBlanks" dxfId="25" priority="8">
      <formula>LEN(TRIM(B5))&gt;0</formula>
    </cfRule>
  </conditionalFormatting>
  <conditionalFormatting sqref="I5:L5">
    <cfRule type="notContainsBlanks" dxfId="24" priority="7" stopIfTrue="1">
      <formula>LEN(TRIM(I5))&gt;0</formula>
    </cfRule>
  </conditionalFormatting>
  <conditionalFormatting sqref="N5">
    <cfRule type="cellIs" dxfId="23" priority="4" operator="lessThan">
      <formula>0</formula>
    </cfRule>
  </conditionalFormatting>
  <conditionalFormatting sqref="N5:N340">
    <cfRule type="cellIs" dxfId="22" priority="3" operator="lessThan">
      <formula>0</formula>
    </cfRule>
  </conditionalFormatting>
  <conditionalFormatting sqref="O5:O340">
    <cfRule type="cellIs" dxfId="21" priority="1" operator="equal">
      <formula>"Rupture"</formula>
    </cfRule>
    <cfRule type="cellIs" dxfId="20" priority="2" operator="equal">
      <formula>"OK"</formula>
    </cfRule>
  </conditionalFormatting>
  <hyperlinks>
    <hyperlink ref="C3" location="'Pièces détachées Program'!A1" display="&gt; Voir la situation du stock des pièces Program" xr:uid="{6BB7B7AE-1C45-4C6E-99A7-800F9CCFCCFA}"/>
    <hyperlink ref="H3" location="'Liste des Part. &amp; Frs'!A1" display="&gt; Liste_des_Partenaires &amp; Fournisseurs" xr:uid="{EE3484C5-1E1C-489E-B98A-065A833E5FC1}"/>
    <hyperlink ref="B3" location="'Mouvement stock Program'!A1" display="&gt; Mouvement Stock Program" xr:uid="{29FDEFFF-84E0-4ABD-A05D-B7C31C0D0559}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E3CE5EA5-1490-4D06-8481-378B87261224}">
            <xm:f>NOT(ISERROR(SEARCH($N$7,O5)))</xm:f>
            <xm:f>$N$7</xm:f>
            <x14:dxf>
              <font>
                <color rgb="FFFF0000"/>
              </font>
            </x14:dxf>
          </x14:cfRule>
          <x14:cfRule type="containsText" priority="6" operator="containsText" id="{9B540B5D-4C67-4C93-8E51-A4C6BA12531B}">
            <xm:f>NOT(ISERROR(SEARCH($N$6,O5)))</xm:f>
            <xm:f>$N$6</xm:f>
            <x14:dxf>
              <font>
                <u val="none"/>
                <color rgb="FF00B050"/>
              </font>
            </x14:dxf>
          </x14:cfRule>
          <xm:sqref>O5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2ED947-36DF-4BA4-91D5-B498BC11D1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Mouvement stock Program</vt:lpstr>
      <vt:lpstr>Liste des Pièces Prog</vt:lpstr>
      <vt:lpstr>Liste des Part. &amp; Frs</vt:lpstr>
      <vt:lpstr>Mouvement Stock Admin.</vt:lpstr>
      <vt:lpstr>Liste Pièces Admin.</vt:lpstr>
      <vt:lpstr>L_piece_adm</vt:lpstr>
      <vt:lpstr>L_piece_prog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François ROUZE</cp:lastModifiedBy>
  <dcterms:created xsi:type="dcterms:W3CDTF">2015-08-05T11:02:55Z</dcterms:created>
  <dcterms:modified xsi:type="dcterms:W3CDTF">2024-08-23T02:43:03Z</dcterms:modified>
</cp:coreProperties>
</file>