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2A964FE-03DC-4A4D-B33E-BFBBCA2368D5}" xr6:coauthVersionLast="36" xr6:coauthVersionMax="47" xr10:uidLastSave="{00000000-0000-0000-0000-000000000000}"/>
  <bookViews>
    <workbookView xWindow="-108" yWindow="-108" windowWidth="19416" windowHeight="10296" xr2:uid="{47DA536F-5C82-4E30-9474-FA70F23F69D2}"/>
  </bookViews>
  <sheets>
    <sheet name="gestion stock" sheetId="1" r:id="rId1"/>
    <sheet name="MOUVEMENT" sheetId="3" r:id="rId2"/>
  </sheets>
  <definedNames>
    <definedName name="L_Code">T_stock[Code Article]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I5" i="1"/>
  <c r="I6" i="1"/>
  <c r="I7" i="1"/>
  <c r="I8" i="1"/>
  <c r="I9" i="1"/>
  <c r="I10" i="1"/>
  <c r="C12" i="3"/>
  <c r="C11" i="3"/>
  <c r="C10" i="3"/>
  <c r="C9" i="3"/>
  <c r="C8" i="3"/>
  <c r="C7" i="3"/>
  <c r="J6" i="3"/>
  <c r="J7" i="3"/>
  <c r="J8" i="3"/>
  <c r="M6" i="3"/>
  <c r="M7" i="3"/>
  <c r="M8" i="3"/>
  <c r="M5" i="3"/>
  <c r="J5" i="3"/>
  <c r="C5" i="3"/>
  <c r="C6" i="3"/>
  <c r="A6" i="1" l="1"/>
  <c r="A7" i="1" l="1"/>
  <c r="A8" i="1" l="1"/>
  <c r="A9" i="1" l="1"/>
  <c r="L6" i="1"/>
  <c r="K6" i="1" s="1" a="1"/>
  <c r="K6" i="1" s="1"/>
  <c r="L7" i="1"/>
  <c r="K7" i="1" s="1" a="1"/>
  <c r="K7" i="1" s="1"/>
  <c r="L8" i="1"/>
  <c r="K8" i="1" s="1" a="1"/>
  <c r="K8" i="1" s="1"/>
  <c r="L5" i="1"/>
  <c r="K5" i="1" s="1" a="1"/>
  <c r="K5" i="1" s="1"/>
  <c r="L9" i="1" l="1"/>
  <c r="K9" i="1" s="1" a="1"/>
  <c r="K9" i="1" s="1"/>
  <c r="A10" i="1"/>
  <c r="L10" i="1" l="1"/>
  <c r="K10" i="1" s="1" a="1"/>
  <c r="K10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<sst xmlns="http://schemas.openxmlformats.org/spreadsheetml/2006/main" count="32" uniqueCount="24">
  <si>
    <r>
      <rPr>
        <b/>
        <sz val="20"/>
        <color rgb="FF00C894"/>
        <rFont val="Calibri"/>
        <family val="2"/>
        <scheme val="minor"/>
      </rPr>
      <t>Entrées</t>
    </r>
    <r>
      <rPr>
        <b/>
        <sz val="20"/>
        <color rgb="FF000000"/>
        <rFont val="Calibri"/>
        <family val="2"/>
        <scheme val="minor"/>
      </rPr>
      <t xml:space="preserve"> et </t>
    </r>
    <r>
      <rPr>
        <b/>
        <sz val="20"/>
        <color rgb="FFFF5E3E"/>
        <rFont val="Calibri"/>
        <family val="2"/>
        <scheme val="minor"/>
      </rPr>
      <t>Sorties</t>
    </r>
    <r>
      <rPr>
        <b/>
        <sz val="20"/>
        <color rgb="FF000000"/>
        <rFont val="Calibri"/>
        <family val="2"/>
        <scheme val="minor"/>
      </rPr>
      <t xml:space="preserve"> du STOCK</t>
    </r>
  </si>
  <si>
    <t>Désignation</t>
  </si>
  <si>
    <t>Fournisseur</t>
  </si>
  <si>
    <t>Référence</t>
  </si>
  <si>
    <t>Lien web</t>
  </si>
  <si>
    <t>Photo</t>
  </si>
  <si>
    <t>Entrée</t>
  </si>
  <si>
    <t>Sortie</t>
  </si>
  <si>
    <t>Alerte Stock</t>
  </si>
  <si>
    <t>Stock Final</t>
  </si>
  <si>
    <t>Date</t>
  </si>
  <si>
    <t>PRODUIT A</t>
  </si>
  <si>
    <t>PRODUIT B</t>
  </si>
  <si>
    <t>PRODUIT C</t>
  </si>
  <si>
    <t>PRODUIT D</t>
  </si>
  <si>
    <t>PRODUIT E</t>
  </si>
  <si>
    <t>PRODUIT F</t>
  </si>
  <si>
    <t>Code Article</t>
  </si>
  <si>
    <t>Stock Mini</t>
  </si>
  <si>
    <t>Stock initial</t>
  </si>
  <si>
    <t>Table des Concordances</t>
  </si>
  <si>
    <t>Code Article2</t>
  </si>
  <si>
    <t>Désignation3</t>
  </si>
  <si>
    <t>Entrée4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</si>
</sst>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7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20"/>
      <color rgb="FF0ABEB5"/>
      <name val="Calibri"/>
      <family val="2"/>
      <scheme val="minor"/>
    </font>
    <font>
      <b/>
      <sz val="20"/>
      <color rgb="FF00C894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rgb="FFFF5E3E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25252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rgb="FF000000"/>
      </patternFill>
    </fill>
    <fill>
      <patternFill patternType="solid">
        <fgColor rgb="FF0E80C6"/>
        <bgColor rgb="FF000000"/>
      </patternFill>
    </fill>
    <fill>
      <patternFill patternType="solid">
        <fgColor rgb="FFA0FDCA"/>
        <bgColor rgb="FF000000"/>
      </patternFill>
    </fill>
    <fill>
      <patternFill patternType="solid">
        <fgColor rgb="FFFF5E3E"/>
        <bgColor rgb="FF000000"/>
      </patternFill>
    </fill>
    <fill>
      <patternFill patternType="solid">
        <fgColor rgb="FFEAEAEA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 style="thin">
        <color rgb="FFA5A5A5"/>
      </right>
      <top/>
      <bottom/>
      <diagonal/>
    </border>
    <border>
      <left style="thin">
        <color rgb="FFA5A5A5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9" fillId="0" borderId="0" xfId="0" applyFont="1"/>
    <xf numFmtId="0" fontId="10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3" fillId="0" borderId="0" xfId="0" applyFont="1"/>
    <xf numFmtId="0" fontId="14" fillId="0" borderId="0" xfId="0" applyFont="1"/>
    <xf numFmtId="164" fontId="4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6" borderId="3" xfId="0" applyFill="1" applyBorder="1" applyAlignment="1">
      <alignment horizontal="left" vertical="center" wrapText="1"/>
    </xf>
    <xf numFmtId="0" fontId="4" fillId="0" borderId="3" xfId="0" applyFont="1" applyBorder="1" applyAlignment="1">
      <alignment horizontal="center" vertical="center" wrapText="1"/>
    </xf>
    <xf numFmtId="164" fontId="4" fillId="6" borderId="3" xfId="0" applyNumberFormat="1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left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/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/>
    <xf numFmtId="14" fontId="4" fillId="0" borderId="0" xfId="0" applyNumberFormat="1" applyFont="1" applyFill="1"/>
    <xf numFmtId="164" fontId="5" fillId="0" borderId="0" xfId="0" applyNumberFormat="1" applyFont="1" applyFill="1"/>
    <xf numFmtId="0" fontId="4" fillId="0" borderId="0" xfId="0" applyFont="1" applyFill="1" applyAlignment="1">
      <alignment wrapText="1"/>
    </xf>
    <xf numFmtId="164" fontId="4" fillId="0" borderId="0" xfId="0" applyNumberFormat="1" applyFont="1" applyFill="1"/>
    <xf numFmtId="164" fontId="4" fillId="6" borderId="4" xfId="0" applyNumberFormat="1" applyFont="1" applyFill="1" applyBorder="1" applyAlignment="1">
      <alignment horizontal="center" vertical="center"/>
    </xf>
    <xf numFmtId="0" fontId="0" fillId="6" borderId="4" xfId="0" applyFill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12" fillId="3" borderId="8" xfId="0" applyNumberFormat="1" applyFont="1" applyFill="1" applyBorder="1" applyAlignment="1">
      <alignment horizontal="center" vertical="center"/>
    </xf>
    <xf numFmtId="164" fontId="12" fillId="3" borderId="0" xfId="0" applyNumberFormat="1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5" fillId="4" borderId="9" xfId="0" applyFont="1" applyFill="1" applyBorder="1" applyAlignment="1">
      <alignment horizontal="center" vertical="center" wrapText="1"/>
    </xf>
    <xf numFmtId="0" fontId="10" fillId="5" borderId="10" xfId="0" applyFont="1" applyFill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9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7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3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164" fontId="12" fillId="3" borderId="13" xfId="0" applyNumberFormat="1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0" tint="-4.9989318521683403E-2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 tint="0.39997558519241921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AEAEA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2D5C0E-77C9-4C29-B0A1-407BC512357A}" name="T_stock" displayName="T_stock" ref="A4:L10" totalsRowShown="0" headerRowDxfId="14" dataDxfId="18" tableBorderDxfId="29">
  <tableColumns count="12">
    <tableColumn id="1" xr3:uid="{469629E2-A76B-4D0C-85AB-93FA8F5AC12A}" name="Code Article" dataDxfId="28">
      <calculatedColumnFormula>A4+1</calculatedColumnFormula>
    </tableColumn>
    <tableColumn id="2" xr3:uid="{969F8CBB-486B-4957-98FD-5063CEC32C69}" name="Désignation" dataDxfId="27"/>
    <tableColumn id="3" xr3:uid="{00CA284A-25CD-4368-97EB-99A55663CC98}" name="Fournisseur" dataDxfId="26"/>
    <tableColumn id="4" xr3:uid="{CB07AC49-49B3-4F5D-A0A8-2927159C14D2}" name="Référence" dataDxfId="25"/>
    <tableColumn id="5" xr3:uid="{9501AD02-29F0-40CE-BA76-38B92E01F2B4}" name="Lien web" dataDxfId="24"/>
    <tableColumn id="6" xr3:uid="{D8A20D1A-049A-4FB8-948F-252E6DD0EBD6}" name="Photo" dataDxfId="23"/>
    <tableColumn id="7" xr3:uid="{3AF2D9D1-38EF-4052-BF07-82B2704A5875}" name="Stock Mini" dataDxfId="22"/>
    <tableColumn id="8" xr3:uid="{B546F369-E9D6-4109-91B4-931F0267A88B}" name="Stock initial" dataDxfId="21"/>
    <tableColumn id="9" xr3:uid="{C75C287E-4C86-4E41-9474-9916115AFD5C}" name="Entrée" dataDxfId="1">
      <calculatedColumnFormula>IFERROR(SUMIFS(T_mouvement[Entrée],T_mouvement[Code Article],A5),0)</calculatedColumnFormula>
    </tableColumn>
    <tableColumn id="10" xr3:uid="{1B13BA04-62F1-4FE5-9363-5D2A49F70859}" name="Sortie" dataDxfId="0">
      <calculatedColumnFormula>IFERROR(SUMIFS(T_mouvement[Sortie],T_mouvement[Code Article],A5),0)</calculatedColumnFormula>
    </tableColumn>
    <tableColumn id="11" xr3:uid="{86E81630-6684-4D97-BA3A-CC72673B6752}" name="Alerte Stock" dataDxfId="20">
      <calculatedColumnFormula array="1">_xlfn.IFS(L5&lt;=0,0,L5&lt;=G5,1,L5&gt;G5,2)</calculatedColumnFormula>
    </tableColumn>
    <tableColumn id="12" xr3:uid="{16611929-4773-4212-87C0-0F5D106331A3}" name="Stock Final" dataDxfId="19">
      <calculatedColumnFormula>H5+(I5-J5)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83B09B-53DB-4BE9-B37C-27031D3E021F}" name="T_mouvement" displayName="T_mouvement" ref="A4:E12" totalsRowShown="0" tableBorderDxfId="17">
  <tableColumns count="5">
    <tableColumn id="1" xr3:uid="{00BDB8C3-3D1F-4953-BCD0-C3AA5B2A5F8A}" name="Date" dataDxfId="16"/>
    <tableColumn id="2" xr3:uid="{3EF1B104-1076-4E25-A218-DB3A8A6734DB}" name="Code Article" dataDxfId="15"/>
    <tableColumn id="3" xr3:uid="{D53D3FB0-AB18-485E-8721-8072A990C36E}" name="Désignation" dataDxfId="11">
      <calculatedColumnFormula>IFERROR(INDEX(T_stock[],MATCH(B5,T_stock[Code Article],0),2),"")</calculatedColumnFormula>
    </tableColumn>
    <tableColumn id="4" xr3:uid="{0FA8E70E-A92F-4D5D-B0A3-09C0B671E9EB}" name="Entrée" dataDxfId="13"/>
    <tableColumn id="5" xr3:uid="{4F038169-5E3F-4027-A3C3-524B159D762F}" name="Sortie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E49018-D835-472A-B074-A8C8B85273CD}" name="T_concord" displayName="T_concord" ref="I4:O8" totalsRowShown="0" tableBorderDxfId="10">
  <tableColumns count="7">
    <tableColumn id="1" xr3:uid="{9C55BE15-83DB-450F-9114-ECC963992D4F}" name="Code Article" dataDxfId="9"/>
    <tableColumn id="2" xr3:uid="{F3236FBA-1AF1-4A53-94C5-FB073BEE18C1}" name="Désignation" dataDxfId="8">
      <calculatedColumnFormula>IFERROR(INDEX(T_stock[],MATCH(I5,T_stock[Code Article],0),2),"")</calculatedColumnFormula>
    </tableColumn>
    <tableColumn id="3" xr3:uid="{170D06E1-6A2B-4261-A44E-E4AABCFD9002}" name="Entrée" dataDxfId="7"/>
    <tableColumn id="4" xr3:uid="{D8B53E49-8C17-41EA-9072-287CB956D58C}" name="Code Article2" dataDxfId="6"/>
    <tableColumn id="5" xr3:uid="{120CE759-4757-403A-BB0B-689B6FCD51FC}" name="Désignation3" dataDxfId="5">
      <calculatedColumnFormula>IFERROR(INDEX(T_stock[],MATCH(L5,T_stock[Code Article],0),2),"")</calculatedColumnFormula>
    </tableColumn>
    <tableColumn id="6" xr3:uid="{14712B51-A794-46BB-A8E6-EE2648E1363F}" name="Entrée4" dataDxfId="4"/>
    <tableColumn id="7" xr3:uid="{E8E39E84-E3C0-402B-9CB2-8CC5CD9B65C7}" name="Sorti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7E3E6-ABC9-48FD-845A-D8D77A98F0FC}">
  <sheetPr codeName="Feuil1"/>
  <dimension ref="A1:N10"/>
  <sheetViews>
    <sheetView showZeros="0" tabSelected="1" workbookViewId="0">
      <selection activeCell="J6" sqref="J6"/>
    </sheetView>
  </sheetViews>
  <sheetFormatPr baseColWidth="10" defaultRowHeight="14.4" x14ac:dyDescent="0.3"/>
  <cols>
    <col min="1" max="1" width="9.33203125" customWidth="1"/>
    <col min="2" max="2" width="14" customWidth="1"/>
    <col min="3" max="3" width="13.77734375" customWidth="1"/>
    <col min="4" max="4" width="12.109375" customWidth="1"/>
    <col min="5" max="5" width="23.21875" customWidth="1"/>
    <col min="6" max="6" width="24.5546875" customWidth="1"/>
    <col min="7" max="7" width="12.6640625" customWidth="1"/>
    <col min="8" max="8" width="13.77734375" customWidth="1"/>
    <col min="11" max="11" width="9.6640625" customWidth="1"/>
    <col min="12" max="12" width="12.88671875" customWidth="1"/>
    <col min="13" max="14" width="1" customWidth="1"/>
    <col min="16" max="16" width="14.21875" customWidth="1"/>
    <col min="17" max="17" width="14" customWidth="1"/>
  </cols>
  <sheetData>
    <row r="1" spans="1:14" ht="25.8" x14ac:dyDescent="0.5">
      <c r="A1" s="22"/>
      <c r="B1" s="23"/>
      <c r="C1" s="24"/>
      <c r="D1" s="24"/>
      <c r="E1" s="24"/>
      <c r="F1" s="24"/>
      <c r="G1" s="1"/>
      <c r="H1" s="2"/>
      <c r="I1" s="2"/>
      <c r="J1" s="2"/>
      <c r="K1" s="2"/>
      <c r="L1" s="2"/>
      <c r="M1" s="3"/>
      <c r="N1" s="4"/>
    </row>
    <row r="2" spans="1:14" x14ac:dyDescent="0.3">
      <c r="A2" s="25"/>
      <c r="B2" s="26"/>
      <c r="C2" s="27"/>
      <c r="D2" s="27"/>
      <c r="E2" s="27"/>
      <c r="F2" s="27"/>
      <c r="G2" s="1"/>
      <c r="H2" s="2"/>
      <c r="I2" s="2"/>
      <c r="J2" s="2"/>
      <c r="K2" s="2"/>
      <c r="L2" s="2"/>
      <c r="M2" s="4"/>
      <c r="N2" s="5"/>
    </row>
    <row r="3" spans="1:14" ht="15.6" customHeight="1" x14ac:dyDescent="0.3">
      <c r="M3" s="8"/>
      <c r="N3" s="9"/>
    </row>
    <row r="4" spans="1:14" ht="30.6" customHeight="1" x14ac:dyDescent="0.3">
      <c r="A4" s="6" t="s">
        <v>17</v>
      </c>
      <c r="B4" s="19" t="s">
        <v>1</v>
      </c>
      <c r="C4" s="19" t="s">
        <v>2</v>
      </c>
      <c r="D4" s="19" t="s">
        <v>3</v>
      </c>
      <c r="E4" s="19" t="s">
        <v>4</v>
      </c>
      <c r="F4" s="19" t="s">
        <v>5</v>
      </c>
      <c r="G4" s="7" t="s">
        <v>18</v>
      </c>
      <c r="H4" s="6" t="s">
        <v>19</v>
      </c>
      <c r="I4" s="19" t="s">
        <v>6</v>
      </c>
      <c r="J4" s="19" t="s">
        <v>7</v>
      </c>
      <c r="K4" s="20" t="s">
        <v>8</v>
      </c>
      <c r="L4" s="21" t="s">
        <v>9</v>
      </c>
      <c r="M4" s="8"/>
      <c r="N4" s="9"/>
    </row>
    <row r="5" spans="1:14" x14ac:dyDescent="0.3">
      <c r="A5" s="10">
        <v>1</v>
      </c>
      <c r="B5" s="11" t="s">
        <v>11</v>
      </c>
      <c r="C5" s="12"/>
      <c r="D5" s="12"/>
      <c r="E5" s="12"/>
      <c r="F5" s="12"/>
      <c r="G5" s="13">
        <v>20</v>
      </c>
      <c r="H5" s="14">
        <v>3</v>
      </c>
      <c r="I5" s="14">
        <f>IFERROR(SUMIFS(T_mouvement[Entrée],T_mouvement[Code Article],A5),0)</f>
        <v>0</v>
      </c>
      <c r="J5" s="14">
        <f>IFERROR(SUMIFS(T_mouvement[Sortie],T_mouvement[Code Article],A5),0)</f>
        <v>5</v>
      </c>
      <c r="K5" s="14" cm="1">
        <f t="array" ref="K5">_xlfn.IFS(L5&lt;=0,0,L5&lt;=G5,1,L5&gt;G5,2)</f>
        <v>0</v>
      </c>
      <c r="L5" s="15">
        <f>H5+(I5-J5)</f>
        <v>-2</v>
      </c>
      <c r="M5" s="4"/>
      <c r="N5" s="4"/>
    </row>
    <row r="6" spans="1:14" x14ac:dyDescent="0.3">
      <c r="A6" s="10">
        <f>A5+1</f>
        <v>2</v>
      </c>
      <c r="B6" s="16" t="s">
        <v>12</v>
      </c>
      <c r="C6" s="12"/>
      <c r="D6" s="12"/>
      <c r="E6" s="12"/>
      <c r="F6" s="12"/>
      <c r="G6" s="13">
        <v>5</v>
      </c>
      <c r="H6" s="14">
        <v>0</v>
      </c>
      <c r="I6" s="14">
        <f>IFERROR(SUMIFS(T_mouvement[Entrée],T_mouvement[Code Article],A6),0)</f>
        <v>0</v>
      </c>
      <c r="J6" s="14">
        <f>IFERROR(SUMIFS(T_mouvement[Sortie],T_mouvement[Code Article],A6),0)</f>
        <v>15</v>
      </c>
      <c r="K6" s="14" cm="1">
        <f t="array" ref="K6">_xlfn.IFS(L6&lt;=0,0,L6&lt;=G6,1,L6&gt;G6,2)</f>
        <v>0</v>
      </c>
      <c r="L6" s="15">
        <f>H6+(I6-J6)</f>
        <v>-15</v>
      </c>
      <c r="M6" s="4"/>
      <c r="N6" s="4"/>
    </row>
    <row r="7" spans="1:14" x14ac:dyDescent="0.3">
      <c r="A7" s="10">
        <f>A6+1</f>
        <v>3</v>
      </c>
      <c r="B7" s="11" t="s">
        <v>13</v>
      </c>
      <c r="C7" s="12"/>
      <c r="D7" s="12"/>
      <c r="E7" s="12"/>
      <c r="F7" s="12"/>
      <c r="G7" s="13">
        <v>10</v>
      </c>
      <c r="H7" s="14">
        <v>23</v>
      </c>
      <c r="I7" s="14">
        <f>IFERROR(SUMIFS(T_mouvement[Entrée],T_mouvement[Code Article],A7),0)</f>
        <v>5</v>
      </c>
      <c r="J7" s="14">
        <f>IFERROR(SUMIFS(T_mouvement[Sortie],T_mouvement[Code Article],A7),0)</f>
        <v>0</v>
      </c>
      <c r="K7" s="14" cm="1">
        <f t="array" ref="K7">_xlfn.IFS(L7&lt;=0,0,L7&lt;=G7,1,L7&gt;G7,2)</f>
        <v>2</v>
      </c>
      <c r="L7" s="15">
        <f>H7+(I7-J7)</f>
        <v>28</v>
      </c>
      <c r="M7" s="4"/>
      <c r="N7" s="4"/>
    </row>
    <row r="8" spans="1:14" x14ac:dyDescent="0.3">
      <c r="A8" s="18">
        <f>A7+1</f>
        <v>4</v>
      </c>
      <c r="B8" s="16" t="s">
        <v>14</v>
      </c>
      <c r="C8" s="12"/>
      <c r="D8" s="12"/>
      <c r="E8" s="12"/>
      <c r="F8" s="12"/>
      <c r="G8" s="13">
        <v>20</v>
      </c>
      <c r="H8" s="14">
        <v>15</v>
      </c>
      <c r="I8" s="14">
        <f>IFERROR(SUMIFS(T_mouvement[Entrée],T_mouvement[Code Article],A8),0)</f>
        <v>36</v>
      </c>
      <c r="J8" s="14">
        <f>IFERROR(SUMIFS(T_mouvement[Sortie],T_mouvement[Code Article],A8),0)</f>
        <v>10</v>
      </c>
      <c r="K8" s="14" cm="1">
        <f t="array" ref="K8">_xlfn.IFS(L8&lt;=0,0,L8&lt;=G8,1,L8&gt;G8,2)</f>
        <v>2</v>
      </c>
      <c r="L8" s="15">
        <f>H8+(I8-J8)</f>
        <v>41</v>
      </c>
      <c r="M8" s="4"/>
      <c r="N8" s="4"/>
    </row>
    <row r="9" spans="1:14" x14ac:dyDescent="0.3">
      <c r="A9" s="10">
        <f>A8+1</f>
        <v>5</v>
      </c>
      <c r="B9" s="11" t="s">
        <v>15</v>
      </c>
      <c r="C9" s="12"/>
      <c r="D9" s="12"/>
      <c r="E9" s="12"/>
      <c r="F9" s="12"/>
      <c r="G9" s="13">
        <v>5</v>
      </c>
      <c r="H9" s="14">
        <v>5</v>
      </c>
      <c r="I9" s="14">
        <f>IFERROR(SUMIFS(T_mouvement[Entrée],T_mouvement[Code Article],A9),0)</f>
        <v>0</v>
      </c>
      <c r="J9" s="14">
        <f>IFERROR(SUMIFS(T_mouvement[Sortie],T_mouvement[Code Article],A9),0)</f>
        <v>3</v>
      </c>
      <c r="K9" s="14" cm="1">
        <f t="array" ref="K9">_xlfn.IFS(L9&lt;=0,0,L9&lt;=G9,1,L9&gt;G9,2)</f>
        <v>1</v>
      </c>
      <c r="L9" s="15">
        <f>H9+(I9-J9)</f>
        <v>2</v>
      </c>
      <c r="M9" s="4"/>
      <c r="N9" s="4"/>
    </row>
    <row r="10" spans="1:14" x14ac:dyDescent="0.3">
      <c r="A10" s="32">
        <f>A9+1</f>
        <v>6</v>
      </c>
      <c r="B10" s="33" t="s">
        <v>16</v>
      </c>
      <c r="C10" s="34"/>
      <c r="D10" s="34"/>
      <c r="E10" s="34"/>
      <c r="F10" s="34"/>
      <c r="G10" s="35">
        <v>5</v>
      </c>
      <c r="H10" s="36">
        <v>7</v>
      </c>
      <c r="I10" s="36">
        <f>IFERROR(SUMIFS(T_mouvement[Entrée],T_mouvement[Code Article],A10),0)</f>
        <v>3</v>
      </c>
      <c r="J10" s="36">
        <f>IFERROR(SUMIFS(T_mouvement[Sortie],T_mouvement[Code Article],A10),0)</f>
        <v>0</v>
      </c>
      <c r="K10" s="36" cm="1">
        <f t="array" ref="K10">_xlfn.IFS(L10&lt;=0,0,L10&lt;=G10,1,L10&gt;G10,2)</f>
        <v>2</v>
      </c>
      <c r="L10" s="37">
        <f>H10+(I10-J10)</f>
        <v>10</v>
      </c>
      <c r="M10" s="4"/>
      <c r="N10" s="4"/>
    </row>
  </sheetData>
  <conditionalFormatting sqref="A5:A10 C5:L10">
    <cfRule type="expression" dxfId="2" priority="1">
      <formula>NOT(MOD(ROW(),2))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65AFC8D3-3C12-4331-BB75-43E7CF85C49B}">
            <x14:iconSet iconSet="3Symbols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2</xm:f>
              </x14:cfvo>
              <x14:cfIcon iconSet="3Symbols" iconId="0"/>
              <x14:cfIcon iconSet="3Symbols" iconId="1"/>
              <x14:cfIcon iconSet="3Symbols" iconId="2"/>
            </x14:iconSet>
          </x14:cfRule>
          <xm:sqref>K5:K10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3D0B2-CCB1-4D80-AA02-43F532B88192}">
  <sheetPr codeName="Feuil2"/>
  <dimension ref="A1:O12"/>
  <sheetViews>
    <sheetView workbookViewId="0">
      <selection activeCell="D11" sqref="D11"/>
    </sheetView>
  </sheetViews>
  <sheetFormatPr baseColWidth="10" defaultRowHeight="14.4" x14ac:dyDescent="0.3"/>
  <cols>
    <col min="3" max="3" width="22.33203125" customWidth="1"/>
    <col min="4" max="5" width="11.5546875" style="51"/>
    <col min="9" max="9" width="14.21875" customWidth="1"/>
    <col min="10" max="10" width="15.5546875" customWidth="1"/>
    <col min="12" max="12" width="15.33203125" customWidth="1"/>
    <col min="13" max="13" width="18.77734375" customWidth="1"/>
    <col min="14" max="14" width="10.109375" customWidth="1"/>
    <col min="15" max="15" width="8.33203125" customWidth="1"/>
  </cols>
  <sheetData>
    <row r="1" spans="1:15" ht="25.8" x14ac:dyDescent="0.5">
      <c r="A1" s="28"/>
      <c r="B1" s="29" t="s">
        <v>0</v>
      </c>
      <c r="C1" s="30"/>
      <c r="D1" s="49"/>
      <c r="E1" s="49"/>
      <c r="I1" s="55" t="s">
        <v>20</v>
      </c>
      <c r="J1" s="55"/>
      <c r="K1" s="55"/>
      <c r="L1" s="55"/>
      <c r="M1" s="55"/>
      <c r="N1" s="55"/>
      <c r="O1" s="55"/>
    </row>
    <row r="2" spans="1:15" x14ac:dyDescent="0.3">
      <c r="A2" s="28"/>
      <c r="B2" s="31"/>
      <c r="C2" s="30"/>
      <c r="D2" s="49"/>
      <c r="E2" s="49"/>
    </row>
    <row r="4" spans="1:15" ht="31.2" x14ac:dyDescent="0.3">
      <c r="A4" s="38" t="s">
        <v>10</v>
      </c>
      <c r="B4" s="39" t="s">
        <v>17</v>
      </c>
      <c r="C4" s="40" t="s">
        <v>1</v>
      </c>
      <c r="D4" s="41" t="s">
        <v>6</v>
      </c>
      <c r="E4" s="42" t="s">
        <v>7</v>
      </c>
      <c r="I4" s="57" t="s">
        <v>17</v>
      </c>
      <c r="J4" s="58" t="s">
        <v>1</v>
      </c>
      <c r="K4" s="41" t="s">
        <v>6</v>
      </c>
      <c r="L4" s="57" t="s">
        <v>21</v>
      </c>
      <c r="M4" s="40" t="s">
        <v>22</v>
      </c>
      <c r="N4" s="41" t="s">
        <v>23</v>
      </c>
      <c r="O4" s="42" t="s">
        <v>7</v>
      </c>
    </row>
    <row r="5" spans="1:15" x14ac:dyDescent="0.3">
      <c r="A5" s="43">
        <v>45512</v>
      </c>
      <c r="B5" s="44">
        <v>4</v>
      </c>
      <c r="C5" s="45" t="str">
        <f>IFERROR(INDEX(T_stock[],MATCH(B5,T_stock[Code Article],0),2),"")</f>
        <v>PRODUIT D</v>
      </c>
      <c r="D5" s="36">
        <v>30</v>
      </c>
      <c r="E5" s="50"/>
      <c r="I5" s="47">
        <v>3</v>
      </c>
      <c r="J5" s="46" t="str">
        <f>IFERROR(INDEX(T_stock[],MATCH(I5,T_stock[Code Article],0),2),"")</f>
        <v>PRODUIT C</v>
      </c>
      <c r="K5" s="53">
        <v>1</v>
      </c>
      <c r="L5" s="47">
        <v>1</v>
      </c>
      <c r="M5" s="17" t="str">
        <f>IFERROR(INDEX(T_stock[],MATCH(L5,T_stock[Code Article],0),2),"")</f>
        <v>PRODUIT A</v>
      </c>
      <c r="N5" s="17"/>
      <c r="O5" s="56">
        <v>1</v>
      </c>
    </row>
    <row r="6" spans="1:15" x14ac:dyDescent="0.3">
      <c r="A6" s="43">
        <v>45517</v>
      </c>
      <c r="B6" s="44">
        <v>4</v>
      </c>
      <c r="C6" s="45" t="str">
        <f>IFERROR(INDEX(T_stock[],MATCH(B6,T_stock[Code Article],0),2),"")</f>
        <v>PRODUIT D</v>
      </c>
      <c r="D6" s="36"/>
      <c r="E6" s="48">
        <v>10</v>
      </c>
      <c r="I6" s="47">
        <v>3</v>
      </c>
      <c r="J6" s="46" t="str">
        <f>IFERROR(INDEX(T_stock[],MATCH(I6,T_stock[Code Article],0),2),"")</f>
        <v>PRODUIT C</v>
      </c>
      <c r="K6" s="53">
        <v>1</v>
      </c>
      <c r="L6" s="47">
        <v>2</v>
      </c>
      <c r="M6" s="17" t="str">
        <f>IFERROR(INDEX(T_stock[],MATCH(L6,T_stock[Code Article],0),2),"")</f>
        <v>PRODUIT B</v>
      </c>
      <c r="N6" s="54"/>
      <c r="O6" s="56">
        <v>3</v>
      </c>
    </row>
    <row r="7" spans="1:15" x14ac:dyDescent="0.3">
      <c r="A7" s="43">
        <v>45517</v>
      </c>
      <c r="B7" s="44">
        <v>3</v>
      </c>
      <c r="C7" s="52" t="str">
        <f>IFERROR(INDEX(T_stock[],MATCH(B7,T_stock[Code Article],0),2),"")</f>
        <v>PRODUIT C</v>
      </c>
      <c r="D7" s="36">
        <v>5</v>
      </c>
      <c r="E7" s="50"/>
      <c r="I7" s="47">
        <v>6</v>
      </c>
      <c r="J7" s="46" t="str">
        <f>IFERROR(INDEX(T_stock[],MATCH(I7,T_stock[Code Article],0),2),"")</f>
        <v>PRODUIT F</v>
      </c>
      <c r="K7" s="53">
        <v>1</v>
      </c>
      <c r="L7" s="47">
        <v>4</v>
      </c>
      <c r="M7" s="17" t="str">
        <f>IFERROR(INDEX(T_stock[],MATCH(L7,T_stock[Code Article],0),2),"")</f>
        <v>PRODUIT D</v>
      </c>
      <c r="N7" s="54">
        <v>2</v>
      </c>
      <c r="O7" s="56"/>
    </row>
    <row r="8" spans="1:15" x14ac:dyDescent="0.3">
      <c r="A8" s="43">
        <v>45517</v>
      </c>
      <c r="B8" s="44">
        <v>1</v>
      </c>
      <c r="C8" s="52" t="str">
        <f>IFERROR(INDEX(T_stock[],MATCH(B8,T_stock[Code Article],0),2),"")</f>
        <v>PRODUIT A</v>
      </c>
      <c r="D8" s="36"/>
      <c r="E8" s="50">
        <v>5</v>
      </c>
      <c r="I8" s="47">
        <v>6</v>
      </c>
      <c r="J8" s="46" t="str">
        <f>IFERROR(INDEX(T_stock[],MATCH(I8,T_stock[Code Article],0),2),"")</f>
        <v>PRODUIT F</v>
      </c>
      <c r="K8" s="53">
        <v>1</v>
      </c>
      <c r="L8" s="10">
        <v>5</v>
      </c>
      <c r="M8" s="17" t="str">
        <f>IFERROR(INDEX(T_stock[],MATCH(L8,T_stock[Code Article],0),2),"")</f>
        <v>PRODUIT E</v>
      </c>
      <c r="N8" s="54"/>
      <c r="O8" s="56">
        <v>1</v>
      </c>
    </row>
    <row r="9" spans="1:15" x14ac:dyDescent="0.3">
      <c r="A9" s="43">
        <v>45517</v>
      </c>
      <c r="B9" s="44">
        <v>2</v>
      </c>
      <c r="C9" s="52" t="str">
        <f>IFERROR(INDEX(T_stock[],MATCH(B9,T_stock[Code Article],0),2),"")</f>
        <v>PRODUIT B</v>
      </c>
      <c r="D9" s="36"/>
      <c r="E9" s="50">
        <v>15</v>
      </c>
    </row>
    <row r="10" spans="1:15" x14ac:dyDescent="0.3">
      <c r="A10" s="43">
        <v>45517</v>
      </c>
      <c r="B10" s="44">
        <v>6</v>
      </c>
      <c r="C10" s="52" t="str">
        <f>IFERROR(INDEX(T_stock[],MATCH(B10,T_stock[Code Article],0),2),"")</f>
        <v>PRODUIT F</v>
      </c>
      <c r="D10" s="36">
        <v>3</v>
      </c>
      <c r="E10" s="50"/>
    </row>
    <row r="11" spans="1:15" x14ac:dyDescent="0.3">
      <c r="A11" s="43">
        <v>45517</v>
      </c>
      <c r="B11" s="44">
        <v>4</v>
      </c>
      <c r="C11" s="52" t="str">
        <f>IFERROR(INDEX(T_stock[],MATCH(B11,T_stock[Code Article],0),2),"")</f>
        <v>PRODUIT D</v>
      </c>
      <c r="D11" s="36">
        <v>6</v>
      </c>
      <c r="E11" s="50"/>
    </row>
    <row r="12" spans="1:15" x14ac:dyDescent="0.3">
      <c r="A12" s="43">
        <v>45517</v>
      </c>
      <c r="B12" s="44">
        <v>5</v>
      </c>
      <c r="C12" s="52" t="str">
        <f>IFERROR(INDEX(T_stock[],MATCH(B12,T_stock[Code Article],0),2),"")</f>
        <v>PRODUIT E</v>
      </c>
      <c r="D12" s="36"/>
      <c r="E12" s="50">
        <v>3</v>
      </c>
    </row>
  </sheetData>
  <mergeCells count="1">
    <mergeCell ref="I1:O1"/>
  </mergeCells>
  <dataValidations count="2">
    <dataValidation type="list" allowBlank="1" showInputMessage="1" showErrorMessage="1" sqref="B5:B12" xr:uid="{B4FDB5D4-36E2-4A22-B6E2-2CBB9AF2D347}">
      <formula1>L_Code</formula1>
    </dataValidation>
    <dataValidation type="list" allowBlank="1" showInputMessage="1" showErrorMessage="1" sqref="B1:B2 B4 I4 L4" xr:uid="{EC57DE3A-38EF-4D8A-A5E3-E94112FFA71F}">
      <formula1>$A$5:$A$21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 stock</vt:lpstr>
      <vt:lpstr>MOUVEMENT</vt:lpstr>
      <vt:lpstr>L_Code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descubes</dc:creator>
  <cp:lastModifiedBy>François ROUZE</cp:lastModifiedBy>
  <dcterms:created xsi:type="dcterms:W3CDTF">2024-08-13T07:46:14Z</dcterms:created>
  <dcterms:modified xsi:type="dcterms:W3CDTF">2024-08-13T09:55:34Z</dcterms:modified>
</cp:coreProperties>
</file>