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6C53E5F-1E9B-472D-9E5E-FBB1BE7A7C8F}" xr6:coauthVersionLast="36" xr6:coauthVersionMax="47" xr10:uidLastSave="{00000000-0000-0000-0000-000000000000}"/>
  <bookViews>
    <workbookView xWindow="-108" yWindow="-108" windowWidth="19416" windowHeight="10296" xr2:uid="{00000000-000D-0000-FFFF-FFFF00000000}"/>
  </bookViews>
  <sheets>
    <sheet name="ACCUEIL" sheetId="19" r:id="rId1"/>
    <sheet name="Programme" sheetId="13" state="hidden" r:id="rId2"/>
    <sheet name="Liste de classe" sheetId="15" state="hidden" r:id="rId3"/>
    <sheet name="CHS3_SEM1" sheetId="3" r:id="rId4"/>
    <sheet name="CHS3_SEM2" sheetId="14" r:id="rId5"/>
    <sheet name="CHS3_SEM1_Synthèse" sheetId="17" r:id="rId6"/>
    <sheet name="CHS3_SEM2_Synthèse" sheetId="16" r:id="rId7"/>
    <sheet name="CHS3_ANNUEL" sheetId="12" r:id="rId8"/>
    <sheet name="Données" sheetId="18" r:id="rId9"/>
  </sheets>
  <definedNames>
    <definedName name="_xlnm._FilterDatabase" localSheetId="3" hidden="1">CHS3_SEM1!$A$14:$W$16</definedName>
    <definedName name="_xlnm._FilterDatabase" localSheetId="4" hidden="1">CHS3_SEM2!$A$14:$W$16</definedName>
    <definedName name="_Toc535760073" localSheetId="1">Programme!$B$2</definedName>
    <definedName name="_xlnm.Print_Titles" localSheetId="3">CHS3_SEM1!$1:$14</definedName>
    <definedName name="_xlnm.Print_Titles" localSheetId="4">CHS3_SEM2!$1:$14</definedName>
    <definedName name="_xlnm.Print_Area" localSheetId="3">CHS3_SEM1!$A$1:$AI$24</definedName>
    <definedName name="_xlnm.Print_Area" localSheetId="4">CHS3_SEM2!$A$1:$AF$25</definedName>
  </definedNames>
  <calcPr calcId="191029"/>
</workbook>
</file>

<file path=xl/calcChain.xml><?xml version="1.0" encoding="utf-8"?>
<calcChain xmlns="http://schemas.openxmlformats.org/spreadsheetml/2006/main">
  <c r="E15" i="3" l="1"/>
  <c r="H15" i="3"/>
  <c r="K15" i="3"/>
  <c r="N15" i="3"/>
  <c r="Q15" i="3"/>
  <c r="T15" i="3"/>
  <c r="W15" i="3"/>
  <c r="Z15" i="3"/>
  <c r="AC15" i="3"/>
  <c r="AF15" i="3"/>
  <c r="AI15" i="3"/>
  <c r="E16" i="3"/>
  <c r="H16" i="3"/>
  <c r="K16" i="3"/>
  <c r="N16" i="3"/>
  <c r="Q16" i="3"/>
  <c r="T16" i="3"/>
  <c r="W16" i="3"/>
  <c r="Z16" i="3"/>
  <c r="AC16" i="3"/>
  <c r="AF16" i="3"/>
  <c r="AI16" i="3"/>
  <c r="E17" i="3"/>
  <c r="H17" i="3"/>
  <c r="K17" i="3"/>
  <c r="N17" i="3"/>
  <c r="Q17" i="3"/>
  <c r="T17" i="3"/>
  <c r="W17" i="3"/>
  <c r="Z17" i="3"/>
  <c r="AC17" i="3"/>
  <c r="AF17" i="3"/>
  <c r="AI17" i="3"/>
  <c r="AL17" i="3"/>
  <c r="AL16" i="3"/>
  <c r="AL15" i="3"/>
  <c r="AJ13" i="3"/>
  <c r="AG13" i="3"/>
  <c r="AD13" i="3"/>
  <c r="AA13" i="3"/>
  <c r="X13" i="3"/>
  <c r="U13" i="3"/>
  <c r="R13" i="3"/>
  <c r="O13" i="3"/>
  <c r="L13" i="3"/>
  <c r="I13" i="3"/>
  <c r="C13" i="3"/>
  <c r="F13" i="3"/>
  <c r="G15" i="12" l="1"/>
  <c r="I15" i="12"/>
  <c r="D17" i="12"/>
  <c r="D18" i="12"/>
  <c r="D16" i="12"/>
  <c r="F15" i="12"/>
  <c r="W16" i="14"/>
  <c r="K17" i="16" s="1"/>
  <c r="W17" i="14"/>
  <c r="K18" i="16" s="1"/>
  <c r="W15" i="14"/>
  <c r="K16" i="16" s="1"/>
  <c r="K15" i="16"/>
  <c r="I15" i="16"/>
  <c r="H15" i="16"/>
  <c r="T17" i="14"/>
  <c r="I18" i="16" s="1"/>
  <c r="T16" i="14"/>
  <c r="I17" i="16" s="1"/>
  <c r="T15" i="14"/>
  <c r="I16" i="16" s="1"/>
  <c r="Q17" i="14"/>
  <c r="H18" i="16" s="1"/>
  <c r="Q16" i="14"/>
  <c r="H17" i="16" s="1"/>
  <c r="Q15" i="14"/>
  <c r="H16" i="16" s="1"/>
  <c r="G36" i="13"/>
  <c r="N15" i="16"/>
  <c r="O15" i="16"/>
  <c r="M15" i="16"/>
  <c r="L15" i="16"/>
  <c r="J15" i="16"/>
  <c r="H15" i="12" s="1"/>
  <c r="G15" i="16"/>
  <c r="F15" i="16"/>
  <c r="E15" i="16"/>
  <c r="D15" i="16"/>
  <c r="Q18" i="17"/>
  <c r="N18" i="17"/>
  <c r="L18" i="17"/>
  <c r="K18" i="17"/>
  <c r="J18" i="17"/>
  <c r="H18" i="17"/>
  <c r="I18" i="17" s="1"/>
  <c r="E18" i="12" s="1"/>
  <c r="G18" i="17"/>
  <c r="E18" i="17"/>
  <c r="D18" i="17"/>
  <c r="Q17" i="17"/>
  <c r="N17" i="17"/>
  <c r="L17" i="17"/>
  <c r="M17" i="17" s="1"/>
  <c r="F17" i="12" s="1"/>
  <c r="K17" i="17"/>
  <c r="H17" i="17"/>
  <c r="I17" i="17" s="1"/>
  <c r="E17" i="12" s="1"/>
  <c r="E17" i="17"/>
  <c r="Q16" i="17"/>
  <c r="N16" i="17"/>
  <c r="L16" i="17"/>
  <c r="M16" i="17" s="1"/>
  <c r="F16" i="12" s="1"/>
  <c r="K16" i="17"/>
  <c r="H16" i="17"/>
  <c r="I16" i="17" s="1"/>
  <c r="E16" i="12" s="1"/>
  <c r="E16" i="17"/>
  <c r="R15" i="17"/>
  <c r="Q15" i="17"/>
  <c r="P15" i="17"/>
  <c r="O15" i="17"/>
  <c r="N15" i="17"/>
  <c r="M15" i="17"/>
  <c r="L15" i="17"/>
  <c r="K15" i="17"/>
  <c r="J15" i="17"/>
  <c r="I15" i="17"/>
  <c r="E15" i="12" s="1"/>
  <c r="H15" i="17"/>
  <c r="G15" i="17"/>
  <c r="F15" i="17"/>
  <c r="D15" i="12" s="1"/>
  <c r="E15" i="17"/>
  <c r="D15" i="17"/>
  <c r="A4" i="15"/>
  <c r="A5" i="15" s="1"/>
  <c r="O18" i="17"/>
  <c r="O17" i="17"/>
  <c r="O16" i="17"/>
  <c r="R16" i="17" l="1"/>
  <c r="M18" i="17"/>
  <c r="F18" i="12" s="1"/>
  <c r="F16" i="17"/>
  <c r="F18" i="17"/>
  <c r="F17" i="17"/>
  <c r="AF17" i="14"/>
  <c r="N18" i="16" s="1"/>
  <c r="AC17" i="14"/>
  <c r="M18" i="16" s="1"/>
  <c r="Z17" i="14"/>
  <c r="L18" i="16" s="1"/>
  <c r="N17" i="14"/>
  <c r="G18" i="16" s="1"/>
  <c r="K17" i="14"/>
  <c r="F18" i="16" s="1"/>
  <c r="H17" i="14"/>
  <c r="E18" i="16" s="1"/>
  <c r="E17" i="14"/>
  <c r="D18" i="16" s="1"/>
  <c r="P18" i="16" s="1"/>
  <c r="AF16" i="14"/>
  <c r="N17" i="16" s="1"/>
  <c r="AC16" i="14"/>
  <c r="M17" i="16" s="1"/>
  <c r="Z16" i="14"/>
  <c r="L17" i="16" s="1"/>
  <c r="N16" i="14"/>
  <c r="G17" i="16" s="1"/>
  <c r="K16" i="14"/>
  <c r="F17" i="16" s="1"/>
  <c r="H16" i="14"/>
  <c r="E17" i="16" s="1"/>
  <c r="E16" i="14"/>
  <c r="D17" i="16" s="1"/>
  <c r="P17" i="16" s="1"/>
  <c r="A16" i="14"/>
  <c r="A17" i="14" s="1"/>
  <c r="AF15" i="14"/>
  <c r="N16" i="16" s="1"/>
  <c r="AC15" i="14"/>
  <c r="M16" i="16" s="1"/>
  <c r="Z15" i="14"/>
  <c r="L16" i="16" s="1"/>
  <c r="N15" i="14"/>
  <c r="G16" i="16" s="1"/>
  <c r="K15" i="14"/>
  <c r="F16" i="16" s="1"/>
  <c r="H15" i="14"/>
  <c r="E16" i="16" s="1"/>
  <c r="E15" i="14"/>
  <c r="D16" i="16" s="1"/>
  <c r="P16" i="16" l="1"/>
  <c r="R16" i="16" s="1"/>
  <c r="J18" i="16"/>
  <c r="H18" i="12" s="1"/>
  <c r="J16" i="16"/>
  <c r="H16" i="12" s="1"/>
  <c r="J17" i="16"/>
  <c r="H17" i="12" s="1"/>
  <c r="R18" i="16"/>
  <c r="O17" i="16"/>
  <c r="I17" i="12" s="1"/>
  <c r="O16" i="16"/>
  <c r="I16" i="12" s="1"/>
  <c r="O18" i="16"/>
  <c r="I18" i="12" s="1"/>
  <c r="G17" i="13"/>
  <c r="P18" i="17"/>
  <c r="P17" i="17"/>
  <c r="G16" i="12"/>
  <c r="J16" i="12" s="1"/>
  <c r="R18" i="17" l="1"/>
  <c r="G18" i="12" s="1"/>
  <c r="J18" i="12" s="1"/>
  <c r="R17" i="17"/>
  <c r="G17" i="12" s="1"/>
  <c r="J17" i="12" s="1"/>
  <c r="S18" i="17"/>
  <c r="S17" i="17"/>
  <c r="S16" i="17"/>
  <c r="Q17" i="16"/>
  <c r="Q18" i="16"/>
  <c r="R17" i="16"/>
  <c r="Q16" i="16"/>
  <c r="T18" i="17" l="1"/>
  <c r="U18" i="17"/>
  <c r="T17" i="17"/>
  <c r="U17" i="17"/>
  <c r="U16" i="17"/>
  <c r="T16" i="17"/>
  <c r="L17" i="12"/>
  <c r="K17" i="12"/>
  <c r="L16" i="12" l="1"/>
  <c r="L18" i="12"/>
  <c r="K16" i="12"/>
  <c r="K18" i="12" l="1"/>
</calcChain>
</file>

<file path=xl/sharedStrings.xml><?xml version="1.0" encoding="utf-8"?>
<sst xmlns="http://schemas.openxmlformats.org/spreadsheetml/2006/main" count="325" uniqueCount="119">
  <si>
    <t>PROCES VERBAL DES EXAMENS DU PREMIER SEMESTRE</t>
  </si>
  <si>
    <t>NOMS ET PRENOMS</t>
  </si>
  <si>
    <t>CC</t>
  </si>
  <si>
    <t>EE</t>
  </si>
  <si>
    <t>MOY</t>
  </si>
  <si>
    <t>IURB</t>
  </si>
  <si>
    <t>N°</t>
  </si>
  <si>
    <t>MATRICULE</t>
  </si>
  <si>
    <t>DECISION</t>
  </si>
  <si>
    <t>PROCES VERBAL DE SYNTHESE SEMESTRE 1</t>
  </si>
  <si>
    <t>PROCES VERBAL DE SYNTHESE SEMESTRE 2</t>
  </si>
  <si>
    <t>PROCES VERBAL DE SYNTHESE ANNUELLE</t>
  </si>
  <si>
    <t>RANG</t>
  </si>
  <si>
    <t>MOY /20</t>
  </si>
  <si>
    <t>ANNEE ACADEMIQUE 2022/2023</t>
  </si>
  <si>
    <t>NIVEAU 3  LICENCE GENIE CIVIL OPTION TOPOGRAPHIE GEOMATIQUE (GCI_TGE3)</t>
  </si>
  <si>
    <t>ANNEE ACADEMIQUE 2023/2024</t>
  </si>
  <si>
    <t>NIVEAU 3  LICENCE GENIE MECANIQUE OPTION CHAUDRONNERIE ET SOUDURE (GME_CHS3)</t>
  </si>
  <si>
    <t>Analyse de fabrication</t>
  </si>
  <si>
    <t>DAO/CAO</t>
  </si>
  <si>
    <t>DAO/CAO 3D</t>
  </si>
  <si>
    <t>Tuyauterie approfondie</t>
  </si>
  <si>
    <t>1. GRILLES DE PARCOURS</t>
  </si>
  <si>
    <t>Code UE</t>
  </si>
  <si>
    <t>Intitulé</t>
  </si>
  <si>
    <t>UE</t>
  </si>
  <si>
    <t>Type</t>
  </si>
  <si>
    <t>Code</t>
  </si>
  <si>
    <t>EC</t>
  </si>
  <si>
    <t>Intitulé Elément Constitutif (EC)</t>
  </si>
  <si>
    <r>
      <t xml:space="preserve">/ </t>
    </r>
    <r>
      <rPr>
        <b/>
        <i/>
        <sz val="10"/>
        <color theme="1"/>
        <rFont val="Times New Roman"/>
        <family val="1"/>
      </rPr>
      <t>Subject title</t>
    </r>
  </si>
  <si>
    <t>Crédits</t>
  </si>
  <si>
    <t>CCTS</t>
  </si>
  <si>
    <t>Mathématiques appliquées et outils</t>
  </si>
  <si>
    <t>Analyse numérique / MATLAP</t>
  </si>
  <si>
    <t>Entreprise et Langue</t>
  </si>
  <si>
    <t>Entreprenariat et création d’entreprise</t>
  </si>
  <si>
    <t xml:space="preserve">Anglais </t>
  </si>
  <si>
    <t>UE FONDAMENTALE</t>
  </si>
  <si>
    <t xml:space="preserve">Traçage et construction </t>
  </si>
  <si>
    <t xml:space="preserve">Métrologie  </t>
  </si>
  <si>
    <r>
      <t>Intitulé Elément Constitutif (EC)/</t>
    </r>
    <r>
      <rPr>
        <b/>
        <sz val="10"/>
        <color theme="1"/>
        <rFont val="Calibri"/>
        <family val="2"/>
        <scheme val="minor"/>
      </rPr>
      <t xml:space="preserve"> </t>
    </r>
    <r>
      <rPr>
        <b/>
        <i/>
        <sz val="10"/>
        <color theme="1"/>
        <rFont val="Times New Roman"/>
        <family val="1"/>
      </rPr>
      <t>Subject title</t>
    </r>
  </si>
  <si>
    <t>Mécanique des fluides</t>
  </si>
  <si>
    <t xml:space="preserve">Analyse des systèmes </t>
  </si>
  <si>
    <t>Instrumentation</t>
  </si>
  <si>
    <t>Analyse fonctionnelle</t>
  </si>
  <si>
    <t xml:space="preserve">Calculs des structures </t>
  </si>
  <si>
    <t>Contrôle non destructif</t>
  </si>
  <si>
    <t xml:space="preserve">Projets et Stage Professionnel </t>
  </si>
  <si>
    <t>Projet tutoré</t>
  </si>
  <si>
    <t>MO311</t>
  </si>
  <si>
    <t>MO312</t>
  </si>
  <si>
    <t>EC311</t>
  </si>
  <si>
    <t>EC312</t>
  </si>
  <si>
    <t>SP311</t>
  </si>
  <si>
    <t>SP312</t>
  </si>
  <si>
    <t>SP313</t>
  </si>
  <si>
    <t>SP314</t>
  </si>
  <si>
    <t>DA311</t>
  </si>
  <si>
    <t>DA312</t>
  </si>
  <si>
    <t>Méthodologie de rédaction d'un rapport de stage</t>
  </si>
  <si>
    <t>PP321</t>
  </si>
  <si>
    <t>PP322</t>
  </si>
  <si>
    <t>Stage Professionnel</t>
  </si>
  <si>
    <t>Soutenance de rapport de stage</t>
  </si>
  <si>
    <t>MT321</t>
  </si>
  <si>
    <t>MT322</t>
  </si>
  <si>
    <t>MT323</t>
  </si>
  <si>
    <t>MT324</t>
  </si>
  <si>
    <t>MT325</t>
  </si>
  <si>
    <t>MT326</t>
  </si>
  <si>
    <t>PROCES VERBAL DES EXAMENS DU SECOND SEMESTRE</t>
  </si>
  <si>
    <t>PP323</t>
  </si>
  <si>
    <t>PP324</t>
  </si>
  <si>
    <t>EC313</t>
  </si>
  <si>
    <t>Technique d'expression et de communication</t>
  </si>
  <si>
    <t>Liste de classe</t>
  </si>
  <si>
    <t>CHS3</t>
  </si>
  <si>
    <t xml:space="preserve">AZAZILE </t>
  </si>
  <si>
    <t>AURELIEN JOEL</t>
  </si>
  <si>
    <t>JACQUE ROSTANT</t>
  </si>
  <si>
    <t>23SED104S</t>
  </si>
  <si>
    <t>23SED105S</t>
  </si>
  <si>
    <t>22SED056S</t>
  </si>
  <si>
    <t>UE Metiers</t>
  </si>
  <si>
    <t>PSP32</t>
  </si>
  <si>
    <t>MET32</t>
  </si>
  <si>
    <t>ELA31</t>
  </si>
  <si>
    <t>SPE31</t>
  </si>
  <si>
    <t>Semestre 1 option chaudronnerie et soudure : Liste des Unités d’Enseignement et matières associées</t>
  </si>
  <si>
    <t>Semestre 2 (LMD) Option Bâtiment: Liste des Unités d’Enseignement et matières associées</t>
  </si>
  <si>
    <t xml:space="preserve">Outils mathématiques </t>
  </si>
  <si>
    <t>OMA31</t>
  </si>
  <si>
    <t>LCA31</t>
  </si>
  <si>
    <t>Analyse numérique / MATLAB</t>
  </si>
  <si>
    <t>Conception assisté par Ordinateur</t>
  </si>
  <si>
    <t>Ref</t>
  </si>
  <si>
    <t>Matiere</t>
  </si>
  <si>
    <t>NIVEAU 1</t>
  </si>
  <si>
    <t>NIVEAU 2</t>
  </si>
  <si>
    <t>NIVEAU 3</t>
  </si>
  <si>
    <t>LICENCE GENIE MECANIQUE OPTION CHAUDRONNERIE ET SOUDURE</t>
  </si>
  <si>
    <t xml:space="preserve"> GME_CHS3</t>
  </si>
  <si>
    <t>NIVEAU</t>
  </si>
  <si>
    <t>semestre</t>
  </si>
  <si>
    <t>OPTION</t>
  </si>
  <si>
    <t>Feuille</t>
  </si>
  <si>
    <t>ANNEE</t>
  </si>
  <si>
    <t>2023/2024</t>
  </si>
  <si>
    <t>2024/2025</t>
  </si>
  <si>
    <t>2025/2026</t>
  </si>
  <si>
    <t>2026/2027</t>
  </si>
  <si>
    <t>2027/2028</t>
  </si>
  <si>
    <t>2028/2029</t>
  </si>
  <si>
    <t>2029/2030</t>
  </si>
  <si>
    <t>2030/2031</t>
  </si>
  <si>
    <t>2031/2032</t>
  </si>
  <si>
    <t>2032/2033</t>
  </si>
  <si>
    <t>2033/2034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</si>
</sst>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9"/>
      <name val="Arial"/>
      <family val="2"/>
    </font>
    <font>
      <b/>
      <sz val="11"/>
      <name val="Calibri"/>
      <family val="2"/>
      <scheme val="minor"/>
    </font>
    <font>
      <b/>
      <sz val="11"/>
      <name val="Arial"/>
      <family val="2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C00000"/>
      <name val="Arial"/>
      <family val="2"/>
    </font>
    <font>
      <sz val="9"/>
      <name val="Arial"/>
      <family val="2"/>
    </font>
    <font>
      <b/>
      <sz val="16"/>
      <color rgb="FFC00000"/>
      <name val="Arial"/>
      <family val="2"/>
    </font>
    <font>
      <sz val="11"/>
      <name val="Arial"/>
      <family val="2"/>
    </font>
    <font>
      <sz val="8"/>
      <name val="Calibri"/>
      <family val="2"/>
      <scheme val="minor"/>
    </font>
    <font>
      <sz val="8"/>
      <name val="Arial"/>
      <family val="2"/>
    </font>
    <font>
      <b/>
      <sz val="10"/>
      <name val="Arial"/>
      <family val="2"/>
    </font>
    <font>
      <b/>
      <sz val="10"/>
      <color rgb="FFC00000"/>
      <name val="Arial"/>
      <family val="2"/>
    </font>
    <font>
      <b/>
      <sz val="12"/>
      <color rgb="FF00B050"/>
      <name val="Arial"/>
      <family val="2"/>
    </font>
    <font>
      <b/>
      <sz val="12"/>
      <color theme="1"/>
      <name val="Times New Roman"/>
      <family val="1"/>
    </font>
    <font>
      <b/>
      <sz val="10"/>
      <color theme="1"/>
      <name val="Times New Roman"/>
      <family val="1"/>
    </font>
    <font>
      <b/>
      <i/>
      <sz val="10"/>
      <color theme="1"/>
      <name val="Times New Roman"/>
      <family val="1"/>
    </font>
    <font>
      <sz val="10"/>
      <color theme="1"/>
      <name val="Times New Roman"/>
      <family val="1"/>
    </font>
    <font>
      <sz val="12"/>
      <color theme="1"/>
      <name val="Times New Roman"/>
      <family val="1"/>
    </font>
    <font>
      <sz val="12"/>
      <color rgb="FF000000"/>
      <name val="Calibri"/>
      <family val="2"/>
      <scheme val="minor"/>
    </font>
    <font>
      <sz val="12"/>
      <color rgb="FF000000"/>
      <name val="Times New Roman"/>
      <family val="1"/>
    </font>
    <font>
      <b/>
      <sz val="5"/>
      <color theme="1"/>
      <name val="Times New Roman"/>
      <family val="1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indexed="64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/>
      <top style="thin">
        <color indexed="64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7" fillId="0" borderId="0"/>
    <xf numFmtId="0" fontId="7" fillId="0" borderId="0"/>
    <xf numFmtId="0" fontId="7" fillId="0" borderId="0"/>
    <xf numFmtId="0" fontId="7" fillId="0" borderId="0"/>
  </cellStyleXfs>
  <cellXfs count="205">
    <xf numFmtId="0" fontId="0" fillId="0" borderId="0" xfId="0"/>
    <xf numFmtId="0" fontId="1" fillId="0" borderId="0" xfId="0" applyFont="1"/>
    <xf numFmtId="0" fontId="4" fillId="0" borderId="0" xfId="0" applyFont="1"/>
    <xf numFmtId="0" fontId="6" fillId="0" borderId="0" xfId="0" applyFont="1"/>
    <xf numFmtId="0" fontId="8" fillId="0" borderId="0" xfId="0" applyFont="1"/>
    <xf numFmtId="0" fontId="12" fillId="0" borderId="0" xfId="0" applyFont="1"/>
    <xf numFmtId="0" fontId="0" fillId="0" borderId="0" xfId="0" applyAlignment="1">
      <alignment horizontal="center"/>
    </xf>
    <xf numFmtId="0" fontId="14" fillId="0" borderId="0" xfId="0" applyFont="1"/>
    <xf numFmtId="0" fontId="20" fillId="0" borderId="0" xfId="0" applyFont="1"/>
    <xf numFmtId="0" fontId="21" fillId="0" borderId="0" xfId="0" applyFont="1"/>
    <xf numFmtId="0" fontId="22" fillId="0" borderId="0" xfId="0" applyFont="1"/>
    <xf numFmtId="0" fontId="24" fillId="0" borderId="0" xfId="0" applyFont="1"/>
    <xf numFmtId="0" fontId="14" fillId="2" borderId="0" xfId="0" applyFont="1" applyFill="1"/>
    <xf numFmtId="0" fontId="18" fillId="2" borderId="0" xfId="0" applyFont="1" applyFill="1"/>
    <xf numFmtId="0" fontId="23" fillId="2" borderId="0" xfId="0" applyFont="1" applyFill="1"/>
    <xf numFmtId="0" fontId="15" fillId="2" borderId="0" xfId="0" applyFont="1" applyFill="1"/>
    <xf numFmtId="0" fontId="17" fillId="2" borderId="0" xfId="0" applyFont="1" applyFill="1"/>
    <xf numFmtId="0" fontId="16" fillId="2" borderId="0" xfId="0" applyFont="1" applyFill="1"/>
    <xf numFmtId="0" fontId="26" fillId="2" borderId="0" xfId="0" applyFont="1" applyFill="1"/>
    <xf numFmtId="0" fontId="27" fillId="2" borderId="0" xfId="0" applyFont="1" applyFill="1"/>
    <xf numFmtId="0" fontId="25" fillId="2" borderId="0" xfId="0" applyFont="1" applyFill="1"/>
    <xf numFmtId="0" fontId="19" fillId="2" borderId="0" xfId="0" applyFont="1" applyFill="1"/>
    <xf numFmtId="164" fontId="28" fillId="2" borderId="1" xfId="0" applyNumberFormat="1" applyFont="1" applyFill="1" applyBorder="1" applyAlignment="1">
      <alignment horizontal="center"/>
    </xf>
    <xf numFmtId="164" fontId="29" fillId="2" borderId="1" xfId="0" applyNumberFormat="1" applyFont="1" applyFill="1" applyBorder="1" applyAlignment="1">
      <alignment horizontal="center"/>
    </xf>
    <xf numFmtId="164" fontId="29" fillId="0" borderId="1" xfId="0" applyNumberFormat="1" applyFont="1" applyBorder="1" applyAlignment="1">
      <alignment horizontal="center"/>
    </xf>
    <xf numFmtId="2" fontId="29" fillId="3" borderId="1" xfId="0" applyNumberFormat="1" applyFont="1" applyFill="1" applyBorder="1" applyAlignment="1">
      <alignment horizontal="center" shrinkToFit="1"/>
    </xf>
    <xf numFmtId="0" fontId="30" fillId="0" borderId="0" xfId="0" applyFont="1"/>
    <xf numFmtId="0" fontId="1" fillId="0" borderId="0" xfId="0" applyFont="1" applyAlignment="1">
      <alignment vertical="center"/>
    </xf>
    <xf numFmtId="0" fontId="0" fillId="0" borderId="4" xfId="0" applyBorder="1"/>
    <xf numFmtId="0" fontId="0" fillId="0" borderId="9" xfId="0" applyBorder="1"/>
    <xf numFmtId="0" fontId="0" fillId="0" borderId="3" xfId="0" applyBorder="1"/>
    <xf numFmtId="0" fontId="0" fillId="0" borderId="5" xfId="0" applyBorder="1"/>
    <xf numFmtId="0" fontId="0" fillId="0" borderId="14" xfId="0" applyBorder="1"/>
    <xf numFmtId="0" fontId="0" fillId="0" borderId="11" xfId="0" applyBorder="1"/>
    <xf numFmtId="0" fontId="0" fillId="0" borderId="12" xfId="0" applyBorder="1"/>
    <xf numFmtId="0" fontId="0" fillId="0" borderId="15" xfId="0" applyBorder="1"/>
    <xf numFmtId="2" fontId="11" fillId="3" borderId="17" xfId="0" applyNumberFormat="1" applyFont="1" applyFill="1" applyBorder="1" applyAlignment="1">
      <alignment shrinkToFit="1"/>
    </xf>
    <xf numFmtId="2" fontId="11" fillId="3" borderId="18" xfId="0" applyNumberFormat="1" applyFont="1" applyFill="1" applyBorder="1" applyAlignment="1">
      <alignment shrinkToFit="1"/>
    </xf>
    <xf numFmtId="2" fontId="29" fillId="3" borderId="10" xfId="0" applyNumberFormat="1" applyFont="1" applyFill="1" applyBorder="1" applyAlignment="1">
      <alignment horizontal="center" shrinkToFit="1"/>
    </xf>
    <xf numFmtId="2" fontId="0" fillId="0" borderId="16" xfId="0" applyNumberFormat="1" applyBorder="1"/>
    <xf numFmtId="2" fontId="11" fillId="3" borderId="19" xfId="0" applyNumberFormat="1" applyFont="1" applyFill="1" applyBorder="1" applyAlignment="1">
      <alignment shrinkToFit="1"/>
    </xf>
    <xf numFmtId="0" fontId="1" fillId="4" borderId="16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5" fillId="0" borderId="13" xfId="0" applyFont="1" applyBorder="1" applyAlignment="1">
      <alignment horizontal="center"/>
    </xf>
    <xf numFmtId="2" fontId="29" fillId="3" borderId="17" xfId="0" applyNumberFormat="1" applyFont="1" applyFill="1" applyBorder="1" applyAlignment="1">
      <alignment horizontal="center" shrinkToFit="1"/>
    </xf>
    <xf numFmtId="0" fontId="5" fillId="0" borderId="20" xfId="0" applyFont="1" applyBorder="1" applyAlignment="1">
      <alignment horizontal="center"/>
    </xf>
    <xf numFmtId="2" fontId="29" fillId="3" borderId="18" xfId="0" applyNumberFormat="1" applyFont="1" applyFill="1" applyBorder="1" applyAlignment="1">
      <alignment horizontal="center" shrinkToFit="1"/>
    </xf>
    <xf numFmtId="0" fontId="0" fillId="0" borderId="24" xfId="0" applyBorder="1" applyAlignment="1">
      <alignment vertical="center"/>
    </xf>
    <xf numFmtId="0" fontId="0" fillId="0" borderId="25" xfId="0" applyBorder="1" applyAlignment="1">
      <alignment vertical="center"/>
    </xf>
    <xf numFmtId="0" fontId="1" fillId="0" borderId="13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13" fillId="0" borderId="0" xfId="0" applyFont="1" applyAlignment="1">
      <alignment horizontal="left" vertical="center"/>
    </xf>
    <xf numFmtId="164" fontId="29" fillId="0" borderId="17" xfId="0" applyNumberFormat="1" applyFont="1" applyBorder="1" applyAlignment="1">
      <alignment horizontal="center"/>
    </xf>
    <xf numFmtId="0" fontId="14" fillId="2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20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6" fillId="2" borderId="0" xfId="0" applyFont="1" applyFill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13" fillId="0" borderId="0" xfId="0" applyFont="1"/>
    <xf numFmtId="0" fontId="31" fillId="0" borderId="0" xfId="0" applyFont="1" applyAlignment="1">
      <alignment horizontal="left" vertical="center" indent="1"/>
    </xf>
    <xf numFmtId="0" fontId="32" fillId="0" borderId="28" xfId="0" applyFont="1" applyBorder="1" applyAlignment="1">
      <alignment horizontal="center" vertical="center" wrapText="1"/>
    </xf>
    <xf numFmtId="0" fontId="32" fillId="0" borderId="29" xfId="0" applyFont="1" applyBorder="1" applyAlignment="1">
      <alignment horizontal="center" vertical="center" wrapText="1"/>
    </xf>
    <xf numFmtId="0" fontId="32" fillId="0" borderId="32" xfId="0" applyFont="1" applyBorder="1" applyAlignment="1">
      <alignment horizontal="center" vertical="center" wrapText="1"/>
    </xf>
    <xf numFmtId="0" fontId="32" fillId="0" borderId="33" xfId="0" applyFont="1" applyBorder="1" applyAlignment="1">
      <alignment horizontal="center" vertical="center" wrapText="1"/>
    </xf>
    <xf numFmtId="0" fontId="32" fillId="0" borderId="4" xfId="0" applyFont="1" applyBorder="1" applyAlignment="1">
      <alignment horizontal="center" vertical="center" wrapText="1"/>
    </xf>
    <xf numFmtId="0" fontId="32" fillId="0" borderId="9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2" fillId="0" borderId="34" xfId="0" applyFont="1" applyBorder="1" applyAlignment="1">
      <alignment horizontal="center" vertical="center" wrapText="1"/>
    </xf>
    <xf numFmtId="0" fontId="36" fillId="0" borderId="12" xfId="0" applyFont="1" applyBorder="1" applyAlignment="1">
      <alignment horizontal="justify" vertical="center" wrapText="1"/>
    </xf>
    <xf numFmtId="0" fontId="32" fillId="0" borderId="15" xfId="0" applyFont="1" applyBorder="1" applyAlignment="1">
      <alignment horizontal="center" vertical="center" wrapText="1"/>
    </xf>
    <xf numFmtId="0" fontId="33" fillId="0" borderId="27" xfId="0" applyFont="1" applyBorder="1" applyAlignment="1">
      <alignment horizontal="center" vertical="center" wrapText="1"/>
    </xf>
    <xf numFmtId="0" fontId="32" fillId="0" borderId="38" xfId="0" applyFont="1" applyBorder="1" applyAlignment="1">
      <alignment horizontal="center" vertical="center" wrapText="1"/>
    </xf>
    <xf numFmtId="0" fontId="32" fillId="0" borderId="9" xfId="0" applyFont="1" applyBorder="1" applyAlignment="1">
      <alignment horizontal="center" vertical="center" wrapText="1"/>
    </xf>
    <xf numFmtId="0" fontId="35" fillId="0" borderId="0" xfId="0" applyFont="1" applyAlignment="1">
      <alignment vertical="center"/>
    </xf>
    <xf numFmtId="0" fontId="31" fillId="0" borderId="0" xfId="0" applyFont="1" applyAlignment="1">
      <alignment vertical="center"/>
    </xf>
    <xf numFmtId="0" fontId="38" fillId="0" borderId="0" xfId="0" applyFont="1" applyAlignment="1">
      <alignment vertical="center"/>
    </xf>
    <xf numFmtId="0" fontId="32" fillId="0" borderId="14" xfId="0" applyFont="1" applyBorder="1" applyAlignment="1">
      <alignment horizontal="center" vertical="center" wrapText="1"/>
    </xf>
    <xf numFmtId="0" fontId="32" fillId="0" borderId="37" xfId="0" applyFont="1" applyBorder="1" applyAlignment="1">
      <alignment horizontal="center" vertical="center" wrapText="1"/>
    </xf>
    <xf numFmtId="0" fontId="34" fillId="0" borderId="15" xfId="0" applyFont="1" applyBorder="1" applyAlignment="1">
      <alignment horizontal="center" vertical="center" wrapText="1"/>
    </xf>
    <xf numFmtId="0" fontId="36" fillId="0" borderId="15" xfId="0" applyFont="1" applyBorder="1" applyAlignment="1">
      <alignment vertical="center" wrapText="1"/>
    </xf>
    <xf numFmtId="0" fontId="34" fillId="0" borderId="15" xfId="0" applyFont="1" applyBorder="1" applyAlignment="1">
      <alignment vertical="center" wrapText="1"/>
    </xf>
    <xf numFmtId="0" fontId="13" fillId="0" borderId="15" xfId="0" applyFont="1" applyBorder="1" applyAlignment="1">
      <alignment vertical="center" wrapText="1"/>
    </xf>
    <xf numFmtId="0" fontId="35" fillId="0" borderId="15" xfId="0" applyFont="1" applyBorder="1" applyAlignment="1">
      <alignment vertical="center" wrapText="1"/>
    </xf>
    <xf numFmtId="0" fontId="32" fillId="0" borderId="0" xfId="0" applyFont="1" applyBorder="1" applyAlignment="1">
      <alignment horizontal="center" vertical="center" wrapText="1"/>
    </xf>
    <xf numFmtId="0" fontId="34" fillId="0" borderId="33" xfId="0" applyFont="1" applyBorder="1" applyAlignment="1">
      <alignment horizontal="center" vertical="center" wrapText="1"/>
    </xf>
    <xf numFmtId="0" fontId="34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33" xfId="0" applyBorder="1" applyAlignment="1">
      <alignment vertical="center" wrapText="1"/>
    </xf>
    <xf numFmtId="0" fontId="34" fillId="0" borderId="27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/>
    </xf>
    <xf numFmtId="0" fontId="5" fillId="0" borderId="5" xfId="0" applyFont="1" applyBorder="1"/>
    <xf numFmtId="0" fontId="10" fillId="0" borderId="13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32" fillId="0" borderId="4" xfId="0" applyFont="1" applyBorder="1" applyAlignment="1">
      <alignment horizontal="center" vertical="center" wrapText="1"/>
    </xf>
    <xf numFmtId="0" fontId="32" fillId="0" borderId="9" xfId="0" applyFont="1" applyBorder="1" applyAlignment="1">
      <alignment horizontal="center" vertical="center" wrapText="1"/>
    </xf>
    <xf numFmtId="0" fontId="34" fillId="0" borderId="30" xfId="0" applyFont="1" applyBorder="1" applyAlignment="1">
      <alignment vertical="center" wrapText="1"/>
    </xf>
    <xf numFmtId="0" fontId="34" fillId="0" borderId="35" xfId="0" applyFont="1" applyBorder="1" applyAlignment="1">
      <alignment vertical="center" wrapText="1"/>
    </xf>
    <xf numFmtId="0" fontId="39" fillId="0" borderId="31" xfId="0" applyFont="1" applyBorder="1" applyAlignment="1">
      <alignment horizontal="center" vertical="center"/>
    </xf>
    <xf numFmtId="0" fontId="11" fillId="0" borderId="2" xfId="0" applyFont="1" applyBorder="1"/>
    <xf numFmtId="0" fontId="0" fillId="0" borderId="43" xfId="0" applyBorder="1"/>
    <xf numFmtId="0" fontId="31" fillId="0" borderId="0" xfId="0" applyFont="1" applyAlignment="1">
      <alignment horizontal="left" vertical="center"/>
    </xf>
    <xf numFmtId="0" fontId="35" fillId="0" borderId="33" xfId="0" applyFont="1" applyBorder="1" applyAlignment="1">
      <alignment vertical="center" wrapText="1"/>
    </xf>
    <xf numFmtId="0" fontId="13" fillId="0" borderId="33" xfId="0" applyFont="1" applyBorder="1" applyAlignment="1">
      <alignment horizontal="center" vertical="center" wrapText="1"/>
    </xf>
    <xf numFmtId="0" fontId="37" fillId="0" borderId="15" xfId="0" applyFont="1" applyBorder="1" applyAlignment="1">
      <alignment vertical="center" wrapText="1"/>
    </xf>
    <xf numFmtId="0" fontId="32" fillId="0" borderId="44" xfId="0" applyFont="1" applyBorder="1" applyAlignment="1">
      <alignment horizontal="center" vertical="center" wrapText="1"/>
    </xf>
    <xf numFmtId="0" fontId="34" fillId="0" borderId="44" xfId="0" applyFont="1" applyBorder="1" applyAlignment="1">
      <alignment horizontal="center" vertical="center" wrapText="1"/>
    </xf>
    <xf numFmtId="0" fontId="34" fillId="0" borderId="9" xfId="0" applyFont="1" applyBorder="1" applyAlignment="1">
      <alignment horizontal="center" vertical="center" wrapText="1"/>
    </xf>
    <xf numFmtId="0" fontId="34" fillId="0" borderId="37" xfId="0" applyFont="1" applyBorder="1" applyAlignment="1">
      <alignment horizontal="center" vertical="center" wrapText="1"/>
    </xf>
    <xf numFmtId="0" fontId="1" fillId="0" borderId="47" xfId="0" applyFont="1" applyBorder="1" applyAlignment="1">
      <alignment horizontal="center"/>
    </xf>
    <xf numFmtId="2" fontId="0" fillId="5" borderId="16" xfId="0" applyNumberFormat="1" applyFill="1" applyBorder="1"/>
    <xf numFmtId="0" fontId="35" fillId="0" borderId="14" xfId="0" applyFont="1" applyBorder="1" applyAlignment="1">
      <alignment vertical="center" wrapText="1"/>
    </xf>
    <xf numFmtId="0" fontId="34" fillId="0" borderId="12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/>
    </xf>
    <xf numFmtId="0" fontId="10" fillId="0" borderId="48" xfId="0" applyFont="1" applyBorder="1" applyAlignment="1">
      <alignment horizontal="center"/>
    </xf>
    <xf numFmtId="0" fontId="5" fillId="0" borderId="48" xfId="0" applyFont="1" applyBorder="1" applyAlignment="1">
      <alignment horizontal="center"/>
    </xf>
    <xf numFmtId="0" fontId="5" fillId="0" borderId="49" xfId="0" applyFont="1" applyBorder="1" applyAlignment="1">
      <alignment horizontal="center"/>
    </xf>
    <xf numFmtId="0" fontId="11" fillId="0" borderId="50" xfId="0" applyFont="1" applyBorder="1"/>
    <xf numFmtId="164" fontId="28" fillId="2" borderId="13" xfId="0" applyNumberFormat="1" applyFont="1" applyFill="1" applyBorder="1" applyAlignment="1">
      <alignment horizontal="center"/>
    </xf>
    <xf numFmtId="0" fontId="0" fillId="0" borderId="0" xfId="0" applyFont="1" applyAlignment="1">
      <alignment horizontal="left" vertical="center"/>
    </xf>
    <xf numFmtId="0" fontId="0" fillId="4" borderId="3" xfId="0" applyFill="1" applyBorder="1"/>
    <xf numFmtId="0" fontId="0" fillId="4" borderId="11" xfId="0" applyFill="1" applyBorder="1"/>
    <xf numFmtId="2" fontId="0" fillId="4" borderId="16" xfId="0" applyNumberFormat="1" applyFill="1" applyBorder="1"/>
    <xf numFmtId="0" fontId="0" fillId="4" borderId="5" xfId="0" applyFill="1" applyBorder="1"/>
    <xf numFmtId="0" fontId="0" fillId="4" borderId="12" xfId="0" applyFill="1" applyBorder="1"/>
    <xf numFmtId="0" fontId="32" fillId="0" borderId="43" xfId="0" applyFont="1" applyBorder="1" applyAlignment="1">
      <alignment horizontal="center" vertical="center" wrapText="1"/>
    </xf>
    <xf numFmtId="0" fontId="39" fillId="0" borderId="29" xfId="0" applyFont="1" applyBorder="1" applyAlignment="1">
      <alignment horizontal="center" vertical="center"/>
    </xf>
    <xf numFmtId="2" fontId="0" fillId="0" borderId="23" xfId="0" applyNumberFormat="1" applyBorder="1"/>
    <xf numFmtId="0" fontId="1" fillId="4" borderId="10" xfId="0" applyFont="1" applyFill="1" applyBorder="1" applyAlignment="1">
      <alignment horizontal="center"/>
    </xf>
    <xf numFmtId="2" fontId="0" fillId="0" borderId="11" xfId="0" applyNumberFormat="1" applyBorder="1"/>
    <xf numFmtId="0" fontId="34" fillId="0" borderId="41" xfId="0" applyFont="1" applyBorder="1" applyAlignment="1">
      <alignment horizontal="center" vertical="center" wrapText="1"/>
    </xf>
    <xf numFmtId="0" fontId="34" fillId="0" borderId="43" xfId="0" applyFont="1" applyBorder="1" applyAlignment="1">
      <alignment horizontal="center" vertical="center" wrapText="1"/>
    </xf>
    <xf numFmtId="0" fontId="32" fillId="0" borderId="46" xfId="0" applyFont="1" applyBorder="1" applyAlignment="1">
      <alignment horizontal="center" vertical="center" wrapText="1"/>
    </xf>
    <xf numFmtId="0" fontId="32" fillId="0" borderId="35" xfId="0" applyFont="1" applyBorder="1" applyAlignment="1">
      <alignment horizontal="center" vertical="center" wrapText="1"/>
    </xf>
    <xf numFmtId="0" fontId="32" fillId="0" borderId="31" xfId="0" applyFont="1" applyBorder="1" applyAlignment="1">
      <alignment horizontal="center" vertical="center" wrapText="1"/>
    </xf>
    <xf numFmtId="0" fontId="32" fillId="0" borderId="30" xfId="0" applyFont="1" applyBorder="1" applyAlignment="1">
      <alignment horizontal="center" vertical="center" wrapText="1"/>
    </xf>
    <xf numFmtId="0" fontId="32" fillId="0" borderId="34" xfId="0" applyFont="1" applyBorder="1" applyAlignment="1">
      <alignment horizontal="center" vertical="center" wrapText="1"/>
    </xf>
    <xf numFmtId="0" fontId="32" fillId="0" borderId="27" xfId="0" applyFont="1" applyBorder="1" applyAlignment="1">
      <alignment horizontal="center" vertical="center" wrapText="1"/>
    </xf>
    <xf numFmtId="0" fontId="34" fillId="0" borderId="4" xfId="0" applyFont="1" applyBorder="1" applyAlignment="1">
      <alignment vertical="center" wrapText="1"/>
    </xf>
    <xf numFmtId="0" fontId="34" fillId="0" borderId="37" xfId="0" applyFont="1" applyBorder="1" applyAlignment="1">
      <alignment vertical="center" wrapText="1"/>
    </xf>
    <xf numFmtId="0" fontId="34" fillId="0" borderId="9" xfId="0" applyFont="1" applyBorder="1" applyAlignment="1">
      <alignment vertical="center" wrapText="1"/>
    </xf>
    <xf numFmtId="0" fontId="0" fillId="0" borderId="41" xfId="0" applyBorder="1" applyAlignment="1">
      <alignment vertical="center" wrapText="1"/>
    </xf>
    <xf numFmtId="0" fontId="0" fillId="0" borderId="42" xfId="0" applyBorder="1" applyAlignment="1">
      <alignment vertical="center" wrapText="1"/>
    </xf>
    <xf numFmtId="0" fontId="0" fillId="0" borderId="40" xfId="0" applyBorder="1" applyAlignment="1">
      <alignment vertical="center" wrapText="1"/>
    </xf>
    <xf numFmtId="0" fontId="32" fillId="0" borderId="45" xfId="0" applyFont="1" applyBorder="1" applyAlignment="1">
      <alignment horizontal="center" vertical="center" wrapText="1"/>
    </xf>
    <xf numFmtId="0" fontId="32" fillId="0" borderId="9" xfId="0" applyFont="1" applyBorder="1" applyAlignment="1">
      <alignment horizontal="center" vertical="center" wrapText="1"/>
    </xf>
    <xf numFmtId="0" fontId="35" fillId="0" borderId="14" xfId="0" applyFont="1" applyBorder="1" applyAlignment="1">
      <alignment vertical="center" wrapText="1"/>
    </xf>
    <xf numFmtId="0" fontId="35" fillId="0" borderId="15" xfId="0" applyFont="1" applyBorder="1" applyAlignment="1">
      <alignment vertical="center" wrapText="1"/>
    </xf>
    <xf numFmtId="0" fontId="32" fillId="0" borderId="4" xfId="0" applyFont="1" applyBorder="1" applyAlignment="1">
      <alignment horizontal="center" vertical="center" wrapText="1"/>
    </xf>
    <xf numFmtId="0" fontId="34" fillId="0" borderId="4" xfId="0" applyFont="1" applyBorder="1" applyAlignment="1">
      <alignment horizontal="center" vertical="center" wrapText="1"/>
    </xf>
    <xf numFmtId="0" fontId="34" fillId="0" borderId="37" xfId="0" applyFont="1" applyBorder="1" applyAlignment="1">
      <alignment horizontal="center" vertical="center" wrapText="1"/>
    </xf>
    <xf numFmtId="0" fontId="34" fillId="0" borderId="9" xfId="0" applyFont="1" applyBorder="1" applyAlignment="1">
      <alignment horizontal="center" vertical="center" wrapText="1"/>
    </xf>
    <xf numFmtId="0" fontId="32" fillId="0" borderId="37" xfId="0" applyFont="1" applyBorder="1" applyAlignment="1">
      <alignment horizontal="center" vertical="center" wrapText="1"/>
    </xf>
    <xf numFmtId="0" fontId="0" fillId="0" borderId="39" xfId="0" applyBorder="1" applyAlignment="1">
      <alignment vertical="center" wrapText="1"/>
    </xf>
    <xf numFmtId="0" fontId="34" fillId="0" borderId="35" xfId="0" applyFont="1" applyBorder="1" applyAlignment="1">
      <alignment vertical="center" wrapText="1"/>
    </xf>
    <xf numFmtId="0" fontId="34" fillId="0" borderId="34" xfId="0" applyFont="1" applyBorder="1" applyAlignment="1">
      <alignment vertical="center" wrapText="1"/>
    </xf>
    <xf numFmtId="0" fontId="34" fillId="0" borderId="31" xfId="0" applyFont="1" applyBorder="1" applyAlignment="1">
      <alignment vertical="center" wrapText="1"/>
    </xf>
    <xf numFmtId="0" fontId="31" fillId="0" borderId="30" xfId="0" applyFont="1" applyBorder="1" applyAlignment="1">
      <alignment vertical="center" wrapText="1"/>
    </xf>
    <xf numFmtId="0" fontId="31" fillId="0" borderId="35" xfId="0" applyFont="1" applyBorder="1" applyAlignment="1">
      <alignment vertical="center" wrapText="1"/>
    </xf>
    <xf numFmtId="0" fontId="31" fillId="0" borderId="31" xfId="0" applyFont="1" applyBorder="1" applyAlignment="1">
      <alignment vertical="center" wrapText="1"/>
    </xf>
    <xf numFmtId="0" fontId="34" fillId="0" borderId="30" xfId="0" applyFont="1" applyBorder="1" applyAlignment="1">
      <alignment vertical="center" wrapText="1"/>
    </xf>
    <xf numFmtId="0" fontId="34" fillId="0" borderId="36" xfId="0" applyFont="1" applyBorder="1" applyAlignment="1">
      <alignment vertical="center" wrapText="1"/>
    </xf>
    <xf numFmtId="0" fontId="9" fillId="0" borderId="21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22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12" fillId="0" borderId="9" xfId="0" applyFont="1" applyBorder="1" applyAlignment="1">
      <alignment horizontal="center"/>
    </xf>
    <xf numFmtId="0" fontId="3" fillId="0" borderId="5" xfId="0" applyFont="1" applyBorder="1"/>
    <xf numFmtId="0" fontId="1" fillId="0" borderId="12" xfId="0" applyFont="1" applyBorder="1"/>
    <xf numFmtId="0" fontId="0" fillId="0" borderId="9" xfId="0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1" fillId="0" borderId="53" xfId="0" applyFont="1" applyBorder="1" applyAlignment="1">
      <alignment horizontal="center"/>
    </xf>
    <xf numFmtId="0" fontId="2" fillId="0" borderId="54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11" fillId="0" borderId="37" xfId="0" applyFont="1" applyBorder="1" applyAlignment="1">
      <alignment horizontal="center"/>
    </xf>
    <xf numFmtId="0" fontId="3" fillId="0" borderId="0" xfId="0" applyFont="1" applyBorder="1"/>
    <xf numFmtId="0" fontId="0" fillId="0" borderId="51" xfId="0" applyBorder="1" applyAlignment="1" applyProtection="1">
      <alignment vertical="center"/>
      <protection locked="0"/>
    </xf>
    <xf numFmtId="2" fontId="28" fillId="2" borderId="13" xfId="0" applyNumberFormat="1" applyFont="1" applyFill="1" applyBorder="1" applyAlignment="1" applyProtection="1">
      <alignment horizontal="center" shrinkToFit="1"/>
      <protection locked="0"/>
    </xf>
    <xf numFmtId="2" fontId="28" fillId="2" borderId="1" xfId="0" applyNumberFormat="1" applyFont="1" applyFill="1" applyBorder="1" applyAlignment="1" applyProtection="1">
      <alignment horizontal="center" shrinkToFit="1"/>
      <protection locked="0"/>
    </xf>
    <xf numFmtId="0" fontId="0" fillId="0" borderId="12" xfId="0" applyBorder="1" applyAlignment="1" applyProtection="1">
      <alignment vertical="center"/>
      <protection locked="0"/>
    </xf>
    <xf numFmtId="2" fontId="28" fillId="2" borderId="20" xfId="0" applyNumberFormat="1" applyFont="1" applyFill="1" applyBorder="1" applyAlignment="1" applyProtection="1">
      <alignment horizontal="center" shrinkToFit="1"/>
      <protection locked="0"/>
    </xf>
    <xf numFmtId="2" fontId="28" fillId="0" borderId="10" xfId="0" applyNumberFormat="1" applyFont="1" applyBorder="1" applyAlignment="1" applyProtection="1">
      <alignment horizontal="center" shrinkToFit="1"/>
      <protection locked="0"/>
    </xf>
    <xf numFmtId="2" fontId="28" fillId="2" borderId="10" xfId="0" applyNumberFormat="1" applyFont="1" applyFill="1" applyBorder="1" applyAlignment="1" applyProtection="1">
      <alignment horizontal="center" shrinkToFit="1"/>
      <protection locked="0"/>
    </xf>
    <xf numFmtId="164" fontId="28" fillId="2" borderId="55" xfId="0" applyNumberFormat="1" applyFont="1" applyFill="1" applyBorder="1" applyAlignment="1">
      <alignment horizontal="center"/>
    </xf>
    <xf numFmtId="164" fontId="29" fillId="0" borderId="56" xfId="0" applyNumberFormat="1" applyFont="1" applyBorder="1" applyAlignment="1">
      <alignment horizontal="center"/>
    </xf>
    <xf numFmtId="0" fontId="9" fillId="0" borderId="41" xfId="0" applyFont="1" applyBorder="1" applyAlignment="1">
      <alignment horizontal="center"/>
    </xf>
    <xf numFmtId="0" fontId="9" fillId="0" borderId="42" xfId="0" applyFont="1" applyBorder="1" applyAlignment="1">
      <alignment horizontal="center"/>
    </xf>
    <xf numFmtId="0" fontId="9" fillId="0" borderId="40" xfId="0" applyFont="1" applyBorder="1" applyAlignment="1">
      <alignment horizontal="center"/>
    </xf>
    <xf numFmtId="0" fontId="14" fillId="0" borderId="0" xfId="0" applyFont="1" applyFill="1"/>
    <xf numFmtId="0" fontId="0" fillId="0" borderId="0" xfId="0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0" fontId="0" fillId="0" borderId="0" xfId="0" applyFont="1" applyFill="1" applyAlignment="1">
      <alignment horizontal="left" vertical="center"/>
    </xf>
    <xf numFmtId="0" fontId="0" fillId="0" borderId="26" xfId="0" applyBorder="1" applyAlignment="1" applyProtection="1">
      <alignment vertical="center"/>
      <protection locked="0"/>
    </xf>
    <xf numFmtId="0" fontId="0" fillId="0" borderId="27" xfId="0" applyBorder="1" applyAlignment="1" applyProtection="1">
      <alignment vertical="center"/>
      <protection locked="0"/>
    </xf>
  </cellXfs>
  <cellStyles count="5">
    <cellStyle name="Normal" xfId="0" builtinId="0"/>
    <cellStyle name="Normal 2" xfId="2" xr:uid="{00000000-0005-0000-0000-000001000000}"/>
    <cellStyle name="Normal 3" xfId="1" xr:uid="{00000000-0005-0000-0000-000002000000}"/>
    <cellStyle name="Normal 4" xfId="3" xr:uid="{00000000-0005-0000-0000-000003000000}"/>
    <cellStyle name="Normal 5" xfId="4" xr:uid="{00000000-0005-0000-0000-000004000000}"/>
  </cellStyles>
  <dxfs count="8"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/>
        <bottom style="medium">
          <color rgb="FF000000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518160</xdr:colOff>
      <xdr:row>4</xdr:row>
      <xdr:rowOff>106680</xdr:rowOff>
    </xdr:from>
    <xdr:to>
      <xdr:col>9</xdr:col>
      <xdr:colOff>403860</xdr:colOff>
      <xdr:row>8</xdr:row>
      <xdr:rowOff>38100</xdr:rowOff>
    </xdr:to>
    <xdr:sp macro="[0]!saisie" textlink="">
      <xdr:nvSpPr>
        <xdr:cNvPr id="2" name="Rectangle 1">
          <a:extLst>
            <a:ext uri="{FF2B5EF4-FFF2-40B4-BE49-F238E27FC236}">
              <a16:creationId xmlns:a16="http://schemas.microsoft.com/office/drawing/2014/main" id="{3F9C2541-4C40-4B40-B8F8-70344D9AB02D}"/>
            </a:ext>
          </a:extLst>
        </xdr:cNvPr>
        <xdr:cNvSpPr/>
      </xdr:nvSpPr>
      <xdr:spPr>
        <a:xfrm>
          <a:off x="5273040" y="838200"/>
          <a:ext cx="2263140" cy="6629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SAISIE NOTE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17</xdr:col>
      <xdr:colOff>340271</xdr:colOff>
      <xdr:row>6</xdr:row>
      <xdr:rowOff>99786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5ED8C83-002F-43D2-88C3-D6EC8AA8A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8974457" cy="12046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9</xdr:col>
      <xdr:colOff>685967</xdr:colOff>
      <xdr:row>7</xdr:row>
      <xdr:rowOff>152400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D89BC3C-CC1A-455F-96AC-6BA0314A4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"/>
          <a:ext cx="8921917" cy="139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99060</xdr:colOff>
      <xdr:row>9</xdr:row>
      <xdr:rowOff>152400</xdr:rowOff>
    </xdr:from>
    <xdr:to>
      <xdr:col>8</xdr:col>
      <xdr:colOff>304800</xdr:colOff>
      <xdr:row>11</xdr:row>
      <xdr:rowOff>22860</xdr:rowOff>
    </xdr:to>
    <xdr:sp macro="[0]!synthese_sem1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506F23D-A6D4-440D-8623-1EE5DFB9C278}"/>
            </a:ext>
          </a:extLst>
        </xdr:cNvPr>
        <xdr:cNvSpPr/>
      </xdr:nvSpPr>
      <xdr:spPr>
        <a:xfrm>
          <a:off x="6614160" y="1798320"/>
          <a:ext cx="99060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9</xdr:col>
      <xdr:colOff>685967</xdr:colOff>
      <xdr:row>7</xdr:row>
      <xdr:rowOff>152400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A735137-FB78-4EA7-8F78-AC02CBBD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"/>
          <a:ext cx="8833017" cy="139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13</xdr:col>
      <xdr:colOff>222417</xdr:colOff>
      <xdr:row>7</xdr:row>
      <xdr:rowOff>152400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05125"/>
          <a:ext cx="8512342" cy="1438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C1671A5-729D-43C7-A094-E0C0CEF3D409}" name="T_eleves" displayName="T_eleves" ref="A1:C4" totalsRowShown="0" tableBorderDxfId="7">
  <tableColumns count="3">
    <tableColumn id="1" xr3:uid="{B33B4E2E-1A6C-4F95-842E-145D0EC006A5}" name="N°"/>
    <tableColumn id="2" xr3:uid="{1BB632D9-7B82-43B7-8329-D6BE49C5750D}" name="NOMS ET PRENOMS"/>
    <tableColumn id="3" xr3:uid="{187888A9-5187-4835-8257-3AD756F4FC00}" name="MATRICULE" dataDxfId="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31281E0-CFAC-4B6F-98AD-6A3F42DB3B7C}" name="T_matiere" displayName="T_matiere" ref="E1:F13" totalsRowShown="0" dataDxfId="0">
  <tableColumns count="2">
    <tableColumn id="1" xr3:uid="{B98766F3-FD7D-4D97-87D9-C72CE6FE450A}" name="Ref" dataDxfId="2"/>
    <tableColumn id="2" xr3:uid="{AB31FE54-7617-4FD0-A6B7-B14A0AD185D6}" name="Matiere" dataDxfId="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BA6339B-D683-4C8E-9050-F5E989EDF4A8}" name="T_semestre" displayName="T_semestre" ref="H1:H3" totalsRowShown="0" headerRowDxfId="4" dataDxfId="3">
  <tableColumns count="1">
    <tableColumn id="1" xr3:uid="{FA89C362-F17E-494E-BB28-4240ED0AE75A}" name="semestre" dataDxfId="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F96EC00-EB24-4D55-8E4A-CFE746B3969D}" name="T_niveau" displayName="T_niveau" ref="N1:N4" totalsRowShown="0">
  <autoFilter ref="N1:N4" xr:uid="{91EC06BE-8350-4B61-8EC2-B05524BDB1A4}"/>
  <tableColumns count="1">
    <tableColumn id="1" xr3:uid="{9CC19731-35DC-4F9A-B05A-2C4A003E8B8D}" name="NIVEAU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4B2C25D-F9FC-4ED2-BA8F-ABF6B6E428B5}" name="T_option" displayName="T_option" ref="J1:L2" totalsRowShown="0">
  <tableColumns count="3">
    <tableColumn id="1" xr3:uid="{3C3274A9-2C7D-4185-92F6-8FB5736B218B}" name="OPTION"/>
    <tableColumn id="2" xr3:uid="{539478C4-7EEE-4B08-8BD8-030AE8C24117}" name="Ref"/>
    <tableColumn id="3" xr3:uid="{800C77B5-EFE0-413A-9630-E8B188B9E1E1}" name="Feuille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5D18EAB-48B2-427C-B657-5B98F2B46A36}" name="T_annee" displayName="T_annee" ref="P1:P12" totalsRowShown="0">
  <tableColumns count="1">
    <tableColumn id="1" xr3:uid="{6F7DC581-B965-4231-9005-9E87F671B5D6}" name="ANNE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47014A-BA89-42CC-B50A-3D74EA11D419}">
  <sheetPr codeName="Feuil9">
    <tabColor rgb="FFFFC000"/>
  </sheetPr>
  <dimension ref="A1"/>
  <sheetViews>
    <sheetView tabSelected="1" workbookViewId="0">
      <selection activeCell="C19" sqref="C19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>
    <tabColor rgb="FFFFC000"/>
    <pageSetUpPr fitToPage="1"/>
  </sheetPr>
  <dimension ref="B2:H37"/>
  <sheetViews>
    <sheetView topLeftCell="A43" workbookViewId="0">
      <selection activeCell="B71" sqref="B71"/>
    </sheetView>
  </sheetViews>
  <sheetFormatPr baseColWidth="10" defaultColWidth="11.44140625" defaultRowHeight="14.4" x14ac:dyDescent="0.3"/>
  <cols>
    <col min="2" max="2" width="18.44140625" customWidth="1"/>
    <col min="3" max="3" width="18.21875" customWidth="1"/>
    <col min="4" max="4" width="7.109375" customWidth="1"/>
    <col min="6" max="6" width="19.44140625" customWidth="1"/>
  </cols>
  <sheetData>
    <row r="2" spans="2:8" ht="15.6" x14ac:dyDescent="0.3">
      <c r="B2" s="63" t="s">
        <v>22</v>
      </c>
    </row>
    <row r="3" spans="2:8" ht="16.2" thickBot="1" x14ac:dyDescent="0.35">
      <c r="B3" s="104" t="s">
        <v>89</v>
      </c>
    </row>
    <row r="4" spans="2:8" ht="26.4" x14ac:dyDescent="0.3">
      <c r="B4" s="138" t="s">
        <v>23</v>
      </c>
      <c r="C4" s="64" t="s">
        <v>24</v>
      </c>
      <c r="D4" s="97" t="s">
        <v>26</v>
      </c>
      <c r="E4" s="97" t="s">
        <v>27</v>
      </c>
      <c r="F4" s="66" t="s">
        <v>29</v>
      </c>
      <c r="G4" s="68" t="s">
        <v>31</v>
      </c>
      <c r="H4" s="70"/>
    </row>
    <row r="5" spans="2:8" ht="15" thickBot="1" x14ac:dyDescent="0.35">
      <c r="B5" s="137"/>
      <c r="C5" s="65" t="s">
        <v>25</v>
      </c>
      <c r="D5" s="98" t="s">
        <v>28</v>
      </c>
      <c r="E5" s="108" t="s">
        <v>28</v>
      </c>
      <c r="F5" s="67" t="s">
        <v>30</v>
      </c>
      <c r="G5" s="69" t="s">
        <v>32</v>
      </c>
      <c r="H5" s="70"/>
    </row>
    <row r="6" spans="2:8" ht="46.95" customHeight="1" thickBot="1" x14ac:dyDescent="0.35">
      <c r="B6" s="138" t="s">
        <v>92</v>
      </c>
      <c r="C6" s="99" t="s">
        <v>91</v>
      </c>
      <c r="D6" s="87"/>
      <c r="E6" s="81" t="s">
        <v>50</v>
      </c>
      <c r="F6" s="105" t="s">
        <v>33</v>
      </c>
      <c r="G6" s="69">
        <v>3</v>
      </c>
      <c r="H6" s="70"/>
    </row>
    <row r="7" spans="2:8" ht="47.4" thickBot="1" x14ac:dyDescent="0.35">
      <c r="B7" s="136"/>
      <c r="C7" s="100"/>
      <c r="D7" s="88"/>
      <c r="E7" s="109" t="s">
        <v>51</v>
      </c>
      <c r="F7" s="106" t="s">
        <v>94</v>
      </c>
      <c r="G7" s="69">
        <v>3</v>
      </c>
      <c r="H7" s="70"/>
    </row>
    <row r="8" spans="2:8" ht="14.55" customHeight="1" thickBot="1" x14ac:dyDescent="0.35">
      <c r="B8" s="139" t="s">
        <v>93</v>
      </c>
      <c r="C8" s="152" t="s">
        <v>95</v>
      </c>
      <c r="D8" s="87"/>
      <c r="E8" s="81" t="s">
        <v>58</v>
      </c>
      <c r="F8" s="114" t="s">
        <v>19</v>
      </c>
      <c r="G8" s="98">
        <v>2</v>
      </c>
      <c r="H8" s="70"/>
    </row>
    <row r="9" spans="2:8" ht="15" customHeight="1" thickBot="1" x14ac:dyDescent="0.35">
      <c r="B9" s="140"/>
      <c r="C9" s="154"/>
      <c r="D9" s="115"/>
      <c r="E9" s="110" t="s">
        <v>59</v>
      </c>
      <c r="F9" s="86" t="s">
        <v>20</v>
      </c>
      <c r="G9" s="98">
        <v>2</v>
      </c>
      <c r="H9" s="70"/>
    </row>
    <row r="10" spans="2:8" ht="31.8" thickBot="1" x14ac:dyDescent="0.35">
      <c r="B10" s="135" t="s">
        <v>87</v>
      </c>
      <c r="C10" s="157" t="s">
        <v>35</v>
      </c>
      <c r="D10" s="87"/>
      <c r="E10" s="81" t="s">
        <v>52</v>
      </c>
      <c r="F10" s="105" t="s">
        <v>36</v>
      </c>
      <c r="G10" s="69">
        <v>2</v>
      </c>
      <c r="H10" s="70"/>
    </row>
    <row r="11" spans="2:8" ht="16.2" thickBot="1" x14ac:dyDescent="0.35">
      <c r="B11" s="136"/>
      <c r="C11" s="158"/>
      <c r="D11" s="133"/>
      <c r="E11" s="134" t="s">
        <v>53</v>
      </c>
      <c r="F11" s="105" t="s">
        <v>37</v>
      </c>
      <c r="G11" s="76">
        <v>2</v>
      </c>
      <c r="H11" s="70"/>
    </row>
    <row r="12" spans="2:8" ht="47.4" thickBot="1" x14ac:dyDescent="0.35">
      <c r="B12" s="137"/>
      <c r="C12" s="159"/>
      <c r="D12" s="88"/>
      <c r="E12" s="109" t="s">
        <v>74</v>
      </c>
      <c r="F12" s="105" t="s">
        <v>75</v>
      </c>
      <c r="G12" s="69">
        <v>2</v>
      </c>
      <c r="H12" s="70"/>
    </row>
    <row r="13" spans="2:8" ht="31.8" thickBot="1" x14ac:dyDescent="0.35">
      <c r="B13" s="138" t="s">
        <v>88</v>
      </c>
      <c r="C13" s="160" t="s">
        <v>38</v>
      </c>
      <c r="D13" s="87"/>
      <c r="E13" s="81" t="s">
        <v>54</v>
      </c>
      <c r="F13" s="72" t="s">
        <v>39</v>
      </c>
      <c r="G13" s="69">
        <v>4</v>
      </c>
      <c r="H13" s="70"/>
    </row>
    <row r="14" spans="2:8" ht="31.8" thickBot="1" x14ac:dyDescent="0.35">
      <c r="B14" s="136"/>
      <c r="C14" s="161"/>
      <c r="D14" s="89"/>
      <c r="E14" s="111" t="s">
        <v>55</v>
      </c>
      <c r="F14" s="72" t="s">
        <v>21</v>
      </c>
      <c r="G14" s="69">
        <v>3</v>
      </c>
      <c r="H14" s="70"/>
    </row>
    <row r="15" spans="2:8" ht="16.2" thickBot="1" x14ac:dyDescent="0.35">
      <c r="B15" s="136"/>
      <c r="C15" s="161"/>
      <c r="D15" s="90"/>
      <c r="E15" s="81" t="s">
        <v>56</v>
      </c>
      <c r="F15" s="83" t="s">
        <v>40</v>
      </c>
      <c r="G15" s="73">
        <v>4</v>
      </c>
      <c r="H15" s="70"/>
    </row>
    <row r="16" spans="2:8" ht="31.8" thickBot="1" x14ac:dyDescent="0.35">
      <c r="B16" s="137"/>
      <c r="C16" s="162"/>
      <c r="D16" s="91"/>
      <c r="E16" s="81" t="s">
        <v>57</v>
      </c>
      <c r="F16" s="107" t="s">
        <v>18</v>
      </c>
      <c r="G16" s="73">
        <v>3</v>
      </c>
      <c r="H16" s="70"/>
    </row>
    <row r="17" spans="2:8" ht="16.05" customHeight="1" x14ac:dyDescent="0.3">
      <c r="B17" s="71"/>
      <c r="C17" s="163"/>
      <c r="D17" s="71"/>
      <c r="E17" s="147"/>
      <c r="F17" s="149"/>
      <c r="G17" s="151">
        <f>SUM(G6:G16)</f>
        <v>30</v>
      </c>
      <c r="H17" s="156"/>
    </row>
    <row r="18" spans="2:8" ht="15" thickBot="1" x14ac:dyDescent="0.35">
      <c r="B18" s="74"/>
      <c r="C18" s="164"/>
      <c r="D18" s="92"/>
      <c r="E18" s="148"/>
      <c r="F18" s="150"/>
      <c r="G18" s="148"/>
      <c r="H18" s="156"/>
    </row>
    <row r="19" spans="2:8" ht="15.6" x14ac:dyDescent="0.3">
      <c r="B19" s="77"/>
    </row>
    <row r="20" spans="2:8" ht="15.6" x14ac:dyDescent="0.3">
      <c r="B20" s="77"/>
    </row>
    <row r="21" spans="2:8" ht="15.6" x14ac:dyDescent="0.3">
      <c r="B21" s="78" t="s">
        <v>90</v>
      </c>
    </row>
    <row r="22" spans="2:8" ht="15" thickBot="1" x14ac:dyDescent="0.35">
      <c r="B22" s="79"/>
    </row>
    <row r="23" spans="2:8" ht="51" customHeight="1" x14ac:dyDescent="0.3">
      <c r="B23" s="151" t="s">
        <v>23</v>
      </c>
      <c r="C23" s="80" t="s">
        <v>24</v>
      </c>
      <c r="D23" s="80"/>
      <c r="E23" s="80" t="s">
        <v>27</v>
      </c>
      <c r="F23" s="151" t="s">
        <v>41</v>
      </c>
      <c r="G23" s="80" t="s">
        <v>31</v>
      </c>
    </row>
    <row r="24" spans="2:8" ht="15" thickBot="1" x14ac:dyDescent="0.35">
      <c r="B24" s="148"/>
      <c r="C24" s="73" t="s">
        <v>25</v>
      </c>
      <c r="D24" s="73"/>
      <c r="E24" s="73" t="s">
        <v>28</v>
      </c>
      <c r="F24" s="148"/>
      <c r="G24" s="73" t="s">
        <v>32</v>
      </c>
    </row>
    <row r="25" spans="2:8" ht="15" thickBot="1" x14ac:dyDescent="0.35">
      <c r="B25" s="69"/>
      <c r="C25" s="73"/>
      <c r="D25" s="73"/>
      <c r="E25" s="73"/>
      <c r="F25" s="73"/>
      <c r="G25" s="73"/>
    </row>
    <row r="26" spans="2:8" ht="31.8" thickBot="1" x14ac:dyDescent="0.35">
      <c r="B26" s="151" t="s">
        <v>86</v>
      </c>
      <c r="C26" s="152" t="s">
        <v>84</v>
      </c>
      <c r="D26" s="75"/>
      <c r="E26" s="75" t="s">
        <v>65</v>
      </c>
      <c r="F26" s="83" t="s">
        <v>42</v>
      </c>
      <c r="G26" s="73">
        <v>2</v>
      </c>
    </row>
    <row r="27" spans="2:8" ht="31.8" thickBot="1" x14ac:dyDescent="0.35">
      <c r="B27" s="155"/>
      <c r="C27" s="153"/>
      <c r="D27" s="82"/>
      <c r="E27" s="82" t="s">
        <v>66</v>
      </c>
      <c r="F27" s="83" t="s">
        <v>43</v>
      </c>
      <c r="G27" s="73">
        <v>3</v>
      </c>
    </row>
    <row r="28" spans="2:8" ht="16.2" thickBot="1" x14ac:dyDescent="0.35">
      <c r="B28" s="155"/>
      <c r="C28" s="153"/>
      <c r="D28" s="75"/>
      <c r="E28" s="75" t="s">
        <v>67</v>
      </c>
      <c r="F28" s="83" t="s">
        <v>44</v>
      </c>
      <c r="G28" s="73">
        <v>2</v>
      </c>
    </row>
    <row r="29" spans="2:8" ht="31.8" thickBot="1" x14ac:dyDescent="0.35">
      <c r="B29" s="155"/>
      <c r="C29" s="153"/>
      <c r="D29" s="82"/>
      <c r="E29" s="82" t="s">
        <v>68</v>
      </c>
      <c r="F29" s="83" t="s">
        <v>45</v>
      </c>
      <c r="G29" s="73">
        <v>3</v>
      </c>
    </row>
    <row r="30" spans="2:8" ht="31.8" thickBot="1" x14ac:dyDescent="0.35">
      <c r="B30" s="155"/>
      <c r="C30" s="153"/>
      <c r="D30" s="75"/>
      <c r="E30" s="75" t="s">
        <v>69</v>
      </c>
      <c r="F30" s="85" t="s">
        <v>46</v>
      </c>
      <c r="G30" s="73">
        <v>3</v>
      </c>
    </row>
    <row r="31" spans="2:8" ht="31.8" thickBot="1" x14ac:dyDescent="0.35">
      <c r="B31" s="148"/>
      <c r="C31" s="154"/>
      <c r="D31" s="84"/>
      <c r="E31" s="75" t="s">
        <v>70</v>
      </c>
      <c r="F31" s="85" t="s">
        <v>47</v>
      </c>
      <c r="G31" s="73">
        <v>2</v>
      </c>
    </row>
    <row r="32" spans="2:8" ht="16.2" thickBot="1" x14ac:dyDescent="0.35">
      <c r="B32" s="151" t="s">
        <v>85</v>
      </c>
      <c r="C32" s="141" t="s">
        <v>48</v>
      </c>
      <c r="D32" s="75"/>
      <c r="E32" s="128" t="s">
        <v>61</v>
      </c>
      <c r="F32" s="86" t="s">
        <v>49</v>
      </c>
      <c r="G32" s="73">
        <v>4</v>
      </c>
    </row>
    <row r="33" spans="2:7" ht="16.2" thickBot="1" x14ac:dyDescent="0.35">
      <c r="B33" s="155"/>
      <c r="C33" s="142"/>
      <c r="D33" s="75"/>
      <c r="E33" s="75" t="s">
        <v>62</v>
      </c>
      <c r="F33" s="86" t="s">
        <v>63</v>
      </c>
      <c r="G33" s="73">
        <v>4</v>
      </c>
    </row>
    <row r="34" spans="2:7" ht="31.8" thickBot="1" x14ac:dyDescent="0.35">
      <c r="B34" s="155"/>
      <c r="C34" s="142"/>
      <c r="D34" s="75"/>
      <c r="E34" s="75" t="s">
        <v>72</v>
      </c>
      <c r="F34" s="86" t="s">
        <v>64</v>
      </c>
      <c r="G34" s="73">
        <v>6</v>
      </c>
    </row>
    <row r="35" spans="2:7" ht="47.4" thickBot="1" x14ac:dyDescent="0.35">
      <c r="B35" s="148"/>
      <c r="C35" s="143"/>
      <c r="D35" s="82"/>
      <c r="E35" s="82" t="s">
        <v>73</v>
      </c>
      <c r="F35" s="86" t="s">
        <v>60</v>
      </c>
      <c r="G35" s="73">
        <v>1</v>
      </c>
    </row>
    <row r="36" spans="2:7" ht="15" thickBot="1" x14ac:dyDescent="0.35">
      <c r="B36" s="144"/>
      <c r="C36" s="145"/>
      <c r="D36" s="145"/>
      <c r="E36" s="145"/>
      <c r="F36" s="146"/>
      <c r="G36" s="73">
        <f>SUM(G26:G35)</f>
        <v>30</v>
      </c>
    </row>
    <row r="37" spans="2:7" ht="15.6" x14ac:dyDescent="0.3">
      <c r="B37" s="77"/>
    </row>
  </sheetData>
  <mergeCells count="20">
    <mergeCell ref="H17:H18"/>
    <mergeCell ref="B23:B24"/>
    <mergeCell ref="F23:F24"/>
    <mergeCell ref="B4:B5"/>
    <mergeCell ref="C10:C12"/>
    <mergeCell ref="C13:C16"/>
    <mergeCell ref="C17:C18"/>
    <mergeCell ref="C8:C9"/>
    <mergeCell ref="B36:F36"/>
    <mergeCell ref="E17:E18"/>
    <mergeCell ref="F17:F18"/>
    <mergeCell ref="G17:G18"/>
    <mergeCell ref="C26:C31"/>
    <mergeCell ref="B26:B31"/>
    <mergeCell ref="B32:B35"/>
    <mergeCell ref="B10:B12"/>
    <mergeCell ref="B13:B16"/>
    <mergeCell ref="B8:B9"/>
    <mergeCell ref="B6:B7"/>
    <mergeCell ref="C32:C35"/>
  </mergeCells>
  <pageMargins left="0.7" right="0.7" top="0.75" bottom="0.75" header="0.3" footer="0.3"/>
  <pageSetup paperSize="9" scale="80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D7725C-0EB4-4FBA-9EBF-4E16505951A3}">
  <sheetPr codeName="Feuil2">
    <tabColor rgb="FFFFC000"/>
  </sheetPr>
  <dimension ref="A1:D5"/>
  <sheetViews>
    <sheetView workbookViewId="0">
      <selection activeCell="B71" sqref="B71"/>
    </sheetView>
  </sheetViews>
  <sheetFormatPr baseColWidth="10" defaultRowHeight="14.4" x14ac:dyDescent="0.3"/>
  <cols>
    <col min="2" max="2" width="30.6640625" bestFit="1" customWidth="1"/>
  </cols>
  <sheetData>
    <row r="1" spans="1:4" ht="15" thickBot="1" x14ac:dyDescent="0.35">
      <c r="A1" t="s">
        <v>76</v>
      </c>
      <c r="D1" t="s">
        <v>77</v>
      </c>
    </row>
    <row r="2" spans="1:4" ht="16.2" thickBot="1" x14ac:dyDescent="0.35">
      <c r="A2" s="95" t="s">
        <v>6</v>
      </c>
      <c r="B2" s="102" t="s">
        <v>1</v>
      </c>
      <c r="C2" s="103" t="s">
        <v>7</v>
      </c>
    </row>
    <row r="3" spans="1:4" ht="15" thickBot="1" x14ac:dyDescent="0.35">
      <c r="A3" s="43">
        <v>1</v>
      </c>
      <c r="B3" s="47" t="s">
        <v>78</v>
      </c>
      <c r="C3" s="101" t="s">
        <v>81</v>
      </c>
    </row>
    <row r="4" spans="1:4" ht="15" thickBot="1" x14ac:dyDescent="0.35">
      <c r="A4" s="45">
        <f>+A3+1</f>
        <v>2</v>
      </c>
      <c r="B4" s="48" t="s">
        <v>79</v>
      </c>
      <c r="C4" s="101" t="s">
        <v>83</v>
      </c>
    </row>
    <row r="5" spans="1:4" ht="15" thickBot="1" x14ac:dyDescent="0.35">
      <c r="A5" s="45">
        <f>+A4+1</f>
        <v>3</v>
      </c>
      <c r="B5" s="48" t="s">
        <v>80</v>
      </c>
      <c r="C5" s="101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C000"/>
    <pageSetUpPr fitToPage="1"/>
  </sheetPr>
  <dimension ref="A2:AL30"/>
  <sheetViews>
    <sheetView zoomScale="84" zoomScaleNormal="84" zoomScaleSheetLayoutView="84" workbookViewId="0">
      <selection activeCell="B21" sqref="B21"/>
    </sheetView>
  </sheetViews>
  <sheetFormatPr baseColWidth="10" defaultColWidth="11.44140625" defaultRowHeight="14.4" x14ac:dyDescent="0.3"/>
  <cols>
    <col min="1" max="1" width="6.44140625" style="6" customWidth="1"/>
    <col min="2" max="2" width="33.77734375" customWidth="1"/>
    <col min="3" max="4" width="5.33203125" style="12" bestFit="1" customWidth="1"/>
    <col min="5" max="5" width="5.33203125" style="8" bestFit="1" customWidth="1"/>
    <col min="6" max="6" width="5.33203125" style="18" bestFit="1" customWidth="1"/>
    <col min="7" max="7" width="4.44140625" style="12" bestFit="1" customWidth="1"/>
    <col min="8" max="8" width="8.5546875" style="8" bestFit="1" customWidth="1"/>
    <col min="9" max="14" width="8.5546875" style="8" customWidth="1"/>
    <col min="15" max="15" width="5.33203125" style="12" bestFit="1" customWidth="1"/>
    <col min="16" max="16" width="6" style="12" customWidth="1"/>
    <col min="17" max="17" width="5.33203125" style="8" bestFit="1" customWidth="1"/>
    <col min="18" max="19" width="5.33203125" style="12" bestFit="1" customWidth="1"/>
    <col min="20" max="22" width="5.33203125" style="8" bestFit="1" customWidth="1"/>
    <col min="23" max="23" width="6.77734375" style="6" bestFit="1" customWidth="1"/>
    <col min="24" max="24" width="5.33203125" style="8" bestFit="1" customWidth="1"/>
    <col min="25" max="25" width="5.33203125" style="8" customWidth="1"/>
    <col min="26" max="32" width="5.6640625" style="6" customWidth="1"/>
    <col min="33" max="38" width="5.33203125" bestFit="1" customWidth="1"/>
  </cols>
  <sheetData>
    <row r="2" spans="1:38" x14ac:dyDescent="0.3">
      <c r="H2" s="9"/>
      <c r="I2" s="9"/>
      <c r="J2" s="9"/>
      <c r="K2" s="9"/>
      <c r="L2" s="9"/>
      <c r="M2" s="9"/>
      <c r="N2" s="9"/>
      <c r="O2" s="13"/>
      <c r="R2" s="13"/>
      <c r="S2" s="13"/>
    </row>
    <row r="3" spans="1:38" x14ac:dyDescent="0.3">
      <c r="H3" s="9"/>
      <c r="I3" s="9"/>
      <c r="J3" s="9"/>
      <c r="K3" s="9"/>
      <c r="L3" s="9"/>
      <c r="M3" s="9"/>
      <c r="N3" s="9"/>
      <c r="O3" s="13"/>
      <c r="R3" s="13"/>
      <c r="S3" s="13"/>
    </row>
    <row r="4" spans="1:38" x14ac:dyDescent="0.3">
      <c r="H4" s="9"/>
      <c r="I4" s="9"/>
      <c r="J4" s="9"/>
      <c r="K4" s="9"/>
      <c r="L4" s="9"/>
      <c r="M4" s="9"/>
      <c r="N4" s="9"/>
      <c r="O4" s="13"/>
      <c r="R4" s="13"/>
      <c r="S4" s="13"/>
    </row>
    <row r="5" spans="1:38" x14ac:dyDescent="0.3">
      <c r="H5" s="9"/>
      <c r="I5" s="9"/>
      <c r="J5" s="9"/>
      <c r="K5" s="9"/>
      <c r="L5" s="9"/>
      <c r="M5" s="9"/>
      <c r="N5" s="9"/>
      <c r="O5" s="13"/>
      <c r="R5" s="13"/>
      <c r="S5" s="13"/>
    </row>
    <row r="6" spans="1:38" x14ac:dyDescent="0.3">
      <c r="H6" s="9"/>
      <c r="I6" s="9"/>
      <c r="J6" s="9"/>
      <c r="K6" s="9"/>
      <c r="L6" s="9"/>
      <c r="M6" s="9"/>
      <c r="N6" s="9"/>
      <c r="O6" s="13"/>
      <c r="R6" s="13"/>
      <c r="S6" s="13"/>
    </row>
    <row r="7" spans="1:38" x14ac:dyDescent="0.3">
      <c r="H7" s="9"/>
      <c r="I7" s="9"/>
      <c r="J7" s="9"/>
      <c r="K7" s="9"/>
      <c r="L7" s="9"/>
      <c r="M7" s="9"/>
      <c r="N7" s="7" t="s">
        <v>50</v>
      </c>
      <c r="O7" s="12" t="s">
        <v>33</v>
      </c>
      <c r="P7" s="8"/>
      <c r="Q7" s="13"/>
      <c r="R7" s="13"/>
      <c r="S7" s="8"/>
      <c r="V7" s="7" t="s">
        <v>52</v>
      </c>
      <c r="W7" s="12" t="s">
        <v>36</v>
      </c>
      <c r="AE7" s="54" t="s">
        <v>54</v>
      </c>
      <c r="AF7" s="54"/>
      <c r="AG7" s="54" t="s">
        <v>39</v>
      </c>
      <c r="AJ7" s="54"/>
    </row>
    <row r="8" spans="1:38" ht="21" x14ac:dyDescent="0.4">
      <c r="B8" s="2"/>
      <c r="C8" s="14"/>
      <c r="D8" s="15"/>
      <c r="H8" s="11"/>
      <c r="I8" s="11"/>
      <c r="J8" s="11"/>
      <c r="K8" s="11"/>
      <c r="L8" s="11"/>
      <c r="M8" s="11"/>
      <c r="N8" s="7" t="s">
        <v>51</v>
      </c>
      <c r="O8" s="12" t="s">
        <v>34</v>
      </c>
      <c r="P8" s="8"/>
      <c r="Q8" s="13"/>
      <c r="R8" s="13"/>
      <c r="S8" s="8"/>
      <c r="V8" s="7" t="s">
        <v>53</v>
      </c>
      <c r="W8" s="12" t="s">
        <v>37</v>
      </c>
      <c r="AE8" s="54" t="s">
        <v>55</v>
      </c>
      <c r="AF8" s="54"/>
      <c r="AG8" s="54" t="s">
        <v>21</v>
      </c>
      <c r="AJ8" s="54"/>
    </row>
    <row r="9" spans="1:38" ht="17.399999999999999" x14ac:dyDescent="0.3">
      <c r="B9" s="2" t="s">
        <v>0</v>
      </c>
      <c r="C9" s="16"/>
      <c r="D9" s="17"/>
      <c r="E9" s="9"/>
      <c r="H9" s="9"/>
      <c r="I9" s="9"/>
      <c r="J9" s="9"/>
      <c r="K9" s="9"/>
      <c r="L9" s="9"/>
      <c r="M9" s="9"/>
      <c r="N9" s="13"/>
      <c r="P9" s="8"/>
      <c r="Q9" s="12"/>
      <c r="S9" s="8"/>
      <c r="V9" s="54" t="s">
        <v>74</v>
      </c>
      <c r="W9" s="54" t="s">
        <v>75</v>
      </c>
      <c r="AE9" s="54" t="s">
        <v>56</v>
      </c>
      <c r="AF9" s="54"/>
      <c r="AG9" s="54" t="s">
        <v>40</v>
      </c>
      <c r="AJ9" s="54"/>
    </row>
    <row r="10" spans="1:38" ht="17.399999999999999" x14ac:dyDescent="0.3">
      <c r="B10" s="2" t="s">
        <v>16</v>
      </c>
      <c r="C10" s="16"/>
      <c r="D10" s="17"/>
      <c r="E10" s="9"/>
      <c r="H10" s="9"/>
      <c r="I10" s="9"/>
      <c r="J10" s="9"/>
      <c r="K10" s="9"/>
      <c r="L10" s="9"/>
      <c r="M10" s="9"/>
      <c r="N10" s="54" t="s">
        <v>58</v>
      </c>
      <c r="O10" s="54"/>
      <c r="P10" s="54" t="s">
        <v>19</v>
      </c>
      <c r="Q10" s="13"/>
      <c r="R10" s="13"/>
      <c r="S10" s="8"/>
      <c r="V10" s="54" t="s">
        <v>54</v>
      </c>
      <c r="W10" s="54" t="s">
        <v>39</v>
      </c>
      <c r="AE10" s="54" t="s">
        <v>57</v>
      </c>
      <c r="AF10" s="54"/>
      <c r="AG10" s="54" t="s">
        <v>18</v>
      </c>
      <c r="AJ10" s="54"/>
    </row>
    <row r="11" spans="1:38" ht="15.6" x14ac:dyDescent="0.3">
      <c r="B11" s="26" t="s">
        <v>17</v>
      </c>
      <c r="C11" s="16"/>
      <c r="D11" s="16"/>
      <c r="E11" s="10"/>
      <c r="F11" s="19"/>
      <c r="G11" s="20"/>
      <c r="H11" s="10"/>
      <c r="I11" s="10"/>
      <c r="J11" s="10"/>
      <c r="K11" s="10"/>
      <c r="L11" s="10"/>
      <c r="M11" s="10"/>
      <c r="N11" s="59" t="s">
        <v>59</v>
      </c>
      <c r="O11" s="59"/>
      <c r="P11" s="122" t="s">
        <v>20</v>
      </c>
      <c r="Q11" s="13"/>
      <c r="R11" s="13"/>
      <c r="S11" s="8"/>
      <c r="V11" s="6"/>
      <c r="W11" s="8"/>
    </row>
    <row r="12" spans="1:38" ht="18" thickBot="1" x14ac:dyDescent="0.35">
      <c r="B12" s="2"/>
      <c r="C12" s="16"/>
      <c r="D12" s="16"/>
      <c r="E12" s="10"/>
      <c r="F12" s="19"/>
      <c r="G12" s="20"/>
      <c r="H12" s="10"/>
      <c r="I12" s="10"/>
      <c r="J12" s="10"/>
      <c r="K12" s="10"/>
      <c r="L12" s="10"/>
      <c r="M12" s="10"/>
      <c r="N12" s="10"/>
      <c r="O12" s="21"/>
      <c r="P12" s="20"/>
      <c r="R12" s="13"/>
      <c r="S12" s="13"/>
    </row>
    <row r="13" spans="1:38" ht="15" thickBot="1" x14ac:dyDescent="0.35">
      <c r="A13" s="116"/>
      <c r="B13" s="94"/>
      <c r="C13" s="196" t="str">
        <f>Données!$E2</f>
        <v>MO311</v>
      </c>
      <c r="D13" s="197"/>
      <c r="E13" s="198"/>
      <c r="F13" s="196" t="str">
        <f>Données!$E3</f>
        <v>MO312</v>
      </c>
      <c r="G13" s="197"/>
      <c r="H13" s="198"/>
      <c r="I13" s="196" t="str">
        <f>Données!$E4</f>
        <v>DA311</v>
      </c>
      <c r="J13" s="197"/>
      <c r="K13" s="198"/>
      <c r="L13" s="196" t="str">
        <f>Données!$E5</f>
        <v>DA312</v>
      </c>
      <c r="M13" s="197"/>
      <c r="N13" s="198"/>
      <c r="O13" s="196" t="str">
        <f>Données!$E6</f>
        <v>EC311</v>
      </c>
      <c r="P13" s="197"/>
      <c r="Q13" s="198"/>
      <c r="R13" s="196" t="str">
        <f>Données!$E7</f>
        <v>EC312</v>
      </c>
      <c r="S13" s="197"/>
      <c r="T13" s="198"/>
      <c r="U13" s="196" t="str">
        <f>Données!$E8</f>
        <v>EC313</v>
      </c>
      <c r="V13" s="197"/>
      <c r="W13" s="198"/>
      <c r="X13" s="196" t="str">
        <f>Données!$E9</f>
        <v>SP311</v>
      </c>
      <c r="Y13" s="197"/>
      <c r="Z13" s="198"/>
      <c r="AA13" s="196" t="str">
        <f>Données!$E10</f>
        <v>SP311</v>
      </c>
      <c r="AB13" s="197"/>
      <c r="AC13" s="198"/>
      <c r="AD13" s="196" t="str">
        <f>Données!$E11</f>
        <v>SP312</v>
      </c>
      <c r="AE13" s="197"/>
      <c r="AF13" s="198"/>
      <c r="AG13" s="196" t="str">
        <f>Données!$E12</f>
        <v>SP313</v>
      </c>
      <c r="AH13" s="197"/>
      <c r="AI13" s="198"/>
      <c r="AJ13" s="196" t="str">
        <f>Données!$E13</f>
        <v>SP314</v>
      </c>
      <c r="AK13" s="197"/>
      <c r="AL13" s="198"/>
    </row>
    <row r="14" spans="1:38" ht="15.6" x14ac:dyDescent="0.3">
      <c r="A14" s="117" t="s">
        <v>6</v>
      </c>
      <c r="B14" s="120" t="s">
        <v>1</v>
      </c>
      <c r="C14" s="121" t="s">
        <v>2</v>
      </c>
      <c r="D14" s="22" t="s">
        <v>3</v>
      </c>
      <c r="E14" s="23" t="s">
        <v>4</v>
      </c>
      <c r="F14" s="22" t="s">
        <v>2</v>
      </c>
      <c r="G14" s="22" t="s">
        <v>3</v>
      </c>
      <c r="H14" s="24" t="s">
        <v>4</v>
      </c>
      <c r="I14" s="22" t="s">
        <v>2</v>
      </c>
      <c r="J14" s="22" t="s">
        <v>3</v>
      </c>
      <c r="K14" s="24" t="s">
        <v>4</v>
      </c>
      <c r="L14" s="22" t="s">
        <v>2</v>
      </c>
      <c r="M14" s="22" t="s">
        <v>3</v>
      </c>
      <c r="N14" s="24" t="s">
        <v>4</v>
      </c>
      <c r="O14" s="22" t="s">
        <v>2</v>
      </c>
      <c r="P14" s="22" t="s">
        <v>3</v>
      </c>
      <c r="Q14" s="24" t="s">
        <v>4</v>
      </c>
      <c r="R14" s="22" t="s">
        <v>2</v>
      </c>
      <c r="S14" s="22" t="s">
        <v>3</v>
      </c>
      <c r="T14" s="24" t="s">
        <v>4</v>
      </c>
      <c r="U14" s="22" t="s">
        <v>2</v>
      </c>
      <c r="V14" s="22" t="s">
        <v>3</v>
      </c>
      <c r="W14" s="24" t="s">
        <v>4</v>
      </c>
      <c r="X14" s="22" t="s">
        <v>2</v>
      </c>
      <c r="Y14" s="22" t="s">
        <v>3</v>
      </c>
      <c r="Z14" s="24" t="s">
        <v>4</v>
      </c>
      <c r="AA14" s="22" t="s">
        <v>2</v>
      </c>
      <c r="AB14" s="22" t="s">
        <v>3</v>
      </c>
      <c r="AC14" s="24" t="s">
        <v>4</v>
      </c>
      <c r="AD14" s="22" t="s">
        <v>2</v>
      </c>
      <c r="AE14" s="22" t="s">
        <v>3</v>
      </c>
      <c r="AF14" s="24" t="s">
        <v>4</v>
      </c>
      <c r="AG14" s="194" t="s">
        <v>2</v>
      </c>
      <c r="AH14" s="194" t="s">
        <v>3</v>
      </c>
      <c r="AI14" s="195" t="s">
        <v>4</v>
      </c>
      <c r="AJ14" s="194" t="s">
        <v>2</v>
      </c>
      <c r="AK14" s="194" t="s">
        <v>3</v>
      </c>
      <c r="AL14" s="195" t="s">
        <v>4</v>
      </c>
    </row>
    <row r="15" spans="1:38" ht="15" thickBot="1" x14ac:dyDescent="0.35">
      <c r="A15" s="118">
        <v>1</v>
      </c>
      <c r="B15" s="187" t="s">
        <v>79</v>
      </c>
      <c r="C15" s="188">
        <v>15.5</v>
      </c>
      <c r="D15" s="189">
        <v>13</v>
      </c>
      <c r="E15" s="25">
        <f t="shared" ref="E15:E16" si="0">IF(C15&lt;&gt;0,C15*0.3+D15*0.7,"")</f>
        <v>13.75</v>
      </c>
      <c r="F15" s="189"/>
      <c r="G15" s="189"/>
      <c r="H15" s="25" t="str">
        <f t="shared" ref="H15:H17" si="1">IF(F15&lt;&gt;0,F15*0.3+G15*0.7,"")</f>
        <v/>
      </c>
      <c r="I15" s="189"/>
      <c r="J15" s="189"/>
      <c r="K15" s="25" t="str">
        <f t="shared" ref="K15:K17" si="2">IF(I15&lt;&gt;0,I15*0.3+J15*0.7,"")</f>
        <v/>
      </c>
      <c r="L15" s="189"/>
      <c r="M15" s="189"/>
      <c r="N15" s="25" t="str">
        <f t="shared" ref="N15:N17" si="3">IF(L15&lt;&gt;0,L15*0.3+M15*0.7,"")</f>
        <v/>
      </c>
      <c r="O15" s="189"/>
      <c r="P15" s="189"/>
      <c r="Q15" s="25" t="str">
        <f t="shared" ref="Q15:Q16" si="4">IF(O15&lt;&gt;0,O15*0.3+P15*0.7,"")</f>
        <v/>
      </c>
      <c r="R15" s="189"/>
      <c r="S15" s="189"/>
      <c r="T15" s="25" t="str">
        <f t="shared" ref="T15:T16" si="5">IF(R15&lt;&gt;0,R15*0.3+S15*0.7,"")</f>
        <v/>
      </c>
      <c r="U15" s="189"/>
      <c r="V15" s="189"/>
      <c r="W15" s="25" t="str">
        <f t="shared" ref="W15:W16" si="6">IF(U15&lt;&gt;0,U15*0.3+V15*0.7,"")</f>
        <v/>
      </c>
      <c r="X15" s="189"/>
      <c r="Y15" s="189"/>
      <c r="Z15" s="25" t="str">
        <f>IF(X15&lt;&gt;0,X15*0.3+Y15*0.7,"")</f>
        <v/>
      </c>
      <c r="AA15" s="189"/>
      <c r="AB15" s="189"/>
      <c r="AC15" s="25" t="str">
        <f>IF(AA15&lt;&gt;0,AA15*0.3+AB15*0.7,"")</f>
        <v/>
      </c>
      <c r="AD15" s="189"/>
      <c r="AE15" s="189"/>
      <c r="AF15" s="25" t="str">
        <f t="shared" ref="AF15:AF17" si="7">IF(AD15&lt;&gt;0,AD15*0.3+AE15*0.7,"")</f>
        <v/>
      </c>
      <c r="AG15" s="189"/>
      <c r="AH15" s="189"/>
      <c r="AI15" s="44" t="str">
        <f t="shared" ref="AI15:AI17" si="8">IF(AG15&lt;&gt;0,AG15*0.3+AH15*0.7,"")</f>
        <v/>
      </c>
      <c r="AJ15" s="189"/>
      <c r="AK15" s="189"/>
      <c r="AL15" s="44" t="str">
        <f t="shared" ref="AL15:AL17" si="9">IF(AJ15&lt;&gt;0,AJ15*0.3+AK15*0.7,"")</f>
        <v/>
      </c>
    </row>
    <row r="16" spans="1:38" ht="15" thickBot="1" x14ac:dyDescent="0.35">
      <c r="A16" s="119">
        <v>2</v>
      </c>
      <c r="B16" s="190"/>
      <c r="C16" s="191"/>
      <c r="D16" s="192"/>
      <c r="E16" s="38" t="str">
        <f t="shared" si="0"/>
        <v/>
      </c>
      <c r="F16" s="193"/>
      <c r="G16" s="193"/>
      <c r="H16" s="38" t="str">
        <f t="shared" si="1"/>
        <v/>
      </c>
      <c r="I16" s="193"/>
      <c r="J16" s="193"/>
      <c r="K16" s="38" t="str">
        <f t="shared" si="2"/>
        <v/>
      </c>
      <c r="L16" s="193"/>
      <c r="M16" s="193"/>
      <c r="N16" s="38" t="str">
        <f t="shared" si="3"/>
        <v/>
      </c>
      <c r="O16" s="193"/>
      <c r="P16" s="193"/>
      <c r="Q16" s="38" t="str">
        <f t="shared" si="4"/>
        <v/>
      </c>
      <c r="R16" s="193"/>
      <c r="S16" s="193"/>
      <c r="T16" s="38" t="str">
        <f t="shared" si="5"/>
        <v/>
      </c>
      <c r="U16" s="193"/>
      <c r="V16" s="193"/>
      <c r="W16" s="38" t="str">
        <f t="shared" si="6"/>
        <v/>
      </c>
      <c r="X16" s="193"/>
      <c r="Y16" s="193"/>
      <c r="Z16" s="38" t="str">
        <f>IF(X16&lt;&gt;0,X16*0.3+Y16*0.7,"")</f>
        <v/>
      </c>
      <c r="AA16" s="193"/>
      <c r="AB16" s="193"/>
      <c r="AC16" s="38" t="str">
        <f>IF(AA16&lt;&gt;0,AA16*0.3+AB16*0.7,"")</f>
        <v/>
      </c>
      <c r="AD16" s="193"/>
      <c r="AE16" s="193"/>
      <c r="AF16" s="38" t="str">
        <f t="shared" si="7"/>
        <v/>
      </c>
      <c r="AG16" s="193"/>
      <c r="AH16" s="193"/>
      <c r="AI16" s="46" t="str">
        <f t="shared" si="8"/>
        <v/>
      </c>
      <c r="AJ16" s="193"/>
      <c r="AK16" s="193"/>
      <c r="AL16" s="46" t="str">
        <f t="shared" si="9"/>
        <v/>
      </c>
    </row>
    <row r="17" spans="1:38" ht="15" thickBot="1" x14ac:dyDescent="0.35">
      <c r="A17" s="119"/>
      <c r="B17" s="190"/>
      <c r="C17" s="191"/>
      <c r="D17" s="192"/>
      <c r="E17" s="38" t="str">
        <f t="shared" ref="E17" si="10">IF(C17&lt;&gt;0,C17*0.3+D17*0.7,"")</f>
        <v/>
      </c>
      <c r="F17" s="193"/>
      <c r="G17" s="193"/>
      <c r="H17" s="38" t="str">
        <f t="shared" si="1"/>
        <v/>
      </c>
      <c r="I17" s="193"/>
      <c r="J17" s="193"/>
      <c r="K17" s="38" t="str">
        <f t="shared" si="2"/>
        <v/>
      </c>
      <c r="L17" s="193"/>
      <c r="M17" s="193"/>
      <c r="N17" s="38" t="str">
        <f t="shared" si="3"/>
        <v/>
      </c>
      <c r="O17" s="193"/>
      <c r="P17" s="193"/>
      <c r="Q17" s="38" t="str">
        <f t="shared" ref="Q17" si="11">IF(O17&lt;&gt;0,O17*0.3+P17*0.7,"")</f>
        <v/>
      </c>
      <c r="R17" s="193"/>
      <c r="S17" s="193"/>
      <c r="T17" s="38" t="str">
        <f t="shared" ref="T17" si="12">IF(R17&lt;&gt;0,R17*0.3+S17*0.7,"")</f>
        <v/>
      </c>
      <c r="U17" s="193"/>
      <c r="V17" s="193"/>
      <c r="W17" s="38" t="str">
        <f t="shared" ref="W17" si="13">IF(U17&lt;&gt;0,U17*0.3+V17*0.7,"")</f>
        <v/>
      </c>
      <c r="X17" s="193"/>
      <c r="Y17" s="193"/>
      <c r="Z17" s="38" t="str">
        <f>IF(X17&lt;&gt;0,X17*0.3+Y17*0.7,"")</f>
        <v/>
      </c>
      <c r="AA17" s="193"/>
      <c r="AB17" s="193"/>
      <c r="AC17" s="38" t="str">
        <f>IF(AA17&lt;&gt;0,AA17*0.3+AB17*0.7,"")</f>
        <v/>
      </c>
      <c r="AD17" s="193"/>
      <c r="AE17" s="193"/>
      <c r="AF17" s="38" t="str">
        <f t="shared" si="7"/>
        <v/>
      </c>
      <c r="AG17" s="193"/>
      <c r="AH17" s="193"/>
      <c r="AI17" s="46" t="str">
        <f t="shared" si="8"/>
        <v/>
      </c>
      <c r="AJ17" s="193"/>
      <c r="AK17" s="193"/>
      <c r="AL17" s="46" t="str">
        <f t="shared" si="9"/>
        <v/>
      </c>
    </row>
    <row r="20" spans="1:38" x14ac:dyDescent="0.3">
      <c r="B20" s="61"/>
      <c r="J20" s="7"/>
      <c r="K20" s="7"/>
      <c r="L20" s="7"/>
      <c r="M20" s="7"/>
      <c r="W20" s="54"/>
      <c r="X20" s="54"/>
      <c r="Y20" s="54"/>
    </row>
    <row r="21" spans="1:38" x14ac:dyDescent="0.3">
      <c r="B21" s="61"/>
      <c r="J21" s="7"/>
      <c r="K21" s="7"/>
      <c r="L21" s="7"/>
      <c r="M21" s="7"/>
      <c r="W21" s="54"/>
      <c r="X21" s="54"/>
      <c r="Y21" s="54"/>
    </row>
    <row r="22" spans="1:38" x14ac:dyDescent="0.3">
      <c r="B22" s="61"/>
      <c r="H22" s="7"/>
      <c r="I22" s="12"/>
      <c r="J22" s="7"/>
      <c r="K22" s="7"/>
      <c r="L22" s="7"/>
      <c r="M22" s="7"/>
      <c r="N22" s="7"/>
      <c r="O22" s="7"/>
      <c r="W22" s="54"/>
      <c r="X22" s="54"/>
      <c r="Y22" s="54"/>
    </row>
    <row r="23" spans="1:38" x14ac:dyDescent="0.3">
      <c r="B23" s="61"/>
      <c r="J23" s="7"/>
      <c r="K23" s="7"/>
      <c r="L23" s="7"/>
      <c r="M23" s="7"/>
      <c r="W23" s="54"/>
      <c r="X23" s="54"/>
      <c r="Y23" s="54"/>
    </row>
    <row r="24" spans="1:38" x14ac:dyDescent="0.3">
      <c r="J24" s="7"/>
      <c r="K24" s="7"/>
      <c r="L24" s="7"/>
      <c r="M24" s="7"/>
      <c r="W24" s="54"/>
      <c r="X24" s="54"/>
      <c r="Y24" s="54"/>
    </row>
    <row r="25" spans="1:38" ht="15.6" x14ac:dyDescent="0.3">
      <c r="B25" s="62"/>
      <c r="C25" s="53"/>
      <c r="D25" s="53"/>
      <c r="E25" s="54"/>
      <c r="F25" s="58"/>
      <c r="G25" s="54"/>
      <c r="Q25" s="54"/>
      <c r="R25" s="54"/>
      <c r="S25" s="54"/>
      <c r="T25" s="56"/>
      <c r="U25" s="51"/>
      <c r="V25" s="56"/>
      <c r="W25" s="56"/>
      <c r="X25" s="57"/>
      <c r="Y25" s="57"/>
      <c r="Z25" s="54"/>
      <c r="AA25" s="54"/>
      <c r="AB25" s="54"/>
      <c r="AC25" s="54"/>
      <c r="AD25" s="54"/>
      <c r="AE25" s="54"/>
      <c r="AF25" s="54"/>
    </row>
    <row r="26" spans="1:38" ht="15.45" customHeight="1" x14ac:dyDescent="0.3">
      <c r="B26" s="51"/>
      <c r="C26" s="53"/>
      <c r="D26" s="53"/>
      <c r="E26" s="54"/>
      <c r="F26" s="56"/>
      <c r="G26" s="54"/>
      <c r="Q26" s="54"/>
      <c r="R26" s="54"/>
      <c r="S26" s="54"/>
      <c r="T26" s="58"/>
      <c r="U26" s="51"/>
      <c r="V26" s="58"/>
      <c r="W26" s="58"/>
      <c r="X26" s="57"/>
      <c r="Y26" s="57"/>
      <c r="Z26" s="54"/>
      <c r="AA26" s="54"/>
      <c r="AB26" s="54"/>
      <c r="AC26" s="54"/>
      <c r="AD26" s="54"/>
      <c r="AE26" s="54"/>
      <c r="AF26" s="54"/>
    </row>
    <row r="27" spans="1:38" ht="15.6" x14ac:dyDescent="0.3">
      <c r="B27" s="51"/>
      <c r="C27" s="53"/>
      <c r="D27" s="53"/>
      <c r="E27" s="57"/>
      <c r="F27" s="55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1"/>
      <c r="V27" s="54"/>
      <c r="W27" s="54"/>
      <c r="X27" s="57"/>
      <c r="Y27" s="57"/>
      <c r="Z27" s="54"/>
      <c r="AA27" s="54"/>
      <c r="AB27" s="54"/>
      <c r="AC27" s="54"/>
      <c r="AD27" s="54"/>
      <c r="AE27" s="54"/>
      <c r="AF27" s="54"/>
    </row>
    <row r="28" spans="1:38" ht="15.6" x14ac:dyDescent="0.3">
      <c r="C28" s="53"/>
      <c r="D28" s="53"/>
      <c r="E28" s="57"/>
      <c r="F28" s="51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1"/>
      <c r="V28" s="54"/>
      <c r="W28" s="54"/>
      <c r="X28" s="57"/>
      <c r="Y28" s="57"/>
      <c r="Z28" s="54"/>
      <c r="AA28" s="54"/>
      <c r="AB28" s="54"/>
      <c r="AC28" s="54"/>
      <c r="AD28" s="54"/>
      <c r="AE28" s="54"/>
      <c r="AF28" s="54"/>
    </row>
    <row r="29" spans="1:38" ht="15.6" x14ac:dyDescent="0.3">
      <c r="B29" s="51"/>
      <c r="C29" s="53"/>
      <c r="D29" s="53"/>
      <c r="E29" s="54"/>
      <c r="F29" s="51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9"/>
      <c r="U29" s="59"/>
      <c r="V29" s="59"/>
      <c r="W29" s="59"/>
      <c r="X29" s="57"/>
      <c r="Y29" s="57"/>
      <c r="Z29" s="54"/>
      <c r="AA29" s="54"/>
      <c r="AB29" s="54"/>
      <c r="AC29" s="54"/>
      <c r="AD29" s="54"/>
      <c r="AE29" s="54"/>
      <c r="AF29" s="54"/>
    </row>
    <row r="30" spans="1:38" ht="15.6" x14ac:dyDescent="0.3">
      <c r="B30" s="51"/>
      <c r="C30" s="53"/>
      <c r="D30" s="53"/>
      <c r="E30" s="54"/>
      <c r="F30" s="60"/>
      <c r="G30" s="53"/>
      <c r="H30" s="57"/>
      <c r="I30" s="57"/>
      <c r="J30" s="57"/>
      <c r="K30" s="57"/>
      <c r="L30" s="57"/>
      <c r="M30" s="57"/>
      <c r="N30" s="57"/>
      <c r="O30" s="53"/>
      <c r="P30" s="53"/>
      <c r="Q30" s="57"/>
      <c r="R30" s="53"/>
      <c r="S30" s="53"/>
      <c r="T30" s="57"/>
      <c r="U30" s="57"/>
      <c r="V30" s="57"/>
      <c r="W30" s="54"/>
      <c r="X30" s="57"/>
      <c r="Y30" s="57"/>
      <c r="Z30" s="54"/>
      <c r="AA30" s="54"/>
      <c r="AB30" s="54"/>
      <c r="AC30" s="54"/>
      <c r="AD30" s="54"/>
      <c r="AE30" s="54"/>
      <c r="AF30" s="54"/>
    </row>
  </sheetData>
  <sortState ref="B17:B57">
    <sortCondition ref="B16"/>
  </sortState>
  <mergeCells count="12">
    <mergeCell ref="AG13:AI13"/>
    <mergeCell ref="AA13:AC13"/>
    <mergeCell ref="I13:K13"/>
    <mergeCell ref="L13:N13"/>
    <mergeCell ref="AJ13:AL13"/>
    <mergeCell ref="AD13:AF13"/>
    <mergeCell ref="U13:W13"/>
    <mergeCell ref="X13:Z13"/>
    <mergeCell ref="C13:E13"/>
    <mergeCell ref="F13:H13"/>
    <mergeCell ref="O13:Q13"/>
    <mergeCell ref="R13:T13"/>
  </mergeCells>
  <printOptions horizontalCentered="1"/>
  <pageMargins left="0.19685039370078741" right="0.19685039370078741" top="0.39370078740157483" bottom="0.78740157480314965" header="0.31496062992125984" footer="0.31496062992125984"/>
  <pageSetup paperSize="9" scale="69" fitToHeight="0" orientation="landscape" errors="blank" r:id="rId1"/>
  <headerFooter>
    <oddFooter>Page &amp;P de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CB55DD-92E4-4C09-920A-7C236B084957}">
  <sheetPr codeName="Feuil4">
    <tabColor rgb="FFFFC000"/>
    <pageSetUpPr fitToPage="1"/>
  </sheetPr>
  <dimension ref="A2:AF32"/>
  <sheetViews>
    <sheetView topLeftCell="A10" zoomScale="84" zoomScaleNormal="84" zoomScaleSheetLayoutView="84" workbookViewId="0">
      <selection activeCell="T34" sqref="T34"/>
    </sheetView>
  </sheetViews>
  <sheetFormatPr baseColWidth="10" defaultColWidth="11.44140625" defaultRowHeight="14.4" x14ac:dyDescent="0.3"/>
  <cols>
    <col min="1" max="1" width="6.44140625" style="6" customWidth="1"/>
    <col min="2" max="2" width="33.77734375" customWidth="1"/>
    <col min="3" max="4" width="5.33203125" style="12" bestFit="1" customWidth="1"/>
    <col min="5" max="5" width="5.33203125" style="8" bestFit="1" customWidth="1"/>
    <col min="6" max="6" width="5.33203125" style="18" bestFit="1" customWidth="1"/>
    <col min="7" max="7" width="4.44140625" style="12" bestFit="1" customWidth="1"/>
    <col min="8" max="8" width="8.5546875" style="8" bestFit="1" customWidth="1"/>
    <col min="9" max="9" width="5.33203125" style="12" bestFit="1" customWidth="1"/>
    <col min="10" max="10" width="6" style="12" customWidth="1"/>
    <col min="11" max="11" width="5.33203125" style="8" bestFit="1" customWidth="1"/>
    <col min="12" max="13" width="5.33203125" style="12" bestFit="1" customWidth="1"/>
    <col min="14" max="14" width="5.33203125" style="8" bestFit="1" customWidth="1"/>
    <col min="15" max="17" width="5.33203125" style="8" customWidth="1"/>
    <col min="18" max="18" width="5.33203125" style="8" bestFit="1" customWidth="1"/>
    <col min="19" max="21" width="5.33203125" style="8" customWidth="1"/>
    <col min="22" max="22" width="5.33203125" style="8" bestFit="1" customWidth="1"/>
    <col min="23" max="23" width="6.77734375" style="6" bestFit="1" customWidth="1"/>
    <col min="24" max="24" width="5.33203125" style="8" bestFit="1" customWidth="1"/>
    <col min="25" max="25" width="5.33203125" style="8" customWidth="1"/>
    <col min="26" max="29" width="5.6640625" style="6" customWidth="1"/>
    <col min="30" max="32" width="5.33203125" bestFit="1" customWidth="1"/>
  </cols>
  <sheetData>
    <row r="2" spans="1:32" x14ac:dyDescent="0.3">
      <c r="H2" s="9"/>
      <c r="I2" s="13"/>
      <c r="L2" s="13"/>
      <c r="M2" s="13"/>
    </row>
    <row r="3" spans="1:32" x14ac:dyDescent="0.3">
      <c r="H3" s="9"/>
      <c r="I3" s="13"/>
      <c r="L3" s="13"/>
      <c r="M3" s="13"/>
    </row>
    <row r="4" spans="1:32" x14ac:dyDescent="0.3">
      <c r="H4" s="9"/>
      <c r="I4" s="13"/>
      <c r="L4" s="13"/>
      <c r="M4" s="13"/>
    </row>
    <row r="5" spans="1:32" x14ac:dyDescent="0.3">
      <c r="H5" s="9"/>
      <c r="I5" s="13"/>
      <c r="L5" s="13"/>
      <c r="M5" s="13"/>
    </row>
    <row r="6" spans="1:32" x14ac:dyDescent="0.3">
      <c r="H6" s="9"/>
      <c r="I6" s="13"/>
      <c r="L6" s="13"/>
      <c r="M6" s="13"/>
    </row>
    <row r="7" spans="1:32" x14ac:dyDescent="0.3">
      <c r="H7" s="9"/>
      <c r="I7" s="13"/>
      <c r="L7" s="13"/>
      <c r="M7" s="13"/>
    </row>
    <row r="8" spans="1:32" ht="21" x14ac:dyDescent="0.4">
      <c r="B8" s="2"/>
      <c r="C8" s="14"/>
      <c r="D8" s="15"/>
      <c r="H8" s="11" t="s">
        <v>5</v>
      </c>
      <c r="L8" s="13"/>
      <c r="M8" s="13"/>
    </row>
    <row r="9" spans="1:32" ht="17.399999999999999" x14ac:dyDescent="0.3">
      <c r="B9" s="2" t="s">
        <v>71</v>
      </c>
      <c r="C9" s="16"/>
      <c r="D9" s="17"/>
      <c r="E9" s="9"/>
      <c r="H9" s="9"/>
      <c r="I9" s="13"/>
    </row>
    <row r="10" spans="1:32" ht="17.399999999999999" x14ac:dyDescent="0.3">
      <c r="B10" s="2" t="s">
        <v>16</v>
      </c>
      <c r="C10" s="16"/>
      <c r="D10" s="17"/>
      <c r="E10" s="9"/>
      <c r="H10" s="9"/>
      <c r="I10" s="13"/>
      <c r="J10" s="13"/>
      <c r="L10" s="13"/>
      <c r="M10" s="13"/>
    </row>
    <row r="11" spans="1:32" ht="15.6" x14ac:dyDescent="0.3">
      <c r="B11" s="26" t="s">
        <v>17</v>
      </c>
      <c r="C11" s="16"/>
      <c r="D11" s="16"/>
      <c r="E11" s="10"/>
      <c r="F11" s="19"/>
      <c r="G11" s="20"/>
      <c r="H11" s="10"/>
      <c r="I11" s="21"/>
      <c r="J11" s="20"/>
      <c r="L11" s="13"/>
      <c r="M11" s="13"/>
    </row>
    <row r="12" spans="1:32" ht="18" thickBot="1" x14ac:dyDescent="0.35">
      <c r="B12" s="2"/>
      <c r="C12" s="16"/>
      <c r="D12" s="16"/>
      <c r="E12" s="10"/>
      <c r="F12" s="19"/>
      <c r="G12" s="20"/>
      <c r="H12" s="10"/>
      <c r="I12" s="21"/>
      <c r="J12" s="20"/>
      <c r="L12" s="13"/>
      <c r="M12" s="13"/>
    </row>
    <row r="13" spans="1:32" x14ac:dyDescent="0.3">
      <c r="A13" s="93"/>
      <c r="B13" s="94"/>
      <c r="C13" s="168" t="s">
        <v>65</v>
      </c>
      <c r="D13" s="166"/>
      <c r="E13" s="166"/>
      <c r="F13" s="165" t="s">
        <v>66</v>
      </c>
      <c r="G13" s="166"/>
      <c r="H13" s="167"/>
      <c r="I13" s="165" t="s">
        <v>67</v>
      </c>
      <c r="J13" s="166"/>
      <c r="K13" s="166"/>
      <c r="L13" s="165" t="s">
        <v>68</v>
      </c>
      <c r="M13" s="166"/>
      <c r="N13" s="167"/>
      <c r="O13" s="165" t="s">
        <v>69</v>
      </c>
      <c r="P13" s="166"/>
      <c r="Q13" s="167"/>
      <c r="R13" s="165" t="s">
        <v>70</v>
      </c>
      <c r="S13" s="166"/>
      <c r="T13" s="167"/>
      <c r="U13" s="165" t="s">
        <v>61</v>
      </c>
      <c r="V13" s="166"/>
      <c r="W13" s="167"/>
      <c r="X13" s="165" t="s">
        <v>62</v>
      </c>
      <c r="Y13" s="166"/>
      <c r="Z13" s="167"/>
      <c r="AA13" s="165" t="s">
        <v>72</v>
      </c>
      <c r="AB13" s="166"/>
      <c r="AC13" s="166"/>
      <c r="AD13" s="165" t="s">
        <v>73</v>
      </c>
      <c r="AE13" s="166"/>
      <c r="AF13" s="169"/>
    </row>
    <row r="14" spans="1:32" ht="15.6" x14ac:dyDescent="0.3">
      <c r="A14" s="95" t="s">
        <v>6</v>
      </c>
      <c r="B14" s="102" t="s">
        <v>1</v>
      </c>
      <c r="C14" s="121" t="s">
        <v>2</v>
      </c>
      <c r="D14" s="22" t="s">
        <v>3</v>
      </c>
      <c r="E14" s="23" t="s">
        <v>4</v>
      </c>
      <c r="F14" s="22" t="s">
        <v>2</v>
      </c>
      <c r="G14" s="22" t="s">
        <v>3</v>
      </c>
      <c r="H14" s="24" t="s">
        <v>4</v>
      </c>
      <c r="I14" s="22" t="s">
        <v>2</v>
      </c>
      <c r="J14" s="22" t="s">
        <v>3</v>
      </c>
      <c r="K14" s="24" t="s">
        <v>4</v>
      </c>
      <c r="L14" s="22" t="s">
        <v>2</v>
      </c>
      <c r="M14" s="22" t="s">
        <v>3</v>
      </c>
      <c r="N14" s="24" t="s">
        <v>4</v>
      </c>
      <c r="O14" s="22" t="s">
        <v>2</v>
      </c>
      <c r="P14" s="22" t="s">
        <v>3</v>
      </c>
      <c r="Q14" s="24" t="s">
        <v>4</v>
      </c>
      <c r="R14" s="22" t="s">
        <v>2</v>
      </c>
      <c r="S14" s="22" t="s">
        <v>3</v>
      </c>
      <c r="T14" s="24" t="s">
        <v>4</v>
      </c>
      <c r="U14" s="22" t="s">
        <v>2</v>
      </c>
      <c r="V14" s="22" t="s">
        <v>3</v>
      </c>
      <c r="W14" s="24" t="s">
        <v>4</v>
      </c>
      <c r="X14" s="22" t="s">
        <v>2</v>
      </c>
      <c r="Y14" s="22" t="s">
        <v>3</v>
      </c>
      <c r="Z14" s="24" t="s">
        <v>4</v>
      </c>
      <c r="AA14" s="22" t="s">
        <v>2</v>
      </c>
      <c r="AB14" s="22" t="s">
        <v>3</v>
      </c>
      <c r="AC14" s="24" t="s">
        <v>4</v>
      </c>
      <c r="AD14" s="22" t="s">
        <v>2</v>
      </c>
      <c r="AE14" s="22" t="s">
        <v>3</v>
      </c>
      <c r="AF14" s="52" t="s">
        <v>4</v>
      </c>
    </row>
    <row r="15" spans="1:32" ht="15" thickBot="1" x14ac:dyDescent="0.35">
      <c r="A15" s="43">
        <v>1</v>
      </c>
      <c r="B15" s="203" t="s">
        <v>78</v>
      </c>
      <c r="C15" s="188">
        <v>10</v>
      </c>
      <c r="D15" s="189">
        <v>12</v>
      </c>
      <c r="E15" s="25">
        <f t="shared" ref="E15:E17" si="0">IF(C15&lt;&gt;0,C15*0.3+D15*0.7,"")</f>
        <v>11.399999999999999</v>
      </c>
      <c r="F15" s="189">
        <v>8</v>
      </c>
      <c r="G15" s="189">
        <v>8</v>
      </c>
      <c r="H15" s="25">
        <f t="shared" ref="H15:H17" si="1">IF(F15&lt;&gt;0,F15*0.3+G15*0.7,"")</f>
        <v>8</v>
      </c>
      <c r="I15" s="189">
        <v>20</v>
      </c>
      <c r="J15" s="189">
        <v>10</v>
      </c>
      <c r="K15" s="25">
        <f t="shared" ref="K15:K17" si="2">IF(I15&lt;&gt;0,I15*0.3+J15*0.7,"")</f>
        <v>13</v>
      </c>
      <c r="L15" s="189">
        <v>5</v>
      </c>
      <c r="M15" s="189">
        <v>12</v>
      </c>
      <c r="N15" s="25">
        <f t="shared" ref="N15:N17" si="3">IF(L15&lt;&gt;0,L15*0.3+M15*0.7,"")</f>
        <v>9.8999999999999986</v>
      </c>
      <c r="O15" s="189">
        <v>10</v>
      </c>
      <c r="P15" s="189">
        <v>11</v>
      </c>
      <c r="Q15" s="25">
        <f t="shared" ref="Q15:Q17" si="4">IF(O15&lt;&gt;0,O15*0.3+P15*0.7,"")</f>
        <v>10.7</v>
      </c>
      <c r="R15" s="189">
        <v>10</v>
      </c>
      <c r="S15" s="189">
        <v>8</v>
      </c>
      <c r="T15" s="25">
        <f t="shared" ref="T15:T17" si="5">IF(R15&lt;&gt;0,R15*0.3+S15*0.7,"")</f>
        <v>8.6</v>
      </c>
      <c r="U15" s="189">
        <v>12</v>
      </c>
      <c r="V15" s="189">
        <v>12</v>
      </c>
      <c r="W15" s="25">
        <f t="shared" ref="W15:W17" si="6">IF(U15&lt;&gt;0,U15*0.3+V15*0.7,"")</f>
        <v>11.999999999999998</v>
      </c>
      <c r="X15" s="189">
        <v>8</v>
      </c>
      <c r="Y15" s="189">
        <v>12</v>
      </c>
      <c r="Z15" s="25">
        <f t="shared" ref="Z15:Z17" si="7">IF(X15&lt;&gt;0,X15*0.3+Y15*0.7,"")</f>
        <v>10.799999999999999</v>
      </c>
      <c r="AA15" s="189">
        <v>14</v>
      </c>
      <c r="AB15" s="189">
        <v>14</v>
      </c>
      <c r="AC15" s="25">
        <f t="shared" ref="AC15:AC17" si="8">IF(AA15&lt;&gt;0,AA15*0.3+AB15*0.7,"")</f>
        <v>14</v>
      </c>
      <c r="AD15" s="189">
        <v>14</v>
      </c>
      <c r="AE15" s="189">
        <v>15</v>
      </c>
      <c r="AF15" s="44">
        <f t="shared" ref="AF15:AF17" si="9">IF(AD15&lt;&gt;0,AD15*0.3+AE15*0.7,"")</f>
        <v>14.7</v>
      </c>
    </row>
    <row r="16" spans="1:32" ht="15" thickBot="1" x14ac:dyDescent="0.35">
      <c r="A16" s="45">
        <f>+A15+1</f>
        <v>2</v>
      </c>
      <c r="B16" s="204" t="s">
        <v>79</v>
      </c>
      <c r="C16" s="191">
        <v>11</v>
      </c>
      <c r="D16" s="192">
        <v>11</v>
      </c>
      <c r="E16" s="38">
        <f t="shared" si="0"/>
        <v>11</v>
      </c>
      <c r="F16" s="193">
        <v>12</v>
      </c>
      <c r="G16" s="193">
        <v>12</v>
      </c>
      <c r="H16" s="38">
        <f t="shared" si="1"/>
        <v>11.999999999999998</v>
      </c>
      <c r="I16" s="193">
        <v>10</v>
      </c>
      <c r="J16" s="193">
        <v>20</v>
      </c>
      <c r="K16" s="38">
        <f t="shared" si="2"/>
        <v>17</v>
      </c>
      <c r="L16" s="193">
        <v>15</v>
      </c>
      <c r="M16" s="193">
        <v>6</v>
      </c>
      <c r="N16" s="38">
        <f t="shared" si="3"/>
        <v>8.6999999999999993</v>
      </c>
      <c r="O16" s="193">
        <v>14</v>
      </c>
      <c r="P16" s="193">
        <v>11</v>
      </c>
      <c r="Q16" s="38">
        <f t="shared" si="4"/>
        <v>11.899999999999999</v>
      </c>
      <c r="R16" s="193">
        <v>14</v>
      </c>
      <c r="S16" s="193">
        <v>10</v>
      </c>
      <c r="T16" s="38">
        <f t="shared" si="5"/>
        <v>11.2</v>
      </c>
      <c r="U16" s="193">
        <v>11</v>
      </c>
      <c r="V16" s="193">
        <v>11</v>
      </c>
      <c r="W16" s="25">
        <f t="shared" si="6"/>
        <v>11</v>
      </c>
      <c r="X16" s="193">
        <v>9</v>
      </c>
      <c r="Y16" s="193">
        <v>11</v>
      </c>
      <c r="Z16" s="38">
        <f t="shared" si="7"/>
        <v>10.399999999999999</v>
      </c>
      <c r="AA16" s="193">
        <v>13</v>
      </c>
      <c r="AB16" s="193">
        <v>13</v>
      </c>
      <c r="AC16" s="38">
        <f t="shared" si="8"/>
        <v>13</v>
      </c>
      <c r="AD16" s="193">
        <v>13</v>
      </c>
      <c r="AE16" s="193">
        <v>15</v>
      </c>
      <c r="AF16" s="46">
        <f t="shared" si="9"/>
        <v>14.4</v>
      </c>
    </row>
    <row r="17" spans="1:32" ht="15" thickBot="1" x14ac:dyDescent="0.35">
      <c r="A17" s="45">
        <f>+A16+1</f>
        <v>3</v>
      </c>
      <c r="B17" s="204" t="s">
        <v>80</v>
      </c>
      <c r="C17" s="191">
        <v>12</v>
      </c>
      <c r="D17" s="192">
        <v>12</v>
      </c>
      <c r="E17" s="38">
        <f t="shared" si="0"/>
        <v>11.999999999999998</v>
      </c>
      <c r="F17" s="193">
        <v>10</v>
      </c>
      <c r="G17" s="193">
        <v>10</v>
      </c>
      <c r="H17" s="38">
        <f t="shared" si="1"/>
        <v>10</v>
      </c>
      <c r="I17" s="193">
        <v>15</v>
      </c>
      <c r="J17" s="193">
        <v>15</v>
      </c>
      <c r="K17" s="38">
        <f t="shared" si="2"/>
        <v>15</v>
      </c>
      <c r="L17" s="193">
        <v>10</v>
      </c>
      <c r="M17" s="193">
        <v>12</v>
      </c>
      <c r="N17" s="38">
        <f t="shared" si="3"/>
        <v>11.399999999999999</v>
      </c>
      <c r="O17" s="193">
        <v>9</v>
      </c>
      <c r="P17" s="193">
        <v>8</v>
      </c>
      <c r="Q17" s="38">
        <f t="shared" si="4"/>
        <v>8.2999999999999989</v>
      </c>
      <c r="R17" s="193">
        <v>16</v>
      </c>
      <c r="S17" s="193">
        <v>11</v>
      </c>
      <c r="T17" s="38">
        <f t="shared" si="5"/>
        <v>12.5</v>
      </c>
      <c r="U17" s="193">
        <v>11.5</v>
      </c>
      <c r="V17" s="193">
        <v>11.5</v>
      </c>
      <c r="W17" s="38">
        <f t="shared" si="6"/>
        <v>11.499999999999998</v>
      </c>
      <c r="X17" s="193">
        <v>10</v>
      </c>
      <c r="Y17" s="193">
        <v>10</v>
      </c>
      <c r="Z17" s="38">
        <f t="shared" si="7"/>
        <v>10</v>
      </c>
      <c r="AA17" s="193">
        <v>15</v>
      </c>
      <c r="AB17" s="193">
        <v>15</v>
      </c>
      <c r="AC17" s="38">
        <f t="shared" si="8"/>
        <v>15</v>
      </c>
      <c r="AD17" s="193">
        <v>13</v>
      </c>
      <c r="AE17" s="193">
        <v>15</v>
      </c>
      <c r="AF17" s="46">
        <f t="shared" si="9"/>
        <v>14.4</v>
      </c>
    </row>
    <row r="20" spans="1:32" x14ac:dyDescent="0.3">
      <c r="B20" s="61"/>
      <c r="H20" s="7" t="s">
        <v>65</v>
      </c>
      <c r="J20" s="12" t="s">
        <v>42</v>
      </c>
      <c r="W20" s="7" t="s">
        <v>61</v>
      </c>
      <c r="X20" s="12"/>
      <c r="Y20" s="12" t="s">
        <v>49</v>
      </c>
      <c r="Z20" s="54"/>
    </row>
    <row r="21" spans="1:32" x14ac:dyDescent="0.3">
      <c r="B21" s="61"/>
      <c r="H21" s="7" t="s">
        <v>66</v>
      </c>
      <c r="J21" s="12" t="s">
        <v>43</v>
      </c>
      <c r="W21" s="7" t="s">
        <v>62</v>
      </c>
      <c r="X21" s="12"/>
      <c r="Y21" s="12" t="s">
        <v>63</v>
      </c>
      <c r="Z21" s="54"/>
    </row>
    <row r="22" spans="1:32" x14ac:dyDescent="0.3">
      <c r="B22" s="61"/>
      <c r="H22" s="7" t="s">
        <v>67</v>
      </c>
      <c r="J22" s="12" t="s">
        <v>44</v>
      </c>
      <c r="W22" s="7" t="s">
        <v>72</v>
      </c>
      <c r="X22" s="12"/>
      <c r="Y22" s="12" t="s">
        <v>64</v>
      </c>
      <c r="Z22" s="54"/>
    </row>
    <row r="23" spans="1:32" x14ac:dyDescent="0.3">
      <c r="H23" s="7" t="s">
        <v>68</v>
      </c>
      <c r="J23" s="12" t="s">
        <v>45</v>
      </c>
      <c r="W23" s="54" t="s">
        <v>73</v>
      </c>
      <c r="X23" s="54"/>
      <c r="Y23" s="54" t="s">
        <v>60</v>
      </c>
      <c r="Z23" s="54"/>
    </row>
    <row r="24" spans="1:32" ht="15.6" x14ac:dyDescent="0.3">
      <c r="B24" s="51"/>
      <c r="C24" s="53"/>
      <c r="D24" s="53"/>
      <c r="E24" s="54"/>
      <c r="F24" s="55"/>
      <c r="G24" s="54"/>
      <c r="H24" s="54" t="s">
        <v>69</v>
      </c>
      <c r="I24" s="54"/>
      <c r="J24" s="54" t="s">
        <v>46</v>
      </c>
      <c r="K24" s="54"/>
      <c r="L24" s="54"/>
      <c r="M24" s="54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7"/>
      <c r="Y24" s="58"/>
      <c r="Z24" s="54"/>
      <c r="AA24" s="54"/>
      <c r="AB24" s="54"/>
      <c r="AC24" s="54"/>
    </row>
    <row r="25" spans="1:32" ht="15.6" x14ac:dyDescent="0.3">
      <c r="B25" s="51"/>
      <c r="C25" s="53"/>
      <c r="D25" s="53"/>
      <c r="E25" s="54"/>
      <c r="F25" s="51"/>
      <c r="G25" s="54"/>
      <c r="H25" s="7" t="s">
        <v>70</v>
      </c>
      <c r="J25" s="12" t="s">
        <v>47</v>
      </c>
      <c r="K25" s="54"/>
      <c r="L25" s="54"/>
      <c r="M25" s="54"/>
      <c r="N25" s="56"/>
      <c r="O25" s="56"/>
      <c r="P25" s="56"/>
      <c r="Q25" s="56"/>
      <c r="R25" s="55"/>
      <c r="S25" s="55"/>
      <c r="T25" s="55"/>
      <c r="U25" s="55"/>
      <c r="V25" s="56"/>
      <c r="W25" s="56"/>
      <c r="X25" s="57"/>
      <c r="Y25" s="57"/>
      <c r="Z25" s="54"/>
      <c r="AA25" s="54"/>
      <c r="AB25" s="54"/>
      <c r="AC25" s="54"/>
    </row>
    <row r="26" spans="1:32" ht="15.6" x14ac:dyDescent="0.3">
      <c r="B26" s="51"/>
      <c r="C26" s="53"/>
      <c r="D26" s="53"/>
      <c r="E26" s="54"/>
      <c r="F26" s="51"/>
      <c r="G26" s="54"/>
      <c r="L26" s="54"/>
      <c r="M26" s="54"/>
      <c r="N26" s="56"/>
      <c r="O26" s="56"/>
      <c r="P26" s="56"/>
      <c r="Q26" s="56"/>
      <c r="R26" s="51"/>
      <c r="S26" s="51"/>
      <c r="T26" s="51"/>
      <c r="U26" s="51"/>
      <c r="V26" s="56"/>
      <c r="W26" s="56"/>
      <c r="X26" s="57"/>
      <c r="Y26" s="57"/>
      <c r="Z26" s="54"/>
      <c r="AA26" s="54"/>
      <c r="AB26" s="54"/>
      <c r="AC26" s="54"/>
    </row>
    <row r="27" spans="1:32" ht="15.6" x14ac:dyDescent="0.3">
      <c r="B27" s="62"/>
      <c r="C27" s="53"/>
      <c r="D27" s="53"/>
      <c r="E27" s="54"/>
      <c r="F27" s="58"/>
      <c r="G27" s="54"/>
      <c r="L27" s="54"/>
      <c r="M27" s="54"/>
      <c r="N27" s="56"/>
      <c r="O27" s="56"/>
      <c r="P27" s="56"/>
      <c r="Q27" s="56"/>
      <c r="R27" s="51"/>
      <c r="S27" s="51"/>
      <c r="T27" s="51"/>
      <c r="U27" s="51"/>
      <c r="V27" s="56"/>
      <c r="W27" s="56"/>
      <c r="X27" s="57"/>
      <c r="Y27" s="57"/>
      <c r="Z27" s="54"/>
      <c r="AA27" s="54"/>
      <c r="AB27" s="54"/>
      <c r="AC27" s="54"/>
    </row>
    <row r="28" spans="1:32" ht="15.45" customHeight="1" x14ac:dyDescent="0.3">
      <c r="B28" s="51"/>
      <c r="C28" s="53"/>
      <c r="D28" s="53"/>
      <c r="E28" s="54"/>
      <c r="F28" s="56"/>
      <c r="G28" s="54"/>
      <c r="L28" s="54"/>
      <c r="M28" s="54"/>
      <c r="N28" s="58"/>
      <c r="O28" s="58"/>
      <c r="P28" s="58"/>
      <c r="Q28" s="58"/>
      <c r="R28" s="51"/>
      <c r="S28" s="51"/>
      <c r="T28" s="51"/>
      <c r="U28" s="51"/>
      <c r="V28" s="58"/>
      <c r="W28" s="58"/>
      <c r="X28" s="57"/>
      <c r="Y28" s="57"/>
      <c r="Z28" s="54"/>
      <c r="AA28" s="54"/>
      <c r="AB28" s="54"/>
      <c r="AC28" s="54"/>
    </row>
    <row r="29" spans="1:32" ht="15.6" x14ac:dyDescent="0.3">
      <c r="B29" s="51"/>
      <c r="C29" s="53"/>
      <c r="D29" s="53"/>
      <c r="E29" s="57"/>
      <c r="F29" s="55"/>
      <c r="G29" s="54"/>
      <c r="L29" s="54"/>
      <c r="M29" s="54"/>
      <c r="N29" s="54"/>
      <c r="O29" s="54"/>
      <c r="P29" s="54"/>
      <c r="Q29" s="54"/>
      <c r="R29" s="51"/>
      <c r="S29" s="51"/>
      <c r="T29" s="51"/>
      <c r="U29" s="51"/>
      <c r="V29" s="54"/>
      <c r="W29" s="54"/>
      <c r="X29" s="57"/>
      <c r="Y29" s="57"/>
      <c r="Z29" s="54"/>
      <c r="AA29" s="54"/>
      <c r="AB29" s="54"/>
      <c r="AC29" s="54"/>
    </row>
    <row r="30" spans="1:32" ht="15.6" x14ac:dyDescent="0.3">
      <c r="C30" s="53"/>
      <c r="D30" s="53"/>
      <c r="E30" s="57"/>
      <c r="F30" s="51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1"/>
      <c r="S30" s="51"/>
      <c r="T30" s="51"/>
      <c r="U30" s="51"/>
      <c r="V30" s="54"/>
      <c r="W30" s="54"/>
      <c r="X30" s="57"/>
      <c r="Y30" s="57"/>
      <c r="Z30" s="54"/>
      <c r="AA30" s="54"/>
      <c r="AB30" s="54"/>
      <c r="AC30" s="54"/>
    </row>
    <row r="31" spans="1:32" ht="15.6" x14ac:dyDescent="0.3">
      <c r="B31" s="51"/>
      <c r="C31" s="53"/>
      <c r="D31" s="53"/>
      <c r="E31" s="54"/>
      <c r="F31" s="51"/>
      <c r="G31" s="54"/>
      <c r="H31" s="54"/>
      <c r="I31" s="54"/>
      <c r="J31" s="54"/>
      <c r="K31" s="54"/>
      <c r="L31" s="54"/>
      <c r="M31" s="54"/>
      <c r="N31" s="59"/>
      <c r="O31" s="59"/>
      <c r="P31" s="59"/>
      <c r="Q31" s="59"/>
      <c r="R31" s="59"/>
      <c r="S31" s="59"/>
      <c r="T31" s="59"/>
      <c r="U31" s="59"/>
      <c r="V31" s="59"/>
      <c r="W31" s="59"/>
      <c r="X31" s="57"/>
      <c r="Y31" s="57"/>
      <c r="Z31" s="54"/>
      <c r="AA31" s="54"/>
      <c r="AB31" s="54"/>
      <c r="AC31" s="54"/>
    </row>
    <row r="32" spans="1:32" ht="15.6" x14ac:dyDescent="0.3">
      <c r="B32" s="51"/>
      <c r="C32" s="53"/>
      <c r="D32" s="53"/>
      <c r="E32" s="54"/>
      <c r="F32" s="60"/>
      <c r="G32" s="53"/>
      <c r="H32" s="57"/>
      <c r="I32" s="53"/>
      <c r="J32" s="53"/>
      <c r="K32" s="57"/>
      <c r="L32" s="53"/>
      <c r="M32" s="53"/>
      <c r="N32" s="57"/>
      <c r="O32" s="57"/>
      <c r="P32" s="57"/>
      <c r="Q32" s="57"/>
      <c r="R32" s="57"/>
      <c r="S32" s="57"/>
      <c r="T32" s="57"/>
      <c r="U32" s="57"/>
      <c r="V32" s="57"/>
      <c r="W32" s="54"/>
      <c r="X32" s="57"/>
      <c r="Y32" s="57"/>
      <c r="Z32" s="54"/>
      <c r="AA32" s="54"/>
      <c r="AB32" s="54"/>
      <c r="AC32" s="54"/>
    </row>
  </sheetData>
  <sheetProtection sheet="1" objects="1" scenarios="1"/>
  <mergeCells count="10">
    <mergeCell ref="AA13:AC13"/>
    <mergeCell ref="AD13:AF13"/>
    <mergeCell ref="X13:Z13"/>
    <mergeCell ref="O13:Q13"/>
    <mergeCell ref="R13:T13"/>
    <mergeCell ref="U13:W13"/>
    <mergeCell ref="C13:E13"/>
    <mergeCell ref="F13:H13"/>
    <mergeCell ref="I13:K13"/>
    <mergeCell ref="L13:N13"/>
  </mergeCells>
  <printOptions horizontalCentered="1"/>
  <pageMargins left="0.19685039370078741" right="0.19685039370078741" top="0.39370078740157483" bottom="0.78740157480314965" header="0.31496062992125984" footer="0.31496062992125984"/>
  <pageSetup paperSize="9" scale="69" fitToHeight="0" orientation="landscape" errors="blank" r:id="rId1"/>
  <headerFooter>
    <oddFooter>Page &amp;P de &amp;N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EAC99-E16B-4159-B210-7E096BA17C65}">
  <sheetPr codeName="Feuil5">
    <pageSetUpPr fitToPage="1"/>
  </sheetPr>
  <dimension ref="A10:V28"/>
  <sheetViews>
    <sheetView workbookViewId="0">
      <selection activeCell="D16" sqref="D16"/>
    </sheetView>
  </sheetViews>
  <sheetFormatPr baseColWidth="10" defaultColWidth="11.44140625" defaultRowHeight="14.4" x14ac:dyDescent="0.3"/>
  <cols>
    <col min="1" max="1" width="7.5546875" customWidth="1"/>
    <col min="2" max="2" width="27.44140625" bestFit="1" customWidth="1"/>
    <col min="3" max="3" width="14.21875" bestFit="1" customWidth="1"/>
    <col min="20" max="20" width="6.21875" bestFit="1" customWidth="1"/>
  </cols>
  <sheetData>
    <row r="10" spans="1:21" ht="17.399999999999999" x14ac:dyDescent="0.3">
      <c r="A10" s="2" t="s">
        <v>9</v>
      </c>
    </row>
    <row r="11" spans="1:21" ht="17.399999999999999" x14ac:dyDescent="0.3">
      <c r="A11" s="2" t="s">
        <v>14</v>
      </c>
    </row>
    <row r="12" spans="1:21" ht="15.6" x14ac:dyDescent="0.3">
      <c r="A12" s="26" t="s">
        <v>15</v>
      </c>
    </row>
    <row r="13" spans="1:21" ht="15" thickBot="1" x14ac:dyDescent="0.35"/>
    <row r="14" spans="1:21" x14ac:dyDescent="0.3">
      <c r="A14" s="170" t="s">
        <v>6</v>
      </c>
      <c r="B14" s="172" t="s">
        <v>1</v>
      </c>
      <c r="C14" s="174" t="s">
        <v>7</v>
      </c>
      <c r="D14" s="28"/>
      <c r="E14" s="28"/>
      <c r="F14" s="123"/>
      <c r="G14" s="30"/>
      <c r="H14" s="30"/>
      <c r="I14" s="123"/>
      <c r="J14" s="30"/>
      <c r="K14" s="28"/>
      <c r="L14" s="31"/>
      <c r="M14" s="126"/>
      <c r="N14" s="31"/>
      <c r="O14" s="31"/>
      <c r="P14" s="31"/>
      <c r="Q14" s="31"/>
      <c r="R14" s="126"/>
      <c r="S14" s="31"/>
      <c r="T14" s="28"/>
      <c r="U14" s="32"/>
    </row>
    <row r="15" spans="1:21" ht="15" thickBot="1" x14ac:dyDescent="0.35">
      <c r="A15" s="171"/>
      <c r="B15" s="173"/>
      <c r="C15" s="175"/>
      <c r="D15" s="176" t="str">
        <f>CHS3_SEM1!C13</f>
        <v>MO311</v>
      </c>
      <c r="E15" s="176" t="str">
        <f>CHS3_SEM1!F13</f>
        <v>MO312</v>
      </c>
      <c r="F15" s="177" t="str">
        <f>Programme!B6</f>
        <v>OMA31</v>
      </c>
      <c r="G15" s="178" t="str">
        <f>CHS3_SEM1!I13</f>
        <v>DA311</v>
      </c>
      <c r="H15" s="178" t="str">
        <f>CHS3_SEM1!L13</f>
        <v>DA312</v>
      </c>
      <c r="I15" s="177" t="str">
        <f>Programme!B8</f>
        <v>LCA31</v>
      </c>
      <c r="J15" s="178" t="str">
        <f>CHS3_SEM1!O13</f>
        <v>EC311</v>
      </c>
      <c r="K15" s="176" t="str">
        <f>CHS3_SEM1!R13</f>
        <v>EC312</v>
      </c>
      <c r="L15" s="179" t="str">
        <f>CHS3_SEM1!U13</f>
        <v>EC313</v>
      </c>
      <c r="M15" s="180" t="str">
        <f>Programme!B10</f>
        <v>ELA31</v>
      </c>
      <c r="N15" s="179" t="str">
        <f>CHS3_SEM1!X13</f>
        <v>SP311</v>
      </c>
      <c r="O15" s="179" t="str">
        <f>CHS3_SEM1!AA13</f>
        <v>SP311</v>
      </c>
      <c r="P15" s="179" t="str">
        <f>CHS3_SEM1!AD13</f>
        <v>SP312</v>
      </c>
      <c r="Q15" s="179" t="str">
        <f>CHS3_SEM1!AG13</f>
        <v>SP313</v>
      </c>
      <c r="R15" s="127" t="str">
        <f>Programme!B13</f>
        <v>SPE31</v>
      </c>
      <c r="S15" s="34" t="s">
        <v>13</v>
      </c>
      <c r="T15" s="29" t="s">
        <v>12</v>
      </c>
      <c r="U15" s="35" t="s">
        <v>8</v>
      </c>
    </row>
    <row r="16" spans="1:21" ht="16.2" thickBot="1" x14ac:dyDescent="0.35">
      <c r="A16" s="96">
        <v>1</v>
      </c>
      <c r="B16" s="47" t="s">
        <v>78</v>
      </c>
      <c r="C16" s="101" t="s">
        <v>81</v>
      </c>
      <c r="D16" s="39">
        <v>13.75</v>
      </c>
      <c r="E16" s="39" t="str">
        <f>CHS3_SEM1!H15</f>
        <v/>
      </c>
      <c r="F16" s="125" t="e">
        <f>(D16*Programme!$G$6+CHS3_SEM1_Synthèse!E16*Programme!$G$7)/SUM(Programme!$G$6:$G$7)</f>
        <v>#VALUE!</v>
      </c>
      <c r="G16" s="39">
        <v>10.225</v>
      </c>
      <c r="H16" s="39" t="str">
        <f>CHS3_SEM1!N15</f>
        <v/>
      </c>
      <c r="I16" s="125" t="e">
        <f>(G16*Programme!$G$8+H16*Programme!$G$9)/SUM(Programme!$G$8:$G$9)</f>
        <v>#VALUE!</v>
      </c>
      <c r="J16" s="39">
        <v>15.45</v>
      </c>
      <c r="K16" s="39" t="str">
        <f>CHS3_SEM1!T15</f>
        <v/>
      </c>
      <c r="L16" s="39" t="str">
        <f>CHS3_SEM1!W15</f>
        <v/>
      </c>
      <c r="M16" s="125" t="e">
        <f>(J16*2+K16*2+L16*2)/6</f>
        <v>#VALUE!</v>
      </c>
      <c r="N16" s="39" t="str">
        <f>CHS3_SEM1!Z15</f>
        <v/>
      </c>
      <c r="O16" s="39" t="str">
        <f>CHS3_SEM1!AC15</f>
        <v/>
      </c>
      <c r="P16" s="39">
        <v>9.8000000000000007</v>
      </c>
      <c r="Q16" s="39" t="str">
        <f>CHS3_SEM1!AI15</f>
        <v/>
      </c>
      <c r="R16" s="125" t="e">
        <f>IF(AND(N16&gt;=8,O16&gt;=8,P16&gt;=8,Q16&gt;=8),(N16*4+O16*3+P16*4+Q16*3)/14,0)</f>
        <v>#VALUE!</v>
      </c>
      <c r="S16" s="113" t="e">
        <f>IF(AND(D16&gt;=8,E16&gt;=8,G16&gt;=8,H16&gt;=8,J16&gt;=8,K16&gt;=8,L16&gt;=8,N16&gt;=8,O16&gt;=8,P16&gt;=8,Q16&gt;=8),((D16*3+E16*3+G16*2+H16*2+J16*2+K16*2+L16*2+N16*4+O16*3+P16*4+Q16*3))/30,"")</f>
        <v>#VALUE!</v>
      </c>
      <c r="T16" s="41" t="e">
        <f>RANK(S16,S$16:S$18,0)</f>
        <v>#VALUE!</v>
      </c>
      <c r="U16" s="40" t="str">
        <f>IF(NOT(ISERR(S16)),IF(S16&gt;=10,"ADD","AJ"),"AJ")</f>
        <v>AJ</v>
      </c>
    </row>
    <row r="17" spans="1:22" ht="16.2" thickBot="1" x14ac:dyDescent="0.35">
      <c r="A17" s="112">
        <v>2</v>
      </c>
      <c r="B17" s="48" t="s">
        <v>79</v>
      </c>
      <c r="C17" s="101" t="s">
        <v>83</v>
      </c>
      <c r="D17" s="39">
        <v>11.95</v>
      </c>
      <c r="E17" s="39" t="str">
        <f>CHS3_SEM1!H16</f>
        <v/>
      </c>
      <c r="F17" s="125" t="e">
        <f>(D17*Programme!$G$6+CHS3_SEM1_Synthèse!E17*Programme!$G$7)/SUM(Programme!$G$6:$G$7)</f>
        <v>#VALUE!</v>
      </c>
      <c r="G17" s="39">
        <v>10.199999999999999</v>
      </c>
      <c r="H17" s="39" t="str">
        <f>CHS3_SEM1!N16</f>
        <v/>
      </c>
      <c r="I17" s="125" t="e">
        <f>(G17*Programme!$G$8+H17*Programme!$G$9)/SUM(Programme!$G$8:$G$9)</f>
        <v>#VALUE!</v>
      </c>
      <c r="J17" s="39">
        <v>13.324999999999999</v>
      </c>
      <c r="K17" s="39" t="str">
        <f>CHS3_SEM1!T16</f>
        <v/>
      </c>
      <c r="L17" s="39" t="str">
        <f>CHS3_SEM1!W16</f>
        <v/>
      </c>
      <c r="M17" s="125" t="e">
        <f t="shared" ref="M17:M18" si="0">(J17*2+K17*2+L17*2)/6</f>
        <v>#VALUE!</v>
      </c>
      <c r="N17" s="39" t="str">
        <f>CHS3_SEM1!Z16</f>
        <v/>
      </c>
      <c r="O17" s="39" t="str">
        <f>CHS3_SEM1!AC16</f>
        <v/>
      </c>
      <c r="P17" s="39" t="str">
        <f>CHS3_SEM1!AF16</f>
        <v/>
      </c>
      <c r="Q17" s="39" t="str">
        <f>CHS3_SEM1!AI16</f>
        <v/>
      </c>
      <c r="R17" s="125" t="e">
        <f t="shared" ref="R17:R18" si="1">IF(AND(N17&gt;=8,O17&gt;=8,P17&gt;=8,Q17&gt;=8),(N17*4+O17*3+P17*4+Q17*3)/14,0)</f>
        <v>#VALUE!</v>
      </c>
      <c r="S17" s="113" t="e">
        <f t="shared" ref="S17:S18" si="2">IF(AND(D17&gt;=8,E17&gt;=8,G17&gt;=8,H17&gt;=8,J17&gt;=8,K17&gt;=8,L17&gt;=8,N17&gt;=8,O17&gt;=8,P17&gt;=8,Q17&gt;=8),((D17*3+E17*3+G17*2+H17*2+J17*2+K17*2+L17*2+N17*4+O17*3+P17*4+Q17*3))/30,"")</f>
        <v>#VALUE!</v>
      </c>
      <c r="T17" s="41" t="e">
        <f>RANK(S17,S$16:S$18,0)</f>
        <v>#VALUE!</v>
      </c>
      <c r="U17" s="40" t="str">
        <f>IF(NOT(ISERR(S17)),IF(S17&gt;=10,"ADD","AJ"),"AJ")</f>
        <v>AJ</v>
      </c>
    </row>
    <row r="18" spans="1:22" ht="16.2" thickBot="1" x14ac:dyDescent="0.35">
      <c r="A18" s="50">
        <v>3</v>
      </c>
      <c r="B18" s="48" t="s">
        <v>80</v>
      </c>
      <c r="C18" s="101" t="s">
        <v>82</v>
      </c>
      <c r="D18" s="39" t="str">
        <f>CHS3_SEM1!E17</f>
        <v/>
      </c>
      <c r="E18" s="39" t="str">
        <f>CHS3_SEM1!H17</f>
        <v/>
      </c>
      <c r="F18" s="125" t="e">
        <f>(D18*Programme!$G$6+CHS3_SEM1_Synthèse!E18*Programme!$G$7)/SUM(Programme!$G$6:$G$7)</f>
        <v>#VALUE!</v>
      </c>
      <c r="G18" s="39" t="str">
        <f>CHS3_SEM1!K17</f>
        <v/>
      </c>
      <c r="H18" s="39" t="str">
        <f>CHS3_SEM1!N17</f>
        <v/>
      </c>
      <c r="I18" s="125" t="e">
        <f>(G18*Programme!$G$8+H18*Programme!$G$9)/SUM(Programme!$G$8:$G$9)</f>
        <v>#VALUE!</v>
      </c>
      <c r="J18" s="39" t="str">
        <f>CHS3_SEM1!Q17</f>
        <v/>
      </c>
      <c r="K18" s="39" t="str">
        <f>CHS3_SEM1!T17</f>
        <v/>
      </c>
      <c r="L18" s="39" t="str">
        <f>CHS3_SEM1!W17</f>
        <v/>
      </c>
      <c r="M18" s="125" t="e">
        <f t="shared" si="0"/>
        <v>#VALUE!</v>
      </c>
      <c r="N18" s="39" t="str">
        <f>CHS3_SEM1!Z17</f>
        <v/>
      </c>
      <c r="O18" s="39" t="str">
        <f>CHS3_SEM1!AC17</f>
        <v/>
      </c>
      <c r="P18" s="39" t="str">
        <f>CHS3_SEM1!AF17</f>
        <v/>
      </c>
      <c r="Q18" s="39" t="str">
        <f>CHS3_SEM1!AI17</f>
        <v/>
      </c>
      <c r="R18" s="125" t="e">
        <f t="shared" si="1"/>
        <v>#VALUE!</v>
      </c>
      <c r="S18" s="113" t="e">
        <f t="shared" si="2"/>
        <v>#VALUE!</v>
      </c>
      <c r="T18" s="42" t="e">
        <f>RANK(S18,S$16:S$18,0)</f>
        <v>#VALUE!</v>
      </c>
      <c r="U18" s="36" t="str">
        <f t="shared" ref="U18" si="3">IF(NOT(ISERR(S18)),IF(S18&gt;=10,"ADD","AJ"),"AJ")</f>
        <v>AJ</v>
      </c>
    </row>
    <row r="20" spans="1:22" x14ac:dyDescent="0.3">
      <c r="B20" s="27"/>
      <c r="K20" s="27"/>
      <c r="L20" s="27"/>
      <c r="M20" s="27"/>
      <c r="N20" s="27"/>
      <c r="O20" s="27"/>
      <c r="P20" s="27"/>
      <c r="Q20" s="27"/>
      <c r="R20" s="27"/>
    </row>
    <row r="21" spans="1:22" ht="15.6" x14ac:dyDescent="0.3">
      <c r="B21" s="5"/>
      <c r="D21" s="5"/>
      <c r="H21" s="5"/>
      <c r="I21" s="5"/>
      <c r="J21" s="5"/>
      <c r="U21" s="4"/>
      <c r="V21" s="4"/>
    </row>
    <row r="22" spans="1:22" ht="15.6" x14ac:dyDescent="0.3">
      <c r="B22" s="5"/>
      <c r="D22" s="5"/>
      <c r="H22" s="5"/>
      <c r="I22" s="5"/>
      <c r="U22" s="4"/>
      <c r="V22" s="4"/>
    </row>
    <row r="23" spans="1:22" ht="15.6" x14ac:dyDescent="0.3">
      <c r="B23" s="5"/>
      <c r="D23" s="5"/>
      <c r="H23" s="5"/>
      <c r="I23" s="5"/>
      <c r="U23" s="4"/>
      <c r="V23" s="4"/>
    </row>
    <row r="24" spans="1:22" x14ac:dyDescent="0.3">
      <c r="B24" s="1"/>
      <c r="D24" s="4">
        <v>13.75</v>
      </c>
      <c r="E24">
        <v>14.05</v>
      </c>
      <c r="F24">
        <v>13.9</v>
      </c>
      <c r="G24">
        <v>10.225</v>
      </c>
      <c r="H24">
        <v>13</v>
      </c>
      <c r="I24">
        <v>11.612500000000001</v>
      </c>
      <c r="J24">
        <v>15.45</v>
      </c>
      <c r="K24">
        <v>12.799999999999999</v>
      </c>
      <c r="L24">
        <v>12.95</v>
      </c>
      <c r="M24">
        <v>13.733333333333334</v>
      </c>
      <c r="N24">
        <v>11.05</v>
      </c>
      <c r="O24">
        <v>11.2</v>
      </c>
      <c r="P24">
        <v>9.8000000000000007</v>
      </c>
      <c r="Q24">
        <v>10.225</v>
      </c>
      <c r="R24">
        <v>10.548214285714286</v>
      </c>
      <c r="U24" s="4"/>
      <c r="V24" s="4"/>
    </row>
    <row r="25" spans="1:22" ht="15.6" x14ac:dyDescent="0.3">
      <c r="B25" s="4"/>
      <c r="D25" s="5"/>
      <c r="U25" s="1"/>
      <c r="V25" s="1"/>
    </row>
    <row r="26" spans="1:22" ht="15.6" x14ac:dyDescent="0.3">
      <c r="B26" s="5"/>
      <c r="J26" s="3"/>
    </row>
    <row r="27" spans="1:22" ht="15.6" x14ac:dyDescent="0.3">
      <c r="B27" s="5"/>
      <c r="T27" s="51"/>
    </row>
    <row r="28" spans="1:22" ht="15.6" x14ac:dyDescent="0.3">
      <c r="B28" s="51"/>
      <c r="S28" s="3"/>
      <c r="T28" s="3"/>
      <c r="U28" s="3"/>
      <c r="V28" s="3"/>
    </row>
  </sheetData>
  <mergeCells count="3">
    <mergeCell ref="A14:A15"/>
    <mergeCell ref="B14:B15"/>
    <mergeCell ref="C14:C15"/>
  </mergeCells>
  <pageMargins left="0.70866141732283472" right="0.70866141732283472" top="0.74803149606299213" bottom="0.74803149606299213" header="0.31496062992125984" footer="0.31496062992125984"/>
  <pageSetup paperSize="9" scale="91" fitToHeight="0" orientation="landscape" r:id="rId1"/>
  <headerFooter>
    <oddFooter>&amp;L&amp;D&amp;C&amp;P/&amp;N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33697A-12E0-45E3-A539-5D60A775BC49}">
  <sheetPr codeName="Feuil6">
    <pageSetUpPr fitToPage="1"/>
  </sheetPr>
  <dimension ref="A10:S28"/>
  <sheetViews>
    <sheetView topLeftCell="A10" workbookViewId="0">
      <selection activeCell="I16" sqref="I16"/>
    </sheetView>
  </sheetViews>
  <sheetFormatPr baseColWidth="10" defaultColWidth="11.44140625" defaultRowHeight="14.4" x14ac:dyDescent="0.3"/>
  <cols>
    <col min="1" max="1" width="7.5546875" customWidth="1"/>
    <col min="2" max="2" width="27.44140625" bestFit="1" customWidth="1"/>
    <col min="3" max="3" width="14.21875" bestFit="1" customWidth="1"/>
    <col min="16" max="16" width="8.21875" bestFit="1" customWidth="1"/>
    <col min="17" max="17" width="6.21875" bestFit="1" customWidth="1"/>
  </cols>
  <sheetData>
    <row r="10" spans="1:18" ht="17.399999999999999" x14ac:dyDescent="0.3">
      <c r="A10" s="2" t="s">
        <v>10</v>
      </c>
    </row>
    <row r="11" spans="1:18" ht="17.399999999999999" x14ac:dyDescent="0.3">
      <c r="A11" s="2" t="s">
        <v>16</v>
      </c>
    </row>
    <row r="12" spans="1:18" ht="15.6" x14ac:dyDescent="0.3">
      <c r="A12" s="26" t="s">
        <v>15</v>
      </c>
    </row>
    <row r="13" spans="1:18" ht="15" thickBot="1" x14ac:dyDescent="0.35"/>
    <row r="14" spans="1:18" x14ac:dyDescent="0.3">
      <c r="A14" s="170" t="s">
        <v>6</v>
      </c>
      <c r="B14" s="172" t="s">
        <v>1</v>
      </c>
      <c r="C14" s="174" t="s">
        <v>7</v>
      </c>
      <c r="D14" s="28"/>
      <c r="E14" s="28"/>
      <c r="F14" s="30"/>
      <c r="G14" s="30"/>
      <c r="H14" s="30"/>
      <c r="I14" s="30"/>
      <c r="J14" s="123"/>
      <c r="K14" s="30"/>
      <c r="L14" s="28"/>
      <c r="M14" s="31"/>
      <c r="N14" s="31"/>
      <c r="O14" s="126"/>
      <c r="P14" s="31"/>
      <c r="Q14" s="28"/>
      <c r="R14" s="32"/>
    </row>
    <row r="15" spans="1:18" ht="15" thickBot="1" x14ac:dyDescent="0.35">
      <c r="A15" s="171"/>
      <c r="B15" s="173"/>
      <c r="C15" s="175"/>
      <c r="D15" s="29" t="str">
        <f>CHS3_SEM2!C13</f>
        <v>MT321</v>
      </c>
      <c r="E15" s="29" t="str">
        <f>CHS3_SEM2!F13</f>
        <v>MT322</v>
      </c>
      <c r="F15" s="33" t="str">
        <f>CHS3_SEM2!I13</f>
        <v>MT323</v>
      </c>
      <c r="G15" s="33" t="str">
        <f>CHS3_SEM2!L13</f>
        <v>MT324</v>
      </c>
      <c r="H15" s="33" t="str">
        <f>CHS3_SEM2!O13</f>
        <v>MT325</v>
      </c>
      <c r="I15" s="33" t="str">
        <f>CHS3_SEM2!R13</f>
        <v>MT326</v>
      </c>
      <c r="J15" s="124" t="str">
        <f>Programme!B26</f>
        <v>MET32</v>
      </c>
      <c r="K15" s="33" t="str">
        <f>CHS3_SEM2!U13</f>
        <v>PP321</v>
      </c>
      <c r="L15" s="29" t="str">
        <f>CHS3_SEM2!X13</f>
        <v>PP322</v>
      </c>
      <c r="M15" s="34" t="str">
        <f>CHS3_SEM2!AA13</f>
        <v>PP323</v>
      </c>
      <c r="N15" s="34" t="str">
        <f>CHS3_SEM2!AD13</f>
        <v>PP324</v>
      </c>
      <c r="O15" s="127" t="str">
        <f>Programme!B32</f>
        <v>PSP32</v>
      </c>
      <c r="P15" s="34" t="s">
        <v>13</v>
      </c>
      <c r="Q15" s="29" t="s">
        <v>12</v>
      </c>
      <c r="R15" s="35" t="s">
        <v>8</v>
      </c>
    </row>
    <row r="16" spans="1:18" ht="16.2" thickBot="1" x14ac:dyDescent="0.35">
      <c r="A16" s="96">
        <v>1</v>
      </c>
      <c r="B16" s="47" t="s">
        <v>78</v>
      </c>
      <c r="C16" s="129" t="s">
        <v>81</v>
      </c>
      <c r="D16" s="130">
        <f>CHS3_SEM2!E15</f>
        <v>11.399999999999999</v>
      </c>
      <c r="E16" s="39">
        <f>CHS3_SEM2!H15</f>
        <v>8</v>
      </c>
      <c r="F16" s="39">
        <f>CHS3_SEM2!K15</f>
        <v>13</v>
      </c>
      <c r="G16" s="39">
        <f>CHS3_SEM2!N15</f>
        <v>9.8999999999999986</v>
      </c>
      <c r="H16" s="39">
        <f>CHS3_SEM2!Q15</f>
        <v>10.7</v>
      </c>
      <c r="I16" s="39">
        <f>CHS3_SEM2!T15</f>
        <v>8.6</v>
      </c>
      <c r="J16" s="125">
        <f>IF(AND(D16&gt;=8,E16&gt;=8,F16&gt;=8,G16&gt;=8,H16&gt;=8,I16&gt;=8),(D16*2+E16*3+F16*2+G16*3+H16*3+I16*2)/15,"")</f>
        <v>10.119999999999999</v>
      </c>
      <c r="K16" s="132">
        <f>CHS3_SEM2!W15</f>
        <v>11.999999999999998</v>
      </c>
      <c r="L16" s="39">
        <f>CHS3_SEM2!Z15</f>
        <v>10.799999999999999</v>
      </c>
      <c r="M16" s="39">
        <f>CHS3_SEM2!AC15</f>
        <v>14</v>
      </c>
      <c r="N16" s="39">
        <f>CHS3_SEM2!AF15</f>
        <v>14.7</v>
      </c>
      <c r="O16" s="125">
        <f>IF(AND(K16&gt;=8,L16&gt;=8,M16&gt;=8,N16&gt;=8),(K16*4+L16*4+M16*6+N16*1)/15,"")</f>
        <v>12.659999999999998</v>
      </c>
      <c r="P16" s="113">
        <f>IF(AND(D16&gt;=8,E16&gt;=8,F16&gt;=8,G16&gt;=8,H16&gt;=8,I16&gt;=8,K16&gt;=8,L16&gt;=8,M16&gt;=8,N16&gt;=8),((D16*3+E16*3+F16*2+G16*2+H16*2+I16*2+K16*4+L16*4+M16*6+N16*1))/30,"")</f>
        <v>11.083333333333332</v>
      </c>
      <c r="Q16" s="41">
        <f>RANK(P16,P$16:P$18,0)</f>
        <v>3</v>
      </c>
      <c r="R16" s="40" t="str">
        <f>IF(NOT(ISERR(P16)),IF(P16&gt;=10,"ADD","AJ"),"AJ")</f>
        <v>ADD</v>
      </c>
    </row>
    <row r="17" spans="1:19" ht="16.2" thickBot="1" x14ac:dyDescent="0.35">
      <c r="A17" s="112">
        <v>2</v>
      </c>
      <c r="B17" s="48" t="s">
        <v>79</v>
      </c>
      <c r="C17" s="129" t="s">
        <v>83</v>
      </c>
      <c r="D17" s="130">
        <f>CHS3_SEM2!E16</f>
        <v>11</v>
      </c>
      <c r="E17" s="39">
        <f>CHS3_SEM2!H16</f>
        <v>11.999999999999998</v>
      </c>
      <c r="F17" s="39">
        <f>CHS3_SEM2!K16</f>
        <v>17</v>
      </c>
      <c r="G17" s="39">
        <f>CHS3_SEM2!N16</f>
        <v>8.6999999999999993</v>
      </c>
      <c r="H17" s="39">
        <f>CHS3_SEM2!Q16</f>
        <v>11.899999999999999</v>
      </c>
      <c r="I17" s="39">
        <f>CHS3_SEM2!T16</f>
        <v>11.2</v>
      </c>
      <c r="J17" s="125">
        <f t="shared" ref="J17:J18" si="0">IF(AND(D17&gt;=8,E17&gt;=8,F17&gt;=8,G17&gt;=8,H17&gt;=8,I17&gt;=8),(D17*2+E17*3+F17*2+G17*3+H17*3+I17*2)/15,"")</f>
        <v>11.746666666666666</v>
      </c>
      <c r="K17" s="132">
        <f>CHS3_SEM2!W16</f>
        <v>11</v>
      </c>
      <c r="L17" s="39">
        <f>CHS3_SEM2!Z16</f>
        <v>10.399999999999999</v>
      </c>
      <c r="M17" s="39">
        <f>CHS3_SEM2!AC16</f>
        <v>13</v>
      </c>
      <c r="N17" s="39">
        <f>CHS3_SEM2!AF16</f>
        <v>14.4</v>
      </c>
      <c r="O17" s="125">
        <f t="shared" ref="O17:O18" si="1">IF(AND(K17&gt;=8,L17&gt;=8,M17&gt;=8,N17&gt;=8),(K17*4+L17*4+M17*6+N17*1)/15,"")</f>
        <v>11.866666666666667</v>
      </c>
      <c r="P17" s="113">
        <f t="shared" ref="P17:P18" si="2">IF(AND(D17&gt;=8,E17&gt;=8,F17&gt;=8,G17&gt;=8,H17&gt;=8,I17&gt;=8,K17&gt;=8,L17&gt;=8,M17&gt;=8,N17&gt;=8),((D17*3+E17*3+F17*2+G17*2+H17*2+I17*2+K17*4+L17*4+M17*6+N17*1))/30,"")</f>
        <v>11.486666666666666</v>
      </c>
      <c r="Q17" s="41">
        <f>RANK(P17,P$16:P$18,0)</f>
        <v>2</v>
      </c>
      <c r="R17" s="40" t="str">
        <f>IF(NOT(ISERR(P17)),IF(P17&gt;=10,"ADD","AJ"),"AJ")</f>
        <v>ADD</v>
      </c>
    </row>
    <row r="18" spans="1:19" ht="16.2" thickBot="1" x14ac:dyDescent="0.35">
      <c r="A18" s="50">
        <v>3</v>
      </c>
      <c r="B18" s="48" t="s">
        <v>80</v>
      </c>
      <c r="C18" s="129" t="s">
        <v>82</v>
      </c>
      <c r="D18" s="130">
        <f>CHS3_SEM2!E17</f>
        <v>11.999999999999998</v>
      </c>
      <c r="E18" s="39">
        <f>CHS3_SEM2!H17</f>
        <v>10</v>
      </c>
      <c r="F18" s="39">
        <f>CHS3_SEM2!K17</f>
        <v>15</v>
      </c>
      <c r="G18" s="39">
        <f>CHS3_SEM2!N17</f>
        <v>11.399999999999999</v>
      </c>
      <c r="H18" s="39">
        <f>CHS3_SEM2!Q17</f>
        <v>8.2999999999999989</v>
      </c>
      <c r="I18" s="39">
        <f>CHS3_SEM2!T17</f>
        <v>12.5</v>
      </c>
      <c r="J18" s="125">
        <f t="shared" si="0"/>
        <v>11.206666666666667</v>
      </c>
      <c r="K18" s="132">
        <f>CHS3_SEM2!W17</f>
        <v>11.499999999999998</v>
      </c>
      <c r="L18" s="39">
        <f>CHS3_SEM2!Z17</f>
        <v>10</v>
      </c>
      <c r="M18" s="39">
        <f>CHS3_SEM2!AC17</f>
        <v>15</v>
      </c>
      <c r="N18" s="39">
        <f>CHS3_SEM2!AF17</f>
        <v>14.4</v>
      </c>
      <c r="O18" s="125">
        <f t="shared" si="1"/>
        <v>12.693333333333333</v>
      </c>
      <c r="P18" s="113">
        <f t="shared" si="2"/>
        <v>11.693333333333332</v>
      </c>
      <c r="Q18" s="131">
        <f>RANK(P18,P$16:P$18,0)</f>
        <v>1</v>
      </c>
      <c r="R18" s="37" t="str">
        <f t="shared" ref="R18" si="3">IF(NOT(ISERR(P18)),IF(P18&gt;=10,"ADD","AJ"),"AJ")</f>
        <v>ADD</v>
      </c>
    </row>
    <row r="20" spans="1:19" x14ac:dyDescent="0.3">
      <c r="B20" s="27"/>
      <c r="L20" s="27"/>
      <c r="M20" s="27"/>
      <c r="N20" s="27"/>
      <c r="O20" s="27"/>
    </row>
    <row r="21" spans="1:19" ht="15.6" x14ac:dyDescent="0.3">
      <c r="B21" s="5"/>
      <c r="D21" s="5"/>
      <c r="G21" s="5"/>
      <c r="H21" s="5"/>
      <c r="I21" s="5"/>
      <c r="J21" s="5"/>
      <c r="K21" s="5"/>
      <c r="R21" s="4"/>
      <c r="S21" s="4"/>
    </row>
    <row r="22" spans="1:19" ht="15.6" x14ac:dyDescent="0.3">
      <c r="B22" s="5"/>
      <c r="D22" s="5"/>
      <c r="G22" s="5"/>
      <c r="H22" s="5"/>
      <c r="I22" s="5"/>
      <c r="J22" s="5"/>
      <c r="R22" s="4"/>
      <c r="S22" s="4"/>
    </row>
    <row r="23" spans="1:19" ht="15.6" x14ac:dyDescent="0.3">
      <c r="B23" s="5"/>
      <c r="D23" s="5"/>
      <c r="G23" s="5"/>
      <c r="H23" s="5"/>
      <c r="I23" s="5"/>
      <c r="J23" s="5"/>
      <c r="R23" s="4"/>
      <c r="S23" s="4"/>
    </row>
    <row r="24" spans="1:19" x14ac:dyDescent="0.3">
      <c r="B24" s="1"/>
      <c r="D24" s="4"/>
      <c r="R24" s="4"/>
      <c r="S24" s="4"/>
    </row>
    <row r="25" spans="1:19" ht="15.6" x14ac:dyDescent="0.3">
      <c r="B25" s="4"/>
      <c r="D25" s="5"/>
      <c r="R25" s="1"/>
      <c r="S25" s="1"/>
    </row>
    <row r="26" spans="1:19" ht="15.6" x14ac:dyDescent="0.3">
      <c r="B26" s="5"/>
      <c r="K26" s="3"/>
    </row>
    <row r="27" spans="1:19" ht="15.6" x14ac:dyDescent="0.3">
      <c r="B27" s="5"/>
      <c r="Q27" s="51"/>
    </row>
    <row r="28" spans="1:19" ht="15.6" x14ac:dyDescent="0.3">
      <c r="B28" s="51"/>
      <c r="P28" s="3"/>
      <c r="Q28" s="3"/>
      <c r="R28" s="3"/>
      <c r="S28" s="3"/>
    </row>
  </sheetData>
  <mergeCells count="3">
    <mergeCell ref="A14:A15"/>
    <mergeCell ref="B14:B15"/>
    <mergeCell ref="C14:C15"/>
  </mergeCells>
  <pageMargins left="0.70866141732283472" right="0.70866141732283472" top="0.74803149606299213" bottom="0.74803149606299213" header="0.31496062992125984" footer="0.31496062992125984"/>
  <pageSetup paperSize="9" scale="91" fitToHeight="0" orientation="landscape" r:id="rId1"/>
  <headerFooter>
    <oddFooter>&amp;L&amp;D&amp;C&amp;P/&amp;N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>
    <pageSetUpPr fitToPage="1"/>
  </sheetPr>
  <dimension ref="A10:M28"/>
  <sheetViews>
    <sheetView topLeftCell="A10" workbookViewId="0">
      <selection activeCell="E20" sqref="E20"/>
    </sheetView>
  </sheetViews>
  <sheetFormatPr baseColWidth="10" defaultColWidth="11.44140625" defaultRowHeight="14.4" x14ac:dyDescent="0.3"/>
  <cols>
    <col min="1" max="1" width="7.5546875" customWidth="1"/>
    <col min="2" max="2" width="27.44140625" bestFit="1" customWidth="1"/>
    <col min="3" max="3" width="14.21875" bestFit="1" customWidth="1"/>
    <col min="4" max="4" width="7.109375" bestFit="1" customWidth="1"/>
    <col min="5" max="5" width="5.88671875" bestFit="1" customWidth="1"/>
    <col min="6" max="7" width="5.77734375" bestFit="1" customWidth="1"/>
    <col min="8" max="8" width="6.5546875" bestFit="1" customWidth="1"/>
    <col min="9" max="9" width="5.77734375" bestFit="1" customWidth="1"/>
    <col min="10" max="10" width="8.21875" bestFit="1" customWidth="1"/>
    <col min="11" max="11" width="6.21875" bestFit="1" customWidth="1"/>
  </cols>
  <sheetData>
    <row r="10" spans="1:12" ht="17.399999999999999" x14ac:dyDescent="0.3">
      <c r="A10" s="2" t="s">
        <v>11</v>
      </c>
    </row>
    <row r="11" spans="1:12" ht="17.399999999999999" x14ac:dyDescent="0.3">
      <c r="A11" s="2" t="s">
        <v>16</v>
      </c>
    </row>
    <row r="12" spans="1:12" ht="15.6" x14ac:dyDescent="0.3">
      <c r="A12" s="26" t="s">
        <v>15</v>
      </c>
    </row>
    <row r="13" spans="1:12" ht="15" thickBot="1" x14ac:dyDescent="0.35"/>
    <row r="14" spans="1:12" x14ac:dyDescent="0.3">
      <c r="A14" s="170" t="s">
        <v>6</v>
      </c>
      <c r="B14" s="172" t="s">
        <v>1</v>
      </c>
      <c r="C14" s="174" t="s">
        <v>7</v>
      </c>
      <c r="D14" s="28"/>
      <c r="E14" s="28"/>
      <c r="F14" s="30"/>
      <c r="G14" s="30"/>
      <c r="H14" s="30"/>
      <c r="I14" s="30"/>
      <c r="J14" s="28"/>
      <c r="K14" s="28"/>
      <c r="L14" s="32"/>
    </row>
    <row r="15" spans="1:12" ht="15" thickBot="1" x14ac:dyDescent="0.35">
      <c r="A15" s="171"/>
      <c r="B15" s="173"/>
      <c r="C15" s="175"/>
      <c r="D15" s="29" t="str">
        <f>CHS3_SEM1_Synthèse!F15</f>
        <v>OMA31</v>
      </c>
      <c r="E15" s="29" t="str">
        <f>CHS3_SEM1_Synthèse!I15</f>
        <v>LCA31</v>
      </c>
      <c r="F15" s="33" t="str">
        <f>CHS3_SEM1_Synthèse!M15</f>
        <v>ELA31</v>
      </c>
      <c r="G15" s="33" t="str">
        <f>CHS3_SEM1_Synthèse!R15</f>
        <v>SPE31</v>
      </c>
      <c r="H15" s="33" t="str">
        <f>CHS3_SEM2_Synthèse!J15</f>
        <v>MET32</v>
      </c>
      <c r="I15" s="33" t="str">
        <f>CHS3_SEM2_Synthèse!O15</f>
        <v>PSP32</v>
      </c>
      <c r="J15" s="29" t="s">
        <v>13</v>
      </c>
      <c r="K15" s="29" t="s">
        <v>12</v>
      </c>
      <c r="L15" s="35" t="s">
        <v>8</v>
      </c>
    </row>
    <row r="16" spans="1:12" ht="16.2" thickBot="1" x14ac:dyDescent="0.35">
      <c r="A16" s="49">
        <v>1</v>
      </c>
      <c r="B16" s="47" t="s">
        <v>78</v>
      </c>
      <c r="C16" s="129" t="s">
        <v>81</v>
      </c>
      <c r="D16" s="39">
        <f>CHS3_SEM1_Synthèse!D16</f>
        <v>13.75</v>
      </c>
      <c r="E16" s="39" t="e">
        <f>CHS3_SEM1_Synthèse!I16</f>
        <v>#VALUE!</v>
      </c>
      <c r="F16" s="39" t="e">
        <f>CHS3_SEM1_Synthèse!M16</f>
        <v>#VALUE!</v>
      </c>
      <c r="G16" s="39" t="e">
        <f>CHS3_SEM1_Synthèse!R16</f>
        <v>#VALUE!</v>
      </c>
      <c r="H16" s="39">
        <f>CHS3_SEM2_Synthèse!J16</f>
        <v>10.119999999999999</v>
      </c>
      <c r="I16" s="39">
        <f>CHS3_SEM2_Synthèse!O16</f>
        <v>12.659999999999998</v>
      </c>
      <c r="J16" s="113" t="e">
        <f>IF(AND(D16&gt;=8,E16&gt;=8,F16&gt;=8,G16&gt;=8,H16&gt;=8,I16&gt;=8),((D16*6+E16*4+F16*6+G16*14+H16*15+I16*15))/60,"")</f>
        <v>#VALUE!</v>
      </c>
      <c r="K16" s="41" t="e">
        <f>RANK(J16,J$16:J$18,0)</f>
        <v>#VALUE!</v>
      </c>
      <c r="L16" s="40" t="str">
        <f>IF(NOT(ISERR(J16)),IF(J16&gt;=10,"ADD","AJ"),"AJ")</f>
        <v>AJ</v>
      </c>
    </row>
    <row r="17" spans="1:13" ht="16.2" thickBot="1" x14ac:dyDescent="0.35">
      <c r="A17" s="112">
        <v>2</v>
      </c>
      <c r="B17" s="48" t="s">
        <v>79</v>
      </c>
      <c r="C17" s="129" t="s">
        <v>83</v>
      </c>
      <c r="D17" s="39">
        <f>CHS3_SEM1_Synthèse!D17</f>
        <v>11.95</v>
      </c>
      <c r="E17" s="39" t="e">
        <f>CHS3_SEM1_Synthèse!I17</f>
        <v>#VALUE!</v>
      </c>
      <c r="F17" s="39" t="e">
        <f>CHS3_SEM1_Synthèse!M17</f>
        <v>#VALUE!</v>
      </c>
      <c r="G17" s="39" t="e">
        <f>CHS3_SEM1_Synthèse!R17</f>
        <v>#VALUE!</v>
      </c>
      <c r="H17" s="39">
        <f>CHS3_SEM2_Synthèse!J17</f>
        <v>11.746666666666666</v>
      </c>
      <c r="I17" s="39">
        <f>CHS3_SEM2_Synthèse!O17</f>
        <v>11.866666666666667</v>
      </c>
      <c r="J17" s="113" t="e">
        <f t="shared" ref="J17:J18" si="0">IF(AND(D17&gt;=8,E17&gt;=8,F17&gt;=8,G17&gt;=8,H17&gt;=8,I17&gt;=8),((D17*6+E17*4+F17*6+G17*14+H17*15+I17*15))/60,"")</f>
        <v>#VALUE!</v>
      </c>
      <c r="K17" s="41" t="e">
        <f>RANK(J17,J$16:J$18,0)</f>
        <v>#VALUE!</v>
      </c>
      <c r="L17" s="40" t="str">
        <f>IF(NOT(ISERR(J17)),IF(J17&gt;=10,"ADD","AJ"),"AJ")</f>
        <v>AJ</v>
      </c>
    </row>
    <row r="18" spans="1:13" ht="16.2" thickBot="1" x14ac:dyDescent="0.35">
      <c r="A18" s="50">
        <v>3</v>
      </c>
      <c r="B18" s="48" t="s">
        <v>80</v>
      </c>
      <c r="C18" s="129" t="s">
        <v>82</v>
      </c>
      <c r="D18" s="39" t="str">
        <f>CHS3_SEM1_Synthèse!D18</f>
        <v/>
      </c>
      <c r="E18" s="39" t="e">
        <f>CHS3_SEM1_Synthèse!I18</f>
        <v>#VALUE!</v>
      </c>
      <c r="F18" s="39" t="e">
        <f>CHS3_SEM1_Synthèse!M18</f>
        <v>#VALUE!</v>
      </c>
      <c r="G18" s="39" t="e">
        <f>CHS3_SEM1_Synthèse!R18</f>
        <v>#VALUE!</v>
      </c>
      <c r="H18" s="39">
        <f>CHS3_SEM2_Synthèse!J18</f>
        <v>11.206666666666667</v>
      </c>
      <c r="I18" s="39">
        <f>CHS3_SEM2_Synthèse!O18</f>
        <v>12.693333333333333</v>
      </c>
      <c r="J18" s="113" t="e">
        <f t="shared" si="0"/>
        <v>#VALUE!</v>
      </c>
      <c r="K18" s="42" t="e">
        <f>RANK(J18,J$16:J$18,0)</f>
        <v>#VALUE!</v>
      </c>
      <c r="L18" s="36" t="str">
        <f t="shared" ref="L18" si="1">IF(NOT(ISERR(J18)),IF(J18&gt;=10,"ADD","AJ"),"AJ")</f>
        <v>AJ</v>
      </c>
    </row>
    <row r="20" spans="1:13" x14ac:dyDescent="0.3">
      <c r="B20" s="27"/>
    </row>
    <row r="21" spans="1:13" ht="15.6" x14ac:dyDescent="0.3">
      <c r="B21" s="5"/>
      <c r="D21" s="5"/>
      <c r="H21" s="5"/>
      <c r="I21" s="5"/>
      <c r="L21" s="4"/>
      <c r="M21" s="4"/>
    </row>
    <row r="22" spans="1:13" ht="15.6" x14ac:dyDescent="0.3">
      <c r="B22" s="5"/>
      <c r="D22" s="5"/>
      <c r="H22" s="5"/>
      <c r="L22" s="4"/>
      <c r="M22" s="4"/>
    </row>
    <row r="23" spans="1:13" ht="15.6" x14ac:dyDescent="0.3">
      <c r="B23" s="5"/>
      <c r="D23" s="5"/>
      <c r="H23" s="5"/>
      <c r="L23" s="4"/>
      <c r="M23" s="4"/>
    </row>
    <row r="24" spans="1:13" x14ac:dyDescent="0.3">
      <c r="B24" s="1"/>
      <c r="D24" s="4"/>
      <c r="L24" s="4"/>
      <c r="M24" s="4"/>
    </row>
    <row r="25" spans="1:13" ht="15.6" x14ac:dyDescent="0.3">
      <c r="B25" s="4"/>
      <c r="D25" s="5"/>
      <c r="L25" s="1"/>
      <c r="M25" s="1"/>
    </row>
    <row r="26" spans="1:13" ht="15.6" x14ac:dyDescent="0.3">
      <c r="B26" s="5"/>
      <c r="I26" s="3"/>
    </row>
    <row r="27" spans="1:13" ht="15.6" x14ac:dyDescent="0.3">
      <c r="B27" s="5"/>
      <c r="K27" s="51"/>
    </row>
    <row r="28" spans="1:13" ht="15.6" x14ac:dyDescent="0.3">
      <c r="B28" s="51"/>
      <c r="J28" s="3"/>
      <c r="K28" s="3"/>
      <c r="L28" s="3"/>
      <c r="M28" s="3"/>
    </row>
  </sheetData>
  <mergeCells count="3">
    <mergeCell ref="A14:A15"/>
    <mergeCell ref="B14:B15"/>
    <mergeCell ref="C14:C15"/>
  </mergeCells>
  <pageMargins left="0.70866141732283472" right="0.70866141732283472" top="0.74803149606299213" bottom="0.74803149606299213" header="0.31496062992125984" footer="0.31496062992125984"/>
  <pageSetup paperSize="9" scale="91" fitToHeight="0" orientation="landscape" r:id="rId1"/>
  <headerFooter>
    <oddFooter>&amp;L&amp;D&amp;C&amp;P/&amp;N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910BA4-1468-45BA-9157-B1ED1B2900D7}">
  <sheetPr codeName="Feuil8"/>
  <dimension ref="A1:P13"/>
  <sheetViews>
    <sheetView topLeftCell="C1" workbookViewId="0">
      <selection activeCell="P3" sqref="P3"/>
    </sheetView>
  </sheetViews>
  <sheetFormatPr baseColWidth="10" defaultRowHeight="14.4" x14ac:dyDescent="0.3"/>
  <cols>
    <col min="2" max="2" width="39" customWidth="1"/>
    <col min="3" max="3" width="14.6640625" customWidth="1"/>
    <col min="4" max="4" width="2.88671875" customWidth="1"/>
    <col min="6" max="6" width="38.109375" customWidth="1"/>
    <col min="7" max="7" width="2.6640625" customWidth="1"/>
    <col min="9" max="9" width="2.109375" customWidth="1"/>
    <col min="10" max="10" width="58.77734375" customWidth="1"/>
    <col min="13" max="13" width="2.6640625" customWidth="1"/>
    <col min="15" max="15" width="3.109375" customWidth="1"/>
  </cols>
  <sheetData>
    <row r="1" spans="1:16" ht="15.6" x14ac:dyDescent="0.3">
      <c r="A1" s="184" t="s">
        <v>6</v>
      </c>
      <c r="B1" s="185" t="s">
        <v>1</v>
      </c>
      <c r="C1" s="186" t="s">
        <v>7</v>
      </c>
      <c r="E1" t="s">
        <v>96</v>
      </c>
      <c r="F1" t="s">
        <v>97</v>
      </c>
      <c r="G1" s="8"/>
      <c r="H1" s="6" t="s">
        <v>104</v>
      </c>
      <c r="J1" t="s">
        <v>105</v>
      </c>
      <c r="K1" t="s">
        <v>96</v>
      </c>
      <c r="L1" t="s">
        <v>106</v>
      </c>
      <c r="N1" t="s">
        <v>103</v>
      </c>
      <c r="P1" t="s">
        <v>107</v>
      </c>
    </row>
    <row r="2" spans="1:16" ht="15" thickBot="1" x14ac:dyDescent="0.35">
      <c r="A2" s="181">
        <v>1</v>
      </c>
      <c r="B2" s="47" t="s">
        <v>78</v>
      </c>
      <c r="C2" s="101" t="s">
        <v>81</v>
      </c>
      <c r="E2" s="199" t="s">
        <v>50</v>
      </c>
      <c r="F2" s="199" t="s">
        <v>33</v>
      </c>
      <c r="G2" s="8"/>
      <c r="H2" s="6">
        <v>1</v>
      </c>
      <c r="J2" t="s">
        <v>101</v>
      </c>
      <c r="K2" t="s">
        <v>102</v>
      </c>
      <c r="L2" t="s">
        <v>77</v>
      </c>
      <c r="N2" t="s">
        <v>98</v>
      </c>
      <c r="P2" t="s">
        <v>108</v>
      </c>
    </row>
    <row r="3" spans="1:16" ht="15" thickBot="1" x14ac:dyDescent="0.35">
      <c r="A3" s="182">
        <v>2</v>
      </c>
      <c r="B3" s="48" t="s">
        <v>79</v>
      </c>
      <c r="C3" s="101" t="s">
        <v>83</v>
      </c>
      <c r="E3" s="199" t="s">
        <v>51</v>
      </c>
      <c r="F3" s="199" t="s">
        <v>34</v>
      </c>
      <c r="G3" s="8"/>
      <c r="H3" s="6">
        <v>2</v>
      </c>
      <c r="N3" t="s">
        <v>99</v>
      </c>
      <c r="P3" t="s">
        <v>109</v>
      </c>
    </row>
    <row r="4" spans="1:16" ht="15" thickBot="1" x14ac:dyDescent="0.35">
      <c r="A4" s="183">
        <v>3</v>
      </c>
      <c r="B4" s="48" t="s">
        <v>80</v>
      </c>
      <c r="C4" s="101" t="s">
        <v>82</v>
      </c>
      <c r="E4" s="200" t="s">
        <v>58</v>
      </c>
      <c r="F4" s="200" t="s">
        <v>19</v>
      </c>
      <c r="N4" t="s">
        <v>100</v>
      </c>
      <c r="P4" t="s">
        <v>110</v>
      </c>
    </row>
    <row r="5" spans="1:16" x14ac:dyDescent="0.3">
      <c r="E5" s="201" t="s">
        <v>59</v>
      </c>
      <c r="F5" s="202" t="s">
        <v>20</v>
      </c>
      <c r="P5" t="s">
        <v>111</v>
      </c>
    </row>
    <row r="6" spans="1:16" x14ac:dyDescent="0.3">
      <c r="E6" s="199" t="s">
        <v>52</v>
      </c>
      <c r="F6" s="199" t="s">
        <v>36</v>
      </c>
      <c r="P6" t="s">
        <v>112</v>
      </c>
    </row>
    <row r="7" spans="1:16" x14ac:dyDescent="0.3">
      <c r="E7" s="199" t="s">
        <v>53</v>
      </c>
      <c r="F7" s="199" t="s">
        <v>37</v>
      </c>
      <c r="P7" t="s">
        <v>113</v>
      </c>
    </row>
    <row r="8" spans="1:16" x14ac:dyDescent="0.3">
      <c r="E8" s="200" t="s">
        <v>74</v>
      </c>
      <c r="F8" s="200" t="s">
        <v>75</v>
      </c>
      <c r="P8" t="s">
        <v>114</v>
      </c>
    </row>
    <row r="9" spans="1:16" x14ac:dyDescent="0.3">
      <c r="E9" s="200" t="s">
        <v>54</v>
      </c>
      <c r="F9" s="200" t="s">
        <v>39</v>
      </c>
      <c r="P9" t="s">
        <v>115</v>
      </c>
    </row>
    <row r="10" spans="1:16" x14ac:dyDescent="0.3">
      <c r="E10" s="200" t="s">
        <v>54</v>
      </c>
      <c r="F10" s="200" t="s">
        <v>39</v>
      </c>
      <c r="P10" t="s">
        <v>116</v>
      </c>
    </row>
    <row r="11" spans="1:16" x14ac:dyDescent="0.3">
      <c r="E11" s="200" t="s">
        <v>55</v>
      </c>
      <c r="F11" s="200" t="s">
        <v>21</v>
      </c>
      <c r="P11" t="s">
        <v>117</v>
      </c>
    </row>
    <row r="12" spans="1:16" x14ac:dyDescent="0.3">
      <c r="E12" s="200" t="s">
        <v>56</v>
      </c>
      <c r="F12" s="200" t="s">
        <v>40</v>
      </c>
      <c r="P12" t="s">
        <v>118</v>
      </c>
    </row>
    <row r="13" spans="1:16" x14ac:dyDescent="0.3">
      <c r="E13" s="200" t="s">
        <v>57</v>
      </c>
      <c r="F13" s="200" t="s">
        <v>18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ACCUEIL</vt:lpstr>
      <vt:lpstr>Programme</vt:lpstr>
      <vt:lpstr>Liste de classe</vt:lpstr>
      <vt:lpstr>CHS3_SEM1</vt:lpstr>
      <vt:lpstr>CHS3_SEM2</vt:lpstr>
      <vt:lpstr>CHS3_SEM1_Synthèse</vt:lpstr>
      <vt:lpstr>CHS3_SEM2_Synthèse</vt:lpstr>
      <vt:lpstr>CHS3_ANNUEL</vt:lpstr>
      <vt:lpstr>Données</vt:lpstr>
      <vt:lpstr>Programme!_Toc535760073</vt:lpstr>
      <vt:lpstr>CHS3_SEM1!Impression_des_titres</vt:lpstr>
      <vt:lpstr>CHS3_SEM2!Impression_des_titres</vt:lpstr>
      <vt:lpstr>CHS3_SEM1!Zone_d_impression</vt:lpstr>
      <vt:lpstr>CHS3_SEM2!Zone_d_impression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GAMOM</dc:creator>
  <cp:lastModifiedBy>François ROUZE</cp:lastModifiedBy>
  <cp:lastPrinted>2024-07-25T14:52:51Z</cp:lastPrinted>
  <dcterms:created xsi:type="dcterms:W3CDTF">2012-05-24T09:12:14Z</dcterms:created>
  <dcterms:modified xsi:type="dcterms:W3CDTF">2024-07-26T16:02:27Z</dcterms:modified>
</cp:coreProperties>
</file>