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74B8D0C4-F5D6-4825-96C2-42A056ED0435}" xr6:coauthVersionLast="36" xr6:coauthVersionMax="36" xr10:uidLastSave="{00000000-0000-0000-0000-000000000000}"/>
  <bookViews>
    <workbookView xWindow="0" yWindow="0" windowWidth="23040" windowHeight="9048" xr2:uid="{5A8DC603-AD7F-47E7-8B21-CAF880941505}"/>
  </bookViews>
  <sheets>
    <sheet name="Compte" sheetId="1" r:id="rId1"/>
    <sheet name="Données" sheetId="11" r:id="rId2"/>
    <sheet name="Périodique" sheetId="3" r:id="rId3"/>
    <sheet name="Statistiques" sheetId="12" r:id="rId4"/>
    <sheet name="TCD" sheetId="13" r:id="rId5"/>
    <sheet name="Graph" sheetId="10" r:id="rId6"/>
  </sheets>
  <externalReferences>
    <externalReference r:id="rId7"/>
  </externalReferences>
  <definedNames>
    <definedName name="_xlnm._FilterDatabase" localSheetId="0" hidden="1">Compte!#REF!</definedName>
    <definedName name="budget">OFFSET([1]libellé!$D$2,,,COUNTA([1]données!$A:$A)-1)</definedName>
    <definedName name="l_budget">T_Budget[BUDGET]</definedName>
    <definedName name="libelle">OFFSET([1]libellé!$A$2,,,COUNTA([1]libellé!$A:$A)-1)</definedName>
  </definedNames>
  <calcPr calcId="191029"/>
  <pivotCaches>
    <pivotCache cacheId="8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E2" i="1" l="1"/>
  <c r="M1" i="12" l="1"/>
  <c r="M12" i="12" s="1"/>
  <c r="L1" i="12"/>
  <c r="L3" i="12" s="1"/>
  <c r="K1" i="12"/>
  <c r="K12" i="12" s="1"/>
  <c r="J1" i="12"/>
  <c r="J3" i="12" s="1"/>
  <c r="I1" i="12"/>
  <c r="I12" i="12" s="1"/>
  <c r="H1" i="12"/>
  <c r="H3" i="12" s="1"/>
  <c r="G1" i="12"/>
  <c r="G12" i="12" s="1"/>
  <c r="F1" i="12"/>
  <c r="F4" i="12" s="1"/>
  <c r="E1" i="12"/>
  <c r="E12" i="12" s="1"/>
  <c r="D1" i="12"/>
  <c r="D12" i="12" s="1"/>
  <c r="C1" i="12"/>
  <c r="C12" i="12" s="1"/>
  <c r="B1" i="12"/>
  <c r="B12" i="12" s="1"/>
  <c r="B2" i="12" l="1"/>
  <c r="D2" i="12"/>
  <c r="F2" i="12"/>
  <c r="H2" i="12"/>
  <c r="J2" i="12"/>
  <c r="L2" i="12"/>
  <c r="B3" i="12"/>
  <c r="D3" i="12"/>
  <c r="G3" i="12"/>
  <c r="I3" i="12"/>
  <c r="K3" i="12"/>
  <c r="M3" i="12"/>
  <c r="D4" i="12"/>
  <c r="G4" i="12"/>
  <c r="J4" i="12"/>
  <c r="L4" i="12"/>
  <c r="B5" i="12"/>
  <c r="D5" i="12"/>
  <c r="F5" i="12"/>
  <c r="H5" i="12"/>
  <c r="J5" i="12"/>
  <c r="L5" i="12"/>
  <c r="B6" i="12"/>
  <c r="D6" i="12"/>
  <c r="F6" i="12"/>
  <c r="H6" i="12"/>
  <c r="J6" i="12"/>
  <c r="L6" i="12"/>
  <c r="B7" i="12"/>
  <c r="D7" i="12"/>
  <c r="F7" i="12"/>
  <c r="H7" i="12"/>
  <c r="J7" i="12"/>
  <c r="L7" i="12"/>
  <c r="B8" i="12"/>
  <c r="D8" i="12"/>
  <c r="F8" i="12"/>
  <c r="H8" i="12"/>
  <c r="J8" i="12"/>
  <c r="L8" i="12"/>
  <c r="L9" i="12"/>
  <c r="L10" i="12"/>
  <c r="B11" i="12"/>
  <c r="L11" i="12"/>
  <c r="F12" i="12"/>
  <c r="H12" i="12"/>
  <c r="J12" i="12"/>
  <c r="L12" i="12"/>
  <c r="C2" i="12"/>
  <c r="E2" i="12"/>
  <c r="G2" i="12"/>
  <c r="I2" i="12"/>
  <c r="K2" i="12"/>
  <c r="M2" i="12"/>
  <c r="C3" i="12"/>
  <c r="F3" i="12"/>
  <c r="C4" i="12"/>
  <c r="I4" i="12"/>
  <c r="K4" i="12"/>
  <c r="M4" i="12"/>
  <c r="C5" i="12"/>
  <c r="E5" i="12"/>
  <c r="G5" i="12"/>
  <c r="I5" i="12"/>
  <c r="K5" i="12"/>
  <c r="M5" i="12"/>
  <c r="C6" i="12"/>
  <c r="E6" i="12"/>
  <c r="G6" i="12"/>
  <c r="I6" i="12"/>
  <c r="K6" i="12"/>
  <c r="M6" i="12"/>
  <c r="C7" i="12"/>
  <c r="E7" i="12"/>
  <c r="G7" i="12"/>
  <c r="I7" i="12"/>
  <c r="K7" i="12"/>
  <c r="M7" i="12"/>
  <c r="C8" i="12"/>
  <c r="E8" i="12"/>
  <c r="G8" i="12"/>
  <c r="I8" i="12"/>
  <c r="K8" i="12"/>
  <c r="M8" i="12"/>
  <c r="M9" i="12"/>
  <c r="M10" i="12"/>
  <c r="K11" i="12"/>
  <c r="M11" i="12"/>
  <c r="L13" i="12" l="1"/>
  <c r="M13" i="12"/>
  <c r="C11" i="12"/>
  <c r="E11" i="12" l="1"/>
  <c r="D11" i="12"/>
  <c r="F11" i="12" l="1"/>
  <c r="G11" i="12" l="1"/>
  <c r="H11" i="12" l="1"/>
  <c r="I11" i="12" l="1"/>
  <c r="J11" i="12" l="1"/>
  <c r="B4" i="12" l="1"/>
  <c r="E4" i="12" l="1"/>
  <c r="H4" i="12" l="1"/>
  <c r="E3" i="12" l="1"/>
  <c r="K10" i="12" l="1"/>
  <c r="B9" i="12" l="1"/>
  <c r="C9" i="12" l="1"/>
  <c r="D9" i="12" l="1"/>
  <c r="E9" i="12" l="1"/>
  <c r="F9" i="12" l="1"/>
  <c r="G9" i="12" l="1"/>
  <c r="H9" i="12" l="1"/>
  <c r="I9" i="12" l="1"/>
  <c r="J9" i="12" l="1"/>
  <c r="B10" i="12" l="1"/>
  <c r="B13" i="12" s="1"/>
  <c r="C10" i="12"/>
  <c r="C13" i="12" s="1"/>
  <c r="D10" i="12"/>
  <c r="D13" i="12" s="1"/>
  <c r="E10" i="12"/>
  <c r="E13" i="12" s="1"/>
  <c r="F10" i="12"/>
  <c r="F13" i="12" s="1"/>
  <c r="G10" i="12"/>
  <c r="G13" i="12" s="1"/>
  <c r="H10" i="12"/>
  <c r="H13" i="12" s="1"/>
  <c r="I10" i="12"/>
  <c r="I13" i="12" s="1"/>
  <c r="J10" i="12"/>
  <c r="J13" i="12" s="1"/>
  <c r="K9" i="12"/>
  <c r="K13" i="12" s="1"/>
</calcChain>
</file>

<file path=xl/sharedStrings.xml><?xml version="1.0" encoding="utf-8"?>
<sst xmlns="http://schemas.openxmlformats.org/spreadsheetml/2006/main" count="384" uniqueCount="188">
  <si>
    <t>Date</t>
  </si>
  <si>
    <t>Type</t>
  </si>
  <si>
    <t>Budget</t>
  </si>
  <si>
    <t>Crédit</t>
  </si>
  <si>
    <t>Débit</t>
  </si>
  <si>
    <t>Mouvement</t>
  </si>
  <si>
    <t>Solde</t>
  </si>
  <si>
    <t>Commentaire</t>
  </si>
  <si>
    <t>Solde réel:</t>
  </si>
  <si>
    <t>Banque</t>
  </si>
  <si>
    <t>CB</t>
  </si>
  <si>
    <t>Libellé</t>
  </si>
  <si>
    <t>budget</t>
  </si>
  <si>
    <t>Libelle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</si>
  <si>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</si>
  <si>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</si>
  <si>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</si>
  <si>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</si>
  <si>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</si>
  <si>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</si>
  <si>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</si>
  <si>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</si>
  <si>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</si>
  <si>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</si>
  <si>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</si>
  <si>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</si>
  <si>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</si>
  <si>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Dernier cheque 1</t>
  </si>
  <si>
    <t>BUDGET</t>
  </si>
  <si>
    <t>Santé</t>
  </si>
  <si>
    <t>Dernier cheque 2</t>
  </si>
  <si>
    <t>Divers</t>
  </si>
  <si>
    <t>Animaux</t>
  </si>
  <si>
    <t>Maison</t>
  </si>
  <si>
    <t>Course</t>
  </si>
  <si>
    <t>Assurance</t>
  </si>
  <si>
    <t>Recette</t>
  </si>
  <si>
    <t>Impots</t>
  </si>
  <si>
    <t>Virement</t>
  </si>
  <si>
    <t>Loisirs</t>
  </si>
  <si>
    <t>Prélévement</t>
  </si>
  <si>
    <t>TIP/TUP</t>
  </si>
  <si>
    <t>Véhicule</t>
  </si>
  <si>
    <t>Somme de Mouvement</t>
  </si>
  <si>
    <t>Étiquettes de lignes</t>
  </si>
  <si>
    <t>Total général</t>
  </si>
  <si>
    <t>Solde banque:</t>
  </si>
  <si>
    <t>(Tous)</t>
  </si>
  <si>
    <t>Jour</t>
  </si>
  <si>
    <t>Solde de départ:</t>
  </si>
  <si>
    <t>Mutuelle</t>
  </si>
  <si>
    <t>EAU</t>
  </si>
  <si>
    <t>Edf</t>
  </si>
  <si>
    <t>Cotisation Trimest.</t>
  </si>
  <si>
    <t>MACIF</t>
  </si>
  <si>
    <t>retraite François</t>
  </si>
  <si>
    <t>retraite Ghislaine</t>
  </si>
  <si>
    <t>complem. Ghislaine</t>
  </si>
  <si>
    <t>complem. François</t>
  </si>
  <si>
    <t>retraite 2 François</t>
  </si>
  <si>
    <t>Box</t>
  </si>
  <si>
    <t>impots foncier</t>
  </si>
  <si>
    <t>taxe habitation</t>
  </si>
  <si>
    <t>action</t>
  </si>
  <si>
    <t>aldi</t>
  </si>
  <si>
    <t>course</t>
  </si>
  <si>
    <t>atlas for men</t>
  </si>
  <si>
    <t>Auchan</t>
  </si>
  <si>
    <t>bieres</t>
  </si>
  <si>
    <t>Botanic</t>
  </si>
  <si>
    <t>Bouf chien</t>
  </si>
  <si>
    <t>Boulangerie</t>
  </si>
  <si>
    <t>bricomarche</t>
  </si>
  <si>
    <t>cadeau</t>
  </si>
  <si>
    <t>Caisse d'épargne</t>
  </si>
  <si>
    <t>Camaieu</t>
  </si>
  <si>
    <t>Camieg</t>
  </si>
  <si>
    <t>carrefour</t>
  </si>
  <si>
    <t>CASINO</t>
  </si>
  <si>
    <t>castorama</t>
  </si>
  <si>
    <t>cdiscount</t>
  </si>
  <si>
    <t>chaussure</t>
  </si>
  <si>
    <t>cigarettes</t>
  </si>
  <si>
    <t>Contrôle tech.</t>
  </si>
  <si>
    <t>cora</t>
  </si>
  <si>
    <t>Damart</t>
  </si>
  <si>
    <t>Darty</t>
  </si>
  <si>
    <t>Decathlon</t>
  </si>
  <si>
    <t>dentiste</t>
  </si>
  <si>
    <t>dia</t>
  </si>
  <si>
    <t>divers</t>
  </si>
  <si>
    <t>Docteur</t>
  </si>
  <si>
    <t>eau</t>
  </si>
  <si>
    <t>edf</t>
  </si>
  <si>
    <t>electro dépot</t>
  </si>
  <si>
    <t>electromenager</t>
  </si>
  <si>
    <t>Entretien Véhicule</t>
  </si>
  <si>
    <t>Epargne</t>
  </si>
  <si>
    <t>Essence</t>
  </si>
  <si>
    <t>Ethan</t>
  </si>
  <si>
    <t>Ezio</t>
  </si>
  <si>
    <t>farfouille</t>
  </si>
  <si>
    <t>fleur</t>
  </si>
  <si>
    <t>flunch</t>
  </si>
  <si>
    <t>fragonard</t>
  </si>
  <si>
    <t>Frais banquaire</t>
  </si>
  <si>
    <t>Free</t>
  </si>
  <si>
    <t>Gas Oil</t>
  </si>
  <si>
    <t>gaz</t>
  </si>
  <si>
    <t>gaz cc</t>
  </si>
  <si>
    <t>Geant</t>
  </si>
  <si>
    <t>Gemo</t>
  </si>
  <si>
    <t>Ghislaine</t>
  </si>
  <si>
    <t>gifi</t>
  </si>
  <si>
    <t>gps</t>
  </si>
  <si>
    <t>Guillaume</t>
  </si>
  <si>
    <t>habillement</t>
  </si>
  <si>
    <t>hopital</t>
  </si>
  <si>
    <t>ideatis</t>
  </si>
  <si>
    <t>ikea</t>
  </si>
  <si>
    <t>impot revenu</t>
  </si>
  <si>
    <t>informatique</t>
  </si>
  <si>
    <t>intermarché</t>
  </si>
  <si>
    <t>ircantec</t>
  </si>
  <si>
    <t>kiabi</t>
  </si>
  <si>
    <t>king jouet</t>
  </si>
  <si>
    <t>KLO</t>
  </si>
  <si>
    <t>Laurent</t>
  </si>
  <si>
    <t>leclerc</t>
  </si>
  <si>
    <t>legumes</t>
  </si>
  <si>
    <t>leroy merlin</t>
  </si>
  <si>
    <t>Lidl</t>
  </si>
  <si>
    <t>liquide</t>
  </si>
  <si>
    <t>loisirs</t>
  </si>
  <si>
    <t>Loto</t>
  </si>
  <si>
    <t>Loto+cigarettes</t>
  </si>
  <si>
    <t>louisa</t>
  </si>
  <si>
    <t>Lunette</t>
  </si>
  <si>
    <t>Lydie</t>
  </si>
  <si>
    <t>Macif</t>
  </si>
  <si>
    <t>maison</t>
  </si>
  <si>
    <t>mercerie</t>
  </si>
  <si>
    <t>Miel</t>
  </si>
  <si>
    <t>Noah</t>
  </si>
  <si>
    <t>Noel</t>
  </si>
  <si>
    <t>ophtalmo</t>
  </si>
  <si>
    <t>orl</t>
  </si>
  <si>
    <t>pain</t>
  </si>
  <si>
    <t>papier peint</t>
  </si>
  <si>
    <t>parking</t>
  </si>
  <si>
    <t>Pharmacie</t>
  </si>
  <si>
    <t>piscine</t>
  </si>
  <si>
    <t>pizza</t>
  </si>
  <si>
    <t>podologue</t>
  </si>
  <si>
    <t>poisson</t>
  </si>
  <si>
    <t>pompiers</t>
  </si>
  <si>
    <t xml:space="preserve">portable2 </t>
  </si>
  <si>
    <t>poulet</t>
  </si>
  <si>
    <t>Provence hall</t>
  </si>
  <si>
    <t>rasoir</t>
  </si>
  <si>
    <t>repas</t>
  </si>
  <si>
    <t>resto</t>
  </si>
  <si>
    <t xml:space="preserve">rideaux </t>
  </si>
  <si>
    <t>sarlat app respiratoire</t>
  </si>
  <si>
    <t>semelle orthopédique</t>
  </si>
  <si>
    <t>SFPJ</t>
  </si>
  <si>
    <t>SFR</t>
  </si>
  <si>
    <t>Simply Market</t>
  </si>
  <si>
    <t>stokomania</t>
  </si>
  <si>
    <t>Super U</t>
  </si>
  <si>
    <t>tape à l'oeil</t>
  </si>
  <si>
    <t>tati</t>
  </si>
  <si>
    <t>télé hopital</t>
  </si>
  <si>
    <t>Téléphone</t>
  </si>
  <si>
    <t>timbres</t>
  </si>
  <si>
    <t>toilettage</t>
  </si>
  <si>
    <t>Vétérinaire</t>
  </si>
  <si>
    <t>viande</t>
  </si>
  <si>
    <t>vin</t>
  </si>
  <si>
    <t>VIREMENT DE FONDS EDF</t>
  </si>
  <si>
    <t>Weldom</t>
  </si>
  <si>
    <t>poules</t>
  </si>
  <si>
    <t>Fresh</t>
  </si>
  <si>
    <t>CCAS</t>
  </si>
  <si>
    <t>peage</t>
  </si>
  <si>
    <t>coiffeur</t>
  </si>
  <si>
    <t xml:space="preserve"> Au 14/07/2024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</si>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</sst>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mmmm"/>
    <numFmt numFmtId="166" formatCode="#,##0.00\ &quot;€&quot;;[Red]#,##0.00\ &quot;€&quot;"/>
  </numFmts>
  <fonts count="18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2"/>
      <color theme="0"/>
      <name val="Arial"/>
      <family val="2"/>
    </font>
    <font>
      <b/>
      <sz val="12"/>
      <color rgb="FFFFFF00"/>
      <name val="Arial"/>
      <family val="2"/>
    </font>
    <font>
      <b/>
      <sz val="11"/>
      <color theme="1"/>
      <name val="Calibri"/>
      <family val="2"/>
      <scheme val="minor"/>
    </font>
    <font>
      <i/>
      <sz val="12"/>
      <color theme="0"/>
      <name val="Arial"/>
      <family val="2"/>
    </font>
    <font>
      <sz val="12"/>
      <color theme="8" tint="0.59999389629810485"/>
      <name val="Arial"/>
      <family val="2"/>
    </font>
    <font>
      <i/>
      <sz val="12"/>
      <color theme="8" tint="0.59999389629810485"/>
      <name val="Arial"/>
      <family val="2"/>
    </font>
    <font>
      <i/>
      <sz val="12"/>
      <color rgb="FFFFFF00"/>
      <name val="Arial"/>
      <family val="2"/>
    </font>
    <font>
      <sz val="7"/>
      <color rgb="FF141414"/>
      <name val="Consolas"/>
      <family val="3"/>
    </font>
    <font>
      <sz val="10"/>
      <color theme="1"/>
      <name val="Consolas"/>
      <family val="3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66">
    <xf numFmtId="0" fontId="0" fillId="0" borderId="0" xfId="0"/>
    <xf numFmtId="0" fontId="2" fillId="0" borderId="0" xfId="1" applyAlignment="1">
      <alignment horizontal="center"/>
    </xf>
    <xf numFmtId="0" fontId="2" fillId="3" borderId="0" xfId="1" applyFill="1" applyAlignment="1">
      <alignment horizontal="center"/>
    </xf>
    <xf numFmtId="0" fontId="2" fillId="0" borderId="0" xfId="1"/>
    <xf numFmtId="0" fontId="2" fillId="2" borderId="0" xfId="1" applyFont="1" applyFill="1" applyAlignment="1">
      <alignment horizontal="center"/>
    </xf>
    <xf numFmtId="0" fontId="2" fillId="2" borderId="0" xfId="1" applyFont="1" applyFill="1" applyAlignment="1"/>
    <xf numFmtId="0" fontId="2" fillId="2" borderId="0" xfId="1" applyFill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Font="1"/>
    <xf numFmtId="0" fontId="2" fillId="2" borderId="0" xfId="1" applyFill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Font="1" applyBorder="1"/>
    <xf numFmtId="164" fontId="0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right" vertical="center"/>
    </xf>
    <xf numFmtId="0" fontId="11" fillId="5" borderId="0" xfId="0" applyFont="1" applyFill="1" applyBorder="1" applyAlignment="1">
      <alignment horizontal="right" vertical="center"/>
    </xf>
    <xf numFmtId="14" fontId="12" fillId="5" borderId="0" xfId="0" applyNumberFormat="1" applyFont="1" applyFill="1" applyBorder="1" applyAlignment="1">
      <alignment horizontal="right" vertical="center"/>
    </xf>
    <xf numFmtId="164" fontId="7" fillId="5" borderId="0" xfId="0" applyNumberFormat="1" applyFont="1" applyFill="1" applyBorder="1" applyAlignment="1" applyProtection="1">
      <alignment horizontal="left" vertical="center"/>
      <protection locked="0"/>
    </xf>
    <xf numFmtId="164" fontId="1" fillId="5" borderId="0" xfId="0" applyNumberFormat="1" applyFont="1" applyFill="1" applyBorder="1" applyAlignment="1" applyProtection="1">
      <alignment horizontal="left" vertical="center"/>
      <protection locked="0"/>
    </xf>
    <xf numFmtId="0" fontId="2" fillId="4" borderId="0" xfId="1" applyNumberFormat="1" applyFont="1" applyFill="1" applyBorder="1" applyAlignment="1"/>
    <xf numFmtId="0" fontId="2" fillId="0" borderId="0" xfId="1" applyNumberFormat="1" applyFont="1" applyBorder="1" applyAlignment="1"/>
    <xf numFmtId="0" fontId="2" fillId="4" borderId="1" xfId="1" applyNumberFormat="1" applyFont="1" applyFill="1" applyBorder="1" applyAlignment="1"/>
    <xf numFmtId="0" fontId="13" fillId="0" borderId="0" xfId="0" applyFont="1"/>
    <xf numFmtId="0" fontId="14" fillId="0" borderId="0" xfId="0" applyFont="1"/>
    <xf numFmtId="166" fontId="0" fillId="0" borderId="0" xfId="0" quotePrefix="1" applyNumberFormat="1"/>
    <xf numFmtId="0" fontId="1" fillId="6" borderId="0" xfId="0" applyFont="1" applyFill="1" applyAlignment="1">
      <alignment horizontal="center"/>
    </xf>
    <xf numFmtId="165" fontId="1" fillId="6" borderId="0" xfId="0" applyNumberFormat="1" applyFont="1" applyFill="1" applyAlignment="1">
      <alignment horizontal="center"/>
    </xf>
    <xf numFmtId="164" fontId="1" fillId="5" borderId="0" xfId="0" applyNumberFormat="1" applyFont="1" applyFill="1"/>
    <xf numFmtId="0" fontId="2" fillId="0" borderId="0" xfId="1" applyFill="1"/>
    <xf numFmtId="0" fontId="3" fillId="0" borderId="0" xfId="1" applyFont="1" applyFill="1" applyAlignment="1">
      <alignment horizontal="center"/>
    </xf>
    <xf numFmtId="0" fontId="8" fillId="0" borderId="0" xfId="1" applyNumberFormat="1" applyFont="1" applyFill="1" applyBorder="1" applyAlignment="1">
      <alignment horizontal="center"/>
    </xf>
    <xf numFmtId="0" fontId="15" fillId="7" borderId="3" xfId="1" applyNumberFormat="1" applyFont="1" applyFill="1" applyBorder="1" applyAlignment="1"/>
    <xf numFmtId="0" fontId="2" fillId="8" borderId="2" xfId="1" applyNumberFormat="1" applyFont="1" applyFill="1" applyBorder="1" applyAlignment="1"/>
    <xf numFmtId="0" fontId="2" fillId="8" borderId="5" xfId="1" applyNumberFormat="1" applyFont="1" applyFill="1" applyBorder="1" applyAlignment="1"/>
    <xf numFmtId="0" fontId="15" fillId="7" borderId="7" xfId="1" applyNumberFormat="1" applyFont="1" applyFill="1" applyBorder="1" applyAlignment="1"/>
    <xf numFmtId="164" fontId="16" fillId="0" borderId="5" xfId="1" applyNumberFormat="1" applyFont="1" applyFill="1" applyBorder="1" applyAlignment="1"/>
    <xf numFmtId="0" fontId="15" fillId="0" borderId="2" xfId="1" applyNumberFormat="1" applyFont="1" applyFill="1" applyBorder="1" applyAlignment="1"/>
    <xf numFmtId="0" fontId="15" fillId="0" borderId="5" xfId="1" applyNumberFormat="1" applyFont="1" applyFill="1" applyBorder="1" applyAlignment="1">
      <alignment horizontal="center"/>
    </xf>
    <xf numFmtId="0" fontId="2" fillId="0" borderId="4" xfId="1" applyNumberFormat="1" applyFont="1" applyFill="1" applyBorder="1" applyAlignment="1"/>
    <xf numFmtId="0" fontId="2" fillId="0" borderId="0" xfId="1" applyNumberFormat="1" applyFont="1" applyFill="1" applyBorder="1" applyAlignment="1"/>
    <xf numFmtId="0" fontId="15" fillId="0" borderId="6" xfId="1" applyNumberFormat="1" applyFont="1" applyFill="1" applyBorder="1" applyAlignment="1"/>
    <xf numFmtId="164" fontId="16" fillId="3" borderId="5" xfId="1" applyNumberFormat="1" applyFont="1" applyFill="1" applyBorder="1" applyAlignment="1"/>
    <xf numFmtId="14" fontId="0" fillId="0" borderId="0" xfId="0" applyNumberFormat="1" applyFont="1" applyBorder="1" applyAlignment="1">
      <alignment vertical="center"/>
    </xf>
    <xf numFmtId="164" fontId="0" fillId="0" borderId="0" xfId="0" applyNumberFormat="1"/>
    <xf numFmtId="166" fontId="0" fillId="0" borderId="0" xfId="0" applyNumberFormat="1"/>
    <xf numFmtId="164" fontId="0" fillId="0" borderId="0" xfId="0" applyNumberFormat="1" applyFont="1" applyBorder="1"/>
    <xf numFmtId="164" fontId="2" fillId="0" borderId="0" xfId="1" applyNumberFormat="1" applyFill="1"/>
    <xf numFmtId="164" fontId="10" fillId="5" borderId="0" xfId="0" applyNumberFormat="1" applyFont="1" applyFill="1" applyBorder="1" applyAlignment="1" applyProtection="1">
      <alignment horizontal="left" vertical="center"/>
      <protection locked="0"/>
    </xf>
    <xf numFmtId="0" fontId="17" fillId="5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6" fillId="0" borderId="0" xfId="2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right" vertical="center"/>
    </xf>
    <xf numFmtId="0" fontId="15" fillId="0" borderId="3" xfId="1" applyNumberFormat="1" applyFont="1" applyFill="1" applyBorder="1" applyAlignment="1"/>
    <xf numFmtId="0" fontId="2" fillId="0" borderId="2" xfId="1" applyNumberFormat="1" applyFont="1" applyFill="1" applyBorder="1" applyAlignment="1"/>
    <xf numFmtId="14" fontId="0" fillId="5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19D207A6-F9E6-49B5-AB00-F16DFE08F709}"/>
  </cellStyles>
  <dxfs count="52">
    <dxf>
      <alignment vertical="center"/>
    </dxf>
    <dxf>
      <alignment horizontal="center"/>
    </dxf>
    <dxf>
      <font>
        <i/>
        <sz val="1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3999755851924192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/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outline="0">
        <left/>
        <right style="thin">
          <color indexed="64"/>
        </right>
      </border>
    </dxf>
    <dxf>
      <font>
        <sz val="10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i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i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i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border outline="0">
        <top style="thin">
          <color theme="1"/>
        </top>
      </border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7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68" formatCode="#\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4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1" defaultTableStyle="TableStyleMedium2" defaultPivotStyle="PivotStyleLight16">
    <tableStyle name="mescomptes" pivot="0" count="4" xr9:uid="{EBFB6411-F7FA-4135-92D2-A30737C92B71}">
      <tableStyleElement type="headerRow" dxfId="51"/>
      <tableStyleElement type="firstRowStripe" dxfId="50"/>
      <tableStyleElement type="secondRowStripe" dxfId="49"/>
      <tableStyleElement type="firstColumnStripe" dxfId="48"/>
    </tableStyle>
  </tableStyles>
  <colors>
    <mruColors>
      <color rgb="FFFF93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[compte.xlsm]Graph!Tableau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Graph!$A$4:$A$5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Graph!$B$4:$B$5</c:f>
              <c:numCache>
                <c:formatCode>#\ ##0.00\ "€";[Red]#\ ##0.00\ "€"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EBF1-4A8F-B405-4CC95B8048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17627344"/>
        <c:axId val="1711100624"/>
      </c:barChart>
      <c:catAx>
        <c:axId val="1717627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1100624"/>
        <c:crosses val="autoZero"/>
        <c:auto val="1"/>
        <c:lblAlgn val="ctr"/>
        <c:lblOffset val="100"/>
        <c:noMultiLvlLbl val="0"/>
      </c:catAx>
      <c:valAx>
        <c:axId val="1711100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;[Red]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7627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845820</xdr:colOff>
          <xdr:row>1</xdr:row>
          <xdr:rowOff>60960</xdr:rowOff>
        </xdr:from>
        <xdr:to>
          <xdr:col>8</xdr:col>
          <xdr:colOff>76200</xdr:colOff>
          <xdr:row>2</xdr:row>
          <xdr:rowOff>7620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83820</xdr:colOff>
          <xdr:row>1</xdr:row>
          <xdr:rowOff>60960</xdr:rowOff>
        </xdr:from>
        <xdr:to>
          <xdr:col>9</xdr:col>
          <xdr:colOff>198120</xdr:colOff>
          <xdr:row>2</xdr:row>
          <xdr:rowOff>7620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213360</xdr:colOff>
          <xdr:row>1</xdr:row>
          <xdr:rowOff>60960</xdr:rowOff>
        </xdr:from>
        <xdr:to>
          <xdr:col>9</xdr:col>
          <xdr:colOff>1120140</xdr:colOff>
          <xdr:row>2</xdr:row>
          <xdr:rowOff>7620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11430</xdr:rowOff>
    </xdr:from>
    <xdr:to>
      <xdr:col>15</xdr:col>
      <xdr:colOff>358140</xdr:colOff>
      <xdr:row>33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\Compte\compte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venue"/>
      <sheetName val="Compte"/>
      <sheetName val="données"/>
      <sheetName val="Recap"/>
      <sheetName val="Graph"/>
      <sheetName val="libellé"/>
      <sheetName val="mensuel"/>
    </sheetNames>
    <sheetDataSet>
      <sheetData sheetId="0" refreshError="1"/>
      <sheetData sheetId="1">
        <row r="1">
          <cell r="A1" t="str">
            <v>Solde banque</v>
          </cell>
        </row>
      </sheetData>
      <sheetData sheetId="2">
        <row r="1">
          <cell r="A1" t="str">
            <v>budget</v>
          </cell>
        </row>
        <row r="2">
          <cell r="A2" t="str">
            <v>sante</v>
          </cell>
        </row>
        <row r="3">
          <cell r="A3" t="str">
            <v>Maison</v>
          </cell>
        </row>
        <row r="4">
          <cell r="A4" t="str">
            <v>Maison</v>
          </cell>
        </row>
        <row r="5">
          <cell r="A5" t="str">
            <v>Banque</v>
          </cell>
        </row>
        <row r="6">
          <cell r="A6" t="str">
            <v>Assurance</v>
          </cell>
        </row>
        <row r="7">
          <cell r="A7" t="str">
            <v>Recette</v>
          </cell>
        </row>
        <row r="8">
          <cell r="A8" t="str">
            <v>Recette</v>
          </cell>
        </row>
        <row r="9">
          <cell r="A9" t="str">
            <v>Recette</v>
          </cell>
        </row>
        <row r="10">
          <cell r="A10" t="str">
            <v>Recette</v>
          </cell>
        </row>
        <row r="11">
          <cell r="A11" t="str">
            <v>Recette</v>
          </cell>
        </row>
        <row r="12">
          <cell r="A12" t="str">
            <v>Maison</v>
          </cell>
        </row>
        <row r="13">
          <cell r="A13" t="str">
            <v>Maison</v>
          </cell>
        </row>
      </sheetData>
      <sheetData sheetId="3">
        <row r="2">
          <cell r="A2" t="str">
            <v>Animaux</v>
          </cell>
        </row>
      </sheetData>
      <sheetData sheetId="4" refreshError="1"/>
      <sheetData sheetId="5">
        <row r="1">
          <cell r="A1" t="str">
            <v>libelle</v>
          </cell>
        </row>
        <row r="2">
          <cell r="A2" t="str">
            <v>action</v>
          </cell>
          <cell r="D2" t="str">
            <v>Animaux</v>
          </cell>
        </row>
        <row r="3">
          <cell r="A3" t="str">
            <v>album photo</v>
          </cell>
        </row>
        <row r="4">
          <cell r="A4" t="str">
            <v>aldi</v>
          </cell>
        </row>
        <row r="5">
          <cell r="A5" t="str">
            <v>amazon</v>
          </cell>
        </row>
        <row r="6">
          <cell r="A6" t="str">
            <v>Animaux</v>
          </cell>
        </row>
        <row r="7">
          <cell r="A7" t="str">
            <v>Anna</v>
          </cell>
        </row>
        <row r="8">
          <cell r="A8" t="str">
            <v>Auchan</v>
          </cell>
        </row>
        <row r="9">
          <cell r="A9" t="str">
            <v>bieres</v>
          </cell>
        </row>
        <row r="10">
          <cell r="A10" t="str">
            <v>Botanic</v>
          </cell>
        </row>
        <row r="11">
          <cell r="A11" t="str">
            <v>Bouf chien</v>
          </cell>
        </row>
        <row r="12">
          <cell r="A12" t="str">
            <v>Boulangerie</v>
          </cell>
        </row>
        <row r="13">
          <cell r="A13" t="str">
            <v>Bouygues</v>
          </cell>
        </row>
        <row r="14">
          <cell r="A14" t="str">
            <v>Box</v>
          </cell>
        </row>
        <row r="15">
          <cell r="A15" t="str">
            <v>bricomarche</v>
          </cell>
        </row>
        <row r="16">
          <cell r="A16" t="str">
            <v>cadeau</v>
          </cell>
        </row>
        <row r="17">
          <cell r="A17" t="str">
            <v>Caisse d'épargne</v>
          </cell>
        </row>
        <row r="18">
          <cell r="A18" t="str">
            <v>Camaieu</v>
          </cell>
        </row>
        <row r="19">
          <cell r="A19" t="str">
            <v>Camieg</v>
          </cell>
        </row>
        <row r="20">
          <cell r="A20" t="str">
            <v xml:space="preserve">camping </v>
          </cell>
        </row>
        <row r="21">
          <cell r="A21" t="str">
            <v>camping car</v>
          </cell>
        </row>
        <row r="22">
          <cell r="A22" t="str">
            <v>camping_car</v>
          </cell>
        </row>
        <row r="23">
          <cell r="A23" t="str">
            <v>carrefour</v>
          </cell>
        </row>
        <row r="24">
          <cell r="A24" t="str">
            <v>casino</v>
          </cell>
        </row>
        <row r="25">
          <cell r="A25" t="str">
            <v>castorama</v>
          </cell>
        </row>
        <row r="26">
          <cell r="A26" t="str">
            <v>CCAS</v>
          </cell>
        </row>
        <row r="27">
          <cell r="A27" t="str">
            <v>CETELEM</v>
          </cell>
        </row>
        <row r="28">
          <cell r="A28" t="str">
            <v>chauffe eau</v>
          </cell>
        </row>
        <row r="29">
          <cell r="A29" t="str">
            <v>chaussures</v>
          </cell>
        </row>
        <row r="30">
          <cell r="A30" t="str">
            <v>cigarettes</v>
          </cell>
        </row>
        <row r="31">
          <cell r="A31" t="str">
            <v>Cinéma</v>
          </cell>
        </row>
        <row r="32">
          <cell r="A32" t="str">
            <v>clinique</v>
          </cell>
        </row>
        <row r="33">
          <cell r="A33" t="str">
            <v>coiffeur</v>
          </cell>
        </row>
        <row r="34">
          <cell r="A34" t="str">
            <v>complem. François</v>
          </cell>
        </row>
        <row r="35">
          <cell r="A35" t="str">
            <v>complem. Ghislaine</v>
          </cell>
        </row>
        <row r="36">
          <cell r="A36" t="str">
            <v>conforama</v>
          </cell>
        </row>
        <row r="37">
          <cell r="A37" t="str">
            <v>Contrôle tech.</v>
          </cell>
        </row>
        <row r="38">
          <cell r="A38" t="str">
            <v>cora</v>
          </cell>
        </row>
        <row r="39">
          <cell r="A39" t="str">
            <v>COTISATION TRIMESTRIELLE</v>
          </cell>
        </row>
        <row r="40">
          <cell r="A40" t="str">
            <v>course</v>
          </cell>
        </row>
        <row r="41">
          <cell r="A41" t="str">
            <v>crepi</v>
          </cell>
        </row>
        <row r="42">
          <cell r="A42" t="str">
            <v>Damart</v>
          </cell>
        </row>
        <row r="43">
          <cell r="A43" t="str">
            <v>Darty</v>
          </cell>
        </row>
        <row r="44">
          <cell r="A44" t="str">
            <v>Decathlon</v>
          </cell>
        </row>
        <row r="45">
          <cell r="A45" t="str">
            <v>dentiste</v>
          </cell>
        </row>
        <row r="46">
          <cell r="A46" t="str">
            <v>dia</v>
          </cell>
        </row>
        <row r="47">
          <cell r="A47" t="str">
            <v>divers</v>
          </cell>
        </row>
        <row r="48">
          <cell r="A48" t="str">
            <v>Docteur</v>
          </cell>
        </row>
        <row r="49">
          <cell r="A49" t="str">
            <v>eau</v>
          </cell>
        </row>
        <row r="50">
          <cell r="A50" t="str">
            <v>edf</v>
          </cell>
        </row>
        <row r="51">
          <cell r="A51" t="str">
            <v>ELECTRICITE</v>
          </cell>
        </row>
        <row r="52">
          <cell r="A52" t="str">
            <v>electromenager</v>
          </cell>
        </row>
        <row r="53">
          <cell r="A53" t="str">
            <v>Entretien</v>
          </cell>
        </row>
        <row r="54">
          <cell r="A54" t="str">
            <v>Epargne</v>
          </cell>
        </row>
        <row r="55">
          <cell r="A55" t="str">
            <v>Essence</v>
          </cell>
        </row>
        <row r="56">
          <cell r="A56" t="str">
            <v>Ethan</v>
          </cell>
        </row>
        <row r="57">
          <cell r="A57" t="str">
            <v>Ezio</v>
          </cell>
        </row>
        <row r="58">
          <cell r="A58" t="str">
            <v>farfouille</v>
          </cell>
        </row>
        <row r="59">
          <cell r="A59" t="str">
            <v>fleur tombe</v>
          </cell>
        </row>
        <row r="60">
          <cell r="A60" t="str">
            <v>flunch</v>
          </cell>
        </row>
        <row r="61">
          <cell r="A61" t="str">
            <v>fragonard</v>
          </cell>
        </row>
        <row r="62">
          <cell r="A62" t="str">
            <v>Free</v>
          </cell>
        </row>
        <row r="63">
          <cell r="A63" t="str">
            <v>Gas Oil</v>
          </cell>
        </row>
        <row r="64">
          <cell r="A64" t="str">
            <v>Gasoil</v>
          </cell>
        </row>
        <row r="65">
          <cell r="A65" t="str">
            <v>gaz</v>
          </cell>
        </row>
        <row r="66">
          <cell r="A66" t="str">
            <v>gaz cc</v>
          </cell>
        </row>
        <row r="67">
          <cell r="A67" t="str">
            <v>Geant</v>
          </cell>
        </row>
        <row r="68">
          <cell r="A68" t="str">
            <v>Gemo</v>
          </cell>
        </row>
        <row r="69">
          <cell r="A69" t="str">
            <v>Ghislaine</v>
          </cell>
        </row>
        <row r="70">
          <cell r="A70" t="str">
            <v>gifi</v>
          </cell>
        </row>
        <row r="71">
          <cell r="A71" t="str">
            <v>gps</v>
          </cell>
        </row>
        <row r="72">
          <cell r="A72" t="str">
            <v>Guillaume</v>
          </cell>
        </row>
        <row r="73">
          <cell r="A73" t="str">
            <v>habillement</v>
          </cell>
        </row>
        <row r="74">
          <cell r="A74" t="str">
            <v>ideatis</v>
          </cell>
        </row>
        <row r="75">
          <cell r="A75" t="str">
            <v>ikea</v>
          </cell>
        </row>
        <row r="76">
          <cell r="A76" t="str">
            <v>impot revenu</v>
          </cell>
        </row>
        <row r="77">
          <cell r="A77" t="str">
            <v>impots foncier</v>
          </cell>
        </row>
        <row r="78">
          <cell r="A78" t="str">
            <v>informatique</v>
          </cell>
        </row>
        <row r="79">
          <cell r="A79" t="str">
            <v>intermarché</v>
          </cell>
        </row>
        <row r="80">
          <cell r="A80" t="str">
            <v>ircantec</v>
          </cell>
        </row>
        <row r="81">
          <cell r="A81" t="str">
            <v>kiabi</v>
          </cell>
        </row>
        <row r="82">
          <cell r="A82" t="str">
            <v>king jouet</v>
          </cell>
        </row>
        <row r="83">
          <cell r="A83" t="str">
            <v>Laurent</v>
          </cell>
        </row>
        <row r="84">
          <cell r="A84" t="str">
            <v>leclerc</v>
          </cell>
        </row>
        <row r="85">
          <cell r="A85" t="str">
            <v>legumes</v>
          </cell>
        </row>
        <row r="86">
          <cell r="A86" t="str">
            <v>Lidl</v>
          </cell>
        </row>
        <row r="87">
          <cell r="A87" t="str">
            <v>liquide</v>
          </cell>
        </row>
        <row r="88">
          <cell r="A88" t="str">
            <v>loisirs</v>
          </cell>
        </row>
        <row r="89">
          <cell r="A89" t="str">
            <v>Loto</v>
          </cell>
        </row>
        <row r="90">
          <cell r="A90" t="str">
            <v>Loto+cigarettes</v>
          </cell>
        </row>
        <row r="91">
          <cell r="A91" t="str">
            <v>louisa</v>
          </cell>
        </row>
        <row r="92">
          <cell r="A92" t="str">
            <v>Lunette</v>
          </cell>
        </row>
        <row r="93">
          <cell r="A93" t="str">
            <v>Lydie</v>
          </cell>
        </row>
        <row r="94">
          <cell r="A94" t="str">
            <v>Macif</v>
          </cell>
        </row>
        <row r="95">
          <cell r="A95" t="str">
            <v>maison</v>
          </cell>
        </row>
        <row r="96">
          <cell r="A96" t="str">
            <v>medoc</v>
          </cell>
        </row>
        <row r="97">
          <cell r="A97" t="str">
            <v>mercerie</v>
          </cell>
        </row>
        <row r="98">
          <cell r="A98" t="str">
            <v>Mutieg</v>
          </cell>
        </row>
        <row r="99">
          <cell r="A99" t="str">
            <v>Noah</v>
          </cell>
        </row>
        <row r="100">
          <cell r="A100" t="str">
            <v>ophtalmo</v>
          </cell>
        </row>
        <row r="101">
          <cell r="A101" t="str">
            <v>orl</v>
          </cell>
        </row>
        <row r="102">
          <cell r="A102" t="str">
            <v>pain</v>
          </cell>
        </row>
        <row r="103">
          <cell r="A103" t="str">
            <v>papier peint</v>
          </cell>
        </row>
        <row r="104">
          <cell r="A104" t="str">
            <v>parking</v>
          </cell>
        </row>
        <row r="105">
          <cell r="A105" t="str">
            <v>Pharmacie</v>
          </cell>
        </row>
        <row r="106">
          <cell r="A106" t="str">
            <v>piscine</v>
          </cell>
        </row>
        <row r="107">
          <cell r="A107" t="str">
            <v>pizza</v>
          </cell>
        </row>
        <row r="108">
          <cell r="A108" t="str">
            <v>podologue</v>
          </cell>
        </row>
        <row r="109">
          <cell r="A109" t="str">
            <v>poisson</v>
          </cell>
        </row>
        <row r="110">
          <cell r="A110" t="str">
            <v>pompiers</v>
          </cell>
        </row>
        <row r="111">
          <cell r="A111" t="str">
            <v>poulet</v>
          </cell>
        </row>
        <row r="112">
          <cell r="A112" t="str">
            <v>rasoir</v>
          </cell>
        </row>
        <row r="113">
          <cell r="A113" t="str">
            <v>resto</v>
          </cell>
        </row>
        <row r="114">
          <cell r="A114" t="str">
            <v>retraite 2 François</v>
          </cell>
        </row>
        <row r="115">
          <cell r="A115" t="str">
            <v>retraite François</v>
          </cell>
        </row>
        <row r="116">
          <cell r="A116" t="str">
            <v>retraite Ghislaine</v>
          </cell>
        </row>
        <row r="117">
          <cell r="A117" t="str">
            <v xml:space="preserve">rideaux </v>
          </cell>
        </row>
        <row r="118">
          <cell r="A118" t="str">
            <v>sante</v>
          </cell>
        </row>
        <row r="119">
          <cell r="A119" t="str">
            <v>sarlat app respiratoire</v>
          </cell>
        </row>
        <row r="120">
          <cell r="A120" t="str">
            <v>semelle orthopédique</v>
          </cell>
        </row>
        <row r="121">
          <cell r="A121" t="str">
            <v>SFPJ</v>
          </cell>
        </row>
        <row r="122">
          <cell r="A122" t="str">
            <v>SFR</v>
          </cell>
        </row>
        <row r="123">
          <cell r="A123" t="str">
            <v>Simply Market</v>
          </cell>
        </row>
        <row r="124">
          <cell r="A124" t="str">
            <v>solde</v>
          </cell>
        </row>
        <row r="125">
          <cell r="A125" t="str">
            <v>stokomania</v>
          </cell>
        </row>
        <row r="126">
          <cell r="A126" t="str">
            <v>Super U</v>
          </cell>
        </row>
        <row r="127">
          <cell r="A127" t="str">
            <v>tape à l'oeil</v>
          </cell>
        </row>
        <row r="128">
          <cell r="A128" t="str">
            <v>tati</v>
          </cell>
        </row>
        <row r="129">
          <cell r="A129" t="str">
            <v>taxe habitation</v>
          </cell>
        </row>
        <row r="130">
          <cell r="A130" t="str">
            <v>télé hopital</v>
          </cell>
        </row>
        <row r="131">
          <cell r="A131" t="str">
            <v>téléphone</v>
          </cell>
        </row>
        <row r="132">
          <cell r="A132" t="str">
            <v>Téléphone portable</v>
          </cell>
        </row>
        <row r="133">
          <cell r="A133" t="str">
            <v>timbres</v>
          </cell>
        </row>
        <row r="134">
          <cell r="A134" t="str">
            <v>toilettage</v>
          </cell>
        </row>
        <row r="135">
          <cell r="A135" t="str">
            <v>Vétérinaire</v>
          </cell>
        </row>
        <row r="136">
          <cell r="A136" t="str">
            <v>viande</v>
          </cell>
        </row>
        <row r="137">
          <cell r="A137" t="str">
            <v>vin</v>
          </cell>
        </row>
        <row r="138">
          <cell r="A138" t="str">
            <v>VIREMENT DE FONDS EDF</v>
          </cell>
        </row>
        <row r="139">
          <cell r="A139" t="str">
            <v>weldom</v>
          </cell>
        </row>
      </sheetData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François ROUZE" refreshedDate="45487.391476504628" createdVersion="6" refreshedVersion="6" minRefreshableVersion="3" recordCount="1" xr:uid="{D1A46AB6-946C-42B4-9CE9-4F6B9CABA62D}">
  <cacheSource type="worksheet">
    <worksheetSource name="T_Compte"/>
  </cacheSource>
  <cacheFields count="10">
    <cacheField name="Date" numFmtId="14">
      <sharedItems containsNonDate="0" containsString="0" containsBlank="1" count="1">
        <m/>
      </sharedItems>
    </cacheField>
    <cacheField name="Type" numFmtId="0">
      <sharedItems containsNonDate="0" containsString="0" containsBlank="1"/>
    </cacheField>
    <cacheField name="Libellé" numFmtId="0">
      <sharedItems containsNonDate="0" containsString="0" containsBlank="1"/>
    </cacheField>
    <cacheField name="Budget" numFmtId="0">
      <sharedItems containsNonDate="0" containsBlank="1" count="12">
        <m/>
        <s v="Impots" u="1"/>
        <s v="Loisirs" u="1"/>
        <s v="Animaux" u="1"/>
        <s v="Recette" u="1"/>
        <s v="Divers" u="1"/>
        <s v="Maison" u="1"/>
        <s v="Assurance" u="1"/>
        <s v="Santé" u="1"/>
        <s v="Banque" u="1"/>
        <s v="Véhicule" u="1"/>
        <s v="Course" u="1"/>
      </sharedItems>
    </cacheField>
    <cacheField name="Crédit" numFmtId="164">
      <sharedItems containsNonDate="0" containsString="0" containsBlank="1"/>
    </cacheField>
    <cacheField name="Débit" numFmtId="164">
      <sharedItems containsNonDate="0" containsString="0" containsBlank="1"/>
    </cacheField>
    <cacheField name="Mouvement" numFmtId="164">
      <sharedItems containsNonDate="0" containsString="0" containsBlank="1"/>
    </cacheField>
    <cacheField name="Solde" numFmtId="164">
      <sharedItems containsNonDate="0" containsString="0" containsBlank="1"/>
    </cacheField>
    <cacheField name="Banque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  <m/>
    <x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AEC901-28EE-47A1-9D24-F9B7DD488F57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5" firstHeaderRow="1" firstDataRow="1" firstDataCol="1"/>
  <pivotFields count="10">
    <pivotField numFmtId="14" showAll="0"/>
    <pivotField showAll="0"/>
    <pivotField showAll="0"/>
    <pivotField axis="axisRow" showAll="0">
      <items count="13">
        <item m="1" x="3"/>
        <item m="1" x="7"/>
        <item m="1" x="9"/>
        <item m="1" x="11"/>
        <item m="1" x="5"/>
        <item m="1" x="2"/>
        <item m="1" x="6"/>
        <item m="1" x="4"/>
        <item m="1" x="8"/>
        <item m="1" x="10"/>
        <item m="1" x="1"/>
        <item x="0"/>
        <item t="default"/>
      </items>
    </pivotField>
    <pivotField showAll="0"/>
    <pivotField showAll="0"/>
    <pivotField dataField="1" numFmtId="164" showAll="0"/>
    <pivotField numFmtId="164" showAll="0"/>
    <pivotField showAll="0"/>
    <pivotField showAll="0"/>
  </pivotFields>
  <rowFields count="1">
    <field x="3"/>
  </rowFields>
  <rowItems count="2">
    <i>
      <x v="11"/>
    </i>
    <i t="grand">
      <x/>
    </i>
  </rowItems>
  <colItems count="1">
    <i/>
  </colItems>
  <dataFields count="1">
    <dataField name="Somme de Mouvement" fld="6" baseField="3" baseItem="0" numFmtId="164"/>
  </dataFields>
  <formats count="2">
    <format dxfId="1">
      <pivotArea dataOnly="0" labelOnly="1" grandCol="1" outline="0" fieldPosition="0"/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99324B-A7E4-43D7-AA9E-5249EBDBDA6D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3:B5" firstHeaderRow="1" firstDataRow="1" firstDataCol="1" rowPageCount="1" colPageCount="1"/>
  <pivotFields count="10">
    <pivotField axis="axisPage" numFmtId="14" showAll="0">
      <items count="2">
        <item x="0"/>
        <item t="default"/>
      </items>
    </pivotField>
    <pivotField showAll="0"/>
    <pivotField showAll="0"/>
    <pivotField axis="axisRow" showAll="0">
      <items count="13">
        <item m="1" x="3"/>
        <item m="1" x="7"/>
        <item m="1" x="9"/>
        <item m="1" x="11"/>
        <item m="1" x="5"/>
        <item m="1" x="2"/>
        <item m="1" x="6"/>
        <item m="1" x="4"/>
        <item m="1" x="8"/>
        <item m="1" x="10"/>
        <item m="1" x="1"/>
        <item x="0"/>
        <item t="default"/>
      </items>
    </pivotField>
    <pivotField showAll="0"/>
    <pivotField showAll="0"/>
    <pivotField dataField="1" numFmtId="164" showAll="0"/>
    <pivotField numFmtId="164" showAll="0"/>
    <pivotField showAll="0"/>
    <pivotField showAll="0"/>
  </pivotFields>
  <rowFields count="1">
    <field x="3"/>
  </rowFields>
  <rowItems count="2">
    <i>
      <x v="11"/>
    </i>
    <i t="grand">
      <x/>
    </i>
  </rowItems>
  <colItems count="1">
    <i/>
  </colItems>
  <pageFields count="1">
    <pageField fld="0" hier="-1"/>
  </pageFields>
  <dataFields count="1">
    <dataField name="Somme de Mouvement" fld="6" baseField="3" baseItem="0" numFmtId="166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B9B310-278F-4228-A7D5-C82D9E47AC62}" name="T_Compte" displayName="T_Compte" ref="A3:J4" insertRow="1" totalsRowShown="0" headerRowDxfId="47" dataDxfId="46" totalsRowDxfId="45">
  <tableColumns count="10">
    <tableColumn id="1" xr3:uid="{E49ED688-B3D7-4F87-BCE2-E31D202D2B94}" name="Date" dataDxfId="44" totalsRowDxfId="43"/>
    <tableColumn id="2" xr3:uid="{5C0AD848-E66A-4158-B04A-C61F4E8A0831}" name="Type" dataDxfId="42" totalsRowDxfId="41"/>
    <tableColumn id="3" xr3:uid="{20C5932B-D29E-44F3-856B-21EB9CCD02DB}" name="Libellé" dataDxfId="40" totalsRowDxfId="39"/>
    <tableColumn id="4" xr3:uid="{EE5E36BA-7F2A-4F36-A7AC-D801D9208A51}" name="Budget" dataDxfId="38" totalsRowDxfId="37"/>
    <tableColumn id="5" xr3:uid="{815F0C70-9708-4DB6-8DCB-14F98A2C9972}" name="Crédit" dataDxfId="36" totalsRowDxfId="35"/>
    <tableColumn id="6" xr3:uid="{0ACA5105-46B1-4C88-9716-480C6735F24B}" name="Débit" dataDxfId="34" totalsRowDxfId="33"/>
    <tableColumn id="7" xr3:uid="{D60ED297-8C85-4E32-97F4-D3B00F5CCA7B}" name="Mouvement" dataDxfId="32" totalsRowDxfId="31">
      <calculatedColumnFormula>T_Compte[[#This Row],[Crédit]]-T_Compte[[#This Row],[Débit]]</calculatedColumnFormula>
    </tableColumn>
    <tableColumn id="8" xr3:uid="{B2041100-2029-4DE8-8204-984EB7E143EA}" name="Solde" dataDxfId="30" totalsRowDxfId="29">
      <calculatedColumnFormula>IF(ISNUMBER(H3),H3+T_Compte[[#This Row],[Crédit]]-T_Compte[[#This Row],[Débit]],$C$1+T_Compte[[#This Row],[Crédit]]-T_Compte[[#This Row],[Débit]])</calculatedColumnFormula>
    </tableColumn>
    <tableColumn id="9" xr3:uid="{03434D18-1A61-446B-97E0-75AD8E78ABD2}" name="Banque" dataDxfId="28" totalsRowDxfId="27"/>
    <tableColumn id="10" xr3:uid="{B5334C69-823D-4BC0-AC7F-E8F2922F7533}" name="Commentaire" dataDxfId="26" totalsRow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933776-E078-4D5A-8B89-887EB434EC35}" name="T_Libelle" displayName="T_Libelle" ref="D1:E136" totalsRowShown="0" headerRowDxfId="24">
  <autoFilter ref="D1:E136" xr:uid="{D709611E-62DB-488B-833C-133853CEA303}"/>
  <tableColumns count="2">
    <tableColumn id="1" xr3:uid="{B258016A-C7A9-4E2C-A534-327820465CBA}" name="Libellé" dataCellStyle="Normal 2"/>
    <tableColumn id="2" xr3:uid="{41E0F60B-0ABF-4E09-A242-9C15085A6C66}" name="Budget" dataDxfId="23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F7E8601-9B93-4B53-A723-CC13DD66F50A}" name="T_Budget" displayName="T_Budget" ref="G1:G12" totalsRowShown="0" headerRowDxfId="22" headerRowCellStyle="Normal 2" dataCellStyle="Normal 2">
  <autoFilter ref="G1:G12" xr:uid="{BEED0F02-94AB-4BF7-889C-2124175221E0}"/>
  <sortState ref="G2:G8">
    <sortCondition ref="G2:G8"/>
  </sortState>
  <tableColumns count="1">
    <tableColumn id="1" xr3:uid="{F88D0E94-6A09-471B-8984-8C13E6FA0F04}" name="BUDGET" dataCellStyle="Normal 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DC313A2-B742-4289-8363-84DAC71F7D45}" name="T_Type" displayName="T_Type" ref="A7:A11" totalsRowShown="0" headerRowDxfId="21" headerRowCellStyle="Normal 2" dataCellStyle="Normal 2">
  <autoFilter ref="A7:A11" xr:uid="{8516A0E1-7861-41E8-86EB-DD2CA3B80AD8}"/>
  <tableColumns count="1">
    <tableColumn id="1" xr3:uid="{49CE4620-95D0-4650-B66A-C692D19343F5}" name="Type" dataCellStyle="Normal 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5DF1F7-092D-4BD2-8DF6-3D3105F033B5}" name="T_mouv" displayName="T_mouv" ref="A1:P15" totalsRowShown="0" headerRowDxfId="20" dataDxfId="19" tableBorderDxfId="18" headerRowCellStyle="Normal 2" dataCellStyle="Normal 2">
  <tableColumns count="16">
    <tableColumn id="1" xr3:uid="{A8290E68-D312-4457-8338-37D1C22430DD}" name="budget" dataDxfId="17" dataCellStyle="Normal 2"/>
    <tableColumn id="2" xr3:uid="{E4D634EC-64A6-421F-91F7-AF9A6814603A}" name="Libelle" dataDxfId="16" dataCellStyle="Normal 2"/>
    <tableColumn id="3" xr3:uid="{0A9E9D48-F425-4BAF-98CF-8ECF0A8254FE}" name="Jour" dataDxfId="15" dataCellStyle="Normal 2"/>
    <tableColumn id="4" xr3:uid="{764040DD-06BB-4517-BBF4-BC16F114DC1B}" name="janvier" dataDxfId="14" dataCellStyle="Normal 2"/>
    <tableColumn id="5" xr3:uid="{0197C643-6665-475B-8566-EFF56F448B09}" name="février" dataDxfId="13" dataCellStyle="Normal 2"/>
    <tableColumn id="6" xr3:uid="{1D8E7085-8394-4A6B-A4E5-FF21046D409B}" name="mars" dataDxfId="12" dataCellStyle="Normal 2"/>
    <tableColumn id="7" xr3:uid="{03835D60-21B0-49F8-BCB2-30603976CA69}" name="avril" dataDxfId="11" dataCellStyle="Normal 2"/>
    <tableColumn id="8" xr3:uid="{21370CE5-D416-4A06-9410-7941D0A288F7}" name="mai" dataDxfId="10" dataCellStyle="Normal 2"/>
    <tableColumn id="9" xr3:uid="{017B5D8D-E7C9-4D05-9335-7DAA674813E6}" name="juin" dataDxfId="9" dataCellStyle="Normal 2"/>
    <tableColumn id="10" xr3:uid="{1F379480-F68A-41E9-BEC3-C174DF2C98C1}" name="juillet" dataDxfId="8" dataCellStyle="Normal 2"/>
    <tableColumn id="11" xr3:uid="{8AC24646-5531-485C-B020-F641D988A5F8}" name="août" dataDxfId="7" dataCellStyle="Normal 2"/>
    <tableColumn id="12" xr3:uid="{6EDE9E1B-7ADE-4A3C-A001-0FF39CEC4C6A}" name="septembre" dataDxfId="6" dataCellStyle="Normal 2"/>
    <tableColumn id="13" xr3:uid="{7B795FDF-F764-4E3C-A3C4-779E3049525E}" name="octobre" dataDxfId="5" dataCellStyle="Normal 2"/>
    <tableColumn id="14" xr3:uid="{1DF30386-57A5-4E5A-A25F-5AEBAC2075A0}" name="novembre" dataDxfId="4" dataCellStyle="Normal 2"/>
    <tableColumn id="15" xr3:uid="{FAFD5625-27AD-4300-A657-CCB1B12405DD}" name="décembre" dataDxfId="3" dataCellStyle="Normal 2"/>
    <tableColumn id="16" xr3:uid="{C06210A9-D10B-484B-AF66-974D86302637}" name="type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labanquepostale.fr/" TargetMode="External"/><Relationship Id="rId6" Type="http://schemas.openxmlformats.org/officeDocument/2006/relationships/image" Target="../media/image1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3D057-2BAC-44AC-8CBB-FBEB4A555976}">
  <sheetPr codeName="Feuil1"/>
  <dimension ref="A1:M405"/>
  <sheetViews>
    <sheetView showZeros="0" tabSelected="1" workbookViewId="0">
      <pane ySplit="3" topLeftCell="A4" activePane="bottomLeft" state="frozen"/>
      <selection activeCell="N17" sqref="N17"/>
      <selection pane="bottomLeft" activeCell="C4" sqref="C4"/>
    </sheetView>
  </sheetViews>
  <sheetFormatPr baseColWidth="10" defaultRowHeight="15" x14ac:dyDescent="0.25"/>
  <cols>
    <col min="1" max="1" width="11.6328125" style="17" customWidth="1"/>
    <col min="3" max="3" width="19.81640625" style="11" customWidth="1"/>
    <col min="4" max="4" width="28" style="11" customWidth="1"/>
    <col min="5" max="5" width="11.08984375" style="15" customWidth="1"/>
    <col min="6" max="6" width="10.90625" style="12" customWidth="1"/>
    <col min="7" max="7" width="10.90625" style="12" hidden="1" customWidth="1"/>
    <col min="8" max="8" width="12.36328125" style="12" hidden="1" customWidth="1"/>
    <col min="9" max="9" width="10.90625" style="12" customWidth="1"/>
    <col min="10" max="10" width="25" style="13" customWidth="1"/>
    <col min="11" max="11" width="7.54296875" style="64" customWidth="1"/>
    <col min="12" max="16384" width="10.90625" style="10"/>
  </cols>
  <sheetData>
    <row r="1" spans="1:12" ht="15.6" x14ac:dyDescent="0.25">
      <c r="A1" s="63"/>
      <c r="B1" s="24" t="s">
        <v>49</v>
      </c>
      <c r="C1" s="56">
        <v>2721.24</v>
      </c>
      <c r="D1" s="23" t="s">
        <v>8</v>
      </c>
      <c r="E1" s="27">
        <f>SUM(T_Compte[Crédit])-SUM(T_Compte[Débit])+C1</f>
        <v>2721.24</v>
      </c>
      <c r="F1" s="21"/>
      <c r="G1" s="21"/>
      <c r="H1" s="57" t="s">
        <v>186</v>
      </c>
      <c r="I1" s="22"/>
      <c r="J1" s="60">
        <v>2024</v>
      </c>
      <c r="K1" s="10"/>
    </row>
    <row r="2" spans="1:12" ht="21.6" customHeight="1" x14ac:dyDescent="0.25">
      <c r="A2" s="63"/>
      <c r="B2" s="21"/>
      <c r="C2" s="21"/>
      <c r="D2" s="25" t="s">
        <v>46</v>
      </c>
      <c r="E2" s="26">
        <f>SUMIF(T_Compte[Banque],"x",T_Compte[Mouvement])+C1</f>
        <v>2721.24</v>
      </c>
      <c r="F2" s="22"/>
      <c r="G2" s="22"/>
      <c r="H2" s="22"/>
      <c r="I2" s="22"/>
      <c r="J2" s="22"/>
      <c r="K2" s="10"/>
    </row>
    <row r="3" spans="1:12" x14ac:dyDescent="0.25">
      <c r="A3" s="17" t="s">
        <v>0</v>
      </c>
      <c r="B3" s="11" t="s">
        <v>1</v>
      </c>
      <c r="C3" s="11" t="s">
        <v>11</v>
      </c>
      <c r="D3" s="15" t="s">
        <v>2</v>
      </c>
      <c r="E3" s="12" t="s">
        <v>3</v>
      </c>
      <c r="F3" s="12" t="s">
        <v>4</v>
      </c>
      <c r="G3" s="12" t="s">
        <v>5</v>
      </c>
      <c r="H3" s="12" t="s">
        <v>6</v>
      </c>
      <c r="I3" s="59" t="s">
        <v>9</v>
      </c>
      <c r="J3" s="11" t="s">
        <v>7</v>
      </c>
      <c r="K3" s="10"/>
    </row>
    <row r="4" spans="1:12" x14ac:dyDescent="0.25">
      <c r="A4" s="51"/>
      <c r="B4" s="11"/>
      <c r="C4" s="16"/>
      <c r="D4" s="15"/>
      <c r="E4" s="14"/>
      <c r="F4" s="14"/>
      <c r="G4" s="14"/>
      <c r="H4" s="14"/>
      <c r="I4" s="13"/>
      <c r="J4" s="15"/>
      <c r="K4" s="10"/>
    </row>
    <row r="5" spans="1:12" x14ac:dyDescent="0.25">
      <c r="K5" s="10"/>
    </row>
    <row r="6" spans="1:12" x14ac:dyDescent="0.25">
      <c r="K6" s="10"/>
    </row>
    <row r="7" spans="1:12" x14ac:dyDescent="0.25">
      <c r="K7" s="10"/>
    </row>
    <row r="8" spans="1:12" x14ac:dyDescent="0.25">
      <c r="K8" s="10"/>
    </row>
    <row r="9" spans="1:12" x14ac:dyDescent="0.25">
      <c r="K9" s="10"/>
    </row>
    <row r="10" spans="1:12" x14ac:dyDescent="0.25">
      <c r="K10" s="10"/>
    </row>
    <row r="11" spans="1:12" x14ac:dyDescent="0.25">
      <c r="K11" s="10"/>
    </row>
    <row r="12" spans="1:12" x14ac:dyDescent="0.25">
      <c r="K12" s="10"/>
    </row>
    <row r="13" spans="1:12" x14ac:dyDescent="0.25">
      <c r="K13" s="10"/>
      <c r="L13" s="54"/>
    </row>
    <row r="14" spans="1:12" x14ac:dyDescent="0.25">
      <c r="K14" s="10"/>
    </row>
    <row r="15" spans="1:12" x14ac:dyDescent="0.25">
      <c r="K15" s="10"/>
    </row>
    <row r="16" spans="1:12" x14ac:dyDescent="0.25">
      <c r="K16" s="10"/>
      <c r="L16" s="54"/>
    </row>
    <row r="17" spans="11:12" x14ac:dyDescent="0.25">
      <c r="K17" s="10"/>
    </row>
    <row r="18" spans="11:12" x14ac:dyDescent="0.25">
      <c r="K18" s="10"/>
      <c r="L18" s="54"/>
    </row>
    <row r="19" spans="11:12" x14ac:dyDescent="0.25">
      <c r="K19" s="10"/>
    </row>
    <row r="20" spans="11:12" x14ac:dyDescent="0.25">
      <c r="K20" s="10"/>
    </row>
    <row r="21" spans="11:12" x14ac:dyDescent="0.25">
      <c r="K21" s="10"/>
    </row>
    <row r="22" spans="11:12" x14ac:dyDescent="0.25">
      <c r="K22" s="10"/>
    </row>
    <row r="23" spans="11:12" x14ac:dyDescent="0.25">
      <c r="K23" s="10"/>
    </row>
    <row r="24" spans="11:12" x14ac:dyDescent="0.25">
      <c r="K24" s="10"/>
    </row>
    <row r="25" spans="11:12" x14ac:dyDescent="0.25">
      <c r="K25" s="10"/>
    </row>
    <row r="26" spans="11:12" x14ac:dyDescent="0.25">
      <c r="K26" s="10"/>
    </row>
    <row r="27" spans="11:12" x14ac:dyDescent="0.25">
      <c r="K27" s="10"/>
    </row>
    <row r="28" spans="11:12" x14ac:dyDescent="0.25">
      <c r="K28" s="10"/>
    </row>
    <row r="29" spans="11:12" x14ac:dyDescent="0.25">
      <c r="K29" s="10"/>
    </row>
    <row r="30" spans="11:12" x14ac:dyDescent="0.25">
      <c r="K30" s="10"/>
    </row>
    <row r="31" spans="11:12" x14ac:dyDescent="0.25">
      <c r="K31" s="10"/>
    </row>
    <row r="32" spans="11:12" x14ac:dyDescent="0.25">
      <c r="K32" s="10"/>
    </row>
    <row r="33" spans="11:11" x14ac:dyDescent="0.25">
      <c r="K33" s="10"/>
    </row>
    <row r="34" spans="11:11" x14ac:dyDescent="0.25">
      <c r="K34" s="10"/>
    </row>
    <row r="35" spans="11:11" x14ac:dyDescent="0.25">
      <c r="K35" s="10"/>
    </row>
    <row r="36" spans="11:11" x14ac:dyDescent="0.25">
      <c r="K36" s="10"/>
    </row>
    <row r="37" spans="11:11" x14ac:dyDescent="0.25">
      <c r="K37" s="10"/>
    </row>
    <row r="38" spans="11:11" x14ac:dyDescent="0.25">
      <c r="K38" s="10"/>
    </row>
    <row r="39" spans="11:11" x14ac:dyDescent="0.25">
      <c r="K39" s="10"/>
    </row>
    <row r="40" spans="11:11" x14ac:dyDescent="0.25">
      <c r="K40" s="10"/>
    </row>
    <row r="41" spans="11:11" x14ac:dyDescent="0.25">
      <c r="K41" s="10"/>
    </row>
    <row r="42" spans="11:11" x14ac:dyDescent="0.25">
      <c r="K42" s="10"/>
    </row>
    <row r="43" spans="11:11" x14ac:dyDescent="0.25">
      <c r="K43" s="10"/>
    </row>
    <row r="44" spans="11:11" x14ac:dyDescent="0.25">
      <c r="K44" s="10"/>
    </row>
    <row r="45" spans="11:11" x14ac:dyDescent="0.25">
      <c r="K45" s="10"/>
    </row>
    <row r="46" spans="11:11" x14ac:dyDescent="0.25">
      <c r="K46" s="10"/>
    </row>
    <row r="47" spans="11:11" x14ac:dyDescent="0.25">
      <c r="K47" s="10"/>
    </row>
    <row r="48" spans="11:11" x14ac:dyDescent="0.25">
      <c r="K48" s="10"/>
    </row>
    <row r="49" spans="11:11" x14ac:dyDescent="0.25">
      <c r="K49" s="10"/>
    </row>
    <row r="50" spans="11:11" x14ac:dyDescent="0.25">
      <c r="K50" s="10"/>
    </row>
    <row r="51" spans="11:11" x14ac:dyDescent="0.25">
      <c r="K51" s="10"/>
    </row>
    <row r="52" spans="11:11" x14ac:dyDescent="0.25">
      <c r="K52" s="10"/>
    </row>
    <row r="53" spans="11:11" x14ac:dyDescent="0.25">
      <c r="K53" s="10"/>
    </row>
    <row r="54" spans="11:11" x14ac:dyDescent="0.25">
      <c r="K54" s="10"/>
    </row>
    <row r="55" spans="11:11" x14ac:dyDescent="0.25">
      <c r="K55" s="10"/>
    </row>
    <row r="56" spans="11:11" x14ac:dyDescent="0.25">
      <c r="K56" s="10"/>
    </row>
    <row r="57" spans="11:11" x14ac:dyDescent="0.25">
      <c r="K57" s="10"/>
    </row>
    <row r="58" spans="11:11" x14ac:dyDescent="0.25">
      <c r="K58" s="10"/>
    </row>
    <row r="59" spans="11:11" x14ac:dyDescent="0.25">
      <c r="K59" s="10"/>
    </row>
    <row r="60" spans="11:11" x14ac:dyDescent="0.25">
      <c r="K60" s="10"/>
    </row>
    <row r="61" spans="11:11" x14ac:dyDescent="0.25">
      <c r="K61" s="10"/>
    </row>
    <row r="62" spans="11:11" x14ac:dyDescent="0.25">
      <c r="K62" s="10"/>
    </row>
    <row r="63" spans="11:11" x14ac:dyDescent="0.25">
      <c r="K63" s="10"/>
    </row>
    <row r="64" spans="11:11" x14ac:dyDescent="0.25">
      <c r="K64" s="10"/>
    </row>
    <row r="65" spans="11:11" x14ac:dyDescent="0.25">
      <c r="K65" s="10"/>
    </row>
    <row r="66" spans="11:11" x14ac:dyDescent="0.25">
      <c r="K66" s="10"/>
    </row>
    <row r="67" spans="11:11" x14ac:dyDescent="0.25">
      <c r="K67" s="10"/>
    </row>
    <row r="68" spans="11:11" x14ac:dyDescent="0.25">
      <c r="K68" s="10"/>
    </row>
    <row r="69" spans="11:11" x14ac:dyDescent="0.25">
      <c r="K69" s="10"/>
    </row>
    <row r="70" spans="11:11" x14ac:dyDescent="0.25">
      <c r="K70" s="10"/>
    </row>
    <row r="71" spans="11:11" x14ac:dyDescent="0.25">
      <c r="K71" s="10"/>
    </row>
    <row r="72" spans="11:11" x14ac:dyDescent="0.25">
      <c r="K72" s="10"/>
    </row>
    <row r="73" spans="11:11" x14ac:dyDescent="0.25">
      <c r="K73" s="10"/>
    </row>
    <row r="74" spans="11:11" x14ac:dyDescent="0.25">
      <c r="K74" s="10"/>
    </row>
    <row r="75" spans="11:11" x14ac:dyDescent="0.25">
      <c r="K75" s="10"/>
    </row>
    <row r="76" spans="11:11" x14ac:dyDescent="0.25">
      <c r="K76" s="10"/>
    </row>
    <row r="77" spans="11:11" x14ac:dyDescent="0.25">
      <c r="K77" s="10"/>
    </row>
    <row r="78" spans="11:11" x14ac:dyDescent="0.25">
      <c r="K78" s="10"/>
    </row>
    <row r="79" spans="11:11" x14ac:dyDescent="0.25">
      <c r="K79" s="10"/>
    </row>
    <row r="80" spans="11:11" x14ac:dyDescent="0.25">
      <c r="K80" s="10"/>
    </row>
    <row r="81" spans="11:11" x14ac:dyDescent="0.25">
      <c r="K81" s="10"/>
    </row>
    <row r="82" spans="11:11" x14ac:dyDescent="0.25">
      <c r="K82" s="10"/>
    </row>
    <row r="83" spans="11:11" x14ac:dyDescent="0.25">
      <c r="K83" s="10"/>
    </row>
    <row r="84" spans="11:11" x14ac:dyDescent="0.25">
      <c r="K84" s="10"/>
    </row>
    <row r="85" spans="11:11" x14ac:dyDescent="0.25">
      <c r="K85" s="10"/>
    </row>
    <row r="86" spans="11:11" x14ac:dyDescent="0.25">
      <c r="K86" s="10"/>
    </row>
    <row r="87" spans="11:11" x14ac:dyDescent="0.25">
      <c r="K87" s="10"/>
    </row>
    <row r="88" spans="11:11" x14ac:dyDescent="0.25">
      <c r="K88" s="10"/>
    </row>
    <row r="89" spans="11:11" x14ac:dyDescent="0.25">
      <c r="K89" s="10"/>
    </row>
    <row r="90" spans="11:11" x14ac:dyDescent="0.25">
      <c r="K90" s="10"/>
    </row>
    <row r="91" spans="11:11" x14ac:dyDescent="0.25">
      <c r="K91" s="10"/>
    </row>
    <row r="92" spans="11:11" x14ac:dyDescent="0.25">
      <c r="K92" s="10"/>
    </row>
    <row r="93" spans="11:11" x14ac:dyDescent="0.25">
      <c r="K93" s="10"/>
    </row>
    <row r="94" spans="11:11" x14ac:dyDescent="0.25">
      <c r="K94" s="10"/>
    </row>
    <row r="95" spans="11:11" x14ac:dyDescent="0.25">
      <c r="K95" s="10"/>
    </row>
    <row r="96" spans="11:11" x14ac:dyDescent="0.25">
      <c r="K96" s="10"/>
    </row>
    <row r="97" spans="11:11" x14ac:dyDescent="0.25">
      <c r="K97" s="10"/>
    </row>
    <row r="98" spans="11:11" x14ac:dyDescent="0.25">
      <c r="K98" s="10"/>
    </row>
    <row r="99" spans="11:11" x14ac:dyDescent="0.25">
      <c r="K99" s="10"/>
    </row>
    <row r="100" spans="11:11" x14ac:dyDescent="0.25">
      <c r="K100" s="10"/>
    </row>
    <row r="101" spans="11:11" x14ac:dyDescent="0.25">
      <c r="K101" s="10"/>
    </row>
    <row r="102" spans="11:11" x14ac:dyDescent="0.25">
      <c r="K102" s="10"/>
    </row>
    <row r="103" spans="11:11" x14ac:dyDescent="0.25">
      <c r="K103" s="10"/>
    </row>
    <row r="104" spans="11:11" x14ac:dyDescent="0.25">
      <c r="K104" s="10"/>
    </row>
    <row r="105" spans="11:11" x14ac:dyDescent="0.25">
      <c r="K105" s="10"/>
    </row>
    <row r="106" spans="11:11" x14ac:dyDescent="0.25">
      <c r="K106" s="10"/>
    </row>
    <row r="107" spans="11:11" x14ac:dyDescent="0.25">
      <c r="K107" s="10"/>
    </row>
    <row r="108" spans="11:11" x14ac:dyDescent="0.25">
      <c r="K108" s="10"/>
    </row>
    <row r="109" spans="11:11" x14ac:dyDescent="0.25">
      <c r="K109" s="10"/>
    </row>
    <row r="110" spans="11:11" x14ac:dyDescent="0.25">
      <c r="K110" s="10"/>
    </row>
    <row r="111" spans="11:11" x14ac:dyDescent="0.25">
      <c r="K111" s="10"/>
    </row>
    <row r="112" spans="11:11" x14ac:dyDescent="0.25">
      <c r="K112" s="10"/>
    </row>
    <row r="113" spans="11:11" x14ac:dyDescent="0.25">
      <c r="K113" s="10"/>
    </row>
    <row r="114" spans="11:11" x14ac:dyDescent="0.25">
      <c r="K114" s="10"/>
    </row>
    <row r="115" spans="11:11" x14ac:dyDescent="0.25">
      <c r="K115" s="10"/>
    </row>
    <row r="116" spans="11:11" x14ac:dyDescent="0.25">
      <c r="K116" s="10"/>
    </row>
    <row r="117" spans="11:11" x14ac:dyDescent="0.25">
      <c r="K117" s="10"/>
    </row>
    <row r="118" spans="11:11" x14ac:dyDescent="0.25">
      <c r="K118" s="10"/>
    </row>
    <row r="119" spans="11:11" x14ac:dyDescent="0.25">
      <c r="K119" s="10"/>
    </row>
    <row r="120" spans="11:11" x14ac:dyDescent="0.25">
      <c r="K120" s="10"/>
    </row>
    <row r="121" spans="11:11" x14ac:dyDescent="0.25">
      <c r="K121" s="10"/>
    </row>
    <row r="122" spans="11:11" x14ac:dyDescent="0.25">
      <c r="K122" s="10"/>
    </row>
    <row r="123" spans="11:11" x14ac:dyDescent="0.25">
      <c r="K123" s="10"/>
    </row>
    <row r="124" spans="11:11" x14ac:dyDescent="0.25">
      <c r="K124" s="10"/>
    </row>
    <row r="125" spans="11:11" x14ac:dyDescent="0.25">
      <c r="K125" s="10"/>
    </row>
    <row r="126" spans="11:11" x14ac:dyDescent="0.25">
      <c r="K126" s="10"/>
    </row>
    <row r="127" spans="11:11" x14ac:dyDescent="0.25">
      <c r="K127" s="10"/>
    </row>
    <row r="128" spans="11:11" x14ac:dyDescent="0.25">
      <c r="K128" s="10"/>
    </row>
    <row r="129" spans="11:11" x14ac:dyDescent="0.25">
      <c r="K129" s="10"/>
    </row>
    <row r="130" spans="11:11" x14ac:dyDescent="0.25">
      <c r="K130" s="10"/>
    </row>
    <row r="131" spans="11:11" x14ac:dyDescent="0.25">
      <c r="K131" s="10"/>
    </row>
    <row r="132" spans="11:11" x14ac:dyDescent="0.25">
      <c r="K132" s="10"/>
    </row>
    <row r="133" spans="11:11" x14ac:dyDescent="0.25">
      <c r="K133" s="10"/>
    </row>
    <row r="134" spans="11:11" x14ac:dyDescent="0.25">
      <c r="K134" s="10"/>
    </row>
    <row r="135" spans="11:11" x14ac:dyDescent="0.25">
      <c r="K135" s="10"/>
    </row>
    <row r="136" spans="11:11" x14ac:dyDescent="0.25">
      <c r="K136" s="10"/>
    </row>
    <row r="137" spans="11:11" x14ac:dyDescent="0.25">
      <c r="K137" s="10"/>
    </row>
    <row r="138" spans="11:11" x14ac:dyDescent="0.25">
      <c r="K138" s="10"/>
    </row>
    <row r="139" spans="11:11" x14ac:dyDescent="0.25">
      <c r="K139" s="10"/>
    </row>
    <row r="140" spans="11:11" x14ac:dyDescent="0.25">
      <c r="K140" s="10"/>
    </row>
    <row r="141" spans="11:11" x14ac:dyDescent="0.25">
      <c r="K141" s="10"/>
    </row>
    <row r="142" spans="11:11" x14ac:dyDescent="0.25">
      <c r="K142" s="10"/>
    </row>
    <row r="143" spans="11:11" x14ac:dyDescent="0.25">
      <c r="K143" s="10"/>
    </row>
    <row r="144" spans="11:11" x14ac:dyDescent="0.25">
      <c r="K144" s="10"/>
    </row>
    <row r="145" spans="11:11" x14ac:dyDescent="0.25">
      <c r="K145" s="10"/>
    </row>
    <row r="146" spans="11:11" x14ac:dyDescent="0.25">
      <c r="K146" s="10"/>
    </row>
    <row r="147" spans="11:11" x14ac:dyDescent="0.25">
      <c r="K147" s="10"/>
    </row>
    <row r="148" spans="11:11" x14ac:dyDescent="0.25">
      <c r="K148" s="10"/>
    </row>
    <row r="149" spans="11:11" x14ac:dyDescent="0.25">
      <c r="K149" s="10"/>
    </row>
    <row r="150" spans="11:11" x14ac:dyDescent="0.25">
      <c r="K150" s="10"/>
    </row>
    <row r="151" spans="11:11" x14ac:dyDescent="0.25">
      <c r="K151" s="10"/>
    </row>
    <row r="152" spans="11:11" x14ac:dyDescent="0.25">
      <c r="K152" s="10"/>
    </row>
    <row r="153" spans="11:11" x14ac:dyDescent="0.25">
      <c r="K153" s="10"/>
    </row>
    <row r="154" spans="11:11" x14ac:dyDescent="0.25">
      <c r="K154" s="10"/>
    </row>
    <row r="155" spans="11:11" x14ac:dyDescent="0.25">
      <c r="K155" s="10"/>
    </row>
    <row r="156" spans="11:11" x14ac:dyDescent="0.25">
      <c r="K156" s="10"/>
    </row>
    <row r="157" spans="11:11" x14ac:dyDescent="0.25">
      <c r="K157" s="10"/>
    </row>
    <row r="158" spans="11:11" x14ac:dyDescent="0.25">
      <c r="K158" s="10"/>
    </row>
    <row r="159" spans="11:11" x14ac:dyDescent="0.25">
      <c r="K159" s="10"/>
    </row>
    <row r="160" spans="11:11" x14ac:dyDescent="0.25">
      <c r="K160" s="10"/>
    </row>
    <row r="161" spans="11:12" x14ac:dyDescent="0.25">
      <c r="K161" s="10"/>
    </row>
    <row r="162" spans="11:12" x14ac:dyDescent="0.25">
      <c r="K162" s="10"/>
    </row>
    <row r="163" spans="11:12" x14ac:dyDescent="0.25">
      <c r="K163" s="10"/>
    </row>
    <row r="164" spans="11:12" x14ac:dyDescent="0.25">
      <c r="K164" s="10"/>
    </row>
    <row r="165" spans="11:12" x14ac:dyDescent="0.25">
      <c r="K165" s="10"/>
    </row>
    <row r="166" spans="11:12" x14ac:dyDescent="0.25">
      <c r="K166" s="10"/>
    </row>
    <row r="167" spans="11:12" x14ac:dyDescent="0.25">
      <c r="K167" s="10"/>
    </row>
    <row r="168" spans="11:12" x14ac:dyDescent="0.25">
      <c r="K168" s="10"/>
    </row>
    <row r="169" spans="11:12" x14ac:dyDescent="0.25">
      <c r="K169" s="10"/>
    </row>
    <row r="170" spans="11:12" x14ac:dyDescent="0.25">
      <c r="K170" s="10"/>
    </row>
    <row r="171" spans="11:12" x14ac:dyDescent="0.25">
      <c r="K171" s="10"/>
    </row>
    <row r="172" spans="11:12" x14ac:dyDescent="0.25">
      <c r="K172" s="10"/>
    </row>
    <row r="173" spans="11:12" x14ac:dyDescent="0.25">
      <c r="K173" s="10"/>
      <c r="L173" s="58"/>
    </row>
    <row r="174" spans="11:12" x14ac:dyDescent="0.25">
      <c r="K174" s="10"/>
    </row>
    <row r="175" spans="11:12" x14ac:dyDescent="0.25">
      <c r="K175" s="10"/>
    </row>
    <row r="176" spans="11:12" x14ac:dyDescent="0.25">
      <c r="K176" s="10"/>
      <c r="L176" s="58"/>
    </row>
    <row r="177" spans="11:13" x14ac:dyDescent="0.25">
      <c r="K177" s="10"/>
      <c r="L177" s="58"/>
    </row>
    <row r="178" spans="11:13" x14ac:dyDescent="0.25">
      <c r="K178" s="10"/>
      <c r="L178" s="58"/>
    </row>
    <row r="179" spans="11:13" x14ac:dyDescent="0.25">
      <c r="K179" s="10"/>
      <c r="L179" s="58"/>
    </row>
    <row r="180" spans="11:13" x14ac:dyDescent="0.25">
      <c r="K180" s="10"/>
    </row>
    <row r="181" spans="11:13" x14ac:dyDescent="0.25">
      <c r="K181" s="10"/>
    </row>
    <row r="182" spans="11:13" x14ac:dyDescent="0.25">
      <c r="K182" s="10"/>
    </row>
    <row r="183" spans="11:13" x14ac:dyDescent="0.25">
      <c r="K183" s="10"/>
    </row>
    <row r="184" spans="11:13" x14ac:dyDescent="0.25">
      <c r="K184" s="10"/>
    </row>
    <row r="185" spans="11:13" x14ac:dyDescent="0.25">
      <c r="K185" s="10"/>
    </row>
    <row r="186" spans="11:13" x14ac:dyDescent="0.25">
      <c r="K186" s="10"/>
    </row>
    <row r="187" spans="11:13" x14ac:dyDescent="0.25">
      <c r="K187" s="10"/>
    </row>
    <row r="188" spans="11:13" x14ac:dyDescent="0.25">
      <c r="K188" s="10"/>
      <c r="L188" s="58"/>
    </row>
    <row r="192" spans="11:13" x14ac:dyDescent="0.25">
      <c r="M192" s="58"/>
    </row>
    <row r="197" spans="12:13" x14ac:dyDescent="0.25">
      <c r="L197"/>
      <c r="M197" s="54"/>
    </row>
    <row r="198" spans="12:13" x14ac:dyDescent="0.25">
      <c r="L198"/>
    </row>
    <row r="199" spans="12:13" x14ac:dyDescent="0.25">
      <c r="L199"/>
    </row>
    <row r="200" spans="12:13" x14ac:dyDescent="0.25">
      <c r="L200"/>
    </row>
    <row r="201" spans="12:13" x14ac:dyDescent="0.25">
      <c r="L201"/>
      <c r="M201" s="58"/>
    </row>
    <row r="202" spans="12:13" x14ac:dyDescent="0.25">
      <c r="L202"/>
    </row>
    <row r="203" spans="12:13" x14ac:dyDescent="0.25">
      <c r="L203"/>
      <c r="M203" s="58"/>
    </row>
    <row r="204" spans="12:13" x14ac:dyDescent="0.25">
      <c r="L204"/>
      <c r="M204" s="58"/>
    </row>
    <row r="205" spans="12:13" x14ac:dyDescent="0.25">
      <c r="L205"/>
      <c r="M205" s="58"/>
    </row>
    <row r="206" spans="12:13" x14ac:dyDescent="0.25">
      <c r="L206"/>
      <c r="M206" s="58"/>
    </row>
    <row r="207" spans="12:13" x14ac:dyDescent="0.25">
      <c r="L207"/>
      <c r="M207" s="58"/>
    </row>
    <row r="208" spans="12:13" x14ac:dyDescent="0.25">
      <c r="L208"/>
      <c r="M208" s="58"/>
    </row>
    <row r="209" spans="12:13" x14ac:dyDescent="0.25">
      <c r="L209"/>
      <c r="M209" s="58"/>
    </row>
    <row r="210" spans="12:13" x14ac:dyDescent="0.25">
      <c r="L210"/>
    </row>
    <row r="211" spans="12:13" x14ac:dyDescent="0.25">
      <c r="L211"/>
    </row>
    <row r="212" spans="12:13" x14ac:dyDescent="0.25">
      <c r="L212"/>
    </row>
    <row r="213" spans="12:13" x14ac:dyDescent="0.25">
      <c r="L213"/>
      <c r="M213" s="58"/>
    </row>
    <row r="214" spans="12:13" x14ac:dyDescent="0.25">
      <c r="L214"/>
    </row>
    <row r="215" spans="12:13" x14ac:dyDescent="0.25">
      <c r="L215"/>
      <c r="M215" s="58"/>
    </row>
    <row r="216" spans="12:13" x14ac:dyDescent="0.25">
      <c r="L216"/>
      <c r="M216" s="58"/>
    </row>
    <row r="217" spans="12:13" x14ac:dyDescent="0.25">
      <c r="L217"/>
    </row>
    <row r="218" spans="12:13" x14ac:dyDescent="0.25">
      <c r="L218"/>
    </row>
    <row r="219" spans="12:13" x14ac:dyDescent="0.25">
      <c r="L219"/>
    </row>
    <row r="220" spans="12:13" x14ac:dyDescent="0.25">
      <c r="L220"/>
    </row>
    <row r="221" spans="12:13" x14ac:dyDescent="0.25">
      <c r="L221"/>
    </row>
    <row r="222" spans="12:13" x14ac:dyDescent="0.25">
      <c r="L222"/>
      <c r="M222" s="58"/>
    </row>
    <row r="223" spans="12:13" x14ac:dyDescent="0.25">
      <c r="L223"/>
      <c r="M223" s="58"/>
    </row>
    <row r="224" spans="12:13" x14ac:dyDescent="0.25">
      <c r="L224"/>
    </row>
    <row r="225" spans="12:13" x14ac:dyDescent="0.25">
      <c r="L225"/>
    </row>
    <row r="226" spans="12:13" x14ac:dyDescent="0.25">
      <c r="L226"/>
    </row>
    <row r="227" spans="12:13" x14ac:dyDescent="0.25">
      <c r="L227"/>
      <c r="M227" s="58"/>
    </row>
    <row r="228" spans="12:13" x14ac:dyDescent="0.25">
      <c r="L228"/>
    </row>
    <row r="229" spans="12:13" x14ac:dyDescent="0.25">
      <c r="L229"/>
      <c r="M229" s="58"/>
    </row>
    <row r="230" spans="12:13" x14ac:dyDescent="0.25">
      <c r="L230"/>
    </row>
    <row r="231" spans="12:13" x14ac:dyDescent="0.25">
      <c r="L231"/>
    </row>
    <row r="232" spans="12:13" x14ac:dyDescent="0.25">
      <c r="L232"/>
    </row>
    <row r="233" spans="12:13" x14ac:dyDescent="0.25">
      <c r="L233" s="52"/>
    </row>
    <row r="234" spans="12:13" x14ac:dyDescent="0.25">
      <c r="L234"/>
      <c r="M234" s="58"/>
    </row>
    <row r="235" spans="12:13" x14ac:dyDescent="0.25">
      <c r="L235"/>
    </row>
    <row r="236" spans="12:13" x14ac:dyDescent="0.25">
      <c r="L236"/>
    </row>
    <row r="237" spans="12:13" x14ac:dyDescent="0.25">
      <c r="L237"/>
      <c r="M237" s="58"/>
    </row>
    <row r="239" spans="12:13" x14ac:dyDescent="0.25">
      <c r="M239" s="58"/>
    </row>
    <row r="241" spans="13:13" x14ac:dyDescent="0.25">
      <c r="M241" s="58"/>
    </row>
    <row r="243" spans="13:13" x14ac:dyDescent="0.25">
      <c r="M243" s="58"/>
    </row>
    <row r="250" spans="13:13" x14ac:dyDescent="0.25">
      <c r="M250" s="58"/>
    </row>
    <row r="251" spans="13:13" x14ac:dyDescent="0.25">
      <c r="M251" s="58"/>
    </row>
    <row r="252" spans="13:13" x14ac:dyDescent="0.25">
      <c r="M252" s="58"/>
    </row>
    <row r="255" spans="13:13" x14ac:dyDescent="0.25">
      <c r="M255" s="58"/>
    </row>
    <row r="260" spans="13:13" x14ac:dyDescent="0.25">
      <c r="M260" s="58"/>
    </row>
    <row r="261" spans="13:13" x14ac:dyDescent="0.25">
      <c r="M261" s="58"/>
    </row>
    <row r="266" spans="13:13" x14ac:dyDescent="0.25">
      <c r="M266" s="58"/>
    </row>
    <row r="271" spans="13:13" x14ac:dyDescent="0.25">
      <c r="M271" s="58"/>
    </row>
    <row r="272" spans="13:13" x14ac:dyDescent="0.25">
      <c r="M272" s="58"/>
    </row>
    <row r="273" spans="13:13" x14ac:dyDescent="0.25">
      <c r="M273" s="58"/>
    </row>
    <row r="281" spans="13:13" x14ac:dyDescent="0.25">
      <c r="M281" s="58"/>
    </row>
    <row r="285" spans="13:13" x14ac:dyDescent="0.25">
      <c r="M285" s="58"/>
    </row>
    <row r="405" spans="13:13" x14ac:dyDescent="0.25">
      <c r="M405" s="20"/>
    </row>
  </sheetData>
  <hyperlinks>
    <hyperlink ref="I3" r:id="rId1" location="layer" xr:uid="{BF0CFA71-1E28-48E9-BF68-1AB9A3E4A9D6}"/>
  </hyperlinks>
  <pageMargins left="0.7" right="0.7" top="0.75" bottom="0.75" header="0.3" footer="0.3"/>
  <pageSetup paperSize="9" orientation="portrait" horizontalDpi="360" verticalDpi="360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print="0" autoLine="0" r:id="rId6">
            <anchor>
              <from>
                <xdr:col>4</xdr:col>
                <xdr:colOff>845820</xdr:colOff>
                <xdr:row>1</xdr:row>
                <xdr:rowOff>60960</xdr:rowOff>
              </from>
              <to>
                <xdr:col>8</xdr:col>
                <xdr:colOff>76200</xdr:colOff>
                <xdr:row>2</xdr:row>
                <xdr:rowOff>7620</xdr:rowOff>
              </to>
            </anchor>
          </controlPr>
        </control>
      </mc:Choice>
      <mc:Fallback>
        <control shapeId="1025" r:id="rId5" name="CommandButton1"/>
      </mc:Fallback>
    </mc:AlternateContent>
    <mc:AlternateContent xmlns:mc="http://schemas.openxmlformats.org/markup-compatibility/2006">
      <mc:Choice Requires="x14">
        <control shapeId="1026" r:id="rId7" name="ToggleButton1">
          <controlPr defaultSize="0" print="0" autoLine="0" r:id="rId8">
            <anchor>
              <from>
                <xdr:col>8</xdr:col>
                <xdr:colOff>83820</xdr:colOff>
                <xdr:row>1</xdr:row>
                <xdr:rowOff>60960</xdr:rowOff>
              </from>
              <to>
                <xdr:col>9</xdr:col>
                <xdr:colOff>198120</xdr:colOff>
                <xdr:row>2</xdr:row>
                <xdr:rowOff>7620</xdr:rowOff>
              </to>
            </anchor>
          </controlPr>
        </control>
      </mc:Choice>
      <mc:Fallback>
        <control shapeId="1026" r:id="rId7" name="ToggleButton1"/>
      </mc:Fallback>
    </mc:AlternateContent>
    <mc:AlternateContent xmlns:mc="http://schemas.openxmlformats.org/markup-compatibility/2006">
      <mc:Choice Requires="x14">
        <control shapeId="1027" r:id="rId9" name="CommandButton2">
          <controlPr defaultSize="0" print="0" autoLine="0" r:id="rId10">
            <anchor>
              <from>
                <xdr:col>9</xdr:col>
                <xdr:colOff>213360</xdr:colOff>
                <xdr:row>1</xdr:row>
                <xdr:rowOff>60960</xdr:rowOff>
              </from>
              <to>
                <xdr:col>9</xdr:col>
                <xdr:colOff>1120140</xdr:colOff>
                <xdr:row>2</xdr:row>
                <xdr:rowOff>7620</xdr:rowOff>
              </to>
            </anchor>
          </controlPr>
        </control>
      </mc:Choice>
      <mc:Fallback>
        <control shapeId="1027" r:id="rId9" name="CommandButton2"/>
      </mc:Fallback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097EE-5C3E-4146-BA14-CC7A55915107}">
  <sheetPr codeName="Feuil4"/>
  <dimension ref="A1:H138"/>
  <sheetViews>
    <sheetView workbookViewId="0">
      <selection activeCell="A22" sqref="A22"/>
    </sheetView>
  </sheetViews>
  <sheetFormatPr baseColWidth="10" defaultRowHeight="15" x14ac:dyDescent="0.25"/>
  <cols>
    <col min="1" max="1" width="16.36328125" customWidth="1"/>
    <col min="4" max="4" width="18.81640625" customWidth="1"/>
  </cols>
  <sheetData>
    <row r="1" spans="1:8" ht="15.6" x14ac:dyDescent="0.3">
      <c r="A1" s="2" t="s">
        <v>27</v>
      </c>
      <c r="B1" s="3">
        <v>3636058</v>
      </c>
      <c r="C1" s="3"/>
      <c r="D1" s="4" t="s">
        <v>11</v>
      </c>
      <c r="E1" s="5" t="s">
        <v>2</v>
      </c>
      <c r="F1" s="3"/>
      <c r="G1" s="6" t="s">
        <v>28</v>
      </c>
      <c r="H1" s="3"/>
    </row>
    <row r="2" spans="1:8" ht="15.6" x14ac:dyDescent="0.3">
      <c r="A2" s="2" t="s">
        <v>30</v>
      </c>
      <c r="B2" s="3"/>
      <c r="C2" s="3"/>
      <c r="D2" s="3" t="s">
        <v>63</v>
      </c>
      <c r="E2" s="7" t="s">
        <v>31</v>
      </c>
      <c r="F2" s="3"/>
      <c r="G2" s="3" t="s">
        <v>32</v>
      </c>
      <c r="H2" s="3"/>
    </row>
    <row r="3" spans="1:8" ht="15.6" x14ac:dyDescent="0.3">
      <c r="A3" s="3"/>
      <c r="B3" s="3"/>
      <c r="C3" s="3"/>
      <c r="D3" s="37" t="s">
        <v>64</v>
      </c>
      <c r="E3" s="38" t="s">
        <v>65</v>
      </c>
      <c r="F3" s="3"/>
      <c r="G3" s="3" t="s">
        <v>35</v>
      </c>
      <c r="H3" s="3"/>
    </row>
    <row r="4" spans="1:8" ht="15.6" x14ac:dyDescent="0.3">
      <c r="A4" s="3"/>
      <c r="B4" s="3"/>
      <c r="C4" s="3"/>
      <c r="D4" s="3" t="s">
        <v>66</v>
      </c>
      <c r="E4" s="7" t="s">
        <v>34</v>
      </c>
      <c r="F4" s="3"/>
      <c r="G4" s="3" t="s">
        <v>9</v>
      </c>
      <c r="H4" s="3"/>
    </row>
    <row r="5" spans="1:8" ht="15.6" x14ac:dyDescent="0.3">
      <c r="A5" s="3"/>
      <c r="B5" s="3"/>
      <c r="C5" s="3"/>
      <c r="D5" s="37" t="s">
        <v>67</v>
      </c>
      <c r="E5" s="38" t="s">
        <v>34</v>
      </c>
      <c r="F5" s="3"/>
      <c r="G5" s="3" t="s">
        <v>34</v>
      </c>
      <c r="H5" s="3"/>
    </row>
    <row r="6" spans="1:8" ht="15.6" x14ac:dyDescent="0.3">
      <c r="A6" s="3"/>
      <c r="B6" s="3"/>
      <c r="C6" s="3"/>
      <c r="D6" s="37" t="s">
        <v>68</v>
      </c>
      <c r="E6" s="38" t="s">
        <v>34</v>
      </c>
      <c r="F6" s="3"/>
      <c r="G6" s="3" t="s">
        <v>31</v>
      </c>
      <c r="H6" s="3"/>
    </row>
    <row r="7" spans="1:8" ht="15.6" x14ac:dyDescent="0.3">
      <c r="A7" s="9" t="s">
        <v>1</v>
      </c>
      <c r="B7" s="3"/>
      <c r="C7" s="3"/>
      <c r="D7" s="37" t="s">
        <v>69</v>
      </c>
      <c r="E7" s="38" t="s">
        <v>39</v>
      </c>
      <c r="F7" s="3"/>
      <c r="G7" s="3" t="s">
        <v>37</v>
      </c>
      <c r="H7" s="3"/>
    </row>
    <row r="8" spans="1:8" ht="15.6" x14ac:dyDescent="0.3">
      <c r="A8" s="3" t="s">
        <v>38</v>
      </c>
      <c r="B8" s="3"/>
      <c r="C8" s="3"/>
      <c r="D8" s="37" t="s">
        <v>70</v>
      </c>
      <c r="E8" s="38" t="s">
        <v>32</v>
      </c>
      <c r="F8" s="3"/>
      <c r="G8" s="3" t="s">
        <v>39</v>
      </c>
      <c r="H8" s="3"/>
    </row>
    <row r="9" spans="1:8" ht="15.6" x14ac:dyDescent="0.3">
      <c r="A9" s="3" t="s">
        <v>40</v>
      </c>
      <c r="B9" s="3"/>
      <c r="C9" s="3"/>
      <c r="D9" s="37" t="s">
        <v>71</v>
      </c>
      <c r="E9" s="38" t="s">
        <v>34</v>
      </c>
      <c r="F9" s="3"/>
      <c r="G9" s="3" t="s">
        <v>33</v>
      </c>
      <c r="H9" s="3"/>
    </row>
    <row r="10" spans="1:8" ht="15.6" x14ac:dyDescent="0.3">
      <c r="A10" s="3" t="s">
        <v>41</v>
      </c>
      <c r="B10" s="3"/>
      <c r="C10" s="3"/>
      <c r="D10" s="37" t="s">
        <v>60</v>
      </c>
      <c r="E10" s="38" t="s">
        <v>33</v>
      </c>
      <c r="F10" s="3"/>
      <c r="G10" s="3" t="s">
        <v>36</v>
      </c>
      <c r="H10" s="3"/>
    </row>
    <row r="11" spans="1:8" ht="15.6" x14ac:dyDescent="0.3">
      <c r="A11" s="3" t="s">
        <v>10</v>
      </c>
      <c r="B11" s="3"/>
      <c r="C11" s="3"/>
      <c r="D11" s="37" t="s">
        <v>72</v>
      </c>
      <c r="E11" s="38" t="s">
        <v>33</v>
      </c>
      <c r="F11" s="3"/>
      <c r="G11" s="3" t="s">
        <v>29</v>
      </c>
      <c r="H11" s="3"/>
    </row>
    <row r="12" spans="1:8" ht="15.6" x14ac:dyDescent="0.3">
      <c r="A12" s="3"/>
      <c r="B12" s="3"/>
      <c r="C12" s="3"/>
      <c r="D12" s="37" t="s">
        <v>73</v>
      </c>
      <c r="E12" s="38" t="s">
        <v>31</v>
      </c>
      <c r="F12" s="3"/>
      <c r="G12" s="3" t="s">
        <v>42</v>
      </c>
      <c r="H12" s="3"/>
    </row>
    <row r="13" spans="1:8" ht="15.6" x14ac:dyDescent="0.3">
      <c r="A13" s="3"/>
      <c r="B13" s="3"/>
      <c r="C13" s="3"/>
      <c r="D13" s="37" t="s">
        <v>74</v>
      </c>
      <c r="E13" s="38" t="s">
        <v>9</v>
      </c>
      <c r="F13" s="3"/>
      <c r="G13" s="3"/>
      <c r="H13" s="3"/>
    </row>
    <row r="14" spans="1:8" ht="15.6" x14ac:dyDescent="0.3">
      <c r="A14" s="3"/>
      <c r="B14" s="3"/>
      <c r="C14" s="3"/>
      <c r="D14" s="37" t="s">
        <v>75</v>
      </c>
      <c r="E14" s="38" t="s">
        <v>34</v>
      </c>
      <c r="F14" s="3"/>
      <c r="G14" s="3"/>
      <c r="H14" s="3"/>
    </row>
    <row r="15" spans="1:8" ht="15.6" x14ac:dyDescent="0.3">
      <c r="A15" s="3"/>
      <c r="B15" s="3"/>
      <c r="C15" s="3"/>
      <c r="D15" s="3" t="s">
        <v>76</v>
      </c>
      <c r="E15" s="7" t="s">
        <v>29</v>
      </c>
      <c r="F15" s="3"/>
      <c r="G15" s="3"/>
      <c r="H15" s="3"/>
    </row>
    <row r="16" spans="1:8" ht="15.6" x14ac:dyDescent="0.3">
      <c r="A16" s="3"/>
      <c r="B16" s="3"/>
      <c r="C16" s="3"/>
      <c r="D16" s="37" t="s">
        <v>77</v>
      </c>
      <c r="E16" s="38" t="s">
        <v>34</v>
      </c>
      <c r="F16" s="3"/>
      <c r="G16" s="3"/>
      <c r="H16" s="3"/>
    </row>
    <row r="17" spans="1:8" ht="18" x14ac:dyDescent="0.35">
      <c r="A17" s="8"/>
      <c r="B17" s="8"/>
      <c r="C17" s="8"/>
      <c r="D17" s="37" t="s">
        <v>78</v>
      </c>
      <c r="E17" s="38" t="s">
        <v>34</v>
      </c>
      <c r="F17" s="8"/>
      <c r="G17" s="3"/>
      <c r="H17" s="8"/>
    </row>
    <row r="18" spans="1:8" ht="18" x14ac:dyDescent="0.35">
      <c r="A18" s="8"/>
      <c r="B18" s="8"/>
      <c r="C18" s="8"/>
      <c r="D18" s="37" t="s">
        <v>79</v>
      </c>
      <c r="E18" s="38" t="s">
        <v>33</v>
      </c>
      <c r="F18" s="8"/>
      <c r="G18" s="3"/>
      <c r="H18" s="8"/>
    </row>
    <row r="19" spans="1:8" ht="18" x14ac:dyDescent="0.35">
      <c r="A19" s="8"/>
      <c r="B19" s="8"/>
      <c r="C19" s="8"/>
      <c r="D19" s="3" t="s">
        <v>183</v>
      </c>
      <c r="E19" s="7" t="s">
        <v>31</v>
      </c>
      <c r="F19" s="8"/>
      <c r="G19" s="3"/>
      <c r="H19" s="8"/>
    </row>
    <row r="20" spans="1:8" ht="18" x14ac:dyDescent="0.35">
      <c r="A20" s="8"/>
      <c r="B20" s="8"/>
      <c r="C20" s="8"/>
      <c r="D20" s="37" t="s">
        <v>80</v>
      </c>
      <c r="E20" s="7" t="s">
        <v>31</v>
      </c>
      <c r="F20" s="8"/>
      <c r="G20" s="3"/>
      <c r="H20" s="8"/>
    </row>
    <row r="21" spans="1:8" ht="18" x14ac:dyDescent="0.35">
      <c r="A21" s="8"/>
      <c r="B21" s="8"/>
      <c r="C21" s="8"/>
      <c r="D21" s="37" t="s">
        <v>81</v>
      </c>
      <c r="E21" s="38" t="s">
        <v>34</v>
      </c>
      <c r="F21" s="8"/>
      <c r="G21" s="3"/>
      <c r="H21" s="8"/>
    </row>
    <row r="22" spans="1:8" ht="18" x14ac:dyDescent="0.35">
      <c r="A22" s="8"/>
      <c r="B22" s="8"/>
      <c r="C22" s="8"/>
      <c r="D22" s="37" t="s">
        <v>82</v>
      </c>
      <c r="E22" s="38" t="s">
        <v>39</v>
      </c>
      <c r="F22" s="8"/>
      <c r="G22" s="3"/>
      <c r="H22" s="8"/>
    </row>
    <row r="23" spans="1:8" ht="18" x14ac:dyDescent="0.35">
      <c r="A23" s="8"/>
      <c r="B23" s="8"/>
      <c r="C23" s="8"/>
      <c r="D23" s="3" t="s">
        <v>185</v>
      </c>
      <c r="E23" s="7" t="s">
        <v>31</v>
      </c>
      <c r="F23" s="8"/>
      <c r="G23" s="3"/>
      <c r="H23" s="8"/>
    </row>
    <row r="24" spans="1:8" ht="18" x14ac:dyDescent="0.35">
      <c r="A24" s="8"/>
      <c r="B24" s="8"/>
      <c r="C24" s="8"/>
      <c r="D24" s="37" t="s">
        <v>58</v>
      </c>
      <c r="E24" s="38" t="s">
        <v>36</v>
      </c>
      <c r="F24" s="8"/>
      <c r="G24" s="3"/>
      <c r="H24" s="8"/>
    </row>
    <row r="25" spans="1:8" ht="18" x14ac:dyDescent="0.35">
      <c r="A25" s="8"/>
      <c r="B25" s="8"/>
      <c r="C25" s="8"/>
      <c r="D25" s="37" t="s">
        <v>57</v>
      </c>
      <c r="E25" s="38" t="s">
        <v>36</v>
      </c>
      <c r="F25" s="8"/>
      <c r="G25" s="3"/>
      <c r="H25" s="8"/>
    </row>
    <row r="26" spans="1:8" ht="18" x14ac:dyDescent="0.35">
      <c r="A26" s="8"/>
      <c r="B26" s="8"/>
      <c r="C26" s="8"/>
      <c r="D26" s="37" t="s">
        <v>83</v>
      </c>
      <c r="E26" s="38" t="s">
        <v>42</v>
      </c>
      <c r="F26" s="8"/>
      <c r="G26" s="3"/>
      <c r="H26" s="8"/>
    </row>
    <row r="27" spans="1:8" ht="18" x14ac:dyDescent="0.35">
      <c r="A27" s="8"/>
      <c r="B27" s="8"/>
      <c r="C27" s="8"/>
      <c r="D27" s="37" t="s">
        <v>84</v>
      </c>
      <c r="E27" s="38" t="s">
        <v>34</v>
      </c>
      <c r="F27" s="8"/>
      <c r="G27" s="3"/>
      <c r="H27" s="8"/>
    </row>
    <row r="28" spans="1:8" ht="18" x14ac:dyDescent="0.35">
      <c r="A28" s="8"/>
      <c r="B28" s="8"/>
      <c r="C28" s="8"/>
      <c r="D28" s="37" t="s">
        <v>53</v>
      </c>
      <c r="E28" s="38" t="s">
        <v>9</v>
      </c>
      <c r="F28" s="8"/>
      <c r="G28" s="3"/>
      <c r="H28" s="8"/>
    </row>
    <row r="29" spans="1:8" ht="18" x14ac:dyDescent="0.35">
      <c r="A29" s="8"/>
      <c r="B29" s="8"/>
      <c r="C29" s="8"/>
      <c r="D29" s="37" t="s">
        <v>65</v>
      </c>
      <c r="E29" s="38" t="s">
        <v>34</v>
      </c>
      <c r="F29" s="8"/>
      <c r="G29" s="3"/>
      <c r="H29" s="8"/>
    </row>
    <row r="30" spans="1:8" ht="18" x14ac:dyDescent="0.35">
      <c r="A30" s="8"/>
      <c r="B30" s="8"/>
      <c r="C30" s="8"/>
      <c r="D30" s="37" t="s">
        <v>85</v>
      </c>
      <c r="E30" s="38" t="s">
        <v>34</v>
      </c>
      <c r="F30" s="8"/>
      <c r="G30" s="3"/>
      <c r="H30" s="8"/>
    </row>
    <row r="31" spans="1:8" ht="18" x14ac:dyDescent="0.35">
      <c r="A31" s="8"/>
      <c r="B31" s="8"/>
      <c r="C31" s="8"/>
      <c r="D31" s="37" t="s">
        <v>86</v>
      </c>
      <c r="E31" s="38" t="s">
        <v>33</v>
      </c>
      <c r="F31" s="8"/>
      <c r="G31" s="3"/>
      <c r="H31" s="8"/>
    </row>
    <row r="32" spans="1:8" ht="18" x14ac:dyDescent="0.35">
      <c r="A32" s="8"/>
      <c r="B32" s="8"/>
      <c r="C32" s="8"/>
      <c r="D32" s="37" t="s">
        <v>87</v>
      </c>
      <c r="E32" s="38" t="s">
        <v>31</v>
      </c>
      <c r="F32" s="8"/>
      <c r="G32" s="3"/>
      <c r="H32" s="8"/>
    </row>
    <row r="33" spans="1:8" ht="15.6" x14ac:dyDescent="0.3">
      <c r="A33" s="3"/>
      <c r="B33" s="3"/>
      <c r="C33" s="3"/>
      <c r="D33" s="37" t="s">
        <v>88</v>
      </c>
      <c r="E33" s="38" t="s">
        <v>29</v>
      </c>
      <c r="F33" s="3"/>
      <c r="G33" s="3"/>
      <c r="H33" s="3"/>
    </row>
    <row r="34" spans="1:8" ht="15.6" x14ac:dyDescent="0.3">
      <c r="A34" s="3"/>
      <c r="B34" s="3"/>
      <c r="C34" s="3"/>
      <c r="D34" s="37" t="s">
        <v>89</v>
      </c>
      <c r="E34" s="38" t="s">
        <v>34</v>
      </c>
      <c r="F34" s="3"/>
      <c r="G34" s="3"/>
      <c r="H34" s="3"/>
    </row>
    <row r="35" spans="1:8" ht="15.6" x14ac:dyDescent="0.3">
      <c r="A35" s="3"/>
      <c r="B35" s="3"/>
      <c r="C35" s="3"/>
      <c r="D35" s="37" t="s">
        <v>90</v>
      </c>
      <c r="E35" s="38" t="s">
        <v>31</v>
      </c>
      <c r="F35" s="3"/>
      <c r="G35" s="3"/>
      <c r="H35" s="3"/>
    </row>
    <row r="36" spans="1:8" ht="15.6" x14ac:dyDescent="0.3">
      <c r="A36" s="3"/>
      <c r="B36" s="3"/>
      <c r="C36" s="3"/>
      <c r="D36" s="37" t="s">
        <v>91</v>
      </c>
      <c r="E36" s="38" t="s">
        <v>29</v>
      </c>
      <c r="F36" s="3"/>
      <c r="G36" s="3"/>
      <c r="H36" s="3"/>
    </row>
    <row r="37" spans="1:8" ht="15.6" x14ac:dyDescent="0.3">
      <c r="A37" s="3"/>
      <c r="B37" s="3"/>
      <c r="C37" s="3"/>
      <c r="D37" s="37" t="s">
        <v>92</v>
      </c>
      <c r="E37" s="38" t="s">
        <v>33</v>
      </c>
      <c r="F37" s="3"/>
      <c r="G37" s="3"/>
      <c r="H37" s="3"/>
    </row>
    <row r="38" spans="1:8" ht="15.6" x14ac:dyDescent="0.3">
      <c r="A38" s="3"/>
      <c r="B38" s="3"/>
      <c r="C38" s="3"/>
      <c r="D38" s="37" t="s">
        <v>93</v>
      </c>
      <c r="E38" s="38" t="s">
        <v>33</v>
      </c>
      <c r="F38" s="3"/>
      <c r="G38" s="3"/>
      <c r="H38" s="3"/>
    </row>
    <row r="39" spans="1:8" ht="15.6" x14ac:dyDescent="0.3">
      <c r="A39" s="3"/>
      <c r="B39" s="3"/>
      <c r="C39" s="3"/>
      <c r="D39" s="37" t="s">
        <v>94</v>
      </c>
      <c r="E39" s="38" t="s">
        <v>33</v>
      </c>
      <c r="F39" s="3"/>
      <c r="G39" s="3"/>
      <c r="H39" s="3"/>
    </row>
    <row r="40" spans="1:8" ht="15.6" x14ac:dyDescent="0.3">
      <c r="A40" s="3"/>
      <c r="B40" s="3"/>
      <c r="C40" s="3"/>
      <c r="D40" s="37" t="s">
        <v>95</v>
      </c>
      <c r="E40" s="38" t="s">
        <v>33</v>
      </c>
      <c r="F40" s="3"/>
      <c r="G40" s="3"/>
      <c r="H40" s="3"/>
    </row>
    <row r="41" spans="1:8" ht="15.6" x14ac:dyDescent="0.3">
      <c r="A41" s="3"/>
      <c r="B41" s="3"/>
      <c r="C41" s="3"/>
      <c r="D41" s="37" t="s">
        <v>96</v>
      </c>
      <c r="E41" s="38" t="s">
        <v>42</v>
      </c>
      <c r="F41" s="3"/>
      <c r="G41" s="3"/>
      <c r="H41" s="3"/>
    </row>
    <row r="42" spans="1:8" ht="15.6" x14ac:dyDescent="0.3">
      <c r="A42" s="3"/>
      <c r="B42" s="3"/>
      <c r="C42" s="3"/>
      <c r="D42" s="37" t="s">
        <v>97</v>
      </c>
      <c r="E42" s="38" t="s">
        <v>9</v>
      </c>
      <c r="F42" s="3"/>
      <c r="G42" s="3"/>
      <c r="H42" s="3"/>
    </row>
    <row r="43" spans="1:8" ht="15.6" x14ac:dyDescent="0.3">
      <c r="A43" s="3"/>
      <c r="B43" s="3"/>
      <c r="C43" s="3"/>
      <c r="D43" s="37" t="s">
        <v>98</v>
      </c>
      <c r="E43" s="38" t="s">
        <v>42</v>
      </c>
      <c r="F43" s="3"/>
      <c r="G43" s="3"/>
      <c r="H43" s="3"/>
    </row>
    <row r="44" spans="1:8" ht="15.6" x14ac:dyDescent="0.3">
      <c r="A44" s="3"/>
      <c r="B44" s="3"/>
      <c r="C44" s="3"/>
      <c r="D44" s="37" t="s">
        <v>99</v>
      </c>
      <c r="E44" s="38" t="s">
        <v>31</v>
      </c>
      <c r="F44" s="3"/>
      <c r="G44" s="3"/>
      <c r="H44" s="3"/>
    </row>
    <row r="45" spans="1:8" ht="15.6" x14ac:dyDescent="0.3">
      <c r="A45" s="3"/>
      <c r="B45" s="3"/>
      <c r="C45" s="3"/>
      <c r="D45" s="37" t="s">
        <v>100</v>
      </c>
      <c r="E45" s="38" t="s">
        <v>31</v>
      </c>
      <c r="F45" s="3"/>
      <c r="G45" s="3"/>
      <c r="H45" s="3"/>
    </row>
    <row r="46" spans="1:8" ht="15.6" x14ac:dyDescent="0.3">
      <c r="A46" s="3"/>
      <c r="B46" s="3"/>
      <c r="C46" s="3"/>
      <c r="D46" s="37" t="s">
        <v>101</v>
      </c>
      <c r="E46" s="38" t="s">
        <v>31</v>
      </c>
      <c r="F46" s="3"/>
      <c r="G46" s="3"/>
      <c r="H46" s="3"/>
    </row>
    <row r="47" spans="1:8" ht="15.6" x14ac:dyDescent="0.3">
      <c r="A47" s="3"/>
      <c r="B47" s="3"/>
      <c r="C47" s="3"/>
      <c r="D47" s="37" t="s">
        <v>102</v>
      </c>
      <c r="E47" s="38" t="s">
        <v>31</v>
      </c>
      <c r="F47" s="3"/>
      <c r="G47" s="3"/>
      <c r="H47" s="3"/>
    </row>
    <row r="48" spans="1:8" ht="15.6" x14ac:dyDescent="0.3">
      <c r="A48" s="3"/>
      <c r="B48" s="3"/>
      <c r="C48" s="3"/>
      <c r="D48" s="37" t="s">
        <v>103</v>
      </c>
      <c r="E48" s="38" t="s">
        <v>39</v>
      </c>
      <c r="F48" s="3"/>
      <c r="G48" s="3"/>
      <c r="H48" s="3"/>
    </row>
    <row r="49" spans="1:8" ht="15.6" x14ac:dyDescent="0.3">
      <c r="A49" s="3"/>
      <c r="B49" s="3"/>
      <c r="C49" s="3"/>
      <c r="D49" s="37" t="s">
        <v>104</v>
      </c>
      <c r="E49" s="38" t="s">
        <v>39</v>
      </c>
      <c r="F49" s="3"/>
      <c r="G49" s="3"/>
      <c r="H49" s="3"/>
    </row>
    <row r="50" spans="1:8" ht="15.6" x14ac:dyDescent="0.3">
      <c r="A50" s="3"/>
      <c r="B50" s="3"/>
      <c r="C50" s="3"/>
      <c r="D50" s="37" t="s">
        <v>105</v>
      </c>
      <c r="E50" s="38" t="s">
        <v>9</v>
      </c>
      <c r="F50" s="3"/>
      <c r="G50" s="3"/>
      <c r="H50" s="3"/>
    </row>
    <row r="51" spans="1:8" ht="15.6" x14ac:dyDescent="0.3">
      <c r="A51" s="3"/>
      <c r="B51" s="3"/>
      <c r="C51" s="3"/>
      <c r="D51" s="37" t="s">
        <v>106</v>
      </c>
      <c r="E51" s="38" t="s">
        <v>33</v>
      </c>
      <c r="F51" s="3"/>
      <c r="G51" s="3"/>
      <c r="H51" s="3"/>
    </row>
    <row r="52" spans="1:8" ht="15.6" x14ac:dyDescent="0.3">
      <c r="A52" s="3"/>
      <c r="B52" s="3"/>
      <c r="C52" s="3"/>
      <c r="D52" s="37" t="s">
        <v>182</v>
      </c>
      <c r="E52" s="38" t="s">
        <v>34</v>
      </c>
      <c r="F52" s="3"/>
      <c r="G52" s="3"/>
      <c r="H52" s="3"/>
    </row>
    <row r="53" spans="1:8" ht="15.6" x14ac:dyDescent="0.3">
      <c r="A53" s="3"/>
      <c r="B53" s="3"/>
      <c r="C53" s="3"/>
      <c r="D53" s="37" t="s">
        <v>107</v>
      </c>
      <c r="E53" s="38" t="s">
        <v>42</v>
      </c>
      <c r="F53" s="3"/>
      <c r="G53" s="3"/>
      <c r="H53" s="3"/>
    </row>
    <row r="54" spans="1:8" ht="15.6" x14ac:dyDescent="0.3">
      <c r="A54" s="3"/>
      <c r="B54" s="3"/>
      <c r="C54" s="3"/>
      <c r="D54" s="37" t="s">
        <v>108</v>
      </c>
      <c r="E54" s="38" t="s">
        <v>33</v>
      </c>
      <c r="F54" s="3"/>
      <c r="G54" s="3"/>
      <c r="H54" s="3"/>
    </row>
    <row r="55" spans="1:8" ht="15.6" x14ac:dyDescent="0.3">
      <c r="A55" s="3"/>
      <c r="B55" s="3"/>
      <c r="C55" s="3"/>
      <c r="D55" s="37" t="s">
        <v>109</v>
      </c>
      <c r="E55" s="38" t="s">
        <v>42</v>
      </c>
      <c r="F55" s="3"/>
      <c r="G55" s="3"/>
      <c r="H55" s="3"/>
    </row>
    <row r="56" spans="1:8" ht="15.6" x14ac:dyDescent="0.3">
      <c r="A56" s="3"/>
      <c r="B56" s="3"/>
      <c r="C56" s="3"/>
      <c r="D56" s="37" t="s">
        <v>110</v>
      </c>
      <c r="E56" s="38" t="s">
        <v>34</v>
      </c>
      <c r="F56" s="3"/>
      <c r="G56" s="3"/>
      <c r="H56" s="3"/>
    </row>
    <row r="57" spans="1:8" ht="15.6" x14ac:dyDescent="0.3">
      <c r="A57" s="3"/>
      <c r="B57" s="3"/>
      <c r="C57" s="3"/>
      <c r="D57" s="37" t="s">
        <v>111</v>
      </c>
      <c r="E57" s="38" t="s">
        <v>34</v>
      </c>
      <c r="F57" s="3"/>
      <c r="G57" s="3"/>
      <c r="H57" s="3"/>
    </row>
    <row r="58" spans="1:8" ht="15.6" x14ac:dyDescent="0.3">
      <c r="A58" s="3"/>
      <c r="B58" s="3"/>
      <c r="C58" s="3"/>
      <c r="D58" s="37" t="s">
        <v>112</v>
      </c>
      <c r="E58" s="38" t="s">
        <v>31</v>
      </c>
      <c r="F58" s="3"/>
      <c r="G58" s="3"/>
      <c r="H58" s="3"/>
    </row>
    <row r="59" spans="1:8" ht="15.6" x14ac:dyDescent="0.3">
      <c r="A59" s="3"/>
      <c r="B59" s="3"/>
      <c r="C59" s="3"/>
      <c r="D59" s="37" t="s">
        <v>113</v>
      </c>
      <c r="E59" s="38" t="s">
        <v>31</v>
      </c>
      <c r="F59" s="3"/>
      <c r="G59" s="3"/>
      <c r="H59" s="3"/>
    </row>
    <row r="60" spans="1:8" ht="15.6" x14ac:dyDescent="0.3">
      <c r="A60" s="3"/>
      <c r="B60" s="3"/>
      <c r="C60" s="3"/>
      <c r="D60" s="37" t="s">
        <v>114</v>
      </c>
      <c r="E60" s="38" t="s">
        <v>39</v>
      </c>
      <c r="F60" s="3"/>
      <c r="G60" s="3"/>
      <c r="H60" s="3"/>
    </row>
    <row r="61" spans="1:8" ht="15.6" x14ac:dyDescent="0.3">
      <c r="A61" s="3"/>
      <c r="B61" s="3"/>
      <c r="C61" s="3"/>
      <c r="D61" s="37" t="s">
        <v>115</v>
      </c>
      <c r="E61" s="38" t="s">
        <v>31</v>
      </c>
      <c r="F61" s="3"/>
      <c r="G61" s="3"/>
      <c r="H61" s="3"/>
    </row>
    <row r="62" spans="1:8" ht="15.6" x14ac:dyDescent="0.3">
      <c r="A62" s="3"/>
      <c r="B62" s="3"/>
      <c r="C62" s="3"/>
      <c r="D62" s="37" t="s">
        <v>116</v>
      </c>
      <c r="E62" s="38" t="s">
        <v>34</v>
      </c>
      <c r="F62" s="3"/>
      <c r="G62" s="3"/>
      <c r="H62" s="3"/>
    </row>
    <row r="63" spans="1:8" ht="15.6" x14ac:dyDescent="0.3">
      <c r="A63" s="3"/>
      <c r="B63" s="3"/>
      <c r="C63" s="3"/>
      <c r="D63" s="37" t="s">
        <v>117</v>
      </c>
      <c r="E63" s="38" t="s">
        <v>29</v>
      </c>
      <c r="F63" s="3"/>
      <c r="G63" s="3"/>
      <c r="H63" s="3"/>
    </row>
    <row r="64" spans="1:8" ht="15.6" x14ac:dyDescent="0.3">
      <c r="A64" s="3"/>
      <c r="B64" s="3"/>
      <c r="C64" s="3"/>
      <c r="D64" s="37" t="s">
        <v>118</v>
      </c>
      <c r="E64" s="38" t="s">
        <v>31</v>
      </c>
      <c r="F64" s="3"/>
      <c r="G64" s="3"/>
      <c r="H64" s="3"/>
    </row>
    <row r="65" spans="1:8" ht="15.6" x14ac:dyDescent="0.3">
      <c r="A65" s="3"/>
      <c r="B65" s="3"/>
      <c r="C65" s="3"/>
      <c r="D65" s="37" t="s">
        <v>119</v>
      </c>
      <c r="E65" s="38" t="s">
        <v>33</v>
      </c>
      <c r="F65" s="3"/>
      <c r="G65" s="3"/>
      <c r="H65" s="3"/>
    </row>
    <row r="66" spans="1:8" ht="15.6" x14ac:dyDescent="0.3">
      <c r="A66" s="3"/>
      <c r="B66" s="3"/>
      <c r="C66" s="3"/>
      <c r="D66" s="37" t="s">
        <v>120</v>
      </c>
      <c r="E66" s="38" t="s">
        <v>37</v>
      </c>
      <c r="F66" s="3"/>
      <c r="G66" s="3"/>
      <c r="H66" s="3"/>
    </row>
    <row r="67" spans="1:8" ht="15.6" x14ac:dyDescent="0.3">
      <c r="A67" s="3"/>
      <c r="B67" s="3"/>
      <c r="C67" s="3"/>
      <c r="D67" s="37" t="s">
        <v>61</v>
      </c>
      <c r="E67" s="38" t="s">
        <v>37</v>
      </c>
      <c r="F67" s="3"/>
      <c r="G67" s="3"/>
      <c r="H67" s="3"/>
    </row>
    <row r="68" spans="1:8" ht="15.6" x14ac:dyDescent="0.3">
      <c r="A68" s="3"/>
      <c r="B68" s="3"/>
      <c r="C68" s="3"/>
      <c r="D68" s="37" t="s">
        <v>121</v>
      </c>
      <c r="E68" s="38" t="s">
        <v>39</v>
      </c>
      <c r="F68" s="3"/>
      <c r="G68" s="3"/>
      <c r="H68" s="3"/>
    </row>
    <row r="69" spans="1:8" ht="15.6" x14ac:dyDescent="0.3">
      <c r="A69" s="3"/>
      <c r="B69" s="3"/>
      <c r="C69" s="3"/>
      <c r="D69" s="37" t="s">
        <v>122</v>
      </c>
      <c r="E69" s="38" t="s">
        <v>34</v>
      </c>
      <c r="F69" s="3"/>
      <c r="G69" s="3"/>
      <c r="H69" s="3"/>
    </row>
    <row r="70" spans="1:8" ht="15.6" x14ac:dyDescent="0.3">
      <c r="A70" s="3"/>
      <c r="B70" s="3"/>
      <c r="C70" s="3"/>
      <c r="D70" s="37" t="s">
        <v>123</v>
      </c>
      <c r="E70" s="38" t="s">
        <v>36</v>
      </c>
      <c r="F70" s="3"/>
      <c r="G70" s="3"/>
      <c r="H70" s="3"/>
    </row>
    <row r="71" spans="1:8" ht="15.6" x14ac:dyDescent="0.3">
      <c r="A71" s="3"/>
      <c r="B71" s="3"/>
      <c r="C71" s="3"/>
      <c r="D71" s="37" t="s">
        <v>124</v>
      </c>
      <c r="E71" s="38" t="s">
        <v>34</v>
      </c>
      <c r="F71" s="3"/>
      <c r="G71" s="3"/>
      <c r="H71" s="3"/>
    </row>
    <row r="72" spans="1:8" ht="15.6" x14ac:dyDescent="0.3">
      <c r="A72" s="3"/>
      <c r="B72" s="3"/>
      <c r="C72" s="3"/>
      <c r="D72" s="37" t="s">
        <v>125</v>
      </c>
      <c r="E72" s="38" t="s">
        <v>31</v>
      </c>
      <c r="F72" s="3"/>
      <c r="G72" s="3"/>
      <c r="H72" s="3"/>
    </row>
    <row r="73" spans="1:8" ht="15.6" x14ac:dyDescent="0.3">
      <c r="A73" s="3"/>
      <c r="B73" s="3"/>
      <c r="C73" s="3"/>
      <c r="D73" s="37" t="s">
        <v>126</v>
      </c>
      <c r="E73" s="38" t="s">
        <v>31</v>
      </c>
      <c r="F73" s="3"/>
      <c r="G73" s="3"/>
      <c r="H73" s="3"/>
    </row>
    <row r="74" spans="1:8" ht="15.6" x14ac:dyDescent="0.3">
      <c r="A74" s="3"/>
      <c r="B74" s="3"/>
      <c r="C74" s="3"/>
      <c r="D74" s="37" t="s">
        <v>127</v>
      </c>
      <c r="E74" s="38" t="s">
        <v>31</v>
      </c>
      <c r="F74" s="3"/>
      <c r="G74" s="3"/>
      <c r="H74" s="3"/>
    </row>
    <row r="75" spans="1:8" ht="15.6" x14ac:dyDescent="0.3">
      <c r="A75" s="3"/>
      <c r="B75" s="3"/>
      <c r="C75" s="3"/>
      <c r="D75" s="37" t="s">
        <v>128</v>
      </c>
      <c r="E75" s="38" t="s">
        <v>34</v>
      </c>
      <c r="F75" s="3"/>
      <c r="G75" s="3"/>
      <c r="H75" s="3"/>
    </row>
    <row r="76" spans="1:8" ht="15.6" x14ac:dyDescent="0.3">
      <c r="A76" s="3"/>
      <c r="B76" s="3"/>
      <c r="C76" s="3"/>
      <c r="D76" s="37" t="s">
        <v>129</v>
      </c>
      <c r="E76" s="38" t="s">
        <v>34</v>
      </c>
      <c r="F76" s="3"/>
      <c r="G76" s="3"/>
      <c r="H76" s="3"/>
    </row>
    <row r="77" spans="1:8" ht="15.6" x14ac:dyDescent="0.3">
      <c r="A77" s="3"/>
      <c r="B77" s="3"/>
      <c r="C77" s="3"/>
      <c r="D77" s="37" t="s">
        <v>130</v>
      </c>
      <c r="E77" s="38" t="s">
        <v>33</v>
      </c>
      <c r="F77" s="3"/>
      <c r="G77" s="3"/>
      <c r="H77" s="3"/>
    </row>
    <row r="78" spans="1:8" ht="15.6" x14ac:dyDescent="0.3">
      <c r="A78" s="3"/>
      <c r="B78" s="3"/>
      <c r="C78" s="3"/>
      <c r="D78" s="37" t="s">
        <v>131</v>
      </c>
      <c r="E78" s="38" t="s">
        <v>34</v>
      </c>
      <c r="F78" s="3"/>
      <c r="G78" s="3"/>
      <c r="H78" s="3"/>
    </row>
    <row r="79" spans="1:8" ht="15.6" x14ac:dyDescent="0.3">
      <c r="A79" s="3"/>
      <c r="B79" s="3"/>
      <c r="C79" s="3"/>
      <c r="D79" s="37" t="s">
        <v>132</v>
      </c>
      <c r="E79" s="38" t="s">
        <v>9</v>
      </c>
      <c r="F79" s="3"/>
      <c r="G79" s="3"/>
      <c r="H79" s="3"/>
    </row>
    <row r="80" spans="1:8" ht="15.6" x14ac:dyDescent="0.3">
      <c r="A80" s="3"/>
      <c r="B80" s="3"/>
      <c r="C80" s="3"/>
      <c r="D80" s="37" t="s">
        <v>133</v>
      </c>
      <c r="E80" s="38" t="s">
        <v>39</v>
      </c>
      <c r="F80" s="3"/>
      <c r="G80" s="3"/>
      <c r="H80" s="3"/>
    </row>
    <row r="81" spans="1:8" ht="15.6" x14ac:dyDescent="0.3">
      <c r="A81" s="3"/>
      <c r="B81" s="3"/>
      <c r="C81" s="3"/>
      <c r="D81" s="37" t="s">
        <v>134</v>
      </c>
      <c r="E81" s="38" t="s">
        <v>39</v>
      </c>
      <c r="F81" s="3"/>
      <c r="G81" s="3"/>
      <c r="H81" s="3"/>
    </row>
    <row r="82" spans="1:8" ht="15.6" x14ac:dyDescent="0.3">
      <c r="A82" s="3"/>
      <c r="B82" s="3"/>
      <c r="C82" s="3"/>
      <c r="D82" s="37" t="s">
        <v>135</v>
      </c>
      <c r="E82" s="38" t="s">
        <v>39</v>
      </c>
      <c r="F82" s="3"/>
      <c r="G82" s="3"/>
      <c r="H82" s="3"/>
    </row>
    <row r="83" spans="1:8" ht="15.6" x14ac:dyDescent="0.3">
      <c r="A83" s="3"/>
      <c r="B83" s="3"/>
      <c r="C83" s="3"/>
      <c r="D83" s="37" t="s">
        <v>136</v>
      </c>
      <c r="E83" s="38" t="s">
        <v>31</v>
      </c>
      <c r="F83" s="3"/>
      <c r="G83" s="3"/>
      <c r="H83" s="3"/>
    </row>
    <row r="84" spans="1:8" ht="15.6" x14ac:dyDescent="0.3">
      <c r="A84" s="3"/>
      <c r="B84" s="3"/>
      <c r="C84" s="3"/>
      <c r="D84" s="37" t="s">
        <v>137</v>
      </c>
      <c r="E84" s="38" t="s">
        <v>29</v>
      </c>
      <c r="F84" s="3"/>
      <c r="G84" s="3"/>
      <c r="H84" s="3"/>
    </row>
    <row r="85" spans="1:8" ht="15.6" x14ac:dyDescent="0.3">
      <c r="A85" s="3"/>
      <c r="B85" s="3"/>
      <c r="C85" s="3"/>
      <c r="D85" s="37" t="s">
        <v>138</v>
      </c>
      <c r="E85" s="38" t="s">
        <v>31</v>
      </c>
      <c r="F85" s="3"/>
      <c r="G85" s="3"/>
      <c r="H85" s="3"/>
    </row>
    <row r="86" spans="1:8" ht="15.6" x14ac:dyDescent="0.3">
      <c r="A86" s="3"/>
      <c r="B86" s="3"/>
      <c r="C86" s="3"/>
      <c r="D86" s="37" t="s">
        <v>139</v>
      </c>
      <c r="E86" s="38" t="s">
        <v>31</v>
      </c>
      <c r="F86" s="3"/>
      <c r="G86" s="3"/>
      <c r="H86" s="3"/>
    </row>
    <row r="87" spans="1:8" ht="15.6" x14ac:dyDescent="0.3">
      <c r="A87" s="3"/>
      <c r="B87" s="3"/>
      <c r="C87" s="3"/>
      <c r="D87" s="37" t="s">
        <v>140</v>
      </c>
      <c r="E87" s="38" t="s">
        <v>33</v>
      </c>
      <c r="F87" s="3"/>
      <c r="G87" s="3"/>
      <c r="H87" s="3"/>
    </row>
    <row r="88" spans="1:8" ht="15.6" x14ac:dyDescent="0.3">
      <c r="A88" s="3"/>
      <c r="B88" s="3"/>
      <c r="C88" s="3"/>
      <c r="D88" s="37" t="s">
        <v>141</v>
      </c>
      <c r="E88" s="38" t="s">
        <v>31</v>
      </c>
      <c r="F88" s="3"/>
      <c r="G88" s="3"/>
      <c r="H88" s="3"/>
    </row>
    <row r="89" spans="1:8" ht="15.6" x14ac:dyDescent="0.3">
      <c r="A89" s="3"/>
      <c r="B89" s="3"/>
      <c r="C89" s="3"/>
      <c r="D89" s="37" t="s">
        <v>142</v>
      </c>
      <c r="E89" s="38" t="s">
        <v>34</v>
      </c>
      <c r="F89" s="3"/>
      <c r="G89" s="3"/>
      <c r="H89" s="3"/>
    </row>
    <row r="90" spans="1:8" ht="15.6" x14ac:dyDescent="0.3">
      <c r="A90" s="3"/>
      <c r="B90" s="3"/>
      <c r="C90" s="3"/>
      <c r="D90" s="37" t="s">
        <v>50</v>
      </c>
      <c r="E90" s="38" t="s">
        <v>29</v>
      </c>
      <c r="F90" s="3"/>
      <c r="G90" s="3"/>
      <c r="H90" s="3"/>
    </row>
    <row r="91" spans="1:8" ht="15.6" x14ac:dyDescent="0.3">
      <c r="A91" s="3"/>
      <c r="B91" s="3"/>
      <c r="C91" s="3"/>
      <c r="D91" s="37" t="s">
        <v>143</v>
      </c>
      <c r="E91" s="38" t="s">
        <v>31</v>
      </c>
      <c r="F91" s="3"/>
      <c r="G91" s="3"/>
      <c r="H91" s="3"/>
    </row>
    <row r="92" spans="1:8" ht="15.6" x14ac:dyDescent="0.3">
      <c r="A92" s="3"/>
      <c r="B92" s="3"/>
      <c r="C92" s="3"/>
      <c r="D92" s="37" t="s">
        <v>144</v>
      </c>
      <c r="E92" s="38" t="s">
        <v>31</v>
      </c>
      <c r="F92" s="3"/>
      <c r="G92" s="3"/>
      <c r="H92" s="3"/>
    </row>
    <row r="93" spans="1:8" ht="15.6" x14ac:dyDescent="0.3">
      <c r="A93" s="3"/>
      <c r="B93" s="3"/>
      <c r="C93" s="3"/>
      <c r="D93" s="37" t="s">
        <v>145</v>
      </c>
      <c r="E93" s="38" t="s">
        <v>29</v>
      </c>
      <c r="F93" s="3"/>
      <c r="G93" s="3"/>
      <c r="H93" s="3"/>
    </row>
    <row r="94" spans="1:8" ht="15.6" x14ac:dyDescent="0.3">
      <c r="A94" s="3"/>
      <c r="B94" s="3"/>
      <c r="C94" s="3"/>
      <c r="D94" s="37" t="s">
        <v>146</v>
      </c>
      <c r="E94" s="38" t="s">
        <v>29</v>
      </c>
      <c r="F94" s="3"/>
      <c r="G94" s="3"/>
      <c r="H94" s="3"/>
    </row>
    <row r="95" spans="1:8" ht="15.6" x14ac:dyDescent="0.3">
      <c r="A95" s="3"/>
      <c r="B95" s="3"/>
      <c r="C95" s="3"/>
      <c r="D95" s="37" t="s">
        <v>147</v>
      </c>
      <c r="E95" s="38" t="s">
        <v>34</v>
      </c>
      <c r="F95" s="3"/>
      <c r="G95" s="3"/>
      <c r="H95" s="3"/>
    </row>
    <row r="96" spans="1:8" ht="15.6" x14ac:dyDescent="0.3">
      <c r="A96" s="3"/>
      <c r="B96" s="3"/>
      <c r="C96" s="3"/>
      <c r="D96" s="37" t="s">
        <v>148</v>
      </c>
      <c r="E96" s="38" t="s">
        <v>33</v>
      </c>
      <c r="F96" s="3"/>
      <c r="G96" s="3"/>
      <c r="H96" s="3"/>
    </row>
    <row r="97" spans="1:8" ht="15.6" x14ac:dyDescent="0.3">
      <c r="A97" s="3"/>
      <c r="B97" s="3"/>
      <c r="C97" s="3"/>
      <c r="D97" s="37" t="s">
        <v>149</v>
      </c>
      <c r="E97" s="38" t="s">
        <v>39</v>
      </c>
      <c r="F97" s="3"/>
      <c r="G97" s="3"/>
      <c r="H97" s="3"/>
    </row>
    <row r="98" spans="1:8" ht="15.6" x14ac:dyDescent="0.3">
      <c r="A98" s="3"/>
      <c r="B98" s="3"/>
      <c r="C98" s="3"/>
      <c r="D98" s="3" t="s">
        <v>184</v>
      </c>
      <c r="E98" s="7" t="s">
        <v>42</v>
      </c>
      <c r="F98" s="3"/>
      <c r="G98" s="3"/>
      <c r="H98" s="3"/>
    </row>
    <row r="99" spans="1:8" ht="15.6" x14ac:dyDescent="0.3">
      <c r="A99" s="3"/>
      <c r="B99" s="3"/>
      <c r="C99" s="3"/>
      <c r="D99" s="37" t="s">
        <v>150</v>
      </c>
      <c r="E99" s="38" t="s">
        <v>29</v>
      </c>
      <c r="F99" s="3"/>
      <c r="G99" s="3"/>
      <c r="H99" s="3"/>
    </row>
    <row r="100" spans="1:8" ht="15.6" x14ac:dyDescent="0.3">
      <c r="A100" s="3"/>
      <c r="B100" s="3"/>
      <c r="C100" s="3"/>
      <c r="D100" s="37" t="s">
        <v>151</v>
      </c>
      <c r="E100" s="38" t="s">
        <v>39</v>
      </c>
      <c r="F100" s="3"/>
      <c r="G100" s="3"/>
      <c r="H100" s="3"/>
    </row>
    <row r="101" spans="1:8" ht="15.6" x14ac:dyDescent="0.3">
      <c r="A101" s="3"/>
      <c r="B101" s="3"/>
      <c r="C101" s="3"/>
      <c r="D101" s="37" t="s">
        <v>152</v>
      </c>
      <c r="E101" s="38" t="s">
        <v>39</v>
      </c>
      <c r="F101" s="3"/>
      <c r="G101" s="3"/>
      <c r="H101" s="3"/>
    </row>
    <row r="102" spans="1:8" ht="15.6" x14ac:dyDescent="0.3">
      <c r="A102" s="3"/>
      <c r="B102" s="3"/>
      <c r="C102" s="3"/>
      <c r="D102" s="37" t="s">
        <v>153</v>
      </c>
      <c r="E102" s="38" t="s">
        <v>29</v>
      </c>
      <c r="F102" s="3"/>
      <c r="G102" s="3"/>
      <c r="H102" s="3"/>
    </row>
    <row r="103" spans="1:8" ht="15.6" x14ac:dyDescent="0.3">
      <c r="A103" s="3"/>
      <c r="B103" s="3"/>
      <c r="C103" s="3"/>
      <c r="D103" s="37" t="s">
        <v>154</v>
      </c>
      <c r="E103" s="38" t="s">
        <v>32</v>
      </c>
      <c r="F103" s="3"/>
      <c r="G103" s="3"/>
      <c r="H103" s="3"/>
    </row>
    <row r="104" spans="1:8" ht="15.6" x14ac:dyDescent="0.3">
      <c r="A104" s="3"/>
      <c r="B104" s="3"/>
      <c r="C104" s="3"/>
      <c r="D104" s="37" t="s">
        <v>155</v>
      </c>
      <c r="E104" s="38" t="s">
        <v>31</v>
      </c>
      <c r="F104" s="3"/>
      <c r="G104" s="3"/>
      <c r="H104" s="3"/>
    </row>
    <row r="105" spans="1:8" ht="15.6" x14ac:dyDescent="0.3">
      <c r="A105" s="3"/>
      <c r="B105" s="3"/>
      <c r="C105" s="3"/>
      <c r="D105" s="37" t="s">
        <v>156</v>
      </c>
      <c r="E105" s="38" t="s">
        <v>33</v>
      </c>
      <c r="F105" s="3"/>
      <c r="G105" s="3"/>
      <c r="H105" s="3"/>
    </row>
    <row r="106" spans="1:8" ht="15.6" x14ac:dyDescent="0.3">
      <c r="A106" s="3"/>
      <c r="B106" s="3"/>
      <c r="C106" s="3"/>
      <c r="D106" s="37" t="s">
        <v>181</v>
      </c>
      <c r="E106" s="38" t="s">
        <v>34</v>
      </c>
      <c r="F106" s="3"/>
      <c r="G106" s="3"/>
      <c r="H106" s="3"/>
    </row>
    <row r="107" spans="1:8" ht="15.6" x14ac:dyDescent="0.3">
      <c r="A107" s="3"/>
      <c r="B107" s="3"/>
      <c r="C107" s="3"/>
      <c r="D107" s="37" t="s">
        <v>157</v>
      </c>
      <c r="E107" s="38" t="s">
        <v>34</v>
      </c>
      <c r="F107" s="3"/>
      <c r="G107" s="3"/>
      <c r="H107" s="3"/>
    </row>
    <row r="108" spans="1:8" ht="15.6" x14ac:dyDescent="0.3">
      <c r="A108" s="3"/>
      <c r="B108" s="3"/>
      <c r="C108" s="3"/>
      <c r="D108" s="37" t="s">
        <v>158</v>
      </c>
      <c r="E108" s="38" t="s">
        <v>34</v>
      </c>
      <c r="F108" s="3"/>
      <c r="G108" s="3"/>
      <c r="H108" s="3"/>
    </row>
    <row r="109" spans="1:8" ht="15.6" x14ac:dyDescent="0.3">
      <c r="A109" s="3"/>
      <c r="B109" s="3"/>
      <c r="C109" s="3"/>
      <c r="D109" s="37" t="s">
        <v>159</v>
      </c>
      <c r="E109" s="38" t="s">
        <v>31</v>
      </c>
      <c r="F109" s="3"/>
      <c r="G109" s="3"/>
      <c r="H109" s="3"/>
    </row>
    <row r="110" spans="1:8" ht="15.6" x14ac:dyDescent="0.3">
      <c r="A110" s="3"/>
      <c r="B110" s="3"/>
      <c r="C110" s="3"/>
      <c r="D110" s="37" t="s">
        <v>160</v>
      </c>
      <c r="E110" s="38" t="s">
        <v>39</v>
      </c>
      <c r="F110" s="3"/>
      <c r="G110" s="3"/>
      <c r="H110" s="3"/>
    </row>
    <row r="111" spans="1:8" ht="15.6" x14ac:dyDescent="0.3">
      <c r="A111" s="3"/>
      <c r="B111" s="3"/>
      <c r="C111" s="3"/>
      <c r="D111" s="37" t="s">
        <v>161</v>
      </c>
      <c r="E111" s="38" t="s">
        <v>39</v>
      </c>
      <c r="F111" s="3"/>
      <c r="G111" s="3"/>
      <c r="H111" s="3"/>
    </row>
    <row r="112" spans="1:8" ht="15.6" x14ac:dyDescent="0.3">
      <c r="A112" s="3"/>
      <c r="B112" s="3"/>
      <c r="C112" s="3"/>
      <c r="D112" s="37" t="s">
        <v>59</v>
      </c>
      <c r="E112" s="38" t="s">
        <v>36</v>
      </c>
      <c r="F112" s="3"/>
      <c r="H112" s="3"/>
    </row>
    <row r="113" spans="1:8" ht="15.6" x14ac:dyDescent="0.3">
      <c r="A113" s="3"/>
      <c r="B113" s="3"/>
      <c r="C113" s="3"/>
      <c r="D113" s="37" t="s">
        <v>55</v>
      </c>
      <c r="E113" s="38" t="s">
        <v>36</v>
      </c>
      <c r="F113" s="3"/>
      <c r="H113" s="3"/>
    </row>
    <row r="114" spans="1:8" ht="15.6" x14ac:dyDescent="0.3">
      <c r="A114" s="3"/>
      <c r="B114" s="3"/>
      <c r="C114" s="3"/>
      <c r="D114" s="37" t="s">
        <v>56</v>
      </c>
      <c r="E114" s="38" t="s">
        <v>36</v>
      </c>
      <c r="F114" s="3"/>
      <c r="H114" s="3"/>
    </row>
    <row r="115" spans="1:8" ht="15.6" x14ac:dyDescent="0.3">
      <c r="A115" s="3"/>
      <c r="B115" s="3"/>
      <c r="C115" s="3"/>
      <c r="D115" s="37" t="s">
        <v>162</v>
      </c>
      <c r="E115" s="38" t="s">
        <v>33</v>
      </c>
      <c r="F115" s="3"/>
      <c r="H115" s="3"/>
    </row>
    <row r="116" spans="1:8" ht="15.6" x14ac:dyDescent="0.3">
      <c r="A116" s="3"/>
      <c r="B116" s="3"/>
      <c r="C116" s="3"/>
      <c r="D116" s="37" t="s">
        <v>29</v>
      </c>
      <c r="E116" s="38" t="s">
        <v>29</v>
      </c>
      <c r="F116" s="3"/>
      <c r="H116" s="3"/>
    </row>
    <row r="117" spans="1:8" ht="15.6" x14ac:dyDescent="0.3">
      <c r="A117" s="3"/>
      <c r="B117" s="3"/>
      <c r="C117" s="3"/>
      <c r="D117" s="37" t="s">
        <v>163</v>
      </c>
      <c r="E117" s="38" t="s">
        <v>29</v>
      </c>
      <c r="F117" s="3"/>
      <c r="H117" s="3"/>
    </row>
    <row r="118" spans="1:8" ht="15.6" x14ac:dyDescent="0.3">
      <c r="A118" s="3"/>
      <c r="B118" s="3"/>
      <c r="C118" s="3"/>
      <c r="D118" s="37" t="s">
        <v>164</v>
      </c>
      <c r="E118" s="38" t="s">
        <v>29</v>
      </c>
      <c r="F118" s="3"/>
      <c r="H118" s="3"/>
    </row>
    <row r="119" spans="1:8" ht="15.6" x14ac:dyDescent="0.3">
      <c r="A119" s="3"/>
      <c r="B119" s="3"/>
      <c r="C119" s="3"/>
      <c r="D119" s="37" t="s">
        <v>165</v>
      </c>
      <c r="E119" s="38" t="s">
        <v>35</v>
      </c>
      <c r="F119" s="3"/>
      <c r="H119" s="3"/>
    </row>
    <row r="120" spans="1:8" ht="15.6" x14ac:dyDescent="0.3">
      <c r="A120" s="3"/>
      <c r="B120" s="3"/>
      <c r="C120" s="3"/>
      <c r="D120" s="37" t="s">
        <v>166</v>
      </c>
      <c r="E120" s="38" t="s">
        <v>33</v>
      </c>
      <c r="F120" s="3"/>
      <c r="H120" s="3"/>
    </row>
    <row r="121" spans="1:8" ht="15.6" x14ac:dyDescent="0.3">
      <c r="A121" s="3"/>
      <c r="B121" s="3"/>
      <c r="C121" s="3"/>
      <c r="D121" s="37" t="s">
        <v>167</v>
      </c>
      <c r="E121" s="38" t="s">
        <v>34</v>
      </c>
      <c r="F121" s="3"/>
      <c r="H121" s="3"/>
    </row>
    <row r="122" spans="1:8" ht="15.6" x14ac:dyDescent="0.3">
      <c r="A122" s="3"/>
      <c r="B122" s="3"/>
      <c r="C122" s="3"/>
      <c r="D122" s="37" t="s">
        <v>6</v>
      </c>
      <c r="E122" s="38" t="s">
        <v>9</v>
      </c>
      <c r="F122" s="3"/>
      <c r="H122" s="3"/>
    </row>
    <row r="123" spans="1:8" ht="15.6" x14ac:dyDescent="0.3">
      <c r="A123" s="3"/>
      <c r="B123" s="3"/>
      <c r="C123" s="3"/>
      <c r="D123" s="37" t="s">
        <v>168</v>
      </c>
      <c r="E123" s="38" t="s">
        <v>31</v>
      </c>
      <c r="F123" s="3"/>
      <c r="H123" s="3"/>
    </row>
    <row r="124" spans="1:8" ht="15.6" x14ac:dyDescent="0.3">
      <c r="A124" s="3"/>
      <c r="B124" s="3"/>
      <c r="C124" s="3"/>
      <c r="D124" s="37" t="s">
        <v>169</v>
      </c>
      <c r="E124" s="38" t="s">
        <v>34</v>
      </c>
      <c r="F124" s="3"/>
      <c r="H124" s="3"/>
    </row>
    <row r="125" spans="1:8" ht="15.6" x14ac:dyDescent="0.3">
      <c r="A125" s="3"/>
      <c r="B125" s="3"/>
      <c r="C125" s="3"/>
      <c r="D125" s="37" t="s">
        <v>170</v>
      </c>
      <c r="E125" s="38" t="s">
        <v>34</v>
      </c>
      <c r="F125" s="3"/>
      <c r="H125" s="3"/>
    </row>
    <row r="126" spans="1:8" ht="15.6" x14ac:dyDescent="0.3">
      <c r="A126" s="3"/>
      <c r="B126" s="3"/>
      <c r="C126" s="3"/>
      <c r="D126" s="37" t="s">
        <v>171</v>
      </c>
      <c r="E126" s="38" t="s">
        <v>34</v>
      </c>
      <c r="F126" s="3"/>
      <c r="H126" s="3"/>
    </row>
    <row r="127" spans="1:8" ht="15.6" x14ac:dyDescent="0.3">
      <c r="A127" s="3"/>
      <c r="B127" s="3"/>
      <c r="C127" s="3"/>
      <c r="D127" s="37" t="s">
        <v>62</v>
      </c>
      <c r="E127" s="38" t="s">
        <v>37</v>
      </c>
      <c r="F127" s="3"/>
      <c r="H127" s="3"/>
    </row>
    <row r="128" spans="1:8" ht="15.6" x14ac:dyDescent="0.3">
      <c r="A128" s="3"/>
      <c r="B128" s="3"/>
      <c r="C128" s="3"/>
      <c r="D128" s="37" t="s">
        <v>172</v>
      </c>
      <c r="E128" s="38" t="s">
        <v>31</v>
      </c>
      <c r="F128" s="3"/>
      <c r="H128" s="3"/>
    </row>
    <row r="129" spans="1:8" ht="15.6" x14ac:dyDescent="0.3">
      <c r="A129" s="3"/>
      <c r="B129" s="3"/>
      <c r="C129" s="3"/>
      <c r="D129" s="37" t="s">
        <v>173</v>
      </c>
      <c r="E129" s="38" t="s">
        <v>33</v>
      </c>
      <c r="F129" s="3"/>
      <c r="H129" s="3"/>
    </row>
    <row r="130" spans="1:8" ht="15.6" x14ac:dyDescent="0.3">
      <c r="A130" s="3"/>
      <c r="B130" s="3"/>
      <c r="C130" s="3"/>
      <c r="D130" s="37" t="s">
        <v>174</v>
      </c>
      <c r="E130" s="38" t="s">
        <v>31</v>
      </c>
      <c r="F130" s="3"/>
      <c r="H130" s="3"/>
    </row>
    <row r="131" spans="1:8" ht="15.6" x14ac:dyDescent="0.3">
      <c r="A131" s="3"/>
      <c r="B131" s="3"/>
      <c r="C131" s="3"/>
      <c r="D131" s="37" t="s">
        <v>175</v>
      </c>
      <c r="E131" s="38" t="s">
        <v>32</v>
      </c>
      <c r="F131" s="3"/>
      <c r="H131" s="3"/>
    </row>
    <row r="132" spans="1:8" ht="15.6" x14ac:dyDescent="0.3">
      <c r="A132" s="3"/>
      <c r="B132" s="3"/>
      <c r="C132" s="3"/>
      <c r="D132" s="37" t="s">
        <v>176</v>
      </c>
      <c r="E132" s="38" t="s">
        <v>32</v>
      </c>
      <c r="F132" s="3"/>
      <c r="H132" s="3"/>
    </row>
    <row r="133" spans="1:8" ht="15.6" x14ac:dyDescent="0.3">
      <c r="A133" s="3"/>
      <c r="B133" s="3"/>
      <c r="C133" s="3"/>
      <c r="D133" s="37" t="s">
        <v>177</v>
      </c>
      <c r="E133" s="38" t="s">
        <v>34</v>
      </c>
      <c r="F133" s="3"/>
      <c r="H133" s="3"/>
    </row>
    <row r="134" spans="1:8" ht="15.6" x14ac:dyDescent="0.3">
      <c r="A134" s="3"/>
      <c r="B134" s="3"/>
      <c r="C134" s="3"/>
      <c r="D134" s="37" t="s">
        <v>178</v>
      </c>
      <c r="E134" s="38" t="s">
        <v>39</v>
      </c>
      <c r="F134" s="3"/>
      <c r="H134" s="3"/>
    </row>
    <row r="135" spans="1:8" ht="15.6" x14ac:dyDescent="0.3">
      <c r="A135" s="3"/>
      <c r="B135" s="3"/>
      <c r="C135" s="3"/>
      <c r="D135" s="37" t="s">
        <v>179</v>
      </c>
      <c r="E135" s="38" t="s">
        <v>36</v>
      </c>
      <c r="F135" s="3"/>
      <c r="H135" s="3"/>
    </row>
    <row r="136" spans="1:8" ht="15.6" x14ac:dyDescent="0.3">
      <c r="A136" s="3"/>
      <c r="B136" s="3"/>
      <c r="C136" s="3"/>
      <c r="D136" s="37" t="s">
        <v>180</v>
      </c>
      <c r="E136" s="38" t="s">
        <v>33</v>
      </c>
      <c r="F136" s="3"/>
      <c r="H136" s="3"/>
    </row>
    <row r="137" spans="1:8" ht="15.6" x14ac:dyDescent="0.3">
      <c r="A137" s="3"/>
      <c r="B137" s="3"/>
      <c r="C137" s="3"/>
      <c r="F137" s="3"/>
      <c r="H137" s="3"/>
    </row>
    <row r="138" spans="1:8" ht="15.6" x14ac:dyDescent="0.3">
      <c r="A138" s="3"/>
      <c r="B138" s="3"/>
      <c r="C138" s="3"/>
      <c r="F138" s="3"/>
      <c r="H138" s="3"/>
    </row>
  </sheetData>
  <sortState ref="D2:E136">
    <sortCondition ref="D2"/>
  </sortState>
  <pageMargins left="0.7" right="0.7" top="0.75" bottom="0.75" header="0.3" footer="0.3"/>
  <pageSetup paperSize="9" orientation="portrait" horizontalDpi="360" verticalDpi="36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51B6B-6239-4952-8A35-56A5E7F5D087}">
  <sheetPr codeName="Feuil3"/>
  <dimension ref="A1:P23"/>
  <sheetViews>
    <sheetView workbookViewId="0">
      <selection activeCell="Q24" sqref="Q24"/>
    </sheetView>
  </sheetViews>
  <sheetFormatPr baseColWidth="10" defaultRowHeight="14.4" x14ac:dyDescent="0.3"/>
  <cols>
    <col min="1" max="1" width="10.90625" style="3"/>
    <col min="2" max="2" width="13.7265625" style="3" customWidth="1"/>
    <col min="3" max="3" width="5.54296875" style="1" customWidth="1"/>
    <col min="4" max="15" width="8.08984375" style="37" customWidth="1"/>
    <col min="16" max="16" width="12.1796875" style="3" customWidth="1"/>
    <col min="17" max="17" width="10.90625" style="3"/>
    <col min="18" max="18" width="12.90625" style="3" customWidth="1"/>
    <col min="19" max="20" width="10.90625" style="3"/>
    <col min="21" max="21" width="19" style="3" customWidth="1"/>
    <col min="22" max="23" width="10.90625" style="3"/>
    <col min="24" max="24" width="12.7265625" style="3" customWidth="1"/>
    <col min="25" max="16384" width="10.90625" style="3"/>
  </cols>
  <sheetData>
    <row r="1" spans="1:16" x14ac:dyDescent="0.3">
      <c r="A1" s="39" t="s">
        <v>12</v>
      </c>
      <c r="B1" s="39" t="s">
        <v>13</v>
      </c>
      <c r="C1" s="39" t="s">
        <v>48</v>
      </c>
      <c r="D1" s="39" t="s">
        <v>14</v>
      </c>
      <c r="E1" s="39" t="s">
        <v>15</v>
      </c>
      <c r="F1" s="39" t="s">
        <v>16</v>
      </c>
      <c r="G1" s="39" t="s">
        <v>17</v>
      </c>
      <c r="H1" s="39" t="s">
        <v>18</v>
      </c>
      <c r="I1" s="39" t="s">
        <v>19</v>
      </c>
      <c r="J1" s="39" t="s">
        <v>20</v>
      </c>
      <c r="K1" s="39" t="s">
        <v>21</v>
      </c>
      <c r="L1" s="39" t="s">
        <v>22</v>
      </c>
      <c r="M1" s="39" t="s">
        <v>23</v>
      </c>
      <c r="N1" s="39" t="s">
        <v>24</v>
      </c>
      <c r="O1" s="39" t="s">
        <v>25</v>
      </c>
      <c r="P1" s="39" t="s">
        <v>26</v>
      </c>
    </row>
    <row r="2" spans="1:16" s="8" customFormat="1" ht="18" x14ac:dyDescent="0.35">
      <c r="A2" s="45" t="s">
        <v>29</v>
      </c>
      <c r="B2" s="48" t="s">
        <v>50</v>
      </c>
      <c r="C2" s="46">
        <v>10</v>
      </c>
      <c r="D2" s="50">
        <v>54.13</v>
      </c>
      <c r="E2" s="50">
        <v>54.13</v>
      </c>
      <c r="F2" s="50">
        <v>54.13</v>
      </c>
      <c r="G2" s="50">
        <v>66.849999999999994</v>
      </c>
      <c r="H2" s="50">
        <v>66.849999999999994</v>
      </c>
      <c r="I2" s="50">
        <v>66.849999999999994</v>
      </c>
      <c r="J2" s="50">
        <v>66.849999999999994</v>
      </c>
      <c r="K2" s="44">
        <v>66.849999999999994</v>
      </c>
      <c r="L2" s="44">
        <v>66.849999999999994</v>
      </c>
      <c r="M2" s="44">
        <v>66.849999999999994</v>
      </c>
      <c r="N2" s="44">
        <v>66.849999999999994</v>
      </c>
      <c r="O2" s="44">
        <v>66.849999999999994</v>
      </c>
      <c r="P2" s="61" t="s">
        <v>40</v>
      </c>
    </row>
    <row r="3" spans="1:16" s="8" customFormat="1" ht="18" customHeight="1" x14ac:dyDescent="0.35">
      <c r="A3" s="45" t="s">
        <v>33</v>
      </c>
      <c r="B3" s="48" t="s">
        <v>51</v>
      </c>
      <c r="C3" s="46">
        <v>28</v>
      </c>
      <c r="D3" s="50">
        <v>85.56</v>
      </c>
      <c r="E3" s="44"/>
      <c r="F3" s="44"/>
      <c r="G3" s="44"/>
      <c r="H3" s="44"/>
      <c r="I3" s="44"/>
      <c r="J3" s="44">
        <v>195.89</v>
      </c>
      <c r="K3" s="44"/>
      <c r="L3" s="44"/>
      <c r="M3" s="44"/>
      <c r="N3" s="44"/>
      <c r="O3" s="44"/>
      <c r="P3" s="61" t="s">
        <v>40</v>
      </c>
    </row>
    <row r="4" spans="1:16" s="8" customFormat="1" ht="18" x14ac:dyDescent="0.35">
      <c r="A4" s="45" t="s">
        <v>33</v>
      </c>
      <c r="B4" s="48" t="s">
        <v>52</v>
      </c>
      <c r="C4" s="46">
        <v>1</v>
      </c>
      <c r="D4" s="44"/>
      <c r="E4" s="44"/>
      <c r="F4" s="44"/>
      <c r="G4" s="50">
        <v>61.55</v>
      </c>
      <c r="H4" s="44"/>
      <c r="I4" s="44"/>
      <c r="J4" s="44"/>
      <c r="K4" s="44"/>
      <c r="L4" s="44"/>
      <c r="M4" s="44">
        <v>23.86</v>
      </c>
      <c r="N4" s="44"/>
      <c r="O4" s="44"/>
      <c r="P4" s="62" t="s">
        <v>41</v>
      </c>
    </row>
    <row r="5" spans="1:16" s="8" customFormat="1" ht="18" x14ac:dyDescent="0.35">
      <c r="A5" s="45" t="s">
        <v>9</v>
      </c>
      <c r="B5" s="48" t="s">
        <v>53</v>
      </c>
      <c r="C5" s="46">
        <v>4</v>
      </c>
      <c r="D5" s="50">
        <v>21.3</v>
      </c>
      <c r="E5" s="44"/>
      <c r="F5" s="44"/>
      <c r="G5" s="50">
        <v>23.7</v>
      </c>
      <c r="H5" s="44"/>
      <c r="I5" s="44"/>
      <c r="J5" s="50">
        <v>23.7</v>
      </c>
      <c r="K5" s="44"/>
      <c r="L5" s="44"/>
      <c r="M5" s="44">
        <v>23.7</v>
      </c>
      <c r="N5" s="44"/>
      <c r="O5" s="44"/>
      <c r="P5" s="40" t="s">
        <v>40</v>
      </c>
    </row>
    <row r="6" spans="1:16" s="8" customFormat="1" ht="18" x14ac:dyDescent="0.35">
      <c r="A6" s="45" t="s">
        <v>35</v>
      </c>
      <c r="B6" s="48" t="s">
        <v>54</v>
      </c>
      <c r="C6" s="46">
        <v>14</v>
      </c>
      <c r="D6" s="44"/>
      <c r="E6" s="44"/>
      <c r="F6" s="44"/>
      <c r="G6" s="50">
        <v>1482.59</v>
      </c>
      <c r="H6" s="44"/>
      <c r="I6" s="44"/>
      <c r="J6" s="44"/>
      <c r="K6" s="44"/>
      <c r="L6" s="44"/>
      <c r="M6" s="44"/>
      <c r="N6" s="44"/>
      <c r="O6" s="44"/>
      <c r="P6" s="40" t="s">
        <v>40</v>
      </c>
    </row>
    <row r="7" spans="1:16" s="8" customFormat="1" ht="18" x14ac:dyDescent="0.35">
      <c r="A7" s="47" t="s">
        <v>36</v>
      </c>
      <c r="B7" s="48" t="s">
        <v>55</v>
      </c>
      <c r="C7" s="46">
        <v>1</v>
      </c>
      <c r="D7" s="50">
        <v>2107.79</v>
      </c>
      <c r="E7" s="50">
        <v>2108.9899999999998</v>
      </c>
      <c r="F7" s="50">
        <v>2108.9899999999998</v>
      </c>
      <c r="G7" s="50">
        <v>2108.39</v>
      </c>
      <c r="H7" s="50">
        <v>2108.39</v>
      </c>
      <c r="I7" s="50">
        <v>2108.39</v>
      </c>
      <c r="J7" s="50">
        <v>2108.39</v>
      </c>
      <c r="K7" s="44">
        <v>2108.39</v>
      </c>
      <c r="L7" s="44">
        <v>2108.39</v>
      </c>
      <c r="M7" s="44">
        <v>2108.39</v>
      </c>
      <c r="N7" s="44">
        <v>2108.39</v>
      </c>
      <c r="O7" s="44">
        <v>2108.39</v>
      </c>
      <c r="P7" s="41" t="s">
        <v>38</v>
      </c>
    </row>
    <row r="8" spans="1:16" s="8" customFormat="1" ht="18" x14ac:dyDescent="0.35">
      <c r="A8" s="48" t="s">
        <v>36</v>
      </c>
      <c r="B8" s="48" t="s">
        <v>56</v>
      </c>
      <c r="C8" s="46">
        <v>1</v>
      </c>
      <c r="D8" s="50">
        <v>262.94</v>
      </c>
      <c r="E8" s="50">
        <v>279.07</v>
      </c>
      <c r="F8" s="50">
        <v>279.07</v>
      </c>
      <c r="G8" s="50">
        <v>279.07</v>
      </c>
      <c r="H8" s="50">
        <v>279.07</v>
      </c>
      <c r="I8" s="50">
        <v>279.07</v>
      </c>
      <c r="J8" s="50">
        <v>279.07</v>
      </c>
      <c r="K8" s="44">
        <v>279.07</v>
      </c>
      <c r="L8" s="44">
        <v>279.07</v>
      </c>
      <c r="M8" s="44">
        <v>279.07</v>
      </c>
      <c r="N8" s="44">
        <v>279.07</v>
      </c>
      <c r="O8" s="44">
        <v>279.07</v>
      </c>
      <c r="P8" s="42" t="s">
        <v>38</v>
      </c>
    </row>
    <row r="9" spans="1:16" s="8" customFormat="1" ht="18" x14ac:dyDescent="0.35">
      <c r="A9" s="48" t="s">
        <v>36</v>
      </c>
      <c r="B9" s="48" t="s">
        <v>57</v>
      </c>
      <c r="C9" s="46">
        <v>1</v>
      </c>
      <c r="D9" s="50">
        <v>249.19</v>
      </c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2" t="s">
        <v>38</v>
      </c>
    </row>
    <row r="10" spans="1:16" s="8" customFormat="1" ht="18" x14ac:dyDescent="0.35">
      <c r="A10" s="48" t="s">
        <v>36</v>
      </c>
      <c r="B10" s="48" t="s">
        <v>58</v>
      </c>
      <c r="C10" s="46">
        <v>1</v>
      </c>
      <c r="D10" s="50">
        <v>57.23</v>
      </c>
      <c r="E10" s="50">
        <v>57.23</v>
      </c>
      <c r="F10" s="50">
        <v>57.23</v>
      </c>
      <c r="G10" s="50">
        <v>57.23</v>
      </c>
      <c r="H10" s="50">
        <v>57.23</v>
      </c>
      <c r="I10" s="50">
        <v>57.23</v>
      </c>
      <c r="J10" s="50">
        <v>57.23</v>
      </c>
      <c r="K10" s="44">
        <v>57.23</v>
      </c>
      <c r="L10" s="44">
        <v>57.23</v>
      </c>
      <c r="M10" s="44">
        <v>57.23</v>
      </c>
      <c r="N10" s="44">
        <v>57.23</v>
      </c>
      <c r="O10" s="44">
        <v>57.23</v>
      </c>
      <c r="P10" s="42" t="s">
        <v>38</v>
      </c>
    </row>
    <row r="11" spans="1:16" x14ac:dyDescent="0.3">
      <c r="A11" s="48" t="s">
        <v>36</v>
      </c>
      <c r="B11" s="48" t="s">
        <v>59</v>
      </c>
      <c r="C11" s="46">
        <v>1</v>
      </c>
      <c r="D11" s="50">
        <v>132.68</v>
      </c>
      <c r="E11" s="50">
        <v>139.71</v>
      </c>
      <c r="F11" s="50">
        <v>139.71</v>
      </c>
      <c r="G11" s="50">
        <v>139.71</v>
      </c>
      <c r="H11" s="50">
        <v>139.71</v>
      </c>
      <c r="I11" s="50">
        <v>139.71</v>
      </c>
      <c r="J11" s="50">
        <v>139.71</v>
      </c>
      <c r="K11" s="44">
        <v>139.71</v>
      </c>
      <c r="L11" s="44">
        <v>139.71</v>
      </c>
      <c r="M11" s="44">
        <v>139.71</v>
      </c>
      <c r="N11" s="44">
        <v>139.71</v>
      </c>
      <c r="O11" s="44">
        <v>139.71</v>
      </c>
      <c r="P11" s="42" t="s">
        <v>38</v>
      </c>
    </row>
    <row r="12" spans="1:16" x14ac:dyDescent="0.3">
      <c r="A12" s="45" t="s">
        <v>33</v>
      </c>
      <c r="B12" s="48" t="s">
        <v>60</v>
      </c>
      <c r="C12" s="46">
        <v>1</v>
      </c>
      <c r="D12" s="50">
        <v>19</v>
      </c>
      <c r="E12" s="50">
        <v>19</v>
      </c>
      <c r="F12" s="50">
        <v>19</v>
      </c>
      <c r="G12" s="50">
        <v>28.64</v>
      </c>
      <c r="H12" s="50">
        <v>26.65</v>
      </c>
      <c r="I12" s="50">
        <v>26.65</v>
      </c>
      <c r="J12" s="50">
        <v>26.65</v>
      </c>
      <c r="K12" s="44">
        <v>26.65</v>
      </c>
      <c r="L12" s="44">
        <v>26.65</v>
      </c>
      <c r="M12" s="44">
        <v>26.65</v>
      </c>
      <c r="N12" s="44">
        <v>26.65</v>
      </c>
      <c r="O12" s="44">
        <v>26.65</v>
      </c>
      <c r="P12" s="40" t="s">
        <v>40</v>
      </c>
    </row>
    <row r="13" spans="1:16" x14ac:dyDescent="0.3">
      <c r="A13" s="45" t="s">
        <v>33</v>
      </c>
      <c r="B13" s="48" t="s">
        <v>173</v>
      </c>
      <c r="C13" s="46">
        <v>2</v>
      </c>
      <c r="D13" s="50">
        <v>13</v>
      </c>
      <c r="E13" s="50">
        <v>13</v>
      </c>
      <c r="F13" s="50">
        <v>13.99</v>
      </c>
      <c r="G13" s="50">
        <v>14.98</v>
      </c>
      <c r="H13" s="50">
        <v>14.98</v>
      </c>
      <c r="I13" s="50">
        <v>14.98</v>
      </c>
      <c r="J13" s="50">
        <v>14.98</v>
      </c>
      <c r="K13" s="44">
        <v>14.98</v>
      </c>
      <c r="L13" s="44">
        <v>14.98</v>
      </c>
      <c r="M13" s="44">
        <v>14.98</v>
      </c>
      <c r="N13" s="44">
        <v>14.98</v>
      </c>
      <c r="O13" s="44">
        <v>14.98</v>
      </c>
      <c r="P13" s="40" t="s">
        <v>40</v>
      </c>
    </row>
    <row r="14" spans="1:16" x14ac:dyDescent="0.3">
      <c r="A14" s="45" t="s">
        <v>37</v>
      </c>
      <c r="B14" s="48" t="s">
        <v>61</v>
      </c>
      <c r="C14" s="46">
        <v>25</v>
      </c>
      <c r="D14" s="44"/>
      <c r="E14" s="44"/>
      <c r="F14" s="44"/>
      <c r="G14" s="44"/>
      <c r="H14" s="44"/>
      <c r="I14" s="44"/>
      <c r="J14" s="44"/>
      <c r="K14" s="44"/>
      <c r="L14" s="44"/>
      <c r="M14" s="44">
        <v>1595</v>
      </c>
      <c r="N14" s="44"/>
      <c r="O14" s="44"/>
      <c r="P14" s="40" t="s">
        <v>40</v>
      </c>
    </row>
    <row r="15" spans="1:16" x14ac:dyDescent="0.3">
      <c r="A15" s="49" t="s">
        <v>33</v>
      </c>
      <c r="B15" s="48" t="s">
        <v>156</v>
      </c>
      <c r="C15" s="46">
        <v>2</v>
      </c>
      <c r="D15" s="50">
        <v>2</v>
      </c>
      <c r="E15" s="50">
        <v>2</v>
      </c>
      <c r="F15" s="50">
        <v>2</v>
      </c>
      <c r="G15" s="50">
        <v>2</v>
      </c>
      <c r="H15" s="50">
        <v>2</v>
      </c>
      <c r="I15" s="50">
        <v>2</v>
      </c>
      <c r="J15" s="50">
        <v>2</v>
      </c>
      <c r="K15" s="44">
        <v>2</v>
      </c>
      <c r="L15" s="44">
        <v>2</v>
      </c>
      <c r="M15" s="44">
        <v>2</v>
      </c>
      <c r="N15" s="44">
        <v>2</v>
      </c>
      <c r="O15" s="44">
        <v>2</v>
      </c>
      <c r="P15" s="43" t="s">
        <v>40</v>
      </c>
    </row>
    <row r="19" spans="5:8" x14ac:dyDescent="0.3">
      <c r="H19" s="55"/>
    </row>
    <row r="23" spans="5:8" x14ac:dyDescent="0.3">
      <c r="E23" s="55"/>
    </row>
  </sheetData>
  <pageMargins left="0.7" right="0.7" top="0.75" bottom="0.75" header="0.3" footer="0.3"/>
  <pageSetup paperSize="9" orientation="portrait" horizontalDpi="720" verticalDpi="72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3CD92-1A24-4502-9007-CED19918ED4D}">
  <sheetPr codeName="Feuil5"/>
  <dimension ref="A1:M20"/>
  <sheetViews>
    <sheetView showZeros="0" workbookViewId="0">
      <selection activeCell="D24" sqref="D24"/>
    </sheetView>
  </sheetViews>
  <sheetFormatPr baseColWidth="10" defaultRowHeight="15" x14ac:dyDescent="0.25"/>
  <sheetData>
    <row r="1" spans="1:13" x14ac:dyDescent="0.25">
      <c r="A1" s="34">
        <v>2023</v>
      </c>
      <c r="B1" s="35">
        <f>DATE($A$1,1,1)</f>
        <v>44927</v>
      </c>
      <c r="C1" s="35">
        <f>DATE($A$1,2,1)</f>
        <v>44958</v>
      </c>
      <c r="D1" s="35">
        <f>DATE($A$1,3,1)</f>
        <v>44986</v>
      </c>
      <c r="E1" s="35">
        <f>DATE($A$1,4,1)</f>
        <v>45017</v>
      </c>
      <c r="F1" s="35">
        <f>DATE($A$1,5,1)</f>
        <v>45047</v>
      </c>
      <c r="G1" s="35">
        <f>DATE($A$1,6,1)</f>
        <v>45078</v>
      </c>
      <c r="H1" s="35">
        <f>DATE($A$1,7,1)</f>
        <v>45108</v>
      </c>
      <c r="I1" s="35">
        <f>DATE($A$1,8,1)</f>
        <v>45139</v>
      </c>
      <c r="J1" s="35">
        <f>DATE($A$1,9,1)</f>
        <v>45170</v>
      </c>
      <c r="K1" s="35">
        <f>DATE($A$1,10,1)</f>
        <v>45200</v>
      </c>
      <c r="L1" s="35">
        <f>DATE($A$1,11,1)</f>
        <v>45231</v>
      </c>
      <c r="M1" s="35">
        <f>DATE($A$1,12,1)</f>
        <v>45261</v>
      </c>
    </row>
    <row r="2" spans="1:13" ht="15.6" x14ac:dyDescent="0.3">
      <c r="A2" s="28" t="s">
        <v>32</v>
      </c>
      <c r="B2" s="33">
        <f>SUMIFS(T_Compte[Mouvement],T_Compte[Budget],Statistiques!$A2,T_Compte[Date],"&gt;="&amp;B$1,T_Compte[Date],"&lt;"&amp;C$1)</f>
        <v>0</v>
      </c>
      <c r="C2" s="33">
        <f>SUMIFS(T_Compte[Mouvement],T_Compte[Budget],Statistiques!$A2,T_Compte[Date],"&gt;="&amp;C$1,T_Compte[Date],"&lt;"&amp;D$1)</f>
        <v>0</v>
      </c>
      <c r="D2" s="33">
        <f>SUMIFS(T_Compte[Mouvement],T_Compte[Budget],Statistiques!$A2,T_Compte[Date],"&gt;="&amp;D$1,T_Compte[Date],"&lt;"&amp;E$1)</f>
        <v>0</v>
      </c>
      <c r="E2" s="33">
        <f>SUMIFS(T_Compte[Mouvement],T_Compte[Budget],Statistiques!$A2,T_Compte[Date],"&gt;="&amp;E$1,T_Compte[Date],"&lt;"&amp;F$1)</f>
        <v>0</v>
      </c>
      <c r="F2" s="33">
        <f>SUMIFS(T_Compte[Mouvement],T_Compte[Budget],Statistiques!$A2,T_Compte[Date],"&gt;="&amp;F$1,T_Compte[Date],"&lt;"&amp;G$1)</f>
        <v>0</v>
      </c>
      <c r="G2" s="33">
        <f>SUMIFS(T_Compte[Mouvement],T_Compte[Budget],Statistiques!$A2,T_Compte[Date],"&gt;="&amp;G$1,T_Compte[Date],"&lt;"&amp;H$1)</f>
        <v>0</v>
      </c>
      <c r="H2" s="33">
        <f>SUMIFS(T_Compte[Mouvement],T_Compte[Budget],Statistiques!$A2,T_Compte[Date],"&gt;="&amp;H$1,T_Compte[Date],"&lt;"&amp;I$1)</f>
        <v>0</v>
      </c>
      <c r="I2" s="33">
        <f>SUMIFS(T_Compte[Mouvement],T_Compte[Budget],Statistiques!$A2,T_Compte[Date],"&gt;="&amp;I$1,T_Compte[Date],"&lt;"&amp;J$1)</f>
        <v>0</v>
      </c>
      <c r="J2" s="33">
        <f>SUMIFS(T_Compte[Mouvement],T_Compte[Budget],Statistiques!$A2,T_Compte[Date],"&gt;="&amp;J$1,T_Compte[Date],"&lt;"&amp;K$1)</f>
        <v>0</v>
      </c>
      <c r="K2" s="33">
        <f>SUMIFS(T_Compte[Mouvement],T_Compte[Budget],Statistiques!$A2,T_Compte[Date],"&gt;="&amp;K$1,T_Compte[Date],"&lt;"&amp;L$1)</f>
        <v>0</v>
      </c>
      <c r="L2" s="33">
        <f>SUMIFS(T_Compte[Mouvement],T_Compte[Budget],Statistiques!$A2,T_Compte[Date],"&gt;="&amp;L$1,T_Compte[Date],"&lt;"&amp;M$1)</f>
        <v>0</v>
      </c>
      <c r="M2" s="33">
        <f>SUMIFS(T_Compte[Mouvement],T_Compte[Budget],Statistiques!$A2,T_Compte[Date],"&gt;="&amp;M$1)</f>
        <v>0</v>
      </c>
    </row>
    <row r="3" spans="1:13" ht="15.6" x14ac:dyDescent="0.3">
      <c r="A3" s="29" t="s">
        <v>35</v>
      </c>
      <c r="B3" s="33">
        <f>SUMIFS(T_Compte[Mouvement],T_Compte[Budget],Statistiques!$A3,T_Compte[Date],"&gt;="&amp;B$1,T_Compte[Date],"&lt;"&amp;C$1)</f>
        <v>0</v>
      </c>
      <c r="C3" s="33">
        <f>SUMIFS(T_Compte[Mouvement],T_Compte[Budget],Statistiques!$A3,T_Compte[Date],"&gt;="&amp;C$1,T_Compte[Date],"&lt;"&amp;D$1)</f>
        <v>0</v>
      </c>
      <c r="D3" s="33">
        <f>SUMIFS(T_Compte[Mouvement],T_Compte[Budget],Statistiques!$A3,T_Compte[Date],"&gt;="&amp;D$1,T_Compte[Date],"&lt;"&amp;E$1)</f>
        <v>0</v>
      </c>
      <c r="E3" s="33">
        <f>SUMIFS(T_Compte[Mouvement],T_Compte[Budget],Statistiques!$A3,T_Compte[Date],"&gt;="&amp;E$1,T_Compte[Date],"&lt;"&amp;F$1)</f>
        <v>0</v>
      </c>
      <c r="F3" s="33">
        <f>SUMIFS(T_Compte[Mouvement],T_Compte[Budget],Statistiques!$A3,T_Compte[Date],"&gt;="&amp;F$1,T_Compte[Date],"&lt;"&amp;G$1)</f>
        <v>0</v>
      </c>
      <c r="G3" s="33">
        <f>SUMIFS(T_Compte[Mouvement],T_Compte[Budget],Statistiques!$A3,T_Compte[Date],"&gt;="&amp;G$1,T_Compte[Date],"&lt;"&amp;H$1)</f>
        <v>0</v>
      </c>
      <c r="H3" s="33">
        <f>SUMIFS(T_Compte[Mouvement],T_Compte[Budget],Statistiques!$A3,T_Compte[Date],"&gt;="&amp;H$1,T_Compte[Date],"&lt;"&amp;I$1)</f>
        <v>0</v>
      </c>
      <c r="I3" s="33">
        <f>SUMIFS(T_Compte[Mouvement],T_Compte[Budget],Statistiques!$A3,T_Compte[Date],"&gt;="&amp;I$1,T_Compte[Date],"&lt;"&amp;J$1)</f>
        <v>0</v>
      </c>
      <c r="J3" s="33">
        <f>SUMIFS(T_Compte[Mouvement],T_Compte[Budget],Statistiques!$A3,T_Compte[Date],"&gt;="&amp;J$1,T_Compte[Date],"&lt;"&amp;K$1)</f>
        <v>0</v>
      </c>
      <c r="K3" s="33">
        <f>SUMIFS(T_Compte[Mouvement],T_Compte[Budget],Statistiques!$A3,T_Compte[Date],"&gt;="&amp;K$1,T_Compte[Date],"&lt;"&amp;L$1)</f>
        <v>0</v>
      </c>
      <c r="L3" s="33">
        <f>SUMIFS(T_Compte[Mouvement],T_Compte[Budget],Statistiques!$A3,T_Compte[Date],"&gt;="&amp;L$1,T_Compte[Date],"&lt;"&amp;M$1)</f>
        <v>0</v>
      </c>
      <c r="M3" s="33">
        <f>SUMIFS(T_Compte[Mouvement],T_Compte[Budget],Statistiques!$A3,T_Compte[Date],"&gt;="&amp;M$1)</f>
        <v>0</v>
      </c>
    </row>
    <row r="4" spans="1:13" ht="15.6" x14ac:dyDescent="0.3">
      <c r="A4" s="28" t="s">
        <v>9</v>
      </c>
      <c r="B4" s="33">
        <f>SUMIFS(T_Compte[Mouvement],T_Compte[Budget],Statistiques!$A4,T_Compte[Date],"&gt;="&amp;B$1,T_Compte[Date],"&lt;"&amp;C$1)</f>
        <v>0</v>
      </c>
      <c r="C4" s="33">
        <f>SUMIFS(T_Compte[Mouvement],T_Compte[Budget],Statistiques!$A4,T_Compte[Date],"&gt;="&amp;C$1,T_Compte[Date],"&lt;"&amp;D$1)</f>
        <v>0</v>
      </c>
      <c r="D4" s="33">
        <f>SUMIFS(T_Compte[Mouvement],T_Compte[Budget],Statistiques!$A4,T_Compte[Date],"&gt;="&amp;D$1,T_Compte[Date],"&lt;"&amp;E$1)</f>
        <v>0</v>
      </c>
      <c r="E4" s="33">
        <f>SUMIFS(T_Compte[Mouvement],T_Compte[Budget],Statistiques!$A4,T_Compte[Date],"&gt;="&amp;E$1,T_Compte[Date],"&lt;"&amp;F$1)</f>
        <v>0</v>
      </c>
      <c r="F4" s="33">
        <f>SUMIFS(T_Compte[Mouvement],T_Compte[Budget],Statistiques!$A4,T_Compte[Date],"&gt;="&amp;F$1,T_Compte[Date],"&lt;"&amp;G$1)</f>
        <v>0</v>
      </c>
      <c r="G4" s="33">
        <f>SUMIFS(T_Compte[Mouvement],T_Compte[Budget],Statistiques!$A4,T_Compte[Date],"&gt;="&amp;G$1,T_Compte[Date],"&lt;"&amp;H$1)</f>
        <v>0</v>
      </c>
      <c r="H4" s="33">
        <f>SUMIFS(T_Compte[Mouvement],T_Compte[Budget],Statistiques!$A4,T_Compte[Date],"&gt;="&amp;H$1,T_Compte[Date],"&lt;"&amp;I$1)</f>
        <v>0</v>
      </c>
      <c r="I4" s="33">
        <f>SUMIFS(T_Compte[Mouvement],T_Compte[Budget],Statistiques!$A4,T_Compte[Date],"&gt;="&amp;I$1,T_Compte[Date],"&lt;"&amp;J$1)</f>
        <v>0</v>
      </c>
      <c r="J4" s="33">
        <f>SUMIFS(T_Compte[Mouvement],T_Compte[Budget],Statistiques!$A4,T_Compte[Date],"&gt;="&amp;J$1,T_Compte[Date],"&lt;"&amp;K$1)</f>
        <v>0</v>
      </c>
      <c r="K4" s="33">
        <f>SUMIFS(T_Compte[Mouvement],T_Compte[Budget],Statistiques!$A4,T_Compte[Date],"&gt;="&amp;K$1,T_Compte[Date],"&lt;"&amp;L$1)</f>
        <v>0</v>
      </c>
      <c r="L4" s="33">
        <f>SUMIFS(T_Compte[Mouvement],T_Compte[Budget],Statistiques!$A4,T_Compte[Date],"&gt;="&amp;L$1,T_Compte[Date],"&lt;"&amp;M$1)</f>
        <v>0</v>
      </c>
      <c r="M4" s="33">
        <f>SUMIFS(T_Compte[Mouvement],T_Compte[Budget],Statistiques!$A4,T_Compte[Date],"&gt;="&amp;M$1)</f>
        <v>0</v>
      </c>
    </row>
    <row r="5" spans="1:13" ht="15.6" x14ac:dyDescent="0.3">
      <c r="A5" s="29" t="s">
        <v>34</v>
      </c>
      <c r="B5" s="33">
        <f>SUMIFS(T_Compte[Mouvement],T_Compte[Budget],Statistiques!$A5,T_Compte[Date],"&gt;="&amp;B$1,T_Compte[Date],"&lt;"&amp;C$1)</f>
        <v>0</v>
      </c>
      <c r="C5" s="33">
        <f>SUMIFS(T_Compte[Mouvement],T_Compte[Budget],Statistiques!$A5,T_Compte[Date],"&gt;="&amp;C$1,T_Compte[Date],"&lt;"&amp;D$1)</f>
        <v>0</v>
      </c>
      <c r="D5" s="33">
        <f>SUMIFS(T_Compte[Mouvement],T_Compte[Budget],Statistiques!$A5,T_Compte[Date],"&gt;="&amp;D$1,T_Compte[Date],"&lt;"&amp;E$1)</f>
        <v>0</v>
      </c>
      <c r="E5" s="33">
        <f>SUMIFS(T_Compte[Mouvement],T_Compte[Budget],Statistiques!$A5,T_Compte[Date],"&gt;="&amp;E$1,T_Compte[Date],"&lt;"&amp;F$1)</f>
        <v>0</v>
      </c>
      <c r="F5" s="33">
        <f>SUMIFS(T_Compte[Mouvement],T_Compte[Budget],Statistiques!$A5,T_Compte[Date],"&gt;="&amp;F$1,T_Compte[Date],"&lt;"&amp;G$1)</f>
        <v>0</v>
      </c>
      <c r="G5" s="33">
        <f>SUMIFS(T_Compte[Mouvement],T_Compte[Budget],Statistiques!$A5,T_Compte[Date],"&gt;="&amp;G$1,T_Compte[Date],"&lt;"&amp;H$1)</f>
        <v>0</v>
      </c>
      <c r="H5" s="33">
        <f>SUMIFS(T_Compte[Mouvement],T_Compte[Budget],Statistiques!$A5,T_Compte[Date],"&gt;="&amp;H$1,T_Compte[Date],"&lt;"&amp;I$1)</f>
        <v>0</v>
      </c>
      <c r="I5" s="33">
        <f>SUMIFS(T_Compte[Mouvement],T_Compte[Budget],Statistiques!$A5,T_Compte[Date],"&gt;="&amp;I$1,T_Compte[Date],"&lt;"&amp;J$1)</f>
        <v>0</v>
      </c>
      <c r="J5" s="33">
        <f>SUMIFS(T_Compte[Mouvement],T_Compte[Budget],Statistiques!$A5,T_Compte[Date],"&gt;="&amp;J$1,T_Compte[Date],"&lt;"&amp;K$1)</f>
        <v>0</v>
      </c>
      <c r="K5" s="33">
        <f>SUMIFS(T_Compte[Mouvement],T_Compte[Budget],Statistiques!$A5,T_Compte[Date],"&gt;="&amp;K$1,T_Compte[Date],"&lt;"&amp;L$1)</f>
        <v>0</v>
      </c>
      <c r="L5" s="33">
        <f>SUMIFS(T_Compte[Mouvement],T_Compte[Budget],Statistiques!$A5,T_Compte[Date],"&gt;="&amp;L$1,T_Compte[Date],"&lt;"&amp;M$1)</f>
        <v>0</v>
      </c>
      <c r="M5" s="33">
        <f>SUMIFS(T_Compte[Mouvement],T_Compte[Budget],Statistiques!$A5,T_Compte[Date],"&gt;="&amp;M$1)</f>
        <v>0</v>
      </c>
    </row>
    <row r="6" spans="1:13" ht="15.6" x14ac:dyDescent="0.3">
      <c r="A6" s="28" t="s">
        <v>31</v>
      </c>
      <c r="B6" s="33">
        <f>SUMIFS(T_Compte[Mouvement],T_Compte[Budget],Statistiques!$A6,T_Compte[Date],"&gt;="&amp;B$1,T_Compte[Date],"&lt;"&amp;C$1)</f>
        <v>0</v>
      </c>
      <c r="C6" s="33">
        <f>SUMIFS(T_Compte[Mouvement],T_Compte[Budget],Statistiques!$A6,T_Compte[Date],"&gt;="&amp;C$1,T_Compte[Date],"&lt;"&amp;D$1)</f>
        <v>0</v>
      </c>
      <c r="D6" s="33">
        <f>SUMIFS(T_Compte[Mouvement],T_Compte[Budget],Statistiques!$A6,T_Compte[Date],"&gt;="&amp;D$1,T_Compte[Date],"&lt;"&amp;E$1)</f>
        <v>0</v>
      </c>
      <c r="E6" s="33">
        <f>SUMIFS(T_Compte[Mouvement],T_Compte[Budget],Statistiques!$A6,T_Compte[Date],"&gt;="&amp;E$1,T_Compte[Date],"&lt;"&amp;F$1)</f>
        <v>0</v>
      </c>
      <c r="F6" s="33">
        <f>SUMIFS(T_Compte[Mouvement],T_Compte[Budget],Statistiques!$A6,T_Compte[Date],"&gt;="&amp;F$1,T_Compte[Date],"&lt;"&amp;G$1)</f>
        <v>0</v>
      </c>
      <c r="G6" s="33">
        <f>SUMIFS(T_Compte[Mouvement],T_Compte[Budget],Statistiques!$A6,T_Compte[Date],"&gt;="&amp;G$1,T_Compte[Date],"&lt;"&amp;H$1)</f>
        <v>0</v>
      </c>
      <c r="H6" s="33">
        <f>SUMIFS(T_Compte[Mouvement],T_Compte[Budget],Statistiques!$A6,T_Compte[Date],"&gt;="&amp;H$1,T_Compte[Date],"&lt;"&amp;I$1)</f>
        <v>0</v>
      </c>
      <c r="I6" s="33">
        <f>SUMIFS(T_Compte[Mouvement],T_Compte[Budget],Statistiques!$A6,T_Compte[Date],"&gt;="&amp;I$1,T_Compte[Date],"&lt;"&amp;J$1)</f>
        <v>0</v>
      </c>
      <c r="J6" s="33">
        <f>SUMIFS(T_Compte[Mouvement],T_Compte[Budget],Statistiques!$A6,T_Compte[Date],"&gt;="&amp;J$1,T_Compte[Date],"&lt;"&amp;K$1)</f>
        <v>0</v>
      </c>
      <c r="K6" s="33">
        <f>SUMIFS(T_Compte[Mouvement],T_Compte[Budget],Statistiques!$A6,T_Compte[Date],"&gt;="&amp;K$1,T_Compte[Date],"&lt;"&amp;L$1)</f>
        <v>0</v>
      </c>
      <c r="L6" s="33">
        <f>SUMIFS(T_Compte[Mouvement],T_Compte[Budget],Statistiques!$A6,T_Compte[Date],"&gt;="&amp;L$1,T_Compte[Date],"&lt;"&amp;M$1)</f>
        <v>0</v>
      </c>
      <c r="M6" s="33">
        <f>SUMIFS(T_Compte[Mouvement],T_Compte[Budget],Statistiques!$A6,T_Compte[Date],"&gt;="&amp;M$1)</f>
        <v>0</v>
      </c>
    </row>
    <row r="7" spans="1:13" ht="15.6" x14ac:dyDescent="0.3">
      <c r="A7" s="29" t="s">
        <v>37</v>
      </c>
      <c r="B7" s="33">
        <f>SUMIFS(T_Compte[Mouvement],T_Compte[Budget],Statistiques!$A7,T_Compte[Date],"&gt;="&amp;B$1,T_Compte[Date],"&lt;"&amp;C$1)</f>
        <v>0</v>
      </c>
      <c r="C7" s="33">
        <f>SUMIFS(T_Compte[Mouvement],T_Compte[Budget],Statistiques!$A7,T_Compte[Date],"&gt;="&amp;C$1,T_Compte[Date],"&lt;"&amp;D$1)</f>
        <v>0</v>
      </c>
      <c r="D7" s="33">
        <f>SUMIFS(T_Compte[Mouvement],T_Compte[Budget],Statistiques!$A7,T_Compte[Date],"&gt;="&amp;D$1,T_Compte[Date],"&lt;"&amp;E$1)</f>
        <v>0</v>
      </c>
      <c r="E7" s="33">
        <f>SUMIFS(T_Compte[Mouvement],T_Compte[Budget],Statistiques!$A7,T_Compte[Date],"&gt;="&amp;E$1,T_Compte[Date],"&lt;"&amp;F$1)</f>
        <v>0</v>
      </c>
      <c r="F7" s="33">
        <f>SUMIFS(T_Compte[Mouvement],T_Compte[Budget],Statistiques!$A7,T_Compte[Date],"&gt;="&amp;F$1,T_Compte[Date],"&lt;"&amp;G$1)</f>
        <v>0</v>
      </c>
      <c r="G7" s="33">
        <f>SUMIFS(T_Compte[Mouvement],T_Compte[Budget],Statistiques!$A7,T_Compte[Date],"&gt;="&amp;G$1,T_Compte[Date],"&lt;"&amp;H$1)</f>
        <v>0</v>
      </c>
      <c r="H7" s="33">
        <f>SUMIFS(T_Compte[Mouvement],T_Compte[Budget],Statistiques!$A7,T_Compte[Date],"&gt;="&amp;H$1,T_Compte[Date],"&lt;"&amp;I$1)</f>
        <v>0</v>
      </c>
      <c r="I7" s="33">
        <f>SUMIFS(T_Compte[Mouvement],T_Compte[Budget],Statistiques!$A7,T_Compte[Date],"&gt;="&amp;I$1,T_Compte[Date],"&lt;"&amp;J$1)</f>
        <v>0</v>
      </c>
      <c r="J7" s="33">
        <f>SUMIFS(T_Compte[Mouvement],T_Compte[Budget],Statistiques!$A7,T_Compte[Date],"&gt;="&amp;J$1,T_Compte[Date],"&lt;"&amp;K$1)</f>
        <v>0</v>
      </c>
      <c r="K7" s="33">
        <f>SUMIFS(T_Compte[Mouvement],T_Compte[Budget],Statistiques!$A7,T_Compte[Date],"&gt;="&amp;K$1,T_Compte[Date],"&lt;"&amp;L$1)</f>
        <v>0</v>
      </c>
      <c r="L7" s="33">
        <f>SUMIFS(T_Compte[Mouvement],T_Compte[Budget],Statistiques!$A7,T_Compte[Date],"&gt;="&amp;L$1,T_Compte[Date],"&lt;"&amp;M$1)</f>
        <v>0</v>
      </c>
      <c r="M7" s="33">
        <f>SUMIFS(T_Compte[Mouvement],T_Compte[Budget],Statistiques!$A7,T_Compte[Date],"&gt;="&amp;M$1)</f>
        <v>0</v>
      </c>
    </row>
    <row r="8" spans="1:13" ht="15.6" x14ac:dyDescent="0.3">
      <c r="A8" s="28" t="s">
        <v>39</v>
      </c>
      <c r="B8" s="33">
        <f>SUMIFS(T_Compte[Mouvement],T_Compte[Budget],Statistiques!$A8,T_Compte[Date],"&gt;="&amp;B$1,T_Compte[Date],"&lt;"&amp;C$1)</f>
        <v>0</v>
      </c>
      <c r="C8" s="33">
        <f>SUMIFS(T_Compte[Mouvement],T_Compte[Budget],Statistiques!$A8,T_Compte[Date],"&gt;="&amp;C$1,T_Compte[Date],"&lt;"&amp;D$1)</f>
        <v>0</v>
      </c>
      <c r="D8" s="33">
        <f>SUMIFS(T_Compte[Mouvement],T_Compte[Budget],Statistiques!$A8,T_Compte[Date],"&gt;="&amp;D$1,T_Compte[Date],"&lt;"&amp;E$1)</f>
        <v>0</v>
      </c>
      <c r="E8" s="33">
        <f>SUMIFS(T_Compte[Mouvement],T_Compte[Budget],Statistiques!$A8,T_Compte[Date],"&gt;="&amp;E$1,T_Compte[Date],"&lt;"&amp;F$1)</f>
        <v>0</v>
      </c>
      <c r="F8" s="33">
        <f>SUMIFS(T_Compte[Mouvement],T_Compte[Budget],Statistiques!$A8,T_Compte[Date],"&gt;="&amp;F$1,T_Compte[Date],"&lt;"&amp;G$1)</f>
        <v>0</v>
      </c>
      <c r="G8" s="33">
        <f>SUMIFS(T_Compte[Mouvement],T_Compte[Budget],Statistiques!$A8,T_Compte[Date],"&gt;="&amp;G$1,T_Compte[Date],"&lt;"&amp;H$1)</f>
        <v>0</v>
      </c>
      <c r="H8" s="33">
        <f>SUMIFS(T_Compte[Mouvement],T_Compte[Budget],Statistiques!$A8,T_Compte[Date],"&gt;="&amp;H$1,T_Compte[Date],"&lt;"&amp;I$1)</f>
        <v>0</v>
      </c>
      <c r="I8" s="33">
        <f>SUMIFS(T_Compte[Mouvement],T_Compte[Budget],Statistiques!$A8,T_Compte[Date],"&gt;="&amp;I$1,T_Compte[Date],"&lt;"&amp;J$1)</f>
        <v>0</v>
      </c>
      <c r="J8" s="33">
        <f>SUMIFS(T_Compte[Mouvement],T_Compte[Budget],Statistiques!$A8,T_Compte[Date],"&gt;="&amp;J$1,T_Compte[Date],"&lt;"&amp;K$1)</f>
        <v>0</v>
      </c>
      <c r="K8" s="33">
        <f>SUMIFS(T_Compte[Mouvement],T_Compte[Budget],Statistiques!$A8,T_Compte[Date],"&gt;="&amp;K$1,T_Compte[Date],"&lt;"&amp;L$1)</f>
        <v>0</v>
      </c>
      <c r="L8" s="33">
        <f>SUMIFS(T_Compte[Mouvement],T_Compte[Budget],Statistiques!$A8,T_Compte[Date],"&gt;="&amp;L$1,T_Compte[Date],"&lt;"&amp;M$1)</f>
        <v>0</v>
      </c>
      <c r="M8" s="33">
        <f>SUMIFS(T_Compte[Mouvement],T_Compte[Budget],Statistiques!$A8,T_Compte[Date],"&gt;="&amp;M$1)</f>
        <v>0</v>
      </c>
    </row>
    <row r="9" spans="1:13" ht="15.6" x14ac:dyDescent="0.3">
      <c r="A9" s="29" t="s">
        <v>33</v>
      </c>
      <c r="B9" s="33">
        <f>SUMIFS(T_Compte[Mouvement],T_Compte[Budget],Statistiques!$A9,T_Compte[Date],"&gt;="&amp;B$1,T_Compte[Date],"&lt;"&amp;C$1)</f>
        <v>0</v>
      </c>
      <c r="C9" s="33">
        <f>SUMIFS(T_Compte[Mouvement],T_Compte[Budget],Statistiques!$A9,T_Compte[Date],"&gt;="&amp;C$1,T_Compte[Date],"&lt;"&amp;D$1)</f>
        <v>0</v>
      </c>
      <c r="D9" s="33">
        <f>SUMIFS(T_Compte[Mouvement],T_Compte[Budget],Statistiques!$A9,T_Compte[Date],"&gt;="&amp;D$1,T_Compte[Date],"&lt;"&amp;E$1)</f>
        <v>0</v>
      </c>
      <c r="E9" s="33">
        <f>SUMIFS(T_Compte[Mouvement],T_Compte[Budget],Statistiques!$A9,T_Compte[Date],"&gt;="&amp;E$1,T_Compte[Date],"&lt;"&amp;F$1)</f>
        <v>0</v>
      </c>
      <c r="F9" s="33">
        <f>SUMIFS(T_Compte[Mouvement],T_Compte[Budget],Statistiques!$A9,T_Compte[Date],"&gt;="&amp;F$1,T_Compte[Date],"&lt;"&amp;G$1)</f>
        <v>0</v>
      </c>
      <c r="G9" s="33">
        <f>SUMIFS(T_Compte[Mouvement],T_Compte[Budget],Statistiques!$A9,T_Compte[Date],"&gt;="&amp;G$1,T_Compte[Date],"&lt;"&amp;H$1)</f>
        <v>0</v>
      </c>
      <c r="H9" s="33">
        <f>SUMIFS(T_Compte[Mouvement],T_Compte[Budget],Statistiques!$A9,T_Compte[Date],"&gt;="&amp;H$1,T_Compte[Date],"&lt;"&amp;I$1)</f>
        <v>0</v>
      </c>
      <c r="I9" s="33">
        <f>SUMIFS(T_Compte[Mouvement],T_Compte[Budget],Statistiques!$A9,T_Compte[Date],"&gt;="&amp;I$1,T_Compte[Date],"&lt;"&amp;J$1)</f>
        <v>0</v>
      </c>
      <c r="J9" s="33">
        <f>SUMIFS(T_Compte[Mouvement],T_Compte[Budget],Statistiques!$A9,T_Compte[Date],"&gt;="&amp;J$1,T_Compte[Date],"&lt;"&amp;K$1)</f>
        <v>0</v>
      </c>
      <c r="K9" s="33">
        <f>SUMIFS(T_Compte[Mouvement],T_Compte[Budget],Statistiques!$A9,T_Compte[Date],"&gt;="&amp;K$1,T_Compte[Date],"&lt;"&amp;L$1)</f>
        <v>0</v>
      </c>
      <c r="L9" s="33">
        <f>SUMIFS(T_Compte[Mouvement],T_Compte[Budget],Statistiques!$A9,T_Compte[Date],"&gt;="&amp;L$1,T_Compte[Date],"&lt;"&amp;M$1)</f>
        <v>0</v>
      </c>
      <c r="M9" s="33">
        <f>SUMIFS(T_Compte[Mouvement],T_Compte[Budget],Statistiques!$A9,T_Compte[Date],"&gt;="&amp;M$1)</f>
        <v>0</v>
      </c>
    </row>
    <row r="10" spans="1:13" ht="15.6" x14ac:dyDescent="0.3">
      <c r="A10" s="28" t="s">
        <v>36</v>
      </c>
      <c r="B10" s="33">
        <f>SUMIFS(T_Compte[Mouvement],T_Compte[Budget],Statistiques!$A10,T_Compte[Date],"&gt;="&amp;B$1,T_Compte[Date],"&lt;"&amp;C$1)</f>
        <v>0</v>
      </c>
      <c r="C10" s="33">
        <f>SUMIFS(T_Compte[Mouvement],T_Compte[Budget],Statistiques!$A10,T_Compte[Date],"&gt;="&amp;C$1,T_Compte[Date],"&lt;"&amp;D$1)</f>
        <v>0</v>
      </c>
      <c r="D10" s="33">
        <f>SUMIFS(T_Compte[Mouvement],T_Compte[Budget],Statistiques!$A10,T_Compte[Date],"&gt;="&amp;D$1,T_Compte[Date],"&lt;"&amp;E$1)</f>
        <v>0</v>
      </c>
      <c r="E10" s="33">
        <f>SUMIFS(T_Compte[Mouvement],T_Compte[Budget],Statistiques!$A10,T_Compte[Date],"&gt;="&amp;E$1,T_Compte[Date],"&lt;"&amp;F$1)</f>
        <v>0</v>
      </c>
      <c r="F10" s="33">
        <f>SUMIFS(T_Compte[Mouvement],T_Compte[Budget],Statistiques!$A10,T_Compte[Date],"&gt;="&amp;F$1,T_Compte[Date],"&lt;"&amp;G$1)</f>
        <v>0</v>
      </c>
      <c r="G10" s="33">
        <f>SUMIFS(T_Compte[Mouvement],T_Compte[Budget],Statistiques!$A10,T_Compte[Date],"&gt;="&amp;G$1,T_Compte[Date],"&lt;"&amp;H$1)</f>
        <v>0</v>
      </c>
      <c r="H10" s="33">
        <f>SUMIFS(T_Compte[Mouvement],T_Compte[Budget],Statistiques!$A10,T_Compte[Date],"&gt;="&amp;H$1,T_Compte[Date],"&lt;"&amp;I$1)</f>
        <v>0</v>
      </c>
      <c r="I10" s="33">
        <f>SUMIFS(T_Compte[Mouvement],T_Compte[Budget],Statistiques!$A10,T_Compte[Date],"&gt;="&amp;I$1,T_Compte[Date],"&lt;"&amp;J$1)</f>
        <v>0</v>
      </c>
      <c r="J10" s="33">
        <f>SUMIFS(T_Compte[Mouvement],T_Compte[Budget],Statistiques!$A10,T_Compte[Date],"&gt;="&amp;J$1,T_Compte[Date],"&lt;"&amp;K$1)</f>
        <v>0</v>
      </c>
      <c r="K10" s="33">
        <f>SUMIFS(T_Compte[Mouvement],T_Compte[Budget],Statistiques!$A10,T_Compte[Date],"&gt;="&amp;K$1,T_Compte[Date],"&lt;"&amp;L$1)</f>
        <v>0</v>
      </c>
      <c r="L10" s="33">
        <f>SUMIFS(T_Compte[Mouvement],T_Compte[Budget],Statistiques!$A10,T_Compte[Date],"&gt;="&amp;L$1,T_Compte[Date],"&lt;"&amp;M$1)</f>
        <v>0</v>
      </c>
      <c r="M10" s="33">
        <f>SUMIFS(T_Compte[Mouvement],T_Compte[Budget],Statistiques!$A10,T_Compte[Date],"&gt;="&amp;M$1)</f>
        <v>0</v>
      </c>
    </row>
    <row r="11" spans="1:13" ht="15.6" x14ac:dyDescent="0.3">
      <c r="A11" s="29" t="s">
        <v>29</v>
      </c>
      <c r="B11" s="33">
        <f>SUMIFS(T_Compte[Mouvement],T_Compte[Budget],Statistiques!$A11,T_Compte[Date],"&gt;="&amp;B$1,T_Compte[Date],"&lt;"&amp;C$1)</f>
        <v>0</v>
      </c>
      <c r="C11" s="33">
        <f>SUMIFS(T_Compte[Mouvement],T_Compte[Budget],Statistiques!$A11,T_Compte[Date],"&gt;="&amp;C$1,T_Compte[Date],"&lt;"&amp;D$1)</f>
        <v>0</v>
      </c>
      <c r="D11" s="33">
        <f>SUMIFS(T_Compte[Mouvement],T_Compte[Budget],Statistiques!$A11,T_Compte[Date],"&gt;="&amp;D$1,T_Compte[Date],"&lt;"&amp;E$1)</f>
        <v>0</v>
      </c>
      <c r="E11" s="33">
        <f>SUMIFS(T_Compte[Mouvement],T_Compte[Budget],Statistiques!$A11,T_Compte[Date],"&gt;="&amp;E$1,T_Compte[Date],"&lt;"&amp;F$1)</f>
        <v>0</v>
      </c>
      <c r="F11" s="33">
        <f>SUMIFS(T_Compte[Mouvement],T_Compte[Budget],Statistiques!$A11,T_Compte[Date],"&gt;="&amp;F$1,T_Compte[Date],"&lt;"&amp;G$1)</f>
        <v>0</v>
      </c>
      <c r="G11" s="33">
        <f>SUMIFS(T_Compte[Mouvement],T_Compte[Budget],Statistiques!$A11,T_Compte[Date],"&gt;="&amp;G$1,T_Compte[Date],"&lt;"&amp;H$1)</f>
        <v>0</v>
      </c>
      <c r="H11" s="33">
        <f>SUMIFS(T_Compte[Mouvement],T_Compte[Budget],Statistiques!$A11,T_Compte[Date],"&gt;="&amp;H$1,T_Compte[Date],"&lt;"&amp;I$1)</f>
        <v>0</v>
      </c>
      <c r="I11" s="33">
        <f>SUMIFS(T_Compte[Mouvement],T_Compte[Budget],Statistiques!$A11,T_Compte[Date],"&gt;="&amp;I$1,T_Compte[Date],"&lt;"&amp;J$1)</f>
        <v>0</v>
      </c>
      <c r="J11" s="33">
        <f>SUMIFS(T_Compte[Mouvement],T_Compte[Budget],Statistiques!$A11,T_Compte[Date],"&gt;="&amp;J$1,T_Compte[Date],"&lt;"&amp;K$1)</f>
        <v>0</v>
      </c>
      <c r="K11" s="33">
        <f>SUMIFS(T_Compte[Mouvement],T_Compte[Budget],Statistiques!$A11,T_Compte[Date],"&gt;="&amp;K$1,T_Compte[Date],"&lt;"&amp;L$1)</f>
        <v>0</v>
      </c>
      <c r="L11" s="33">
        <f>SUMIFS(T_Compte[Mouvement],T_Compte[Budget],Statistiques!$A11,T_Compte[Date],"&gt;="&amp;L$1,T_Compte[Date],"&lt;"&amp;M$1)</f>
        <v>0</v>
      </c>
      <c r="M11" s="33">
        <f>SUMIFS(T_Compte[Mouvement],T_Compte[Budget],Statistiques!$A11,T_Compte[Date],"&gt;="&amp;M$1)</f>
        <v>0</v>
      </c>
    </row>
    <row r="12" spans="1:13" ht="15.6" x14ac:dyDescent="0.3">
      <c r="A12" s="30" t="s">
        <v>42</v>
      </c>
      <c r="B12" s="33">
        <f>SUMIFS(T_Compte[Mouvement],T_Compte[Budget],Statistiques!$A12,T_Compte[Date],"&gt;="&amp;B$1,T_Compte[Date],"&lt;"&amp;C$1)</f>
        <v>0</v>
      </c>
      <c r="C12" s="33">
        <f>SUMIFS(T_Compte[Mouvement],T_Compte[Budget],Statistiques!$A12,T_Compte[Date],"&gt;="&amp;C$1,T_Compte[Date],"&lt;"&amp;D$1)</f>
        <v>0</v>
      </c>
      <c r="D12" s="33">
        <f>SUMIFS(T_Compte[Mouvement],T_Compte[Budget],Statistiques!$A12,T_Compte[Date],"&gt;="&amp;D$1,T_Compte[Date],"&lt;"&amp;E$1)</f>
        <v>0</v>
      </c>
      <c r="E12" s="33">
        <f>SUMIFS(T_Compte[Mouvement],T_Compte[Budget],Statistiques!$A12,T_Compte[Date],"&gt;="&amp;E$1,T_Compte[Date],"&lt;"&amp;F$1)</f>
        <v>0</v>
      </c>
      <c r="F12" s="33">
        <f>SUMIFS(T_Compte[Mouvement],T_Compte[Budget],Statistiques!$A12,T_Compte[Date],"&gt;="&amp;F$1,T_Compte[Date],"&lt;"&amp;G$1)</f>
        <v>0</v>
      </c>
      <c r="G12" s="33">
        <f>SUMIFS(T_Compte[Mouvement],T_Compte[Budget],Statistiques!$A12,T_Compte[Date],"&gt;="&amp;G$1,T_Compte[Date],"&lt;"&amp;H$1)</f>
        <v>0</v>
      </c>
      <c r="H12" s="33">
        <f>SUMIFS(T_Compte[Mouvement],T_Compte[Budget],Statistiques!$A12,T_Compte[Date],"&gt;="&amp;H$1,T_Compte[Date],"&lt;"&amp;I$1)</f>
        <v>0</v>
      </c>
      <c r="I12" s="33">
        <f>SUMIFS(T_Compte[Mouvement],T_Compte[Budget],Statistiques!$A12,T_Compte[Date],"&gt;="&amp;I$1,T_Compte[Date],"&lt;"&amp;J$1)</f>
        <v>0</v>
      </c>
      <c r="J12" s="33">
        <f>SUMIFS(T_Compte[Mouvement],T_Compte[Budget],Statistiques!$A12,T_Compte[Date],"&gt;="&amp;J$1,T_Compte[Date],"&lt;"&amp;K$1)</f>
        <v>0</v>
      </c>
      <c r="K12" s="33">
        <f>SUMIFS(T_Compte[Mouvement],T_Compte[Budget],Statistiques!$A12,T_Compte[Date],"&gt;="&amp;K$1,T_Compte[Date],"&lt;"&amp;L$1)</f>
        <v>0</v>
      </c>
      <c r="L12" s="33">
        <f>SUMIFS(T_Compte[Mouvement],T_Compte[Budget],Statistiques!$A12,T_Compte[Date],"&gt;="&amp;L$1,T_Compte[Date],"&lt;"&amp;M$1)</f>
        <v>0</v>
      </c>
      <c r="M12" s="33">
        <f>SUMIFS(T_Compte[Mouvement],T_Compte[Budget],Statistiques!$A12,T_Compte[Date],"&gt;="&amp;M$1)</f>
        <v>0</v>
      </c>
    </row>
    <row r="13" spans="1:13" x14ac:dyDescent="0.25">
      <c r="B13" s="36">
        <f>SUM(B2:B12)</f>
        <v>0</v>
      </c>
      <c r="C13" s="36">
        <f t="shared" ref="C13:J13" si="0">SUM(C2:C12)</f>
        <v>0</v>
      </c>
      <c r="D13" s="36">
        <f t="shared" si="0"/>
        <v>0</v>
      </c>
      <c r="E13" s="36">
        <f t="shared" si="0"/>
        <v>0</v>
      </c>
      <c r="F13" s="36">
        <f t="shared" si="0"/>
        <v>0</v>
      </c>
      <c r="G13" s="36">
        <f t="shared" si="0"/>
        <v>0</v>
      </c>
      <c r="H13" s="36">
        <f t="shared" si="0"/>
        <v>0</v>
      </c>
      <c r="I13" s="36">
        <f t="shared" si="0"/>
        <v>0</v>
      </c>
      <c r="J13" s="36">
        <f t="shared" si="0"/>
        <v>0</v>
      </c>
      <c r="K13" s="36">
        <f>SUM(K2:K12)</f>
        <v>0</v>
      </c>
      <c r="L13" s="36">
        <f>SUM(L2:L12)</f>
        <v>0</v>
      </c>
      <c r="M13" s="36">
        <f>SUM(M2:M12)</f>
        <v>0</v>
      </c>
    </row>
    <row r="20" spans="5:7" x14ac:dyDescent="0.25">
      <c r="E20" s="31"/>
      <c r="G20" s="32"/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35F28-8ABE-4E45-9000-21E516AE7E8C}">
  <sheetPr codeName="Feuil6"/>
  <dimension ref="A3:B5"/>
  <sheetViews>
    <sheetView workbookViewId="0">
      <selection activeCell="B5" sqref="B5"/>
    </sheetView>
  </sheetViews>
  <sheetFormatPr baseColWidth="10" defaultRowHeight="15" x14ac:dyDescent="0.25"/>
  <cols>
    <col min="1" max="1" width="19.7265625" bestFit="1" customWidth="1"/>
    <col min="2" max="2" width="20.453125" bestFit="1" customWidth="1"/>
    <col min="3" max="4" width="9.453125" bestFit="1" customWidth="1"/>
    <col min="5" max="5" width="10.08984375" bestFit="1" customWidth="1"/>
    <col min="6" max="7" width="9.453125" bestFit="1" customWidth="1"/>
    <col min="8" max="8" width="10.08984375" bestFit="1" customWidth="1"/>
    <col min="9" max="9" width="12.08984375" bestFit="1" customWidth="1"/>
    <col min="10" max="10" width="8.54296875" bestFit="1" customWidth="1"/>
    <col min="11" max="14" width="7.54296875" bestFit="1" customWidth="1"/>
    <col min="15" max="15" width="8.54296875" bestFit="1" customWidth="1"/>
    <col min="16" max="19" width="7.54296875" bestFit="1" customWidth="1"/>
    <col min="20" max="20" width="8.54296875" bestFit="1" customWidth="1"/>
    <col min="21" max="21" width="12.08984375" bestFit="1" customWidth="1"/>
    <col min="22" max="22" width="7.54296875" bestFit="1" customWidth="1"/>
    <col min="23" max="23" width="9.453125" bestFit="1" customWidth="1"/>
    <col min="24" max="25" width="10.08984375" bestFit="1" customWidth="1"/>
    <col min="26" max="28" width="9.453125" bestFit="1" customWidth="1"/>
    <col min="29" max="31" width="10.08984375" bestFit="1" customWidth="1"/>
    <col min="32" max="33" width="9.453125" bestFit="1" customWidth="1"/>
    <col min="34" max="34" width="12.08984375" bestFit="1" customWidth="1"/>
    <col min="35" max="36" width="6.81640625" bestFit="1" customWidth="1"/>
    <col min="37" max="58" width="7.7265625" bestFit="1" customWidth="1"/>
    <col min="59" max="59" width="8.453125" bestFit="1" customWidth="1"/>
    <col min="60" max="61" width="6.1796875" bestFit="1" customWidth="1"/>
    <col min="62" max="62" width="7.453125" bestFit="1" customWidth="1"/>
    <col min="63" max="63" width="6.81640625" bestFit="1" customWidth="1"/>
    <col min="64" max="64" width="6.453125" bestFit="1" customWidth="1"/>
    <col min="65" max="65" width="6.1796875" bestFit="1" customWidth="1"/>
    <col min="66" max="69" width="6.453125" bestFit="1" customWidth="1"/>
    <col min="70" max="70" width="6.1796875" bestFit="1" customWidth="1"/>
    <col min="71" max="71" width="7.453125" bestFit="1" customWidth="1"/>
    <col min="72" max="72" width="6.1796875" bestFit="1" customWidth="1"/>
    <col min="73" max="73" width="6.453125" bestFit="1" customWidth="1"/>
    <col min="74" max="74" width="6.1796875" bestFit="1" customWidth="1"/>
    <col min="75" max="75" width="7.81640625" bestFit="1" customWidth="1"/>
    <col min="76" max="76" width="6.453125" bestFit="1" customWidth="1"/>
    <col min="77" max="77" width="7.453125" bestFit="1" customWidth="1"/>
    <col min="78" max="79" width="6.453125" bestFit="1" customWidth="1"/>
    <col min="80" max="80" width="6.81640625" bestFit="1" customWidth="1"/>
    <col min="81" max="81" width="6.453125" bestFit="1" customWidth="1"/>
    <col min="82" max="82" width="7.453125" bestFit="1" customWidth="1"/>
    <col min="83" max="84" width="6.453125" bestFit="1" customWidth="1"/>
    <col min="85" max="85" width="7.453125" bestFit="1" customWidth="1"/>
    <col min="86" max="87" width="6.453125" bestFit="1" customWidth="1"/>
    <col min="88" max="89" width="7.453125" bestFit="1" customWidth="1"/>
    <col min="90" max="91" width="6.453125" bestFit="1" customWidth="1"/>
    <col min="92" max="92" width="7.453125" bestFit="1" customWidth="1"/>
    <col min="93" max="93" width="6.453125" bestFit="1" customWidth="1"/>
    <col min="94" max="94" width="7.453125" bestFit="1" customWidth="1"/>
    <col min="95" max="99" width="6.54296875" bestFit="1" customWidth="1"/>
    <col min="100" max="100" width="7.453125" bestFit="1" customWidth="1"/>
    <col min="101" max="101" width="6.81640625" bestFit="1" customWidth="1"/>
    <col min="102" max="103" width="6.54296875" bestFit="1" customWidth="1"/>
    <col min="104" max="104" width="7.453125" bestFit="1" customWidth="1"/>
    <col min="105" max="105" width="6.54296875" bestFit="1" customWidth="1"/>
    <col min="106" max="106" width="7.453125" bestFit="1" customWidth="1"/>
    <col min="107" max="107" width="6.54296875" bestFit="1" customWidth="1"/>
    <col min="108" max="108" width="7.453125" bestFit="1" customWidth="1"/>
    <col min="109" max="109" width="6.54296875" bestFit="1" customWidth="1"/>
    <col min="110" max="110" width="7.453125" bestFit="1" customWidth="1"/>
    <col min="111" max="114" width="6.54296875" bestFit="1" customWidth="1"/>
    <col min="115" max="115" width="7.81640625" bestFit="1" customWidth="1"/>
    <col min="116" max="116" width="6.453125" bestFit="1" customWidth="1"/>
    <col min="117" max="117" width="5.90625" bestFit="1" customWidth="1"/>
    <col min="118" max="119" width="6.453125" bestFit="1" customWidth="1"/>
    <col min="120" max="120" width="7.453125" bestFit="1" customWidth="1"/>
    <col min="121" max="121" width="6.453125" bestFit="1" customWidth="1"/>
    <col min="122" max="122" width="6.81640625" bestFit="1" customWidth="1"/>
    <col min="123" max="123" width="6.453125" bestFit="1" customWidth="1"/>
    <col min="124" max="124" width="7.453125" bestFit="1" customWidth="1"/>
    <col min="125" max="127" width="5.90625" bestFit="1" customWidth="1"/>
    <col min="128" max="128" width="6.81640625" bestFit="1" customWidth="1"/>
    <col min="129" max="130" width="6.453125" bestFit="1" customWidth="1"/>
    <col min="131" max="131" width="5.90625" bestFit="1" customWidth="1"/>
    <col min="132" max="134" width="6.453125" bestFit="1" customWidth="1"/>
    <col min="135" max="135" width="7.453125" bestFit="1" customWidth="1"/>
    <col min="136" max="136" width="5.90625" bestFit="1" customWidth="1"/>
    <col min="137" max="137" width="7.453125" bestFit="1" customWidth="1"/>
    <col min="138" max="138" width="7.26953125" bestFit="1" customWidth="1"/>
    <col min="139" max="139" width="7.453125" bestFit="1" customWidth="1"/>
    <col min="140" max="141" width="7.26953125" bestFit="1" customWidth="1"/>
    <col min="142" max="142" width="7.453125" bestFit="1" customWidth="1"/>
    <col min="143" max="143" width="7.26953125" bestFit="1" customWidth="1"/>
    <col min="144" max="144" width="8.453125" bestFit="1" customWidth="1"/>
    <col min="145" max="145" width="7.453125" bestFit="1" customWidth="1"/>
    <col min="146" max="146" width="7.26953125" bestFit="1" customWidth="1"/>
    <col min="147" max="150" width="7.453125" bestFit="1" customWidth="1"/>
    <col min="151" max="156" width="7.26953125" bestFit="1" customWidth="1"/>
    <col min="157" max="157" width="7.453125" bestFit="1" customWidth="1"/>
    <col min="158" max="161" width="7.26953125" bestFit="1" customWidth="1"/>
    <col min="162" max="162" width="7.81640625" bestFit="1" customWidth="1"/>
    <col min="163" max="168" width="7.1796875" bestFit="1" customWidth="1"/>
    <col min="169" max="169" width="7.453125" bestFit="1" customWidth="1"/>
    <col min="170" max="170" width="7.1796875" bestFit="1" customWidth="1"/>
    <col min="171" max="171" width="7.453125" bestFit="1" customWidth="1"/>
    <col min="172" max="172" width="7.1796875" bestFit="1" customWidth="1"/>
    <col min="173" max="175" width="7.453125" bestFit="1" customWidth="1"/>
    <col min="176" max="179" width="7.1796875" bestFit="1" customWidth="1"/>
    <col min="180" max="180" width="7.453125" bestFit="1" customWidth="1"/>
    <col min="181" max="182" width="7.1796875" bestFit="1" customWidth="1"/>
    <col min="183" max="183" width="7.453125" bestFit="1" customWidth="1"/>
    <col min="184" max="184" width="7.1796875" bestFit="1" customWidth="1"/>
    <col min="185" max="185" width="6.81640625" bestFit="1" customWidth="1"/>
    <col min="186" max="186" width="6.1796875" bestFit="1" customWidth="1"/>
    <col min="187" max="187" width="12.08984375" bestFit="1" customWidth="1"/>
  </cols>
  <sheetData>
    <row r="3" spans="1:2" x14ac:dyDescent="0.25">
      <c r="A3" s="18" t="s">
        <v>44</v>
      </c>
      <c r="B3" s="65" t="s">
        <v>43</v>
      </c>
    </row>
    <row r="4" spans="1:2" x14ac:dyDescent="0.25">
      <c r="A4" s="19" t="s">
        <v>187</v>
      </c>
      <c r="B4" s="52"/>
    </row>
    <row r="5" spans="1:2" x14ac:dyDescent="0.25">
      <c r="A5" s="19" t="s">
        <v>45</v>
      </c>
      <c r="B5" s="52"/>
    </row>
  </sheetData>
  <pageMargins left="0.7" right="0.7" top="0.75" bottom="0.75" header="0.3" footer="0.3"/>
  <pageSetup paperSize="9" orientation="portrait" horizontalDpi="360" verticalDpi="36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0EC1B-4BC8-4ED0-862B-3D8FF8262F81}">
  <sheetPr codeName="Feuil2"/>
  <dimension ref="A1:B5"/>
  <sheetViews>
    <sheetView workbookViewId="0">
      <selection activeCell="B4" sqref="B4"/>
    </sheetView>
  </sheetViews>
  <sheetFormatPr baseColWidth="10" defaultRowHeight="15" x14ac:dyDescent="0.25"/>
  <cols>
    <col min="1" max="1" width="19.7265625" bestFit="1" customWidth="1"/>
    <col min="2" max="2" width="20.453125" bestFit="1" customWidth="1"/>
    <col min="3" max="8" width="9.453125" bestFit="1" customWidth="1"/>
    <col min="9" max="9" width="12.08984375" bestFit="1" customWidth="1"/>
    <col min="10" max="13" width="9.453125" bestFit="1" customWidth="1"/>
    <col min="14" max="14" width="12.08984375" bestFit="1" customWidth="1"/>
    <col min="15" max="15" width="6" bestFit="1" customWidth="1"/>
    <col min="16" max="16" width="12.26953125" bestFit="1" customWidth="1"/>
    <col min="17" max="17" width="8.6328125" bestFit="1" customWidth="1"/>
    <col min="18" max="18" width="7" bestFit="1" customWidth="1"/>
    <col min="19" max="19" width="8" bestFit="1" customWidth="1"/>
    <col min="20" max="23" width="7" bestFit="1" customWidth="1"/>
    <col min="24" max="24" width="8" bestFit="1" customWidth="1"/>
    <col min="25" max="26" width="7" bestFit="1" customWidth="1"/>
    <col min="27" max="27" width="11.90625" bestFit="1" customWidth="1"/>
    <col min="28" max="28" width="7.90625" bestFit="1" customWidth="1"/>
    <col min="29" max="29" width="6.36328125" bestFit="1" customWidth="1"/>
    <col min="30" max="30" width="7" bestFit="1" customWidth="1"/>
    <col min="31" max="31" width="6" bestFit="1" customWidth="1"/>
    <col min="32" max="32" width="7" bestFit="1" customWidth="1"/>
    <col min="33" max="33" width="6" bestFit="1" customWidth="1"/>
    <col min="34" max="34" width="5.36328125" bestFit="1" customWidth="1"/>
    <col min="35" max="36" width="8" bestFit="1" customWidth="1"/>
    <col min="37" max="37" width="7" bestFit="1" customWidth="1"/>
    <col min="38" max="38" width="11.1796875" bestFit="1" customWidth="1"/>
    <col min="39" max="39" width="8.26953125" bestFit="1" customWidth="1"/>
    <col min="40" max="48" width="7" bestFit="1" customWidth="1"/>
    <col min="49" max="49" width="11.54296875" bestFit="1" customWidth="1"/>
    <col min="50" max="50" width="8.6328125" bestFit="1" customWidth="1"/>
    <col min="51" max="52" width="6" bestFit="1" customWidth="1"/>
    <col min="53" max="54" width="7" bestFit="1" customWidth="1"/>
    <col min="55" max="55" width="6" bestFit="1" customWidth="1"/>
    <col min="56" max="58" width="7" bestFit="1" customWidth="1"/>
    <col min="59" max="59" width="6" bestFit="1" customWidth="1"/>
    <col min="60" max="60" width="11.90625" bestFit="1" customWidth="1"/>
    <col min="61" max="61" width="9" bestFit="1" customWidth="1"/>
    <col min="62" max="70" width="7.36328125" bestFit="1" customWidth="1"/>
    <col min="71" max="71" width="12.26953125" bestFit="1" customWidth="1"/>
    <col min="72" max="72" width="7.36328125" bestFit="1" customWidth="1"/>
    <col min="73" max="81" width="6" bestFit="1" customWidth="1"/>
    <col min="82" max="82" width="10.6328125" bestFit="1" customWidth="1"/>
    <col min="83" max="83" width="9.7265625" bestFit="1" customWidth="1"/>
    <col min="84" max="87" width="7" bestFit="1" customWidth="1"/>
    <col min="88" max="89" width="6" bestFit="1" customWidth="1"/>
    <col min="90" max="91" width="7" bestFit="1" customWidth="1"/>
    <col min="92" max="92" width="13" bestFit="1" customWidth="1"/>
    <col min="93" max="93" width="8.26953125" bestFit="1" customWidth="1"/>
    <col min="94" max="94" width="11.54296875" bestFit="1" customWidth="1"/>
    <col min="95" max="95" width="12.08984375" bestFit="1" customWidth="1"/>
  </cols>
  <sheetData>
    <row r="1" spans="1:2" x14ac:dyDescent="0.25">
      <c r="A1" s="18" t="s">
        <v>0</v>
      </c>
      <c r="B1" t="s">
        <v>47</v>
      </c>
    </row>
    <row r="3" spans="1:2" x14ac:dyDescent="0.25">
      <c r="A3" s="18" t="s">
        <v>44</v>
      </c>
      <c r="B3" t="s">
        <v>43</v>
      </c>
    </row>
    <row r="4" spans="1:2" x14ac:dyDescent="0.25">
      <c r="A4" s="19" t="s">
        <v>187</v>
      </c>
      <c r="B4" s="53"/>
    </row>
    <row r="5" spans="1:2" x14ac:dyDescent="0.25">
      <c r="A5" s="19" t="s">
        <v>45</v>
      </c>
      <c r="B5" s="53"/>
    </row>
  </sheetData>
  <pageMargins left="0.7" right="0.7" top="0.75" bottom="0.75" header="0.3" footer="0.3"/>
  <pageSetup paperSize="9" orientation="portrait" horizontalDpi="360" verticalDpi="36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Compte</vt:lpstr>
      <vt:lpstr>Données</vt:lpstr>
      <vt:lpstr>Périodique</vt:lpstr>
      <vt:lpstr>Statistiques</vt:lpstr>
      <vt:lpstr>TCD</vt:lpstr>
      <vt:lpstr>Graph</vt:lpstr>
      <vt:lpstr>l_budget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2022-01-25T16:17:44Z</cp:lastPrinted>
  <dcterms:created xsi:type="dcterms:W3CDTF">2020-07-03T05:58:51Z</dcterms:created>
  <dcterms:modified xsi:type="dcterms:W3CDTF">2024-07-14T07:24:15Z</dcterms:modified>
</cp:coreProperties>
</file>