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EBCEEC8-73BA-428B-9BE2-A3153FBA4805}" xr6:coauthVersionLast="36" xr6:coauthVersionMax="36" xr10:uidLastSave="{00000000-0000-0000-0000-000000000000}"/>
  <bookViews>
    <workbookView xWindow="600" yWindow="156" windowWidth="26112" windowHeight="11076" activeTab="1" xr2:uid="{00000000-000D-0000-FFFF-FFFF00000000}"/>
  </bookViews>
  <sheets>
    <sheet name="Formulaire" sheetId="5" r:id="rId1"/>
    <sheet name="Dossiers 2024" sheetId="1" r:id="rId2"/>
    <sheet name="Sujets transverses MCD" sheetId="2" state="hidden" r:id="rId3"/>
    <sheet name="Planning MKO (hors journ.hebdo)" sheetId="9" r:id="rId4"/>
    <sheet name="collaborateurs MKO" sheetId="3" r:id="rId5"/>
    <sheet name="liste" sheetId="4" r:id="rId6"/>
    <sheet name="calendrier" sheetId="6" r:id="rId7"/>
    <sheet name="Opé auto tps clt (journ. hebdo)" sheetId="10" state="hidden" r:id="rId8"/>
    <sheet name="Feuil1" sheetId="11" r:id="rId9"/>
  </sheets>
  <definedNames>
    <definedName name="_xlnm._FilterDatabase" localSheetId="1" hidden="1">'Dossiers 2024'!$A$4:$AB$4</definedName>
    <definedName name="ACQ">liste!$K$6</definedName>
    <definedName name="CDF">'collaborateurs MKO'!$F$3:$F$12</definedName>
    <definedName name="CDS">'collaborateurs MKO'!$E$3:$E$6</definedName>
    <definedName name="CDS_bilan">'collaborateurs MKO'!$G$3:$G$7</definedName>
    <definedName name="CPC">'collaborateurs MKO'!$D$3:$D$14</definedName>
    <definedName name="CPM">'collaborateurs MKO'!$B$17:$B$35</definedName>
    <definedName name="CPM_Acquisition">'collaborateurs MKO'!$B$27:$B$35</definedName>
    <definedName name="CPM_Fidelisation">'collaborateurs MKO'!$B$17:$B$26</definedName>
    <definedName name="digital">'collaborateurs MKO'!$H$3:$H$7</definedName>
    <definedName name="etat_campagne">liste!$B$5:$B$9</definedName>
    <definedName name="FID">liste!$K$5</definedName>
    <definedName name="intensite">liste!$C$5:$C$7</definedName>
    <definedName name="jour_choisi_act">calendrier!$P$14</definedName>
    <definedName name="jour_choisi_lan">calendrier!$P$13</definedName>
    <definedName name="jour_choisi_rout">calendrier!$P$15</definedName>
    <definedName name="new_run">liste!$H$5:$H$7</definedName>
    <definedName name="nom_projet">Feuil1!$A$1:$A$2</definedName>
    <definedName name="priorite">liste!$D$5:$D$8</definedName>
    <definedName name="routeurs">liste!$M$26:$M$34</definedName>
    <definedName name="routeurs_courrier">liste!$M$49:$M$53</definedName>
    <definedName name="routeurs_email">liste!$M$39:$M$41</definedName>
    <definedName name="routeurs_sms">liste!$M$44:$M$46</definedName>
    <definedName name="SUT">liste!$K$7</definedName>
    <definedName name="thematiques">liste!$M$5:$M$19</definedName>
    <definedName name="type_campagne">liste!$A$5:$A$7</definedName>
    <definedName name="_xlnm.Print_Area" localSheetId="1">'Dossiers 2024'!$A$4:$AB$4</definedName>
  </definedNames>
  <calcPr calcId="191029"/>
</workbook>
</file>

<file path=xl/calcChain.xml><?xml version="1.0" encoding="utf-8"?>
<calcChain xmlns="http://schemas.openxmlformats.org/spreadsheetml/2006/main">
  <c r="P9" i="6" l="1"/>
  <c r="D3" i="6"/>
  <c r="D5" i="6" s="1"/>
  <c r="P6" i="6"/>
  <c r="P5" i="6"/>
  <c r="T4" i="6"/>
  <c r="E5" i="6" l="1"/>
  <c r="F5" i="6" s="1"/>
  <c r="G5" i="6" s="1"/>
  <c r="H5" i="6" s="1"/>
  <c r="I5" i="6" s="1"/>
  <c r="J5" i="6" s="1"/>
  <c r="D6" i="6" s="1"/>
  <c r="E6" i="6" l="1"/>
  <c r="D4" i="6"/>
  <c r="F6" i="6" l="1"/>
  <c r="E4" i="6"/>
  <c r="G6" i="6" l="1"/>
  <c r="F4" i="6"/>
  <c r="H6" i="6" l="1"/>
  <c r="G4" i="6"/>
  <c r="I6" i="6" l="1"/>
  <c r="H4" i="6"/>
  <c r="J6" i="6" l="1"/>
  <c r="I4" i="6"/>
  <c r="D7" i="6" l="1"/>
  <c r="E7" i="6" s="1"/>
  <c r="F7" i="6" s="1"/>
  <c r="G7" i="6" s="1"/>
  <c r="H7" i="6" s="1"/>
  <c r="I7" i="6" s="1"/>
  <c r="J7" i="6" s="1"/>
  <c r="D8" i="6" s="1"/>
  <c r="E8" i="6" s="1"/>
  <c r="F8" i="6" s="1"/>
  <c r="G8" i="6" s="1"/>
  <c r="H8" i="6" s="1"/>
  <c r="I8" i="6" s="1"/>
  <c r="J8" i="6" s="1"/>
  <c r="D9" i="6" s="1"/>
  <c r="E9" i="6" s="1"/>
  <c r="F9" i="6" s="1"/>
  <c r="G9" i="6" s="1"/>
  <c r="H9" i="6" s="1"/>
  <c r="I9" i="6" s="1"/>
  <c r="J9" i="6" s="1"/>
  <c r="D10" i="6" s="1"/>
  <c r="E10" i="6" s="1"/>
  <c r="F10" i="6" s="1"/>
  <c r="G10" i="6" s="1"/>
  <c r="H10" i="6" s="1"/>
  <c r="I10" i="6" s="1"/>
  <c r="J10" i="6" s="1"/>
  <c r="J4" i="6"/>
</calcChain>
</file>

<file path=xl/sharedStrings.xml><?xml version="1.0" encoding="utf-8"?>
<sst xmlns="http://schemas.openxmlformats.org/spreadsheetml/2006/main" count="398" uniqueCount="277">
  <si>
    <t>Etat</t>
  </si>
  <si>
    <t>Intensité Instruction Collective</t>
  </si>
  <si>
    <t>PRIO importance</t>
  </si>
  <si>
    <t>Date lancement</t>
  </si>
  <si>
    <t>Date activation</t>
  </si>
  <si>
    <t>New ou Run</t>
  </si>
  <si>
    <t>Resp</t>
  </si>
  <si>
    <t>Back up CPC</t>
  </si>
  <si>
    <t>Contenus Digitaux I&amp;C</t>
  </si>
  <si>
    <t>Contenus Digitaux Produits Services</t>
  </si>
  <si>
    <t>CDS</t>
  </si>
  <si>
    <t>CDF</t>
  </si>
  <si>
    <t>CDS PILOTAGE PERFORMANCE</t>
  </si>
  <si>
    <t>BILANS PRIORITES</t>
  </si>
  <si>
    <t>Besoin validation juridique CPC (OUI/NON)</t>
  </si>
  <si>
    <t>Echanges juridiques CPC tracés sous passerelle MCD (FAIT/PAS FAIT) pour rapport à la Conformité</t>
  </si>
  <si>
    <t>Ecosystème</t>
  </si>
  <si>
    <t xml:space="preserve"> </t>
  </si>
  <si>
    <t xml:space="preserve">Identifiant </t>
  </si>
  <si>
    <t>Nom du dossier</t>
  </si>
  <si>
    <t xml:space="preserve">Acquisition 
/ Fidelisation </t>
  </si>
  <si>
    <t xml:space="preserve">CPC : </t>
  </si>
  <si>
    <t>CDF :</t>
  </si>
  <si>
    <t>CDS ciblage</t>
  </si>
  <si>
    <t>CDS bilan</t>
  </si>
  <si>
    <t>PAIRAULT Emilie</t>
  </si>
  <si>
    <t>BOURDET Mélanie</t>
  </si>
  <si>
    <t>FOUQUEMBERG Maxime</t>
  </si>
  <si>
    <t>LUIS-MANZANARES Auriane</t>
  </si>
  <si>
    <t>CPM ACQUISITION</t>
  </si>
  <si>
    <t>CPM FIDELISATION</t>
  </si>
  <si>
    <t>A venir</t>
  </si>
  <si>
    <t>En cours</t>
  </si>
  <si>
    <t>Annulé</t>
  </si>
  <si>
    <t>Reporté</t>
  </si>
  <si>
    <t>Terminé</t>
  </si>
  <si>
    <t xml:space="preserve"> +  </t>
  </si>
  <si>
    <t xml:space="preserve"> ++</t>
  </si>
  <si>
    <t xml:space="preserve"> +++</t>
  </si>
  <si>
    <t>New</t>
  </si>
  <si>
    <t>Run</t>
  </si>
  <si>
    <t>New/Run</t>
  </si>
  <si>
    <t>RESPONSABLE</t>
  </si>
  <si>
    <t>Clément</t>
  </si>
  <si>
    <t xml:space="preserve">CPM  </t>
  </si>
  <si>
    <t>CPC</t>
  </si>
  <si>
    <t>Back up CPM</t>
  </si>
  <si>
    <t>Back up CDS</t>
  </si>
  <si>
    <t>Back up CDF</t>
  </si>
  <si>
    <t>Thématiques</t>
  </si>
  <si>
    <t>COVEA</t>
  </si>
  <si>
    <t>DAV</t>
  </si>
  <si>
    <t>DD</t>
  </si>
  <si>
    <t>DGOS</t>
  </si>
  <si>
    <t>DI</t>
  </si>
  <si>
    <t>DIARD</t>
  </si>
  <si>
    <t>DOSP</t>
  </si>
  <si>
    <t>DSI</t>
  </si>
  <si>
    <t>DSP</t>
  </si>
  <si>
    <t>MAAF</t>
  </si>
  <si>
    <t>MAAF/DIARD/DSP</t>
  </si>
  <si>
    <t>Ecosystheme</t>
  </si>
  <si>
    <t xml:space="preserve">BILAN_RELATIONNEL </t>
  </si>
  <si>
    <t xml:space="preserve">RETENTION </t>
  </si>
  <si>
    <t>VALORISATION_DES_SERVICES</t>
  </si>
  <si>
    <t>VIE_DU_CONTRAT_REGLEMENTAIRE_ORGANISATIONNEL</t>
  </si>
  <si>
    <t xml:space="preserve">PARRAINAGE </t>
  </si>
  <si>
    <t>PREVENTION_PEDAGOGIE_CONSEIL</t>
  </si>
  <si>
    <t>EVENEMENTIEL</t>
  </si>
  <si>
    <t>INTEMPERIES</t>
  </si>
  <si>
    <t>INSTITUTIONNEL</t>
  </si>
  <si>
    <t>ANIMATIONS_MARQUES D'ATTENTION</t>
  </si>
  <si>
    <t>SOUSCRIPTION (clients)</t>
  </si>
  <si>
    <t>SOUSCRIPTION (prospects)</t>
  </si>
  <si>
    <t xml:space="preserve">MONTEE_EN_GAMME (option supplémentaire) </t>
  </si>
  <si>
    <t xml:space="preserve">COLLECTE  </t>
  </si>
  <si>
    <t>PRISE DE RDV</t>
  </si>
  <si>
    <t>RETENIR LE CLIENT</t>
  </si>
  <si>
    <t>VALORISATION ET INCITATION A L UTILISATION DES SERVICES</t>
  </si>
  <si>
    <t xml:space="preserve">CREATION DE LEADS </t>
  </si>
  <si>
    <t xml:space="preserve">VALORISATION DES CONTENUS DIGITAUX </t>
  </si>
  <si>
    <t>PARTICIPATION DE NOS CLIENTS</t>
  </si>
  <si>
    <t>SATISFACTION CLIENT/TRACE MEMORIELLE/PARTICIPATION</t>
  </si>
  <si>
    <t>EQUIPER</t>
  </si>
  <si>
    <t>CONQUERIR_RECONQUERIR</t>
  </si>
  <si>
    <t>TYPE_PROPOSITION</t>
  </si>
  <si>
    <t>NATURE_SOLLICITATION</t>
  </si>
  <si>
    <t>THEMATIQUES</t>
  </si>
  <si>
    <t>Acquisition</t>
  </si>
  <si>
    <t>Fidelisation</t>
  </si>
  <si>
    <t>OUI</t>
  </si>
  <si>
    <t>NON</t>
  </si>
  <si>
    <t>PLANNING 2024</t>
  </si>
  <si>
    <t>SUJETS_TRANSVERSES</t>
  </si>
  <si>
    <t>FID01</t>
  </si>
  <si>
    <t>ACQ01</t>
  </si>
  <si>
    <t>SUT01</t>
  </si>
  <si>
    <t>FID02</t>
  </si>
  <si>
    <t>FID03</t>
  </si>
  <si>
    <t>FID04</t>
  </si>
  <si>
    <t>FID05</t>
  </si>
  <si>
    <t>FID06</t>
  </si>
  <si>
    <t>FID07</t>
  </si>
  <si>
    <t>FID08</t>
  </si>
  <si>
    <t>FID09</t>
  </si>
  <si>
    <t>FID10</t>
  </si>
  <si>
    <t>FID11</t>
  </si>
  <si>
    <t>FID12</t>
  </si>
  <si>
    <t>ACQ02</t>
  </si>
  <si>
    <t>ACQ03</t>
  </si>
  <si>
    <t>ACQ04</t>
  </si>
  <si>
    <t>ACQ05</t>
  </si>
  <si>
    <t>ACQ06</t>
  </si>
  <si>
    <t>ACQ07</t>
  </si>
  <si>
    <t>ACQ08</t>
  </si>
  <si>
    <t>ACQ09</t>
  </si>
  <si>
    <t>SUT02</t>
  </si>
  <si>
    <t>SUT03</t>
  </si>
  <si>
    <t>SUT04</t>
  </si>
  <si>
    <t>SUT05</t>
  </si>
  <si>
    <t>SUT06</t>
  </si>
  <si>
    <t>SUT07</t>
  </si>
  <si>
    <t>SUT08</t>
  </si>
  <si>
    <t>SUT09</t>
  </si>
  <si>
    <t>SUT10</t>
  </si>
  <si>
    <t>ACQ10</t>
  </si>
  <si>
    <t>Semaine de lancement</t>
  </si>
  <si>
    <t>Semaine lancement</t>
  </si>
  <si>
    <t>Mois</t>
  </si>
  <si>
    <t>Année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</si>
  <si>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</si>
  <si>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</si>
  <si>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</si>
  <si>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</si>
  <si>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</si>
  <si>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</si>
  <si>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</si>
  <si>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</si>
  <si>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</si>
  <si>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</si>
  <si>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</si>
  <si>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</si>
  <si>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</si>
  <si>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du jour</t>
  </si>
  <si>
    <t>Mois et année en cours</t>
  </si>
  <si>
    <t>MKO</t>
  </si>
  <si>
    <t>Aurélie</t>
  </si>
  <si>
    <t>Contenus Digitaux et RS</t>
  </si>
  <si>
    <t>Espace Digitaux</t>
  </si>
  <si>
    <t xml:space="preserve">Audrey </t>
  </si>
  <si>
    <t xml:space="preserve"> RS</t>
  </si>
  <si>
    <t>Aide à la décision</t>
  </si>
  <si>
    <t>MARKETING DIGITAL</t>
  </si>
  <si>
    <t>Sujets Transverses</t>
  </si>
  <si>
    <t>A supprimer ?</t>
  </si>
  <si>
    <t>Equipe</t>
  </si>
  <si>
    <t>MARCHE /THEMATIQUE</t>
  </si>
  <si>
    <t>OP le même que DOSSIER 2023</t>
  </si>
  <si>
    <r>
      <t xml:space="preserve">CIBLES EN </t>
    </r>
    <r>
      <rPr>
        <b/>
        <sz val="9"/>
        <color rgb="FFFF0000"/>
        <rFont val="Calibri"/>
        <family val="2"/>
      </rPr>
      <t xml:space="preserve">MACRO </t>
    </r>
  </si>
  <si>
    <t>SMS</t>
  </si>
  <si>
    <t>VMS</t>
  </si>
  <si>
    <t>EMAIL</t>
  </si>
  <si>
    <t>COURRIER</t>
  </si>
  <si>
    <t>PUSH</t>
  </si>
  <si>
    <t>APPELS SORTANTS</t>
  </si>
  <si>
    <t>ESTIMATION VOLUME SUR MAAF.FR (x EC / x PFS / x Devis)</t>
  </si>
  <si>
    <t>ESTIMATION VOLUME FLUX RESEAUX (x CBack / x AppEnt / x RDV)</t>
  </si>
  <si>
    <t xml:space="preserve">CPM </t>
  </si>
  <si>
    <t>DÉBUT
routage</t>
  </si>
  <si>
    <t>FIN
routage</t>
  </si>
  <si>
    <t>Amplitude Lissage (de telle heure à telle heure)</t>
  </si>
  <si>
    <t>Volume par heure</t>
  </si>
  <si>
    <t>Rythme par heure</t>
  </si>
  <si>
    <t>JOURS</t>
  </si>
  <si>
    <t>Commentaires</t>
  </si>
  <si>
    <t>Référence du Changement de Production</t>
  </si>
  <si>
    <t>Validation / Bon pour accord SI</t>
  </si>
  <si>
    <t>CARIBOU</t>
  </si>
  <si>
    <t>TAGG</t>
  </si>
  <si>
    <t>CAPE</t>
  </si>
  <si>
    <t>LINK</t>
  </si>
  <si>
    <t>PARAGON</t>
  </si>
  <si>
    <t>DELIVER</t>
  </si>
  <si>
    <t>Jour choisi</t>
  </si>
  <si>
    <t>ID thème</t>
  </si>
  <si>
    <t>Règles de fonctionnement :</t>
  </si>
  <si>
    <r>
      <t>Pour ajouter un nouveau projet</t>
    </r>
    <r>
      <rPr>
        <b/>
        <sz val="11"/>
        <color theme="3"/>
        <rFont val="Calibri"/>
        <family val="2"/>
        <scheme val="minor"/>
      </rPr>
      <t xml:space="preserve"> : </t>
    </r>
  </si>
  <si>
    <r>
      <t>Pour modifier un projet existant</t>
    </r>
    <r>
      <rPr>
        <b/>
        <sz val="11"/>
        <color theme="3"/>
        <rFont val="Calibri"/>
        <family val="2"/>
        <scheme val="minor"/>
      </rPr>
      <t xml:space="preserve"> : </t>
    </r>
  </si>
  <si>
    <t xml:space="preserve"> - Rendez-vous directement dans l'onglet Dossiers 2024 et modifier directement les informations</t>
  </si>
  <si>
    <t>ATTENTION :</t>
  </si>
  <si>
    <t>Si un projet est supprimé/reporté, son identifiant ne sera pas réattribué</t>
  </si>
  <si>
    <t xml:space="preserve"> - Cliquer sur Ajouter un projet
 - Renseigner les informations que vous avez (vous n'êtes pas obligés de tout compléter)
 - Valider le formulaire
 - Une ligne se créé dans l'onglet Dossiers 2024 avec toutes les informations que vous aurez renseignées</t>
  </si>
  <si>
    <t>Ne JAMAIS supprimer de colonnes (si certaines n'ont pas d'intérêt, il suffit de les masquer)</t>
  </si>
  <si>
    <t>PROJET</t>
  </si>
  <si>
    <t>OP</t>
  </si>
  <si>
    <r>
      <t xml:space="preserve">CIBLES EN </t>
    </r>
    <r>
      <rPr>
        <b/>
        <sz val="9"/>
        <color rgb="FFFF0000"/>
        <rFont val="Century Gothic"/>
        <family val="2"/>
      </rPr>
      <t xml:space="preserve">MACRO </t>
    </r>
  </si>
  <si>
    <t>ROUTEUR SMS</t>
  </si>
  <si>
    <t>ROUTEUR EMAIL</t>
  </si>
  <si>
    <t>FREQUENCE</t>
  </si>
  <si>
    <t xml:space="preserve">VOLUME EMAIL </t>
  </si>
  <si>
    <t>VOLUME SMS</t>
  </si>
  <si>
    <t>IMPACT PFS
O/N</t>
  </si>
  <si>
    <t>IMPACT ESPACE CLIENT
O/N</t>
  </si>
  <si>
    <t>DÉBUT</t>
  </si>
  <si>
    <t>FIN</t>
  </si>
  <si>
    <t>Commentaire</t>
  </si>
  <si>
    <t>Nombre d'emails dans le scénario</t>
  </si>
  <si>
    <t>Routeurs</t>
  </si>
  <si>
    <t>NUMBERLY</t>
  </si>
  <si>
    <t>Canal</t>
  </si>
  <si>
    <t>DIFFUSION +</t>
  </si>
  <si>
    <t>XEROX</t>
  </si>
  <si>
    <t>Non</t>
  </si>
  <si>
    <t>Routeurs email</t>
  </si>
  <si>
    <t>Routeurs SMS</t>
  </si>
  <si>
    <t>Routeurs courrier</t>
  </si>
  <si>
    <t>Routeur appels sortants</t>
  </si>
  <si>
    <t>ROUTEUR COURRIER</t>
  </si>
  <si>
    <t>ROUTEUR VMS</t>
  </si>
  <si>
    <t>Collecte épargne</t>
  </si>
  <si>
    <t>Oui</t>
  </si>
  <si>
    <t>Coralie</t>
  </si>
  <si>
    <t>Pour le SAV, merci de vous rapprocher de Auriane</t>
  </si>
  <si>
    <t>Info :</t>
  </si>
  <si>
    <t>CPC_BU</t>
  </si>
  <si>
    <t>CPM_BU</t>
  </si>
  <si>
    <t>CDS_BU</t>
  </si>
  <si>
    <t>CDF_BU</t>
  </si>
  <si>
    <t>Untel</t>
  </si>
  <si>
    <t>Unetel</t>
  </si>
  <si>
    <t>Machin</t>
  </si>
  <si>
    <t>COLLECTE</t>
  </si>
  <si>
    <t>Collecte épargne 2</t>
  </si>
  <si>
    <t>Nicolas</t>
  </si>
  <si>
    <t>Valérie</t>
  </si>
  <si>
    <t>Solange</t>
  </si>
  <si>
    <t xml:space="preserve">Charly </t>
  </si>
  <si>
    <t>Céline</t>
  </si>
  <si>
    <t xml:space="preserve">Jean-Charles </t>
  </si>
  <si>
    <t xml:space="preserve">Céline </t>
  </si>
  <si>
    <t xml:space="preserve">Claire </t>
  </si>
  <si>
    <t>Nina</t>
  </si>
  <si>
    <t>Philippe</t>
  </si>
  <si>
    <t>Anne</t>
  </si>
  <si>
    <t>Véronique</t>
  </si>
  <si>
    <t>Auriane</t>
  </si>
  <si>
    <t>Emilie</t>
  </si>
  <si>
    <t>Myriam</t>
  </si>
  <si>
    <t>Anaïs</t>
  </si>
  <si>
    <t>Marion</t>
  </si>
  <si>
    <t xml:space="preserve">Cédric </t>
  </si>
  <si>
    <t xml:space="preserve">Mégane </t>
  </si>
  <si>
    <t>Mélanie</t>
  </si>
  <si>
    <t>Victor</t>
  </si>
  <si>
    <t>Olivia</t>
  </si>
  <si>
    <t>Blabla</t>
  </si>
  <si>
    <t/>
  </si>
  <si>
    <t>Mecanic</t>
  </si>
  <si>
    <t>blabla45</t>
  </si>
  <si>
    <t>defrvgdgefrferf</t>
  </si>
  <si>
    <t>5</t>
  </si>
  <si>
    <t>CHG172526</t>
  </si>
  <si>
    <t>https://forum.excel-pratique.com/excel/a-chaque-creation-de-ligne-alimenter-liste-deroulante-sous-condition-188208#p1168024</t>
  </si>
  <si>
    <t>Claire</t>
  </si>
  <si>
    <t>Arthur</t>
  </si>
  <si>
    <t>Mathilde</t>
  </si>
  <si>
    <t>Cédric</t>
  </si>
  <si>
    <t>Karine</t>
  </si>
  <si>
    <t>Karelle</t>
  </si>
  <si>
    <t>François-Xavier</t>
  </si>
  <si>
    <t>Charly</t>
  </si>
  <si>
    <t>Jean-Charles</t>
  </si>
  <si>
    <t>Laure</t>
  </si>
  <si>
    <t>Mégane</t>
  </si>
  <si>
    <t>Sabrina</t>
  </si>
  <si>
    <t>Angéline</t>
  </si>
  <si>
    <t>Céline2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</si>
</sst>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mmm\-yy;@"/>
    <numFmt numFmtId="167" formatCode="mmmm\ yyyy"/>
    <numFmt numFmtId="168" formatCode="d"/>
    <numFmt numFmtId="169" formatCode="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12"/>
      <color theme="1"/>
      <name val="Calibri"/>
      <family val="2"/>
      <scheme val="minor"/>
    </font>
    <font>
      <sz val="10"/>
      <color rgb="FF0000FF"/>
      <name val="Arial"/>
      <family val="2"/>
    </font>
    <font>
      <i/>
      <sz val="11"/>
      <color theme="0" tint="-0.49998474074526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b/>
      <sz val="7"/>
      <name val="Calibri"/>
      <family val="2"/>
    </font>
    <font>
      <b/>
      <sz val="9"/>
      <color theme="1"/>
      <name val="Calibri"/>
      <family val="2"/>
    </font>
    <font>
      <b/>
      <sz val="11"/>
      <color theme="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color rgb="FF00B050"/>
      <name val="Calibri"/>
      <family val="2"/>
      <scheme val="minor"/>
    </font>
    <font>
      <b/>
      <sz val="9"/>
      <name val="Century Gothic"/>
      <family val="1"/>
    </font>
    <font>
      <b/>
      <sz val="9"/>
      <color rgb="FFFF0000"/>
      <name val="Century Gothic"/>
      <family val="2"/>
    </font>
    <font>
      <b/>
      <sz val="9"/>
      <color theme="1"/>
      <name val="Century Gothic"/>
      <family val="1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i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0" fontId="3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0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/>
    </xf>
    <xf numFmtId="0" fontId="3" fillId="0" borderId="0" xfId="1"/>
    <xf numFmtId="0" fontId="3" fillId="0" borderId="0" xfId="1" applyFont="1"/>
    <xf numFmtId="0" fontId="3" fillId="0" borderId="0" xfId="1" applyFont="1" applyFill="1"/>
    <xf numFmtId="0" fontId="9" fillId="0" borderId="0" xfId="57" applyFont="1" applyFill="1"/>
    <xf numFmtId="0" fontId="8" fillId="0" borderId="4" xfId="57" applyFont="1" applyFill="1" applyBorder="1"/>
    <xf numFmtId="0" fontId="8" fillId="0" borderId="5" xfId="57" applyFont="1" applyFill="1" applyBorder="1"/>
    <xf numFmtId="0" fontId="8" fillId="0" borderId="6" xfId="57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17" fontId="0" fillId="0" borderId="0" xfId="0" applyNumberFormat="1"/>
    <xf numFmtId="0" fontId="0" fillId="0" borderId="0" xfId="0" applyAlignment="1">
      <alignment horizontal="left"/>
    </xf>
    <xf numFmtId="0" fontId="4" fillId="7" borderId="0" xfId="1" applyFont="1" applyFill="1"/>
    <xf numFmtId="0" fontId="2" fillId="7" borderId="0" xfId="0" applyFont="1" applyFill="1"/>
    <xf numFmtId="0" fontId="9" fillId="0" borderId="0" xfId="0" applyFont="1" applyFill="1"/>
    <xf numFmtId="0" fontId="0" fillId="0" borderId="0" xfId="0"/>
    <xf numFmtId="0" fontId="0" fillId="0" borderId="0" xfId="0" applyAlignment="1">
      <alignment horizontal="left"/>
    </xf>
    <xf numFmtId="0" fontId="5" fillId="0" borderId="0" xfId="0" applyFont="1" applyFill="1"/>
    <xf numFmtId="0" fontId="7" fillId="0" borderId="0" xfId="0" applyFont="1" applyFill="1"/>
    <xf numFmtId="0" fontId="2" fillId="3" borderId="1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3" fillId="8" borderId="0" xfId="1" applyFont="1" applyFill="1"/>
    <xf numFmtId="0" fontId="3" fillId="6" borderId="0" xfId="1" applyFont="1" applyFill="1"/>
    <xf numFmtId="0" fontId="11" fillId="3" borderId="0" xfId="0" applyFont="1" applyFill="1" applyBorder="1"/>
    <xf numFmtId="0" fontId="0" fillId="0" borderId="0" xfId="0" applyFill="1" applyBorder="1"/>
    <xf numFmtId="166" fontId="11" fillId="3" borderId="0" xfId="0" applyNumberFormat="1" applyFont="1" applyFill="1" applyBorder="1"/>
    <xf numFmtId="166" fontId="0" fillId="3" borderId="0" xfId="0" applyNumberFormat="1" applyFill="1" applyBorder="1"/>
    <xf numFmtId="0" fontId="0" fillId="3" borderId="0" xfId="0" applyFill="1"/>
    <xf numFmtId="0" fontId="0" fillId="0" borderId="0" xfId="0" applyAlignment="1">
      <alignment horizontal="center"/>
    </xf>
    <xf numFmtId="168" fontId="0" fillId="0" borderId="0" xfId="0" applyNumberFormat="1"/>
    <xf numFmtId="14" fontId="0" fillId="0" borderId="0" xfId="0" applyNumberFormat="1"/>
    <xf numFmtId="167" fontId="0" fillId="0" borderId="0" xfId="0" applyNumberFormat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12" fillId="7" borderId="1" xfId="2" applyFont="1" applyFill="1" applyBorder="1" applyAlignment="1">
      <alignment horizontal="center" vertical="center" wrapText="1"/>
    </xf>
    <xf numFmtId="169" fontId="0" fillId="0" borderId="0" xfId="0" applyNumberFormat="1"/>
    <xf numFmtId="0" fontId="0" fillId="3" borderId="0" xfId="0" quotePrefix="1" applyFill="1"/>
    <xf numFmtId="0" fontId="18" fillId="3" borderId="0" xfId="0" applyFont="1" applyFill="1"/>
    <xf numFmtId="0" fontId="19" fillId="3" borderId="0" xfId="0" applyFont="1" applyFill="1"/>
    <xf numFmtId="0" fontId="0" fillId="3" borderId="0" xfId="0" quotePrefix="1" applyFill="1" applyAlignment="1">
      <alignment horizontal="left" vertical="top" wrapText="1" indent="1"/>
    </xf>
    <xf numFmtId="0" fontId="20" fillId="3" borderId="0" xfId="0" applyFont="1" applyFill="1"/>
    <xf numFmtId="0" fontId="21" fillId="3" borderId="0" xfId="0" applyFont="1" applyFill="1"/>
    <xf numFmtId="0" fontId="22" fillId="7" borderId="9" xfId="2" applyFont="1" applyFill="1" applyBorder="1" applyAlignment="1">
      <alignment horizontal="center" vertical="center" wrapText="1"/>
    </xf>
    <xf numFmtId="0" fontId="24" fillId="7" borderId="9" xfId="2" applyFont="1" applyFill="1" applyBorder="1" applyAlignment="1">
      <alignment horizontal="center" vertical="center" wrapText="1"/>
    </xf>
    <xf numFmtId="0" fontId="25" fillId="7" borderId="9" xfId="2" applyFont="1" applyFill="1" applyBorder="1" applyAlignment="1">
      <alignment horizontal="center" vertical="center" wrapText="1"/>
    </xf>
    <xf numFmtId="0" fontId="26" fillId="7" borderId="9" xfId="2" applyFont="1" applyFill="1" applyBorder="1" applyAlignment="1">
      <alignment horizontal="center" vertical="center" wrapText="1"/>
    </xf>
    <xf numFmtId="0" fontId="12" fillId="7" borderId="8" xfId="2" applyFont="1" applyFill="1" applyBorder="1" applyAlignment="1">
      <alignment horizontal="center" vertical="center" wrapText="1"/>
    </xf>
    <xf numFmtId="0" fontId="13" fillId="7" borderId="8" xfId="2" applyFont="1" applyFill="1" applyBorder="1" applyAlignment="1">
      <alignment horizontal="center" vertical="center" wrapText="1"/>
    </xf>
    <xf numFmtId="0" fontId="15" fillId="7" borderId="8" xfId="2" applyFont="1" applyFill="1" applyBorder="1" applyAlignment="1">
      <alignment horizontal="center" vertical="center" wrapText="1"/>
    </xf>
    <xf numFmtId="0" fontId="15" fillId="5" borderId="8" xfId="2" applyFont="1" applyFill="1" applyBorder="1" applyAlignment="1">
      <alignment horizontal="center" vertical="center" wrapText="1"/>
    </xf>
    <xf numFmtId="0" fontId="22" fillId="5" borderId="10" xfId="2" applyFont="1" applyFill="1" applyBorder="1" applyAlignment="1">
      <alignment horizontal="center" vertical="center" wrapText="1"/>
    </xf>
    <xf numFmtId="0" fontId="16" fillId="7" borderId="8" xfId="2" applyFont="1" applyFill="1" applyBorder="1" applyAlignment="1">
      <alignment horizontal="center" vertical="center" wrapText="1"/>
    </xf>
    <xf numFmtId="0" fontId="14" fillId="7" borderId="8" xfId="2" applyFont="1" applyFill="1" applyBorder="1" applyAlignment="1">
      <alignment horizontal="center" vertical="center" wrapText="1"/>
    </xf>
    <xf numFmtId="0" fontId="16" fillId="7" borderId="11" xfId="2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 wrapText="1"/>
    </xf>
    <xf numFmtId="0" fontId="27" fillId="3" borderId="0" xfId="0" applyFont="1" applyFill="1"/>
    <xf numFmtId="0" fontId="28" fillId="3" borderId="0" xfId="0" applyFont="1" applyFill="1" applyAlignment="1">
      <alignment horizontal="right" inden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166" fontId="0" fillId="0" borderId="12" xfId="0" applyNumberFormat="1" applyFont="1" applyFill="1" applyBorder="1" applyAlignment="1">
      <alignment horizontal="center" vertical="center" wrapText="1"/>
    </xf>
    <xf numFmtId="0" fontId="0" fillId="0" borderId="12" xfId="2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 wrapText="1"/>
    </xf>
    <xf numFmtId="166" fontId="0" fillId="0" borderId="19" xfId="0" applyNumberFormat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29" fillId="3" borderId="19" xfId="0" applyFont="1" applyFill="1" applyBorder="1" applyAlignment="1">
      <alignment horizontal="center" vertical="center" wrapText="1"/>
    </xf>
    <xf numFmtId="166" fontId="29" fillId="3" borderId="19" xfId="0" applyNumberFormat="1" applyFont="1" applyFill="1" applyBorder="1" applyAlignment="1">
      <alignment horizontal="center" vertical="center" wrapText="1"/>
    </xf>
    <xf numFmtId="0" fontId="29" fillId="3" borderId="2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29" fillId="3" borderId="18" xfId="0" applyFont="1" applyFill="1" applyBorder="1" applyAlignment="1">
      <alignment horizontal="center" vertical="center" wrapText="1"/>
    </xf>
    <xf numFmtId="0" fontId="29" fillId="0" borderId="19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wrapText="1"/>
    </xf>
    <xf numFmtId="0" fontId="12" fillId="7" borderId="13" xfId="2" applyFont="1" applyFill="1" applyBorder="1" applyAlignment="1">
      <alignment horizontal="center" vertical="center" wrapText="1"/>
    </xf>
    <xf numFmtId="0" fontId="0" fillId="0" borderId="14" xfId="2" applyFont="1" applyFill="1" applyBorder="1" applyAlignment="1">
      <alignment horizontal="center" vertical="center" wrapText="1"/>
    </xf>
    <xf numFmtId="0" fontId="0" fillId="0" borderId="15" xfId="2" applyFont="1" applyFill="1" applyBorder="1" applyAlignment="1">
      <alignment horizontal="center" vertical="center" wrapText="1"/>
    </xf>
    <xf numFmtId="0" fontId="0" fillId="0" borderId="18" xfId="2" applyFont="1" applyFill="1" applyBorder="1" applyAlignment="1">
      <alignment horizontal="center" vertical="center" wrapText="1"/>
    </xf>
    <xf numFmtId="0" fontId="0" fillId="0" borderId="19" xfId="2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30" fillId="0" borderId="0" xfId="58"/>
  </cellXfs>
  <cellStyles count="59">
    <cellStyle name="Lien hypertexte" xfId="58" builtinId="8"/>
    <cellStyle name="Milliers 2" xfId="6" xr:uid="{00000000-0005-0000-0000-000000000000}"/>
    <cellStyle name="Milliers 3" xfId="11" xr:uid="{00000000-0005-0000-0000-000001000000}"/>
    <cellStyle name="Milliers 3 2" xfId="12" xr:uid="{00000000-0005-0000-0000-000002000000}"/>
    <cellStyle name="Milliers 3 3" xfId="13" xr:uid="{00000000-0005-0000-0000-000003000000}"/>
    <cellStyle name="Milliers 3 4" xfId="14" xr:uid="{00000000-0005-0000-0000-000004000000}"/>
    <cellStyle name="Milliers 4" xfId="15" xr:uid="{00000000-0005-0000-0000-000005000000}"/>
    <cellStyle name="Milliers 4 2" xfId="16" xr:uid="{00000000-0005-0000-0000-000006000000}"/>
    <cellStyle name="Milliers 5" xfId="17" xr:uid="{00000000-0005-0000-0000-000007000000}"/>
    <cellStyle name="Milliers 5 2" xfId="18" xr:uid="{00000000-0005-0000-0000-000008000000}"/>
    <cellStyle name="Monétaire 2" xfId="19" xr:uid="{00000000-0005-0000-0000-000009000000}"/>
    <cellStyle name="Monétaire 2 2" xfId="20" xr:uid="{00000000-0005-0000-0000-00000A000000}"/>
    <cellStyle name="Normal" xfId="0" builtinId="0"/>
    <cellStyle name="Normal 2" xfId="2" xr:uid="{00000000-0005-0000-0000-00000C000000}"/>
    <cellStyle name="Normal 2 2" xfId="7" xr:uid="{00000000-0005-0000-0000-00000D000000}"/>
    <cellStyle name="Normal 3" xfId="3" xr:uid="{00000000-0005-0000-0000-00000E000000}"/>
    <cellStyle name="Normal 3 2" xfId="8" xr:uid="{00000000-0005-0000-0000-00000F000000}"/>
    <cellStyle name="Normal 3 3" xfId="21" xr:uid="{00000000-0005-0000-0000-000010000000}"/>
    <cellStyle name="Normal 3 3 2" xfId="22" xr:uid="{00000000-0005-0000-0000-000011000000}"/>
    <cellStyle name="Normal 3 3 3" xfId="23" xr:uid="{00000000-0005-0000-0000-000012000000}"/>
    <cellStyle name="Normal 3 3 4" xfId="24" xr:uid="{00000000-0005-0000-0000-000013000000}"/>
    <cellStyle name="Normal 3 4" xfId="25" xr:uid="{00000000-0005-0000-0000-000014000000}"/>
    <cellStyle name="Normal 3 5" xfId="26" xr:uid="{00000000-0005-0000-0000-000015000000}"/>
    <cellStyle name="Normal 3 6" xfId="27" xr:uid="{00000000-0005-0000-0000-000016000000}"/>
    <cellStyle name="Normal 4" xfId="9" xr:uid="{00000000-0005-0000-0000-000017000000}"/>
    <cellStyle name="Normal 4 2" xfId="28" xr:uid="{00000000-0005-0000-0000-000018000000}"/>
    <cellStyle name="Normal 4 2 2" xfId="29" xr:uid="{00000000-0005-0000-0000-000019000000}"/>
    <cellStyle name="Normal 4 2 3" xfId="30" xr:uid="{00000000-0005-0000-0000-00001A000000}"/>
    <cellStyle name="Normal 4 2 4" xfId="31" xr:uid="{00000000-0005-0000-0000-00001B000000}"/>
    <cellStyle name="Normal 4 3" xfId="32" xr:uid="{00000000-0005-0000-0000-00001C000000}"/>
    <cellStyle name="Normal 4 4" xfId="33" xr:uid="{00000000-0005-0000-0000-00001D000000}"/>
    <cellStyle name="Normal 4 5" xfId="34" xr:uid="{00000000-0005-0000-0000-00001E000000}"/>
    <cellStyle name="Normal 5" xfId="10" xr:uid="{00000000-0005-0000-0000-00001F000000}"/>
    <cellStyle name="Normal 5 2" xfId="35" xr:uid="{00000000-0005-0000-0000-000020000000}"/>
    <cellStyle name="Normal 5 2 2" xfId="36" xr:uid="{00000000-0005-0000-0000-000021000000}"/>
    <cellStyle name="Normal 5 2 3" xfId="37" xr:uid="{00000000-0005-0000-0000-000022000000}"/>
    <cellStyle name="Normal 5 3" xfId="38" xr:uid="{00000000-0005-0000-0000-000023000000}"/>
    <cellStyle name="Normal 5 4" xfId="39" xr:uid="{00000000-0005-0000-0000-000024000000}"/>
    <cellStyle name="Normal 5 5" xfId="40" xr:uid="{00000000-0005-0000-0000-000025000000}"/>
    <cellStyle name="Normal 6" xfId="41" xr:uid="{00000000-0005-0000-0000-000026000000}"/>
    <cellStyle name="Normal 6 2" xfId="42" xr:uid="{00000000-0005-0000-0000-000027000000}"/>
    <cellStyle name="Normal 6 3" xfId="43" xr:uid="{00000000-0005-0000-0000-000028000000}"/>
    <cellStyle name="Normal 6 4" xfId="44" xr:uid="{00000000-0005-0000-0000-000029000000}"/>
    <cellStyle name="Normal 7" xfId="45" xr:uid="{00000000-0005-0000-0000-00002A000000}"/>
    <cellStyle name="Normal 7 2" xfId="46" xr:uid="{00000000-0005-0000-0000-00002B000000}"/>
    <cellStyle name="Normal 8" xfId="57" xr:uid="{00000000-0005-0000-0000-00002C000000}"/>
    <cellStyle name="Normal 9" xfId="1" xr:uid="{00000000-0005-0000-0000-00002D000000}"/>
    <cellStyle name="Pourcentage 2" xfId="4" xr:uid="{00000000-0005-0000-0000-00002E000000}"/>
    <cellStyle name="Pourcentage 3" xfId="5" xr:uid="{00000000-0005-0000-0000-00002F000000}"/>
    <cellStyle name="Pourcentage 3 2" xfId="47" xr:uid="{00000000-0005-0000-0000-000030000000}"/>
    <cellStyle name="Pourcentage 3 2 2" xfId="48" xr:uid="{00000000-0005-0000-0000-000031000000}"/>
    <cellStyle name="Pourcentage 3 2 3" xfId="49" xr:uid="{00000000-0005-0000-0000-000032000000}"/>
    <cellStyle name="Pourcentage 3 2 4" xfId="50" xr:uid="{00000000-0005-0000-0000-000033000000}"/>
    <cellStyle name="Pourcentage 3 3" xfId="51" xr:uid="{00000000-0005-0000-0000-000034000000}"/>
    <cellStyle name="Pourcentage 3 4" xfId="52" xr:uid="{00000000-0005-0000-0000-000035000000}"/>
    <cellStyle name="Pourcentage 3 5" xfId="53" xr:uid="{00000000-0005-0000-0000-000036000000}"/>
    <cellStyle name="Pourcentage 4" xfId="54" xr:uid="{00000000-0005-0000-0000-000037000000}"/>
    <cellStyle name="Pourcentage 4 2" xfId="55" xr:uid="{00000000-0005-0000-0000-000038000000}"/>
    <cellStyle name="Pourcentage 4 3" xfId="56" xr:uid="{00000000-0005-0000-0000-000039000000}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$-40C]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$-40C]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[$-40C]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</xdr:row>
      <xdr:rowOff>76200</xdr:rowOff>
    </xdr:from>
    <xdr:to>
      <xdr:col>1</xdr:col>
      <xdr:colOff>2981325</xdr:colOff>
      <xdr:row>5</xdr:row>
      <xdr:rowOff>85725</xdr:rowOff>
    </xdr:to>
    <xdr:sp macro="[0]!ouvrir_form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7725" y="266700"/>
          <a:ext cx="2895600" cy="771525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Ajouter un projet</a:t>
          </a:r>
        </a:p>
      </xdr:txBody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114300</xdr:rowOff>
    </xdr:to>
    <xdr:sp macro="" textlink="">
      <xdr:nvSpPr>
        <xdr:cNvPr id="1025" name="AutoShape 1" descr="Images de Symbole Attention – Téléchargement gratuit sur Freepik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5429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247649</xdr:colOff>
      <xdr:row>16</xdr:row>
      <xdr:rowOff>99997</xdr:rowOff>
    </xdr:from>
    <xdr:to>
      <xdr:col>0</xdr:col>
      <xdr:colOff>637782</xdr:colOff>
      <xdr:row>18</xdr:row>
      <xdr:rowOff>104387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49" y="4005247"/>
          <a:ext cx="390133" cy="3853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C89EA4-3A4C-4EF4-9D8D-7A33425E6EFD}" name="T_Data" displayName="T_Data" ref="A4:AB8" totalsRowShown="0" headerRowDxfId="62" dataDxfId="61" tableBorderDxfId="60">
  <autoFilter ref="A4:AB8" xr:uid="{94708BD4-DFF1-4215-8924-0221E1F98E3D}"/>
  <tableColumns count="28">
    <tableColumn id="1" xr3:uid="{06F1E8DC-A473-46D8-9590-3B558B1FF3CF}" name="Identifiant " dataDxfId="59"/>
    <tableColumn id="2" xr3:uid="{0B02E6FE-239F-431F-B57E-91C1BAAB1643}" name="Acquisition _x000a_/ Fidelisation " dataDxfId="58"/>
    <tableColumn id="3" xr3:uid="{DE0FABF2-D32F-4C77-9E26-05A4A3DB9D73}" name="Thématiques" dataDxfId="57"/>
    <tableColumn id="4" xr3:uid="{6DB60046-1A58-451E-A3C4-7EBA201A473F}" name="Nom du dossier" dataDxfId="56"/>
    <tableColumn id="5" xr3:uid="{0A80B139-637E-4908-8095-825D0CA7132B}" name="Etat" dataDxfId="55"/>
    <tableColumn id="6" xr3:uid="{DC04EF61-A46C-46BD-AD39-67AE78E2F84E}" name="Intensité Instruction Collective" dataDxfId="54"/>
    <tableColumn id="7" xr3:uid="{2B0159A8-4F2D-42CF-8C69-1B129A49E685}" name="PRIO importance" dataDxfId="53"/>
    <tableColumn id="8" xr3:uid="{0A30B965-3943-465B-90CF-BF9AEEBA5A6F}" name="Date lancement" dataDxfId="52"/>
    <tableColumn id="9" xr3:uid="{97CB0B75-9DF7-4F8B-8F8F-55F95669A478}" name="Semaine de lancement" dataDxfId="51"/>
    <tableColumn id="10" xr3:uid="{17A73D12-C3D6-4558-BD57-3DC3329782C7}" name="Date activation" dataDxfId="50"/>
    <tableColumn id="11" xr3:uid="{82DA979D-34C3-44DF-B9CF-8DE4DBFDD35E}" name="New ou Run" dataDxfId="49"/>
    <tableColumn id="12" xr3:uid="{A740FB25-2379-41D4-915B-90AD7D4A0D7B}" name="Resp" dataDxfId="48"/>
    <tableColumn id="13" xr3:uid="{CDB910A1-36D4-44C1-82A5-36CE775CF818}" name="CPM  " dataDxfId="47"/>
    <tableColumn id="14" xr3:uid="{437FA3A9-71DD-4EA3-B118-9AF441C1A086}" name="Back up CPM" dataDxfId="46"/>
    <tableColumn id="15" xr3:uid="{8BBBFC0F-C9FD-4739-B12F-4FE2AE8043D1}" name="CPC" dataDxfId="45"/>
    <tableColumn id="16" xr3:uid="{4365B5D6-AA38-434F-A26C-0B43CF93F37A}" name="Back up CPC" dataDxfId="44"/>
    <tableColumn id="17" xr3:uid="{B6FAB591-52AD-4616-997A-32B3B491B476}" name="CDS" dataDxfId="43"/>
    <tableColumn id="18" xr3:uid="{2EEF709F-387B-4319-83C5-D60118DF8806}" name="Back up CDS" dataDxfId="42"/>
    <tableColumn id="19" xr3:uid="{B5D27199-AD37-459E-AA1B-EAF4475A59CC}" name="CDF" dataDxfId="41"/>
    <tableColumn id="20" xr3:uid="{9171607E-B563-4184-AE28-B02C1AA91D1C}" name="Back up CDF" dataDxfId="40"/>
    <tableColumn id="21" xr3:uid="{C88BB616-C8C4-4AA5-8B83-329668822ED0}" name="CDS PILOTAGE PERFORMANCE" dataDxfId="39"/>
    <tableColumn id="22" xr3:uid="{AE6D9F1F-AECF-49C2-A468-8DD6115E9142}" name="Contenus Digitaux I&amp;C" dataDxfId="38"/>
    <tableColumn id="23" xr3:uid="{08320C9A-B2CE-4D41-8EBB-CCAE493259F1}" name=" RS" dataDxfId="37"/>
    <tableColumn id="24" xr3:uid="{A8D7876C-67C1-4EFB-86F1-7BC883F9DC69}" name="Contenus Digitaux Produits Services" dataDxfId="36"/>
    <tableColumn id="25" xr3:uid="{86A8500A-A64A-42F6-ACA2-7E7810664AA3}" name="BILANS PRIORITES" dataDxfId="35"/>
    <tableColumn id="26" xr3:uid="{5F652044-CBB9-4F87-8156-4A9651AB4021}" name="Besoin validation juridique CPC (OUI/NON)" dataDxfId="34"/>
    <tableColumn id="27" xr3:uid="{50E4965C-3802-41E3-AAFD-31E959EAD376}" name="Echanges juridiques CPC tracés sous passerelle MCD (FAIT/PAS FAIT) pour rapport à la Conformité" dataDxfId="33"/>
    <tableColumn id="28" xr3:uid="{0C784929-C210-4E1E-A743-F93EE89406C9}" name="Ecosystème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68691E-A966-4AB8-96D6-F548C323CC38}" name="T_Planning" displayName="T_Planning" ref="A1:Z4" totalsRowShown="0" headerRowDxfId="31" dataDxfId="30" tableBorderDxfId="29" headerRowCellStyle="Normal 2" dataCellStyle="Normal 2">
  <autoFilter ref="A1:Z4" xr:uid="{56E98A5F-3ABD-4AA8-B593-A322ABE04C3C}"/>
  <tableColumns count="26">
    <tableColumn id="1" xr3:uid="{CCCA6EA5-C52A-4334-A0A5-D2AE6A1BA2EA}" name="Equipe" dataDxfId="28" dataCellStyle="Normal 2"/>
    <tableColumn id="2" xr3:uid="{01E864D1-3649-4058-B502-66ECF070678C}" name="MARCHE /THEMATIQUE" dataDxfId="27" dataCellStyle="Normal 2"/>
    <tableColumn id="3" xr3:uid="{D10C278B-1EAE-425B-9382-0812536B0AEC}" name="OP le même que DOSSIER 2023" dataDxfId="26" dataCellStyle="Normal 2"/>
    <tableColumn id="4" xr3:uid="{6C73909B-FE79-4A82-9C75-895D08BD45D4}" name="CIBLES EN MACRO " dataDxfId="25" dataCellStyle="Normal 2"/>
    <tableColumn id="5" xr3:uid="{E89E8B8E-B58C-4EF9-8306-5FB4D933222B}" name="SMS" dataDxfId="24" dataCellStyle="Normal 2"/>
    <tableColumn id="6" xr3:uid="{F0806EFB-36BF-4242-B796-32655E175867}" name="ROUTEUR SMS" dataDxfId="23" dataCellStyle="Normal 2"/>
    <tableColumn id="7" xr3:uid="{652D52B5-2EF3-4E5A-ABF1-F99BD6B54549}" name="VMS" dataDxfId="22" dataCellStyle="Normal 2"/>
    <tableColumn id="8" xr3:uid="{76DE9A4A-C6E9-4531-A645-F60B3F4AA037}" name="ROUTEUR VMS" dataDxfId="21" dataCellStyle="Normal 2"/>
    <tableColumn id="9" xr3:uid="{F632380A-761E-4E60-A39F-37CD674CA3B5}" name="EMAIL" dataDxfId="20" dataCellStyle="Normal 2"/>
    <tableColumn id="10" xr3:uid="{2CA1B880-9D34-4980-9BEB-7E3E71D062C3}" name="ROUTEUR EMAIL" dataDxfId="19" dataCellStyle="Normal 2"/>
    <tableColumn id="11" xr3:uid="{8537DE5D-7681-4520-8EEF-644548591727}" name="COURRIER" dataDxfId="18" dataCellStyle="Normal 2"/>
    <tableColumn id="12" xr3:uid="{86EBBFF7-6809-4A9B-95F2-58B13BA956EB}" name="ROUTEUR COURRIER" dataDxfId="17" dataCellStyle="Normal 2"/>
    <tableColumn id="13" xr3:uid="{1B581265-E991-4E2B-BC3F-152A0B1759B7}" name="PUSH" dataDxfId="16" dataCellStyle="Normal 2"/>
    <tableColumn id="14" xr3:uid="{AC5BB60A-F91E-4181-A115-B607F6ACAC46}" name="APPELS SORTANTS" dataDxfId="15" dataCellStyle="Normal 2"/>
    <tableColumn id="15" xr3:uid="{CA876A5A-74F5-4FAF-84FC-5A91ABFB659B}" name="ESTIMATION VOLUME SUR MAAF.FR (x EC / x PFS / x Devis)" dataDxfId="14" dataCellStyle="Normal 2"/>
    <tableColumn id="16" xr3:uid="{C8638835-7907-473A-9374-9A101563DE13}" name="ESTIMATION VOLUME FLUX RESEAUX (x CBack / x AppEnt / x RDV)" dataDxfId="13" dataCellStyle="Normal 2"/>
    <tableColumn id="17" xr3:uid="{0CBBE1EC-50AA-4707-8DF2-5ACC0BB481BA}" name="CPM " dataDxfId="12" dataCellStyle="Normal 2"/>
    <tableColumn id="18" xr3:uid="{EA1BF31D-45F6-4602-99ED-50BAC6F04FE6}" name="DÉBUT_x000a_routage" dataDxfId="11" dataCellStyle="Normal 2"/>
    <tableColumn id="19" xr3:uid="{EEA1EB14-53D5-4B73-BACC-0997E95BD60C}" name="FIN_x000a_routage" dataDxfId="10" dataCellStyle="Normal 2"/>
    <tableColumn id="20" xr3:uid="{1459243F-50A8-425F-9CCC-88084F738EC1}" name="Amplitude Lissage (de telle heure à telle heure)" dataDxfId="9" dataCellStyle="Normal 2"/>
    <tableColumn id="21" xr3:uid="{64ACC2FA-B81A-45C2-ACA2-2C0E8EC028CA}" name="Volume par heure" dataDxfId="8" dataCellStyle="Normal 2"/>
    <tableColumn id="22" xr3:uid="{3664F96F-3A91-4488-A4CA-04C6468E5461}" name="Rythme par heure" dataDxfId="7" dataCellStyle="Normal 2"/>
    <tableColumn id="23" xr3:uid="{2A6CEF5A-4D8C-475E-B600-285F8672DF9B}" name="JOURS" dataDxfId="6" dataCellStyle="Normal 2"/>
    <tableColumn id="24" xr3:uid="{30910B27-9A06-45AB-801D-452B27BBE64B}" name="Commentaires" dataDxfId="5" dataCellStyle="Normal 2"/>
    <tableColumn id="25" xr3:uid="{C6AA4042-3141-47C3-ABE3-B7F95A0DF515}" name="Référence du Changement de Production" dataDxfId="4" dataCellStyle="Normal 2"/>
    <tableColumn id="26" xr3:uid="{60BBB6EF-70D9-44BA-96B4-0651E2AAF94A}" name="Validation / Bon pour accord SI" dataDxfId="3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BF574B5-7FE1-4F53-84F0-18E532F00025}" name="T_cpm" displayName="T_cpm" ref="B16:B35" totalsRowShown="0" headerRowDxfId="0" dataDxfId="1" headerRowCellStyle="Normal 9" dataCellStyle="Normal 9">
  <autoFilter ref="B16:B35" xr:uid="{1A450708-778A-4879-AD8B-B7A3B888F41B}"/>
  <tableColumns count="1">
    <tableColumn id="1" xr3:uid="{3F30D6CC-6857-4704-BC66-59CA74CD1362}" name="CPM  " dataDxfId="2" dataCellStyle="Normal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a-chaque-creation-de-ligne-alimenter-liste-deroulante-sous-condition-188208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8:B25"/>
  <sheetViews>
    <sheetView workbookViewId="0">
      <selection activeCell="B31" sqref="B31"/>
    </sheetView>
  </sheetViews>
  <sheetFormatPr baseColWidth="10" defaultColWidth="11.44140625" defaultRowHeight="14.4" x14ac:dyDescent="0.3"/>
  <cols>
    <col min="1" max="1" width="11.44140625" style="37"/>
    <col min="2" max="2" width="93.6640625" style="37" customWidth="1"/>
    <col min="3" max="9" width="11.44140625" style="37"/>
    <col min="10" max="10" width="112" style="37" customWidth="1"/>
    <col min="11" max="16384" width="11.44140625" style="37"/>
  </cols>
  <sheetData>
    <row r="8" spans="2:2" ht="21" x14ac:dyDescent="0.4">
      <c r="B8" s="50" t="s">
        <v>185</v>
      </c>
    </row>
    <row r="9" spans="2:2" ht="18" x14ac:dyDescent="0.35">
      <c r="B9" s="46"/>
    </row>
    <row r="10" spans="2:2" x14ac:dyDescent="0.3">
      <c r="B10" s="47" t="s">
        <v>186</v>
      </c>
    </row>
    <row r="11" spans="2:2" ht="57.6" x14ac:dyDescent="0.3">
      <c r="B11" s="48" t="s">
        <v>191</v>
      </c>
    </row>
    <row r="13" spans="2:2" x14ac:dyDescent="0.3">
      <c r="B13" s="47" t="s">
        <v>187</v>
      </c>
    </row>
    <row r="14" spans="2:2" x14ac:dyDescent="0.3">
      <c r="B14" s="45" t="s">
        <v>188</v>
      </c>
    </row>
    <row r="17" spans="1:2" x14ac:dyDescent="0.3">
      <c r="B17" s="49" t="s">
        <v>189</v>
      </c>
    </row>
    <row r="18" spans="1:2" x14ac:dyDescent="0.3">
      <c r="B18" s="37" t="s">
        <v>192</v>
      </c>
    </row>
    <row r="19" spans="1:2" x14ac:dyDescent="0.3">
      <c r="B19" s="37" t="s">
        <v>190</v>
      </c>
    </row>
    <row r="21" spans="1:2" x14ac:dyDescent="0.3">
      <c r="A21" s="68" t="s">
        <v>223</v>
      </c>
      <c r="B21" s="67" t="s">
        <v>222</v>
      </c>
    </row>
    <row r="25" spans="1:2" x14ac:dyDescent="0.3">
      <c r="B2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I8"/>
  <sheetViews>
    <sheetView tabSelected="1" topLeftCell="A3" workbookViewId="0">
      <selection activeCell="B5" sqref="B5"/>
    </sheetView>
  </sheetViews>
  <sheetFormatPr baseColWidth="10" defaultColWidth="11.44140625" defaultRowHeight="14.4" x14ac:dyDescent="0.3"/>
  <cols>
    <col min="1" max="1" width="14.33203125" style="3" customWidth="1"/>
    <col min="2" max="2" width="25.6640625" style="3" customWidth="1"/>
    <col min="3" max="3" width="31.21875" style="3" customWidth="1"/>
    <col min="4" max="4" width="18" style="3" customWidth="1"/>
    <col min="5" max="5" width="11.44140625" style="3"/>
    <col min="6" max="6" width="17" style="3" customWidth="1"/>
    <col min="7" max="7" width="11.44140625" style="3" customWidth="1"/>
    <col min="8" max="8" width="10" style="36" customWidth="1"/>
    <col min="9" max="9" width="12.44140625" style="36" customWidth="1"/>
    <col min="10" max="10" width="12.109375" style="36" customWidth="1"/>
    <col min="11" max="11" width="9.33203125" style="3" customWidth="1"/>
    <col min="12" max="12" width="11.44140625" style="3" customWidth="1"/>
    <col min="13" max="13" width="11.44140625" style="3"/>
    <col min="14" max="14" width="14" style="3" customWidth="1"/>
    <col min="15" max="15" width="21" style="3" customWidth="1"/>
    <col min="16" max="16" width="13.33203125" style="3" customWidth="1"/>
    <col min="17" max="17" width="11.44140625" style="3"/>
    <col min="18" max="18" width="13.33203125" style="3" customWidth="1"/>
    <col min="19" max="19" width="25.44140625" style="3" customWidth="1"/>
    <col min="20" max="20" width="13.21875" style="3" customWidth="1"/>
    <col min="21" max="21" width="28.44140625" style="3" customWidth="1"/>
    <col min="22" max="22" width="23.88671875" style="3" customWidth="1"/>
    <col min="23" max="23" width="18.88671875" style="3" customWidth="1"/>
    <col min="24" max="24" width="32.77734375" style="3" customWidth="1"/>
    <col min="25" max="25" width="18.21875" style="3" customWidth="1"/>
    <col min="26" max="26" width="38.88671875" style="3" customWidth="1"/>
    <col min="27" max="27" width="57.109375" style="3" customWidth="1"/>
    <col min="28" max="28" width="12.77734375" style="3" customWidth="1"/>
    <col min="29" max="16384" width="11.44140625" style="3"/>
  </cols>
  <sheetData>
    <row r="1" spans="1:35" ht="28.8" hidden="1" x14ac:dyDescent="0.55000000000000004">
      <c r="A1" s="33" t="s">
        <v>92</v>
      </c>
      <c r="B1" s="33"/>
      <c r="C1" s="33"/>
      <c r="D1" s="33"/>
      <c r="E1" s="33"/>
      <c r="F1" s="33"/>
      <c r="G1" s="33"/>
      <c r="H1" s="35"/>
      <c r="I1" s="35"/>
      <c r="J1" s="35"/>
      <c r="K1" s="33"/>
      <c r="L1" s="33"/>
      <c r="M1" s="33"/>
      <c r="N1" s="33"/>
      <c r="O1" s="33"/>
      <c r="P1" s="33"/>
    </row>
    <row r="2" spans="1:35" hidden="1" x14ac:dyDescent="0.3"/>
    <row r="3" spans="1:35" x14ac:dyDescent="0.3">
      <c r="L3" s="3" t="s">
        <v>154</v>
      </c>
      <c r="M3" s="94" t="s">
        <v>145</v>
      </c>
      <c r="N3" s="94"/>
      <c r="O3" s="94"/>
      <c r="P3" s="94"/>
      <c r="Q3" s="94"/>
      <c r="R3" s="94"/>
      <c r="S3" s="94"/>
      <c r="T3" s="94"/>
      <c r="U3" s="42" t="s">
        <v>151</v>
      </c>
      <c r="V3" s="95" t="s">
        <v>152</v>
      </c>
      <c r="W3" s="95"/>
      <c r="X3" s="95"/>
    </row>
    <row r="4" spans="1:35" s="88" customFormat="1" ht="43.8" customHeight="1" x14ac:dyDescent="0.3">
      <c r="A4" s="86" t="s">
        <v>18</v>
      </c>
      <c r="B4" s="82" t="s">
        <v>20</v>
      </c>
      <c r="C4" s="82" t="s">
        <v>49</v>
      </c>
      <c r="D4" s="82" t="s">
        <v>19</v>
      </c>
      <c r="E4" s="82" t="s">
        <v>0</v>
      </c>
      <c r="F4" s="82" t="s">
        <v>1</v>
      </c>
      <c r="G4" s="82" t="s">
        <v>2</v>
      </c>
      <c r="H4" s="83" t="s">
        <v>3</v>
      </c>
      <c r="I4" s="83" t="s">
        <v>126</v>
      </c>
      <c r="J4" s="83" t="s">
        <v>4</v>
      </c>
      <c r="K4" s="82" t="s">
        <v>5</v>
      </c>
      <c r="L4" s="87" t="s">
        <v>6</v>
      </c>
      <c r="M4" s="82" t="s">
        <v>44</v>
      </c>
      <c r="N4" s="82" t="s">
        <v>46</v>
      </c>
      <c r="O4" s="82" t="s">
        <v>45</v>
      </c>
      <c r="P4" s="82" t="s">
        <v>7</v>
      </c>
      <c r="Q4" s="82" t="s">
        <v>10</v>
      </c>
      <c r="R4" s="82" t="s">
        <v>47</v>
      </c>
      <c r="S4" s="82" t="s">
        <v>11</v>
      </c>
      <c r="T4" s="82" t="s">
        <v>48</v>
      </c>
      <c r="U4" s="82" t="s">
        <v>12</v>
      </c>
      <c r="V4" s="82" t="s">
        <v>8</v>
      </c>
      <c r="W4" s="82" t="s">
        <v>150</v>
      </c>
      <c r="X4" s="82" t="s">
        <v>9</v>
      </c>
      <c r="Y4" s="82" t="s">
        <v>13</v>
      </c>
      <c r="Z4" s="82" t="s">
        <v>14</v>
      </c>
      <c r="AA4" s="82" t="s">
        <v>15</v>
      </c>
      <c r="AB4" s="84" t="s">
        <v>16</v>
      </c>
      <c r="AC4" s="85"/>
      <c r="AI4" s="85" t="s">
        <v>17</v>
      </c>
    </row>
    <row r="5" spans="1:35" s="5" customFormat="1" x14ac:dyDescent="0.3">
      <c r="A5" s="73" t="s">
        <v>109</v>
      </c>
      <c r="B5" s="63"/>
      <c r="C5" s="63" t="s">
        <v>67</v>
      </c>
      <c r="D5" s="63" t="s">
        <v>258</v>
      </c>
      <c r="E5" s="63" t="s">
        <v>35</v>
      </c>
      <c r="F5" s="64" t="s">
        <v>37</v>
      </c>
      <c r="G5" s="64">
        <v>4</v>
      </c>
      <c r="H5" s="65">
        <v>45228</v>
      </c>
      <c r="I5" s="65"/>
      <c r="J5" s="65">
        <v>45248</v>
      </c>
      <c r="K5" s="64" t="s">
        <v>40</v>
      </c>
      <c r="L5" s="63"/>
      <c r="M5" s="64" t="s">
        <v>273</v>
      </c>
      <c r="N5" s="63"/>
      <c r="O5" s="63" t="s">
        <v>237</v>
      </c>
      <c r="P5" s="63"/>
      <c r="Q5" s="64" t="s">
        <v>245</v>
      </c>
      <c r="R5" s="63"/>
      <c r="S5" s="64" t="s">
        <v>244</v>
      </c>
      <c r="T5" s="63"/>
      <c r="U5" s="64" t="s">
        <v>253</v>
      </c>
      <c r="V5" s="64" t="s">
        <v>146</v>
      </c>
      <c r="W5" s="64" t="s">
        <v>43</v>
      </c>
      <c r="X5" s="64" t="s">
        <v>256</v>
      </c>
      <c r="Y5" s="64" t="s">
        <v>256</v>
      </c>
      <c r="Z5" s="64" t="s">
        <v>220</v>
      </c>
      <c r="AA5" s="64" t="s">
        <v>220</v>
      </c>
      <c r="AB5" s="75"/>
      <c r="AC5" s="4"/>
      <c r="AI5" s="4"/>
    </row>
    <row r="6" spans="1:35" ht="15.75" customHeight="1" x14ac:dyDescent="0.3">
      <c r="A6" s="74" t="s">
        <v>111</v>
      </c>
      <c r="B6" s="69" t="s">
        <v>88</v>
      </c>
      <c r="C6" s="69" t="s">
        <v>231</v>
      </c>
      <c r="D6" s="69" t="s">
        <v>257</v>
      </c>
      <c r="E6" s="69" t="s">
        <v>31</v>
      </c>
      <c r="F6" s="70" t="s">
        <v>37</v>
      </c>
      <c r="G6" s="70">
        <v>1</v>
      </c>
      <c r="H6" s="71">
        <v>45226</v>
      </c>
      <c r="I6" s="71"/>
      <c r="J6" s="71">
        <v>45302</v>
      </c>
      <c r="K6" s="70" t="s">
        <v>39</v>
      </c>
      <c r="L6" s="69"/>
      <c r="M6" s="70" t="s">
        <v>271</v>
      </c>
      <c r="N6" s="69" t="s">
        <v>225</v>
      </c>
      <c r="O6" s="69" t="s">
        <v>27</v>
      </c>
      <c r="P6" s="69" t="s">
        <v>224</v>
      </c>
      <c r="Q6" s="70" t="s">
        <v>25</v>
      </c>
      <c r="R6" s="69" t="s">
        <v>226</v>
      </c>
      <c r="S6" s="70" t="s">
        <v>28</v>
      </c>
      <c r="T6" s="69" t="s">
        <v>227</v>
      </c>
      <c r="U6" s="70" t="s">
        <v>26</v>
      </c>
      <c r="V6" s="70" t="s">
        <v>228</v>
      </c>
      <c r="W6" s="70" t="s">
        <v>229</v>
      </c>
      <c r="X6" s="70" t="s">
        <v>230</v>
      </c>
      <c r="Y6" s="70">
        <v>2</v>
      </c>
      <c r="Z6" s="70" t="s">
        <v>220</v>
      </c>
      <c r="AA6" s="70" t="s">
        <v>212</v>
      </c>
      <c r="AB6" s="76"/>
    </row>
    <row r="7" spans="1:35" s="5" customFormat="1" x14ac:dyDescent="0.3">
      <c r="A7" s="73" t="s">
        <v>98</v>
      </c>
      <c r="B7" s="63" t="s">
        <v>89</v>
      </c>
      <c r="C7" s="63" t="s">
        <v>68</v>
      </c>
      <c r="D7" s="63" t="s">
        <v>255</v>
      </c>
      <c r="E7" s="63" t="s">
        <v>32</v>
      </c>
      <c r="F7" s="64" t="s">
        <v>36</v>
      </c>
      <c r="G7" s="64">
        <v>2</v>
      </c>
      <c r="H7" s="65">
        <v>45219</v>
      </c>
      <c r="I7" s="65"/>
      <c r="J7" s="65">
        <v>45209</v>
      </c>
      <c r="K7" s="64" t="s">
        <v>40</v>
      </c>
      <c r="L7" s="63"/>
      <c r="M7" s="64" t="s">
        <v>266</v>
      </c>
      <c r="N7" s="63"/>
      <c r="O7" s="63" t="s">
        <v>249</v>
      </c>
      <c r="P7" s="63"/>
      <c r="Q7" s="64" t="s">
        <v>247</v>
      </c>
      <c r="R7" s="63"/>
      <c r="S7" s="64" t="s">
        <v>244</v>
      </c>
      <c r="T7" s="63"/>
      <c r="U7" s="64" t="s">
        <v>253</v>
      </c>
      <c r="V7" s="64" t="s">
        <v>146</v>
      </c>
      <c r="W7" s="64" t="s">
        <v>256</v>
      </c>
      <c r="X7" s="64" t="s">
        <v>254</v>
      </c>
      <c r="Y7" s="64" t="s">
        <v>256</v>
      </c>
      <c r="Z7" s="64" t="s">
        <v>220</v>
      </c>
      <c r="AA7" s="64" t="s">
        <v>212</v>
      </c>
      <c r="AB7" s="75"/>
      <c r="AC7" s="4"/>
      <c r="AI7" s="4"/>
    </row>
    <row r="8" spans="1:35" ht="15" customHeight="1" x14ac:dyDescent="0.3">
      <c r="A8" s="77" t="s">
        <v>108</v>
      </c>
      <c r="B8" s="78"/>
      <c r="C8" s="78" t="s">
        <v>231</v>
      </c>
      <c r="D8" s="78" t="s">
        <v>232</v>
      </c>
      <c r="E8" s="78" t="s">
        <v>31</v>
      </c>
      <c r="F8" s="79" t="s">
        <v>37</v>
      </c>
      <c r="G8" s="79">
        <v>1</v>
      </c>
      <c r="H8" s="80">
        <v>45226</v>
      </c>
      <c r="I8" s="80"/>
      <c r="J8" s="80">
        <v>45302</v>
      </c>
      <c r="K8" s="79" t="s">
        <v>39</v>
      </c>
      <c r="L8" s="78"/>
      <c r="M8" s="79" t="s">
        <v>271</v>
      </c>
      <c r="N8" s="78" t="s">
        <v>225</v>
      </c>
      <c r="O8" s="78" t="s">
        <v>27</v>
      </c>
      <c r="P8" s="78" t="s">
        <v>224</v>
      </c>
      <c r="Q8" s="79" t="s">
        <v>25</v>
      </c>
      <c r="R8" s="78" t="s">
        <v>226</v>
      </c>
      <c r="S8" s="79" t="s">
        <v>28</v>
      </c>
      <c r="T8" s="78" t="s">
        <v>227</v>
      </c>
      <c r="U8" s="79" t="s">
        <v>26</v>
      </c>
      <c r="V8" s="79" t="s">
        <v>228</v>
      </c>
      <c r="W8" s="79" t="s">
        <v>229</v>
      </c>
      <c r="X8" s="79" t="s">
        <v>230</v>
      </c>
      <c r="Y8" s="79">
        <v>2</v>
      </c>
      <c r="Z8" s="79" t="s">
        <v>220</v>
      </c>
      <c r="AA8" s="79" t="s">
        <v>212</v>
      </c>
      <c r="AB8" s="81"/>
    </row>
  </sheetData>
  <mergeCells count="2">
    <mergeCell ref="M3:T3"/>
    <mergeCell ref="V3:X3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39" sqref="C39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Z12"/>
  <sheetViews>
    <sheetView workbookViewId="0">
      <selection activeCell="D12" sqref="D12"/>
    </sheetView>
  </sheetViews>
  <sheetFormatPr baseColWidth="10" defaultRowHeight="14.4" x14ac:dyDescent="0.3"/>
  <cols>
    <col min="2" max="2" width="19.109375" customWidth="1"/>
    <col min="3" max="3" width="23.88671875" customWidth="1"/>
    <col min="4" max="4" width="15.5546875" customWidth="1"/>
    <col min="6" max="6" width="11.44140625" style="25"/>
    <col min="8" max="8" width="11.44140625" style="25"/>
    <col min="10" max="10" width="15.44140625" style="25" customWidth="1"/>
    <col min="12" max="12" width="14.5546875" style="25" customWidth="1"/>
    <col min="14" max="14" width="13.21875" customWidth="1"/>
    <col min="15" max="15" width="36.33203125" customWidth="1"/>
    <col min="16" max="16" width="40.21875" customWidth="1"/>
    <col min="20" max="20" width="35.77734375" customWidth="1"/>
    <col min="21" max="21" width="15.33203125" customWidth="1"/>
    <col min="22" max="22" width="15.21875" customWidth="1"/>
    <col min="24" max="24" width="13" customWidth="1"/>
    <col min="25" max="25" width="31.21875" customWidth="1"/>
    <col min="26" max="26" width="23.88671875" customWidth="1"/>
  </cols>
  <sheetData>
    <row r="1" spans="1:26" ht="24" x14ac:dyDescent="0.3">
      <c r="A1" s="89" t="s">
        <v>155</v>
      </c>
      <c r="B1" s="55" t="s">
        <v>156</v>
      </c>
      <c r="C1" s="56" t="s">
        <v>157</v>
      </c>
      <c r="D1" s="55" t="s">
        <v>158</v>
      </c>
      <c r="E1" s="57" t="s">
        <v>159</v>
      </c>
      <c r="F1" s="58" t="s">
        <v>196</v>
      </c>
      <c r="G1" s="57" t="s">
        <v>160</v>
      </c>
      <c r="H1" s="58" t="s">
        <v>218</v>
      </c>
      <c r="I1" s="57" t="s">
        <v>161</v>
      </c>
      <c r="J1" s="59" t="s">
        <v>197</v>
      </c>
      <c r="K1" s="57" t="s">
        <v>162</v>
      </c>
      <c r="L1" s="58" t="s">
        <v>217</v>
      </c>
      <c r="M1" s="57" t="s">
        <v>163</v>
      </c>
      <c r="N1" s="57" t="s">
        <v>164</v>
      </c>
      <c r="O1" s="57" t="s">
        <v>165</v>
      </c>
      <c r="P1" s="57" t="s">
        <v>166</v>
      </c>
      <c r="Q1" s="60" t="s">
        <v>167</v>
      </c>
      <c r="R1" s="60" t="s">
        <v>168</v>
      </c>
      <c r="S1" s="60" t="s">
        <v>169</v>
      </c>
      <c r="T1" s="60" t="s">
        <v>170</v>
      </c>
      <c r="U1" s="61" t="s">
        <v>171</v>
      </c>
      <c r="V1" s="61" t="s">
        <v>172</v>
      </c>
      <c r="W1" s="60" t="s">
        <v>173</v>
      </c>
      <c r="X1" s="60" t="s">
        <v>174</v>
      </c>
      <c r="Y1" s="62" t="s">
        <v>175</v>
      </c>
      <c r="Z1" s="62" t="s">
        <v>176</v>
      </c>
    </row>
    <row r="2" spans="1:26" s="25" customFormat="1" ht="28.8" x14ac:dyDescent="0.3">
      <c r="A2" s="90" t="s">
        <v>88</v>
      </c>
      <c r="B2" s="66" t="s">
        <v>67</v>
      </c>
      <c r="C2" s="66" t="s">
        <v>258</v>
      </c>
      <c r="D2" s="66" t="s">
        <v>259</v>
      </c>
      <c r="E2" s="66"/>
      <c r="F2" s="66"/>
      <c r="G2" s="66"/>
      <c r="H2" s="66"/>
      <c r="I2" s="66"/>
      <c r="J2" s="66" t="s">
        <v>208</v>
      </c>
      <c r="K2" s="66"/>
      <c r="L2" s="66"/>
      <c r="M2" s="66"/>
      <c r="N2" s="66"/>
      <c r="O2" s="66" t="s">
        <v>256</v>
      </c>
      <c r="P2" s="66" t="s">
        <v>256</v>
      </c>
      <c r="Q2" s="66" t="s">
        <v>251</v>
      </c>
      <c r="R2" s="66"/>
      <c r="S2" s="66"/>
      <c r="T2" s="66" t="s">
        <v>256</v>
      </c>
      <c r="U2" s="66" t="s">
        <v>256</v>
      </c>
      <c r="V2" s="66" t="s">
        <v>256</v>
      </c>
      <c r="W2" s="66" t="s">
        <v>260</v>
      </c>
      <c r="X2" s="66" t="s">
        <v>256</v>
      </c>
      <c r="Y2" s="66" t="s">
        <v>261</v>
      </c>
      <c r="Z2" s="66" t="s">
        <v>220</v>
      </c>
    </row>
    <row r="3" spans="1:26" s="25" customFormat="1" x14ac:dyDescent="0.3">
      <c r="A3" s="91" t="s">
        <v>89</v>
      </c>
      <c r="B3" s="72" t="s">
        <v>68</v>
      </c>
      <c r="C3" s="72" t="s">
        <v>255</v>
      </c>
      <c r="D3" s="72"/>
      <c r="E3" s="72">
        <v>10000</v>
      </c>
      <c r="F3" s="72"/>
      <c r="G3" s="72"/>
      <c r="H3" s="72"/>
      <c r="I3" s="72">
        <v>1520</v>
      </c>
      <c r="J3" s="72"/>
      <c r="K3" s="72"/>
      <c r="L3" s="72"/>
      <c r="M3" s="72"/>
      <c r="N3" s="72"/>
      <c r="O3" s="72"/>
      <c r="P3" s="72"/>
      <c r="Q3" s="72" t="s">
        <v>250</v>
      </c>
      <c r="R3" s="72"/>
      <c r="S3" s="72"/>
      <c r="T3" s="72"/>
      <c r="U3" s="72"/>
      <c r="V3" s="72"/>
      <c r="W3" s="72"/>
      <c r="X3" s="72"/>
      <c r="Y3" s="72"/>
      <c r="Z3" s="72"/>
    </row>
    <row r="4" spans="1:26" s="25" customFormat="1" x14ac:dyDescent="0.3">
      <c r="A4" s="92" t="s">
        <v>88</v>
      </c>
      <c r="B4" s="93" t="s">
        <v>75</v>
      </c>
      <c r="C4" s="93" t="s">
        <v>219</v>
      </c>
      <c r="D4" s="93"/>
      <c r="E4" s="93">
        <v>17542</v>
      </c>
      <c r="F4" s="93"/>
      <c r="G4" s="93"/>
      <c r="H4" s="93"/>
      <c r="I4" s="93">
        <v>17542</v>
      </c>
      <c r="J4" s="93"/>
      <c r="K4" s="93"/>
      <c r="L4" s="93"/>
      <c r="M4" s="93"/>
      <c r="N4" s="93"/>
      <c r="O4" s="93"/>
      <c r="P4" s="93"/>
      <c r="Q4" s="93" t="s">
        <v>238</v>
      </c>
      <c r="R4" s="93"/>
      <c r="S4" s="93"/>
      <c r="T4" s="93"/>
      <c r="U4" s="93"/>
      <c r="V4" s="93"/>
      <c r="W4" s="93"/>
      <c r="X4" s="93"/>
      <c r="Y4" s="93"/>
      <c r="Z4" s="93"/>
    </row>
    <row r="12" spans="1:26" x14ac:dyDescent="0.3">
      <c r="D12" s="97" t="s">
        <v>262</v>
      </c>
    </row>
  </sheetData>
  <hyperlinks>
    <hyperlink ref="D12" r:id="rId1" location="p1168024" xr:uid="{17F5C862-D89C-4E79-8E4E-516D9EB5410E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35"/>
  <sheetViews>
    <sheetView topLeftCell="A15" workbookViewId="0">
      <selection activeCell="C22" sqref="C22"/>
    </sheetView>
  </sheetViews>
  <sheetFormatPr baseColWidth="10" defaultRowHeight="14.4" x14ac:dyDescent="0.3"/>
  <cols>
    <col min="1" max="1" width="20.5546875" bestFit="1" customWidth="1"/>
    <col min="2" max="2" width="34.5546875" bestFit="1" customWidth="1"/>
    <col min="3" max="3" width="34.5546875" style="1" customWidth="1"/>
    <col min="4" max="4" width="23.109375" bestFit="1" customWidth="1"/>
    <col min="5" max="6" width="25.5546875" bestFit="1" customWidth="1"/>
    <col min="7" max="7" width="19.109375" bestFit="1" customWidth="1"/>
    <col min="8" max="8" width="25" customWidth="1"/>
    <col min="9" max="9" width="33.33203125" bestFit="1" customWidth="1"/>
  </cols>
  <sheetData>
    <row r="1" spans="1:9" s="23" customFormat="1" x14ac:dyDescent="0.3">
      <c r="A1" s="22" t="s">
        <v>42</v>
      </c>
      <c r="B1" s="22" t="s">
        <v>29</v>
      </c>
      <c r="C1" s="22" t="s">
        <v>30</v>
      </c>
      <c r="D1" s="22" t="s">
        <v>21</v>
      </c>
      <c r="E1" s="22" t="s">
        <v>23</v>
      </c>
      <c r="F1" s="22" t="s">
        <v>22</v>
      </c>
      <c r="G1" s="22" t="s">
        <v>24</v>
      </c>
      <c r="H1" s="22" t="s">
        <v>147</v>
      </c>
      <c r="I1" s="23" t="s">
        <v>148</v>
      </c>
    </row>
    <row r="2" spans="1:9" x14ac:dyDescent="0.3">
      <c r="A2" s="6"/>
      <c r="B2" s="7"/>
      <c r="C2" s="7"/>
      <c r="D2" s="6"/>
      <c r="E2" s="7"/>
      <c r="F2" s="6"/>
      <c r="G2" s="6"/>
    </row>
    <row r="3" spans="1:9" x14ac:dyDescent="0.3">
      <c r="A3" s="6" t="s">
        <v>233</v>
      </c>
      <c r="B3" s="7" t="s">
        <v>236</v>
      </c>
      <c r="C3" s="7" t="s">
        <v>239</v>
      </c>
      <c r="D3" s="8" t="s">
        <v>249</v>
      </c>
      <c r="E3" s="6" t="s">
        <v>245</v>
      </c>
      <c r="F3" s="6" t="s">
        <v>243</v>
      </c>
      <c r="G3" s="7" t="s">
        <v>252</v>
      </c>
      <c r="H3" t="s">
        <v>254</v>
      </c>
      <c r="I3" s="8" t="s">
        <v>149</v>
      </c>
    </row>
    <row r="4" spans="1:9" x14ac:dyDescent="0.3">
      <c r="A4" s="6" t="s">
        <v>234</v>
      </c>
      <c r="B4" s="7" t="s">
        <v>237</v>
      </c>
      <c r="C4" s="7" t="s">
        <v>240</v>
      </c>
      <c r="D4" s="7" t="s">
        <v>248</v>
      </c>
      <c r="E4" s="6" t="s">
        <v>246</v>
      </c>
      <c r="F4" s="6" t="s">
        <v>244</v>
      </c>
      <c r="G4" s="7" t="s">
        <v>253</v>
      </c>
      <c r="H4" s="8" t="s">
        <v>146</v>
      </c>
      <c r="I4" s="8" t="s">
        <v>221</v>
      </c>
    </row>
    <row r="5" spans="1:9" x14ac:dyDescent="0.3">
      <c r="A5" s="6" t="s">
        <v>235</v>
      </c>
      <c r="B5" s="7" t="s">
        <v>238</v>
      </c>
      <c r="C5" s="8" t="s">
        <v>241</v>
      </c>
      <c r="D5" s="7" t="s">
        <v>237</v>
      </c>
      <c r="E5" s="7" t="s">
        <v>247</v>
      </c>
      <c r="F5" s="6"/>
      <c r="G5" s="7" t="s">
        <v>146</v>
      </c>
      <c r="H5" s="8" t="s">
        <v>43</v>
      </c>
      <c r="I5" s="8" t="s">
        <v>242</v>
      </c>
    </row>
    <row r="6" spans="1:9" x14ac:dyDescent="0.3">
      <c r="A6" s="6"/>
      <c r="B6" s="7"/>
      <c r="C6" s="7"/>
      <c r="D6" s="8"/>
      <c r="E6" s="6"/>
      <c r="F6" s="7"/>
      <c r="G6" s="7"/>
      <c r="H6" s="8"/>
    </row>
    <row r="7" spans="1:9" x14ac:dyDescent="0.3">
      <c r="A7" s="6"/>
      <c r="B7" s="7"/>
      <c r="C7" s="7"/>
      <c r="D7" s="7"/>
      <c r="F7" s="6"/>
      <c r="G7" s="7"/>
      <c r="H7" s="8"/>
    </row>
    <row r="8" spans="1:9" x14ac:dyDescent="0.3">
      <c r="A8" s="6"/>
      <c r="B8" s="7"/>
      <c r="C8" s="7"/>
      <c r="D8" s="7"/>
      <c r="F8" s="6"/>
    </row>
    <row r="9" spans="1:9" x14ac:dyDescent="0.3">
      <c r="A9" s="6"/>
      <c r="B9" s="7"/>
      <c r="C9" s="7"/>
      <c r="D9" s="7"/>
      <c r="F9" s="6"/>
      <c r="G9" s="1"/>
    </row>
    <row r="10" spans="1:9" x14ac:dyDescent="0.3">
      <c r="A10" s="6"/>
      <c r="B10" s="7"/>
      <c r="C10" s="7"/>
      <c r="D10" s="7"/>
      <c r="F10" s="6"/>
      <c r="G10" s="6"/>
    </row>
    <row r="11" spans="1:9" x14ac:dyDescent="0.3">
      <c r="A11" s="6"/>
      <c r="B11" s="7"/>
      <c r="C11" s="7"/>
      <c r="D11" s="7"/>
      <c r="E11" s="6"/>
      <c r="F11" s="6"/>
      <c r="G11" s="6"/>
    </row>
    <row r="12" spans="1:9" x14ac:dyDescent="0.3">
      <c r="A12" s="6"/>
      <c r="C12" s="7"/>
      <c r="D12" s="7"/>
      <c r="E12" s="7"/>
      <c r="F12" s="7"/>
      <c r="G12" s="6"/>
    </row>
    <row r="13" spans="1:9" x14ac:dyDescent="0.3">
      <c r="A13" s="6"/>
      <c r="D13" s="7"/>
    </row>
    <row r="14" spans="1:9" x14ac:dyDescent="0.3">
      <c r="A14" s="6"/>
      <c r="C14" s="7"/>
      <c r="D14" s="7"/>
      <c r="E14" s="7"/>
      <c r="G14" s="6"/>
    </row>
    <row r="15" spans="1:9" x14ac:dyDescent="0.3">
      <c r="A15" s="6"/>
      <c r="C15" s="7"/>
      <c r="E15" s="6"/>
      <c r="G15" s="6"/>
    </row>
    <row r="16" spans="1:9" x14ac:dyDescent="0.3">
      <c r="A16" s="6"/>
      <c r="B16" s="22" t="s">
        <v>44</v>
      </c>
      <c r="E16" s="7"/>
      <c r="G16" s="6"/>
    </row>
    <row r="17" spans="1:6" x14ac:dyDescent="0.3">
      <c r="A17" s="6"/>
      <c r="B17" s="32" t="s">
        <v>237</v>
      </c>
      <c r="C17" s="7"/>
      <c r="E17" s="7"/>
    </row>
    <row r="18" spans="1:6" x14ac:dyDescent="0.3">
      <c r="A18" s="6"/>
      <c r="B18" s="32" t="s">
        <v>263</v>
      </c>
      <c r="C18" s="7"/>
      <c r="E18" s="7"/>
      <c r="F18" s="7"/>
    </row>
    <row r="19" spans="1:6" x14ac:dyDescent="0.3">
      <c r="A19" s="6"/>
      <c r="B19" s="32" t="s">
        <v>241</v>
      </c>
      <c r="C19" s="7"/>
      <c r="E19" s="7"/>
      <c r="F19" s="7"/>
    </row>
    <row r="20" spans="1:6" x14ac:dyDescent="0.3">
      <c r="B20" s="32" t="s">
        <v>264</v>
      </c>
    </row>
    <row r="21" spans="1:6" x14ac:dyDescent="0.3">
      <c r="B21" s="32" t="s">
        <v>265</v>
      </c>
    </row>
    <row r="22" spans="1:6" x14ac:dyDescent="0.3">
      <c r="B22" s="32" t="s">
        <v>266</v>
      </c>
    </row>
    <row r="23" spans="1:6" x14ac:dyDescent="0.3">
      <c r="B23" s="32" t="s">
        <v>237</v>
      </c>
    </row>
    <row r="24" spans="1:6" x14ac:dyDescent="0.3">
      <c r="B24" s="32" t="s">
        <v>267</v>
      </c>
    </row>
    <row r="25" spans="1:6" x14ac:dyDescent="0.3">
      <c r="B25" s="32" t="s">
        <v>268</v>
      </c>
    </row>
    <row r="26" spans="1:6" x14ac:dyDescent="0.3">
      <c r="B26" s="32" t="s">
        <v>269</v>
      </c>
    </row>
    <row r="27" spans="1:6" x14ac:dyDescent="0.3">
      <c r="B27" s="31" t="s">
        <v>270</v>
      </c>
    </row>
    <row r="28" spans="1:6" x14ac:dyDescent="0.3">
      <c r="B28" s="31" t="s">
        <v>276</v>
      </c>
    </row>
    <row r="29" spans="1:6" x14ac:dyDescent="0.3">
      <c r="B29" s="31" t="s">
        <v>271</v>
      </c>
    </row>
    <row r="30" spans="1:6" x14ac:dyDescent="0.3">
      <c r="B30" s="31" t="s">
        <v>272</v>
      </c>
    </row>
    <row r="31" spans="1:6" x14ac:dyDescent="0.3">
      <c r="B31" s="31" t="s">
        <v>249</v>
      </c>
    </row>
    <row r="32" spans="1:6" x14ac:dyDescent="0.3">
      <c r="B32" s="31" t="s">
        <v>273</v>
      </c>
    </row>
    <row r="33" spans="2:2" x14ac:dyDescent="0.3">
      <c r="B33" s="31" t="s">
        <v>274</v>
      </c>
    </row>
    <row r="34" spans="2:2" x14ac:dyDescent="0.3">
      <c r="B34" s="31" t="s">
        <v>267</v>
      </c>
    </row>
    <row r="35" spans="2:2" x14ac:dyDescent="0.3">
      <c r="B35" s="31" t="s">
        <v>275</v>
      </c>
    </row>
  </sheetData>
  <sortState ref="H4:H7">
    <sortCondition ref="H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3:P56"/>
  <sheetViews>
    <sheetView workbookViewId="0">
      <selection activeCell="B15" sqref="B15"/>
    </sheetView>
  </sheetViews>
  <sheetFormatPr baseColWidth="10" defaultRowHeight="14.4" x14ac:dyDescent="0.3"/>
  <cols>
    <col min="1" max="1" width="25" style="25" bestFit="1" customWidth="1"/>
    <col min="3" max="3" width="12" bestFit="1" customWidth="1"/>
    <col min="6" max="6" width="11.44140625" style="25"/>
    <col min="8" max="8" width="17.5546875" customWidth="1"/>
    <col min="9" max="9" width="17.44140625" customWidth="1"/>
    <col min="13" max="13" width="51.44140625" bestFit="1" customWidth="1"/>
  </cols>
  <sheetData>
    <row r="3" spans="1:14" x14ac:dyDescent="0.3">
      <c r="M3" t="s">
        <v>87</v>
      </c>
    </row>
    <row r="4" spans="1:14" ht="72" x14ac:dyDescent="0.3">
      <c r="A4" s="29" t="s">
        <v>20</v>
      </c>
      <c r="B4" s="17" t="s">
        <v>0</v>
      </c>
      <c r="C4" s="15" t="s">
        <v>1</v>
      </c>
      <c r="D4" s="14" t="s">
        <v>2</v>
      </c>
      <c r="E4" s="14" t="s">
        <v>3</v>
      </c>
      <c r="F4" s="14" t="s">
        <v>127</v>
      </c>
      <c r="G4" s="16" t="s">
        <v>4</v>
      </c>
      <c r="H4" s="16" t="s">
        <v>5</v>
      </c>
      <c r="I4" s="13" t="s">
        <v>61</v>
      </c>
      <c r="J4" s="2" t="s">
        <v>14</v>
      </c>
      <c r="K4" t="s">
        <v>184</v>
      </c>
      <c r="M4" s="28" t="s">
        <v>85</v>
      </c>
      <c r="N4" s="28" t="s">
        <v>86</v>
      </c>
    </row>
    <row r="5" spans="1:14" ht="15.6" x14ac:dyDescent="0.3">
      <c r="A5" s="25" t="s">
        <v>88</v>
      </c>
      <c r="B5" s="18" t="s">
        <v>31</v>
      </c>
      <c r="C5" s="19" t="s">
        <v>36</v>
      </c>
      <c r="D5">
        <v>1</v>
      </c>
      <c r="E5" s="20">
        <v>45292</v>
      </c>
      <c r="F5" s="25">
        <v>1</v>
      </c>
      <c r="G5" s="20">
        <v>45292</v>
      </c>
      <c r="H5" t="s">
        <v>39</v>
      </c>
      <c r="I5" s="26" t="s">
        <v>50</v>
      </c>
      <c r="J5" t="s">
        <v>90</v>
      </c>
      <c r="K5" s="44">
        <v>3</v>
      </c>
      <c r="M5" t="s">
        <v>62</v>
      </c>
      <c r="N5" s="10" t="s">
        <v>76</v>
      </c>
    </row>
    <row r="6" spans="1:14" ht="15.6" x14ac:dyDescent="0.3">
      <c r="A6" s="25" t="s">
        <v>89</v>
      </c>
      <c r="B6" s="18" t="s">
        <v>33</v>
      </c>
      <c r="C6" s="19" t="s">
        <v>37</v>
      </c>
      <c r="D6">
        <v>2</v>
      </c>
      <c r="E6" s="20">
        <v>45323</v>
      </c>
      <c r="F6" s="25">
        <v>2</v>
      </c>
      <c r="G6" s="20">
        <v>45323</v>
      </c>
      <c r="H6" t="s">
        <v>40</v>
      </c>
      <c r="I6" s="26" t="s">
        <v>51</v>
      </c>
      <c r="J6" t="s">
        <v>91</v>
      </c>
      <c r="K6" s="44">
        <v>3</v>
      </c>
      <c r="M6" t="s">
        <v>63</v>
      </c>
      <c r="N6" s="11" t="s">
        <v>77</v>
      </c>
    </row>
    <row r="7" spans="1:14" ht="15.6" x14ac:dyDescent="0.3">
      <c r="A7" s="34" t="s">
        <v>153</v>
      </c>
      <c r="B7" s="18" t="s">
        <v>32</v>
      </c>
      <c r="C7" s="21" t="s">
        <v>38</v>
      </c>
      <c r="D7">
        <v>3</v>
      </c>
      <c r="E7" s="20">
        <v>45352</v>
      </c>
      <c r="F7" s="25">
        <v>3</v>
      </c>
      <c r="G7" s="20">
        <v>45352</v>
      </c>
      <c r="H7" t="s">
        <v>41</v>
      </c>
      <c r="I7" s="26" t="s">
        <v>52</v>
      </c>
      <c r="K7" s="44">
        <v>3</v>
      </c>
      <c r="M7" t="s">
        <v>64</v>
      </c>
      <c r="N7" s="11" t="s">
        <v>78</v>
      </c>
    </row>
    <row r="8" spans="1:14" ht="15.6" x14ac:dyDescent="0.3">
      <c r="B8" s="18" t="s">
        <v>34</v>
      </c>
      <c r="C8" s="19"/>
      <c r="D8">
        <v>4</v>
      </c>
      <c r="E8" s="20">
        <v>45383</v>
      </c>
      <c r="F8" s="25">
        <v>4</v>
      </c>
      <c r="G8" s="20">
        <v>45383</v>
      </c>
      <c r="I8" s="26" t="s">
        <v>53</v>
      </c>
      <c r="M8" t="s">
        <v>65</v>
      </c>
      <c r="N8" s="11" t="s">
        <v>78</v>
      </c>
    </row>
    <row r="9" spans="1:14" ht="15.6" x14ac:dyDescent="0.3">
      <c r="B9" s="18" t="s">
        <v>35</v>
      </c>
      <c r="C9" s="19"/>
      <c r="E9" s="20">
        <v>45413</v>
      </c>
      <c r="F9" s="25">
        <v>5</v>
      </c>
      <c r="G9" s="20">
        <v>45413</v>
      </c>
      <c r="I9" s="26" t="s">
        <v>54</v>
      </c>
      <c r="M9" t="s">
        <v>66</v>
      </c>
      <c r="N9" s="11" t="s">
        <v>79</v>
      </c>
    </row>
    <row r="10" spans="1:14" ht="15.6" x14ac:dyDescent="0.3">
      <c r="E10" s="20">
        <v>45444</v>
      </c>
      <c r="F10" s="25">
        <v>6</v>
      </c>
      <c r="G10" s="20">
        <v>45444</v>
      </c>
      <c r="I10" s="26" t="s">
        <v>55</v>
      </c>
      <c r="M10" t="s">
        <v>67</v>
      </c>
      <c r="N10" s="11" t="s">
        <v>80</v>
      </c>
    </row>
    <row r="11" spans="1:14" ht="15.6" x14ac:dyDescent="0.3">
      <c r="E11" s="20">
        <v>45474</v>
      </c>
      <c r="F11" s="25">
        <v>7</v>
      </c>
      <c r="G11" s="20">
        <v>45474</v>
      </c>
      <c r="I11" s="26" t="s">
        <v>56</v>
      </c>
      <c r="M11" t="s">
        <v>68</v>
      </c>
      <c r="N11" s="11" t="s">
        <v>81</v>
      </c>
    </row>
    <row r="12" spans="1:14" ht="15.6" x14ac:dyDescent="0.3">
      <c r="E12" s="20">
        <v>45505</v>
      </c>
      <c r="F12" s="25">
        <v>8</v>
      </c>
      <c r="G12" s="20">
        <v>45505</v>
      </c>
      <c r="I12" s="26" t="s">
        <v>57</v>
      </c>
      <c r="M12" t="s">
        <v>69</v>
      </c>
      <c r="N12" s="11" t="s">
        <v>80</v>
      </c>
    </row>
    <row r="13" spans="1:14" ht="15.6" x14ac:dyDescent="0.3">
      <c r="E13" s="20">
        <v>45536</v>
      </c>
      <c r="F13" s="25">
        <v>9</v>
      </c>
      <c r="G13" s="20">
        <v>45536</v>
      </c>
      <c r="I13" s="26" t="s">
        <v>58</v>
      </c>
      <c r="M13" t="s">
        <v>70</v>
      </c>
      <c r="N13" s="11" t="s">
        <v>80</v>
      </c>
    </row>
    <row r="14" spans="1:14" ht="15.6" x14ac:dyDescent="0.3">
      <c r="E14" s="20">
        <v>45566</v>
      </c>
      <c r="F14" s="25">
        <v>10</v>
      </c>
      <c r="G14" s="20">
        <v>45566</v>
      </c>
      <c r="I14" s="26" t="s">
        <v>59</v>
      </c>
      <c r="M14" t="s">
        <v>71</v>
      </c>
      <c r="N14" s="12" t="s">
        <v>82</v>
      </c>
    </row>
    <row r="15" spans="1:14" x14ac:dyDescent="0.3">
      <c r="E15" s="20">
        <v>45597</v>
      </c>
      <c r="F15" s="25">
        <v>11</v>
      </c>
      <c r="G15" s="20">
        <v>45597</v>
      </c>
      <c r="I15" s="26" t="s">
        <v>60</v>
      </c>
      <c r="M15" s="9" t="s">
        <v>72</v>
      </c>
      <c r="N15" s="27" t="s">
        <v>83</v>
      </c>
    </row>
    <row r="16" spans="1:14" x14ac:dyDescent="0.3">
      <c r="E16" s="20">
        <v>45627</v>
      </c>
      <c r="F16" s="25">
        <v>12</v>
      </c>
      <c r="G16" s="20">
        <v>45627</v>
      </c>
      <c r="M16" s="9" t="s">
        <v>73</v>
      </c>
      <c r="N16" s="27" t="s">
        <v>84</v>
      </c>
    </row>
    <row r="17" spans="1:16" x14ac:dyDescent="0.3">
      <c r="F17" s="25">
        <v>13</v>
      </c>
      <c r="M17" s="24" t="s">
        <v>74</v>
      </c>
      <c r="N17" s="24" t="s">
        <v>83</v>
      </c>
    </row>
    <row r="18" spans="1:16" x14ac:dyDescent="0.3">
      <c r="F18" s="25">
        <v>14</v>
      </c>
      <c r="M18" s="24" t="s">
        <v>75</v>
      </c>
      <c r="N18" s="24" t="s">
        <v>83</v>
      </c>
    </row>
    <row r="19" spans="1:16" x14ac:dyDescent="0.3">
      <c r="F19" s="25">
        <v>15</v>
      </c>
      <c r="M19" s="34" t="s">
        <v>93</v>
      </c>
    </row>
    <row r="20" spans="1:16" x14ac:dyDescent="0.3">
      <c r="F20" s="25">
        <v>16</v>
      </c>
    </row>
    <row r="21" spans="1:16" x14ac:dyDescent="0.3">
      <c r="F21" s="25">
        <v>17</v>
      </c>
    </row>
    <row r="22" spans="1:16" x14ac:dyDescent="0.3">
      <c r="F22" s="25">
        <v>18</v>
      </c>
    </row>
    <row r="23" spans="1:16" x14ac:dyDescent="0.3">
      <c r="A23" s="29" t="s">
        <v>18</v>
      </c>
      <c r="F23" s="25">
        <v>19</v>
      </c>
    </row>
    <row r="24" spans="1:16" x14ac:dyDescent="0.3">
      <c r="A24" s="30" t="s">
        <v>94</v>
      </c>
      <c r="F24" s="25">
        <v>20</v>
      </c>
    </row>
    <row r="25" spans="1:16" x14ac:dyDescent="0.3">
      <c r="A25" s="30" t="s">
        <v>97</v>
      </c>
      <c r="F25" s="25">
        <v>21</v>
      </c>
      <c r="M25" t="s">
        <v>207</v>
      </c>
      <c r="N25" t="s">
        <v>209</v>
      </c>
    </row>
    <row r="26" spans="1:16" x14ac:dyDescent="0.3">
      <c r="A26" s="30" t="s">
        <v>98</v>
      </c>
      <c r="F26" s="25">
        <v>22</v>
      </c>
      <c r="M26" t="s">
        <v>180</v>
      </c>
      <c r="N26" t="s">
        <v>161</v>
      </c>
    </row>
    <row r="27" spans="1:16" x14ac:dyDescent="0.3">
      <c r="A27" s="30" t="s">
        <v>99</v>
      </c>
      <c r="F27" s="25">
        <v>23</v>
      </c>
      <c r="M27" t="s">
        <v>208</v>
      </c>
      <c r="N27" t="s">
        <v>159</v>
      </c>
      <c r="P27" s="25"/>
    </row>
    <row r="28" spans="1:16" x14ac:dyDescent="0.3">
      <c r="A28" s="30" t="s">
        <v>100</v>
      </c>
      <c r="F28" s="25">
        <v>24</v>
      </c>
      <c r="M28" t="s">
        <v>177</v>
      </c>
      <c r="N28" t="s">
        <v>160</v>
      </c>
      <c r="P28" s="25"/>
    </row>
    <row r="29" spans="1:16" x14ac:dyDescent="0.3">
      <c r="A29" s="30" t="s">
        <v>101</v>
      </c>
      <c r="F29" s="25">
        <v>25</v>
      </c>
      <c r="M29" t="s">
        <v>182</v>
      </c>
      <c r="N29" t="s">
        <v>162</v>
      </c>
      <c r="P29" s="25"/>
    </row>
    <row r="30" spans="1:16" x14ac:dyDescent="0.3">
      <c r="A30" s="30" t="s">
        <v>102</v>
      </c>
      <c r="F30" s="25">
        <v>26</v>
      </c>
      <c r="M30" t="s">
        <v>181</v>
      </c>
    </row>
    <row r="31" spans="1:16" x14ac:dyDescent="0.3">
      <c r="A31" s="30" t="s">
        <v>103</v>
      </c>
      <c r="F31" s="25">
        <v>27</v>
      </c>
      <c r="M31" t="s">
        <v>178</v>
      </c>
    </row>
    <row r="32" spans="1:16" x14ac:dyDescent="0.3">
      <c r="A32" s="30" t="s">
        <v>104</v>
      </c>
      <c r="F32" s="25">
        <v>28</v>
      </c>
      <c r="M32" t="s">
        <v>211</v>
      </c>
    </row>
    <row r="33" spans="1:14" x14ac:dyDescent="0.3">
      <c r="A33" s="30" t="s">
        <v>105</v>
      </c>
      <c r="F33" s="25">
        <v>29</v>
      </c>
      <c r="M33" t="s">
        <v>179</v>
      </c>
    </row>
    <row r="34" spans="1:14" x14ac:dyDescent="0.3">
      <c r="A34" s="30" t="s">
        <v>106</v>
      </c>
      <c r="F34" s="25">
        <v>30</v>
      </c>
      <c r="M34" t="s">
        <v>210</v>
      </c>
    </row>
    <row r="35" spans="1:14" x14ac:dyDescent="0.3">
      <c r="A35" s="30" t="s">
        <v>107</v>
      </c>
      <c r="F35" s="25">
        <v>31</v>
      </c>
    </row>
    <row r="36" spans="1:14" x14ac:dyDescent="0.3">
      <c r="A36" s="30" t="s">
        <v>95</v>
      </c>
      <c r="F36" s="25">
        <v>32</v>
      </c>
    </row>
    <row r="37" spans="1:14" x14ac:dyDescent="0.3">
      <c r="A37" s="30" t="s">
        <v>108</v>
      </c>
      <c r="F37" s="25">
        <v>33</v>
      </c>
    </row>
    <row r="38" spans="1:14" x14ac:dyDescent="0.3">
      <c r="A38" s="30" t="s">
        <v>109</v>
      </c>
      <c r="F38" s="25">
        <v>34</v>
      </c>
      <c r="M38" t="s">
        <v>213</v>
      </c>
      <c r="N38" t="s">
        <v>216</v>
      </c>
    </row>
    <row r="39" spans="1:14" x14ac:dyDescent="0.3">
      <c r="A39" s="30" t="s">
        <v>110</v>
      </c>
      <c r="F39" s="25">
        <v>35</v>
      </c>
      <c r="M39" s="25" t="s">
        <v>208</v>
      </c>
    </row>
    <row r="40" spans="1:14" x14ac:dyDescent="0.3">
      <c r="A40" s="30" t="s">
        <v>111</v>
      </c>
      <c r="F40" s="25">
        <v>36</v>
      </c>
      <c r="M40" s="25" t="s">
        <v>177</v>
      </c>
    </row>
    <row r="41" spans="1:14" x14ac:dyDescent="0.3">
      <c r="A41" s="30" t="s">
        <v>112</v>
      </c>
      <c r="F41" s="25">
        <v>37</v>
      </c>
      <c r="M41" s="25" t="s">
        <v>182</v>
      </c>
    </row>
    <row r="42" spans="1:14" x14ac:dyDescent="0.3">
      <c r="A42" s="30" t="s">
        <v>113</v>
      </c>
      <c r="F42" s="25">
        <v>38</v>
      </c>
      <c r="M42" s="25"/>
    </row>
    <row r="43" spans="1:14" x14ac:dyDescent="0.3">
      <c r="A43" s="30" t="s">
        <v>114</v>
      </c>
      <c r="F43" s="25">
        <v>39</v>
      </c>
      <c r="M43" s="25" t="s">
        <v>214</v>
      </c>
    </row>
    <row r="44" spans="1:14" x14ac:dyDescent="0.3">
      <c r="A44" s="30" t="s">
        <v>115</v>
      </c>
      <c r="F44" s="25">
        <v>40</v>
      </c>
      <c r="M44" s="25" t="s">
        <v>208</v>
      </c>
    </row>
    <row r="45" spans="1:14" x14ac:dyDescent="0.3">
      <c r="A45" s="30" t="s">
        <v>125</v>
      </c>
      <c r="F45" s="25">
        <v>41</v>
      </c>
      <c r="M45" s="25" t="s">
        <v>177</v>
      </c>
    </row>
    <row r="46" spans="1:14" x14ac:dyDescent="0.3">
      <c r="A46" s="30" t="s">
        <v>96</v>
      </c>
      <c r="F46" s="25">
        <v>42</v>
      </c>
      <c r="M46" s="25" t="s">
        <v>180</v>
      </c>
    </row>
    <row r="47" spans="1:14" x14ac:dyDescent="0.3">
      <c r="A47" s="30" t="s">
        <v>116</v>
      </c>
      <c r="F47" s="25">
        <v>43</v>
      </c>
    </row>
    <row r="48" spans="1:14" x14ac:dyDescent="0.3">
      <c r="A48" s="30" t="s">
        <v>117</v>
      </c>
      <c r="F48" s="25">
        <v>44</v>
      </c>
      <c r="M48" t="s">
        <v>215</v>
      </c>
    </row>
    <row r="49" spans="1:13" x14ac:dyDescent="0.3">
      <c r="A49" s="30" t="s">
        <v>118</v>
      </c>
      <c r="F49" s="25">
        <v>45</v>
      </c>
      <c r="M49" s="25" t="s">
        <v>181</v>
      </c>
    </row>
    <row r="50" spans="1:13" x14ac:dyDescent="0.3">
      <c r="A50" s="30" t="s">
        <v>119</v>
      </c>
      <c r="F50" s="25">
        <v>46</v>
      </c>
      <c r="M50" s="25" t="s">
        <v>178</v>
      </c>
    </row>
    <row r="51" spans="1:13" x14ac:dyDescent="0.3">
      <c r="A51" s="30" t="s">
        <v>120</v>
      </c>
      <c r="F51" s="25">
        <v>47</v>
      </c>
      <c r="M51" s="25" t="s">
        <v>211</v>
      </c>
    </row>
    <row r="52" spans="1:13" x14ac:dyDescent="0.3">
      <c r="A52" s="30" t="s">
        <v>121</v>
      </c>
      <c r="F52" s="25">
        <v>48</v>
      </c>
      <c r="M52" s="25" t="s">
        <v>179</v>
      </c>
    </row>
    <row r="53" spans="1:13" x14ac:dyDescent="0.3">
      <c r="A53" s="30" t="s">
        <v>122</v>
      </c>
      <c r="F53" s="25">
        <v>49</v>
      </c>
      <c r="M53" s="25" t="s">
        <v>210</v>
      </c>
    </row>
    <row r="54" spans="1:13" x14ac:dyDescent="0.3">
      <c r="A54" s="30" t="s">
        <v>123</v>
      </c>
      <c r="F54" s="25">
        <v>50</v>
      </c>
    </row>
    <row r="55" spans="1:13" x14ac:dyDescent="0.3">
      <c r="A55" s="30" t="s">
        <v>124</v>
      </c>
      <c r="F55" s="25">
        <v>51</v>
      </c>
    </row>
    <row r="56" spans="1:13" x14ac:dyDescent="0.3">
      <c r="F56" s="25">
        <v>52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D3:T19"/>
  <sheetViews>
    <sheetView workbookViewId="0">
      <selection activeCell="P15" sqref="P15"/>
    </sheetView>
  </sheetViews>
  <sheetFormatPr baseColWidth="10" defaultRowHeight="14.4" x14ac:dyDescent="0.3"/>
  <cols>
    <col min="16" max="16" width="22" customWidth="1"/>
  </cols>
  <sheetData>
    <row r="3" spans="4:20" x14ac:dyDescent="0.3">
      <c r="D3" s="96">
        <f>DATE(N7,N5,1)</f>
        <v>45200</v>
      </c>
      <c r="E3" s="96"/>
      <c r="F3" s="96"/>
      <c r="G3" s="96"/>
      <c r="H3" s="96"/>
      <c r="I3" s="96"/>
      <c r="J3" s="96"/>
      <c r="R3" t="s">
        <v>130</v>
      </c>
      <c r="T3" t="s">
        <v>143</v>
      </c>
    </row>
    <row r="4" spans="4:20" x14ac:dyDescent="0.3">
      <c r="D4" t="str">
        <f>UPPER(TEXT(D6,"jjj"))</f>
        <v>LUN</v>
      </c>
      <c r="E4" s="25" t="str">
        <f t="shared" ref="E4:J4" si="0">UPPER(TEXT(E6,"jjj"))</f>
        <v>MAR</v>
      </c>
      <c r="F4" s="25" t="str">
        <f t="shared" si="0"/>
        <v>MER</v>
      </c>
      <c r="G4" s="25" t="str">
        <f t="shared" si="0"/>
        <v>JEU</v>
      </c>
      <c r="H4" s="25" t="str">
        <f t="shared" si="0"/>
        <v>VEN</v>
      </c>
      <c r="I4" s="25" t="str">
        <f t="shared" si="0"/>
        <v>SAM</v>
      </c>
      <c r="J4" s="25" t="str">
        <f t="shared" si="0"/>
        <v>DIM</v>
      </c>
      <c r="N4" s="38" t="s">
        <v>128</v>
      </c>
      <c r="P4" s="38" t="s">
        <v>144</v>
      </c>
      <c r="R4" t="s">
        <v>131</v>
      </c>
      <c r="T4" s="40">
        <f ca="1">TODAY()</f>
        <v>45223</v>
      </c>
    </row>
    <row r="5" spans="4:20" x14ac:dyDescent="0.3">
      <c r="D5" s="39" t="str">
        <f>IF(WEEKDAY(D3)=2,D3,"")</f>
        <v/>
      </c>
      <c r="E5" s="39" t="str">
        <f>IF(D5&lt;&gt;"",D5+1,IF(WEEKDAY(D3)=3,D3,""))</f>
        <v/>
      </c>
      <c r="F5" s="39" t="str">
        <f>IF(E5&lt;&gt;"",E5+1,IF(WEEKDAY($D$3)=4,$D$3,""))</f>
        <v/>
      </c>
      <c r="G5" s="39" t="str">
        <f>IF(F5&lt;&gt;"",F5+1,IF(WEEKDAY($D$3)=5,$D$3,""))</f>
        <v/>
      </c>
      <c r="H5" s="39" t="str">
        <f>IF(G5&lt;&gt;"",G5+1,IF(WEEKDAY($D$3)=6,$D$3,""))</f>
        <v/>
      </c>
      <c r="I5" s="39" t="str">
        <f>IF(H5&lt;&gt;"",H5+1,IF(WEEKDAY($D$3)=7,$D$3,""))</f>
        <v/>
      </c>
      <c r="J5" s="39">
        <f>IF(I5&lt;&gt;"",I5+1,IF(WEEKDAY($D$3)=1,$D$3,""))</f>
        <v>45200</v>
      </c>
      <c r="N5" s="38">
        <v>10</v>
      </c>
      <c r="P5" s="38">
        <f ca="1">MONTH(TODAY())</f>
        <v>10</v>
      </c>
      <c r="R5" t="s">
        <v>132</v>
      </c>
    </row>
    <row r="6" spans="4:20" x14ac:dyDescent="0.3">
      <c r="D6" s="39">
        <f>J5+1</f>
        <v>45201</v>
      </c>
      <c r="E6" s="39">
        <f>D6+1</f>
        <v>45202</v>
      </c>
      <c r="F6" s="39">
        <f t="shared" ref="F6:J6" si="1">E6+1</f>
        <v>45203</v>
      </c>
      <c r="G6" s="39">
        <f t="shared" si="1"/>
        <v>45204</v>
      </c>
      <c r="H6" s="39">
        <f t="shared" si="1"/>
        <v>45205</v>
      </c>
      <c r="I6" s="39">
        <f t="shared" si="1"/>
        <v>45206</v>
      </c>
      <c r="J6" s="39">
        <f t="shared" si="1"/>
        <v>45207</v>
      </c>
      <c r="N6" s="38" t="s">
        <v>129</v>
      </c>
      <c r="P6" s="38">
        <f ca="1">YEAR(TODAY())</f>
        <v>2023</v>
      </c>
      <c r="R6" s="25" t="s">
        <v>133</v>
      </c>
    </row>
    <row r="7" spans="4:20" x14ac:dyDescent="0.3">
      <c r="D7" s="39">
        <f t="shared" ref="D7:D8" si="2">J6+1</f>
        <v>45208</v>
      </c>
      <c r="E7" s="39">
        <f t="shared" ref="E7:J7" si="3">D7+1</f>
        <v>45209</v>
      </c>
      <c r="F7" s="39">
        <f t="shared" si="3"/>
        <v>45210</v>
      </c>
      <c r="G7" s="39">
        <f t="shared" si="3"/>
        <v>45211</v>
      </c>
      <c r="H7" s="39">
        <f t="shared" si="3"/>
        <v>45212</v>
      </c>
      <c r="I7" s="39">
        <f t="shared" si="3"/>
        <v>45213</v>
      </c>
      <c r="J7" s="39">
        <f t="shared" si="3"/>
        <v>45214</v>
      </c>
      <c r="N7" s="38">
        <v>2023</v>
      </c>
      <c r="P7" s="38"/>
      <c r="R7" s="25" t="s">
        <v>134</v>
      </c>
    </row>
    <row r="8" spans="4:20" x14ac:dyDescent="0.3">
      <c r="D8" s="39">
        <f t="shared" si="2"/>
        <v>45215</v>
      </c>
      <c r="E8" s="39">
        <f t="shared" ref="E8:F8" si="4">D8+1</f>
        <v>45216</v>
      </c>
      <c r="F8" s="39">
        <f t="shared" si="4"/>
        <v>45217</v>
      </c>
      <c r="G8" s="39">
        <f>F8+1</f>
        <v>45218</v>
      </c>
      <c r="H8" s="39">
        <f>G8+1</f>
        <v>45219</v>
      </c>
      <c r="I8" s="39">
        <f>H8+1</f>
        <v>45220</v>
      </c>
      <c r="J8" s="39">
        <f>I8+1</f>
        <v>45221</v>
      </c>
      <c r="P8" s="38"/>
      <c r="R8" s="25" t="s">
        <v>135</v>
      </c>
    </row>
    <row r="9" spans="4:20" x14ac:dyDescent="0.3">
      <c r="D9" s="39">
        <f>IF(J8&lt;EOMONTH($D$3,0),J8+1,"")</f>
        <v>45222</v>
      </c>
      <c r="E9" s="39">
        <f>IF(D9&lt;EOMONTH($D$3,0),D9+1,"")</f>
        <v>45223</v>
      </c>
      <c r="F9" s="39">
        <f>IF(E9&lt;EOMONTH($D$3,0),E9+1,"")</f>
        <v>45224</v>
      </c>
      <c r="G9" s="39">
        <f t="shared" ref="G9:J9" si="5">IF(F9&lt;EOMONTH($D$3,0),F9+1,"")</f>
        <v>45225</v>
      </c>
      <c r="H9" s="39">
        <f t="shared" si="5"/>
        <v>45226</v>
      </c>
      <c r="I9" s="39">
        <f t="shared" si="5"/>
        <v>45227</v>
      </c>
      <c r="J9" s="39">
        <f t="shared" si="5"/>
        <v>45228</v>
      </c>
      <c r="P9" s="41">
        <f>DATE(N7,N5,1)</f>
        <v>45200</v>
      </c>
      <c r="R9" s="25" t="s">
        <v>136</v>
      </c>
    </row>
    <row r="10" spans="4:20" x14ac:dyDescent="0.3">
      <c r="D10" s="39">
        <f>IF(J9&lt;EOMONTH($D$3,0),J9+1,"")</f>
        <v>45229</v>
      </c>
      <c r="E10" s="39">
        <f>IF(D10&lt;EOMONTH($D$3,0),D10+1,"")</f>
        <v>45230</v>
      </c>
      <c r="F10" s="39" t="str">
        <f t="shared" ref="F10:J10" si="6">IF(E10&lt;EOMONTH($D$3,0),E10+1,"")</f>
        <v/>
      </c>
      <c r="G10" s="39" t="str">
        <f t="shared" si="6"/>
        <v/>
      </c>
      <c r="H10" s="39" t="str">
        <f t="shared" si="6"/>
        <v/>
      </c>
      <c r="I10" s="39" t="str">
        <f t="shared" si="6"/>
        <v/>
      </c>
      <c r="J10" s="39" t="str">
        <f t="shared" si="6"/>
        <v/>
      </c>
      <c r="R10" s="25" t="s">
        <v>137</v>
      </c>
    </row>
    <row r="11" spans="4:20" x14ac:dyDescent="0.3">
      <c r="D11" s="39"/>
      <c r="E11" s="39"/>
      <c r="F11" s="39"/>
      <c r="G11" s="39"/>
      <c r="H11" s="39"/>
      <c r="I11" s="39"/>
      <c r="J11" s="39"/>
      <c r="R11" s="25" t="s">
        <v>138</v>
      </c>
    </row>
    <row r="12" spans="4:20" x14ac:dyDescent="0.3">
      <c r="D12" s="39"/>
      <c r="E12" s="39"/>
      <c r="F12" s="39"/>
      <c r="G12" s="39"/>
      <c r="H12" s="39"/>
      <c r="I12" s="39"/>
      <c r="J12" s="39"/>
      <c r="P12" t="s">
        <v>183</v>
      </c>
      <c r="R12" s="25" t="s">
        <v>139</v>
      </c>
    </row>
    <row r="13" spans="4:20" x14ac:dyDescent="0.3">
      <c r="D13" s="39"/>
      <c r="E13" s="39"/>
      <c r="F13" s="39"/>
      <c r="G13" s="39"/>
      <c r="H13" s="39"/>
      <c r="I13" s="39"/>
      <c r="J13" s="39"/>
      <c r="P13" s="40"/>
      <c r="R13" s="25" t="s">
        <v>140</v>
      </c>
    </row>
    <row r="14" spans="4:20" x14ac:dyDescent="0.3">
      <c r="D14" s="39"/>
      <c r="E14" s="39"/>
      <c r="F14" s="39"/>
      <c r="G14" s="39"/>
      <c r="H14" s="39"/>
      <c r="I14" s="39"/>
      <c r="J14" s="39"/>
      <c r="P14" s="40"/>
      <c r="R14" s="25" t="s">
        <v>141</v>
      </c>
    </row>
    <row r="15" spans="4:20" x14ac:dyDescent="0.3">
      <c r="D15" s="39"/>
      <c r="E15" s="39"/>
      <c r="F15" s="39"/>
      <c r="G15" s="39"/>
      <c r="H15" s="39"/>
      <c r="I15" s="39"/>
      <c r="J15" s="39"/>
      <c r="P15" s="40">
        <v>45220</v>
      </c>
      <c r="R15" s="25" t="s">
        <v>142</v>
      </c>
    </row>
    <row r="16" spans="4:20" x14ac:dyDescent="0.3">
      <c r="D16" s="39"/>
      <c r="E16" s="39"/>
      <c r="F16" s="39"/>
      <c r="G16" s="39"/>
      <c r="H16" s="39"/>
      <c r="I16" s="39"/>
      <c r="J16" s="39"/>
    </row>
    <row r="17" spans="4:10" x14ac:dyDescent="0.3">
      <c r="D17" s="39"/>
      <c r="E17" s="39"/>
      <c r="F17" s="39"/>
      <c r="G17" s="39"/>
      <c r="H17" s="39"/>
      <c r="I17" s="39"/>
      <c r="J17" s="39"/>
    </row>
    <row r="18" spans="4:10" x14ac:dyDescent="0.3">
      <c r="D18" s="39"/>
      <c r="E18" s="39"/>
      <c r="F18" s="39"/>
      <c r="G18" s="39"/>
      <c r="H18" s="39"/>
      <c r="I18" s="39"/>
      <c r="J18" s="39"/>
    </row>
    <row r="19" spans="4:10" x14ac:dyDescent="0.3">
      <c r="D19" s="39"/>
      <c r="E19" s="39"/>
      <c r="F19" s="39"/>
      <c r="G19" s="39"/>
      <c r="H19" s="39"/>
      <c r="I19" s="39"/>
      <c r="J19" s="39"/>
    </row>
  </sheetData>
  <mergeCells count="1">
    <mergeCell ref="D3:J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1:T1"/>
  <sheetViews>
    <sheetView workbookViewId="0">
      <selection activeCell="C39" sqref="C39"/>
    </sheetView>
  </sheetViews>
  <sheetFormatPr baseColWidth="10" defaultRowHeight="14.4" x14ac:dyDescent="0.3"/>
  <cols>
    <col min="1" max="1" width="11.44140625" style="25"/>
  </cols>
  <sheetData>
    <row r="1" spans="1:20" ht="45.6" x14ac:dyDescent="0.3">
      <c r="A1" s="43" t="s">
        <v>155</v>
      </c>
      <c r="B1" s="51" t="s">
        <v>156</v>
      </c>
      <c r="C1" s="51" t="s">
        <v>193</v>
      </c>
      <c r="D1" s="51" t="s">
        <v>194</v>
      </c>
      <c r="E1" s="51" t="s">
        <v>195</v>
      </c>
      <c r="F1" s="51" t="s">
        <v>159</v>
      </c>
      <c r="G1" s="51" t="s">
        <v>196</v>
      </c>
      <c r="H1" s="51" t="s">
        <v>161</v>
      </c>
      <c r="I1" s="51" t="s">
        <v>197</v>
      </c>
      <c r="J1" s="51" t="s">
        <v>163</v>
      </c>
      <c r="K1" s="51" t="s">
        <v>198</v>
      </c>
      <c r="L1" s="51" t="s">
        <v>199</v>
      </c>
      <c r="M1" s="51" t="s">
        <v>200</v>
      </c>
      <c r="N1" s="51" t="s">
        <v>201</v>
      </c>
      <c r="O1" s="51" t="s">
        <v>202</v>
      </c>
      <c r="P1" s="52" t="s">
        <v>167</v>
      </c>
      <c r="Q1" s="52" t="s">
        <v>203</v>
      </c>
      <c r="R1" s="52" t="s">
        <v>204</v>
      </c>
      <c r="S1" s="53" t="s">
        <v>205</v>
      </c>
      <c r="T1" s="54" t="s">
        <v>206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:A2"/>
  <sheetViews>
    <sheetView workbookViewId="0">
      <selection activeCell="H37" sqref="H37"/>
    </sheetView>
  </sheetViews>
  <sheetFormatPr baseColWidth="10" defaultRowHeight="14.4" x14ac:dyDescent="0.3"/>
  <cols>
    <col min="1" max="1" width="18.33203125" bestFit="1" customWidth="1"/>
  </cols>
  <sheetData>
    <row r="1" spans="1:1" x14ac:dyDescent="0.3">
      <c r="A1" t="s">
        <v>219</v>
      </c>
    </row>
    <row r="2" spans="1:1" x14ac:dyDescent="0.3">
      <c r="A2" s="25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26</vt:i4>
      </vt:variant>
    </vt:vector>
  </HeadingPairs>
  <TitlesOfParts>
    <vt:vector size="35" baseType="lpstr">
      <vt:lpstr>Formulaire</vt:lpstr>
      <vt:lpstr>Dossiers 2024</vt:lpstr>
      <vt:lpstr>Sujets transverses MCD</vt:lpstr>
      <vt:lpstr>Planning MKO (hors journ.hebdo)</vt:lpstr>
      <vt:lpstr>collaborateurs MKO</vt:lpstr>
      <vt:lpstr>liste</vt:lpstr>
      <vt:lpstr>calendrier</vt:lpstr>
      <vt:lpstr>Opé auto tps clt (journ. hebdo)</vt:lpstr>
      <vt:lpstr>Feuil1</vt:lpstr>
      <vt:lpstr>ACQ</vt:lpstr>
      <vt:lpstr>CDF</vt:lpstr>
      <vt:lpstr>CDS</vt:lpstr>
      <vt:lpstr>CDS_bilan</vt:lpstr>
      <vt:lpstr>CPC</vt:lpstr>
      <vt:lpstr>CPM</vt:lpstr>
      <vt:lpstr>CPM_Acquisition</vt:lpstr>
      <vt:lpstr>CPM_Fidelisation</vt:lpstr>
      <vt:lpstr>digital</vt:lpstr>
      <vt:lpstr>etat_campagne</vt:lpstr>
      <vt:lpstr>FID</vt:lpstr>
      <vt:lpstr>intensite</vt:lpstr>
      <vt:lpstr>jour_choisi_act</vt:lpstr>
      <vt:lpstr>jour_choisi_lan</vt:lpstr>
      <vt:lpstr>jour_choisi_rout</vt:lpstr>
      <vt:lpstr>new_run</vt:lpstr>
      <vt:lpstr>nom_projet</vt:lpstr>
      <vt:lpstr>priorite</vt:lpstr>
      <vt:lpstr>routeurs</vt:lpstr>
      <vt:lpstr>routeurs_courrier</vt:lpstr>
      <vt:lpstr>routeurs_email</vt:lpstr>
      <vt:lpstr>routeurs_sms</vt:lpstr>
      <vt:lpstr>SUT</vt:lpstr>
      <vt:lpstr>thematiques</vt:lpstr>
      <vt:lpstr>type_campagne</vt:lpstr>
      <vt:lpstr>'Dossiers 2024'!Zone_d_impression</vt:lpstr>
    </vt:vector>
  </TitlesOfParts>
  <Company>COVEA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A013871</dc:creator>
  <cp:lastModifiedBy>François ROUZE</cp:lastModifiedBy>
  <cp:lastPrinted>2023-10-06T13:57:48Z</cp:lastPrinted>
  <dcterms:created xsi:type="dcterms:W3CDTF">2023-10-06T12:42:06Z</dcterms:created>
  <dcterms:modified xsi:type="dcterms:W3CDTF">2023-10-24T05:04:03Z</dcterms:modified>
</cp:coreProperties>
</file>