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Documents\"/>
    </mc:Choice>
  </mc:AlternateContent>
  <xr:revisionPtr revIDLastSave="0" documentId="13_ncr:1_{15EEA03E-794F-4C15-B104-030AF5382CCC}" xr6:coauthVersionLast="36" xr6:coauthVersionMax="36" xr10:uidLastSave="{00000000-0000-0000-0000-000000000000}"/>
  <bookViews>
    <workbookView xWindow="0" yWindow="0" windowWidth="23040" windowHeight="9048" xr2:uid="{773D369E-3D51-443C-85FA-36D810C72C39}"/>
  </bookViews>
  <sheets>
    <sheet name="Adhérent" sheetId="1" r:id="rId1"/>
    <sheet name="Données" sheetId="2" r:id="rId2"/>
    <sheet name="modele" sheetId="3" r:id="rId3"/>
    <sheet name="Informatique Lundi" sheetId="99" r:id="rId4"/>
    <sheet name="Informatique Mardi" sheetId="100" r:id="rId5"/>
    <sheet name="Velo" sheetId="101" r:id="rId6"/>
    <sheet name="Dance Lundi 15h30" sheetId="102" r:id="rId7"/>
    <sheet name="Dance Mardi 10h" sheetId="103" r:id="rId8"/>
    <sheet name="Visite" sheetId="104" r:id="rId9"/>
    <sheet name="Piscine" sheetId="105" r:id="rId10"/>
    <sheet name="resto" sheetId="106" r:id="rId11"/>
    <sheet name="Cuisine mardi 15h" sheetId="107" r:id="rId12"/>
    <sheet name="Zumba" sheetId="108" r:id="rId13"/>
    <sheet name="pedalo" sheetId="109" r:id="rId14"/>
    <sheet name="VTT" sheetId="110" r:id="rId15"/>
    <sheet name="Mecanique" sheetId="111" r:id="rId16"/>
    <sheet name="echec" sheetId="112" r:id="rId17"/>
    <sheet name="course" sheetId="113" r:id="rId18"/>
    <sheet name="lecture" sheetId="114" r:id="rId19"/>
    <sheet name="musique" sheetId="115" r:id="rId20"/>
    <sheet name="Cuisine jeudi 10h" sheetId="116" r:id="rId21"/>
    <sheet name="Belote" sheetId="117" r:id="rId22"/>
    <sheet name="Tarot" sheetId="118" r:id="rId23"/>
    <sheet name="Bois" sheetId="119" r:id="rId24"/>
    <sheet name="Bricolage" sheetId="120" r:id="rId25"/>
  </sheets>
  <definedNames>
    <definedName name="sem">Données!$G$1:$G$52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20" l="1"/>
  <c r="D3" i="118"/>
  <c r="D4" i="116"/>
  <c r="D4" i="114"/>
  <c r="D4" i="112"/>
  <c r="D4" i="110"/>
  <c r="D4" i="108"/>
  <c r="D3" i="106"/>
  <c r="D4" i="104"/>
  <c r="D3" i="102"/>
  <c r="D3" i="116"/>
  <c r="D3" i="115"/>
  <c r="D3" i="114"/>
  <c r="D3" i="113"/>
  <c r="D3" i="112"/>
  <c r="D3" i="111"/>
  <c r="D3" i="110"/>
  <c r="D3" i="109"/>
  <c r="D3" i="108"/>
  <c r="D3" i="107"/>
  <c r="D3" i="105"/>
  <c r="D3" i="104"/>
  <c r="D3" i="103"/>
  <c r="D3" i="101"/>
  <c r="D3" i="99"/>
  <c r="D2" i="120"/>
  <c r="M1" i="120"/>
  <c r="O1" i="120" s="1"/>
  <c r="D2" i="119"/>
  <c r="O1" i="119"/>
  <c r="M1" i="119"/>
  <c r="D2" i="118"/>
  <c r="O1" i="118"/>
  <c r="M1" i="118"/>
  <c r="D2" i="117"/>
  <c r="M1" i="117"/>
  <c r="O1" i="117" s="1"/>
  <c r="D2" i="116"/>
  <c r="O1" i="116"/>
  <c r="M1" i="116"/>
  <c r="D2" i="115"/>
  <c r="M1" i="115"/>
  <c r="O1" i="115" s="1"/>
  <c r="D2" i="114"/>
  <c r="O1" i="114"/>
  <c r="M1" i="114"/>
  <c r="D2" i="113"/>
  <c r="O1" i="113"/>
  <c r="M1" i="113"/>
  <c r="D2" i="112"/>
  <c r="M1" i="112"/>
  <c r="O1" i="112" s="1"/>
  <c r="D2" i="111"/>
  <c r="M1" i="111"/>
  <c r="O1" i="111" s="1"/>
  <c r="D2" i="110"/>
  <c r="M1" i="110"/>
  <c r="O1" i="110" s="1"/>
  <c r="D2" i="109"/>
  <c r="M1" i="109"/>
  <c r="O1" i="109" s="1"/>
  <c r="D2" i="108"/>
  <c r="M1" i="108"/>
  <c r="O1" i="108" s="1"/>
  <c r="D2" i="107"/>
  <c r="M1" i="107"/>
  <c r="O1" i="107" s="1"/>
  <c r="D2" i="106"/>
  <c r="M1" i="106"/>
  <c r="O1" i="106" s="1"/>
  <c r="D2" i="105"/>
  <c r="O1" i="105"/>
  <c r="M1" i="105"/>
  <c r="D2" i="104"/>
  <c r="O1" i="104"/>
  <c r="M1" i="104"/>
  <c r="D2" i="103"/>
  <c r="M1" i="103"/>
  <c r="O1" i="103" s="1"/>
  <c r="D2" i="102"/>
  <c r="O1" i="102"/>
  <c r="M1" i="102"/>
  <c r="D2" i="101"/>
  <c r="O1" i="101"/>
  <c r="M1" i="101"/>
  <c r="D2" i="100"/>
  <c r="O1" i="100"/>
  <c r="M1" i="100"/>
  <c r="D2" i="99"/>
  <c r="M1" i="99"/>
  <c r="O1" i="99" s="1"/>
  <c r="B24" i="2"/>
  <c r="D2" i="3"/>
  <c r="F1" i="2"/>
  <c r="E1" i="2"/>
  <c r="E2" i="2"/>
  <c r="F2" i="2" s="1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E3" i="2" l="1"/>
  <c r="F3" i="2" s="1"/>
  <c r="E4" i="2" l="1"/>
  <c r="F4" i="2" s="1"/>
  <c r="E5" i="2" l="1"/>
  <c r="F5" i="2" s="1"/>
  <c r="E6" i="2" l="1"/>
  <c r="F6" i="2" s="1"/>
  <c r="E7" i="2" l="1"/>
  <c r="F7" i="2" s="1"/>
  <c r="E8" i="2" l="1"/>
  <c r="F8" i="2" s="1"/>
  <c r="E9" i="2" l="1"/>
  <c r="F9" i="2" s="1"/>
  <c r="E10" i="2" l="1"/>
  <c r="F10" i="2" s="1"/>
  <c r="E11" i="2" l="1"/>
  <c r="F11" i="2" s="1"/>
  <c r="E12" i="2" l="1"/>
  <c r="F12" i="2" s="1"/>
  <c r="E13" i="2" l="1"/>
  <c r="F13" i="2" s="1"/>
  <c r="E14" i="2" l="1"/>
  <c r="F14" i="2" s="1"/>
  <c r="E15" i="2" l="1"/>
  <c r="F15" i="2" s="1"/>
  <c r="E16" i="2" l="1"/>
  <c r="F16" i="2" s="1"/>
  <c r="E17" i="2" l="1"/>
  <c r="F17" i="2" s="1"/>
  <c r="E18" i="2" l="1"/>
  <c r="F18" i="2" s="1"/>
  <c r="E19" i="2" l="1"/>
  <c r="F19" i="2" s="1"/>
  <c r="E20" i="2" l="1"/>
  <c r="F20" i="2" s="1"/>
  <c r="E21" i="2" l="1"/>
  <c r="F21" i="2" s="1"/>
  <c r="E22" i="2" l="1"/>
  <c r="F22" i="2" s="1"/>
  <c r="E23" i="2" l="1"/>
  <c r="F23" i="2" s="1"/>
  <c r="E24" i="2" l="1"/>
  <c r="F24" i="2" s="1"/>
  <c r="E25" i="2" l="1"/>
  <c r="F25" i="2" s="1"/>
  <c r="E26" i="2" l="1"/>
  <c r="F26" i="2" s="1"/>
  <c r="E27" i="2" l="1"/>
  <c r="F27" i="2" s="1"/>
  <c r="E28" i="2" l="1"/>
  <c r="F28" i="2" s="1"/>
  <c r="E29" i="2" l="1"/>
  <c r="F29" i="2" s="1"/>
  <c r="E30" i="2" l="1"/>
  <c r="F30" i="2" s="1"/>
  <c r="E31" i="2" l="1"/>
  <c r="F31" i="2" s="1"/>
  <c r="E32" i="2" l="1"/>
  <c r="F32" i="2" s="1"/>
  <c r="E33" i="2" l="1"/>
  <c r="F33" i="2" s="1"/>
  <c r="E34" i="2" l="1"/>
  <c r="F34" i="2" s="1"/>
  <c r="E35" i="2" l="1"/>
  <c r="F35" i="2" s="1"/>
  <c r="E36" i="2" l="1"/>
  <c r="F36" i="2" s="1"/>
  <c r="E37" i="2" l="1"/>
  <c r="F37" i="2" s="1"/>
  <c r="E38" i="2" l="1"/>
  <c r="F38" i="2" s="1"/>
  <c r="E39" i="2" l="1"/>
  <c r="F39" i="2" s="1"/>
  <c r="E40" i="2" l="1"/>
  <c r="F40" i="2" s="1"/>
  <c r="E41" i="2" l="1"/>
  <c r="F41" i="2" s="1"/>
  <c r="E42" i="2" l="1"/>
  <c r="F42" i="2" s="1"/>
  <c r="E43" i="2" l="1"/>
  <c r="F43" i="2" s="1"/>
  <c r="E44" i="2" l="1"/>
  <c r="F44" i="2" s="1"/>
  <c r="E45" i="2" l="1"/>
  <c r="F45" i="2" s="1"/>
  <c r="F46" i="2" l="1"/>
  <c r="G46" i="2" s="1"/>
  <c r="F47" i="2" l="1"/>
  <c r="G47" i="2" s="1"/>
  <c r="F48" i="2" l="1"/>
  <c r="G48" i="2" s="1"/>
  <c r="F49" i="2" l="1"/>
  <c r="G49" i="2" s="1"/>
  <c r="F50" i="2" l="1"/>
  <c r="G50" i="2" s="1"/>
  <c r="F51" i="2" l="1"/>
  <c r="G51" i="2" s="1"/>
  <c r="F52" i="2" l="1"/>
  <c r="G52" i="2" l="1"/>
  <c r="M1" i="3"/>
  <c r="O1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ROUZE</author>
  </authors>
  <commentList>
    <comment ref="L1" authorId="0" shapeId="0" xr:uid="{183B7592-F76B-480C-BE5E-DEC5A290F0ED}">
      <text>
        <r>
          <rPr>
            <sz val="9"/>
            <color indexed="81"/>
            <rFont val="Tahoma"/>
            <family val="2"/>
          </rPr>
          <t>Informatique Lundi</t>
        </r>
      </text>
    </comment>
    <comment ref="N1" authorId="0" shapeId="0" xr:uid="{F60E4B63-7C66-46BC-8FCB-CAE2953CF527}">
      <text>
        <r>
          <rPr>
            <sz val="9"/>
            <color indexed="81"/>
            <rFont val="Tahoma"/>
            <family val="2"/>
          </rPr>
          <t>Informatique Mardi</t>
        </r>
      </text>
    </comment>
    <comment ref="P1" authorId="0" shapeId="0" xr:uid="{27701045-8029-4A27-935D-07F072F13204}">
      <text>
        <r>
          <rPr>
            <sz val="9"/>
            <color indexed="81"/>
            <rFont val="Tahoma"/>
            <family val="2"/>
          </rPr>
          <t>Velo</t>
        </r>
      </text>
    </comment>
    <comment ref="R1" authorId="0" shapeId="0" xr:uid="{8BFA24D9-A0CE-4145-AEF1-D1D3060213E8}">
      <text>
        <r>
          <rPr>
            <sz val="9"/>
            <color indexed="81"/>
            <rFont val="Tahoma"/>
            <family val="2"/>
          </rPr>
          <t>Dance Lundi 15h30</t>
        </r>
      </text>
    </comment>
    <comment ref="T1" authorId="0" shapeId="0" xr:uid="{22D70577-2FD0-4393-B1F8-239F77B8C718}">
      <text>
        <r>
          <rPr>
            <sz val="9"/>
            <color indexed="81"/>
            <rFont val="Tahoma"/>
            <family val="2"/>
          </rPr>
          <t>Dance Mardi 10h</t>
        </r>
      </text>
    </comment>
    <comment ref="V1" authorId="0" shapeId="0" xr:uid="{4322A5E4-B8AB-47CC-8463-6780500877F9}">
      <text>
        <r>
          <rPr>
            <sz val="9"/>
            <color indexed="81"/>
            <rFont val="Tahoma"/>
            <family val="2"/>
          </rPr>
          <t>Visite</t>
        </r>
      </text>
    </comment>
    <comment ref="X1" authorId="0" shapeId="0" xr:uid="{922160B2-ADF0-47F4-9C12-9F3B33387C60}">
      <text>
        <r>
          <rPr>
            <sz val="9"/>
            <color indexed="81"/>
            <rFont val="Tahoma"/>
            <family val="2"/>
          </rPr>
          <t>Piscine</t>
        </r>
      </text>
    </comment>
    <comment ref="Z1" authorId="0" shapeId="0" xr:uid="{49EA2507-5A85-49A4-ADFA-B928AA07C4D8}">
      <text>
        <r>
          <rPr>
            <sz val="9"/>
            <color indexed="81"/>
            <rFont val="Tahoma"/>
            <family val="2"/>
          </rPr>
          <t>resto</t>
        </r>
      </text>
    </comment>
    <comment ref="AB1" authorId="0" shapeId="0" xr:uid="{91DEC8F5-1569-4C52-ABA8-635B7CF0BCC6}">
      <text>
        <r>
          <rPr>
            <sz val="9"/>
            <color indexed="81"/>
            <rFont val="Tahoma"/>
            <family val="2"/>
          </rPr>
          <t>Cuisine mardi 15h</t>
        </r>
      </text>
    </comment>
    <comment ref="AD1" authorId="0" shapeId="0" xr:uid="{F4567EDD-B6C9-4F90-9FAA-CA08EFB84387}">
      <text>
        <r>
          <rPr>
            <sz val="9"/>
            <color indexed="81"/>
            <rFont val="Tahoma"/>
            <family val="2"/>
          </rPr>
          <t>Zumba</t>
        </r>
      </text>
    </comment>
    <comment ref="AF1" authorId="0" shapeId="0" xr:uid="{EAF076EB-1616-4D9E-86E7-EFA5069621C4}">
      <text>
        <r>
          <rPr>
            <sz val="9"/>
            <color indexed="81"/>
            <rFont val="Tahoma"/>
            <family val="2"/>
          </rPr>
          <t>pedalo</t>
        </r>
      </text>
    </comment>
    <comment ref="AH1" authorId="0" shapeId="0" xr:uid="{957F2571-A1D5-4F61-B584-FA5DE0333FB3}">
      <text>
        <r>
          <rPr>
            <sz val="9"/>
            <color indexed="81"/>
            <rFont val="Tahoma"/>
            <family val="2"/>
          </rPr>
          <t>VTT</t>
        </r>
      </text>
    </comment>
    <comment ref="AJ1" authorId="0" shapeId="0" xr:uid="{968304A6-90C9-4722-9041-B15CCC008467}">
      <text>
        <r>
          <rPr>
            <sz val="9"/>
            <color indexed="81"/>
            <rFont val="Tahoma"/>
            <family val="2"/>
          </rPr>
          <t>Mecanique</t>
        </r>
      </text>
    </comment>
    <comment ref="AL1" authorId="0" shapeId="0" xr:uid="{C582AFA6-20C9-487C-B08B-66D49CDA4C80}">
      <text>
        <r>
          <rPr>
            <sz val="9"/>
            <color indexed="81"/>
            <rFont val="Tahoma"/>
            <family val="2"/>
          </rPr>
          <t>echec</t>
        </r>
      </text>
    </comment>
    <comment ref="AN1" authorId="0" shapeId="0" xr:uid="{413987BC-5C57-42BA-8F6D-7478EE3C2DD4}">
      <text>
        <r>
          <rPr>
            <sz val="9"/>
            <color indexed="81"/>
            <rFont val="Tahoma"/>
            <family val="2"/>
          </rPr>
          <t>course</t>
        </r>
      </text>
    </comment>
    <comment ref="AP1" authorId="0" shapeId="0" xr:uid="{E89D83D7-6CA0-43A4-9F33-4D1DECE121DE}">
      <text>
        <r>
          <rPr>
            <sz val="9"/>
            <color indexed="81"/>
            <rFont val="Tahoma"/>
            <family val="2"/>
          </rPr>
          <t>lecture</t>
        </r>
      </text>
    </comment>
    <comment ref="AR1" authorId="0" shapeId="0" xr:uid="{E44BF5E4-CBE3-4A4B-9F39-564B0D802E08}">
      <text>
        <r>
          <rPr>
            <sz val="9"/>
            <color indexed="81"/>
            <rFont val="Tahoma"/>
            <family val="2"/>
          </rPr>
          <t>musique</t>
        </r>
      </text>
    </comment>
    <comment ref="AT1" authorId="0" shapeId="0" xr:uid="{35A7C637-0C77-44F9-B776-CAC74144C059}">
      <text>
        <r>
          <rPr>
            <sz val="9"/>
            <color indexed="81"/>
            <rFont val="Tahoma"/>
            <family val="2"/>
          </rPr>
          <t>Cuisine jeudi 10h</t>
        </r>
      </text>
    </comment>
    <comment ref="AV1" authorId="0" shapeId="0" xr:uid="{94F9B75D-9623-4561-AAFA-4109622E1CCD}">
      <text>
        <r>
          <rPr>
            <sz val="9"/>
            <color indexed="81"/>
            <rFont val="Tahoma"/>
            <family val="2"/>
          </rPr>
          <t>Belote</t>
        </r>
      </text>
    </comment>
    <comment ref="AX1" authorId="0" shapeId="0" xr:uid="{A1EEAACD-B4AE-494B-8929-E0BF37692E22}">
      <text>
        <r>
          <rPr>
            <sz val="9"/>
            <color indexed="81"/>
            <rFont val="Tahoma"/>
            <family val="2"/>
          </rPr>
          <t>Tarot</t>
        </r>
      </text>
    </comment>
    <comment ref="AZ1" authorId="0" shapeId="0" xr:uid="{5C51190C-8040-4393-85C6-3CBE1E1E75B7}">
      <text>
        <r>
          <rPr>
            <sz val="9"/>
            <color indexed="81"/>
            <rFont val="Tahoma"/>
            <family val="2"/>
          </rPr>
          <t>Bois</t>
        </r>
      </text>
    </comment>
    <comment ref="BB1" authorId="0" shapeId="0" xr:uid="{3A8AC6EA-C0BB-42BA-99B6-9B0ADAB4C9A1}">
      <text>
        <r>
          <rPr>
            <sz val="9"/>
            <color indexed="81"/>
            <rFont val="Tahoma"/>
            <family val="2"/>
          </rPr>
          <t>Bricolage</t>
        </r>
      </text>
    </comment>
    <comment ref="BD1" authorId="0" shapeId="0" xr:uid="{45FAABA8-D68D-423E-AB71-EF8894B0833D}">
      <text>
        <r>
          <rPr>
            <sz val="9"/>
            <color indexed="81"/>
            <rFont val="Tahoma"/>
            <family val="2"/>
          </rPr>
          <t>Informatique Lundi</t>
        </r>
      </text>
    </comment>
    <comment ref="BF1" authorId="0" shapeId="0" xr:uid="{89F2CF7A-C18F-43B2-9D38-B95F614FF653}">
      <text>
        <r>
          <rPr>
            <sz val="9"/>
            <color indexed="81"/>
            <rFont val="Tahoma"/>
            <family val="2"/>
          </rPr>
          <t>Informatique Mardi</t>
        </r>
      </text>
    </comment>
    <comment ref="BH1" authorId="0" shapeId="0" xr:uid="{47347C69-B221-4A49-B963-02690B806A04}">
      <text>
        <r>
          <rPr>
            <sz val="9"/>
            <color indexed="81"/>
            <rFont val="Tahoma"/>
            <family val="2"/>
          </rPr>
          <t>Velo</t>
        </r>
      </text>
    </comment>
    <comment ref="BJ1" authorId="0" shapeId="0" xr:uid="{6856F291-866F-477C-81AE-946EC01A9962}">
      <text>
        <r>
          <rPr>
            <sz val="9"/>
            <color indexed="81"/>
            <rFont val="Tahoma"/>
            <family val="2"/>
          </rPr>
          <t>Dance Lundi 15h30</t>
        </r>
      </text>
    </comment>
    <comment ref="BL1" authorId="0" shapeId="0" xr:uid="{AE6F381D-8E96-4373-93B8-1EAC3A78DFF6}">
      <text>
        <r>
          <rPr>
            <sz val="9"/>
            <color indexed="81"/>
            <rFont val="Tahoma"/>
            <family val="2"/>
          </rPr>
          <t>Dance Mardi 10h</t>
        </r>
      </text>
    </comment>
    <comment ref="BN1" authorId="0" shapeId="0" xr:uid="{440FD628-1CF5-4D72-A0A5-818944DB9B3F}">
      <text>
        <r>
          <rPr>
            <sz val="9"/>
            <color indexed="81"/>
            <rFont val="Tahoma"/>
            <family val="2"/>
          </rPr>
          <t>Visite</t>
        </r>
      </text>
    </comment>
    <comment ref="BP1" authorId="0" shapeId="0" xr:uid="{30649A46-64C1-4AA2-8724-778F6F66B9DB}">
      <text>
        <r>
          <rPr>
            <sz val="9"/>
            <color indexed="81"/>
            <rFont val="Tahoma"/>
            <family val="2"/>
          </rPr>
          <t>Piscine</t>
        </r>
      </text>
    </comment>
    <comment ref="BR1" authorId="0" shapeId="0" xr:uid="{B0A7FDBD-EAFC-4DF2-BBF3-B8C2A113704F}">
      <text>
        <r>
          <rPr>
            <sz val="9"/>
            <color indexed="81"/>
            <rFont val="Tahoma"/>
            <family val="2"/>
          </rPr>
          <t>resto</t>
        </r>
      </text>
    </comment>
    <comment ref="BT1" authorId="0" shapeId="0" xr:uid="{9AC09A86-8BAE-4A88-9022-FB6B4597CC6F}">
      <text>
        <r>
          <rPr>
            <sz val="9"/>
            <color indexed="81"/>
            <rFont val="Tahoma"/>
            <family val="2"/>
          </rPr>
          <t>Cuisine mardi 15h</t>
        </r>
      </text>
    </comment>
    <comment ref="BV1" authorId="0" shapeId="0" xr:uid="{6B43B08F-506F-4691-B40B-5F81746261C5}">
      <text>
        <r>
          <rPr>
            <sz val="9"/>
            <color indexed="81"/>
            <rFont val="Tahoma"/>
            <family val="2"/>
          </rPr>
          <t>Zumba</t>
        </r>
      </text>
    </comment>
    <comment ref="BX1" authorId="0" shapeId="0" xr:uid="{2D754E95-A8A8-4FFF-858E-C01E913CEFA1}">
      <text>
        <r>
          <rPr>
            <sz val="9"/>
            <color indexed="81"/>
            <rFont val="Tahoma"/>
            <family val="2"/>
          </rPr>
          <t>pedalo</t>
        </r>
      </text>
    </comment>
    <comment ref="BZ1" authorId="0" shapeId="0" xr:uid="{DE552567-BBFC-4D2A-BFA9-5F1C4A2EBA94}">
      <text>
        <r>
          <rPr>
            <sz val="9"/>
            <color indexed="81"/>
            <rFont val="Tahoma"/>
            <family val="2"/>
          </rPr>
          <t>VTT</t>
        </r>
      </text>
    </comment>
    <comment ref="CB1" authorId="0" shapeId="0" xr:uid="{A3C72148-5C0F-4DAD-B6EE-69748B203731}">
      <text>
        <r>
          <rPr>
            <sz val="9"/>
            <color indexed="81"/>
            <rFont val="Tahoma"/>
            <family val="2"/>
          </rPr>
          <t>Mecanique</t>
        </r>
      </text>
    </comment>
    <comment ref="CD1" authorId="0" shapeId="0" xr:uid="{1F6C9D62-DE37-45CB-88F2-931BE749189B}">
      <text>
        <r>
          <rPr>
            <sz val="9"/>
            <color indexed="81"/>
            <rFont val="Tahoma"/>
            <family val="2"/>
          </rPr>
          <t>echec</t>
        </r>
      </text>
    </comment>
    <comment ref="CF1" authorId="0" shapeId="0" xr:uid="{7F8D3BA4-2BE9-46D7-AE46-66245DB03EEB}">
      <text>
        <r>
          <rPr>
            <sz val="9"/>
            <color indexed="81"/>
            <rFont val="Tahoma"/>
            <family val="2"/>
          </rPr>
          <t>course</t>
        </r>
      </text>
    </comment>
    <comment ref="CH1" authorId="0" shapeId="0" xr:uid="{B85228FA-89D6-4FC4-B58C-59AF966D3F33}">
      <text>
        <r>
          <rPr>
            <sz val="9"/>
            <color indexed="81"/>
            <rFont val="Tahoma"/>
            <family val="2"/>
          </rPr>
          <t>lecture</t>
        </r>
      </text>
    </comment>
    <comment ref="CJ1" authorId="0" shapeId="0" xr:uid="{EBF5071A-904D-4BA5-A207-89F7D303C15D}">
      <text>
        <r>
          <rPr>
            <sz val="9"/>
            <color indexed="81"/>
            <rFont val="Tahoma"/>
            <family val="2"/>
          </rPr>
          <t>musique</t>
        </r>
      </text>
    </comment>
    <comment ref="CL1" authorId="0" shapeId="0" xr:uid="{DBFCBEB7-E4D1-4A73-AC5D-266D94993E64}">
      <text>
        <r>
          <rPr>
            <sz val="9"/>
            <color indexed="81"/>
            <rFont val="Tahoma"/>
            <family val="2"/>
          </rPr>
          <t>Cuisine jeudi 10h</t>
        </r>
      </text>
    </comment>
    <comment ref="CN1" authorId="0" shapeId="0" xr:uid="{7B258502-F526-45C7-B5B7-5498D6965276}">
      <text>
        <r>
          <rPr>
            <sz val="9"/>
            <color indexed="81"/>
            <rFont val="Tahoma"/>
            <family val="2"/>
          </rPr>
          <t>Belote</t>
        </r>
      </text>
    </comment>
    <comment ref="CP1" authorId="0" shapeId="0" xr:uid="{50827FB8-5C88-44B7-8248-79922AC927E4}">
      <text>
        <r>
          <rPr>
            <sz val="9"/>
            <color indexed="81"/>
            <rFont val="Tahoma"/>
            <family val="2"/>
          </rPr>
          <t>Tarot</t>
        </r>
      </text>
    </comment>
    <comment ref="CR1" authorId="0" shapeId="0" xr:uid="{3274782A-C09E-461B-B0F1-79855A6D0A54}">
      <text>
        <r>
          <rPr>
            <sz val="9"/>
            <color indexed="81"/>
            <rFont val="Tahoma"/>
            <family val="2"/>
          </rPr>
          <t>Bois</t>
        </r>
      </text>
    </comment>
    <comment ref="CT1" authorId="0" shapeId="0" xr:uid="{5272A06A-D83D-4C3D-83BE-1D2ADB250428}">
      <text>
        <r>
          <rPr>
            <sz val="9"/>
            <color indexed="81"/>
            <rFont val="Tahoma"/>
            <family val="2"/>
          </rPr>
          <t>Bricolage</t>
        </r>
      </text>
    </comment>
  </commentList>
</comments>
</file>

<file path=xl/sharedStrings.xml><?xml version="1.0" encoding="utf-8"?>
<sst xmlns="http://schemas.openxmlformats.org/spreadsheetml/2006/main" count="863" uniqueCount="161">
  <si>
    <t>Nom &amp; prénom</t>
  </si>
  <si>
    <t>Nom</t>
  </si>
  <si>
    <t>Prenom</t>
  </si>
  <si>
    <t>Adresse</t>
  </si>
  <si>
    <t>Code postal</t>
  </si>
  <si>
    <t>Ville</t>
  </si>
  <si>
    <t>Téléphone</t>
  </si>
  <si>
    <t>mail</t>
  </si>
  <si>
    <t>Prenom M</t>
  </si>
  <si>
    <t>Prénom Mme</t>
  </si>
  <si>
    <t>Activité1</t>
  </si>
  <si>
    <t>Activité2</t>
  </si>
  <si>
    <t>Activité3</t>
  </si>
  <si>
    <t>Activité4</t>
  </si>
  <si>
    <t>Activité5</t>
  </si>
  <si>
    <t>Activité6</t>
  </si>
  <si>
    <t>Activité7</t>
  </si>
  <si>
    <t>Activité8</t>
  </si>
  <si>
    <t>Activité9</t>
  </si>
  <si>
    <t>Activité10</t>
  </si>
  <si>
    <t>Activité11</t>
  </si>
  <si>
    <t>Activité12</t>
  </si>
  <si>
    <t>Activité13</t>
  </si>
  <si>
    <t>Activité14</t>
  </si>
  <si>
    <t>Activité15</t>
  </si>
  <si>
    <t>Activité16</t>
  </si>
  <si>
    <t>Activité17</t>
  </si>
  <si>
    <t>Activité18</t>
  </si>
  <si>
    <t>Activité19</t>
  </si>
  <si>
    <t>Activité20</t>
  </si>
  <si>
    <t>Activité21</t>
  </si>
  <si>
    <t>Activité22</t>
  </si>
  <si>
    <t>Mme_née le</t>
  </si>
  <si>
    <t>M_né le</t>
  </si>
  <si>
    <t>Activité42</t>
  </si>
  <si>
    <t>Activité52</t>
  </si>
  <si>
    <t>Activité62</t>
  </si>
  <si>
    <t>Payé_1</t>
  </si>
  <si>
    <t>Payé_2</t>
  </si>
  <si>
    <t>Payé_3</t>
  </si>
  <si>
    <t>Payé_4</t>
  </si>
  <si>
    <t>Payé_5</t>
  </si>
  <si>
    <t>Payé_6</t>
  </si>
  <si>
    <t>Payé_7</t>
  </si>
  <si>
    <t>Payé_8</t>
  </si>
  <si>
    <t>Payé_9</t>
  </si>
  <si>
    <t>Payé_10</t>
  </si>
  <si>
    <t>Payé_11</t>
  </si>
  <si>
    <t>Payé_12</t>
  </si>
  <si>
    <t>Payé_13</t>
  </si>
  <si>
    <t>Payé_14</t>
  </si>
  <si>
    <t>Payé_15</t>
  </si>
  <si>
    <t>Payé_16</t>
  </si>
  <si>
    <t>Payé_17</t>
  </si>
  <si>
    <t>Payé_18</t>
  </si>
  <si>
    <t>Payé_19</t>
  </si>
  <si>
    <t>Payé_20</t>
  </si>
  <si>
    <t>Payé_21</t>
  </si>
  <si>
    <t>Payé_22</t>
  </si>
  <si>
    <t>Activité41</t>
  </si>
  <si>
    <t>Payé_41</t>
  </si>
  <si>
    <t>Payé_42</t>
  </si>
  <si>
    <t>Activité43</t>
  </si>
  <si>
    <t>Payé_43</t>
  </si>
  <si>
    <t>Activité44</t>
  </si>
  <si>
    <t>Payé_44</t>
  </si>
  <si>
    <t>Activité45</t>
  </si>
  <si>
    <t>Payé_45</t>
  </si>
  <si>
    <t>Activité46</t>
  </si>
  <si>
    <t>Payé_46</t>
  </si>
  <si>
    <t>Activité47</t>
  </si>
  <si>
    <t>Payé_47</t>
  </si>
  <si>
    <t>Activité48</t>
  </si>
  <si>
    <t>Payé_48</t>
  </si>
  <si>
    <t>Activité49</t>
  </si>
  <si>
    <t>Payé_49</t>
  </si>
  <si>
    <t>Activité50</t>
  </si>
  <si>
    <t>Payé_50</t>
  </si>
  <si>
    <t>Activité51</t>
  </si>
  <si>
    <t>Payé_51</t>
  </si>
  <si>
    <t>Payé_52</t>
  </si>
  <si>
    <t>Activité53</t>
  </si>
  <si>
    <t>Payé_53</t>
  </si>
  <si>
    <t>Activité54</t>
  </si>
  <si>
    <t>Payé_54</t>
  </si>
  <si>
    <t>Activité55</t>
  </si>
  <si>
    <t>Payé_55</t>
  </si>
  <si>
    <t>Activité56</t>
  </si>
  <si>
    <t>Payé_56</t>
  </si>
  <si>
    <t>Activité57</t>
  </si>
  <si>
    <t>Payé_57</t>
  </si>
  <si>
    <t>Activité58</t>
  </si>
  <si>
    <t>Payé_58</t>
  </si>
  <si>
    <t>Activité59</t>
  </si>
  <si>
    <t>Payé_59</t>
  </si>
  <si>
    <t>Activité60</t>
  </si>
  <si>
    <t>Payé_60</t>
  </si>
  <si>
    <t>Activité61</t>
  </si>
  <si>
    <t>Payé_61</t>
  </si>
  <si>
    <t>Payé_62</t>
  </si>
  <si>
    <t>Informatique Lundi</t>
  </si>
  <si>
    <t>Informatique Mardi</t>
  </si>
  <si>
    <t>Dance Lundi 15h30</t>
  </si>
  <si>
    <t>Dance Mardi 10h</t>
  </si>
  <si>
    <t>Activité</t>
  </si>
  <si>
    <t>libellée</t>
  </si>
  <si>
    <t>nom1</t>
  </si>
  <si>
    <t>monsieur1</t>
  </si>
  <si>
    <t>madame1</t>
  </si>
  <si>
    <t>adresse1</t>
  </si>
  <si>
    <t>ville1</t>
  </si>
  <si>
    <t>mail1@free.fr</t>
  </si>
  <si>
    <t>38 510</t>
  </si>
  <si>
    <t>01 23 45 69 87</t>
  </si>
  <si>
    <t>nom1 monsieur1 et madame1</t>
  </si>
  <si>
    <t>Nom2 marie</t>
  </si>
  <si>
    <t>Nom2</t>
  </si>
  <si>
    <t>marie</t>
  </si>
  <si>
    <t>Adresse2</t>
  </si>
  <si>
    <t>38 511</t>
  </si>
  <si>
    <t>Ville2</t>
  </si>
  <si>
    <t>mail2</t>
  </si>
  <si>
    <t>X</t>
  </si>
  <si>
    <t>Velo</t>
  </si>
  <si>
    <t>Visite</t>
  </si>
  <si>
    <t>Piscine</t>
  </si>
  <si>
    <t>resto</t>
  </si>
  <si>
    <t>Zumba</t>
  </si>
  <si>
    <t>pedalo</t>
  </si>
  <si>
    <t>VTT</t>
  </si>
  <si>
    <t>Mecanique</t>
  </si>
  <si>
    <t>echec</t>
  </si>
  <si>
    <t>course</t>
  </si>
  <si>
    <t>lecture</t>
  </si>
  <si>
    <t>musique</t>
  </si>
  <si>
    <t>Cuisine mardi 15h</t>
  </si>
  <si>
    <t>Cuisine jeudi 10h</t>
  </si>
  <si>
    <t>Belote</t>
  </si>
  <si>
    <t>Tarot</t>
  </si>
  <si>
    <t>Bois</t>
  </si>
  <si>
    <t>Bricolage</t>
  </si>
  <si>
    <t>06 66 66 66 66</t>
  </si>
  <si>
    <t>né le</t>
  </si>
  <si>
    <t>Age</t>
  </si>
  <si>
    <t>du</t>
  </si>
  <si>
    <t>au</t>
  </si>
  <si>
    <t>Présence</t>
  </si>
  <si>
    <t>Semaine:52</t>
  </si>
  <si>
    <t>C P</t>
  </si>
  <si>
    <t xml:space="preserve">Ce bouton met en </t>
  </si>
  <si>
    <t>commentaire le nom de l'activité</t>
  </si>
  <si>
    <t>Supprimer toutes les feuilles après modele</t>
  </si>
  <si>
    <t>remplir la feuille adherent. Attention si monsieur seul avant la colonne BD, si madame seule apres la colonne BD</t>
  </si>
  <si>
    <t>Cliquer sur mise à jour sur la feuille donnees</t>
  </si>
  <si>
    <t>Affecte un commentaire à chaque colonne activité avec le libellé de l'activité</t>
  </si>
  <si>
    <t>Crée une feuille par activité avec en K1 une liste déroulante pour la semaine</t>
  </si>
  <si>
    <t>Je reste à votre disposition …</t>
  </si>
  <si>
    <t>A+ François</t>
  </si>
  <si>
    <t>libelle les 22 activites sur la feuille données (les suivantes sont automatiques)</t>
  </si>
  <si>
    <t>Sinon utiliser le formulaire (colonne de droite madame, colonne de gauche monsieur)</t>
  </si>
  <si>
    <t>le curseur ou le combobox  permet de modifier les enregistrements précédents. Si curseur en bas=nouveau…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</si>
</sst>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5" x14ac:knownFonts="1"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4472C4"/>
        <bgColor theme="4"/>
      </patternFill>
    </fill>
    <fill>
      <patternFill patternType="solid">
        <fgColor rgb="FFFFC000"/>
        <bgColor theme="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65" fontId="0" fillId="0" borderId="0" xfId="0" applyNumberFormat="1"/>
    <xf numFmtId="0" fontId="2" fillId="4" borderId="0" xfId="0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/>
    </xf>
    <xf numFmtId="14" fontId="3" fillId="5" borderId="0" xfId="0" applyNumberFormat="1" applyFont="1" applyFill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16"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rgb="FF8EA9DB"/>
        </bottom>
      </border>
    </dxf>
    <dxf>
      <border outline="0">
        <top style="thin">
          <color rgb="FF8EA9DB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alignment horizontal="left" textRotation="0" wrapText="0" indent="0" justifyLastLine="0" shrinkToFit="0" readingOrder="0"/>
    </dxf>
  </dxfs>
  <tableStyles count="0" defaultTableStyle="TableStyleMedium2" defaultPivotStyle="PivotStyleLight16"/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1249680</xdr:colOff>
      <xdr:row>0</xdr:row>
      <xdr:rowOff>0</xdr:rowOff>
    </xdr:from>
    <xdr:to>
      <xdr:col>0</xdr:col>
      <xdr:colOff>2247900</xdr:colOff>
      <xdr:row>1</xdr:row>
      <xdr:rowOff>15240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2D90951-7A01-4D54-9D53-D4977AA70B12}"/>
            </a:ext>
          </a:extLst>
        </xdr:cNvPr>
        <xdr:cNvSpPr/>
      </xdr:nvSpPr>
      <xdr:spPr>
        <a:xfrm>
          <a:off x="1249680" y="0"/>
          <a:ext cx="998220" cy="2057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365760</xdr:colOff>
      <xdr:row>20</xdr:row>
      <xdr:rowOff>106680</xdr:rowOff>
    </xdr:from>
    <xdr:to>
      <xdr:col>2</xdr:col>
      <xdr:colOff>1524000</xdr:colOff>
      <xdr:row>22</xdr:row>
      <xdr:rowOff>60960</xdr:rowOff>
    </xdr:to>
    <xdr:sp macro="[0]!nomactivité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763CF4B-762A-4F08-861D-8E89C949FA88}"/>
            </a:ext>
          </a:extLst>
        </xdr:cNvPr>
        <xdr:cNvSpPr/>
      </xdr:nvSpPr>
      <xdr:spPr>
        <a:xfrm>
          <a:off x="3299460" y="3916680"/>
          <a:ext cx="115824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46D61F-5AE4-4678-996C-ECAE82329581}" name="T_adherent" displayName="T_adherent" ref="A1:CU3" totalsRowShown="0">
  <tableColumns count="99">
    <tableColumn id="1" xr3:uid="{D315E4FF-24AE-4068-82DF-F366A3C30D06}" name="Nom &amp; prénom" dataDxfId="115"/>
    <tableColumn id="2" xr3:uid="{D41A492C-5F34-48E5-BAE3-83EEFD208583}" name="Nom"/>
    <tableColumn id="3" xr3:uid="{FE519207-346B-4031-9DA0-6D1845033A73}" name="Prenom M"/>
    <tableColumn id="32" xr3:uid="{0CC9B6C7-E498-430A-B52A-76417E55E807}" name="M_né le"/>
    <tableColumn id="4" xr3:uid="{B455BEFC-3509-473B-B6B7-1C4221B660FF}" name="Prénom Mme"/>
    <tableColumn id="33" xr3:uid="{9920D9F2-A0CF-45E6-B088-2E93A14B02A2}" name="Mme_née le"/>
    <tableColumn id="5" xr3:uid="{51BDE52C-1EEF-44DD-BBEB-AAA0A6BD9684}" name="Adresse"/>
    <tableColumn id="6" xr3:uid="{62842126-B242-451F-A741-C0126E8AB7B1}" name="Code postal"/>
    <tableColumn id="7" xr3:uid="{C2ED2F33-AEAF-495B-8FD6-724C6DE58B50}" name="Ville"/>
    <tableColumn id="8" xr3:uid="{14FAB00E-3D80-4A88-BC06-F91BBB722C86}" name="Téléphone"/>
    <tableColumn id="9" xr3:uid="{21B676B8-1A3B-41A3-B9E1-B0031E49031A}" name="mail"/>
    <tableColumn id="10" xr3:uid="{F434D35B-9B9F-4E9B-896E-75ACE4F52C8E}" name="Activité1"/>
    <tableColumn id="34" xr3:uid="{BD23B497-FB27-4DCA-AEB8-F9D0ED683B27}" name="Payé_1"/>
    <tableColumn id="11" xr3:uid="{697E444F-5496-47C3-87F5-975C2F7F98FC}" name="Activité2"/>
    <tableColumn id="35" xr3:uid="{EE1D98E7-2F49-41DB-9F09-DEE70C5F94A5}" name="Payé_2"/>
    <tableColumn id="12" xr3:uid="{EDF03FBF-1042-49D2-B106-B474B3AC4FF6}" name="Activité3"/>
    <tableColumn id="36" xr3:uid="{B64DCCBA-B740-4205-976F-356676BCD8E0}" name="Payé_3"/>
    <tableColumn id="13" xr3:uid="{F2A760B1-DF3B-4545-A395-7774069A2D43}" name="Activité4"/>
    <tableColumn id="37" xr3:uid="{06A837C2-1A42-49C7-8B67-A8E1F440241E}" name="Payé_4"/>
    <tableColumn id="14" xr3:uid="{2A27EE4F-88B1-4A63-B0BF-D6418E9D5904}" name="Activité5"/>
    <tableColumn id="38" xr3:uid="{626509AD-FE48-4F35-93F6-7FB1AE93B3D9}" name="Payé_5"/>
    <tableColumn id="15" xr3:uid="{950F0437-1D80-4634-B17F-2E959B314CD3}" name="Activité6"/>
    <tableColumn id="39" xr3:uid="{D603307F-61E3-4A99-B05C-7090CC239EAE}" name="Payé_6"/>
    <tableColumn id="16" xr3:uid="{2285624B-D245-4660-8FF6-49E70F8B8CC2}" name="Activité7"/>
    <tableColumn id="17" xr3:uid="{4D3EB61C-6E8A-4A71-BED7-677BEE4A3FCD}" name="Payé_7"/>
    <tableColumn id="18" xr3:uid="{A61D5C16-68F6-4954-96D4-4BB99F798541}" name="Activité8"/>
    <tableColumn id="19" xr3:uid="{C7A6B1B2-D43C-41FC-A9A5-2251B05BFC59}" name="Payé_8"/>
    <tableColumn id="20" xr3:uid="{0934E1D3-923D-4B39-BA65-8D7515B1D643}" name="Activité9"/>
    <tableColumn id="21" xr3:uid="{1B543861-6338-4B42-930C-ED1F8B7238C8}" name="Payé_9"/>
    <tableColumn id="22" xr3:uid="{0DE78497-01CD-45C8-9366-3C5AC0897C74}" name="Activité10"/>
    <tableColumn id="23" xr3:uid="{AE9AA663-537F-4A8B-BF0E-412094F10B2F}" name="Payé_10"/>
    <tableColumn id="24" xr3:uid="{FFEB1313-C9F3-49AE-B253-BE6857E3C8D6}" name="Activité11"/>
    <tableColumn id="25" xr3:uid="{388558B6-5B07-4708-A1F5-FBB89DB4AEB1}" name="Payé_11"/>
    <tableColumn id="26" xr3:uid="{175BD00D-9401-4761-9DD7-4B18C20F92BD}" name="Activité12"/>
    <tableColumn id="27" xr3:uid="{9B5A688D-5EFC-485F-AD77-FBF1DA6DFA78}" name="Payé_12"/>
    <tableColumn id="28" xr3:uid="{02D7F5DC-A392-4E01-BCD9-B8CC5C05F271}" name="Activité13"/>
    <tableColumn id="29" xr3:uid="{D494BD2E-836D-4DD2-96B7-96BF31E885FC}" name="Payé_13"/>
    <tableColumn id="30" xr3:uid="{438915E6-F786-4628-B30F-DFC44EAEEEB4}" name="Activité14"/>
    <tableColumn id="31" xr3:uid="{7BE157EF-535F-4E3D-8499-424C0D9479FA}" name="Payé_14"/>
    <tableColumn id="40" xr3:uid="{61A9C9A8-41C5-4F39-8C21-FEE2E61005A4}" name="Activité15"/>
    <tableColumn id="41" xr3:uid="{D6E0915F-2DAF-48F4-B9B2-60DF2A847C37}" name="Payé_15"/>
    <tableColumn id="42" xr3:uid="{774A91F9-D842-4A84-9345-D7E48B264071}" name="Activité16"/>
    <tableColumn id="43" xr3:uid="{C6ED0FC3-E614-44DB-B977-8B385DB8703D}" name="Payé_16"/>
    <tableColumn id="44" xr3:uid="{A96542D1-DC32-45CD-929E-52D61FD25DDC}" name="Activité17"/>
    <tableColumn id="45" xr3:uid="{F50167AD-32BC-4A1F-BA58-0EE894C80215}" name="Payé_17"/>
    <tableColumn id="46" xr3:uid="{BEA98A7E-AF68-4E6D-9B8F-CDBCE2987995}" name="Activité18"/>
    <tableColumn id="47" xr3:uid="{AA38B0A8-2A20-4E83-8B7B-AAE6B71DE7EF}" name="Payé_18"/>
    <tableColumn id="48" xr3:uid="{B6FF0CAF-C60E-49EF-A892-EA48D1D3A73D}" name="Activité19"/>
    <tableColumn id="49" xr3:uid="{73254BCF-9544-4CFB-9BB8-07AB6E185E18}" name="Payé_19"/>
    <tableColumn id="50" xr3:uid="{A7C6079F-C9D4-451F-8648-C19BA016A79F}" name="Activité20"/>
    <tableColumn id="51" xr3:uid="{32765D03-6A68-457C-8B48-2427AB586BA7}" name="Payé_20"/>
    <tableColumn id="52" xr3:uid="{9FA76164-6669-4902-A805-7069758CF5D5}" name="Activité21"/>
    <tableColumn id="53" xr3:uid="{5040AC48-E507-4C5E-8CCE-52ED2B14A13C}" name="Payé_21"/>
    <tableColumn id="54" xr3:uid="{9C4A83F0-6FC1-4828-BFF8-3F92FC7371D7}" name="Activité22"/>
    <tableColumn id="55" xr3:uid="{717C3306-F208-4603-AD88-3E6ADE987E96}" name="Payé_22"/>
    <tableColumn id="56" xr3:uid="{24853ED1-4115-4A2C-8984-21EA811E07DF}" name="Activité41"/>
    <tableColumn id="57" xr3:uid="{E2E4590C-F670-4C66-A109-6E130232202D}" name="Payé_41"/>
    <tableColumn id="58" xr3:uid="{F4CE9FBE-123B-4CA5-B446-7331589357DC}" name="Activité42"/>
    <tableColumn id="59" xr3:uid="{5DBB2537-64D2-4C60-BA8D-6F50EBD71624}" name="Payé_42"/>
    <tableColumn id="60" xr3:uid="{2A445569-5B23-49C5-825F-2148AA877E90}" name="Activité43"/>
    <tableColumn id="61" xr3:uid="{DF89DDAD-1446-44D1-AC83-7685CF345115}" name="Payé_43"/>
    <tableColumn id="62" xr3:uid="{1528333D-DF7B-4DAD-A9BA-45E783199646}" name="Activité44"/>
    <tableColumn id="63" xr3:uid="{ED636A6F-09DD-4387-8E2D-419D64BB2CDB}" name="Payé_44"/>
    <tableColumn id="64" xr3:uid="{3D97C993-3C99-4FDB-AAE8-38E3855E66CD}" name="Activité45"/>
    <tableColumn id="65" xr3:uid="{0974903E-0863-458C-9EA9-9B22CC85CA92}" name="Payé_45"/>
    <tableColumn id="66" xr3:uid="{52B9CFC4-5146-4F61-8ABB-617849864C63}" name="Activité46"/>
    <tableColumn id="67" xr3:uid="{D7CE050F-DA96-4FDD-806E-17FCC1675766}" name="Payé_46"/>
    <tableColumn id="68" xr3:uid="{A657763D-1878-4FCB-A5CB-F394006AA5F0}" name="Activité47"/>
    <tableColumn id="69" xr3:uid="{C74C7E7F-54AE-4515-A3BA-AEDC6B0DB7FF}" name="Payé_47"/>
    <tableColumn id="70" xr3:uid="{D6852759-1B2A-4C63-BF73-854EA2B5C2B4}" name="Activité48"/>
    <tableColumn id="71" xr3:uid="{1AF86561-B264-48F9-BF2A-025EC3D8840D}" name="Payé_48"/>
    <tableColumn id="72" xr3:uid="{67DCF6FF-ED51-443D-9A86-F254269CDCA3}" name="Activité49"/>
    <tableColumn id="73" xr3:uid="{A368A4A2-1019-4FA6-AD20-56AEFC19F886}" name="Payé_49"/>
    <tableColumn id="74" xr3:uid="{03F36E57-C216-4B0B-92F8-7BAA611A5AC0}" name="Activité50"/>
    <tableColumn id="75" xr3:uid="{B249369E-F4F5-48B4-91E2-C687F1BFA856}" name="Payé_50"/>
    <tableColumn id="76" xr3:uid="{E87E7CB4-F70D-4A12-852D-2DB68F7F63F3}" name="Activité51"/>
    <tableColumn id="77" xr3:uid="{EBD20222-D96B-4629-95A7-36000DA58243}" name="Payé_51"/>
    <tableColumn id="78" xr3:uid="{8F0D2C9F-B455-459D-BF27-6A929293E783}" name="Activité52"/>
    <tableColumn id="79" xr3:uid="{DE3BF4F6-E750-4DB8-9B6A-07B5462CB735}" name="Payé_52"/>
    <tableColumn id="80" xr3:uid="{C3FA46AA-C94A-468E-87B7-4D909429E596}" name="Activité53"/>
    <tableColumn id="81" xr3:uid="{3F487D87-DD71-43E8-9E20-120D4D4C4C10}" name="Payé_53"/>
    <tableColumn id="82" xr3:uid="{308A2CF1-AC82-40A8-8D5A-89D2154CCC75}" name="Activité54"/>
    <tableColumn id="83" xr3:uid="{61FE3040-CCC9-48E1-BF96-9231B406529C}" name="Payé_54"/>
    <tableColumn id="84" xr3:uid="{A688EAFC-95A9-4E92-BD4C-34959B1FE2F3}" name="Activité55"/>
    <tableColumn id="85" xr3:uid="{4AEFA314-8DB0-456F-ABDF-3831C2064129}" name="Payé_55"/>
    <tableColumn id="86" xr3:uid="{FA286E57-D426-45FF-A0C2-88534A264244}" name="Activité56"/>
    <tableColumn id="87" xr3:uid="{57487451-FD89-4C55-8D1F-E10E592D1600}" name="Payé_56"/>
    <tableColumn id="88" xr3:uid="{E6128F5D-C379-4264-B49E-D73919DBE1E5}" name="Activité57"/>
    <tableColumn id="89" xr3:uid="{09955CD2-C09E-4683-BF46-760F80E3C804}" name="Payé_57"/>
    <tableColumn id="90" xr3:uid="{D80C9EE7-AE53-402A-88C2-8957E25118A4}" name="Activité58"/>
    <tableColumn id="91" xr3:uid="{EAE69389-883A-426B-AB15-F175F3F49515}" name="Payé_58"/>
    <tableColumn id="92" xr3:uid="{6739AB67-E050-49CE-AFB8-88518D367362}" name="Activité59"/>
    <tableColumn id="93" xr3:uid="{7BDBCE2C-D089-4462-9D51-0CC1FE263FA6}" name="Payé_59"/>
    <tableColumn id="94" xr3:uid="{B2B2E53A-1E0D-4D94-8D85-CE0BB376C237}" name="Activité60"/>
    <tableColumn id="95" xr3:uid="{5AACC7CB-53F6-4CB5-8536-85FE1D0E9FC0}" name="Payé_60"/>
    <tableColumn id="96" xr3:uid="{69B75F4F-4651-40A4-8A58-FCAF4A6CDA9F}" name="Activité61"/>
    <tableColumn id="97" xr3:uid="{2115BB55-0BFE-4350-A9C9-81F9CA36E841}" name="Payé_61"/>
    <tableColumn id="98" xr3:uid="{6F8D4D37-6259-4614-AEAB-41D5906A1AC2}" name="Activité62"/>
    <tableColumn id="99" xr3:uid="{88FB3B5F-59D4-4595-B54B-83E83D3256B3}" name="Payé_6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FEA276-793A-43C5-9672-0828093A208B}" name="T_activité" displayName="T_activité" ref="A1:B45" totalsRowShown="0">
  <tableColumns count="2">
    <tableColumn id="1" xr3:uid="{709AF375-096E-484E-AEB0-6BEA211EDA45}" name="Activité"/>
    <tableColumn id="2" xr3:uid="{37D201A6-D354-46A0-B760-BE5095C59774}" name="libellé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A8E156A-DCB3-4E3C-B37C-4DCA7A201AD1}" name="modele" displayName="modele" ref="A1:I2" totalsRowShown="0" headerRowDxfId="110" headerRowBorderDxfId="113" tableBorderDxfId="114">
  <tableColumns count="9">
    <tableColumn id="1" xr3:uid="{FC5C4E52-6625-4759-93A4-21CFB24071A9}" name="Nom"/>
    <tableColumn id="2" xr3:uid="{46ECF835-96FA-448E-B6B5-C53A2A417A2B}" name="Prenom"/>
    <tableColumn id="3" xr3:uid="{64B7E981-0A1E-4972-8C07-63551FC84B77}" name="né le" dataDxfId="112"/>
    <tableColumn id="4" xr3:uid="{CAD6FD3E-A3C1-43C1-93FD-F16BB2EABFAC}" name="Age" dataDxfId="111">
      <calculatedColumnFormula>IF(modele[né le]&lt;&gt;"",DATEDIF(C2,TODAY(),"Y"),"")</calculatedColumnFormula>
    </tableColumn>
    <tableColumn id="5" xr3:uid="{27FD0EAB-7EF8-489F-BDCC-05972CF677A6}" name="Adresse"/>
    <tableColumn id="6" xr3:uid="{2AC0FF75-ED99-4D46-83C7-D3EDDD3257E5}" name="C P"/>
    <tableColumn id="7" xr3:uid="{B14D5E34-74DC-481E-BBF4-3D253207F87C}" name="Ville"/>
    <tableColumn id="8" xr3:uid="{45B2A5A4-6CFF-46A4-BDA0-83C07A2ADA50}" name="Téléphone"/>
    <tableColumn id="9" xr3:uid="{7B06E7DC-BCA6-4735-A7F6-3B129BF73E16}" name="mai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9" xr:uid="{D46EB5F4-9A9D-4442-A962-02BC50C968C4}" name="Activité1" displayName="Activité1" ref="A1:I3" totalsRowShown="0" headerRowDxfId="109" headerRowBorderDxfId="107" tableBorderDxfId="108">
  <tableColumns count="9">
    <tableColumn id="1" xr3:uid="{8463661F-EFF4-454D-BD82-0F79FB5DF5E7}" name="Nom"/>
    <tableColumn id="2" xr3:uid="{BC06D89C-D11C-4BE0-9909-3E3919AAFF72}" name="Prenom"/>
    <tableColumn id="3" xr3:uid="{59E76ED1-21CD-4003-850F-A1FD6207998B}" name="né le" dataDxfId="106"/>
    <tableColumn id="4" xr3:uid="{BA5B6D4D-EBC9-432E-BED1-6A43FBC14819}" name="Age" dataDxfId="105">
      <calculatedColumnFormula>IF(Activité1[né le]&lt;&gt;"",DATEDIF(C2,TODAY(),"Y"),"")</calculatedColumnFormula>
    </tableColumn>
    <tableColumn id="5" xr3:uid="{316F8069-0DB1-438D-A06C-2457666B74EA}" name="Adresse"/>
    <tableColumn id="6" xr3:uid="{2455E450-0B9C-4D45-82D9-D77CC9A58C17}" name="C P"/>
    <tableColumn id="7" xr3:uid="{D5894E05-2E15-4219-BE9F-6B1E1453F72D}" name="Ville"/>
    <tableColumn id="8" xr3:uid="{C02210C0-785B-43AC-B1E8-FC42A34FDF91}" name="Téléphone"/>
    <tableColumn id="9" xr3:uid="{5D4BE128-953F-4DA7-BD6B-C631BAB36B61}" name="mai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0" xr:uid="{B21C2A08-A5A5-468B-8F4C-C5BB5A50BAF7}" name="Activité2" displayName="Activité2" ref="A1:I2" totalsRowShown="0" headerRowDxfId="104" headerRowBorderDxfId="102" tableBorderDxfId="103">
  <tableColumns count="9">
    <tableColumn id="1" xr3:uid="{299EE008-1AA6-4D5F-BAAC-975C28B92314}" name="Nom"/>
    <tableColumn id="2" xr3:uid="{49222BEA-D42A-4418-A12D-E6755E5F1052}" name="Prenom"/>
    <tableColumn id="3" xr3:uid="{16EF9BEC-A6FA-4791-8289-E705254C9F2C}" name="né le" dataDxfId="101"/>
    <tableColumn id="4" xr3:uid="{06783587-FCEC-4885-A9E6-695B7EA8784F}" name="Age" dataDxfId="100">
      <calculatedColumnFormula>IF(Activité2[né le]&lt;&gt;"",DATEDIF(C2,TODAY(),"Y"),"")</calculatedColumnFormula>
    </tableColumn>
    <tableColumn id="5" xr3:uid="{DC13FFFC-356D-4046-8E58-17C57C72DB84}" name="Adresse"/>
    <tableColumn id="6" xr3:uid="{FAB45E0C-DEFC-4EFC-9434-23F1ABCF63F6}" name="C P"/>
    <tableColumn id="7" xr3:uid="{AD92FCF7-D5C0-4DCF-9D25-9B9A0122C1A3}" name="Ville"/>
    <tableColumn id="8" xr3:uid="{A3C4FFE2-AA59-47DA-8AC7-3E88DC4405F1}" name="Téléphone"/>
    <tableColumn id="9" xr3:uid="{F70418BF-C065-4A30-8FC6-87480E762A0A}" name="mail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1" xr:uid="{C7E4F48C-C33D-4525-8A0B-F7F6409A5689}" name="Activité3" displayName="Activité3" ref="A1:I3" totalsRowShown="0" headerRowDxfId="99" headerRowBorderDxfId="97" tableBorderDxfId="98">
  <tableColumns count="9">
    <tableColumn id="1" xr3:uid="{08AACC5C-7050-4F37-B8CC-40E6ED4CF349}" name="Nom"/>
    <tableColumn id="2" xr3:uid="{A8BEC2D2-BCE8-4747-9B8C-B274D3FF8EFA}" name="Prenom"/>
    <tableColumn id="3" xr3:uid="{E249C2FF-E5D9-4CF0-ABA0-FB7374788072}" name="né le" dataDxfId="96"/>
    <tableColumn id="4" xr3:uid="{C99F478C-1158-489C-BAA9-6082CDB16D96}" name="Age" dataDxfId="95">
      <calculatedColumnFormula>IF(Activité3[né le]&lt;&gt;"",DATEDIF(C2,TODAY(),"Y"),"")</calculatedColumnFormula>
    </tableColumn>
    <tableColumn id="5" xr3:uid="{9E7AA6ED-51B3-40CC-AEC6-B62594E97DAB}" name="Adresse"/>
    <tableColumn id="6" xr3:uid="{052FC746-F42E-4408-8EA0-DF7CFC59FAC7}" name="C P"/>
    <tableColumn id="7" xr3:uid="{9AA796CA-D556-41C5-86BD-30E9D0640A64}" name="Ville"/>
    <tableColumn id="8" xr3:uid="{4E8C5041-34F7-462F-BEC2-5F0C6CBA5AD6}" name="Téléphone"/>
    <tableColumn id="9" xr3:uid="{483D0652-7396-4BD7-8602-BE6DCF52C019}" name="mail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2" xr:uid="{242C1446-40D1-4E44-99A9-305326BD6576}" name="Activité4" displayName="Activité4" ref="A1:I3" totalsRowShown="0" headerRowDxfId="94" headerRowBorderDxfId="92" tableBorderDxfId="93">
  <tableColumns count="9">
    <tableColumn id="1" xr3:uid="{8CC9581D-ACAC-4998-808F-C0E5841AAB49}" name="Nom"/>
    <tableColumn id="2" xr3:uid="{C5A4FE2E-6DF6-4B45-8E65-26488F59CA73}" name="Prenom"/>
    <tableColumn id="3" xr3:uid="{EA0FFE4E-C2D3-4B3F-94F6-C2CF127E2687}" name="né le" dataDxfId="91"/>
    <tableColumn id="4" xr3:uid="{E454CB97-762A-477C-B5D5-4EF084D0B06F}" name="Age" dataDxfId="90">
      <calculatedColumnFormula>IF(Activité4[né le]&lt;&gt;"",DATEDIF(C2,TODAY(),"Y"),"")</calculatedColumnFormula>
    </tableColumn>
    <tableColumn id="5" xr3:uid="{E5211B7C-6A71-4F9D-95CF-A344A35A8F8A}" name="Adresse"/>
    <tableColumn id="6" xr3:uid="{C19F0E29-2A63-4622-977C-622835C24F34}" name="C P"/>
    <tableColumn id="7" xr3:uid="{4F17CD9F-3176-4791-8F59-F5427BF1792F}" name="Ville"/>
    <tableColumn id="8" xr3:uid="{13D0FF5A-0A56-4FCB-BD98-BC69215AADE3}" name="Téléphone"/>
    <tableColumn id="9" xr3:uid="{CCB4CA93-39CC-4782-8205-E8FEAD99BF98}" name="mail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3" xr:uid="{96D89564-3741-4C11-A49A-73D8E1CCBBE3}" name="Activité5" displayName="Activité5" ref="A1:I3" totalsRowShown="0" headerRowDxfId="89" headerRowBorderDxfId="87" tableBorderDxfId="88">
  <tableColumns count="9">
    <tableColumn id="1" xr3:uid="{4CCBC21A-C509-439A-BD3E-CBCE1AF8C0ED}" name="Nom"/>
    <tableColumn id="2" xr3:uid="{9B5CDF11-8816-40D8-A3BB-D127F720CE25}" name="Prenom"/>
    <tableColumn id="3" xr3:uid="{D7F859F0-41A8-458D-BBEC-6B664AFCAC73}" name="né le" dataDxfId="86"/>
    <tableColumn id="4" xr3:uid="{84E41177-79FC-47B1-80E6-7919F3801035}" name="Age" dataDxfId="85">
      <calculatedColumnFormula>IF(Activité5[né le]&lt;&gt;"",DATEDIF(C2,TODAY(),"Y"),"")</calculatedColumnFormula>
    </tableColumn>
    <tableColumn id="5" xr3:uid="{4F487A0F-ECB8-4F29-87FB-6767C44407D0}" name="Adresse"/>
    <tableColumn id="6" xr3:uid="{CA46CE04-1F03-46D8-9915-51B51106E3E0}" name="C P"/>
    <tableColumn id="7" xr3:uid="{8ADCBB21-4970-487D-8A88-F28601819533}" name="Ville"/>
    <tableColumn id="8" xr3:uid="{874E64CD-E416-48CC-B1CD-4CB5DA61C33F}" name="Téléphone"/>
    <tableColumn id="9" xr3:uid="{7F6D0767-DAFE-4673-A1D4-B8B7ADEECD8A}" name="mail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4" xr:uid="{BEE891F5-7959-4FC9-B516-EB48AA1D6F67}" name="Activité6" displayName="Activité6" ref="A1:I4" totalsRowShown="0" headerRowDxfId="84" headerRowBorderDxfId="82" tableBorderDxfId="83">
  <tableColumns count="9">
    <tableColumn id="1" xr3:uid="{164FC064-F030-43EB-898E-2F8FEBF23F64}" name="Nom"/>
    <tableColumn id="2" xr3:uid="{DF35B3A1-1F0C-4E0D-9456-F0CE3E696F88}" name="Prenom"/>
    <tableColumn id="3" xr3:uid="{6C5CBE66-D46A-43B5-843A-25A14B39FF21}" name="né le" dataDxfId="81"/>
    <tableColumn id="4" xr3:uid="{0A416E8A-FCD8-499F-AC29-F292ECE2AA9B}" name="Age" dataDxfId="80">
      <calculatedColumnFormula>IF(Activité6[né le]&lt;&gt;"",DATEDIF(C2,TODAY(),"Y"),"")</calculatedColumnFormula>
    </tableColumn>
    <tableColumn id="5" xr3:uid="{0FACD95F-FE16-40F2-803E-D676900B93A7}" name="Adresse"/>
    <tableColumn id="6" xr3:uid="{24872EE8-235A-4FC2-816A-48740E9BD27E}" name="C P"/>
    <tableColumn id="7" xr3:uid="{00C722D0-0707-4BC7-B174-7FF307C8B63C}" name="Ville"/>
    <tableColumn id="8" xr3:uid="{43C8CEDA-6AB2-4C91-A23B-ADB85251379E}" name="Téléphone"/>
    <tableColumn id="9" xr3:uid="{A9E38B74-B0A3-4742-996D-060E7B6CB6A1}" name="mail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5" xr:uid="{B140EA01-DEDF-4BAA-A454-CFB93A805E0E}" name="Activité7" displayName="Activité7" ref="A1:I3" totalsRowShown="0" headerRowDxfId="79" headerRowBorderDxfId="77" tableBorderDxfId="78">
  <tableColumns count="9">
    <tableColumn id="1" xr3:uid="{8269EB5B-DAB9-4C5B-A274-35F27BB72575}" name="Nom"/>
    <tableColumn id="2" xr3:uid="{EF332E86-A1E9-413C-B541-94DB7C579F36}" name="Prenom"/>
    <tableColumn id="3" xr3:uid="{1125896D-CCF8-44C4-A9B7-A71DE68A0BFF}" name="né le" dataDxfId="76"/>
    <tableColumn id="4" xr3:uid="{EC8AEF46-883A-4E21-A4DA-619A930BCD26}" name="Age" dataDxfId="75">
      <calculatedColumnFormula>IF(Activité7[né le]&lt;&gt;"",DATEDIF(C2,TODAY(),"Y"),"")</calculatedColumnFormula>
    </tableColumn>
    <tableColumn id="5" xr3:uid="{24272298-B2D4-4961-959D-80C79EC17AF4}" name="Adresse"/>
    <tableColumn id="6" xr3:uid="{AE419F3D-9E8C-45BB-925E-D3D01931A077}" name="C P"/>
    <tableColumn id="7" xr3:uid="{EF96C6BE-47B2-4932-B71F-07ADF1F1A208}" name="Ville"/>
    <tableColumn id="8" xr3:uid="{00E24CDF-698D-4961-A856-FE49D5DEC48D}" name="Téléphone"/>
    <tableColumn id="9" xr3:uid="{DBFD4BD7-BFFB-4FCE-AE5B-73DF43CD3718}" name="mail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6" xr:uid="{45668828-55BC-4E95-A039-08966FA91A41}" name="Activité8" displayName="Activité8" ref="A1:I3" totalsRowShown="0" headerRowDxfId="74" headerRowBorderDxfId="72" tableBorderDxfId="73">
  <tableColumns count="9">
    <tableColumn id="1" xr3:uid="{570AE860-B28F-4FE8-8039-3ED223576D24}" name="Nom"/>
    <tableColumn id="2" xr3:uid="{9BA162DC-9D60-4E01-AE9E-98034DD6BBE3}" name="Prenom"/>
    <tableColumn id="3" xr3:uid="{E504A216-665F-40DA-B123-1F550BB11146}" name="né le" dataDxfId="71"/>
    <tableColumn id="4" xr3:uid="{257484AA-3A73-4993-9518-70C7E7FC5CDF}" name="Age" dataDxfId="70">
      <calculatedColumnFormula>IF(Activité8[né le]&lt;&gt;"",DATEDIF(C2,TODAY(),"Y"),"")</calculatedColumnFormula>
    </tableColumn>
    <tableColumn id="5" xr3:uid="{47F3FCD3-22A6-417D-94B8-918B53FA15B1}" name="Adresse"/>
    <tableColumn id="6" xr3:uid="{90C56D84-D6D4-4B77-87C4-7578982E541F}" name="C P"/>
    <tableColumn id="7" xr3:uid="{6A9EBF18-8F54-45B9-AD59-AC5B55AA322E}" name="Ville"/>
    <tableColumn id="8" xr3:uid="{7CFF22B1-42CB-4325-B4B3-9D3D8C7BA179}" name="Téléphone"/>
    <tableColumn id="9" xr3:uid="{5BFAD94C-EC04-431B-B28E-2CF05514643B}" name="mail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7" xr:uid="{3386B18F-467C-41BB-901F-A3E771FF48D0}" name="Activité9" displayName="Activité9" ref="A1:I3" totalsRowShown="0" headerRowDxfId="69" headerRowBorderDxfId="67" tableBorderDxfId="68">
  <tableColumns count="9">
    <tableColumn id="1" xr3:uid="{9500684E-AC8F-491E-9607-B430776A5C68}" name="Nom"/>
    <tableColumn id="2" xr3:uid="{4E223302-2252-4E73-978E-336504B44E4E}" name="Prenom"/>
    <tableColumn id="3" xr3:uid="{16373608-8B44-495F-A0B6-88D79135656B}" name="né le" dataDxfId="66"/>
    <tableColumn id="4" xr3:uid="{55E84EA1-E9AF-4C59-B035-026CAC0E909F}" name="Age" dataDxfId="65">
      <calculatedColumnFormula>IF(Activité9[né le]&lt;&gt;"",DATEDIF(C2,TODAY(),"Y"),"")</calculatedColumnFormula>
    </tableColumn>
    <tableColumn id="5" xr3:uid="{991B4AE8-C1A5-4931-BE3B-307F6D537CD4}" name="Adresse"/>
    <tableColumn id="6" xr3:uid="{47508CB6-DEB9-4B4C-8F0A-4CBAD7C9E4BB}" name="C P"/>
    <tableColumn id="7" xr3:uid="{2E5D6CEB-4F8B-420C-B9F3-CC238DD0CE1F}" name="Ville"/>
    <tableColumn id="8" xr3:uid="{F60EAEC7-00A7-4C40-8393-3A2C2608D6F8}" name="Téléphone"/>
    <tableColumn id="9" xr3:uid="{D263C634-A6F0-477B-A9B0-D5C590C9DF9C}" name="mail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8" xr:uid="{9167B137-9BFF-4FB5-8507-A2DA8BE30BC3}" name="Activité10" displayName="Activité10" ref="A1:I4" totalsRowShown="0" headerRowDxfId="64" headerRowBorderDxfId="62" tableBorderDxfId="63">
  <tableColumns count="9">
    <tableColumn id="1" xr3:uid="{58140137-C4DC-4BDC-AD43-3801462F7312}" name="Nom"/>
    <tableColumn id="2" xr3:uid="{B69BB247-DA52-4FBE-BA0C-163C9753E3E5}" name="Prenom"/>
    <tableColumn id="3" xr3:uid="{BBCB8ACE-0F2D-4D7D-896C-DCCA9F1FF87C}" name="né le" dataDxfId="61"/>
    <tableColumn id="4" xr3:uid="{5AEE8A9F-A8EF-4203-9A06-69DF4A8A2916}" name="Age" dataDxfId="60">
      <calculatedColumnFormula>IF(Activité10[né le]&lt;&gt;"",DATEDIF(C2,TODAY(),"Y"),"")</calculatedColumnFormula>
    </tableColumn>
    <tableColumn id="5" xr3:uid="{793FF607-0AE9-4F5F-A562-A5DE83298943}" name="Adresse"/>
    <tableColumn id="6" xr3:uid="{A6A4D705-20EB-45D0-A4BA-B1DEE7A77947}" name="C P"/>
    <tableColumn id="7" xr3:uid="{487139FB-2C9E-433D-9167-EB4BA4F4C6A7}" name="Ville"/>
    <tableColumn id="8" xr3:uid="{5EA6855C-AFEE-41D3-A27F-F8C90D69900A}" name="Téléphone"/>
    <tableColumn id="9" xr3:uid="{DF35A6A5-45D2-4AC3-A811-D4C5FD6547D2}" name="mail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9" xr:uid="{2517CBE5-A467-46DC-A06C-01121350FE28}" name="Activité11" displayName="Activité11" ref="A1:I3" totalsRowShown="0" headerRowDxfId="59" headerRowBorderDxfId="57" tableBorderDxfId="58">
  <tableColumns count="9">
    <tableColumn id="1" xr3:uid="{034673EA-7029-40B5-8D28-7240EFC70649}" name="Nom"/>
    <tableColumn id="2" xr3:uid="{534556E6-2E7C-4323-A265-E0650BDDC263}" name="Prenom"/>
    <tableColumn id="3" xr3:uid="{DE7E4F9F-FD28-4702-A69D-536AF9196789}" name="né le" dataDxfId="56"/>
    <tableColumn id="4" xr3:uid="{A631D650-CA7C-4CA8-B026-F6669BC48424}" name="Age" dataDxfId="55">
      <calculatedColumnFormula>IF(Activité11[né le]&lt;&gt;"",DATEDIF(C2,TODAY(),"Y"),"")</calculatedColumnFormula>
    </tableColumn>
    <tableColumn id="5" xr3:uid="{5DECF1BC-41D1-486C-A873-D312AEB1CBE1}" name="Adresse"/>
    <tableColumn id="6" xr3:uid="{30629525-502E-483A-B126-5C49642EB90C}" name="C P"/>
    <tableColumn id="7" xr3:uid="{F56B128E-2D2B-4578-8CDE-419B1B31625E}" name="Ville"/>
    <tableColumn id="8" xr3:uid="{594AFEDA-D561-4FA7-91D7-7D15956B71C7}" name="Téléphone"/>
    <tableColumn id="9" xr3:uid="{D86DAD14-0407-41A8-A654-8C07E7DD6DBD}" name="mail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0" xr:uid="{E46E19CA-EA08-4272-B5C7-C0914780F7BE}" name="Activité12" displayName="Activité12" ref="A1:I4" totalsRowShown="0" headerRowDxfId="54" headerRowBorderDxfId="52" tableBorderDxfId="53">
  <tableColumns count="9">
    <tableColumn id="1" xr3:uid="{EB76D7A2-0476-4D43-8FC6-83AF042421A9}" name="Nom"/>
    <tableColumn id="2" xr3:uid="{7A28591C-C567-41C7-87C2-503B7DA38264}" name="Prenom"/>
    <tableColumn id="3" xr3:uid="{3E51792E-75BF-4180-A9BB-E4B8D77E8139}" name="né le" dataDxfId="51"/>
    <tableColumn id="4" xr3:uid="{9A1949CD-9C29-4E2A-B438-1E471F3D1988}" name="Age" dataDxfId="50">
      <calculatedColumnFormula>IF(Activité12[né le]&lt;&gt;"",DATEDIF(C2,TODAY(),"Y"),"")</calculatedColumnFormula>
    </tableColumn>
    <tableColumn id="5" xr3:uid="{D9C44288-49C3-4D8A-B40D-21C53A5D4A58}" name="Adresse"/>
    <tableColumn id="6" xr3:uid="{DD5D52CC-BF69-4F35-A889-9E609210D028}" name="C P"/>
    <tableColumn id="7" xr3:uid="{0C40AC38-345D-4B45-AAC6-92D9C823D928}" name="Ville"/>
    <tableColumn id="8" xr3:uid="{F05E31C8-E321-4C07-856D-441FC2C49BE6}" name="Téléphone"/>
    <tableColumn id="9" xr3:uid="{003A3D6F-2321-46F1-B589-FE343922C2DC}" name="mail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1" xr:uid="{839C2FDA-D616-45DB-9BEE-AD4DDC1FA6E9}" name="Activité13" displayName="Activité13" ref="A1:I3" totalsRowShown="0" headerRowDxfId="49" headerRowBorderDxfId="47" tableBorderDxfId="48">
  <tableColumns count="9">
    <tableColumn id="1" xr3:uid="{6F408980-2351-450A-A1D1-D2C9D88131DD}" name="Nom"/>
    <tableColumn id="2" xr3:uid="{7359B763-3572-4B56-A2C6-92A04F2E0C8B}" name="Prenom"/>
    <tableColumn id="3" xr3:uid="{C75C826E-2D70-42DE-89FC-2D7C583D2EA8}" name="né le" dataDxfId="46"/>
    <tableColumn id="4" xr3:uid="{5230ED63-EA71-4BFD-8CA5-D7F61C11E268}" name="Age" dataDxfId="45">
      <calculatedColumnFormula>IF(Activité13[né le]&lt;&gt;"",DATEDIF(C2,TODAY(),"Y"),"")</calculatedColumnFormula>
    </tableColumn>
    <tableColumn id="5" xr3:uid="{6201BC0A-AD65-4829-9044-D92F66ADDB64}" name="Adresse"/>
    <tableColumn id="6" xr3:uid="{896E46AC-F156-4276-827E-9AAC7861E6A5}" name="C P"/>
    <tableColumn id="7" xr3:uid="{E7E8AA96-3875-4343-B62F-E234AB274A4E}" name="Ville"/>
    <tableColumn id="8" xr3:uid="{387215A6-7912-4539-8A52-113CC9B519A4}" name="Téléphone"/>
    <tableColumn id="9" xr3:uid="{BE397632-DA40-4FE0-BCB9-335F0D9E8CCF}" name="mail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2" xr:uid="{0967FFE1-2655-48B9-9A9A-95AA7C36C9E5}" name="Activité14" displayName="Activité14" ref="A1:I4" totalsRowShown="0" headerRowDxfId="44" headerRowBorderDxfId="42" tableBorderDxfId="43">
  <tableColumns count="9">
    <tableColumn id="1" xr3:uid="{13F668BB-E919-4A10-9C22-D95B86643CBD}" name="Nom"/>
    <tableColumn id="2" xr3:uid="{177521D5-E6BF-43E9-B669-05380333AC01}" name="Prenom"/>
    <tableColumn id="3" xr3:uid="{0332E48A-E403-4B37-8FC0-462EE1E85AA7}" name="né le" dataDxfId="41"/>
    <tableColumn id="4" xr3:uid="{4B5CE19E-8AEA-416C-B4DE-A1125494C7ED}" name="Age" dataDxfId="40">
      <calculatedColumnFormula>IF(Activité14[né le]&lt;&gt;"",DATEDIF(C2,TODAY(),"Y"),"")</calculatedColumnFormula>
    </tableColumn>
    <tableColumn id="5" xr3:uid="{95B3D5BA-F082-4884-84CC-ABA7F4438726}" name="Adresse"/>
    <tableColumn id="6" xr3:uid="{4DD7CE29-21C9-4699-ACF3-E2E895A6FCCC}" name="C P"/>
    <tableColumn id="7" xr3:uid="{8273B84B-3415-4C9B-A0F3-DD2ECC926973}" name="Ville"/>
    <tableColumn id="8" xr3:uid="{61723A34-5D6C-4C3E-B6FE-6A4ADBA5FA8C}" name="Téléphone"/>
    <tableColumn id="9" xr3:uid="{C1CD3439-3F1D-43C1-A5B6-E9FE85DE495D}" name="mail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3" xr:uid="{D75A68A6-EBA1-4030-B002-056B204EBE3D}" name="Activité15" displayName="Activité15" ref="A1:I3" totalsRowShown="0" headerRowDxfId="39" headerRowBorderDxfId="37" tableBorderDxfId="38">
  <tableColumns count="9">
    <tableColumn id="1" xr3:uid="{A849EB81-1BA0-45C0-A086-57D5B31124B3}" name="Nom"/>
    <tableColumn id="2" xr3:uid="{21B7D3FD-E20C-4429-8736-CB4D4F401F93}" name="Prenom"/>
    <tableColumn id="3" xr3:uid="{39C763D3-65ED-4FBE-AE53-FB865FB726EC}" name="né le" dataDxfId="36"/>
    <tableColumn id="4" xr3:uid="{4B1E8656-96AA-4D83-BBC9-03B92E87ABFC}" name="Age" dataDxfId="35">
      <calculatedColumnFormula>IF(Activité15[né le]&lt;&gt;"",DATEDIF(C2,TODAY(),"Y"),"")</calculatedColumnFormula>
    </tableColumn>
    <tableColumn id="5" xr3:uid="{B2D761C7-5840-451D-BF9F-714238747E0A}" name="Adresse"/>
    <tableColumn id="6" xr3:uid="{94373182-F15A-4ECB-9ACB-65C1D4AC882D}" name="C P"/>
    <tableColumn id="7" xr3:uid="{C2865678-3BDA-41BF-9532-6BD9943FB7AF}" name="Ville"/>
    <tableColumn id="8" xr3:uid="{B27CEA50-43C8-428C-99D1-34412AF83B7F}" name="Téléphone"/>
    <tableColumn id="9" xr3:uid="{218DC409-2A58-41C4-9D99-7ACB6D75BF1C}" name="mail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4" xr:uid="{C813E682-5614-4888-B1DE-94080286DA88}" name="Activité16" displayName="Activité16" ref="A1:I4" totalsRowShown="0" headerRowDxfId="34" headerRowBorderDxfId="32" tableBorderDxfId="33">
  <tableColumns count="9">
    <tableColumn id="1" xr3:uid="{0B9A2549-8274-49E7-8932-2F02BC846299}" name="Nom"/>
    <tableColumn id="2" xr3:uid="{0CF0A5EB-0FA3-45D1-A4FF-AEA37C72BEEF}" name="Prenom"/>
    <tableColumn id="3" xr3:uid="{BED7F09D-EEFE-4B40-9584-EDC0CD72CC7F}" name="né le" dataDxfId="31"/>
    <tableColumn id="4" xr3:uid="{B58B763C-7E4A-4CBB-9084-3B7531B8B776}" name="Age" dataDxfId="30">
      <calculatedColumnFormula>IF(Activité16[né le]&lt;&gt;"",DATEDIF(C2,TODAY(),"Y"),"")</calculatedColumnFormula>
    </tableColumn>
    <tableColumn id="5" xr3:uid="{D533D186-6CB2-4D9B-80A8-92E9FE0A068D}" name="Adresse"/>
    <tableColumn id="6" xr3:uid="{1EEF2117-381D-46E5-9878-AC3A8C3D6F00}" name="C P"/>
    <tableColumn id="7" xr3:uid="{1A466AE4-C3EC-4594-8ABF-525673C98B7B}" name="Ville"/>
    <tableColumn id="8" xr3:uid="{12CC4DD1-C96E-4CD4-99BD-D0E5B74973D6}" name="Téléphone"/>
    <tableColumn id="9" xr3:uid="{27E906D8-4B63-4D4D-BE0D-3A931488CCD0}" name="mail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5" xr:uid="{509D5BCA-14EA-42E3-972A-57868E6EADF2}" name="Activité17" displayName="Activité17" ref="A1:I3" totalsRowShown="0" headerRowDxfId="29" headerRowBorderDxfId="27" tableBorderDxfId="28">
  <tableColumns count="9">
    <tableColumn id="1" xr3:uid="{E1572E7A-A425-4F36-B76F-D337FCF2D241}" name="Nom"/>
    <tableColumn id="2" xr3:uid="{18A3D851-20EF-46EF-AFC6-FBA66E585BB1}" name="Prenom"/>
    <tableColumn id="3" xr3:uid="{5DE97327-EF8E-46DD-84B1-7C4C3ABD50F4}" name="né le" dataDxfId="26"/>
    <tableColumn id="4" xr3:uid="{B7AF3764-D0CC-4030-A1B2-D02D9EB2F260}" name="Age" dataDxfId="25">
      <calculatedColumnFormula>IF(Activité17[né le]&lt;&gt;"",DATEDIF(C2,TODAY(),"Y"),"")</calculatedColumnFormula>
    </tableColumn>
    <tableColumn id="5" xr3:uid="{DE6E51C5-2A85-42A1-B05F-E5C6EF71187D}" name="Adresse"/>
    <tableColumn id="6" xr3:uid="{3B47EACB-55FE-4B9C-AAA6-49A84CED40D1}" name="C P"/>
    <tableColumn id="7" xr3:uid="{5B6BAC3D-F53C-444A-A24E-277866FFD1CD}" name="Ville"/>
    <tableColumn id="8" xr3:uid="{CBB3DB9A-5979-4688-B844-FEEB8E478569}" name="Téléphone"/>
    <tableColumn id="9" xr3:uid="{F8D6AFC0-1EF0-41F9-93D5-13AE56A2F148}" name="mail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6" xr:uid="{DA811E38-817E-4CD3-8C07-293850839553}" name="Activité18" displayName="Activité18" ref="A1:I4" totalsRowShown="0" headerRowDxfId="24" headerRowBorderDxfId="22" tableBorderDxfId="23">
  <tableColumns count="9">
    <tableColumn id="1" xr3:uid="{9FEAC324-FD16-4C70-A77E-D5EF67EB063C}" name="Nom"/>
    <tableColumn id="2" xr3:uid="{FE36B5FB-A266-45D5-BCC8-1DC9A182E5E7}" name="Prenom"/>
    <tableColumn id="3" xr3:uid="{C2D3DB47-C230-4A67-9289-0F77CD4EB9D8}" name="né le" dataDxfId="21"/>
    <tableColumn id="4" xr3:uid="{4ABEC9FE-B896-4007-BE0D-3A6ABA0A862A}" name="Age" dataDxfId="20">
      <calculatedColumnFormula>IF(Activité18[né le]&lt;&gt;"",DATEDIF(C2,TODAY(),"Y"),"")</calculatedColumnFormula>
    </tableColumn>
    <tableColumn id="5" xr3:uid="{27B174F3-73EF-43F7-AE1F-DD5AAAD15A85}" name="Adresse"/>
    <tableColumn id="6" xr3:uid="{F9D87E94-4A4F-41B3-83C9-42DA669C5A29}" name="C P"/>
    <tableColumn id="7" xr3:uid="{07BF1FF5-91DF-4095-A9DD-02460E5F6A96}" name="Ville"/>
    <tableColumn id="8" xr3:uid="{DF07BF45-5741-4E26-9E52-D933CC77F146}" name="Téléphone"/>
    <tableColumn id="9" xr3:uid="{43E6EE63-B0DE-4939-A253-1FAFAC97B13E}" name="mail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7" xr:uid="{4A456CF4-5209-4299-AD84-23DCB4F8C95B}" name="Activité19" displayName="Activité19" ref="A1:I2" totalsRowShown="0" headerRowDxfId="19" headerRowBorderDxfId="17" tableBorderDxfId="18">
  <tableColumns count="9">
    <tableColumn id="1" xr3:uid="{765D5B59-27E2-4105-9E79-ABBB32D90555}" name="Nom"/>
    <tableColumn id="2" xr3:uid="{F1378067-8FE2-425E-9B84-8AC56EBA8401}" name="Prenom"/>
    <tableColumn id="3" xr3:uid="{8754F9FB-018F-4DD3-A4AD-32C2014B0BD7}" name="né le" dataDxfId="16"/>
    <tableColumn id="4" xr3:uid="{141F8864-7EB3-40C0-AAD7-18AAC99D5477}" name="Age" dataDxfId="15">
      <calculatedColumnFormula>IF(Activité19[né le]&lt;&gt;"",DATEDIF(C2,TODAY(),"Y"),"")</calculatedColumnFormula>
    </tableColumn>
    <tableColumn id="5" xr3:uid="{08125B93-C4FF-42F0-A46A-28DF10A91029}" name="Adresse"/>
    <tableColumn id="6" xr3:uid="{888619BB-6E48-4FFC-B5A3-5F80350C6408}" name="C P"/>
    <tableColumn id="7" xr3:uid="{36064CE2-9E45-4F44-81D7-747842956920}" name="Ville"/>
    <tableColumn id="8" xr3:uid="{4242A2F1-67D3-47D2-8F9F-DD4F9AC094AA}" name="Téléphone"/>
    <tableColumn id="9" xr3:uid="{51098691-8B73-402B-96EE-777FC6C774F5}" name="mail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8" xr:uid="{9036F8F8-CA91-4174-9B84-20262BB95E93}" name="Activité20" displayName="Activité20" ref="A1:I3" totalsRowShown="0" headerRowDxfId="14" headerRowBorderDxfId="12" tableBorderDxfId="13">
  <tableColumns count="9">
    <tableColumn id="1" xr3:uid="{ACD9EB78-0060-4071-A2A7-0B28DF8A2C40}" name="Nom"/>
    <tableColumn id="2" xr3:uid="{6CD484C9-8841-4501-AB13-D640CA107CD5}" name="Prenom"/>
    <tableColumn id="3" xr3:uid="{491A307C-F99C-452C-98FB-7CDFDC1DCC31}" name="né le" dataDxfId="11"/>
    <tableColumn id="4" xr3:uid="{7E0498C3-04AB-48A1-B33F-CF937160C2AE}" name="Age" dataDxfId="10">
      <calculatedColumnFormula>IF(Activité20[né le]&lt;&gt;"",DATEDIF(C2,TODAY(),"Y"),"")</calculatedColumnFormula>
    </tableColumn>
    <tableColumn id="5" xr3:uid="{68EC0249-62AD-4C77-97C6-0854FB1BB6FA}" name="Adresse"/>
    <tableColumn id="6" xr3:uid="{B67CD5C6-427C-4873-A1E4-A01A942A17E4}" name="C P"/>
    <tableColumn id="7" xr3:uid="{3956AF2C-B61D-4073-AC8F-C9BD910A720E}" name="Ville"/>
    <tableColumn id="8" xr3:uid="{EA60CA43-EC59-4C8A-9E63-5605AAC52C44}" name="Téléphone"/>
    <tableColumn id="9" xr3:uid="{88EA3BDE-E7D2-41B9-900D-58EBC0EC3C78}" name="mail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9" xr:uid="{83BB5C85-B586-48BB-81A7-F2FC1C9ACF77}" name="Activité21" displayName="Activité21" ref="A1:I2" totalsRowShown="0" headerRowDxfId="9" headerRowBorderDxfId="7" tableBorderDxfId="8">
  <tableColumns count="9">
    <tableColumn id="1" xr3:uid="{E8A8DAF1-23D1-4FFA-859B-1430D40F2C69}" name="Nom"/>
    <tableColumn id="2" xr3:uid="{E068D908-42B0-4054-B1DA-E62023288BB4}" name="Prenom"/>
    <tableColumn id="3" xr3:uid="{73D04E9E-A458-4F6B-8231-1BF1D5542A5E}" name="né le" dataDxfId="6"/>
    <tableColumn id="4" xr3:uid="{8905F1EA-27BE-4E9C-A6A7-E4A41B238E9C}" name="Age" dataDxfId="5">
      <calculatedColumnFormula>IF(Activité21[né le]&lt;&gt;"",DATEDIF(C2,TODAY(),"Y"),"")</calculatedColumnFormula>
    </tableColumn>
    <tableColumn id="5" xr3:uid="{3B321636-F45D-4650-BD1A-4022A569EACF}" name="Adresse"/>
    <tableColumn id="6" xr3:uid="{8EFE9923-9341-4D8B-86D2-D48CAD29D7A0}" name="C P"/>
    <tableColumn id="7" xr3:uid="{E021E72D-D3BD-4E2D-8C08-823E02C3057D}" name="Ville"/>
    <tableColumn id="8" xr3:uid="{B842168C-E89A-4C1F-A8F1-E2B0A10D01DC}" name="Téléphone"/>
    <tableColumn id="9" xr3:uid="{5BC1E77D-7B76-4B7C-98CA-468DD3B6B6C0}" name="mail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0" xr:uid="{41975AE7-55EB-4A90-955A-173F2195B6DE}" name="Activité22" displayName="Activité22" ref="A1:I3" totalsRowShown="0" headerRowDxfId="4" headerRowBorderDxfId="2" tableBorderDxfId="3">
  <tableColumns count="9">
    <tableColumn id="1" xr3:uid="{A2E04619-EBA7-4F4D-AF14-F8BEBA5140D8}" name="Nom"/>
    <tableColumn id="2" xr3:uid="{189BDE76-D133-495D-B3D6-7D0DBF11CA6E}" name="Prenom"/>
    <tableColumn id="3" xr3:uid="{385A61EF-AA3E-4F39-B626-154FABA61346}" name="né le" dataDxfId="1"/>
    <tableColumn id="4" xr3:uid="{9342CADF-E027-43F7-8E2F-D6CCB3826515}" name="Age" dataDxfId="0">
      <calculatedColumnFormula>IF(Activité22[né le]&lt;&gt;"",DATEDIF(C2,TODAY(),"Y"),"")</calculatedColumnFormula>
    </tableColumn>
    <tableColumn id="5" xr3:uid="{1B6D3CA2-F3DE-411B-A81F-4CC23C8CD0E4}" name="Adresse"/>
    <tableColumn id="6" xr3:uid="{ACF20F2D-4A02-437E-B03F-F1C7DED70013}" name="C P"/>
    <tableColumn id="7" xr3:uid="{95EBAFB2-A06D-4C60-BA97-29C3A18D6117}" name="Ville"/>
    <tableColumn id="8" xr3:uid="{2B598791-8A37-4C55-9A8B-1DE69C9BEB5F}" name="Téléphone"/>
    <tableColumn id="9" xr3:uid="{4F40F3B9-F3ED-4FB3-A78F-BDA49C6B0288}" name="mai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C6D346-FB64-457A-BF1B-499A1F7AACB0}">
  <sheetPr codeName="Feuil1"/>
  <dimension ref="A1:CU29"/>
  <sheetViews>
    <sheetView showZeros="0" tabSelected="1" topLeftCell="A2" workbookViewId="0">
      <selection activeCell="A26" sqref="A26"/>
    </sheetView>
  </sheetViews>
  <sheetFormatPr baseColWidth="10" defaultRowHeight="15" x14ac:dyDescent="0.25"/>
  <cols>
    <col min="1" max="1" width="26.90625" style="5" customWidth="1"/>
    <col min="3" max="4" width="11.08984375" customWidth="1"/>
    <col min="5" max="6" width="13.6328125" customWidth="1"/>
    <col min="7" max="7" width="31.1796875" customWidth="1"/>
    <col min="8" max="8" width="12.6328125" customWidth="1"/>
    <col min="10" max="10" width="13.36328125" customWidth="1"/>
    <col min="11" max="11" width="12.6328125" customWidth="1"/>
  </cols>
  <sheetData>
    <row r="1" spans="1:99" x14ac:dyDescent="0.25">
      <c r="A1" s="5" t="s">
        <v>0</v>
      </c>
      <c r="B1" t="s">
        <v>1</v>
      </c>
      <c r="C1" t="s">
        <v>8</v>
      </c>
      <c r="D1" t="s">
        <v>33</v>
      </c>
      <c r="E1" t="s">
        <v>9</v>
      </c>
      <c r="F1" t="s">
        <v>32</v>
      </c>
      <c r="G1" t="s">
        <v>3</v>
      </c>
      <c r="H1" t="s">
        <v>4</v>
      </c>
      <c r="I1" t="s">
        <v>5</v>
      </c>
      <c r="J1" t="s">
        <v>6</v>
      </c>
      <c r="K1" t="s">
        <v>7</v>
      </c>
      <c r="L1" t="s">
        <v>10</v>
      </c>
      <c r="M1" t="s">
        <v>37</v>
      </c>
      <c r="N1" t="s">
        <v>11</v>
      </c>
      <c r="O1" t="s">
        <v>38</v>
      </c>
      <c r="P1" t="s">
        <v>12</v>
      </c>
      <c r="Q1" t="s">
        <v>39</v>
      </c>
      <c r="R1" t="s">
        <v>13</v>
      </c>
      <c r="S1" t="s">
        <v>40</v>
      </c>
      <c r="T1" t="s">
        <v>14</v>
      </c>
      <c r="U1" t="s">
        <v>41</v>
      </c>
      <c r="V1" t="s">
        <v>15</v>
      </c>
      <c r="W1" t="s">
        <v>42</v>
      </c>
      <c r="X1" t="s">
        <v>16</v>
      </c>
      <c r="Y1" t="s">
        <v>43</v>
      </c>
      <c r="Z1" t="s">
        <v>17</v>
      </c>
      <c r="AA1" t="s">
        <v>44</v>
      </c>
      <c r="AB1" t="s">
        <v>18</v>
      </c>
      <c r="AC1" t="s">
        <v>45</v>
      </c>
      <c r="AD1" t="s">
        <v>19</v>
      </c>
      <c r="AE1" t="s">
        <v>46</v>
      </c>
      <c r="AF1" t="s">
        <v>20</v>
      </c>
      <c r="AG1" t="s">
        <v>47</v>
      </c>
      <c r="AH1" t="s">
        <v>21</v>
      </c>
      <c r="AI1" t="s">
        <v>48</v>
      </c>
      <c r="AJ1" t="s">
        <v>22</v>
      </c>
      <c r="AK1" t="s">
        <v>49</v>
      </c>
      <c r="AL1" t="s">
        <v>23</v>
      </c>
      <c r="AM1" t="s">
        <v>50</v>
      </c>
      <c r="AN1" t="s">
        <v>24</v>
      </c>
      <c r="AO1" t="s">
        <v>51</v>
      </c>
      <c r="AP1" t="s">
        <v>25</v>
      </c>
      <c r="AQ1" t="s">
        <v>52</v>
      </c>
      <c r="AR1" t="s">
        <v>26</v>
      </c>
      <c r="AS1" t="s">
        <v>53</v>
      </c>
      <c r="AT1" t="s">
        <v>27</v>
      </c>
      <c r="AU1" t="s">
        <v>54</v>
      </c>
      <c r="AV1" t="s">
        <v>28</v>
      </c>
      <c r="AW1" t="s">
        <v>55</v>
      </c>
      <c r="AX1" t="s">
        <v>29</v>
      </c>
      <c r="AY1" t="s">
        <v>56</v>
      </c>
      <c r="AZ1" t="s">
        <v>30</v>
      </c>
      <c r="BA1" t="s">
        <v>57</v>
      </c>
      <c r="BB1" t="s">
        <v>31</v>
      </c>
      <c r="BC1" t="s">
        <v>58</v>
      </c>
      <c r="BD1" t="s">
        <v>59</v>
      </c>
      <c r="BE1" t="s">
        <v>60</v>
      </c>
      <c r="BF1" t="s">
        <v>34</v>
      </c>
      <c r="BG1" t="s">
        <v>61</v>
      </c>
      <c r="BH1" t="s">
        <v>62</v>
      </c>
      <c r="BI1" t="s">
        <v>63</v>
      </c>
      <c r="BJ1" t="s">
        <v>64</v>
      </c>
      <c r="BK1" t="s">
        <v>65</v>
      </c>
      <c r="BL1" t="s">
        <v>66</v>
      </c>
      <c r="BM1" t="s">
        <v>67</v>
      </c>
      <c r="BN1" t="s">
        <v>68</v>
      </c>
      <c r="BO1" t="s">
        <v>69</v>
      </c>
      <c r="BP1" t="s">
        <v>70</v>
      </c>
      <c r="BQ1" t="s">
        <v>71</v>
      </c>
      <c r="BR1" t="s">
        <v>72</v>
      </c>
      <c r="BS1" t="s">
        <v>73</v>
      </c>
      <c r="BT1" t="s">
        <v>74</v>
      </c>
      <c r="BU1" t="s">
        <v>75</v>
      </c>
      <c r="BV1" t="s">
        <v>76</v>
      </c>
      <c r="BW1" t="s">
        <v>77</v>
      </c>
      <c r="BX1" t="s">
        <v>78</v>
      </c>
      <c r="BY1" t="s">
        <v>79</v>
      </c>
      <c r="BZ1" t="s">
        <v>35</v>
      </c>
      <c r="CA1" t="s">
        <v>80</v>
      </c>
      <c r="CB1" t="s">
        <v>81</v>
      </c>
      <c r="CC1" t="s">
        <v>82</v>
      </c>
      <c r="CD1" t="s">
        <v>83</v>
      </c>
      <c r="CE1" t="s">
        <v>84</v>
      </c>
      <c r="CF1" t="s">
        <v>85</v>
      </c>
      <c r="CG1" t="s">
        <v>86</v>
      </c>
      <c r="CH1" t="s">
        <v>87</v>
      </c>
      <c r="CI1" t="s">
        <v>88</v>
      </c>
      <c r="CJ1" t="s">
        <v>89</v>
      </c>
      <c r="CK1" t="s">
        <v>90</v>
      </c>
      <c r="CL1" t="s">
        <v>91</v>
      </c>
      <c r="CM1" t="s">
        <v>92</v>
      </c>
      <c r="CN1" t="s">
        <v>93</v>
      </c>
      <c r="CO1" t="s">
        <v>94</v>
      </c>
      <c r="CP1" t="s">
        <v>95</v>
      </c>
      <c r="CQ1" t="s">
        <v>96</v>
      </c>
      <c r="CR1" t="s">
        <v>97</v>
      </c>
      <c r="CS1" t="s">
        <v>98</v>
      </c>
      <c r="CT1" t="s">
        <v>36</v>
      </c>
      <c r="CU1" t="s">
        <v>99</v>
      </c>
    </row>
    <row r="2" spans="1:99" s="3" customFormat="1" x14ac:dyDescent="0.25">
      <c r="A2" s="6" t="s">
        <v>114</v>
      </c>
      <c r="B2" s="6" t="s">
        <v>106</v>
      </c>
      <c r="C2" s="3" t="s">
        <v>107</v>
      </c>
      <c r="D2" s="4">
        <v>19614</v>
      </c>
      <c r="E2" s="6" t="s">
        <v>108</v>
      </c>
      <c r="F2" s="4">
        <v>19161</v>
      </c>
      <c r="G2" s="6" t="s">
        <v>109</v>
      </c>
      <c r="H2" s="3" t="s">
        <v>112</v>
      </c>
      <c r="I2" s="6" t="s">
        <v>110</v>
      </c>
      <c r="J2" s="3" t="s">
        <v>113</v>
      </c>
      <c r="K2" s="3" t="s">
        <v>111</v>
      </c>
      <c r="L2" s="3" t="s">
        <v>122</v>
      </c>
      <c r="M2" s="3">
        <v>1</v>
      </c>
      <c r="P2" s="3" t="s">
        <v>122</v>
      </c>
      <c r="Q2" s="3">
        <v>3</v>
      </c>
      <c r="T2" s="3" t="s">
        <v>122</v>
      </c>
      <c r="U2" s="3">
        <v>5</v>
      </c>
      <c r="V2" s="3" t="s">
        <v>122</v>
      </c>
      <c r="W2" s="3">
        <v>6</v>
      </c>
      <c r="X2" s="3" t="s">
        <v>122</v>
      </c>
      <c r="Y2" s="3">
        <v>7</v>
      </c>
      <c r="AB2" s="3" t="s">
        <v>122</v>
      </c>
      <c r="AC2" s="3">
        <v>9</v>
      </c>
      <c r="AD2" s="3" t="s">
        <v>122</v>
      </c>
      <c r="AE2" s="3">
        <v>10</v>
      </c>
      <c r="AF2" s="3" t="s">
        <v>122</v>
      </c>
      <c r="AG2" s="3">
        <v>11</v>
      </c>
      <c r="AH2" s="3" t="s">
        <v>122</v>
      </c>
      <c r="AI2" s="3">
        <v>12</v>
      </c>
      <c r="AJ2" s="3" t="s">
        <v>122</v>
      </c>
      <c r="AK2" s="3">
        <v>13</v>
      </c>
      <c r="AL2" s="3" t="s">
        <v>122</v>
      </c>
      <c r="AM2" s="3">
        <v>14</v>
      </c>
      <c r="AN2" s="3" t="s">
        <v>122</v>
      </c>
      <c r="AO2" s="3">
        <v>15</v>
      </c>
      <c r="AP2" s="3" t="s">
        <v>122</v>
      </c>
      <c r="AQ2" s="3">
        <v>16</v>
      </c>
      <c r="AR2" s="3" t="s">
        <v>122</v>
      </c>
      <c r="AS2" s="3">
        <v>17</v>
      </c>
      <c r="AT2" s="3" t="s">
        <v>122</v>
      </c>
      <c r="AU2" s="3">
        <v>18</v>
      </c>
      <c r="AZ2" s="3" t="s">
        <v>122</v>
      </c>
      <c r="BA2" s="3">
        <v>21</v>
      </c>
      <c r="BD2" s="1" t="s">
        <v>122</v>
      </c>
      <c r="BE2" s="3">
        <v>41</v>
      </c>
      <c r="BH2" s="1" t="s">
        <v>122</v>
      </c>
      <c r="BI2" s="3">
        <v>43</v>
      </c>
      <c r="BJ2" s="1" t="s">
        <v>122</v>
      </c>
      <c r="BK2" s="3">
        <v>44</v>
      </c>
      <c r="BL2" s="1" t="s">
        <v>122</v>
      </c>
      <c r="BM2" s="3">
        <v>45</v>
      </c>
      <c r="BN2" s="1" t="s">
        <v>122</v>
      </c>
      <c r="BO2" s="3">
        <v>46</v>
      </c>
      <c r="BP2" s="1" t="s">
        <v>122</v>
      </c>
      <c r="BQ2" s="3">
        <v>47</v>
      </c>
      <c r="BR2" s="1" t="s">
        <v>122</v>
      </c>
      <c r="BS2" s="3">
        <v>48</v>
      </c>
      <c r="BT2" s="1" t="s">
        <v>122</v>
      </c>
      <c r="BU2" s="3">
        <v>49</v>
      </c>
      <c r="BV2" s="1" t="s">
        <v>122</v>
      </c>
      <c r="BW2" s="3">
        <v>50</v>
      </c>
      <c r="BX2" s="1" t="s">
        <v>122</v>
      </c>
      <c r="BY2" s="3">
        <v>51</v>
      </c>
      <c r="BZ2" s="1" t="s">
        <v>122</v>
      </c>
      <c r="CA2" s="3">
        <v>52</v>
      </c>
      <c r="CB2" s="1" t="s">
        <v>122</v>
      </c>
      <c r="CC2" s="3">
        <v>53</v>
      </c>
      <c r="CD2" s="1" t="s">
        <v>122</v>
      </c>
      <c r="CE2" s="3">
        <v>54</v>
      </c>
      <c r="CF2" s="1" t="s">
        <v>122</v>
      </c>
      <c r="CG2" s="3">
        <v>55</v>
      </c>
      <c r="CH2" s="1" t="s">
        <v>122</v>
      </c>
      <c r="CI2" s="3">
        <v>56</v>
      </c>
      <c r="CJ2" s="1" t="s">
        <v>122</v>
      </c>
      <c r="CK2" s="3">
        <v>57</v>
      </c>
      <c r="CL2" s="1" t="s">
        <v>122</v>
      </c>
      <c r="CM2" s="3">
        <v>58</v>
      </c>
      <c r="CN2" s="1"/>
      <c r="CP2" s="1" t="s">
        <v>122</v>
      </c>
      <c r="CQ2" s="3">
        <v>60</v>
      </c>
      <c r="CR2" s="1"/>
      <c r="CT2" s="1" t="s">
        <v>122</v>
      </c>
      <c r="CU2" s="3">
        <v>62</v>
      </c>
    </row>
    <row r="3" spans="1:99" x14ac:dyDescent="0.25">
      <c r="A3" s="5" t="s">
        <v>115</v>
      </c>
      <c r="B3" t="s">
        <v>116</v>
      </c>
      <c r="E3" t="s">
        <v>117</v>
      </c>
      <c r="F3" s="2">
        <v>22199</v>
      </c>
      <c r="G3" t="s">
        <v>118</v>
      </c>
      <c r="H3" s="1" t="s">
        <v>119</v>
      </c>
      <c r="I3" t="s">
        <v>120</v>
      </c>
      <c r="J3" t="s">
        <v>141</v>
      </c>
      <c r="K3" t="s">
        <v>121</v>
      </c>
      <c r="N3" s="1"/>
      <c r="P3" s="1"/>
      <c r="R3" s="1"/>
      <c r="S3" s="1"/>
      <c r="T3" s="1"/>
      <c r="V3" s="3"/>
      <c r="W3" s="1"/>
      <c r="X3" s="1"/>
      <c r="Z3" s="1"/>
      <c r="AA3" s="1"/>
      <c r="AB3" s="1"/>
      <c r="AD3" s="3"/>
      <c r="AE3" s="1"/>
      <c r="AF3" s="1"/>
      <c r="AH3" s="1"/>
      <c r="AI3" s="1"/>
      <c r="AJ3" s="1"/>
      <c r="AL3" s="1"/>
      <c r="AM3" s="1"/>
      <c r="AN3" s="1"/>
      <c r="AP3" s="1"/>
      <c r="AQ3" s="1"/>
      <c r="AR3" s="1"/>
      <c r="AT3" s="1"/>
      <c r="AU3" s="1"/>
      <c r="AV3" s="1"/>
      <c r="AX3" s="1"/>
      <c r="AY3" s="1"/>
      <c r="AZ3" s="1"/>
      <c r="BB3" s="1"/>
      <c r="BC3" s="1"/>
      <c r="BD3" s="1"/>
      <c r="BF3" s="1" t="s">
        <v>122</v>
      </c>
      <c r="BG3" s="1">
        <v>42</v>
      </c>
      <c r="BH3" s="1"/>
      <c r="BJ3" s="1" t="s">
        <v>122</v>
      </c>
      <c r="BK3" s="1">
        <v>44</v>
      </c>
      <c r="BL3" s="1"/>
      <c r="BN3" s="1" t="s">
        <v>122</v>
      </c>
      <c r="BO3" s="1">
        <v>46</v>
      </c>
      <c r="BP3" s="1"/>
      <c r="BQ3" s="1"/>
      <c r="BR3" s="1" t="s">
        <v>122</v>
      </c>
      <c r="BS3" s="1">
        <v>48</v>
      </c>
      <c r="BT3" s="1"/>
      <c r="BV3" s="1" t="s">
        <v>122</v>
      </c>
      <c r="BW3" s="1">
        <v>50</v>
      </c>
      <c r="BX3" s="1"/>
      <c r="BZ3" s="1" t="s">
        <v>122</v>
      </c>
      <c r="CA3" s="1">
        <v>52</v>
      </c>
      <c r="CB3" s="1"/>
      <c r="CD3" s="1" t="s">
        <v>122</v>
      </c>
      <c r="CE3" s="1">
        <v>54</v>
      </c>
      <c r="CF3" s="1"/>
      <c r="CH3" s="1" t="s">
        <v>122</v>
      </c>
      <c r="CI3" s="1">
        <v>56</v>
      </c>
      <c r="CJ3" s="1"/>
      <c r="CL3" s="1" t="s">
        <v>122</v>
      </c>
      <c r="CM3" s="1">
        <v>58</v>
      </c>
      <c r="CN3" s="1"/>
      <c r="CP3" s="1" t="s">
        <v>122</v>
      </c>
      <c r="CQ3" s="1">
        <v>60</v>
      </c>
      <c r="CR3" s="1"/>
      <c r="CT3" s="1" t="s">
        <v>122</v>
      </c>
      <c r="CU3" s="1">
        <v>62</v>
      </c>
    </row>
    <row r="15" spans="1:99" x14ac:dyDescent="0.25">
      <c r="B15" t="s">
        <v>151</v>
      </c>
    </row>
    <row r="17" spans="2:3" x14ac:dyDescent="0.25">
      <c r="B17" t="s">
        <v>158</v>
      </c>
    </row>
    <row r="19" spans="2:3" x14ac:dyDescent="0.25">
      <c r="B19" t="s">
        <v>152</v>
      </c>
    </row>
    <row r="21" spans="2:3" x14ac:dyDescent="0.25">
      <c r="B21" t="s">
        <v>159</v>
      </c>
    </row>
    <row r="22" spans="2:3" x14ac:dyDescent="0.25">
      <c r="C22" t="s">
        <v>160</v>
      </c>
    </row>
    <row r="23" spans="2:3" x14ac:dyDescent="0.25">
      <c r="B23" t="s">
        <v>153</v>
      </c>
    </row>
    <row r="24" spans="2:3" x14ac:dyDescent="0.25">
      <c r="C24" t="s">
        <v>154</v>
      </c>
    </row>
    <row r="25" spans="2:3" x14ac:dyDescent="0.25">
      <c r="C25" t="s">
        <v>155</v>
      </c>
    </row>
    <row r="27" spans="2:3" x14ac:dyDescent="0.25">
      <c r="B27" t="s">
        <v>156</v>
      </c>
    </row>
    <row r="29" spans="2:3" x14ac:dyDescent="0.25">
      <c r="B29" t="s">
        <v>157</v>
      </c>
    </row>
  </sheetData>
  <pageMargins left="0.7" right="0.7" top="0.75" bottom="0.75" header="0.3" footer="0.3"/>
  <drawing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BEA9E8-6BC6-4DE9-9A6B-0F2FBCE37390}">
  <sheetPr codeName="Feuil2"/>
  <dimension ref="A1:G54"/>
  <sheetViews>
    <sheetView showZeros="0" workbookViewId="0">
      <selection activeCell="I11" sqref="I11:J12"/>
    </sheetView>
  </sheetViews>
  <sheetFormatPr baseColWidth="10" defaultRowHeight="15" x14ac:dyDescent="0.25"/>
  <cols>
    <col min="2" max="3" width="24.08984375" customWidth="1"/>
    <col min="5" max="5" width="20" customWidth="1"/>
    <col min="6" max="6" width="13" customWidth="1"/>
  </cols>
  <sheetData>
    <row r="1" spans="1:6" x14ac:dyDescent="0.25">
      <c r="A1" t="s">
        <v>104</v>
      </c>
      <c r="B1" t="s">
        <v>105</v>
      </c>
      <c r="D1">
        <v>2023</v>
      </c>
      <c r="E1" s="7">
        <f>DATE(D1,1,1)-WEEKDAY(DATE(D1,1,1),2)+8</f>
        <v>44928</v>
      </c>
      <c r="F1" s="1" t="str">
        <f>"Semaine:" &amp; _xlfn.ISOWEEKNUM(E1)</f>
        <v>Semaine:1</v>
      </c>
    </row>
    <row r="2" spans="1:6" x14ac:dyDescent="0.25">
      <c r="A2" t="s">
        <v>10</v>
      </c>
      <c r="B2" t="s">
        <v>100</v>
      </c>
      <c r="E2" s="7">
        <f>E1+7</f>
        <v>44935</v>
      </c>
      <c r="F2" s="1" t="str">
        <f t="shared" ref="F2:F40" si="0">"Semaine:" &amp; _xlfn.ISOWEEKNUM(E2)</f>
        <v>Semaine:2</v>
      </c>
    </row>
    <row r="3" spans="1:6" x14ac:dyDescent="0.25">
      <c r="A3" t="s">
        <v>11</v>
      </c>
      <c r="B3" t="s">
        <v>101</v>
      </c>
      <c r="E3" s="7">
        <f t="shared" ref="E3:F52" si="1">E2+7</f>
        <v>44942</v>
      </c>
      <c r="F3" s="1" t="str">
        <f t="shared" si="0"/>
        <v>Semaine:3</v>
      </c>
    </row>
    <row r="4" spans="1:6" x14ac:dyDescent="0.25">
      <c r="A4" t="s">
        <v>12</v>
      </c>
      <c r="B4" t="s">
        <v>123</v>
      </c>
      <c r="E4" s="7">
        <f t="shared" si="1"/>
        <v>44949</v>
      </c>
      <c r="F4" s="1" t="str">
        <f t="shared" si="0"/>
        <v>Semaine:4</v>
      </c>
    </row>
    <row r="5" spans="1:6" x14ac:dyDescent="0.25">
      <c r="A5" t="s">
        <v>13</v>
      </c>
      <c r="B5" t="s">
        <v>102</v>
      </c>
      <c r="E5" s="7">
        <f t="shared" si="1"/>
        <v>44956</v>
      </c>
      <c r="F5" s="1" t="str">
        <f t="shared" si="0"/>
        <v>Semaine:5</v>
      </c>
    </row>
    <row r="6" spans="1:6" x14ac:dyDescent="0.25">
      <c r="A6" t="s">
        <v>14</v>
      </c>
      <c r="B6" t="s">
        <v>103</v>
      </c>
      <c r="E6" s="7">
        <f t="shared" si="1"/>
        <v>44963</v>
      </c>
      <c r="F6" s="1" t="str">
        <f t="shared" si="0"/>
        <v>Semaine:6</v>
      </c>
    </row>
    <row r="7" spans="1:6" x14ac:dyDescent="0.25">
      <c r="A7" t="s">
        <v>15</v>
      </c>
      <c r="B7" t="s">
        <v>124</v>
      </c>
      <c r="E7" s="7">
        <f t="shared" si="1"/>
        <v>44970</v>
      </c>
      <c r="F7" s="1" t="str">
        <f t="shared" si="0"/>
        <v>Semaine:7</v>
      </c>
    </row>
    <row r="8" spans="1:6" x14ac:dyDescent="0.25">
      <c r="A8" t="s">
        <v>16</v>
      </c>
      <c r="B8" t="s">
        <v>125</v>
      </c>
      <c r="E8" s="7">
        <f t="shared" si="1"/>
        <v>44977</v>
      </c>
      <c r="F8" s="1" t="str">
        <f t="shared" si="0"/>
        <v>Semaine:8</v>
      </c>
    </row>
    <row r="9" spans="1:6" x14ac:dyDescent="0.25">
      <c r="A9" t="s">
        <v>17</v>
      </c>
      <c r="B9" t="s">
        <v>126</v>
      </c>
      <c r="E9" s="7">
        <f t="shared" si="1"/>
        <v>44984</v>
      </c>
      <c r="F9" s="1" t="str">
        <f t="shared" si="0"/>
        <v>Semaine:9</v>
      </c>
    </row>
    <row r="10" spans="1:6" x14ac:dyDescent="0.25">
      <c r="A10" t="s">
        <v>18</v>
      </c>
      <c r="B10" t="s">
        <v>135</v>
      </c>
      <c r="E10" s="7">
        <f t="shared" si="1"/>
        <v>44991</v>
      </c>
      <c r="F10" s="1" t="str">
        <f t="shared" si="0"/>
        <v>Semaine:10</v>
      </c>
    </row>
    <row r="11" spans="1:6" x14ac:dyDescent="0.25">
      <c r="A11" t="s">
        <v>19</v>
      </c>
      <c r="B11" t="s">
        <v>127</v>
      </c>
      <c r="E11" s="7">
        <f t="shared" si="1"/>
        <v>44998</v>
      </c>
      <c r="F11" s="1" t="str">
        <f t="shared" si="0"/>
        <v>Semaine:11</v>
      </c>
    </row>
    <row r="12" spans="1:6" x14ac:dyDescent="0.25">
      <c r="A12" t="s">
        <v>20</v>
      </c>
      <c r="B12" t="s">
        <v>128</v>
      </c>
      <c r="E12" s="7">
        <f t="shared" si="1"/>
        <v>45005</v>
      </c>
      <c r="F12" s="1" t="str">
        <f t="shared" si="0"/>
        <v>Semaine:12</v>
      </c>
    </row>
    <row r="13" spans="1:6" x14ac:dyDescent="0.25">
      <c r="A13" t="s">
        <v>21</v>
      </c>
      <c r="B13" t="s">
        <v>129</v>
      </c>
      <c r="E13" s="7">
        <f t="shared" si="1"/>
        <v>45012</v>
      </c>
      <c r="F13" s="1" t="str">
        <f t="shared" si="0"/>
        <v>Semaine:13</v>
      </c>
    </row>
    <row r="14" spans="1:6" x14ac:dyDescent="0.25">
      <c r="A14" t="s">
        <v>22</v>
      </c>
      <c r="B14" t="s">
        <v>130</v>
      </c>
      <c r="E14" s="7">
        <f t="shared" si="1"/>
        <v>45019</v>
      </c>
      <c r="F14" s="1" t="str">
        <f t="shared" si="0"/>
        <v>Semaine:14</v>
      </c>
    </row>
    <row r="15" spans="1:6" x14ac:dyDescent="0.25">
      <c r="A15" t="s">
        <v>23</v>
      </c>
      <c r="B15" t="s">
        <v>131</v>
      </c>
      <c r="E15" s="7">
        <f t="shared" si="1"/>
        <v>45026</v>
      </c>
      <c r="F15" s="1" t="str">
        <f t="shared" si="0"/>
        <v>Semaine:15</v>
      </c>
    </row>
    <row r="16" spans="1:6" x14ac:dyDescent="0.25">
      <c r="A16" t="s">
        <v>24</v>
      </c>
      <c r="B16" t="s">
        <v>132</v>
      </c>
      <c r="E16" s="7">
        <f t="shared" si="1"/>
        <v>45033</v>
      </c>
      <c r="F16" s="1" t="str">
        <f t="shared" si="0"/>
        <v>Semaine:16</v>
      </c>
    </row>
    <row r="17" spans="1:6" x14ac:dyDescent="0.25">
      <c r="A17" t="s">
        <v>25</v>
      </c>
      <c r="B17" t="s">
        <v>133</v>
      </c>
      <c r="E17" s="7">
        <f t="shared" si="1"/>
        <v>45040</v>
      </c>
      <c r="F17" s="1" t="str">
        <f t="shared" si="0"/>
        <v>Semaine:17</v>
      </c>
    </row>
    <row r="18" spans="1:6" x14ac:dyDescent="0.25">
      <c r="A18" t="s">
        <v>26</v>
      </c>
      <c r="B18" t="s">
        <v>134</v>
      </c>
      <c r="C18" s="1" t="s">
        <v>149</v>
      </c>
      <c r="E18" s="7">
        <f t="shared" si="1"/>
        <v>45047</v>
      </c>
      <c r="F18" s="1" t="str">
        <f t="shared" si="0"/>
        <v>Semaine:18</v>
      </c>
    </row>
    <row r="19" spans="1:6" x14ac:dyDescent="0.25">
      <c r="A19" t="s">
        <v>27</v>
      </c>
      <c r="B19" t="s">
        <v>136</v>
      </c>
      <c r="C19" t="s">
        <v>150</v>
      </c>
      <c r="E19" s="7">
        <f t="shared" si="1"/>
        <v>45054</v>
      </c>
      <c r="F19" s="1" t="str">
        <f t="shared" si="0"/>
        <v>Semaine:19</v>
      </c>
    </row>
    <row r="20" spans="1:6" x14ac:dyDescent="0.25">
      <c r="A20" t="s">
        <v>28</v>
      </c>
      <c r="B20" t="s">
        <v>137</v>
      </c>
      <c r="E20" s="7">
        <f t="shared" si="1"/>
        <v>45061</v>
      </c>
      <c r="F20" s="1" t="str">
        <f t="shared" si="0"/>
        <v>Semaine:20</v>
      </c>
    </row>
    <row r="21" spans="1:6" x14ac:dyDescent="0.25">
      <c r="A21" t="s">
        <v>29</v>
      </c>
      <c r="B21" t="s">
        <v>138</v>
      </c>
      <c r="E21" s="7">
        <f t="shared" si="1"/>
        <v>45068</v>
      </c>
      <c r="F21" s="1" t="str">
        <f t="shared" si="0"/>
        <v>Semaine:21</v>
      </c>
    </row>
    <row r="22" spans="1:6" x14ac:dyDescent="0.25">
      <c r="A22" t="s">
        <v>30</v>
      </c>
      <c r="B22" t="s">
        <v>139</v>
      </c>
      <c r="E22" s="7">
        <f t="shared" si="1"/>
        <v>45075</v>
      </c>
      <c r="F22" s="1" t="str">
        <f t="shared" si="0"/>
        <v>Semaine:22</v>
      </c>
    </row>
    <row r="23" spans="1:6" x14ac:dyDescent="0.25">
      <c r="A23" t="s">
        <v>31</v>
      </c>
      <c r="B23" t="s">
        <v>140</v>
      </c>
      <c r="E23" s="7">
        <f t="shared" si="1"/>
        <v>45082</v>
      </c>
      <c r="F23" s="1" t="str">
        <f t="shared" si="0"/>
        <v>Semaine:23</v>
      </c>
    </row>
    <row r="24" spans="1:6" x14ac:dyDescent="0.25">
      <c r="A24" t="s">
        <v>59</v>
      </c>
      <c r="B24" t="str">
        <f>B2</f>
        <v>Informatique Lundi</v>
      </c>
      <c r="E24" s="7">
        <f t="shared" si="1"/>
        <v>45089</v>
      </c>
      <c r="F24" s="1" t="str">
        <f t="shared" si="0"/>
        <v>Semaine:24</v>
      </c>
    </row>
    <row r="25" spans="1:6" x14ac:dyDescent="0.25">
      <c r="A25" t="s">
        <v>34</v>
      </c>
      <c r="B25" t="str">
        <f t="shared" ref="B25:B45" si="2">B3</f>
        <v>Informatique Mardi</v>
      </c>
      <c r="E25" s="7">
        <f t="shared" si="1"/>
        <v>45096</v>
      </c>
      <c r="F25" s="1" t="str">
        <f t="shared" si="0"/>
        <v>Semaine:25</v>
      </c>
    </row>
    <row r="26" spans="1:6" x14ac:dyDescent="0.25">
      <c r="A26" t="s">
        <v>62</v>
      </c>
      <c r="B26" t="str">
        <f t="shared" si="2"/>
        <v>Velo</v>
      </c>
      <c r="E26" s="7">
        <f t="shared" si="1"/>
        <v>45103</v>
      </c>
      <c r="F26" s="1" t="str">
        <f t="shared" si="0"/>
        <v>Semaine:26</v>
      </c>
    </row>
    <row r="27" spans="1:6" x14ac:dyDescent="0.25">
      <c r="A27" t="s">
        <v>64</v>
      </c>
      <c r="B27" t="str">
        <f t="shared" si="2"/>
        <v>Dance Lundi 15h30</v>
      </c>
      <c r="E27" s="7">
        <f t="shared" si="1"/>
        <v>45110</v>
      </c>
      <c r="F27" s="1" t="str">
        <f t="shared" si="0"/>
        <v>Semaine:27</v>
      </c>
    </row>
    <row r="28" spans="1:6" x14ac:dyDescent="0.25">
      <c r="A28" t="s">
        <v>66</v>
      </c>
      <c r="B28" t="str">
        <f t="shared" si="2"/>
        <v>Dance Mardi 10h</v>
      </c>
      <c r="E28" s="7">
        <f t="shared" si="1"/>
        <v>45117</v>
      </c>
      <c r="F28" s="1" t="str">
        <f t="shared" si="0"/>
        <v>Semaine:28</v>
      </c>
    </row>
    <row r="29" spans="1:6" x14ac:dyDescent="0.25">
      <c r="A29" t="s">
        <v>68</v>
      </c>
      <c r="B29" t="str">
        <f t="shared" si="2"/>
        <v>Visite</v>
      </c>
      <c r="E29" s="7">
        <f t="shared" si="1"/>
        <v>45124</v>
      </c>
      <c r="F29" s="1" t="str">
        <f t="shared" si="0"/>
        <v>Semaine:29</v>
      </c>
    </row>
    <row r="30" spans="1:6" x14ac:dyDescent="0.25">
      <c r="A30" t="s">
        <v>70</v>
      </c>
      <c r="B30" t="str">
        <f t="shared" si="2"/>
        <v>Piscine</v>
      </c>
      <c r="E30" s="7">
        <f t="shared" si="1"/>
        <v>45131</v>
      </c>
      <c r="F30" s="1" t="str">
        <f t="shared" si="0"/>
        <v>Semaine:30</v>
      </c>
    </row>
    <row r="31" spans="1:6" x14ac:dyDescent="0.25">
      <c r="A31" t="s">
        <v>72</v>
      </c>
      <c r="B31" t="str">
        <f t="shared" si="2"/>
        <v>resto</v>
      </c>
      <c r="E31" s="7">
        <f t="shared" si="1"/>
        <v>45138</v>
      </c>
      <c r="F31" s="1" t="str">
        <f t="shared" si="0"/>
        <v>Semaine:31</v>
      </c>
    </row>
    <row r="32" spans="1:6" x14ac:dyDescent="0.25">
      <c r="A32" t="s">
        <v>74</v>
      </c>
      <c r="B32" t="str">
        <f t="shared" si="2"/>
        <v>Cuisine mardi 15h</v>
      </c>
      <c r="E32" s="7">
        <f t="shared" si="1"/>
        <v>45145</v>
      </c>
      <c r="F32" s="1" t="str">
        <f t="shared" si="0"/>
        <v>Semaine:32</v>
      </c>
    </row>
    <row r="33" spans="1:7" x14ac:dyDescent="0.25">
      <c r="A33" t="s">
        <v>76</v>
      </c>
      <c r="B33" t="str">
        <f t="shared" si="2"/>
        <v>Zumba</v>
      </c>
      <c r="E33" s="7">
        <f t="shared" si="1"/>
        <v>45152</v>
      </c>
      <c r="F33" s="1" t="str">
        <f t="shared" si="0"/>
        <v>Semaine:33</v>
      </c>
    </row>
    <row r="34" spans="1:7" x14ac:dyDescent="0.25">
      <c r="A34" t="s">
        <v>78</v>
      </c>
      <c r="B34" t="str">
        <f t="shared" si="2"/>
        <v>pedalo</v>
      </c>
      <c r="E34" s="7">
        <f t="shared" si="1"/>
        <v>45159</v>
      </c>
      <c r="F34" s="1" t="str">
        <f t="shared" si="0"/>
        <v>Semaine:34</v>
      </c>
    </row>
    <row r="35" spans="1:7" x14ac:dyDescent="0.25">
      <c r="A35" t="s">
        <v>35</v>
      </c>
      <c r="B35" t="str">
        <f t="shared" si="2"/>
        <v>VTT</v>
      </c>
      <c r="E35" s="7">
        <f t="shared" si="1"/>
        <v>45166</v>
      </c>
      <c r="F35" s="1" t="str">
        <f t="shared" si="0"/>
        <v>Semaine:35</v>
      </c>
    </row>
    <row r="36" spans="1:7" x14ac:dyDescent="0.25">
      <c r="A36" t="s">
        <v>81</v>
      </c>
      <c r="B36" t="str">
        <f t="shared" si="2"/>
        <v>Mecanique</v>
      </c>
      <c r="E36" s="7">
        <f t="shared" si="1"/>
        <v>45173</v>
      </c>
      <c r="F36" s="1" t="str">
        <f t="shared" si="0"/>
        <v>Semaine:36</v>
      </c>
    </row>
    <row r="37" spans="1:7" x14ac:dyDescent="0.25">
      <c r="A37" t="s">
        <v>83</v>
      </c>
      <c r="B37" t="str">
        <f t="shared" si="2"/>
        <v>echec</v>
      </c>
      <c r="E37" s="7">
        <f t="shared" si="1"/>
        <v>45180</v>
      </c>
      <c r="F37" s="1" t="str">
        <f t="shared" si="0"/>
        <v>Semaine:37</v>
      </c>
    </row>
    <row r="38" spans="1:7" x14ac:dyDescent="0.25">
      <c r="A38" t="s">
        <v>85</v>
      </c>
      <c r="B38" t="str">
        <f t="shared" si="2"/>
        <v>course</v>
      </c>
      <c r="E38" s="7">
        <f t="shared" si="1"/>
        <v>45187</v>
      </c>
      <c r="F38" s="1" t="str">
        <f t="shared" si="0"/>
        <v>Semaine:38</v>
      </c>
    </row>
    <row r="39" spans="1:7" x14ac:dyDescent="0.25">
      <c r="A39" t="s">
        <v>87</v>
      </c>
      <c r="B39" t="str">
        <f t="shared" si="2"/>
        <v>lecture</v>
      </c>
      <c r="E39" s="7">
        <f t="shared" si="1"/>
        <v>45194</v>
      </c>
      <c r="F39" s="1" t="str">
        <f t="shared" si="0"/>
        <v>Semaine:39</v>
      </c>
    </row>
    <row r="40" spans="1:7" x14ac:dyDescent="0.25">
      <c r="A40" t="s">
        <v>89</v>
      </c>
      <c r="B40" t="str">
        <f t="shared" si="2"/>
        <v>musique</v>
      </c>
      <c r="E40" s="7">
        <f t="shared" si="1"/>
        <v>45201</v>
      </c>
      <c r="F40" s="1" t="str">
        <f t="shared" si="0"/>
        <v>Semaine:40</v>
      </c>
    </row>
    <row r="41" spans="1:7" x14ac:dyDescent="0.25">
      <c r="A41" t="s">
        <v>91</v>
      </c>
      <c r="B41" t="str">
        <f t="shared" si="2"/>
        <v>Cuisine jeudi 10h</v>
      </c>
      <c r="E41" s="7">
        <f t="shared" si="1"/>
        <v>45208</v>
      </c>
      <c r="F41" s="1" t="str">
        <f>"Semaine:" &amp; _xlfn.ISOWEEKNUM(E41)</f>
        <v>Semaine:41</v>
      </c>
    </row>
    <row r="42" spans="1:7" x14ac:dyDescent="0.25">
      <c r="A42" t="s">
        <v>93</v>
      </c>
      <c r="B42" t="str">
        <f t="shared" si="2"/>
        <v>Belote</v>
      </c>
      <c r="E42" s="7">
        <f t="shared" si="1"/>
        <v>45215</v>
      </c>
      <c r="F42" s="1" t="str">
        <f t="shared" ref="F42:G52" si="3">"Semaine:" &amp; _xlfn.ISOWEEKNUM(E42)</f>
        <v>Semaine:42</v>
      </c>
    </row>
    <row r="43" spans="1:7" x14ac:dyDescent="0.25">
      <c r="A43" t="s">
        <v>95</v>
      </c>
      <c r="B43" t="str">
        <f t="shared" si="2"/>
        <v>Tarot</v>
      </c>
      <c r="E43" s="7">
        <f t="shared" si="1"/>
        <v>45222</v>
      </c>
      <c r="F43" s="1" t="str">
        <f t="shared" si="3"/>
        <v>Semaine:43</v>
      </c>
    </row>
    <row r="44" spans="1:7" x14ac:dyDescent="0.25">
      <c r="A44" t="s">
        <v>97</v>
      </c>
      <c r="B44" t="str">
        <f t="shared" si="2"/>
        <v>Bois</v>
      </c>
      <c r="E44" s="7">
        <f t="shared" si="1"/>
        <v>45229</v>
      </c>
      <c r="F44" s="1" t="str">
        <f t="shared" si="3"/>
        <v>Semaine:44</v>
      </c>
    </row>
    <row r="45" spans="1:7" x14ac:dyDescent="0.25">
      <c r="A45" t="s">
        <v>36</v>
      </c>
      <c r="B45" t="str">
        <f t="shared" si="2"/>
        <v>Bricolage</v>
      </c>
      <c r="E45" s="7">
        <f t="shared" si="1"/>
        <v>45236</v>
      </c>
      <c r="F45" s="1" t="str">
        <f t="shared" si="3"/>
        <v>Semaine:45</v>
      </c>
    </row>
    <row r="46" spans="1:7" x14ac:dyDescent="0.25">
      <c r="F46" s="7">
        <f>E45+7</f>
        <v>45243</v>
      </c>
      <c r="G46" s="1" t="str">
        <f t="shared" si="3"/>
        <v>Semaine:46</v>
      </c>
    </row>
    <row r="47" spans="1:7" x14ac:dyDescent="0.25">
      <c r="F47" s="7">
        <f t="shared" si="1"/>
        <v>45250</v>
      </c>
      <c r="G47" s="1" t="str">
        <f t="shared" si="3"/>
        <v>Semaine:47</v>
      </c>
    </row>
    <row r="48" spans="1:7" x14ac:dyDescent="0.25">
      <c r="F48" s="7">
        <f t="shared" si="1"/>
        <v>45257</v>
      </c>
      <c r="G48" s="1" t="str">
        <f t="shared" si="3"/>
        <v>Semaine:48</v>
      </c>
    </row>
    <row r="49" spans="6:7" x14ac:dyDescent="0.25">
      <c r="F49" s="7">
        <f t="shared" si="1"/>
        <v>45264</v>
      </c>
      <c r="G49" s="1" t="str">
        <f t="shared" si="3"/>
        <v>Semaine:49</v>
      </c>
    </row>
    <row r="50" spans="6:7" x14ac:dyDescent="0.25">
      <c r="F50" s="7">
        <f t="shared" si="1"/>
        <v>45271</v>
      </c>
      <c r="G50" s="1" t="str">
        <f t="shared" si="3"/>
        <v>Semaine:50</v>
      </c>
    </row>
    <row r="51" spans="6:7" x14ac:dyDescent="0.25">
      <c r="F51" s="7">
        <f t="shared" si="1"/>
        <v>45278</v>
      </c>
      <c r="G51" s="1" t="str">
        <f t="shared" si="3"/>
        <v>Semaine:51</v>
      </c>
    </row>
    <row r="52" spans="6:7" x14ac:dyDescent="0.25">
      <c r="F52" s="7">
        <f t="shared" si="1"/>
        <v>45285</v>
      </c>
      <c r="G52" s="1" t="str">
        <f t="shared" si="3"/>
        <v>Semaine:52</v>
      </c>
    </row>
    <row r="53" spans="6:7" x14ac:dyDescent="0.25">
      <c r="F53" s="7"/>
    </row>
    <row r="54" spans="6:7" x14ac:dyDescent="0.25">
      <c r="F54" s="7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02B31B-3446-4B3B-BB76-172832D98CB0}">
  <sheetPr codeName="Feuil3"/>
  <dimension ref="A1:O2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INDEX(Données!F1:G52,RIGHT(modele!K1,LEN(K1)-8),1)</f>
        <v>45285</v>
      </c>
      <c r="N1" s="8" t="s">
        <v>145</v>
      </c>
      <c r="O1" s="10">
        <f>M1+6</f>
        <v>45291</v>
      </c>
    </row>
    <row r="2" spans="1:15" x14ac:dyDescent="0.25">
      <c r="C2" s="2"/>
      <c r="D2" s="1" t="str">
        <f ca="1">IF(modele[né le]&lt;&gt;"",DATEDIF(C2,TODAY(),"Y"),"")</f>
        <v/>
      </c>
    </row>
  </sheetData>
  <dataValidations count="2">
    <dataValidation type="list" allowBlank="1" showInputMessage="1" showErrorMessage="1" sqref="K1" xr:uid="{E3F2FBB2-FC6B-492B-803F-06DCE1F5794E}">
      <formula1>sem</formula1>
    </dataValidation>
    <dataValidation type="list" allowBlank="1" showInputMessage="1" showErrorMessage="1" sqref="J2:O26" xr:uid="{6B972B61-9B9B-423E-9652-61D778259110}">
      <formula1>"X"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16E3D0-DA2B-40BD-9467-A1A86E91B2BE}">
  <sheetPr codeName="Feuil4"/>
  <dimension ref="A1:O3"/>
  <sheetViews>
    <sheetView workbookViewId="0">
      <selection activeCell="K1" sqref="K1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INDEX(Données!F1:G52,RIGHT('Informatique Lundi'!K1,LEN(K1)-8),1)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IF(Activité1[né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IF(Activité1[né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</sheetData>
  <dataValidations count="2">
    <dataValidation type="list" allowBlank="1" showInputMessage="1" showErrorMessage="1" sqref="J2:O26" xr:uid="{279E4881-848E-452A-87F7-A500BE6887E6}">
      <formula1>"X"</formula1>
    </dataValidation>
    <dataValidation type="list" allowBlank="1" showInputMessage="1" showErrorMessage="1" sqref="K1" xr:uid="{37BEC580-51CB-4804-9C99-85F59DCBAFC5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905CE-09EA-460C-A79F-BFD722AC1542}">
  <sheetPr codeName="Feuil5"/>
  <dimension ref="A1:O2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INDEX(Données!F1:G52,RIGHT('Informatique Mardi'!K1,LEN(K1)-8),1)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116</v>
      </c>
      <c r="B2" t="s">
        <v>117</v>
      </c>
      <c r="C2" s="2">
        <v>22199</v>
      </c>
      <c r="D2" s="1">
        <f ca="1">IF(Activité2[né le]&lt;&gt;"",DATEDIF(C2,TODAY(),"Y"),"")</f>
        <v>62</v>
      </c>
      <c r="E2" t="s">
        <v>118</v>
      </c>
      <c r="F2" t="s">
        <v>119</v>
      </c>
      <c r="G2" t="s">
        <v>120</v>
      </c>
      <c r="H2" t="s">
        <v>141</v>
      </c>
      <c r="I2" t="s">
        <v>121</v>
      </c>
    </row>
  </sheetData>
  <dataValidations count="2">
    <dataValidation type="list" allowBlank="1" showInputMessage="1" showErrorMessage="1" sqref="J2:O26" xr:uid="{463A0C4E-2FA3-4527-AA33-4B1A25C6F834}">
      <formula1>"X"</formula1>
    </dataValidation>
    <dataValidation type="list" allowBlank="1" showInputMessage="1" showErrorMessage="1" sqref="K1" xr:uid="{98C1AB2B-FEFC-4795-995D-4A085E7A08E7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7212A7-F89A-4575-AC78-C3D82E2AB9DC}">
  <sheetPr codeName="Feuil6"/>
  <dimension ref="A1:O3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INDEX(Données!F1:G52,RIGHT(Velo!K1,LEN(K1)-8),1)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IF(Activité3[né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IF(Activité3[né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</sheetData>
  <dataValidations count="2">
    <dataValidation type="list" allowBlank="1" showInputMessage="1" showErrorMessage="1" sqref="J2:O26" xr:uid="{62A40982-2ECC-4B48-9FBF-C7D11DB416E0}">
      <formula1>"X"</formula1>
    </dataValidation>
    <dataValidation type="list" allowBlank="1" showInputMessage="1" showErrorMessage="1" sqref="K1" xr:uid="{731C4BDA-F7C8-4392-826A-994DC04F922C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F1847A-D177-46B1-B010-B5E052AC8434}">
  <sheetPr codeName="Feuil7"/>
  <dimension ref="A1:O3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INDEX(Données!F1:G52,RIGHT('Dance Lundi 15h30'!K1,LEN(K1)-8),1)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108</v>
      </c>
      <c r="C2" s="2">
        <v>19161</v>
      </c>
      <c r="D2" s="1">
        <f ca="1">IF(Activité4[né le]&lt;&gt;"",DATEDIF(C2,TODAY(),"Y"),"")</f>
        <v>71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116</v>
      </c>
      <c r="B3" t="s">
        <v>117</v>
      </c>
      <c r="C3" s="2">
        <v>22199</v>
      </c>
      <c r="D3" s="1">
        <f ca="1">IF(Activité4[né le]&lt;&gt;"",DATEDIF(C3,TODAY(),"Y"),"")</f>
        <v>62</v>
      </c>
      <c r="E3" t="s">
        <v>118</v>
      </c>
      <c r="F3" t="s">
        <v>119</v>
      </c>
      <c r="G3" t="s">
        <v>120</v>
      </c>
      <c r="H3" t="s">
        <v>141</v>
      </c>
      <c r="I3" t="s">
        <v>121</v>
      </c>
    </row>
  </sheetData>
  <dataValidations count="2">
    <dataValidation type="list" allowBlank="1" showInputMessage="1" showErrorMessage="1" sqref="J2:O26" xr:uid="{594699DE-88A6-4333-8E43-3BC7AF21D7F6}">
      <formula1>"X"</formula1>
    </dataValidation>
    <dataValidation type="list" allowBlank="1" showInputMessage="1" showErrorMessage="1" sqref="K1" xr:uid="{2A10FAE3-1F1C-47EF-AAFF-8CE1597B20C9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47E3DF-2405-4CC5-9446-49D702303148}">
  <sheetPr codeName="Feuil8"/>
  <dimension ref="A1:O3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INDEX(Données!F1:G52,RIGHT('Dance Mardi 10h'!K1,LEN(K1)-8),1)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IF(Activité5[né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IF(Activité5[né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</sheetData>
  <dataValidations count="2">
    <dataValidation type="list" allowBlank="1" showInputMessage="1" showErrorMessage="1" sqref="J2:O26" xr:uid="{C1AC0B97-A915-4E42-9DDC-A2FBE86A2740}">
      <formula1>"X"</formula1>
    </dataValidation>
    <dataValidation type="list" allowBlank="1" showInputMessage="1" showErrorMessage="1" sqref="K1" xr:uid="{5FBEB9C3-B3AF-46CE-9C74-8ACAADA9050F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8C859E-FFB3-4039-BEB6-5ACA4498ACB3}">
  <sheetPr codeName="Feuil9"/>
  <dimension ref="A1:O4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INDEX(Données!F1:G52,RIGHT(Visite!K1,LEN(K1)-8),1)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IF(Activité6[né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IF(Activité6[né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  <row r="4" spans="1:15" x14ac:dyDescent="0.25">
      <c r="A4" t="s">
        <v>116</v>
      </c>
      <c r="B4" t="s">
        <v>117</v>
      </c>
      <c r="C4" s="2">
        <v>22199</v>
      </c>
      <c r="D4" s="1">
        <f ca="1">IF(Activité6[né le]&lt;&gt;"",DATEDIF(C4,TODAY(),"Y"),"")</f>
        <v>62</v>
      </c>
      <c r="E4" t="s">
        <v>118</v>
      </c>
      <c r="F4" t="s">
        <v>119</v>
      </c>
      <c r="G4" t="s">
        <v>120</v>
      </c>
      <c r="H4" t="s">
        <v>141</v>
      </c>
      <c r="I4" t="s">
        <v>121</v>
      </c>
    </row>
  </sheetData>
  <dataValidations count="2">
    <dataValidation type="list" allowBlank="1" showInputMessage="1" showErrorMessage="1" sqref="J2:O26" xr:uid="{6313B15B-8ECF-49C4-A9B1-3C8276AFEC6E}">
      <formula1>"X"</formula1>
    </dataValidation>
    <dataValidation type="list" allowBlank="1" showInputMessage="1" showErrorMessage="1" sqref="K1" xr:uid="{2C60DC6B-F06E-443D-9534-5C70B37E0FD9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2E684A-B394-4168-90DF-916102AF21D7}">
  <sheetPr codeName="Feuil10"/>
  <dimension ref="A1:O3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INDEX(Données!F1:G52,RIGHT(Piscine!K1,LEN(K1)-8),1)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IF(Activité7[né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IF(Activité7[né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</sheetData>
  <dataValidations count="2">
    <dataValidation type="list" allowBlank="1" showInputMessage="1" showErrorMessage="1" sqref="J2:O26" xr:uid="{E10C090F-65A4-479A-8E6E-F631B5030B92}">
      <formula1>"X"</formula1>
    </dataValidation>
    <dataValidation type="list" allowBlank="1" showInputMessage="1" showErrorMessage="1" sqref="K1" xr:uid="{37A6628D-9164-4B8A-BC0C-4919195B526F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0CD84-68AB-416B-8A4A-922EDA62DF69}">
  <sheetPr codeName="Feuil11"/>
  <dimension ref="A1:O3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INDEX(Données!F1:G52,RIGHT(resto!K1,LEN(K1)-8),1)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108</v>
      </c>
      <c r="C2" s="2">
        <v>19161</v>
      </c>
      <c r="D2" s="1">
        <f ca="1">IF(Activité8[né le]&lt;&gt;"",DATEDIF(C2,TODAY(),"Y"),"")</f>
        <v>71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116</v>
      </c>
      <c r="B3" t="s">
        <v>117</v>
      </c>
      <c r="C3" s="2">
        <v>22199</v>
      </c>
      <c r="D3" s="1">
        <f ca="1">IF(Activité8[né le]&lt;&gt;"",DATEDIF(C3,TODAY(),"Y"),"")</f>
        <v>62</v>
      </c>
      <c r="E3" t="s">
        <v>118</v>
      </c>
      <c r="F3" t="s">
        <v>119</v>
      </c>
      <c r="G3" t="s">
        <v>120</v>
      </c>
      <c r="H3" t="s">
        <v>141</v>
      </c>
      <c r="I3" t="s">
        <v>121</v>
      </c>
    </row>
  </sheetData>
  <dataValidations count="2">
    <dataValidation type="list" allowBlank="1" showInputMessage="1" showErrorMessage="1" sqref="J2:O26" xr:uid="{1283E286-CE64-470C-B858-86FC4F0EADA0}">
      <formula1>"X"</formula1>
    </dataValidation>
    <dataValidation type="list" allowBlank="1" showInputMessage="1" showErrorMessage="1" sqref="K1" xr:uid="{0408B6A5-20E2-4267-AD77-3C2DEB5B5E05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60E400-6B03-42EA-9FF4-8B96385934A2}">
  <sheetPr codeName="Feuil12"/>
  <dimension ref="A1:O3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INDEX(Données!F1:G52,RIGHT('Cuisine mardi 15h'!K1,LEN(K1)-8),1)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IF(Activité9[né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IF(Activité9[né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</sheetData>
  <dataValidations count="2">
    <dataValidation type="list" allowBlank="1" showInputMessage="1" showErrorMessage="1" sqref="J2:O26" xr:uid="{38AC643F-EE2F-42E7-A8E3-AD7E4FAE7D0B}">
      <formula1>"X"</formula1>
    </dataValidation>
    <dataValidation type="list" allowBlank="1" showInputMessage="1" showErrorMessage="1" sqref="K1" xr:uid="{0DF13703-23C2-4422-A1BE-5844AE365A81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164D4-8928-4A75-BB4D-D8EAB1E0C167}">
  <sheetPr codeName="Feuil13"/>
  <dimension ref="A1:O4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INDEX(Données!F1:G52,RIGHT(Zumba!K1,LEN(K1)-8),1)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IF(Activité10[né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IF(Activité10[né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  <row r="4" spans="1:15" x14ac:dyDescent="0.25">
      <c r="A4" t="s">
        <v>116</v>
      </c>
      <c r="B4" t="s">
        <v>117</v>
      </c>
      <c r="C4" s="2">
        <v>22199</v>
      </c>
      <c r="D4" s="1">
        <f ca="1">IF(Activité10[né le]&lt;&gt;"",DATEDIF(C4,TODAY(),"Y"),"")</f>
        <v>62</v>
      </c>
      <c r="E4" t="s">
        <v>118</v>
      </c>
      <c r="F4" t="s">
        <v>119</v>
      </c>
      <c r="G4" t="s">
        <v>120</v>
      </c>
      <c r="H4" t="s">
        <v>141</v>
      </c>
      <c r="I4" t="s">
        <v>121</v>
      </c>
    </row>
  </sheetData>
  <dataValidations count="2">
    <dataValidation type="list" allowBlank="1" showInputMessage="1" showErrorMessage="1" sqref="J2:O26" xr:uid="{5B58BB8D-DDB8-4DA9-8738-5D6B8A9C3059}">
      <formula1>"X"</formula1>
    </dataValidation>
    <dataValidation type="list" allowBlank="1" showInputMessage="1" showErrorMessage="1" sqref="K1" xr:uid="{CFCC7134-7273-4DB7-A990-EE2BBADC761D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62C26-4B3F-4206-BF71-34E3683CB704}">
  <sheetPr codeName="Feuil14"/>
  <dimension ref="A1:O3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INDEX(Données!F1:G52,RIGHT(pedalo!K1,LEN(K1)-8),1)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IF(Activité11[né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IF(Activité11[né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</sheetData>
  <dataValidations count="2">
    <dataValidation type="list" allowBlank="1" showInputMessage="1" showErrorMessage="1" sqref="J2:O26" xr:uid="{F2209D4A-0BE4-4B5A-BB8F-15ACCEE70520}">
      <formula1>"X"</formula1>
    </dataValidation>
    <dataValidation type="list" allowBlank="1" showInputMessage="1" showErrorMessage="1" sqref="K1" xr:uid="{10FA5365-263A-4899-88BC-01FCE1D08B4A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7B9B9-304F-41CE-AF1F-FBB10C3052D7}">
  <sheetPr codeName="Feuil15"/>
  <dimension ref="A1:O4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INDEX(Données!F1:G52,RIGHT(VTT!K1,LEN(K1)-8),1)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IF(Activité12[né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IF(Activité12[né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  <row r="4" spans="1:15" x14ac:dyDescent="0.25">
      <c r="A4" t="s">
        <v>116</v>
      </c>
      <c r="B4" t="s">
        <v>117</v>
      </c>
      <c r="C4" s="2">
        <v>22199</v>
      </c>
      <c r="D4" s="1">
        <f ca="1">IF(Activité12[né le]&lt;&gt;"",DATEDIF(C4,TODAY(),"Y"),"")</f>
        <v>62</v>
      </c>
      <c r="E4" t="s">
        <v>118</v>
      </c>
      <c r="F4" t="s">
        <v>119</v>
      </c>
      <c r="G4" t="s">
        <v>120</v>
      </c>
      <c r="H4" t="s">
        <v>141</v>
      </c>
      <c r="I4" t="s">
        <v>121</v>
      </c>
    </row>
  </sheetData>
  <dataValidations count="2">
    <dataValidation type="list" allowBlank="1" showInputMessage="1" showErrorMessage="1" sqref="J2:O26" xr:uid="{770F3C79-D467-400E-86C6-E8B3661F8AFF}">
      <formula1>"X"</formula1>
    </dataValidation>
    <dataValidation type="list" allowBlank="1" showInputMessage="1" showErrorMessage="1" sqref="K1" xr:uid="{CD03B552-44DA-4176-99D1-6A3D661208DC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4A656-F8F6-4EB8-ACE8-93C4E5C1EE80}">
  <sheetPr codeName="Feuil16"/>
  <dimension ref="A1:O3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INDEX(Données!F1:G52,RIGHT(Mecanique!K1,LEN(K1)-8),1)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IF(Activité13[né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IF(Activité13[né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</sheetData>
  <dataValidations count="2">
    <dataValidation type="list" allowBlank="1" showInputMessage="1" showErrorMessage="1" sqref="J2:O26" xr:uid="{0EA5328A-3832-4EA2-8686-07C87949D7EB}">
      <formula1>"X"</formula1>
    </dataValidation>
    <dataValidation type="list" allowBlank="1" showInputMessage="1" showErrorMessage="1" sqref="K1" xr:uid="{E1FA2213-7BB3-40D8-9BDC-FBD0870EFFD9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3856C-FAEF-4DFA-8FC5-BAAC67A2AEDA}">
  <sheetPr codeName="Feuil17"/>
  <dimension ref="A1:O4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INDEX(Données!F1:G52,RIGHT(echec!K1,LEN(K1)-8),1)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IF(Activité14[né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IF(Activité14[né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  <row r="4" spans="1:15" x14ac:dyDescent="0.25">
      <c r="A4" t="s">
        <v>116</v>
      </c>
      <c r="B4" t="s">
        <v>117</v>
      </c>
      <c r="C4" s="2">
        <v>22199</v>
      </c>
      <c r="D4" s="1">
        <f ca="1">IF(Activité14[né le]&lt;&gt;"",DATEDIF(C4,TODAY(),"Y"),"")</f>
        <v>62</v>
      </c>
      <c r="E4" t="s">
        <v>118</v>
      </c>
      <c r="F4" t="s">
        <v>119</v>
      </c>
      <c r="G4" t="s">
        <v>120</v>
      </c>
      <c r="H4" t="s">
        <v>141</v>
      </c>
      <c r="I4" t="s">
        <v>121</v>
      </c>
    </row>
  </sheetData>
  <dataValidations count="2">
    <dataValidation type="list" allowBlank="1" showInputMessage="1" showErrorMessage="1" sqref="J2:O26" xr:uid="{EAB6A7CC-088B-41E5-AEAA-A680444DD0B1}">
      <formula1>"X"</formula1>
    </dataValidation>
    <dataValidation type="list" allowBlank="1" showInputMessage="1" showErrorMessage="1" sqref="K1" xr:uid="{B9B6E418-9E8B-4215-8B94-BF2270C22DCF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CB820D-8502-4227-AA24-6756FDA8CA45}">
  <sheetPr codeName="Feuil18"/>
  <dimension ref="A1:O3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INDEX(Données!F1:G52,RIGHT(course!K1,LEN(K1)-8),1)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IF(Activité15[né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IF(Activité15[né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</sheetData>
  <dataValidations count="2">
    <dataValidation type="list" allowBlank="1" showInputMessage="1" showErrorMessage="1" sqref="J2:O26" xr:uid="{5C758940-3B58-497F-B0B3-7749B56E889C}">
      <formula1>"X"</formula1>
    </dataValidation>
    <dataValidation type="list" allowBlank="1" showInputMessage="1" showErrorMessage="1" sqref="K1" xr:uid="{4D42A55E-25E0-4329-9B6C-8E66354AEBFB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8D48E9-6309-4D9F-BA28-92853F4BE2DE}">
  <sheetPr codeName="Feuil19"/>
  <dimension ref="A1:O4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INDEX(Données!F1:G52,RIGHT(lecture!K1,LEN(K1)-8),1)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IF(Activité16[né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IF(Activité16[né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  <row r="4" spans="1:15" x14ac:dyDescent="0.25">
      <c r="A4" t="s">
        <v>116</v>
      </c>
      <c r="B4" t="s">
        <v>117</v>
      </c>
      <c r="C4" s="2">
        <v>22199</v>
      </c>
      <c r="D4" s="1">
        <f ca="1">IF(Activité16[né le]&lt;&gt;"",DATEDIF(C4,TODAY(),"Y"),"")</f>
        <v>62</v>
      </c>
      <c r="E4" t="s">
        <v>118</v>
      </c>
      <c r="F4" t="s">
        <v>119</v>
      </c>
      <c r="G4" t="s">
        <v>120</v>
      </c>
      <c r="H4" t="s">
        <v>141</v>
      </c>
      <c r="I4" t="s">
        <v>121</v>
      </c>
    </row>
  </sheetData>
  <dataValidations count="2">
    <dataValidation type="list" allowBlank="1" showInputMessage="1" showErrorMessage="1" sqref="J2:O26" xr:uid="{59C88FE0-B284-4741-8240-715FDC477376}">
      <formula1>"X"</formula1>
    </dataValidation>
    <dataValidation type="list" allowBlank="1" showInputMessage="1" showErrorMessage="1" sqref="K1" xr:uid="{6765B966-4BF5-405B-963A-6259889D7869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954218-5782-43AB-AC0F-13CFFCEE348A}">
  <sheetPr codeName="Feuil20"/>
  <dimension ref="A1:O3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INDEX(Données!F1:G52,RIGHT(musique!K1,LEN(K1)-8),1)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IF(Activité17[né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IF(Activité17[né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</sheetData>
  <dataValidations count="2">
    <dataValidation type="list" allowBlank="1" showInputMessage="1" showErrorMessage="1" sqref="J2:O26" xr:uid="{C593A6F7-EBB6-4D8C-A93D-126EEC9CC3C2}">
      <formula1>"X"</formula1>
    </dataValidation>
    <dataValidation type="list" allowBlank="1" showInputMessage="1" showErrorMessage="1" sqref="K1" xr:uid="{71A4A3D1-6598-4575-AC5E-F789CF705AE8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84FE3D-4037-4051-9977-88226AA32A52}">
  <sheetPr codeName="Feuil21"/>
  <dimension ref="A1:O4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INDEX(Données!F1:G52,RIGHT('Cuisine jeudi 10h'!K1,LEN(K1)-8),1)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IF(Activité18[né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106</v>
      </c>
      <c r="B3" t="s">
        <v>108</v>
      </c>
      <c r="C3" s="2">
        <v>19161</v>
      </c>
      <c r="D3" s="1">
        <f ca="1">IF(Activité18[né le]&lt;&gt;"",DATEDIF(C3,TODAY(),"Y"),"")</f>
        <v>71</v>
      </c>
      <c r="E3" t="s">
        <v>109</v>
      </c>
      <c r="F3" t="s">
        <v>112</v>
      </c>
      <c r="G3" t="s">
        <v>110</v>
      </c>
      <c r="H3" t="s">
        <v>113</v>
      </c>
      <c r="I3" t="s">
        <v>111</v>
      </c>
    </row>
    <row r="4" spans="1:15" x14ac:dyDescent="0.25">
      <c r="A4" t="s">
        <v>116</v>
      </c>
      <c r="B4" t="s">
        <v>117</v>
      </c>
      <c r="C4" s="2">
        <v>22199</v>
      </c>
      <c r="D4" s="1">
        <f ca="1">IF(Activité18[né le]&lt;&gt;"",DATEDIF(C4,TODAY(),"Y"),"")</f>
        <v>62</v>
      </c>
      <c r="E4" t="s">
        <v>118</v>
      </c>
      <c r="F4" t="s">
        <v>119</v>
      </c>
      <c r="G4" t="s">
        <v>120</v>
      </c>
      <c r="H4" t="s">
        <v>141</v>
      </c>
      <c r="I4" t="s">
        <v>121</v>
      </c>
    </row>
  </sheetData>
  <dataValidations count="2">
    <dataValidation type="list" allowBlank="1" showInputMessage="1" showErrorMessage="1" sqref="J2:O26" xr:uid="{B7773FE6-11C0-4C94-A20E-DEFAF7B14818}">
      <formula1>"X"</formula1>
    </dataValidation>
    <dataValidation type="list" allowBlank="1" showInputMessage="1" showErrorMessage="1" sqref="K1" xr:uid="{8A28EB00-A932-447C-BC42-6BFA5279C8DC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38B21C-B09F-4040-AA37-B932266CBA21}">
  <sheetPr codeName="Feuil22"/>
  <dimension ref="A1:O2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INDEX(Données!F1:G52,RIGHT(Belote!K1,LEN(K1)-8),1)</f>
        <v>45285</v>
      </c>
      <c r="N1" s="8" t="s">
        <v>145</v>
      </c>
      <c r="O1" s="10">
        <f>M1+6</f>
        <v>45291</v>
      </c>
    </row>
    <row r="2" spans="1:15" x14ac:dyDescent="0.25">
      <c r="C2" s="2"/>
      <c r="D2" s="1" t="str">
        <f ca="1">IF(Activité19[né le]&lt;&gt;"",DATEDIF(C2,TODAY(),"Y"),"")</f>
        <v/>
      </c>
    </row>
  </sheetData>
  <dataValidations count="2">
    <dataValidation type="list" allowBlank="1" showInputMessage="1" showErrorMessage="1" sqref="J2:O26" xr:uid="{08B331D3-2F2F-476A-8BCB-4C44A148CE08}">
      <formula1>"X"</formula1>
    </dataValidation>
    <dataValidation type="list" allowBlank="1" showInputMessage="1" showErrorMessage="1" sqref="K1" xr:uid="{74191366-37D6-4B93-8B4D-C73A6679C119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DBA3D-90DB-49F6-B889-B904E9CF3DC8}">
  <sheetPr codeName="Feuil23"/>
  <dimension ref="A1:O3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INDEX(Données!F1:G52,RIGHT(Tarot!K1,LEN(K1)-8),1)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108</v>
      </c>
      <c r="C2" s="2">
        <v>19161</v>
      </c>
      <c r="D2" s="1">
        <f ca="1">IF(Activité20[né le]&lt;&gt;"",DATEDIF(C2,TODAY(),"Y"),"")</f>
        <v>71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116</v>
      </c>
      <c r="B3" t="s">
        <v>117</v>
      </c>
      <c r="C3" s="2">
        <v>22199</v>
      </c>
      <c r="D3" s="1">
        <f ca="1">IF(Activité20[né le]&lt;&gt;"",DATEDIF(C3,TODAY(),"Y"),"")</f>
        <v>62</v>
      </c>
      <c r="E3" t="s">
        <v>118</v>
      </c>
      <c r="F3" t="s">
        <v>119</v>
      </c>
      <c r="G3" t="s">
        <v>120</v>
      </c>
      <c r="H3" t="s">
        <v>141</v>
      </c>
      <c r="I3" t="s">
        <v>121</v>
      </c>
    </row>
  </sheetData>
  <dataValidations count="2">
    <dataValidation type="list" allowBlank="1" showInputMessage="1" showErrorMessage="1" sqref="J2:O26" xr:uid="{4F1F83E1-8449-497D-8C79-E3A403551CB2}">
      <formula1>"X"</formula1>
    </dataValidation>
    <dataValidation type="list" allowBlank="1" showInputMessage="1" showErrorMessage="1" sqref="K1" xr:uid="{1B992FC5-DAC5-42D9-A829-A1671C0093C5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FE0CA-0A5E-40AB-AB78-330B60262628}">
  <sheetPr codeName="Feuil24"/>
  <dimension ref="A1:O2"/>
  <sheetViews>
    <sheetView workbookViewId="0">
      <selection activeCell="E17" sqref="E17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INDEX(Données!F1:G52,RIGHT(Bois!K1,LEN(K1)-8),1)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107</v>
      </c>
      <c r="C2" s="2">
        <v>19614</v>
      </c>
      <c r="D2" s="1">
        <f ca="1">IF(Activité21[né le]&lt;&gt;"",DATEDIF(C2,TODAY(),"Y"),"")</f>
        <v>70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</sheetData>
  <dataValidations count="2">
    <dataValidation type="list" allowBlank="1" showInputMessage="1" showErrorMessage="1" sqref="J2:O26" xr:uid="{FC858B5D-23B0-4917-B789-12AE4484AAD3}">
      <formula1>"X"</formula1>
    </dataValidation>
    <dataValidation type="list" allowBlank="1" showInputMessage="1" showErrorMessage="1" sqref="K1" xr:uid="{78D5A2CA-E3A6-4003-A628-2430E5F0DE15}">
      <formula1>sem</formula1>
    </dataValidation>
  </dataValidations>
  <pageMargins left="0.7" right="0.7" top="0.75" bottom="0.75" header="0.3" footer="0.3"/>
  <tableParts count="1">
    <tablePart r:id="rId1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CF7DF2-E1B1-4054-BB14-E49FCC718CAA}">
  <sheetPr codeName="Feuil25"/>
  <dimension ref="A1:O3"/>
  <sheetViews>
    <sheetView workbookViewId="0">
      <selection activeCell="E21" sqref="E21"/>
    </sheetView>
  </sheetViews>
  <sheetFormatPr baseColWidth="10" defaultRowHeight="15" x14ac:dyDescent="0.25"/>
  <cols>
    <col min="3" max="3" width="11.1796875" style="1" customWidth="1"/>
    <col min="4" max="4" width="6.26953125" style="1" customWidth="1"/>
    <col min="5" max="5" width="24.08984375" customWidth="1"/>
    <col min="7" max="7" width="18.36328125" customWidth="1"/>
    <col min="8" max="8" width="11.36328125" customWidth="1"/>
  </cols>
  <sheetData>
    <row r="1" spans="1:15" ht="15.6" x14ac:dyDescent="0.25">
      <c r="A1" s="11" t="s">
        <v>1</v>
      </c>
      <c r="B1" s="11" t="s">
        <v>2</v>
      </c>
      <c r="C1" s="11" t="s">
        <v>142</v>
      </c>
      <c r="D1" s="11" t="s">
        <v>143</v>
      </c>
      <c r="E1" s="11" t="s">
        <v>3</v>
      </c>
      <c r="F1" s="11" t="s">
        <v>148</v>
      </c>
      <c r="G1" s="11" t="s">
        <v>5</v>
      </c>
      <c r="H1" s="11" t="s">
        <v>6</v>
      </c>
      <c r="I1" s="12" t="s">
        <v>7</v>
      </c>
      <c r="J1" s="8" t="s">
        <v>146</v>
      </c>
      <c r="K1" s="9" t="s">
        <v>147</v>
      </c>
      <c r="L1" s="8" t="s">
        <v>144</v>
      </c>
      <c r="M1" s="10">
        <f>INDEX(Données!F1:G52,RIGHT(Bricolage!K1,LEN(K1)-8),1)</f>
        <v>45285</v>
      </c>
      <c r="N1" s="8" t="s">
        <v>145</v>
      </c>
      <c r="O1" s="10">
        <f>M1+6</f>
        <v>45291</v>
      </c>
    </row>
    <row r="2" spans="1:15" x14ac:dyDescent="0.25">
      <c r="A2" t="s">
        <v>106</v>
      </c>
      <c r="B2" t="s">
        <v>108</v>
      </c>
      <c r="C2" s="2">
        <v>19161</v>
      </c>
      <c r="D2" s="1">
        <f ca="1">IF(Activité22[né le]&lt;&gt;"",DATEDIF(C2,TODAY(),"Y"),"")</f>
        <v>71</v>
      </c>
      <c r="E2" t="s">
        <v>109</v>
      </c>
      <c r="F2" t="s">
        <v>112</v>
      </c>
      <c r="G2" t="s">
        <v>110</v>
      </c>
      <c r="H2" t="s">
        <v>113</v>
      </c>
      <c r="I2" t="s">
        <v>111</v>
      </c>
    </row>
    <row r="3" spans="1:15" x14ac:dyDescent="0.25">
      <c r="A3" t="s">
        <v>116</v>
      </c>
      <c r="B3" t="s">
        <v>117</v>
      </c>
      <c r="C3" s="2">
        <v>22199</v>
      </c>
      <c r="D3" s="1">
        <f ca="1">IF(Activité22[né le]&lt;&gt;"",DATEDIF(C3,TODAY(),"Y"),"")</f>
        <v>62</v>
      </c>
      <c r="E3" t="s">
        <v>118</v>
      </c>
      <c r="F3" t="s">
        <v>119</v>
      </c>
      <c r="G3" t="s">
        <v>120</v>
      </c>
      <c r="H3" t="s">
        <v>141</v>
      </c>
      <c r="I3" t="s">
        <v>121</v>
      </c>
    </row>
  </sheetData>
  <dataValidations count="2">
    <dataValidation type="list" allowBlank="1" showInputMessage="1" showErrorMessage="1" sqref="J2:O26" xr:uid="{0614E44E-3ACA-456F-A8E8-94926F0D144F}">
      <formula1>"X"</formula1>
    </dataValidation>
    <dataValidation type="list" allowBlank="1" showInputMessage="1" showErrorMessage="1" sqref="K1" xr:uid="{B1A11B5F-9812-4DC9-8C7E-397EA3F3002C}">
      <formula1>sem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1</vt:i4>
      </vt:variant>
    </vt:vector>
  </HeadingPairs>
  <TitlesOfParts>
    <vt:vector size="26" baseType="lpstr">
      <vt:lpstr>Adhérent</vt:lpstr>
      <vt:lpstr>Données</vt:lpstr>
      <vt:lpstr>modele</vt:lpstr>
      <vt:lpstr>Informatique Lundi</vt:lpstr>
      <vt:lpstr>Informatique Mardi</vt:lpstr>
      <vt:lpstr>Velo</vt:lpstr>
      <vt:lpstr>Dance Lundi 15h30</vt:lpstr>
      <vt:lpstr>Dance Mardi 10h</vt:lpstr>
      <vt:lpstr>Visite</vt:lpstr>
      <vt:lpstr>Piscine</vt:lpstr>
      <vt:lpstr>resto</vt:lpstr>
      <vt:lpstr>Cuisine mardi 15h</vt:lpstr>
      <vt:lpstr>Zumba</vt:lpstr>
      <vt:lpstr>pedalo</vt:lpstr>
      <vt:lpstr>VTT</vt:lpstr>
      <vt:lpstr>Mecanique</vt:lpstr>
      <vt:lpstr>echec</vt:lpstr>
      <vt:lpstr>course</vt:lpstr>
      <vt:lpstr>lecture</vt:lpstr>
      <vt:lpstr>musique</vt:lpstr>
      <vt:lpstr>Cuisine jeudi 10h</vt:lpstr>
      <vt:lpstr>Belote</vt:lpstr>
      <vt:lpstr>Tarot</vt:lpstr>
      <vt:lpstr>Bois</vt:lpstr>
      <vt:lpstr>Bricolage</vt:lpstr>
      <vt:lpstr>sem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2023-09-21T06:43:00Z</dcterms:created>
  <dcterms:modified xsi:type="dcterms:W3CDTF">2023-09-21T16:30:42Z</dcterms:modified>
</cp:coreProperties>
</file>