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9CAB3F56-5568-479F-ABE3-4E80934ACCAA}" xr6:coauthVersionLast="36" xr6:coauthVersionMax="47" xr10:uidLastSave="{00000000-0000-0000-0000-000000000000}"/>
  <bookViews>
    <workbookView xWindow="-108" yWindow="-108" windowWidth="19416" windowHeight="10416" tabRatio="844" activeTab="1" xr2:uid="{00000000-000D-0000-FFFF-FFFF00000000}"/>
  </bookViews>
  <sheets>
    <sheet name="Planning" sheetId="6" r:id="rId1"/>
    <sheet name="Prise RV" sheetId="3" r:id="rId2"/>
    <sheet name="Certificat" sheetId="8" r:id="rId3"/>
    <sheet name="Courrier " sheetId="9" r:id="rId4"/>
    <sheet name="Pré-rapport" sheetId="11" r:id="rId5"/>
    <sheet name="Docs" sheetId="7" r:id="rId6"/>
    <sheet name="Infos RV" sheetId="12" r:id="rId7"/>
    <sheet name="Copie doc" sheetId="5" r:id="rId8"/>
  </sheets>
  <definedNames>
    <definedName name="_xlnm._FilterDatabase" localSheetId="0" hidden="1">Planning!$B$7:$J$7</definedName>
    <definedName name="_xlnm._FilterDatabase" localSheetId="1" hidden="1">'Prise RV'!$A$2:$AB$359</definedName>
    <definedName name="l_commune">'Copie doc'!$F$5:$F$29</definedName>
    <definedName name="_xlnm.Print_Area" localSheetId="7">'Copie doc'!$F$5:$H$29</definedName>
    <definedName name="_xlnm.Print_Area" localSheetId="6">'Infos RV'!$A$1:$E$29</definedName>
    <definedName name="_xlnm.Print_Area" localSheetId="0">Planning!$15:$15</definedName>
    <definedName name="_xlnm.Print_Area" localSheetId="4">'Pré-rapport'!$A$1:$N$85</definedName>
    <definedName name="_xlnm.Print_Area" localSheetId="1">'Prise RV'!#REF!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2" l="1"/>
  <c r="B3" i="3"/>
  <c r="C3" i="3" s="1"/>
  <c r="E3" i="3" s="1"/>
  <c r="Q3" i="3"/>
  <c r="B223" i="3"/>
  <c r="Q223" i="3"/>
  <c r="B224" i="3"/>
  <c r="Q224" i="3"/>
  <c r="B225" i="3"/>
  <c r="Q225" i="3"/>
  <c r="B226" i="3"/>
  <c r="Q226" i="3"/>
  <c r="B227" i="3"/>
  <c r="Q227" i="3"/>
  <c r="B228" i="3"/>
  <c r="Q228" i="3"/>
  <c r="B229" i="3"/>
  <c r="Q229" i="3"/>
  <c r="B230" i="3"/>
  <c r="Q230" i="3"/>
  <c r="B231" i="3"/>
  <c r="Q231" i="3"/>
  <c r="B232" i="3"/>
  <c r="Q232" i="3"/>
  <c r="B233" i="3"/>
  <c r="Q233" i="3"/>
  <c r="B234" i="3"/>
  <c r="B235" i="3"/>
  <c r="Q235" i="3"/>
  <c r="B236" i="3"/>
  <c r="Q236" i="3"/>
  <c r="B237" i="3"/>
  <c r="Q237" i="3"/>
  <c r="B238" i="3"/>
  <c r="Q238" i="3"/>
  <c r="B4" i="3"/>
  <c r="Q4" i="3"/>
  <c r="B5" i="3"/>
  <c r="Q5" i="3"/>
  <c r="B6" i="3"/>
  <c r="Q6" i="3"/>
  <c r="B7" i="3"/>
  <c r="Q7" i="3"/>
  <c r="B8" i="3"/>
  <c r="Q8" i="3"/>
  <c r="B9" i="3"/>
  <c r="Q9" i="3"/>
  <c r="B10" i="3"/>
  <c r="Q10" i="3"/>
  <c r="B11" i="3"/>
  <c r="Q11" i="3"/>
  <c r="B12" i="3"/>
  <c r="Q12" i="3"/>
  <c r="B13" i="3"/>
  <c r="Q13" i="3"/>
  <c r="B14" i="3"/>
  <c r="Q14" i="3"/>
  <c r="B15" i="3"/>
  <c r="Q15" i="3"/>
  <c r="B16" i="3"/>
  <c r="Q16" i="3"/>
  <c r="B17" i="3"/>
  <c r="Q17" i="3"/>
  <c r="B18" i="3"/>
  <c r="Q18" i="3"/>
  <c r="B19" i="3"/>
  <c r="Q19" i="3"/>
  <c r="B20" i="3"/>
  <c r="Q20" i="3"/>
  <c r="B21" i="3"/>
  <c r="Q21" i="3"/>
  <c r="B22" i="3"/>
  <c r="Q22" i="3"/>
  <c r="B23" i="3"/>
  <c r="Q23" i="3"/>
  <c r="B24" i="3"/>
  <c r="B25" i="3"/>
  <c r="Q25" i="3"/>
  <c r="B26" i="3"/>
  <c r="Q26" i="3"/>
  <c r="B27" i="3"/>
  <c r="Q27" i="3"/>
  <c r="B28" i="3"/>
  <c r="Q28" i="3"/>
  <c r="B29" i="3"/>
  <c r="Q29" i="3"/>
  <c r="B30" i="3"/>
  <c r="Q30" i="3"/>
  <c r="B31" i="3"/>
  <c r="Q31" i="3"/>
  <c r="B32" i="3"/>
  <c r="Q32" i="3"/>
  <c r="B33" i="3"/>
  <c r="Q33" i="3"/>
  <c r="B34" i="3"/>
  <c r="Q34" i="3"/>
  <c r="B35" i="3"/>
  <c r="Q35" i="3"/>
  <c r="B36" i="3"/>
  <c r="Q36" i="3"/>
  <c r="B37" i="3"/>
  <c r="Q37" i="3"/>
  <c r="B38" i="3"/>
  <c r="Q38" i="3"/>
  <c r="B39" i="3"/>
  <c r="Q39" i="3"/>
  <c r="B40" i="3"/>
  <c r="Q40" i="3"/>
  <c r="B41" i="3"/>
  <c r="Q41" i="3"/>
  <c r="B42" i="3"/>
  <c r="Q42" i="3"/>
  <c r="B43" i="3"/>
  <c r="Q43" i="3"/>
  <c r="B44" i="3"/>
  <c r="Q44" i="3"/>
  <c r="B45" i="3"/>
  <c r="Q45" i="3"/>
  <c r="B46" i="3"/>
  <c r="Q46" i="3"/>
  <c r="B47" i="3"/>
  <c r="Q47" i="3"/>
  <c r="B48" i="3"/>
  <c r="Q48" i="3"/>
  <c r="B49" i="3"/>
  <c r="Q49" i="3"/>
  <c r="B50" i="3"/>
  <c r="Q50" i="3"/>
  <c r="B51" i="3"/>
  <c r="Q51" i="3"/>
  <c r="B52" i="3"/>
  <c r="Q52" i="3"/>
  <c r="B53" i="3"/>
  <c r="Q53" i="3"/>
  <c r="B54" i="3"/>
  <c r="Q54" i="3"/>
  <c r="B55" i="3"/>
  <c r="Q55" i="3"/>
  <c r="B56" i="3"/>
  <c r="Q56" i="3"/>
  <c r="B57" i="3"/>
  <c r="Q57" i="3"/>
  <c r="B58" i="3"/>
  <c r="Q58" i="3"/>
  <c r="B59" i="3"/>
  <c r="Q59" i="3"/>
  <c r="B60" i="3"/>
  <c r="Q60" i="3"/>
  <c r="B61" i="3"/>
  <c r="Q61" i="3"/>
  <c r="B62" i="3"/>
  <c r="Q62" i="3"/>
  <c r="B63" i="3"/>
  <c r="Q63" i="3"/>
  <c r="B64" i="3"/>
  <c r="Q64" i="3"/>
  <c r="B65" i="3"/>
  <c r="Q65" i="3"/>
  <c r="B66" i="3"/>
  <c r="Q66" i="3"/>
  <c r="B67" i="3"/>
  <c r="Q67" i="3"/>
  <c r="B68" i="3"/>
  <c r="Q68" i="3"/>
  <c r="B69" i="3"/>
  <c r="Q69" i="3"/>
  <c r="B70" i="3"/>
  <c r="Q70" i="3"/>
  <c r="B71" i="3"/>
  <c r="Q71" i="3"/>
  <c r="B72" i="3"/>
  <c r="Q72" i="3"/>
  <c r="B73" i="3"/>
  <c r="Q73" i="3"/>
  <c r="B74" i="3"/>
  <c r="Q74" i="3"/>
  <c r="B75" i="3"/>
  <c r="Q75" i="3"/>
  <c r="B76" i="3"/>
  <c r="Q76" i="3"/>
  <c r="B77" i="3"/>
  <c r="Q77" i="3"/>
  <c r="B78" i="3"/>
  <c r="Q78" i="3"/>
  <c r="B79" i="3"/>
  <c r="Q79" i="3"/>
  <c r="B80" i="3"/>
  <c r="Q80" i="3"/>
  <c r="B81" i="3"/>
  <c r="B82" i="3"/>
  <c r="Q82" i="3"/>
  <c r="B83" i="3"/>
  <c r="Q83" i="3"/>
  <c r="B84" i="3"/>
  <c r="Q84" i="3"/>
  <c r="B85" i="3"/>
  <c r="Q85" i="3"/>
  <c r="B86" i="3"/>
  <c r="Q86" i="3"/>
  <c r="B87" i="3"/>
  <c r="Q87" i="3"/>
  <c r="B88" i="3"/>
  <c r="Q88" i="3"/>
  <c r="B89" i="3"/>
  <c r="Q89" i="3"/>
  <c r="B90" i="3"/>
  <c r="Q90" i="3"/>
  <c r="B91" i="3"/>
  <c r="B92" i="3"/>
  <c r="Q92" i="3"/>
  <c r="B93" i="3"/>
  <c r="Q93" i="3"/>
  <c r="B94" i="3"/>
  <c r="Q94" i="3"/>
  <c r="B95" i="3"/>
  <c r="Q95" i="3"/>
  <c r="B96" i="3"/>
  <c r="Q96" i="3"/>
  <c r="B97" i="3"/>
  <c r="Q97" i="3"/>
  <c r="B98" i="3"/>
  <c r="Q98" i="3"/>
  <c r="B99" i="3"/>
  <c r="Q99" i="3"/>
  <c r="B100" i="3"/>
  <c r="Q100" i="3"/>
  <c r="B101" i="3"/>
  <c r="Q101" i="3"/>
  <c r="B102" i="3"/>
  <c r="Q102" i="3"/>
  <c r="B103" i="3"/>
  <c r="Q103" i="3"/>
  <c r="B104" i="3"/>
  <c r="Q104" i="3"/>
  <c r="B105" i="3"/>
  <c r="Q105" i="3"/>
  <c r="B106" i="3"/>
  <c r="Q106" i="3"/>
  <c r="B107" i="3"/>
  <c r="Q107" i="3"/>
  <c r="B108" i="3"/>
  <c r="Q108" i="3"/>
  <c r="B109" i="3"/>
  <c r="Q109" i="3"/>
  <c r="B110" i="3"/>
  <c r="Q110" i="3"/>
  <c r="B111" i="3"/>
  <c r="Q111" i="3"/>
  <c r="B112" i="3"/>
  <c r="Q112" i="3"/>
  <c r="B113" i="3"/>
  <c r="Q113" i="3"/>
  <c r="B114" i="3"/>
  <c r="Q114" i="3"/>
  <c r="B115" i="3"/>
  <c r="Q115" i="3"/>
  <c r="B116" i="3"/>
  <c r="Q116" i="3"/>
  <c r="B117" i="3"/>
  <c r="Q117" i="3"/>
  <c r="B118" i="3"/>
  <c r="Q118" i="3"/>
  <c r="B119" i="3"/>
  <c r="Q119" i="3"/>
  <c r="B120" i="3"/>
  <c r="Q120" i="3"/>
  <c r="B121" i="3"/>
  <c r="Q121" i="3"/>
  <c r="B122" i="3"/>
  <c r="Q122" i="3"/>
  <c r="B123" i="3"/>
  <c r="Q123" i="3"/>
  <c r="B124" i="3"/>
  <c r="Q124" i="3"/>
  <c r="B125" i="3"/>
  <c r="Q125" i="3"/>
  <c r="B126" i="3"/>
  <c r="Q126" i="3"/>
  <c r="B127" i="3"/>
  <c r="Q127" i="3"/>
  <c r="B128" i="3"/>
  <c r="Q128" i="3"/>
  <c r="B129" i="3"/>
  <c r="Q129" i="3"/>
  <c r="B130" i="3"/>
  <c r="Q130" i="3"/>
  <c r="B131" i="3"/>
  <c r="Q131" i="3"/>
  <c r="B132" i="3"/>
  <c r="Q132" i="3"/>
  <c r="B133" i="3"/>
  <c r="B134" i="3"/>
  <c r="Q134" i="3"/>
  <c r="B135" i="3"/>
  <c r="Q135" i="3"/>
  <c r="B136" i="3"/>
  <c r="Q136" i="3"/>
  <c r="B137" i="3"/>
  <c r="Q137" i="3"/>
  <c r="B138" i="3"/>
  <c r="Q138" i="3"/>
  <c r="B139" i="3"/>
  <c r="Q139" i="3"/>
  <c r="B140" i="3"/>
  <c r="Q140" i="3"/>
  <c r="B141" i="3"/>
  <c r="Q141" i="3"/>
  <c r="B142" i="3"/>
  <c r="Q142" i="3"/>
  <c r="B143" i="3"/>
  <c r="Q143" i="3"/>
  <c r="B144" i="3"/>
  <c r="Q144" i="3"/>
  <c r="B145" i="3"/>
  <c r="Q145" i="3"/>
  <c r="B146" i="3"/>
  <c r="Q146" i="3"/>
  <c r="B147" i="3"/>
  <c r="Q147" i="3"/>
  <c r="B148" i="3"/>
  <c r="Q148" i="3"/>
  <c r="B149" i="3"/>
  <c r="Q149" i="3"/>
  <c r="B150" i="3"/>
  <c r="Q150" i="3"/>
  <c r="B151" i="3"/>
  <c r="Q151" i="3"/>
  <c r="B152" i="3"/>
  <c r="Q152" i="3"/>
  <c r="B153" i="3"/>
  <c r="Q153" i="3"/>
  <c r="B154" i="3"/>
  <c r="Q154" i="3"/>
  <c r="B155" i="3"/>
  <c r="Q155" i="3"/>
  <c r="B156" i="3"/>
  <c r="Q156" i="3"/>
  <c r="B157" i="3"/>
  <c r="Q157" i="3"/>
  <c r="B158" i="3"/>
  <c r="Q158" i="3"/>
  <c r="B159" i="3"/>
  <c r="Q159" i="3"/>
  <c r="B160" i="3"/>
  <c r="Q160" i="3"/>
  <c r="B161" i="3"/>
  <c r="Q161" i="3"/>
  <c r="B162" i="3"/>
  <c r="Q162" i="3"/>
  <c r="B163" i="3"/>
  <c r="Q163" i="3"/>
  <c r="B164" i="3"/>
  <c r="Q164" i="3"/>
  <c r="B165" i="3"/>
  <c r="Q165" i="3"/>
  <c r="B166" i="3"/>
  <c r="Q166" i="3"/>
  <c r="B167" i="3"/>
  <c r="Q167" i="3"/>
  <c r="B168" i="3"/>
  <c r="Q168" i="3"/>
  <c r="B169" i="3"/>
  <c r="Q169" i="3"/>
  <c r="B170" i="3"/>
  <c r="Q170" i="3"/>
  <c r="B171" i="3"/>
  <c r="Q171" i="3"/>
  <c r="B172" i="3"/>
  <c r="Q172" i="3"/>
  <c r="B173" i="3"/>
  <c r="Q173" i="3"/>
  <c r="B174" i="3"/>
  <c r="Q174" i="3"/>
  <c r="B175" i="3"/>
  <c r="Q175" i="3"/>
  <c r="B176" i="3"/>
  <c r="Q176" i="3"/>
  <c r="B177" i="3"/>
  <c r="Q177" i="3"/>
  <c r="B178" i="3"/>
  <c r="Q178" i="3"/>
  <c r="B179" i="3"/>
  <c r="Q179" i="3"/>
  <c r="B180" i="3"/>
  <c r="Q180" i="3"/>
  <c r="B181" i="3"/>
  <c r="Q181" i="3"/>
  <c r="B182" i="3"/>
  <c r="Q182" i="3"/>
  <c r="B183" i="3"/>
  <c r="Q183" i="3"/>
  <c r="B184" i="3"/>
  <c r="Q184" i="3"/>
  <c r="B185" i="3"/>
  <c r="Q185" i="3"/>
  <c r="B186" i="3"/>
  <c r="Q186" i="3"/>
  <c r="B187" i="3"/>
  <c r="Q187" i="3"/>
  <c r="B188" i="3"/>
  <c r="Q188" i="3"/>
  <c r="B189" i="3"/>
  <c r="Q189" i="3"/>
  <c r="B190" i="3"/>
  <c r="Q190" i="3"/>
  <c r="B191" i="3"/>
  <c r="Q191" i="3"/>
  <c r="B192" i="3"/>
  <c r="Q192" i="3"/>
  <c r="B193" i="3"/>
  <c r="Q193" i="3"/>
  <c r="B194" i="3"/>
  <c r="Q194" i="3"/>
  <c r="B195" i="3"/>
  <c r="Q195" i="3"/>
  <c r="B196" i="3"/>
  <c r="Q196" i="3"/>
  <c r="B197" i="3"/>
  <c r="Q197" i="3"/>
  <c r="B198" i="3"/>
  <c r="Q198" i="3"/>
  <c r="B199" i="3"/>
  <c r="Q199" i="3"/>
  <c r="B200" i="3"/>
  <c r="Q200" i="3"/>
  <c r="B201" i="3"/>
  <c r="Q201" i="3"/>
  <c r="B202" i="3"/>
  <c r="Q202" i="3"/>
  <c r="B203" i="3"/>
  <c r="Q203" i="3"/>
  <c r="B204" i="3"/>
  <c r="Q204" i="3"/>
  <c r="B205" i="3"/>
  <c r="Q205" i="3"/>
  <c r="B206" i="3"/>
  <c r="Q206" i="3"/>
  <c r="B207" i="3"/>
  <c r="Q207" i="3"/>
  <c r="B208" i="3"/>
  <c r="B209" i="3"/>
  <c r="Q209" i="3"/>
  <c r="B210" i="3"/>
  <c r="Q210" i="3"/>
  <c r="B211" i="3"/>
  <c r="Q211" i="3"/>
  <c r="B212" i="3"/>
  <c r="Q212" i="3"/>
  <c r="B213" i="3"/>
  <c r="Q213" i="3"/>
  <c r="B214" i="3"/>
  <c r="Q214" i="3"/>
  <c r="B215" i="3"/>
  <c r="Q215" i="3"/>
  <c r="Q355" i="3" l="1"/>
  <c r="Q349" i="3" l="1"/>
  <c r="B297" i="3" l="1"/>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4" i="3"/>
  <c r="B335" i="3"/>
  <c r="B336" i="3"/>
  <c r="B337" i="3"/>
  <c r="B338" i="3"/>
  <c r="B339" i="3"/>
  <c r="B340" i="3"/>
  <c r="B341" i="3"/>
  <c r="B342" i="3"/>
  <c r="B343" i="3"/>
  <c r="B344" i="3"/>
  <c r="B345" i="3"/>
  <c r="B346" i="3"/>
  <c r="B347" i="3"/>
  <c r="B348" i="3"/>
  <c r="B349" i="3"/>
  <c r="B350" i="3"/>
  <c r="B351" i="3"/>
  <c r="B352" i="3"/>
  <c r="B353" i="3"/>
  <c r="B355" i="3"/>
  <c r="B357" i="3"/>
  <c r="B358" i="3"/>
  <c r="B295" i="3"/>
  <c r="B296" i="3"/>
  <c r="B292" i="3"/>
  <c r="B293" i="3"/>
  <c r="B294" i="3"/>
  <c r="B289" i="3"/>
  <c r="B290" i="3"/>
  <c r="B291" i="3"/>
  <c r="B288" i="3" l="1"/>
  <c r="B287" i="3" l="1"/>
  <c r="B286" i="3"/>
  <c r="B285" i="3"/>
  <c r="B284" i="3"/>
  <c r="B283" i="3"/>
  <c r="B282" i="3"/>
  <c r="B281" i="3"/>
  <c r="B280" i="3"/>
  <c r="B279" i="3"/>
  <c r="B278" i="3"/>
  <c r="B277" i="3"/>
  <c r="B276" i="3"/>
  <c r="B275" i="3"/>
  <c r="B274" i="3"/>
  <c r="B273" i="3"/>
  <c r="B272" i="3"/>
  <c r="B271" i="3"/>
  <c r="B270" i="3"/>
  <c r="B269" i="3" l="1"/>
  <c r="B268" i="3"/>
  <c r="B267" i="3"/>
  <c r="B266" i="3"/>
  <c r="B265" i="3"/>
  <c r="B264" i="3"/>
  <c r="B263" i="3"/>
  <c r="B216" i="3"/>
  <c r="B217" i="3"/>
  <c r="B218" i="3"/>
  <c r="B219" i="3"/>
  <c r="B220" i="3"/>
  <c r="B221" i="3"/>
  <c r="B222" i="3"/>
  <c r="B239" i="3"/>
  <c r="B240" i="3"/>
  <c r="B241" i="3"/>
  <c r="B242" i="3"/>
  <c r="B243" i="3"/>
  <c r="B244" i="3"/>
  <c r="B245" i="3"/>
  <c r="B246" i="3"/>
  <c r="B247" i="3"/>
  <c r="B248" i="3"/>
  <c r="B249" i="3"/>
  <c r="B250" i="3"/>
  <c r="B251" i="3"/>
  <c r="B252" i="3"/>
  <c r="B253" i="3"/>
  <c r="B254" i="3"/>
  <c r="B255" i="3"/>
  <c r="B256" i="3"/>
  <c r="B257" i="3"/>
  <c r="B258" i="3"/>
  <c r="B259" i="3"/>
  <c r="B260" i="3"/>
  <c r="B261" i="3"/>
  <c r="B262" i="3"/>
  <c r="Q216" i="3" l="1"/>
  <c r="Q217" i="3"/>
  <c r="Q218" i="3"/>
  <c r="Q219" i="3"/>
  <c r="Q220" i="3"/>
  <c r="Q221" i="3"/>
  <c r="Q222"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20" i="3"/>
  <c r="Q321" i="3"/>
  <c r="Q322" i="3"/>
  <c r="Q323" i="3"/>
  <c r="Q324" i="3"/>
  <c r="Q325" i="3"/>
  <c r="Q326" i="3"/>
  <c r="Q327" i="3"/>
  <c r="Q328" i="3"/>
  <c r="Q329" i="3"/>
  <c r="Q330" i="3"/>
  <c r="Q331" i="3"/>
  <c r="Q332" i="3"/>
  <c r="Q334" i="3"/>
  <c r="Q335" i="3"/>
  <c r="Q336" i="3"/>
  <c r="Q337" i="3"/>
  <c r="Q339" i="3"/>
  <c r="Q340" i="3"/>
  <c r="Q341" i="3"/>
  <c r="Q342" i="3"/>
  <c r="Q343" i="3"/>
  <c r="Q344" i="3"/>
  <c r="Q345" i="3"/>
  <c r="Q346" i="3"/>
  <c r="Q347" i="3"/>
  <c r="Q348" i="3"/>
  <c r="Q350" i="3"/>
  <c r="Q351" i="3"/>
  <c r="Q352" i="3"/>
  <c r="Q353" i="3"/>
  <c r="Q354" i="3"/>
  <c r="Q356" i="3"/>
  <c r="Q357" i="3"/>
  <c r="Q358" i="3"/>
  <c r="Q359" i="3"/>
  <c r="A27" i="9" l="1"/>
  <c r="W7" i="5"/>
  <c r="K30" i="5" a="1"/>
  <c r="K30" i="5" s="1"/>
  <c r="D14" i="8"/>
  <c r="I27" i="9" l="1"/>
  <c r="L27" i="9" s="1"/>
  <c r="H12" i="8"/>
  <c r="D12" i="8" l="1"/>
  <c r="S3" i="6"/>
  <c r="J13" i="9" l="1"/>
  <c r="K34" i="9" l="1"/>
  <c r="N5" i="8" l="1"/>
  <c r="L7" i="8" l="1"/>
  <c r="D13" i="12" l="1"/>
  <c r="B13" i="12"/>
  <c r="B3" i="12"/>
  <c r="A20" i="9" l="1"/>
  <c r="H34" i="9" l="1"/>
  <c r="Z34" i="7"/>
  <c r="L29" i="9" l="1"/>
  <c r="AD31" i="7" s="1"/>
  <c r="L31" i="9" l="1"/>
  <c r="A5" i="3" l="1"/>
  <c r="C4" i="3"/>
  <c r="E4" i="3" s="1"/>
  <c r="A6" i="3" l="1"/>
  <c r="C5" i="3"/>
  <c r="E5" i="3" s="1"/>
  <c r="A7" i="3" l="1"/>
  <c r="C6" i="3"/>
  <c r="E6" i="3" s="1"/>
  <c r="A8" i="3" l="1"/>
  <c r="C7" i="3"/>
  <c r="E7" i="3" s="1"/>
  <c r="C8" i="3" l="1"/>
  <c r="E8" i="3" s="1"/>
  <c r="A9" i="3"/>
  <c r="A10" i="3" l="1"/>
  <c r="C9" i="3"/>
  <c r="E9" i="3" s="1"/>
  <c r="C10" i="3" l="1"/>
  <c r="E10" i="3" s="1"/>
  <c r="A11" i="3"/>
  <c r="C11" i="3" l="1"/>
  <c r="E11" i="3" s="1"/>
  <c r="A12" i="3"/>
  <c r="A13" i="3" l="1"/>
  <c r="C12" i="3"/>
  <c r="E12" i="3" s="1"/>
  <c r="C13" i="3" l="1"/>
  <c r="E13" i="3" s="1"/>
  <c r="A14" i="3"/>
  <c r="A15" i="3" l="1"/>
  <c r="C14" i="3"/>
  <c r="E14" i="3" s="1"/>
  <c r="C15" i="3" l="1"/>
  <c r="E15" i="3" s="1"/>
  <c r="A16" i="3"/>
  <c r="A17" i="3" l="1"/>
  <c r="C16" i="3"/>
  <c r="E16" i="3" s="1"/>
  <c r="C17" i="3" l="1"/>
  <c r="E17" i="3" s="1"/>
  <c r="A18" i="3"/>
  <c r="A19" i="3" l="1"/>
  <c r="C18" i="3"/>
  <c r="E18" i="3" s="1"/>
  <c r="A20" i="3" l="1"/>
  <c r="C19" i="3"/>
  <c r="E19" i="3" s="1"/>
  <c r="A21" i="3" l="1"/>
  <c r="C20" i="3"/>
  <c r="E20" i="3" s="1"/>
  <c r="C21" i="3" l="1"/>
  <c r="E21" i="3" s="1"/>
  <c r="A22" i="3"/>
  <c r="C22" i="3" l="1"/>
  <c r="E22" i="3" s="1"/>
  <c r="A23" i="3"/>
  <c r="A24" i="3" l="1"/>
  <c r="C23" i="3"/>
  <c r="E23" i="3" s="1"/>
  <c r="A25" i="3" l="1"/>
  <c r="C24" i="3"/>
  <c r="E24" i="3" s="1"/>
  <c r="A26" i="3" l="1"/>
  <c r="C25" i="3"/>
  <c r="E25" i="3" s="1"/>
  <c r="A27" i="3" l="1"/>
  <c r="C26" i="3"/>
  <c r="E26" i="3" s="1"/>
  <c r="A28" i="3" l="1"/>
  <c r="C27" i="3"/>
  <c r="E27" i="3" s="1"/>
  <c r="A29" i="3" l="1"/>
  <c r="C28" i="3"/>
  <c r="E28" i="3" s="1"/>
  <c r="C29" i="3" l="1"/>
  <c r="E29" i="3" s="1"/>
  <c r="A30" i="3"/>
  <c r="A31" i="3" l="1"/>
  <c r="C30" i="3"/>
  <c r="E30" i="3" s="1"/>
  <c r="A32" i="3" l="1"/>
  <c r="C31" i="3"/>
  <c r="E31" i="3" s="1"/>
  <c r="C32" i="3" l="1"/>
  <c r="E32" i="3" s="1"/>
  <c r="A33" i="3"/>
  <c r="C33" i="3" l="1"/>
  <c r="E33" i="3" s="1"/>
  <c r="A34" i="3"/>
  <c r="A35" i="3" l="1"/>
  <c r="C34" i="3"/>
  <c r="E34" i="3" s="1"/>
  <c r="C35" i="3" l="1"/>
  <c r="E35" i="3" s="1"/>
  <c r="A36" i="3"/>
  <c r="C36" i="3" l="1"/>
  <c r="E36" i="3" s="1"/>
  <c r="A37" i="3"/>
  <c r="C37" i="3" l="1"/>
  <c r="E37" i="3" s="1"/>
  <c r="A38" i="3"/>
  <c r="C38" i="3" l="1"/>
  <c r="E38" i="3" s="1"/>
  <c r="A39" i="3"/>
  <c r="C39" i="3" l="1"/>
  <c r="E39" i="3" s="1"/>
  <c r="A40" i="3"/>
  <c r="A41" i="3" l="1"/>
  <c r="C40" i="3"/>
  <c r="E40" i="3" s="1"/>
  <c r="A42" i="3" l="1"/>
  <c r="C41" i="3"/>
  <c r="E41" i="3" s="1"/>
  <c r="A43" i="3" l="1"/>
  <c r="C42" i="3"/>
  <c r="E42" i="3" s="1"/>
  <c r="C43" i="3" l="1"/>
  <c r="E43" i="3" s="1"/>
  <c r="A44" i="3"/>
  <c r="C44" i="3" l="1"/>
  <c r="E44" i="3" s="1"/>
  <c r="A45" i="3"/>
  <c r="C45" i="3" l="1"/>
  <c r="E45" i="3" s="1"/>
  <c r="A46" i="3"/>
  <c r="C46" i="3" l="1"/>
  <c r="E46" i="3" s="1"/>
  <c r="A47" i="3"/>
  <c r="A48" i="3" l="1"/>
  <c r="C47" i="3"/>
  <c r="E47" i="3" s="1"/>
  <c r="A49" i="3" l="1"/>
  <c r="C48" i="3"/>
  <c r="E48" i="3" s="1"/>
  <c r="A50" i="3" l="1"/>
  <c r="C49" i="3"/>
  <c r="E49" i="3" s="1"/>
  <c r="C50" i="3" l="1"/>
  <c r="E50" i="3" s="1"/>
  <c r="A51" i="3"/>
  <c r="C51" i="3" l="1"/>
  <c r="E51" i="3" s="1"/>
  <c r="A52" i="3"/>
  <c r="A53" i="3" l="1"/>
  <c r="C52" i="3"/>
  <c r="E52" i="3" s="1"/>
  <c r="A54" i="3" l="1"/>
  <c r="C53" i="3"/>
  <c r="E53" i="3" s="1"/>
  <c r="A55" i="3" l="1"/>
  <c r="C54" i="3"/>
  <c r="E54" i="3" s="1"/>
  <c r="A56" i="3" l="1"/>
  <c r="C55" i="3"/>
  <c r="E55" i="3" s="1"/>
  <c r="A57" i="3" l="1"/>
  <c r="C56" i="3"/>
  <c r="E56" i="3" s="1"/>
  <c r="A58" i="3" l="1"/>
  <c r="C57" i="3"/>
  <c r="E57" i="3" s="1"/>
  <c r="C58" i="3" l="1"/>
  <c r="E58" i="3" s="1"/>
  <c r="A59" i="3"/>
  <c r="C59" i="3" l="1"/>
  <c r="E59" i="3" s="1"/>
  <c r="A60" i="3"/>
  <c r="A61" i="3" l="1"/>
  <c r="C60" i="3"/>
  <c r="E60" i="3" s="1"/>
  <c r="A62" i="3" l="1"/>
  <c r="C61" i="3"/>
  <c r="E61" i="3" s="1"/>
  <c r="C62" i="3" l="1"/>
  <c r="E62" i="3" s="1"/>
  <c r="A63" i="3"/>
  <c r="A64" i="3" l="1"/>
  <c r="C63" i="3"/>
  <c r="E63" i="3" s="1"/>
  <c r="A65" i="3" l="1"/>
  <c r="C64" i="3"/>
  <c r="E64" i="3" s="1"/>
  <c r="A66" i="3" l="1"/>
  <c r="C65" i="3"/>
  <c r="E65" i="3" s="1"/>
  <c r="A67" i="3" l="1"/>
  <c r="C66" i="3"/>
  <c r="E66" i="3" s="1"/>
  <c r="A68" i="3" l="1"/>
  <c r="C67" i="3"/>
  <c r="E67" i="3" s="1"/>
  <c r="C68" i="3" l="1"/>
  <c r="E68" i="3" s="1"/>
  <c r="A69" i="3"/>
  <c r="C69" i="3" l="1"/>
  <c r="E69" i="3" s="1"/>
  <c r="A70" i="3"/>
  <c r="C70" i="3" l="1"/>
  <c r="E70" i="3" s="1"/>
  <c r="A71" i="3"/>
  <c r="C71" i="3" l="1"/>
  <c r="E71" i="3" s="1"/>
  <c r="A72" i="3"/>
  <c r="C72" i="3" l="1"/>
  <c r="E72" i="3" s="1"/>
  <c r="A73" i="3"/>
  <c r="A74" i="3" l="1"/>
  <c r="C73" i="3"/>
  <c r="E73" i="3" s="1"/>
  <c r="C74" i="3" l="1"/>
  <c r="E74" i="3" s="1"/>
  <c r="A75" i="3"/>
  <c r="A76" i="3" l="1"/>
  <c r="C75" i="3"/>
  <c r="E75" i="3" s="1"/>
  <c r="C76" i="3" l="1"/>
  <c r="E76" i="3" s="1"/>
  <c r="A77" i="3"/>
  <c r="A78" i="3" l="1"/>
  <c r="C77" i="3"/>
  <c r="E77" i="3" s="1"/>
  <c r="A79" i="3" l="1"/>
  <c r="C78" i="3"/>
  <c r="E78" i="3" s="1"/>
  <c r="C79" i="3" l="1"/>
  <c r="E79" i="3" s="1"/>
  <c r="A80" i="3"/>
  <c r="C80" i="3" l="1"/>
  <c r="E80" i="3" s="1"/>
  <c r="A81" i="3"/>
  <c r="A82" i="3" l="1"/>
  <c r="C81" i="3"/>
  <c r="E81" i="3" s="1"/>
  <c r="A83" i="3" l="1"/>
  <c r="C82" i="3"/>
  <c r="E82" i="3" s="1"/>
  <c r="A84" i="3" l="1"/>
  <c r="C83" i="3"/>
  <c r="E83" i="3" s="1"/>
  <c r="A85" i="3" l="1"/>
  <c r="C84" i="3"/>
  <c r="E84" i="3" s="1"/>
  <c r="C85" i="3" l="1"/>
  <c r="E85" i="3" s="1"/>
  <c r="A86" i="3"/>
  <c r="A87" i="3" l="1"/>
  <c r="C86" i="3"/>
  <c r="E86" i="3" s="1"/>
  <c r="C87" i="3" l="1"/>
  <c r="E87" i="3" s="1"/>
  <c r="A88" i="3"/>
  <c r="A89" i="3" l="1"/>
  <c r="C88" i="3"/>
  <c r="E88" i="3" s="1"/>
  <c r="A90" i="3" l="1"/>
  <c r="C89" i="3"/>
  <c r="E89" i="3" s="1"/>
  <c r="A91" i="3" l="1"/>
  <c r="C90" i="3"/>
  <c r="E90" i="3" s="1"/>
  <c r="A92" i="3" l="1"/>
  <c r="C91" i="3"/>
  <c r="E91" i="3" s="1"/>
  <c r="A93" i="3" l="1"/>
  <c r="C92" i="3"/>
  <c r="E92" i="3" s="1"/>
  <c r="A94" i="3" l="1"/>
  <c r="C93" i="3"/>
  <c r="E93" i="3" s="1"/>
  <c r="C94" i="3" l="1"/>
  <c r="E94" i="3" s="1"/>
  <c r="A95" i="3"/>
  <c r="C95" i="3" l="1"/>
  <c r="E95" i="3" s="1"/>
  <c r="A96" i="3"/>
  <c r="A97" i="3" l="1"/>
  <c r="C96" i="3"/>
  <c r="E96" i="3" s="1"/>
  <c r="A98" i="3" l="1"/>
  <c r="C97" i="3"/>
  <c r="E97" i="3" s="1"/>
  <c r="A99" i="3" l="1"/>
  <c r="C98" i="3"/>
  <c r="E98" i="3" s="1"/>
  <c r="C99" i="3" l="1"/>
  <c r="E99" i="3" s="1"/>
  <c r="A100" i="3"/>
  <c r="C100" i="3" l="1"/>
  <c r="E100" i="3" s="1"/>
  <c r="A101" i="3"/>
  <c r="A102" i="3" l="1"/>
  <c r="C101" i="3"/>
  <c r="E101" i="3" s="1"/>
  <c r="A103" i="3" l="1"/>
  <c r="C102" i="3"/>
  <c r="E102" i="3" s="1"/>
  <c r="C103" i="3" l="1"/>
  <c r="E103" i="3" s="1"/>
  <c r="A104" i="3"/>
  <c r="A105" i="3" l="1"/>
  <c r="C104" i="3"/>
  <c r="E104" i="3" s="1"/>
  <c r="C105" i="3" l="1"/>
  <c r="E105" i="3" s="1"/>
  <c r="A106" i="3"/>
  <c r="C106" i="3" l="1"/>
  <c r="E106" i="3" s="1"/>
  <c r="A107" i="3"/>
  <c r="C107" i="3" l="1"/>
  <c r="E107" i="3" s="1"/>
  <c r="A108" i="3"/>
  <c r="A109" i="3" l="1"/>
  <c r="C108" i="3"/>
  <c r="E108" i="3" s="1"/>
  <c r="A110" i="3" l="1"/>
  <c r="C109" i="3"/>
  <c r="E109" i="3" s="1"/>
  <c r="C110" i="3" l="1"/>
  <c r="E110" i="3" s="1"/>
  <c r="A111" i="3"/>
  <c r="C111" i="3" l="1"/>
  <c r="E111" i="3" s="1"/>
  <c r="A112" i="3"/>
  <c r="C112" i="3" l="1"/>
  <c r="E112" i="3" s="1"/>
  <c r="A113" i="3"/>
  <c r="A114" i="3" l="1"/>
  <c r="C113" i="3"/>
  <c r="E113" i="3" s="1"/>
  <c r="A115" i="3" l="1"/>
  <c r="C114" i="3"/>
  <c r="E114" i="3" s="1"/>
  <c r="C115" i="3" l="1"/>
  <c r="E115" i="3" s="1"/>
  <c r="A116" i="3"/>
  <c r="A117" i="3" l="1"/>
  <c r="C116" i="3"/>
  <c r="E116" i="3" s="1"/>
  <c r="C117" i="3" l="1"/>
  <c r="E117" i="3" s="1"/>
  <c r="A118" i="3"/>
  <c r="C118" i="3" l="1"/>
  <c r="E118" i="3" s="1"/>
  <c r="A119" i="3"/>
  <c r="C119" i="3" l="1"/>
  <c r="E119" i="3" s="1"/>
  <c r="A120" i="3"/>
  <c r="C120" i="3" l="1"/>
  <c r="E120" i="3" s="1"/>
  <c r="A121" i="3"/>
  <c r="A122" i="3" l="1"/>
  <c r="C121" i="3"/>
  <c r="E121" i="3" s="1"/>
  <c r="A123" i="3" l="1"/>
  <c r="C122" i="3"/>
  <c r="E122" i="3" s="1"/>
  <c r="C123" i="3" l="1"/>
  <c r="E123" i="3" s="1"/>
  <c r="A124" i="3"/>
  <c r="A125" i="3" l="1"/>
  <c r="C124" i="3"/>
  <c r="E124" i="3" s="1"/>
  <c r="C125" i="3" l="1"/>
  <c r="E125" i="3" s="1"/>
  <c r="A126" i="3"/>
  <c r="C126" i="3" l="1"/>
  <c r="E126" i="3" s="1"/>
  <c r="A127" i="3"/>
  <c r="A128" i="3" l="1"/>
  <c r="C127" i="3"/>
  <c r="E127" i="3" s="1"/>
  <c r="A129" i="3" l="1"/>
  <c r="C128" i="3"/>
  <c r="E128" i="3" s="1"/>
  <c r="C129" i="3" l="1"/>
  <c r="E129" i="3" s="1"/>
  <c r="A130" i="3"/>
  <c r="A131" i="3" l="1"/>
  <c r="C130" i="3"/>
  <c r="E130" i="3" s="1"/>
  <c r="C131" i="3" l="1"/>
  <c r="E131" i="3" s="1"/>
  <c r="A132" i="3"/>
  <c r="A133" i="3" l="1"/>
  <c r="C132" i="3"/>
  <c r="E132" i="3" s="1"/>
  <c r="A134" i="3" l="1"/>
  <c r="C133" i="3"/>
  <c r="C134" i="3" l="1"/>
  <c r="E134" i="3" s="1"/>
  <c r="A135" i="3"/>
  <c r="C135" i="3" l="1"/>
  <c r="E135" i="3" s="1"/>
  <c r="A136" i="3"/>
  <c r="A137" i="3" l="1"/>
  <c r="C136" i="3"/>
  <c r="E136" i="3" s="1"/>
  <c r="A138" i="3" l="1"/>
  <c r="C137" i="3"/>
  <c r="E137" i="3" s="1"/>
  <c r="C138" i="3" l="1"/>
  <c r="E138" i="3" s="1"/>
  <c r="A139" i="3"/>
  <c r="C139" i="3" l="1"/>
  <c r="E139" i="3" s="1"/>
  <c r="A140" i="3"/>
  <c r="C140" i="3" l="1"/>
  <c r="E140" i="3" s="1"/>
  <c r="A141" i="3"/>
  <c r="C141" i="3" l="1"/>
  <c r="E141" i="3" s="1"/>
  <c r="A142" i="3"/>
  <c r="A143" i="3" l="1"/>
  <c r="C142" i="3"/>
  <c r="E142" i="3" s="1"/>
  <c r="A144" i="3" l="1"/>
  <c r="C143" i="3"/>
  <c r="E143" i="3" s="1"/>
  <c r="A145" i="3" l="1"/>
  <c r="C144" i="3"/>
  <c r="E144" i="3" s="1"/>
  <c r="C145" i="3" l="1"/>
  <c r="E145" i="3" s="1"/>
  <c r="A146" i="3"/>
  <c r="A147" i="3" l="1"/>
  <c r="C146" i="3"/>
  <c r="E146" i="3" s="1"/>
  <c r="C147" i="3" l="1"/>
  <c r="E147" i="3" s="1"/>
  <c r="A148" i="3"/>
  <c r="C148" i="3" l="1"/>
  <c r="E148" i="3" s="1"/>
  <c r="A149" i="3"/>
  <c r="C149" i="3" l="1"/>
  <c r="E149" i="3" s="1"/>
  <c r="A150" i="3"/>
  <c r="A151" i="3" l="1"/>
  <c r="C150" i="3"/>
  <c r="E150" i="3" s="1"/>
  <c r="A152" i="3" l="1"/>
  <c r="C151" i="3"/>
  <c r="E151" i="3" s="1"/>
  <c r="C152" i="3" l="1"/>
  <c r="E152" i="3" s="1"/>
  <c r="A153" i="3"/>
  <c r="A154" i="3" l="1"/>
  <c r="C153" i="3"/>
  <c r="E153" i="3" s="1"/>
  <c r="C154" i="3" l="1"/>
  <c r="E154" i="3" s="1"/>
  <c r="A155" i="3"/>
  <c r="C155" i="3" l="1"/>
  <c r="E155" i="3" s="1"/>
  <c r="A156" i="3"/>
  <c r="C156" i="3" l="1"/>
  <c r="E156" i="3" s="1"/>
  <c r="A157" i="3"/>
  <c r="A158" i="3" l="1"/>
  <c r="C157" i="3"/>
  <c r="E157" i="3" s="1"/>
  <c r="C158" i="3" l="1"/>
  <c r="E158" i="3" s="1"/>
  <c r="A159" i="3"/>
  <c r="C159" i="3" l="1"/>
  <c r="E159" i="3" s="1"/>
  <c r="A160" i="3"/>
  <c r="C160" i="3" l="1"/>
  <c r="E160" i="3" s="1"/>
  <c r="A161" i="3"/>
  <c r="A162" i="3" l="1"/>
  <c r="C161" i="3"/>
  <c r="E161" i="3" s="1"/>
  <c r="C162" i="3" l="1"/>
  <c r="E162" i="3" s="1"/>
  <c r="A163" i="3"/>
  <c r="C163" i="3" l="1"/>
  <c r="E163" i="3" s="1"/>
  <c r="A164" i="3"/>
  <c r="C164" i="3" l="1"/>
  <c r="E164" i="3" s="1"/>
  <c r="A165" i="3"/>
  <c r="A166" i="3" l="1"/>
  <c r="C165" i="3"/>
  <c r="E165" i="3" s="1"/>
  <c r="C166" i="3" l="1"/>
  <c r="E166" i="3" s="1"/>
  <c r="A167" i="3"/>
  <c r="C167" i="3" l="1"/>
  <c r="E167" i="3" s="1"/>
  <c r="A168" i="3"/>
  <c r="C168" i="3" l="1"/>
  <c r="E168" i="3" s="1"/>
  <c r="A169" i="3"/>
  <c r="A170" i="3" l="1"/>
  <c r="C169" i="3"/>
  <c r="E169" i="3" s="1"/>
  <c r="C170" i="3" l="1"/>
  <c r="E170" i="3" s="1"/>
  <c r="A171" i="3"/>
  <c r="C171" i="3" l="1"/>
  <c r="E171" i="3" s="1"/>
  <c r="A172" i="3"/>
  <c r="A173" i="3" l="1"/>
  <c r="C172" i="3"/>
  <c r="E172" i="3" s="1"/>
  <c r="A174" i="3" l="1"/>
  <c r="C173" i="3"/>
  <c r="E173" i="3" s="1"/>
  <c r="C174" i="3" l="1"/>
  <c r="E174" i="3" s="1"/>
  <c r="A175" i="3"/>
  <c r="C175" i="3" l="1"/>
  <c r="E175" i="3" s="1"/>
  <c r="A176" i="3"/>
  <c r="C176" i="3" l="1"/>
  <c r="E176" i="3" s="1"/>
  <c r="A177" i="3"/>
  <c r="C177" i="3" l="1"/>
  <c r="E177" i="3" s="1"/>
  <c r="A178" i="3"/>
  <c r="A179" i="3" l="1"/>
  <c r="C178" i="3"/>
  <c r="E178" i="3" s="1"/>
  <c r="A180" i="3" l="1"/>
  <c r="C179" i="3"/>
  <c r="E179" i="3" s="1"/>
  <c r="A181" i="3" l="1"/>
  <c r="C180" i="3"/>
  <c r="E180" i="3" s="1"/>
  <c r="A182" i="3" l="1"/>
  <c r="C181" i="3"/>
  <c r="E181" i="3" s="1"/>
  <c r="A183" i="3" l="1"/>
  <c r="C182" i="3"/>
  <c r="E182" i="3" s="1"/>
  <c r="C183" i="3" l="1"/>
  <c r="E183" i="3" s="1"/>
  <c r="A184" i="3"/>
  <c r="A185" i="3" l="1"/>
  <c r="C184" i="3"/>
  <c r="E184" i="3" s="1"/>
  <c r="A186" i="3" l="1"/>
  <c r="C185" i="3"/>
  <c r="E185" i="3" s="1"/>
  <c r="C186" i="3" l="1"/>
  <c r="E186" i="3" s="1"/>
  <c r="A187" i="3"/>
  <c r="A188" i="3" l="1"/>
  <c r="C187" i="3"/>
  <c r="E187" i="3" s="1"/>
  <c r="A189" i="3" l="1"/>
  <c r="C188" i="3"/>
  <c r="E188" i="3" s="1"/>
  <c r="C189" i="3" l="1"/>
  <c r="E189" i="3" s="1"/>
  <c r="A190" i="3"/>
  <c r="A191" i="3" l="1"/>
  <c r="C190" i="3"/>
  <c r="E190" i="3" s="1"/>
  <c r="A192" i="3" l="1"/>
  <c r="C191" i="3"/>
  <c r="E191" i="3" s="1"/>
  <c r="C192" i="3" l="1"/>
  <c r="E192" i="3" s="1"/>
  <c r="A193" i="3"/>
  <c r="A194" i="3" l="1"/>
  <c r="C193" i="3"/>
  <c r="E193" i="3" s="1"/>
  <c r="A195" i="3" l="1"/>
  <c r="C194" i="3"/>
  <c r="E194" i="3" s="1"/>
  <c r="C195" i="3" l="1"/>
  <c r="E195" i="3" s="1"/>
  <c r="A196" i="3"/>
  <c r="A197" i="3" l="1"/>
  <c r="C196" i="3"/>
  <c r="E196" i="3" s="1"/>
  <c r="C197" i="3" l="1"/>
  <c r="E197" i="3" s="1"/>
  <c r="A198" i="3"/>
  <c r="C198" i="3" l="1"/>
  <c r="E198" i="3" s="1"/>
  <c r="A199" i="3"/>
  <c r="A200" i="3" l="1"/>
  <c r="C199" i="3"/>
  <c r="E199" i="3" s="1"/>
  <c r="A201" i="3" l="1"/>
  <c r="C200" i="3"/>
  <c r="E200" i="3" s="1"/>
  <c r="C201" i="3" l="1"/>
  <c r="E201" i="3" s="1"/>
  <c r="A202" i="3"/>
  <c r="A203" i="3" l="1"/>
  <c r="C202" i="3"/>
  <c r="E202" i="3" s="1"/>
  <c r="A204" i="3" l="1"/>
  <c r="C203" i="3"/>
  <c r="E203" i="3" s="1"/>
  <c r="C204" i="3" l="1"/>
  <c r="E204" i="3" s="1"/>
  <c r="A205" i="3"/>
  <c r="C205" i="3" l="1"/>
  <c r="E205" i="3" s="1"/>
  <c r="A206" i="3"/>
  <c r="C206" i="3" l="1"/>
  <c r="E206" i="3" s="1"/>
  <c r="A207" i="3"/>
  <c r="A208" i="3" l="1"/>
  <c r="C207" i="3"/>
  <c r="E207" i="3" s="1"/>
  <c r="A209" i="3" l="1"/>
  <c r="C208" i="3"/>
  <c r="E208" i="3" s="1"/>
  <c r="A210" i="3" l="1"/>
  <c r="C209" i="3"/>
  <c r="E209" i="3" s="1"/>
  <c r="A211" i="3" l="1"/>
  <c r="C210" i="3"/>
  <c r="E210" i="3" s="1"/>
  <c r="A212" i="3" l="1"/>
  <c r="C211" i="3"/>
  <c r="E211" i="3" s="1"/>
  <c r="C212" i="3" l="1"/>
  <c r="E212" i="3" s="1"/>
  <c r="A213" i="3"/>
  <c r="C213" i="3" l="1"/>
  <c r="E213" i="3" s="1"/>
  <c r="A214" i="3"/>
  <c r="A215" i="3" l="1"/>
  <c r="C214" i="3"/>
  <c r="E214" i="3" s="1"/>
  <c r="A216" i="3" l="1"/>
  <c r="C215" i="3"/>
  <c r="E215" i="3" s="1"/>
  <c r="A217" i="3" l="1"/>
  <c r="C216" i="3"/>
  <c r="E216" i="3" s="1"/>
  <c r="A218" i="3" l="1"/>
  <c r="C217" i="3"/>
  <c r="E217" i="3" s="1"/>
  <c r="C218" i="3" l="1"/>
  <c r="E218" i="3" s="1"/>
  <c r="A219" i="3"/>
  <c r="A220" i="3" l="1"/>
  <c r="C219" i="3"/>
  <c r="E219" i="3" s="1"/>
  <c r="A221" i="3" l="1"/>
  <c r="C220" i="3"/>
  <c r="E220" i="3" s="1"/>
  <c r="C221" i="3" l="1"/>
  <c r="E221" i="3" s="1"/>
  <c r="A222" i="3"/>
  <c r="A223" i="3" l="1"/>
  <c r="C222" i="3"/>
  <c r="E222" i="3" s="1"/>
  <c r="C223" i="3" l="1"/>
  <c r="E223" i="3" s="1"/>
  <c r="A224" i="3"/>
  <c r="A225" i="3" l="1"/>
  <c r="C224" i="3"/>
  <c r="E224" i="3" s="1"/>
  <c r="A226" i="3" l="1"/>
  <c r="C225" i="3"/>
  <c r="E225" i="3" s="1"/>
  <c r="A227" i="3" l="1"/>
  <c r="C226" i="3"/>
  <c r="E226" i="3" s="1"/>
  <c r="A228" i="3" l="1"/>
  <c r="C227" i="3"/>
  <c r="E227" i="3" s="1"/>
  <c r="A229" i="3" l="1"/>
  <c r="C228" i="3"/>
  <c r="E228" i="3" s="1"/>
  <c r="C229" i="3" l="1"/>
  <c r="E229" i="3" s="1"/>
  <c r="A230" i="3"/>
  <c r="C230" i="3" l="1"/>
  <c r="E230" i="3" s="1"/>
  <c r="A231" i="3"/>
  <c r="A232" i="3" l="1"/>
  <c r="C231" i="3"/>
  <c r="E231" i="3" s="1"/>
  <c r="C232" i="3" l="1"/>
  <c r="E232" i="3" s="1"/>
  <c r="A233" i="3"/>
  <c r="A234" i="3" l="1"/>
  <c r="C233" i="3"/>
  <c r="E233" i="3" s="1"/>
  <c r="A235" i="3" l="1"/>
  <c r="C234" i="3"/>
  <c r="E234" i="3" s="1"/>
  <c r="C235" i="3" l="1"/>
  <c r="E235" i="3" s="1"/>
  <c r="A236" i="3"/>
  <c r="A237" i="3" l="1"/>
  <c r="C236" i="3"/>
  <c r="E236" i="3" s="1"/>
  <c r="C237" i="3" l="1"/>
  <c r="E237" i="3" s="1"/>
  <c r="A238" i="3"/>
  <c r="C238" i="3" l="1"/>
  <c r="E238" i="3" s="1"/>
  <c r="A239" i="3"/>
  <c r="C239" i="3" l="1"/>
  <c r="E239" i="3" s="1"/>
  <c r="A240" i="3"/>
  <c r="A241" i="3" l="1"/>
  <c r="C240" i="3"/>
  <c r="E240" i="3" s="1"/>
  <c r="C241" i="3" l="1"/>
  <c r="E241" i="3" s="1"/>
  <c r="A242" i="3"/>
  <c r="C242" i="3" l="1"/>
  <c r="E242" i="3" s="1"/>
  <c r="A243" i="3"/>
  <c r="A244" i="3" l="1"/>
  <c r="C243" i="3"/>
  <c r="E243" i="3" s="1"/>
  <c r="C244" i="3" l="1"/>
  <c r="E244" i="3" s="1"/>
  <c r="A245" i="3"/>
  <c r="C245" i="3" l="1"/>
  <c r="E245" i="3" s="1"/>
  <c r="A246" i="3"/>
  <c r="A247" i="3" l="1"/>
  <c r="C246" i="3"/>
  <c r="E246" i="3" s="1"/>
  <c r="C247" i="3" l="1"/>
  <c r="E247" i="3" s="1"/>
  <c r="A248" i="3"/>
  <c r="C248" i="3" l="1"/>
  <c r="E248" i="3" s="1"/>
  <c r="A249" i="3"/>
  <c r="C249" i="3" l="1"/>
  <c r="E249" i="3" s="1"/>
  <c r="A250" i="3"/>
  <c r="C250" i="3" l="1"/>
  <c r="E250" i="3" s="1"/>
  <c r="A251" i="3"/>
  <c r="A252" i="3" l="1"/>
  <c r="C251" i="3"/>
  <c r="E251" i="3" s="1"/>
  <c r="C252" i="3" l="1"/>
  <c r="E252" i="3" s="1"/>
  <c r="A253" i="3"/>
  <c r="A254" i="3" l="1"/>
  <c r="C253" i="3"/>
  <c r="E253" i="3" s="1"/>
  <c r="A255" i="3" l="1"/>
  <c r="C254" i="3"/>
  <c r="E254" i="3" s="1"/>
  <c r="C255" i="3" l="1"/>
  <c r="E255" i="3" s="1"/>
  <c r="A256" i="3"/>
  <c r="C256" i="3" l="1"/>
  <c r="E256" i="3" s="1"/>
  <c r="A257" i="3"/>
  <c r="C257" i="3" l="1"/>
  <c r="E257" i="3" s="1"/>
  <c r="A258" i="3"/>
  <c r="A259" i="3" l="1"/>
  <c r="C258" i="3"/>
  <c r="E258" i="3" s="1"/>
  <c r="C259" i="3" l="1"/>
  <c r="E259" i="3" s="1"/>
  <c r="A260" i="3"/>
  <c r="C260" i="3" l="1"/>
  <c r="E260" i="3" s="1"/>
  <c r="A261" i="3"/>
  <c r="A262" i="3" l="1"/>
  <c r="C261" i="3"/>
  <c r="E261" i="3" s="1"/>
  <c r="A263" i="3" l="1"/>
  <c r="C262" i="3"/>
  <c r="E262" i="3" s="1"/>
  <c r="C263" i="3" l="1"/>
  <c r="E263" i="3" s="1"/>
  <c r="A264" i="3"/>
  <c r="C264" i="3" l="1"/>
  <c r="E264" i="3" s="1"/>
  <c r="A265" i="3"/>
  <c r="C265" i="3" l="1"/>
  <c r="E265" i="3" s="1"/>
  <c r="A266" i="3"/>
  <c r="C266" i="3" l="1"/>
  <c r="E266" i="3" s="1"/>
  <c r="A267" i="3"/>
  <c r="C267" i="3" l="1"/>
  <c r="E267" i="3" s="1"/>
  <c r="A268" i="3"/>
  <c r="C268" i="3" l="1"/>
  <c r="E268" i="3" s="1"/>
  <c r="A269" i="3"/>
  <c r="C269" i="3" l="1"/>
  <c r="E269" i="3" s="1"/>
  <c r="A270" i="3"/>
  <c r="A271" i="3" l="1"/>
  <c r="C270" i="3"/>
  <c r="E270" i="3" s="1"/>
  <c r="A272" i="3" l="1"/>
  <c r="C271" i="3"/>
  <c r="E271" i="3" s="1"/>
  <c r="C272" i="3" l="1"/>
  <c r="E272" i="3" s="1"/>
  <c r="A273" i="3"/>
  <c r="C273" i="3" l="1"/>
  <c r="E273" i="3" s="1"/>
  <c r="A274" i="3"/>
  <c r="A275" i="3" l="1"/>
  <c r="C274" i="3"/>
  <c r="E274" i="3" s="1"/>
  <c r="A276" i="3" l="1"/>
  <c r="C275" i="3"/>
  <c r="E275" i="3" s="1"/>
  <c r="C276" i="3" l="1"/>
  <c r="E276" i="3" s="1"/>
  <c r="A277" i="3"/>
  <c r="C277" i="3" l="1"/>
  <c r="E277" i="3" s="1"/>
  <c r="A278" i="3"/>
  <c r="A279" i="3" l="1"/>
  <c r="C278" i="3"/>
  <c r="E278" i="3" s="1"/>
  <c r="A280" i="3" l="1"/>
  <c r="C279" i="3"/>
  <c r="E279" i="3" s="1"/>
  <c r="C280" i="3" l="1"/>
  <c r="E280" i="3" s="1"/>
  <c r="A281" i="3"/>
  <c r="C281" i="3" l="1"/>
  <c r="E281" i="3" s="1"/>
  <c r="A282" i="3"/>
  <c r="C282" i="3" l="1"/>
  <c r="E282" i="3" s="1"/>
  <c r="A283" i="3"/>
  <c r="C283" i="3" l="1"/>
  <c r="E283" i="3" s="1"/>
  <c r="A284" i="3"/>
  <c r="A285" i="3" l="1"/>
  <c r="C284" i="3"/>
  <c r="E284" i="3" s="1"/>
  <c r="C285" i="3" l="1"/>
  <c r="E285" i="3" s="1"/>
  <c r="A286" i="3"/>
  <c r="A287" i="3" l="1"/>
  <c r="C286" i="3"/>
  <c r="E286" i="3" s="1"/>
  <c r="A288" i="3" l="1"/>
  <c r="C287" i="3"/>
  <c r="E287" i="3" s="1"/>
  <c r="C288" i="3" l="1"/>
  <c r="E288" i="3" s="1"/>
  <c r="A289" i="3"/>
  <c r="C289" i="3" l="1"/>
  <c r="E289" i="3" s="1"/>
  <c r="A290" i="3"/>
  <c r="A291" i="3" l="1"/>
  <c r="C290" i="3"/>
  <c r="E290" i="3" s="1"/>
  <c r="A292" i="3" l="1"/>
  <c r="C291" i="3"/>
  <c r="E291" i="3" s="1"/>
  <c r="C292" i="3" l="1"/>
  <c r="E292" i="3" s="1"/>
  <c r="A293" i="3"/>
  <c r="C293" i="3" l="1"/>
  <c r="E293" i="3" s="1"/>
  <c r="A294" i="3"/>
  <c r="C294" i="3" l="1"/>
  <c r="E294" i="3" s="1"/>
  <c r="A295" i="3"/>
  <c r="C295" i="3" l="1"/>
  <c r="E295" i="3" s="1"/>
  <c r="A296" i="3"/>
  <c r="C296" i="3" l="1"/>
  <c r="E296" i="3" s="1"/>
  <c r="A297" i="3"/>
  <c r="A298" i="3" l="1"/>
  <c r="C297" i="3"/>
  <c r="E297" i="3" s="1"/>
  <c r="C298" i="3" l="1"/>
  <c r="E298" i="3" s="1"/>
  <c r="A299" i="3"/>
  <c r="C299" i="3" l="1"/>
  <c r="E299" i="3" s="1"/>
  <c r="A300" i="3"/>
  <c r="C300" i="3" l="1"/>
  <c r="E300" i="3" s="1"/>
  <c r="A301" i="3"/>
  <c r="A302" i="3" l="1"/>
  <c r="C301" i="3"/>
  <c r="E301" i="3" s="1"/>
  <c r="A303" i="3" l="1"/>
  <c r="C302" i="3"/>
  <c r="E302" i="3" s="1"/>
  <c r="C303" i="3" l="1"/>
  <c r="E303" i="3" s="1"/>
  <c r="A304" i="3"/>
  <c r="C304" i="3" l="1"/>
  <c r="E304" i="3" s="1"/>
  <c r="A305" i="3"/>
  <c r="C305" i="3" l="1"/>
  <c r="E305" i="3" s="1"/>
  <c r="A306" i="3"/>
  <c r="A307" i="3" l="1"/>
  <c r="C306" i="3"/>
  <c r="E306" i="3" s="1"/>
  <c r="C307" i="3" l="1"/>
  <c r="E307" i="3" s="1"/>
  <c r="A308" i="3"/>
  <c r="C308" i="3" l="1"/>
  <c r="E308" i="3" s="1"/>
  <c r="A309" i="3"/>
  <c r="C309" i="3" l="1"/>
  <c r="E309" i="3" s="1"/>
  <c r="A310" i="3"/>
  <c r="A311" i="3" l="1"/>
  <c r="C310" i="3"/>
  <c r="E310" i="3" s="1"/>
  <c r="A312" i="3" l="1"/>
  <c r="C311" i="3"/>
  <c r="E311" i="3" s="1"/>
  <c r="A313" i="3" l="1"/>
  <c r="C312" i="3"/>
  <c r="E312" i="3" s="1"/>
  <c r="C313" i="3" l="1"/>
  <c r="E313" i="3" s="1"/>
  <c r="A314" i="3"/>
  <c r="A315" i="3" l="1"/>
  <c r="C314" i="3"/>
  <c r="E314" i="3" s="1"/>
  <c r="A316" i="3" l="1"/>
  <c r="C315" i="3"/>
  <c r="E315" i="3" s="1"/>
  <c r="C316" i="3" l="1"/>
  <c r="E316" i="3" s="1"/>
  <c r="A317" i="3"/>
  <c r="C317" i="3" l="1"/>
  <c r="E317" i="3" s="1"/>
  <c r="A318" i="3"/>
  <c r="A319" i="3" l="1"/>
  <c r="C318" i="3"/>
  <c r="E318" i="3" s="1"/>
  <c r="C319" i="3" l="1"/>
  <c r="E319" i="3" s="1"/>
  <c r="A320" i="3"/>
  <c r="C320" i="3" l="1"/>
  <c r="E320" i="3" s="1"/>
  <c r="A321" i="3"/>
  <c r="A322" i="3" l="1"/>
  <c r="C321" i="3"/>
  <c r="E321" i="3" s="1"/>
  <c r="A323" i="3" l="1"/>
  <c r="C322" i="3"/>
  <c r="E322" i="3" s="1"/>
  <c r="A324" i="3" l="1"/>
  <c r="C323" i="3"/>
  <c r="E323" i="3" s="1"/>
  <c r="C324" i="3" l="1"/>
  <c r="E324" i="3" s="1"/>
  <c r="A325" i="3"/>
  <c r="A326" i="3" l="1"/>
  <c r="C325" i="3"/>
  <c r="E325" i="3" s="1"/>
  <c r="A327" i="3" l="1"/>
  <c r="C326" i="3"/>
  <c r="E326" i="3" s="1"/>
  <c r="C327" i="3" l="1"/>
  <c r="E327" i="3" s="1"/>
  <c r="A328" i="3"/>
  <c r="A329" i="3" l="1"/>
  <c r="C328" i="3"/>
  <c r="E328" i="3" s="1"/>
  <c r="C329" i="3" l="1"/>
  <c r="E329" i="3" s="1"/>
  <c r="A330" i="3"/>
  <c r="C330" i="3" l="1"/>
  <c r="E330" i="3" s="1"/>
  <c r="A331" i="3"/>
  <c r="C331" i="3" l="1"/>
  <c r="E331" i="3" s="1"/>
  <c r="A332" i="3"/>
  <c r="C332" i="3" l="1"/>
  <c r="E332" i="3" s="1"/>
  <c r="A334" i="3" l="1"/>
  <c r="E333" i="3"/>
  <c r="A335" i="3" l="1"/>
  <c r="C334" i="3"/>
  <c r="E334" i="3" s="1"/>
  <c r="A336" i="3" l="1"/>
  <c r="C335" i="3"/>
  <c r="E335" i="3" s="1"/>
  <c r="C336" i="3" l="1"/>
  <c r="E336" i="3" s="1"/>
  <c r="A337" i="3"/>
  <c r="C337" i="3" l="1"/>
  <c r="E337" i="3" s="1"/>
  <c r="A338" i="3"/>
  <c r="A339" i="3" l="1"/>
  <c r="C338" i="3"/>
  <c r="E338" i="3" s="1"/>
  <c r="C339" i="3" l="1"/>
  <c r="E339" i="3" s="1"/>
  <c r="A340" i="3"/>
  <c r="A341" i="3" l="1"/>
  <c r="C340" i="3"/>
  <c r="E340" i="3" s="1"/>
  <c r="A342" i="3" l="1"/>
  <c r="C341" i="3"/>
  <c r="E341" i="3" s="1"/>
  <c r="C342" i="3" l="1"/>
  <c r="E342" i="3" s="1"/>
  <c r="A343" i="3"/>
  <c r="A344" i="3" l="1"/>
  <c r="C343" i="3"/>
  <c r="E343" i="3" s="1"/>
  <c r="A345" i="3" l="1"/>
  <c r="C344" i="3"/>
  <c r="E344" i="3" s="1"/>
  <c r="A346" i="3" l="1"/>
  <c r="C345" i="3"/>
  <c r="E345" i="3" s="1"/>
  <c r="C346" i="3" l="1"/>
  <c r="E346" i="3" s="1"/>
  <c r="A347" i="3"/>
  <c r="A348" i="3" l="1"/>
  <c r="C347" i="3"/>
  <c r="E347" i="3" s="1"/>
  <c r="C348" i="3" l="1"/>
  <c r="E348" i="3" s="1"/>
  <c r="A349" i="3"/>
  <c r="A350" i="3" l="1"/>
  <c r="C349" i="3"/>
  <c r="E349" i="3" s="1"/>
  <c r="A351" i="3" l="1"/>
  <c r="C350" i="3"/>
  <c r="E350" i="3" s="1"/>
  <c r="C351" i="3" l="1"/>
  <c r="E351" i="3" s="1"/>
  <c r="A352" i="3"/>
  <c r="C352" i="3" l="1"/>
  <c r="E352" i="3" s="1"/>
  <c r="A353" i="3"/>
  <c r="A354" i="3" l="1"/>
  <c r="C353" i="3"/>
  <c r="E353" i="3" s="1"/>
  <c r="A355" i="3" l="1"/>
  <c r="C354" i="3"/>
  <c r="E354" i="3" s="1"/>
  <c r="C355" i="3" l="1"/>
  <c r="E355" i="3" s="1"/>
  <c r="A356" i="3"/>
  <c r="C356" i="3" l="1"/>
  <c r="E356" i="3" s="1"/>
  <c r="A357" i="3"/>
  <c r="A358" i="3" l="1"/>
  <c r="C357" i="3"/>
  <c r="E357" i="3" s="1"/>
  <c r="C358" i="3" l="1"/>
  <c r="E358" i="3" s="1"/>
  <c r="A359" i="3"/>
  <c r="C359" i="3" l="1"/>
  <c r="E359" i="3" s="1"/>
  <c r="K54" i="5" l="1"/>
  <c r="K53" i="5"/>
  <c r="K52" i="5"/>
  <c r="K51" i="5"/>
  <c r="K50" i="5"/>
  <c r="K49" i="5"/>
  <c r="K48" i="5"/>
  <c r="K47" i="5"/>
  <c r="K46" i="5"/>
  <c r="K45" i="5"/>
  <c r="K44" i="5"/>
  <c r="K43" i="5"/>
  <c r="K42" i="5"/>
  <c r="K41" i="5"/>
  <c r="K40" i="5"/>
  <c r="K39" i="5"/>
  <c r="K38" i="5"/>
  <c r="K37" i="5"/>
  <c r="K36" i="5"/>
  <c r="K35" i="5"/>
  <c r="K34" i="5"/>
  <c r="K33" i="5"/>
  <c r="K32" i="5"/>
  <c r="K31" i="5"/>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<sst xmlns="http://schemas.openxmlformats.org/spreadsheetml/2006/main" count="3266" uniqueCount="606">
  <si>
    <t xml:space="preserve"> </t>
  </si>
  <si>
    <t xml:space="preserve">MATIN </t>
  </si>
  <si>
    <t>APRES-MIDI</t>
  </si>
  <si>
    <t>MATIN</t>
  </si>
  <si>
    <t>EQUIPE</t>
  </si>
  <si>
    <t>ANDRESY</t>
  </si>
  <si>
    <t>COMMENTAIRES</t>
  </si>
  <si>
    <t xml:space="preserve">CARRIERES </t>
  </si>
  <si>
    <t>ACHERES</t>
  </si>
  <si>
    <t>ADRESSE DU CONTRÔLE</t>
  </si>
  <si>
    <t>ADRESSE DE FACTURATION</t>
  </si>
  <si>
    <t>Réf. Rdv</t>
  </si>
  <si>
    <t>Chargée de 
Clientèle</t>
  </si>
  <si>
    <t>Techniciens</t>
  </si>
  <si>
    <t>RDV</t>
  </si>
  <si>
    <t>Créneau</t>
  </si>
  <si>
    <t>Civilité</t>
  </si>
  <si>
    <t>Nom</t>
  </si>
  <si>
    <t>Prénom</t>
  </si>
  <si>
    <t>N°</t>
  </si>
  <si>
    <t>Rue</t>
  </si>
  <si>
    <t>Complément</t>
  </si>
  <si>
    <t>Commune</t>
  </si>
  <si>
    <t>CP</t>
  </si>
  <si>
    <t>mail</t>
  </si>
  <si>
    <t>Tél 1</t>
  </si>
  <si>
    <t>Tél 2</t>
  </si>
  <si>
    <t>Observations</t>
  </si>
  <si>
    <t>CV</t>
  </si>
  <si>
    <t>COPIER LA LIGNE DE RENDEZ-VOUS CI-DESSOUS POUR EDITER DOCUMENTS</t>
  </si>
  <si>
    <t>Chargée</t>
  </si>
  <si>
    <t>ref RDV</t>
  </si>
  <si>
    <t>Maison / appt</t>
  </si>
  <si>
    <t>RUE</t>
  </si>
  <si>
    <t>COMPLEMENT</t>
  </si>
  <si>
    <t>COMMUNE</t>
  </si>
  <si>
    <t xml:space="preserve">CP </t>
  </si>
  <si>
    <t>OBSERVATIONS</t>
  </si>
  <si>
    <t xml:space="preserve">Numéro de RDV </t>
  </si>
  <si>
    <t>CONFLANS SAINTE HONORINE</t>
  </si>
  <si>
    <t xml:space="preserve">PROPRIETE VERIFIEE </t>
  </si>
  <si>
    <t>Nom :</t>
  </si>
  <si>
    <t>N° téléphone :</t>
  </si>
  <si>
    <t>Adresse :</t>
  </si>
  <si>
    <t>LA VERIFICATION</t>
  </si>
  <si>
    <t>Date du contrôle :</t>
  </si>
  <si>
    <t>Adresse de l'installation :</t>
  </si>
  <si>
    <t>Nom du vérificateur :</t>
  </si>
  <si>
    <t>Nature du réseau passant au droit de la propriété</t>
  </si>
  <si>
    <t>Vous avez choisi de faire effectuer par nos services un contrôle de votre raccordement au réseau</t>
  </si>
  <si>
    <t>Présence d'un branchement eaux usées entre la propriété et le réseau communal</t>
  </si>
  <si>
    <t>d'assainissement pour l'installation citée en références.</t>
  </si>
  <si>
    <t>Vous trouverez ci-dessous les éléments de cette préstation :</t>
  </si>
  <si>
    <t>Contrôle du rejet d'eaux pluviales dans le collecteur des eaux usées</t>
  </si>
  <si>
    <t xml:space="preserve">Désignation </t>
  </si>
  <si>
    <t>Qté</t>
  </si>
  <si>
    <t>Prix unitaire HT</t>
  </si>
  <si>
    <t>TOTAL HT</t>
  </si>
  <si>
    <r>
      <t xml:space="preserve">Important : </t>
    </r>
    <r>
      <rPr>
        <sz val="11"/>
        <color theme="1"/>
        <rFont val="Calibri"/>
        <family val="2"/>
        <scheme val="minor"/>
      </rPr>
      <t>ce certificat ne préjuge en aucun cas de la conformité du raccordement des  installations</t>
    </r>
  </si>
  <si>
    <t>TVA 20%</t>
  </si>
  <si>
    <t>sanitaires à l'intérieur de la propriété.</t>
  </si>
  <si>
    <t>CONCLUSION</t>
  </si>
  <si>
    <t>TOTAL TTC</t>
  </si>
  <si>
    <t>RACCORDEMENT</t>
  </si>
  <si>
    <t xml:space="preserve">Votre rendez-vous est fixé : le </t>
  </si>
  <si>
    <t xml:space="preserve">entre </t>
  </si>
  <si>
    <t>Notre intervention ne pourra avoir lieu qu'après récéption du pré-rapport ci-joint dûment complété et de votre chèque de règlement à l'ordre de SEFO.</t>
  </si>
  <si>
    <t>A défaut de réception du règlement et du pré-rapport sous huitaine, 
le rendez-vous prévu sera considéré comme annulé</t>
  </si>
  <si>
    <t>Observations complémentaires : …………………………………………………………………………………………………………………………………..</t>
  </si>
  <si>
    <t>……………………………………………………...………...…………………………………………….………………………………...…………………….………….</t>
  </si>
  <si>
    <t xml:space="preserve">Vous souhaitant bonne réception de la présente, nous vous prions de croire, </t>
  </si>
  <si>
    <t>en l'assurance de nos salutations distinguées.</t>
  </si>
  <si>
    <t>La Cheffe du service Assainissement</t>
  </si>
  <si>
    <t>Votre chargée de clientèle</t>
  </si>
  <si>
    <t xml:space="preserve">
</t>
  </si>
  <si>
    <t>COORDONNEES DE LA PARCELLE</t>
  </si>
  <si>
    <t>Prénom :</t>
  </si>
  <si>
    <t>Code Postal :</t>
  </si>
  <si>
    <t>Commune :</t>
  </si>
  <si>
    <t>A remplir par le propriétaire</t>
  </si>
  <si>
    <t>Rejet vers quel réseau</t>
  </si>
  <si>
    <t>Raison de l'anomalie</t>
  </si>
  <si>
    <t>N° de la personne sur place le jour du rendez-vous :</t>
  </si>
  <si>
    <r>
      <t>Nature du réseau public</t>
    </r>
    <r>
      <rPr>
        <sz val="11"/>
        <color theme="1"/>
        <rFont val="Calibri"/>
        <family val="2"/>
        <scheme val="minor"/>
      </rPr>
      <t xml:space="preserve"> :</t>
    </r>
  </si>
  <si>
    <t>........................................................................................................................................................................................................................................................................................................................................................................................</t>
  </si>
  <si>
    <r>
      <t>Préconisations</t>
    </r>
    <r>
      <rPr>
        <sz val="11"/>
        <color theme="1"/>
        <rFont val="Calibri"/>
        <family val="2"/>
        <scheme val="minor"/>
      </rPr>
      <t xml:space="preserve"> :</t>
    </r>
  </si>
  <si>
    <r>
      <t>Cause des anomalies</t>
    </r>
    <r>
      <rPr>
        <sz val="11"/>
        <color theme="1"/>
        <rFont val="Calibri"/>
        <family val="2"/>
        <scheme val="minor"/>
      </rPr>
      <t xml:space="preserve"> :</t>
    </r>
  </si>
  <si>
    <t>Andrésy, le</t>
  </si>
  <si>
    <t>Adresse d'installation :</t>
  </si>
  <si>
    <t>Vous avez choisi de faire effectuer par nos services un contrôle de votre raccordement au réseau d’assainissement pour l’installation citée en références.</t>
  </si>
  <si>
    <t>FAL</t>
  </si>
  <si>
    <t>AUL</t>
  </si>
  <si>
    <t>NEZ</t>
  </si>
  <si>
    <t>JUZ</t>
  </si>
  <si>
    <t>VAU</t>
  </si>
  <si>
    <t>NES</t>
  </si>
  <si>
    <t>BUT</t>
  </si>
  <si>
    <t>VAL</t>
  </si>
  <si>
    <t>LAB</t>
  </si>
  <si>
    <t>PAR</t>
  </si>
  <si>
    <t>JUZIERS</t>
  </si>
  <si>
    <t>ORGEVAL</t>
  </si>
  <si>
    <t>AUBERGENVILLE</t>
  </si>
  <si>
    <t>TESSANCOURT SUR AUBETTE</t>
  </si>
  <si>
    <t>MORAINVILLIERS</t>
  </si>
  <si>
    <t>LES ALLUETS LE ROI</t>
  </si>
  <si>
    <t>entre</t>
  </si>
  <si>
    <t>Vous souhaitant bonne réception de la présente, nous vous prions de croire, Madame, Monsieur, en l’assurance de nos salutations distinguées.</t>
  </si>
  <si>
    <t>À défaut de réception du règlement et du pré-rapport sous huitaine, le rendez-vous prévu sera considéré comme annulé.</t>
  </si>
  <si>
    <t xml:space="preserve">Votre rendez-vous est fixé le : </t>
  </si>
  <si>
    <t/>
  </si>
  <si>
    <t>Madame,</t>
  </si>
  <si>
    <t>Contrôle de raccordement au réseau collectif d'assainissement - séparatif</t>
  </si>
  <si>
    <t>13h45 et 16h30</t>
  </si>
  <si>
    <t>Téléphone:</t>
  </si>
  <si>
    <r>
      <t>Protocole du contrôle</t>
    </r>
    <r>
      <rPr>
        <sz val="11"/>
        <color rgb="FF000000"/>
        <rFont val="Arial"/>
        <family val="2"/>
      </rPr>
      <t> :</t>
    </r>
  </si>
  <si>
    <t>Contrôle des eaux pluviales</t>
  </si>
  <si>
    <t>Point sur schéma</t>
  </si>
  <si>
    <t>(Gouttières, grilles, …)</t>
  </si>
  <si>
    <t>Installations</t>
  </si>
  <si>
    <t>Niveau</t>
  </si>
  <si>
    <t xml:space="preserve">LA VERIFICATION </t>
  </si>
  <si>
    <r>
      <t>Type de visite</t>
    </r>
    <r>
      <rPr>
        <sz val="11"/>
        <color theme="1"/>
        <rFont val="Calibri"/>
        <family val="2"/>
        <scheme val="minor"/>
      </rPr>
      <t xml:space="preserve"> :</t>
    </r>
  </si>
  <si>
    <t>Margaux</t>
  </si>
  <si>
    <t>Succession</t>
  </si>
  <si>
    <t>APPT</t>
  </si>
  <si>
    <t>CONFLANS STE HONORINE</t>
  </si>
  <si>
    <t>INFORMATIONS RDV</t>
  </si>
  <si>
    <t>ASTREINTE</t>
  </si>
  <si>
    <t>Monsieur ou Madame</t>
  </si>
  <si>
    <t>MAISON</t>
  </si>
  <si>
    <t>CHANTELOUP LES VIGNES</t>
  </si>
  <si>
    <t>Le Vérificateur</t>
  </si>
  <si>
    <t>2e agent                      :</t>
  </si>
  <si>
    <t>SCI</t>
  </si>
  <si>
    <t>AULNAY SUR MAULDRE</t>
  </si>
  <si>
    <t>NEZEL</t>
  </si>
  <si>
    <t>LA FALAISE</t>
  </si>
  <si>
    <t>VAUX SUR SEINE</t>
  </si>
  <si>
    <t>NESLES LA VALLEE</t>
  </si>
  <si>
    <t>VALMONDOIS</t>
  </si>
  <si>
    <t>LABBEVILLE</t>
  </si>
  <si>
    <t>PARMAIN</t>
  </si>
  <si>
    <t>ARGENTEUIL</t>
  </si>
  <si>
    <t>ARG</t>
  </si>
  <si>
    <t>Absence d'anomalie</t>
  </si>
  <si>
    <t>Destination du rejet</t>
  </si>
  <si>
    <t>Ne rien inscrire dans les colonnes grisées - à remplir par le technicien</t>
  </si>
  <si>
    <t>(réseau EP, puisard, récupérateur...)</t>
  </si>
  <si>
    <r>
      <rPr>
        <b/>
        <u/>
        <sz val="11"/>
        <color theme="1"/>
        <rFont val="Calibri"/>
        <family val="2"/>
        <scheme val="minor"/>
      </rPr>
      <t>Informations préalables à nous communiquer avant réalisation du contrôle</t>
    </r>
    <r>
      <rPr>
        <b/>
        <sz val="11"/>
        <color theme="1"/>
        <rFont val="Calibri"/>
        <family val="2"/>
        <scheme val="minor"/>
      </rPr>
      <t xml:space="preserve"> :</t>
    </r>
    <r>
      <rPr>
        <b/>
        <u/>
        <sz val="11"/>
        <color theme="1"/>
        <rFont val="Calibri"/>
        <family val="2"/>
        <scheme val="minor"/>
      </rPr>
      <t xml:space="preserve">
</t>
    </r>
    <r>
      <rPr>
        <sz val="11"/>
        <color theme="1"/>
        <rFont val="Calibri"/>
        <family val="2"/>
        <scheme val="minor"/>
      </rPr>
      <t xml:space="preserve">
Présence d’un ouvrage de type fosse, bac à graisse, etc… : ☐ OUI                   ☐ NON
Présence de pompe de relevage : 	☐ OUI                   ☐ NON
</t>
    </r>
    <r>
      <rPr>
        <b/>
        <u/>
        <sz val="11"/>
        <color theme="1"/>
        <rFont val="Calibri"/>
        <family val="2"/>
        <scheme val="minor"/>
      </rPr>
      <t>Installations à contrôler</t>
    </r>
    <r>
      <rPr>
        <b/>
        <sz val="11"/>
        <color theme="1"/>
        <rFont val="Calibri"/>
        <family val="2"/>
        <scheme val="minor"/>
      </rPr>
      <t xml:space="preserve"> </t>
    </r>
    <r>
      <rPr>
        <sz val="11"/>
        <color theme="1"/>
        <rFont val="Calibri"/>
        <family val="2"/>
        <scheme val="minor"/>
      </rPr>
      <t xml:space="preserve">
Merci d’indiquer dans les colonnes blanches, la liste de tous les points d’eaux (lavabos, évier, WC, etc) présents dans le bâtiment ainsi que leur niveau (1er étage, cave, dépendance, etc).</t>
    </r>
  </si>
  <si>
    <t>Madame</t>
  </si>
  <si>
    <t>CARRIERES SOUS POISSY</t>
  </si>
  <si>
    <t>Monsieur</t>
  </si>
  <si>
    <t>x</t>
  </si>
  <si>
    <t>CFS</t>
  </si>
  <si>
    <t>ACH</t>
  </si>
  <si>
    <t>CAR</t>
  </si>
  <si>
    <t>AND</t>
  </si>
  <si>
    <t>MOR</t>
  </si>
  <si>
    <t>ORG</t>
  </si>
  <si>
    <t>TES</t>
  </si>
  <si>
    <t>AUB</t>
  </si>
  <si>
    <t>ALL</t>
  </si>
  <si>
    <t>CHP</t>
  </si>
  <si>
    <t>AS4</t>
  </si>
  <si>
    <t>AS5</t>
  </si>
  <si>
    <t>Pièce</t>
  </si>
  <si>
    <t>Dispositif utilisé</t>
  </si>
  <si>
    <t>Point sur le schéma</t>
  </si>
  <si>
    <t>Sté</t>
  </si>
  <si>
    <t>Christine</t>
  </si>
  <si>
    <t>Anomalie</t>
  </si>
  <si>
    <t xml:space="preserve">CONSTAT </t>
  </si>
  <si>
    <t>suite aux contrôles réalisés sur site et selon le pré-rapport renseigné par le propriétaire</t>
  </si>
  <si>
    <t>Anomalie(s) constatée(s)</t>
  </si>
  <si>
    <t>…............................................................................................................................................................................</t>
  </si>
  <si>
    <t>Indivision</t>
  </si>
  <si>
    <t xml:space="preserve">Interphone BIDOLI - Appeler en arrivant </t>
  </si>
  <si>
    <t>Pascale</t>
  </si>
  <si>
    <t>Le jour du contrôle, les locaux devront être alimentés en eau et en électricité. 
Tous les ouvrages d'assainissement (regards dans le jardin, trappes en pied de gouttières…)
devront être accessibles et ouverts.</t>
  </si>
  <si>
    <t>Type</t>
  </si>
  <si>
    <t>X</t>
  </si>
  <si>
    <t>BUTRY SUR OISE</t>
  </si>
  <si>
    <t>Compléments</t>
  </si>
  <si>
    <t>BUTRY - NESLES - LABBEVILLE  PARMAIN - VALMONDOIS</t>
  </si>
  <si>
    <t>JUZIERS - VAUX - TESSANCOURT</t>
  </si>
  <si>
    <t xml:space="preserve">CHANTELOUP </t>
  </si>
  <si>
    <t>AUBERGENVILLE - LA FALAISE- AULNAY  - NEZEL</t>
  </si>
  <si>
    <t>LA CELLE SAINT CLOUD</t>
  </si>
  <si>
    <t>Kalthoum</t>
  </si>
  <si>
    <t>BIEVRES</t>
  </si>
  <si>
    <t>BOIS D'ARCY</t>
  </si>
  <si>
    <t>JOUY EN JOSAS</t>
  </si>
  <si>
    <t>BIE</t>
  </si>
  <si>
    <t>JOU</t>
  </si>
  <si>
    <t>BDA</t>
  </si>
  <si>
    <t>CEL</t>
  </si>
  <si>
    <t>VGP</t>
  </si>
  <si>
    <t>Secteur</t>
  </si>
  <si>
    <t>Tarif</t>
  </si>
  <si>
    <t>APPTAS5</t>
  </si>
  <si>
    <t>APPTAS5X</t>
  </si>
  <si>
    <t>MAISONAS5</t>
  </si>
  <si>
    <t>MAISONAS5X</t>
  </si>
  <si>
    <t>APPTARG</t>
  </si>
  <si>
    <t>APPTARGX</t>
  </si>
  <si>
    <t>MAISONARG</t>
  </si>
  <si>
    <t>MAISONARGX</t>
  </si>
  <si>
    <t>APPTVGP</t>
  </si>
  <si>
    <t>APPTVGPX</t>
  </si>
  <si>
    <t>MAISONVGP</t>
  </si>
  <si>
    <t>MAISONVGPX</t>
  </si>
  <si>
    <t>APPTAS7</t>
  </si>
  <si>
    <t>APPTAS7X</t>
  </si>
  <si>
    <t>MAISONAS7</t>
  </si>
  <si>
    <t>MAISONAS7X</t>
  </si>
  <si>
    <t>ANC BUREAU</t>
  </si>
  <si>
    <t>VK</t>
  </si>
  <si>
    <t>SR - CP</t>
  </si>
  <si>
    <t>828-CFS</t>
  </si>
  <si>
    <r>
      <rPr>
        <u/>
        <sz val="9"/>
        <color theme="1"/>
        <rFont val="Calibri"/>
        <family val="2"/>
        <scheme val="minor"/>
      </rPr>
      <t>Certificat rédigé selon les articles suivants</t>
    </r>
    <r>
      <rPr>
        <sz val="9"/>
        <color theme="1"/>
        <rFont val="Calibri"/>
        <family val="2"/>
        <scheme val="minor"/>
      </rPr>
      <t> :</t>
    </r>
  </si>
  <si>
    <t>AS</t>
  </si>
  <si>
    <t>AS - MLD</t>
  </si>
  <si>
    <t>La Cheffe de Service Conformités</t>
  </si>
  <si>
    <t xml:space="preserve">dans </t>
  </si>
  <si>
    <t xml:space="preserve">BOIS D'ARCY -  LA  CELLE SAINT CLOUD  </t>
  </si>
  <si>
    <t>BIEVRES  -  JOUY EN JOSAS</t>
  </si>
  <si>
    <t>REDACTION</t>
  </si>
  <si>
    <t>RG - VK</t>
  </si>
  <si>
    <t>RR - SR</t>
  </si>
  <si>
    <t>Anomalie - rejet EP dans
réseau EU</t>
  </si>
  <si>
    <t>RR</t>
  </si>
  <si>
    <t>A</t>
  </si>
  <si>
    <t>RG</t>
  </si>
  <si>
    <t>AS7</t>
  </si>
  <si>
    <t>SICTEU</t>
  </si>
  <si>
    <t>APPTSICTEU</t>
  </si>
  <si>
    <t>MAISONSICTEU</t>
  </si>
  <si>
    <t>MAISONSICTEUX</t>
  </si>
  <si>
    <t>APPTSICTEUX</t>
  </si>
  <si>
    <t>MAISONAS4</t>
  </si>
  <si>
    <t>MAISONAS4X</t>
  </si>
  <si>
    <t>MAISONACH</t>
  </si>
  <si>
    <t>MAISONACHX</t>
  </si>
  <si>
    <t>APPTAS4</t>
  </si>
  <si>
    <t>APPTAS4X</t>
  </si>
  <si>
    <t>APPTACH</t>
  </si>
  <si>
    <t>APPTACHX</t>
  </si>
  <si>
    <t>SR</t>
  </si>
  <si>
    <t>MLDA</t>
  </si>
  <si>
    <t>ABS</t>
  </si>
  <si>
    <t>COORDONNEES DU PROPRIETAIRE OU DE SON REPRESENTANT (si différentes de la parcelle)</t>
  </si>
  <si>
    <t>Vous trouverez ci-joint les éléments de cette prestation :</t>
  </si>
  <si>
    <t>RR - CP</t>
  </si>
  <si>
    <t>ORGEVAL - MORAINVILLIERS - LES ALLUETS LE ROI</t>
  </si>
  <si>
    <t>INFORMATIONS DOSSIER</t>
  </si>
  <si>
    <t>Date envoi PR</t>
  </si>
  <si>
    <t>Date retour PR complété</t>
  </si>
  <si>
    <t xml:space="preserve">Règlement </t>
  </si>
  <si>
    <t>chèque</t>
  </si>
  <si>
    <t>virement</t>
  </si>
  <si>
    <t>Date</t>
  </si>
  <si>
    <t xml:space="preserve">Référence RDV </t>
  </si>
  <si>
    <t xml:space="preserve">Adresse </t>
  </si>
  <si>
    <t xml:space="preserve">Nom du client </t>
  </si>
  <si>
    <t xml:space="preserve">Numéro de téléphone </t>
  </si>
  <si>
    <t xml:space="preserve">Mail </t>
  </si>
  <si>
    <t xml:space="preserve">Date et créneau RDV </t>
  </si>
  <si>
    <t xml:space="preserve">Technicien </t>
  </si>
  <si>
    <t xml:space="preserve">Commentaires </t>
  </si>
  <si>
    <t>Date envoi certificat</t>
  </si>
  <si>
    <t>RR - AS</t>
  </si>
  <si>
    <t>RV ANC</t>
  </si>
  <si>
    <t>ANC REDACTION</t>
  </si>
  <si>
    <t xml:space="preserve">x </t>
  </si>
  <si>
    <t>4517-CFS M</t>
  </si>
  <si>
    <t>4520-AUB M</t>
  </si>
  <si>
    <t xml:space="preserve">RG-SR </t>
  </si>
  <si>
    <t>4539-NES</t>
  </si>
  <si>
    <t>CP MATIN</t>
  </si>
  <si>
    <t>CP SOIR</t>
  </si>
  <si>
    <t xml:space="preserve">RG - CP </t>
  </si>
  <si>
    <t>RG-CP-VK</t>
  </si>
  <si>
    <t>4546-BIE M</t>
  </si>
  <si>
    <t>4572-JOU A</t>
  </si>
  <si>
    <t xml:space="preserve">4577-ACH A </t>
  </si>
  <si>
    <t>4578-BDA M</t>
  </si>
  <si>
    <t>4581-JOU M</t>
  </si>
  <si>
    <t xml:space="preserve">4586-ACH A </t>
  </si>
  <si>
    <t>4592-CFS A</t>
  </si>
  <si>
    <t>4597-BDA M</t>
  </si>
  <si>
    <t>SR - RR</t>
  </si>
  <si>
    <t xml:space="preserve">4605-CEL CV </t>
  </si>
  <si>
    <t>4608-BDA M</t>
  </si>
  <si>
    <t>4611-BDA M</t>
  </si>
  <si>
    <t>4612-JOU M</t>
  </si>
  <si>
    <t>17 ROUTE DE JOUY BIE</t>
  </si>
  <si>
    <t xml:space="preserve">BIE 18 ROUTE DE JOUY </t>
  </si>
  <si>
    <t>4628-CFS M</t>
  </si>
  <si>
    <t>4623-CFS M</t>
  </si>
  <si>
    <t>C-V BDA 40 Av Jean cassales</t>
  </si>
  <si>
    <t>4635-CHP M</t>
  </si>
  <si>
    <t>4650-CFS M</t>
  </si>
  <si>
    <t>41 LOGEMENTS-CFS ( DEVIS 2300224)</t>
  </si>
  <si>
    <t xml:space="preserve">41 LOGEMENTS-CFS ( DEVIS D2300224) EN ATTENTE D'UN RETOUR DE CONFIRMATION </t>
  </si>
  <si>
    <t xml:space="preserve">11 ROUTE DE JOUY - BIE </t>
  </si>
  <si>
    <t>4659-CFS M</t>
  </si>
  <si>
    <t>4665-JUZ M</t>
  </si>
  <si>
    <t>RV ANC T De Bonna -CFS</t>
  </si>
  <si>
    <t>RV ANC T De Bonna - CFS</t>
  </si>
  <si>
    <t>4669-BUT CV</t>
  </si>
  <si>
    <t>4673-BDA A</t>
  </si>
  <si>
    <t>Planning 2023 v.4</t>
  </si>
  <si>
    <t>4680-BUT M</t>
  </si>
  <si>
    <t>4681-BDA M</t>
  </si>
  <si>
    <t>4685-CFS M</t>
  </si>
  <si>
    <t>SR PLOMBIER</t>
  </si>
  <si>
    <t xml:space="preserve">SR </t>
  </si>
  <si>
    <t>MLD - LS</t>
  </si>
  <si>
    <t>VK - LS</t>
  </si>
  <si>
    <t>ANC P ILE DE MIGNEAUX POISSY</t>
  </si>
  <si>
    <t>RR - VK - LS</t>
  </si>
  <si>
    <t xml:space="preserve">4691-CFS A </t>
  </si>
  <si>
    <t>4693-CEL A</t>
  </si>
  <si>
    <t>RR -CP</t>
  </si>
  <si>
    <t>LS DISPO SI BESOIN AU SERVICE TRAVAUX</t>
  </si>
  <si>
    <t>4695-TES CV</t>
  </si>
  <si>
    <t xml:space="preserve">SR - </t>
  </si>
  <si>
    <t>4696-CAR A</t>
  </si>
  <si>
    <t>ANC P - MOR RUE DE LA FONTAINE AU GENDARME</t>
  </si>
  <si>
    <t>ANC V ILE DU PLATAIS - MED 14H30</t>
  </si>
  <si>
    <t>RR  -  SR</t>
  </si>
  <si>
    <t>ANC P MOR RUE DE LA FONTAINE AU GENDARME</t>
  </si>
  <si>
    <t>4700-AUB M</t>
  </si>
  <si>
    <t>ANC P - MOR RUE DE LA FONTAINE AU GENDARME +  nombre paire</t>
  </si>
  <si>
    <t>LANZA POISSY 14H</t>
  </si>
  <si>
    <t>ANC V -  MOR 9H</t>
  </si>
  <si>
    <t>MONVOISIN - POISSY 9H30</t>
  </si>
  <si>
    <t>4701-ORG M</t>
  </si>
  <si>
    <t>4702-JOU A</t>
  </si>
  <si>
    <t>4703-ACH A</t>
  </si>
  <si>
    <t>RR - VK</t>
  </si>
  <si>
    <t>4704-ACH A</t>
  </si>
  <si>
    <t>4705-AND M</t>
  </si>
  <si>
    <t>4706-CFS A</t>
  </si>
  <si>
    <t>4707-ACH CV</t>
  </si>
  <si>
    <t>4708-ORG M</t>
  </si>
  <si>
    <t>4711-CEL A</t>
  </si>
  <si>
    <t xml:space="preserve">4712-ACH A </t>
  </si>
  <si>
    <t>4713-JUZ M</t>
  </si>
  <si>
    <t>4714-JUZ M</t>
  </si>
  <si>
    <t>4715-AND CV</t>
  </si>
  <si>
    <t>4716-LAB M</t>
  </si>
  <si>
    <t>4717-CAR A</t>
  </si>
  <si>
    <t>4718-ALL M</t>
  </si>
  <si>
    <t>4719-CFS M</t>
  </si>
  <si>
    <t>4720-VAU M</t>
  </si>
  <si>
    <t>4721-VAL CV</t>
  </si>
  <si>
    <t>4722-JUZ M</t>
  </si>
  <si>
    <t>4723-ORG CV</t>
  </si>
  <si>
    <t>4724-NEZ M</t>
  </si>
  <si>
    <t>4725-CFS A</t>
  </si>
  <si>
    <r>
      <rPr>
        <b/>
        <sz val="12"/>
        <color theme="1"/>
        <rFont val="Calibri"/>
        <family val="2"/>
        <scheme val="minor"/>
      </rPr>
      <t xml:space="preserve">ANC V </t>
    </r>
    <r>
      <rPr>
        <sz val="12"/>
        <color theme="1"/>
        <rFont val="Calibri"/>
        <family val="2"/>
        <scheme val="minor"/>
      </rPr>
      <t>225 BIS RUE PAUL DOUMER A TRIEL SUR SEINE</t>
    </r>
  </si>
  <si>
    <t>4726-AND M</t>
  </si>
  <si>
    <t>4727-CFS M</t>
  </si>
  <si>
    <t>4728-AUB A</t>
  </si>
  <si>
    <t>4712-ACH M</t>
  </si>
  <si>
    <t>4730-AUB A</t>
  </si>
  <si>
    <t>4731-CAR M</t>
  </si>
  <si>
    <t>4732-CAR A</t>
  </si>
  <si>
    <t>4733-VAU M</t>
  </si>
  <si>
    <t>4734-CFS CV</t>
  </si>
  <si>
    <t xml:space="preserve">RG-SR - CP - RR </t>
  </si>
  <si>
    <t>RG-SR -CP - RR</t>
  </si>
  <si>
    <t xml:space="preserve"> VK - LS</t>
  </si>
  <si>
    <t xml:space="preserve">AS - MLD </t>
  </si>
  <si>
    <t>4550-CEL M</t>
  </si>
  <si>
    <t xml:space="preserve">ANC 13 SENTE DE LA FONTAINE AUX GENDARMES - MOR </t>
  </si>
  <si>
    <t>4735-BUT CV</t>
  </si>
  <si>
    <t>4736-MOR M</t>
  </si>
  <si>
    <t>4737-AND M</t>
  </si>
  <si>
    <t>4738-CFS CV</t>
  </si>
  <si>
    <t>RG - LS</t>
  </si>
  <si>
    <t>RG -LS</t>
  </si>
  <si>
    <t>CP - VK</t>
  </si>
  <si>
    <t>RG- LS</t>
  </si>
  <si>
    <t>SR - CP - MLD</t>
  </si>
  <si>
    <t xml:space="preserve">AS </t>
  </si>
  <si>
    <t xml:space="preserve">AS -MLD </t>
  </si>
  <si>
    <t>AS- MLD</t>
  </si>
  <si>
    <t xml:space="preserve">RR- VK </t>
  </si>
  <si>
    <t xml:space="preserve">RR - VK </t>
  </si>
  <si>
    <t>SECU</t>
  </si>
  <si>
    <t>4739-CHP A</t>
  </si>
  <si>
    <t>4740-CAR A</t>
  </si>
  <si>
    <t>ANC P MOR RUE DE LA FONTAINE AUX GENDARMES + nombre paire</t>
  </si>
  <si>
    <t>4741-CFS A</t>
  </si>
  <si>
    <t>SR - CP - LS</t>
  </si>
  <si>
    <t>4742-JUZ  M</t>
  </si>
  <si>
    <t>4743-CH A</t>
  </si>
  <si>
    <t>4744-ACH M</t>
  </si>
  <si>
    <t>4745-VAU M</t>
  </si>
  <si>
    <t>3CHEMIN DE LA FONTAINE AUX GENDARMES - MOR</t>
  </si>
  <si>
    <t>4746-AUB A</t>
  </si>
  <si>
    <t>4747-AND A</t>
  </si>
  <si>
    <t>4748-BDA A</t>
  </si>
  <si>
    <t>4687-CAR M</t>
  </si>
  <si>
    <t>4751-CFS CV</t>
  </si>
  <si>
    <t>Kathloum</t>
  </si>
  <si>
    <t>Dylan</t>
  </si>
  <si>
    <t>4752-CAR A</t>
  </si>
  <si>
    <t>4753-NES CV</t>
  </si>
  <si>
    <t>4755-ACH A</t>
  </si>
  <si>
    <t>4756-BDA A</t>
  </si>
  <si>
    <t>4758-CFS M CV</t>
  </si>
  <si>
    <t>Arrivée AUREL ZOLA nouveau technicien</t>
  </si>
  <si>
    <t>Dossier N°</t>
  </si>
  <si>
    <t>RDV le</t>
  </si>
  <si>
    <t>4754-ACH A</t>
  </si>
  <si>
    <t>4759--CFS M</t>
  </si>
  <si>
    <t xml:space="preserve">4760-ACH A </t>
  </si>
  <si>
    <t>4761-JUZ M</t>
  </si>
  <si>
    <t>4762-CFS M</t>
  </si>
  <si>
    <t>4758-CFS A</t>
  </si>
  <si>
    <t>4763-CAR A</t>
  </si>
  <si>
    <t>4764-CAR A</t>
  </si>
  <si>
    <t>4765-CAR A</t>
  </si>
  <si>
    <t>47 Carnot - NES</t>
  </si>
  <si>
    <t>49 Carnot - NES</t>
  </si>
  <si>
    <t>PB AM</t>
  </si>
  <si>
    <t>contrôle ANC (Fosse septique) Chemin de beaulieu – Orgeval</t>
  </si>
  <si>
    <t>CONGES</t>
  </si>
  <si>
    <t>DEJ</t>
  </si>
  <si>
    <t xml:space="preserve">ABS </t>
  </si>
  <si>
    <t>RELANCE TEL</t>
  </si>
  <si>
    <t>RELANCE MAIL</t>
  </si>
  <si>
    <t>1091-CFS</t>
  </si>
  <si>
    <t>équipe Techniciens</t>
  </si>
  <si>
    <t>Nom du Technicien vérificateur :</t>
  </si>
  <si>
    <t>Christophe PIAT</t>
  </si>
  <si>
    <t>Réf. Rdv3</t>
  </si>
  <si>
    <t>N°5</t>
  </si>
  <si>
    <t>Commune7</t>
  </si>
  <si>
    <t>Mahamadoun CISSE</t>
  </si>
  <si>
    <t>Marie-Laure DJOMO ALIMA</t>
  </si>
  <si>
    <t>Van KOMBILA</t>
  </si>
  <si>
    <t>Aurélie SIGRAND</t>
  </si>
  <si>
    <t>Stéphane REIGAZA</t>
  </si>
  <si>
    <t>Nathan DORE GARZON</t>
  </si>
  <si>
    <t>Technicien</t>
  </si>
  <si>
    <t>Code</t>
  </si>
  <si>
    <t>CODE</t>
  </si>
  <si>
    <t>Mesdames</t>
  </si>
  <si>
    <t>Messieurs</t>
  </si>
  <si>
    <t>Consorts</t>
  </si>
  <si>
    <t>code2</t>
  </si>
  <si>
    <t>Charge clientele</t>
  </si>
  <si>
    <t>ID</t>
  </si>
  <si>
    <t>NDG</t>
  </si>
  <si>
    <t>MC</t>
  </si>
  <si>
    <t>René Gazon</t>
  </si>
  <si>
    <t>Roger Rien</t>
  </si>
  <si>
    <t>Nom1</t>
  </si>
  <si>
    <t>Prenom1</t>
  </si>
  <si>
    <t>Nom2</t>
  </si>
  <si>
    <t>Prenom2</t>
  </si>
  <si>
    <t>Nom3</t>
  </si>
  <si>
    <t>Prenom3</t>
  </si>
  <si>
    <t>Nom4</t>
  </si>
  <si>
    <t>Prenom4</t>
  </si>
  <si>
    <t>Nom5</t>
  </si>
  <si>
    <t>Prenom5</t>
  </si>
  <si>
    <t>Nom6</t>
  </si>
  <si>
    <t>Prenom6</t>
  </si>
  <si>
    <t>Nom7</t>
  </si>
  <si>
    <t>Prenom7</t>
  </si>
  <si>
    <t>Nom8</t>
  </si>
  <si>
    <t>Prenom8</t>
  </si>
  <si>
    <t>Nom9</t>
  </si>
  <si>
    <t>Prenom9</t>
  </si>
  <si>
    <t>Nom10</t>
  </si>
  <si>
    <t>Prenom10</t>
  </si>
  <si>
    <t>Nom11</t>
  </si>
  <si>
    <t>Prenom11</t>
  </si>
  <si>
    <t>Nom12</t>
  </si>
  <si>
    <t>Prenom12</t>
  </si>
  <si>
    <t>Nom13</t>
  </si>
  <si>
    <t>Prenom13</t>
  </si>
  <si>
    <t>Nom14</t>
  </si>
  <si>
    <t>Prenom14</t>
  </si>
  <si>
    <t>Nom15</t>
  </si>
  <si>
    <t>Prenom15</t>
  </si>
  <si>
    <t>Nom16</t>
  </si>
  <si>
    <t>Prenom16</t>
  </si>
  <si>
    <t>Nom17</t>
  </si>
  <si>
    <t>Prenom17</t>
  </si>
  <si>
    <t>Nom18</t>
  </si>
  <si>
    <t>Prenom18</t>
  </si>
  <si>
    <t>Nom19</t>
  </si>
  <si>
    <t>Prenom19</t>
  </si>
  <si>
    <t>Nom20</t>
  </si>
  <si>
    <t>Prenom20</t>
  </si>
  <si>
    <t>Nom21</t>
  </si>
  <si>
    <t>Prenom21</t>
  </si>
  <si>
    <t>Adresse</t>
  </si>
  <si>
    <t>Nom0</t>
  </si>
  <si>
    <t>Prenom0</t>
  </si>
  <si>
    <t>adresse1</t>
  </si>
  <si>
    <t>adresse2</t>
  </si>
  <si>
    <t>adresse3</t>
  </si>
  <si>
    <t>adresse4</t>
  </si>
  <si>
    <t>adresse5</t>
  </si>
  <si>
    <t>adresse6</t>
  </si>
  <si>
    <t>adresse7</t>
  </si>
  <si>
    <t>adresse8</t>
  </si>
  <si>
    <t>adresse9</t>
  </si>
  <si>
    <t>adresse10</t>
  </si>
  <si>
    <t>adresse11</t>
  </si>
  <si>
    <t>adresse12</t>
  </si>
  <si>
    <t>adresse13</t>
  </si>
  <si>
    <t>adresse14</t>
  </si>
  <si>
    <t>adresse15</t>
  </si>
  <si>
    <t>adresse16</t>
  </si>
  <si>
    <t>adresse17</t>
  </si>
  <si>
    <t>adresse18</t>
  </si>
  <si>
    <t>adresse19</t>
  </si>
  <si>
    <t>adresse20</t>
  </si>
  <si>
    <t>adresse21</t>
  </si>
  <si>
    <t>adresse22</t>
  </si>
  <si>
    <t>mail1</t>
  </si>
  <si>
    <t>tel1</t>
  </si>
  <si>
    <t>tel100</t>
  </si>
  <si>
    <t>mail2</t>
  </si>
  <si>
    <t>mail3</t>
  </si>
  <si>
    <t>mail4</t>
  </si>
  <si>
    <t>mail5</t>
  </si>
  <si>
    <t>mail6</t>
  </si>
  <si>
    <t>mail7</t>
  </si>
  <si>
    <t>mail8</t>
  </si>
  <si>
    <t>mail9</t>
  </si>
  <si>
    <t>mail10</t>
  </si>
  <si>
    <t>mail11</t>
  </si>
  <si>
    <t>mail12</t>
  </si>
  <si>
    <t>mail13</t>
  </si>
  <si>
    <t>mail14</t>
  </si>
  <si>
    <t>mail15</t>
  </si>
  <si>
    <t>mail16</t>
  </si>
  <si>
    <t>mail17</t>
  </si>
  <si>
    <t>mail18</t>
  </si>
  <si>
    <t>mail19</t>
  </si>
  <si>
    <t>mail20</t>
  </si>
  <si>
    <t>mail21</t>
  </si>
  <si>
    <t>mail22</t>
  </si>
  <si>
    <t>tel2</t>
  </si>
  <si>
    <t>tel3</t>
  </si>
  <si>
    <t>tel4</t>
  </si>
  <si>
    <t>tel5</t>
  </si>
  <si>
    <t>tel6</t>
  </si>
  <si>
    <t>tel7</t>
  </si>
  <si>
    <t>tel8</t>
  </si>
  <si>
    <t>tel9</t>
  </si>
  <si>
    <t>tel10</t>
  </si>
  <si>
    <t>tel11</t>
  </si>
  <si>
    <t>tel12</t>
  </si>
  <si>
    <t>tel13</t>
  </si>
  <si>
    <t>tel14</t>
  </si>
  <si>
    <t>tel15</t>
  </si>
  <si>
    <t>tel16</t>
  </si>
  <si>
    <t>tel17</t>
  </si>
  <si>
    <t>tel18</t>
  </si>
  <si>
    <t>tel19</t>
  </si>
  <si>
    <t>tel20</t>
  </si>
  <si>
    <t>tel21</t>
  </si>
  <si>
    <t>tel22</t>
  </si>
  <si>
    <t>tel101</t>
  </si>
  <si>
    <t>tel102</t>
  </si>
  <si>
    <t>tel103</t>
  </si>
  <si>
    <t>tel104</t>
  </si>
  <si>
    <t>tel105</t>
  </si>
  <si>
    <t>tel106</t>
  </si>
  <si>
    <t>tel107</t>
  </si>
  <si>
    <t>tel108</t>
  </si>
  <si>
    <t>tel109</t>
  </si>
  <si>
    <t>tel110</t>
  </si>
  <si>
    <t>tel111</t>
  </si>
  <si>
    <t>tel112</t>
  </si>
  <si>
    <t>tel113</t>
  </si>
  <si>
    <t>tel114</t>
  </si>
  <si>
    <t>tel115</t>
  </si>
  <si>
    <t>tel116</t>
  </si>
  <si>
    <t>tel117</t>
  </si>
  <si>
    <t>tel118</t>
  </si>
  <si>
    <t>tel119</t>
  </si>
  <si>
    <t>tel120</t>
  </si>
  <si>
    <t>tel121</t>
  </si>
  <si>
    <t>Code postal</t>
  </si>
  <si>
    <t>330-CHP</t>
  </si>
  <si>
    <t>nom330</t>
  </si>
  <si>
    <t>prenom330</t>
  </si>
  <si>
    <t>adresse330</t>
  </si>
  <si>
    <t>complt 330</t>
  </si>
  <si>
    <t>mail330</t>
  </si>
  <si>
    <t>tel1330</t>
  </si>
  <si>
    <t>tel2330</t>
  </si>
  <si>
    <t>complt330</t>
  </si>
  <si>
    <t>essai330_x000D_
essai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</si>
</sst>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000000"/>
    <numFmt numFmtId="165" formatCode="0#&quot; &quot;##&quot; &quot;##&quot; &quot;##&quot; &quot;##"/>
    <numFmt numFmtId="166" formatCode="_-* #,##0.00\ [$€-40C]_-;\-* #,##0.00\ [$€-40C]_-;_-* &quot;-&quot;??\ [$€-40C]_-;_-@_-"/>
    <numFmt numFmtId="167" formatCode="[$-F800]dddd\,\ mmmm\ dd\,\ yyyy"/>
    <numFmt numFmtId="168" formatCode="#,##0.00\ &quot;€&quot;"/>
    <numFmt numFmtId="169" formatCode="dddd\ dd\ mmmm"/>
    <numFmt numFmtId="170" formatCode="#,##0.000"/>
    <numFmt numFmtId="172" formatCode="00000"/>
  </numFmts>
  <fonts count="63">
    <font>
      <sz val="11"/>
      <color theme="1"/>
      <name val="Calibri"/>
      <family val="2"/>
      <scheme val="minor"/>
    </font>
    <font>
      <sz val="12"/>
      <color theme="1"/>
      <name val="Calibri"/>
      <family val="2"/>
      <scheme val="minor"/>
    </font>
    <font>
      <sz val="12"/>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4"/>
      <color rgb="FFFF0000"/>
      <name val="Calibri"/>
      <family val="2"/>
      <scheme val="minor"/>
    </font>
    <font>
      <b/>
      <sz val="18"/>
      <color rgb="FFFF0000"/>
      <name val="Calibri"/>
      <family val="2"/>
      <scheme val="minor"/>
    </font>
    <font>
      <b/>
      <sz val="12"/>
      <color theme="1"/>
      <name val="Calibri"/>
      <family val="2"/>
      <scheme val="minor"/>
    </font>
    <font>
      <sz val="12"/>
      <color theme="1"/>
      <name val="Calibri"/>
      <family val="2"/>
      <scheme val="minor"/>
    </font>
    <font>
      <b/>
      <sz val="28"/>
      <color theme="1"/>
      <name val="Calibri"/>
      <family val="2"/>
      <scheme val="minor"/>
    </font>
    <font>
      <b/>
      <sz val="14"/>
      <color rgb="FFFF0000"/>
      <name val="Arial"/>
      <family val="2"/>
    </font>
    <font>
      <sz val="10"/>
      <color theme="1"/>
      <name val="Arial"/>
      <family val="2"/>
    </font>
    <font>
      <sz val="14"/>
      <color theme="1"/>
      <name val="Calibri"/>
      <family val="2"/>
      <scheme val="minor"/>
    </font>
    <font>
      <sz val="11"/>
      <color theme="1"/>
      <name val="Arial"/>
      <family val="2"/>
    </font>
    <font>
      <b/>
      <sz val="16"/>
      <color rgb="FFFF0000"/>
      <name val="Calibri"/>
      <family val="2"/>
      <scheme val="minor"/>
    </font>
    <font>
      <b/>
      <sz val="20"/>
      <color rgb="FFFF0000"/>
      <name val="Calibri"/>
      <family val="2"/>
      <scheme val="minor"/>
    </font>
    <font>
      <b/>
      <u/>
      <sz val="18"/>
      <color rgb="FFFF0000"/>
      <name val="Calibri"/>
      <family val="2"/>
      <scheme val="minor"/>
    </font>
    <font>
      <sz val="11"/>
      <color theme="1"/>
      <name val="Calibri"/>
      <family val="2"/>
      <scheme val="minor"/>
    </font>
    <font>
      <sz val="11"/>
      <color theme="0"/>
      <name val="Calibri"/>
      <family val="2"/>
      <scheme val="minor"/>
    </font>
    <font>
      <b/>
      <u/>
      <sz val="12"/>
      <color theme="1"/>
      <name val="Calibri"/>
      <family val="2"/>
      <scheme val="minor"/>
    </font>
    <font>
      <u/>
      <sz val="11"/>
      <color theme="1"/>
      <name val="Calibri"/>
      <family val="2"/>
      <scheme val="minor"/>
    </font>
    <font>
      <b/>
      <u/>
      <sz val="11"/>
      <color theme="1"/>
      <name val="Calibri"/>
      <family val="2"/>
      <scheme val="minor"/>
    </font>
    <font>
      <u/>
      <sz val="12"/>
      <color rgb="FFFF0000"/>
      <name val="Calibri"/>
      <family val="2"/>
      <scheme val="minor"/>
    </font>
    <font>
      <b/>
      <sz val="8"/>
      <color rgb="FF002060"/>
      <name val="Calibri"/>
      <family val="2"/>
      <scheme val="minor"/>
    </font>
    <font>
      <sz val="8"/>
      <color rgb="FF002060"/>
      <name val="Calibri"/>
      <family val="2"/>
      <scheme val="minor"/>
    </font>
    <font>
      <b/>
      <i/>
      <sz val="11"/>
      <color rgb="FFFF0000"/>
      <name val="Calibri"/>
      <family val="2"/>
      <scheme val="minor"/>
    </font>
    <font>
      <i/>
      <sz val="11"/>
      <color theme="1"/>
      <name val="Calibri"/>
      <family val="2"/>
      <scheme val="minor"/>
    </font>
    <font>
      <sz val="9"/>
      <color theme="1"/>
      <name val="Calibri"/>
      <family val="2"/>
      <scheme val="minor"/>
    </font>
    <font>
      <sz val="8"/>
      <color theme="1"/>
      <name val="Calibri"/>
      <family val="2"/>
      <scheme val="minor"/>
    </font>
    <font>
      <u/>
      <sz val="11"/>
      <color rgb="FFFF0000"/>
      <name val="Calibri"/>
      <family val="2"/>
      <scheme val="minor"/>
    </font>
    <font>
      <b/>
      <sz val="12"/>
      <color theme="1"/>
      <name val="Trebuchet MS"/>
      <family val="2"/>
    </font>
    <font>
      <b/>
      <i/>
      <u/>
      <sz val="11"/>
      <color rgb="FF000000"/>
      <name val="Arial"/>
      <family val="2"/>
    </font>
    <font>
      <sz val="11"/>
      <color rgb="FF000000"/>
      <name val="Arial"/>
      <family val="2"/>
    </font>
    <font>
      <b/>
      <sz val="10"/>
      <color theme="4" tint="-0.499984740745262"/>
      <name val="Trebuchet MS"/>
      <family val="2"/>
    </font>
    <font>
      <b/>
      <sz val="10"/>
      <color theme="1"/>
      <name val="Calibri"/>
      <family val="2"/>
      <scheme val="minor"/>
    </font>
    <font>
      <sz val="16"/>
      <color theme="1"/>
      <name val="Calibri"/>
      <family val="2"/>
      <scheme val="minor"/>
    </font>
    <font>
      <sz val="12"/>
      <name val="Calibri"/>
      <family val="2"/>
      <scheme val="minor"/>
    </font>
    <font>
      <b/>
      <sz val="12"/>
      <color theme="1"/>
      <name val="Arial"/>
      <family val="2"/>
    </font>
    <font>
      <u/>
      <sz val="11"/>
      <color theme="10"/>
      <name val="Calibri"/>
      <family val="2"/>
      <scheme val="minor"/>
    </font>
    <font>
      <sz val="8"/>
      <name val="Calibri"/>
      <family val="2"/>
      <scheme val="minor"/>
    </font>
    <font>
      <sz val="10"/>
      <color rgb="FF000000"/>
      <name val="Arial"/>
      <family val="2"/>
    </font>
    <font>
      <strike/>
      <sz val="11"/>
      <color theme="1"/>
      <name val="Calibri"/>
      <family val="2"/>
      <scheme val="minor"/>
    </font>
    <font>
      <strike/>
      <u/>
      <sz val="11"/>
      <color theme="10"/>
      <name val="Calibri"/>
      <family val="2"/>
      <scheme val="minor"/>
    </font>
    <font>
      <sz val="8"/>
      <color rgb="FF000000"/>
      <name val="Segoe UI"/>
      <family val="2"/>
    </font>
    <font>
      <b/>
      <sz val="22"/>
      <color rgb="FFFF0000"/>
      <name val="Calibri"/>
      <family val="2"/>
      <scheme val="minor"/>
    </font>
    <font>
      <sz val="24"/>
      <color theme="1"/>
      <name val="Calibri"/>
      <family val="2"/>
      <scheme val="minor"/>
    </font>
    <font>
      <strike/>
      <sz val="12"/>
      <color theme="1"/>
      <name val="Calibri"/>
      <family val="2"/>
      <scheme val="minor"/>
    </font>
    <font>
      <strike/>
      <sz val="12"/>
      <name val="Calibri"/>
      <family val="2"/>
      <scheme val="minor"/>
    </font>
    <font>
      <b/>
      <u/>
      <sz val="9"/>
      <color theme="1"/>
      <name val="Calibri"/>
      <family val="2"/>
      <scheme val="minor"/>
    </font>
    <font>
      <b/>
      <sz val="9"/>
      <color theme="1"/>
      <name val="Calibri"/>
      <family val="2"/>
      <scheme val="minor"/>
    </font>
    <font>
      <u/>
      <sz val="9"/>
      <color theme="1"/>
      <name val="Calibri"/>
      <family val="2"/>
      <scheme val="minor"/>
    </font>
    <font>
      <sz val="9"/>
      <name val="Calibri"/>
      <family val="2"/>
      <scheme val="minor"/>
    </font>
    <font>
      <b/>
      <sz val="16"/>
      <color theme="4" tint="-0.249977111117893"/>
      <name val="Calibri"/>
      <family val="2"/>
      <scheme val="minor"/>
    </font>
    <font>
      <sz val="10"/>
      <color rgb="FF3F3F3F"/>
      <name val="Roboto"/>
    </font>
    <font>
      <b/>
      <sz val="20"/>
      <color theme="1"/>
      <name val="Calibri"/>
      <family val="2"/>
      <scheme val="minor"/>
    </font>
    <font>
      <sz val="11"/>
      <color rgb="FF323E4F"/>
      <name val="Arial"/>
      <family val="2"/>
    </font>
    <font>
      <sz val="12"/>
      <color theme="0"/>
      <name val="Calibri"/>
      <family val="2"/>
      <scheme val="minor"/>
    </font>
    <font>
      <b/>
      <sz val="11"/>
      <color theme="0"/>
      <name val="Arial"/>
      <family val="2"/>
    </font>
    <font>
      <b/>
      <sz val="11"/>
      <color theme="1"/>
      <name val="Arial"/>
      <family val="2"/>
    </font>
    <font>
      <b/>
      <sz val="11"/>
      <color rgb="FFFF0000"/>
      <name val="Arial"/>
      <family val="2"/>
    </font>
    <font>
      <sz val="11"/>
      <name val="Arial"/>
      <family val="2"/>
    </font>
    <font>
      <sz val="11"/>
      <color rgb="FF000000"/>
      <name val="Calibri"/>
      <family val="2"/>
    </font>
  </fonts>
  <fills count="52">
    <fill>
      <patternFill patternType="none"/>
    </fill>
    <fill>
      <patternFill patternType="gray125"/>
    </fill>
    <fill>
      <patternFill patternType="solid">
        <fgColor theme="1"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FFCCFF"/>
        <bgColor indexed="64"/>
      </patternFill>
    </fill>
    <fill>
      <patternFill patternType="solid">
        <fgColor theme="9" tint="0.79998168889431442"/>
        <bgColor indexed="64"/>
      </patternFill>
    </fill>
    <fill>
      <patternFill patternType="solid">
        <fgColor rgb="FFCDADA7"/>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79998168889431442"/>
        <bgColor indexed="64"/>
      </patternFill>
    </fill>
    <fill>
      <patternFill patternType="lightGray"/>
    </fill>
    <fill>
      <patternFill patternType="solid">
        <fgColor rgb="FFBDEDC5"/>
        <bgColor indexed="64"/>
      </patternFill>
    </fill>
    <fill>
      <patternFill patternType="solid">
        <fgColor rgb="FF9BFFFF"/>
        <bgColor indexed="64"/>
      </patternFill>
    </fill>
    <fill>
      <patternFill patternType="solid">
        <fgColor indexed="65"/>
        <bgColor indexed="64"/>
      </patternFill>
    </fill>
    <fill>
      <patternFill patternType="solid">
        <fgColor rgb="FFF5BA95"/>
        <bgColor indexed="64"/>
      </patternFill>
    </fill>
    <fill>
      <patternFill patternType="solid">
        <fgColor rgb="FFFBDE97"/>
        <bgColor indexed="64"/>
      </patternFill>
    </fill>
    <fill>
      <patternFill patternType="solid">
        <fgColor rgb="FFF9A1AE"/>
        <bgColor indexed="64"/>
      </patternFill>
    </fill>
    <fill>
      <patternFill patternType="solid">
        <fgColor rgb="FFFDC8C7"/>
        <bgColor indexed="64"/>
      </patternFill>
    </fill>
    <fill>
      <patternFill patternType="solid">
        <fgColor rgb="FF8E9DC0"/>
        <bgColor indexed="64"/>
      </patternFill>
    </fill>
    <fill>
      <patternFill patternType="solid">
        <fgColor rgb="FFDBB7FF"/>
        <bgColor indexed="64"/>
      </patternFill>
    </fill>
    <fill>
      <patternFill patternType="solid">
        <fgColor rgb="FFF5C7ED"/>
        <bgColor indexed="64"/>
      </patternFill>
    </fill>
    <fill>
      <patternFill patternType="lightGray">
        <bgColor theme="0"/>
      </patternFill>
    </fill>
    <fill>
      <patternFill patternType="solid">
        <fgColor theme="0" tint="-0.14996795556505021"/>
        <bgColor indexed="64"/>
      </patternFill>
    </fill>
    <fill>
      <patternFill patternType="lightGray">
        <bgColor rgb="FFF5BA95"/>
      </patternFill>
    </fill>
    <fill>
      <patternFill patternType="lightGray">
        <bgColor rgb="FF8E9DC0"/>
      </patternFill>
    </fill>
    <fill>
      <patternFill patternType="lightGray">
        <bgColor rgb="FFFFFF99"/>
      </patternFill>
    </fill>
    <fill>
      <patternFill patternType="lightGray">
        <bgColor rgb="FFF9A1AE"/>
      </patternFill>
    </fill>
    <fill>
      <patternFill patternType="lightGray">
        <bgColor rgb="FFFDC8C7"/>
      </patternFill>
    </fill>
    <fill>
      <patternFill patternType="lightGray">
        <bgColor rgb="FFFBDE97"/>
      </patternFill>
    </fill>
    <fill>
      <patternFill patternType="lightGray">
        <bgColor rgb="FFFFCCFF"/>
      </patternFill>
    </fill>
    <fill>
      <patternFill patternType="lightGray">
        <bgColor rgb="FFDBB7FF"/>
      </patternFill>
    </fill>
    <fill>
      <patternFill patternType="lightGray">
        <bgColor theme="5" tint="0.79998168889431442"/>
      </patternFill>
    </fill>
    <fill>
      <patternFill patternType="lightGray">
        <bgColor theme="9" tint="0.39997558519241921"/>
      </patternFill>
    </fill>
    <fill>
      <patternFill patternType="solid">
        <fgColor theme="2"/>
        <bgColor indexed="64"/>
      </patternFill>
    </fill>
    <fill>
      <patternFill patternType="solid">
        <fgColor theme="4" tint="0.59996337778862885"/>
        <bgColor indexed="64"/>
      </patternFill>
    </fill>
    <fill>
      <patternFill patternType="lightGray">
        <bgColor theme="4" tint="0.59996337778862885"/>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FCFCF2"/>
        <bgColor indexed="64"/>
      </patternFill>
    </fill>
    <fill>
      <patternFill patternType="lightGray">
        <bgColor rgb="FFFCFCF2"/>
      </patternFill>
    </fill>
    <fill>
      <patternFill patternType="solid">
        <fgColor rgb="FF8AF6D2"/>
        <bgColor indexed="64"/>
      </patternFill>
    </fill>
    <fill>
      <patternFill patternType="solid">
        <fgColor rgb="FF002060"/>
        <bgColor indexed="64"/>
      </patternFill>
    </fill>
    <fill>
      <patternFill patternType="solid">
        <fgColor rgb="FFF9D8C3"/>
        <bgColor indexed="64"/>
      </patternFill>
    </fill>
  </fills>
  <borders count="100">
    <border>
      <left/>
      <right/>
      <top/>
      <bottom/>
      <diagonal/>
    </border>
    <border>
      <left/>
      <right style="medium">
        <color auto="1"/>
      </right>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bottom style="medium">
        <color indexed="64"/>
      </bottom>
      <diagonal/>
    </border>
    <border>
      <left style="thin">
        <color auto="1"/>
      </left>
      <right style="medium">
        <color auto="1"/>
      </right>
      <top style="thin">
        <color auto="1"/>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auto="1"/>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auto="1"/>
      </right>
      <top style="thin">
        <color auto="1"/>
      </top>
      <bottom style="thin">
        <color auto="1"/>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auto="1"/>
      </right>
      <top style="thin">
        <color auto="1"/>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medium">
        <color indexed="64"/>
      </bottom>
      <diagonal/>
    </border>
    <border>
      <left/>
      <right style="medium">
        <color auto="1"/>
      </right>
      <top/>
      <bottom style="thin">
        <color indexed="64"/>
      </bottom>
      <diagonal/>
    </border>
    <border>
      <left style="thin">
        <color indexed="64"/>
      </left>
      <right/>
      <top style="medium">
        <color indexed="64"/>
      </top>
      <bottom/>
      <diagonal/>
    </border>
    <border>
      <left style="thin">
        <color auto="1"/>
      </left>
      <right/>
      <top style="thin">
        <color auto="1"/>
      </top>
      <bottom/>
      <diagonal/>
    </border>
    <border>
      <left/>
      <right style="thin">
        <color indexed="64"/>
      </right>
      <top/>
      <bottom style="thin">
        <color indexed="64"/>
      </bottom>
      <diagonal/>
    </border>
    <border>
      <left/>
      <right style="thin">
        <color auto="1"/>
      </right>
      <top style="thin">
        <color auto="1"/>
      </top>
      <bottom style="medium">
        <color indexed="64"/>
      </bottom>
      <diagonal/>
    </border>
    <border>
      <left style="thin">
        <color indexed="64"/>
      </left>
      <right style="medium">
        <color indexed="64"/>
      </right>
      <top style="medium">
        <color indexed="64"/>
      </top>
      <bottom/>
      <diagonal/>
    </border>
    <border>
      <left/>
      <right style="thin">
        <color auto="1"/>
      </right>
      <top style="thin">
        <color auto="1"/>
      </top>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bottom/>
      <diagonal/>
    </border>
    <border>
      <left style="thin">
        <color auto="1"/>
      </left>
      <right style="medium">
        <color auto="1"/>
      </right>
      <top style="thin">
        <color auto="1"/>
      </top>
      <bottom/>
      <diagonal/>
    </border>
    <border>
      <left style="medium">
        <color rgb="FFFF0000"/>
      </left>
      <right/>
      <top style="medium">
        <color rgb="FFFF0000"/>
      </top>
      <bottom/>
      <diagonal/>
    </border>
    <border>
      <left/>
      <right/>
      <top/>
      <bottom style="medium">
        <color rgb="FFFF0000"/>
      </bottom>
      <diagonal/>
    </border>
    <border>
      <left style="medium">
        <color rgb="FFFF0000"/>
      </left>
      <right style="thin">
        <color auto="1"/>
      </right>
      <top style="thin">
        <color auto="1"/>
      </top>
      <bottom style="medium">
        <color rgb="FFFF0000"/>
      </bottom>
      <diagonal/>
    </border>
    <border>
      <left/>
      <right/>
      <top style="thin">
        <color auto="1"/>
      </top>
      <bottom style="medium">
        <color rgb="FFFF0000"/>
      </bottom>
      <diagonal/>
    </border>
    <border>
      <left/>
      <right/>
      <top/>
      <bottom style="mediumDashed">
        <color theme="2" tint="-0.499984740745262"/>
      </bottom>
      <diagonal/>
    </border>
    <border>
      <left/>
      <right style="thin">
        <color indexed="64"/>
      </right>
      <top/>
      <bottom style="mediumDashed">
        <color theme="2" tint="-0.499984740745262"/>
      </bottom>
      <diagonal/>
    </border>
    <border>
      <left style="thin">
        <color indexed="64"/>
      </left>
      <right/>
      <top/>
      <bottom style="mediumDashed">
        <color theme="2" tint="-0.499984740745262"/>
      </bottom>
      <diagonal/>
    </border>
    <border>
      <left/>
      <right style="thick">
        <color indexed="64"/>
      </right>
      <top style="thin">
        <color auto="1"/>
      </top>
      <bottom/>
      <diagonal/>
    </border>
    <border>
      <left/>
      <right style="thick">
        <color indexed="64"/>
      </right>
      <top/>
      <bottom style="mediumDashed">
        <color theme="2" tint="-0.499984740745262"/>
      </bottom>
      <diagonal/>
    </border>
    <border>
      <left style="thin">
        <color indexed="64"/>
      </left>
      <right/>
      <top style="mediumDashed">
        <color theme="2" tint="-0.499984740745262"/>
      </top>
      <bottom style="mediumDashed">
        <color theme="2" tint="-0.499984740745262"/>
      </bottom>
      <diagonal/>
    </border>
    <border>
      <left/>
      <right style="thick">
        <color indexed="64"/>
      </right>
      <top style="mediumDashed">
        <color theme="2" tint="-0.499984740745262"/>
      </top>
      <bottom style="mediumDashed">
        <color theme="2" tint="-0.499984740745262"/>
      </bottom>
      <diagonal/>
    </border>
    <border>
      <left style="thick">
        <color indexed="64"/>
      </left>
      <right style="thick">
        <color indexed="64"/>
      </right>
      <top/>
      <bottom style="mediumDashed">
        <color theme="2" tint="-0.499984740745262"/>
      </bottom>
      <diagonal/>
    </border>
    <border>
      <left style="thick">
        <color indexed="64"/>
      </left>
      <right style="thick">
        <color indexed="64"/>
      </right>
      <top style="mediumDashed">
        <color theme="2" tint="-0.499984740745262"/>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auto="1"/>
      </top>
      <bottom/>
      <diagonal/>
    </border>
    <border>
      <left/>
      <right style="thin">
        <color indexed="64"/>
      </right>
      <top style="mediumDashed">
        <color theme="2" tint="-0.499984740745262"/>
      </top>
      <bottom style="thin">
        <color indexed="64"/>
      </bottom>
      <diagonal/>
    </border>
    <border>
      <left style="thin">
        <color indexed="64"/>
      </left>
      <right style="thin">
        <color indexed="64"/>
      </right>
      <top style="mediumDashed">
        <color theme="2" tint="-0.499984740745262"/>
      </top>
      <bottom style="mediumDashed">
        <color theme="2" tint="-0.499984740745262"/>
      </bottom>
      <diagonal/>
    </border>
    <border>
      <left style="thick">
        <color indexed="64"/>
      </left>
      <right/>
      <top style="thin">
        <color indexed="64"/>
      </top>
      <bottom/>
      <diagonal/>
    </border>
    <border>
      <left style="thick">
        <color indexed="64"/>
      </left>
      <right/>
      <top style="thin">
        <color indexed="64"/>
      </top>
      <bottom style="thin">
        <color indexed="64"/>
      </bottom>
      <diagonal/>
    </border>
    <border>
      <left style="thick">
        <color indexed="64"/>
      </left>
      <right/>
      <top/>
      <bottom style="mediumDashed">
        <color theme="2" tint="-0.499984740745262"/>
      </bottom>
      <diagonal/>
    </border>
    <border>
      <left style="thick">
        <color indexed="64"/>
      </left>
      <right/>
      <top style="mediumDashed">
        <color theme="2" tint="-0.499984740745262"/>
      </top>
      <bottom style="mediumDashed">
        <color theme="2" tint="-0.499984740745262"/>
      </bottom>
      <diagonal/>
    </border>
    <border>
      <left/>
      <right/>
      <top style="mediumDashed">
        <color theme="2" tint="-0.499984740745262"/>
      </top>
      <bottom style="mediumDashed">
        <color theme="2" tint="-0.499984740745262"/>
      </bottom>
      <diagonal/>
    </border>
    <border>
      <left/>
      <right style="thin">
        <color indexed="64"/>
      </right>
      <top style="mediumDashed">
        <color theme="2" tint="-0.499984740745262"/>
      </top>
      <bottom style="mediumDashed">
        <color theme="2" tint="-0.499984740745262"/>
      </bottom>
      <diagonal/>
    </border>
    <border>
      <left style="medium">
        <color auto="1"/>
      </left>
      <right/>
      <top/>
      <bottom style="mediumDashed">
        <color theme="2" tint="-0.499984740745262"/>
      </bottom>
      <diagonal/>
    </border>
    <border>
      <left style="medium">
        <color auto="1"/>
      </left>
      <right style="thin">
        <color indexed="64"/>
      </right>
      <top style="mediumDashed">
        <color theme="2" tint="-0.499984740745262"/>
      </top>
      <bottom style="thin">
        <color indexed="64"/>
      </bottom>
      <diagonal/>
    </border>
    <border>
      <left style="thick">
        <color indexed="64"/>
      </left>
      <right/>
      <top style="mediumDashed">
        <color theme="2" tint="-0.499984740745262"/>
      </top>
      <bottom style="thin">
        <color indexed="64"/>
      </bottom>
      <diagonal/>
    </border>
    <border>
      <left/>
      <right/>
      <top style="mediumDashed">
        <color theme="2" tint="-0.499984740745262"/>
      </top>
      <bottom style="thin">
        <color indexed="64"/>
      </bottom>
      <diagonal/>
    </border>
    <border>
      <left/>
      <right style="medium">
        <color auto="1"/>
      </right>
      <top/>
      <bottom style="mediumDashed">
        <color theme="2" tint="-0.499984740745262"/>
      </bottom>
      <diagonal/>
    </border>
    <border>
      <left/>
      <right style="medium">
        <color auto="1"/>
      </right>
      <top style="mediumDashed">
        <color theme="2" tint="-0.499984740745262"/>
      </top>
      <bottom style="mediumDashed">
        <color theme="2" tint="-0.499984740745262"/>
      </bottom>
      <diagonal/>
    </border>
    <border>
      <left style="thin">
        <color indexed="64"/>
      </left>
      <right style="medium">
        <color auto="1"/>
      </right>
      <top style="mediumDashed">
        <color theme="2" tint="-0.499984740745262"/>
      </top>
      <bottom style="thin">
        <color indexed="64"/>
      </bottom>
      <diagonal/>
    </border>
    <border>
      <left style="thin">
        <color indexed="64"/>
      </left>
      <right style="medium">
        <color indexed="64"/>
      </right>
      <top style="mediumDashed">
        <color theme="2" tint="-0.499984740745262"/>
      </top>
      <bottom style="mediumDashed">
        <color theme="2" tint="-0.499984740745262"/>
      </bottom>
      <diagonal/>
    </border>
    <border>
      <left/>
      <right style="thick">
        <color indexed="64"/>
      </right>
      <top style="thin">
        <color indexed="64"/>
      </top>
      <bottom style="thin">
        <color indexed="64"/>
      </bottom>
      <diagonal/>
    </border>
    <border>
      <left style="thin">
        <color indexed="64"/>
      </left>
      <right/>
      <top style="mediumDashed">
        <color theme="2" tint="-0.499984740745262"/>
      </top>
      <bottom style="thin">
        <color indexed="64"/>
      </bottom>
      <diagonal/>
    </border>
    <border>
      <left/>
      <right style="thick">
        <color indexed="64"/>
      </right>
      <top style="mediumDashed">
        <color theme="2" tint="-0.499984740745262"/>
      </top>
      <bottom style="thin">
        <color indexed="64"/>
      </bottom>
      <diagonal/>
    </border>
    <border>
      <left style="medium">
        <color indexed="64"/>
      </left>
      <right/>
      <top style="mediumDashed">
        <color theme="2" tint="-0.499984740745262"/>
      </top>
      <bottom style="mediumDashed">
        <color theme="1" tint="0.499984740745262"/>
      </bottom>
      <diagonal/>
    </border>
    <border>
      <left/>
      <right style="medium">
        <color auto="1"/>
      </right>
      <top style="mediumDashed">
        <color theme="2" tint="-0.499984740745262"/>
      </top>
      <bottom style="mediumDashed">
        <color theme="1" tint="0.499984740745262"/>
      </bottom>
      <diagonal/>
    </border>
    <border>
      <left/>
      <right style="medium">
        <color auto="1"/>
      </right>
      <top style="medium">
        <color rgb="FFFF0000"/>
      </top>
      <bottom/>
      <diagonal/>
    </border>
    <border>
      <left style="medium">
        <color auto="1"/>
      </left>
      <right/>
      <top style="medium">
        <color rgb="FFFF0000"/>
      </top>
      <bottom/>
      <diagonal/>
    </border>
    <border>
      <left style="medium">
        <color theme="1"/>
      </left>
      <right style="medium">
        <color rgb="FFFF0000"/>
      </right>
      <top style="medium">
        <color rgb="FFFF0000"/>
      </top>
      <bottom/>
      <diagonal/>
    </border>
    <border>
      <left style="medium">
        <color rgb="FFFF0000"/>
      </left>
      <right/>
      <top/>
      <bottom style="mediumDashed">
        <color theme="2" tint="-0.499984740745262"/>
      </bottom>
      <diagonal/>
    </border>
    <border>
      <left style="medium">
        <color theme="1"/>
      </left>
      <right style="medium">
        <color rgb="FFFF0000"/>
      </right>
      <top/>
      <bottom style="mediumDashed">
        <color theme="2" tint="-0.499984740745262"/>
      </bottom>
      <diagonal/>
    </border>
    <border>
      <left style="medium">
        <color rgb="FFFF0000"/>
      </left>
      <right/>
      <top style="mediumDashed">
        <color theme="2" tint="-0.499984740745262"/>
      </top>
      <bottom style="mediumDashed">
        <color theme="2" tint="-0.499984740745262"/>
      </bottom>
      <diagonal/>
    </border>
    <border>
      <left style="medium">
        <color rgb="FFFF0000"/>
      </left>
      <right style="thin">
        <color indexed="64"/>
      </right>
      <top style="mediumDashed">
        <color theme="2" tint="-0.499984740745262"/>
      </top>
      <bottom style="thin">
        <color indexed="64"/>
      </bottom>
      <diagonal/>
    </border>
    <border>
      <left style="medium">
        <color theme="1"/>
      </left>
      <right style="medium">
        <color rgb="FFFF0000"/>
      </right>
      <top style="mediumDashed">
        <color theme="2" tint="-0.499984740745262"/>
      </top>
      <bottom style="thin">
        <color indexed="64"/>
      </bottom>
      <diagonal/>
    </border>
    <border>
      <left style="medium">
        <color rgb="FFFF0000"/>
      </left>
      <right style="thin">
        <color auto="1"/>
      </right>
      <top style="thin">
        <color auto="1"/>
      </top>
      <bottom style="thin">
        <color auto="1"/>
      </bottom>
      <diagonal/>
    </border>
    <border>
      <left style="medium">
        <color theme="1"/>
      </left>
      <right style="medium">
        <color rgb="FFFF0000"/>
      </right>
      <top style="thin">
        <color indexed="64"/>
      </top>
      <bottom style="thin">
        <color indexed="64"/>
      </bottom>
      <diagonal/>
    </border>
    <border>
      <left style="medium">
        <color rgb="FFFF0000"/>
      </left>
      <right style="thin">
        <color auto="1"/>
      </right>
      <top/>
      <bottom style="thin">
        <color auto="1"/>
      </bottom>
      <diagonal/>
    </border>
    <border>
      <left style="thin">
        <color auto="1"/>
      </left>
      <right style="medium">
        <color auto="1"/>
      </right>
      <top style="thin">
        <color auto="1"/>
      </top>
      <bottom style="medium">
        <color rgb="FFFF0000"/>
      </bottom>
      <diagonal/>
    </border>
    <border>
      <left style="medium">
        <color theme="1"/>
      </left>
      <right style="medium">
        <color rgb="FFFF0000"/>
      </right>
      <top style="thin">
        <color indexed="64"/>
      </top>
      <bottom style="medium">
        <color rgb="FFFF0000"/>
      </bottom>
      <diagonal/>
    </border>
    <border>
      <left style="medium">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s>
  <cellStyleXfs count="3">
    <xf numFmtId="0" fontId="0" fillId="0" borderId="0"/>
    <xf numFmtId="44" fontId="18" fillId="0" borderId="0" applyFont="0" applyFill="0" applyBorder="0" applyAlignment="0" applyProtection="0"/>
    <xf numFmtId="0" fontId="39" fillId="0" borderId="0" applyNumberFormat="0" applyFill="0" applyBorder="0" applyAlignment="0" applyProtection="0"/>
  </cellStyleXfs>
  <cellXfs count="631">
    <xf numFmtId="0" fontId="0" fillId="0" borderId="0" xfId="0"/>
    <xf numFmtId="0" fontId="3" fillId="0" borderId="0" xfId="0" applyFont="1"/>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vertical="center"/>
    </xf>
    <xf numFmtId="0" fontId="12" fillId="0" borderId="9" xfId="0" applyFont="1" applyBorder="1" applyAlignment="1">
      <alignment horizontal="center"/>
    </xf>
    <xf numFmtId="0" fontId="12" fillId="0" borderId="9" xfId="0" applyFont="1" applyBorder="1" applyAlignment="1">
      <alignment horizontal="center" vertical="center"/>
    </xf>
    <xf numFmtId="14" fontId="12" fillId="0" borderId="9" xfId="0" applyNumberFormat="1" applyFont="1" applyBorder="1" applyAlignment="1">
      <alignment horizontal="center" vertical="center"/>
    </xf>
    <xf numFmtId="165" fontId="12" fillId="0" borderId="9" xfId="0" applyNumberFormat="1" applyFont="1" applyBorder="1" applyAlignment="1">
      <alignment horizontal="center" vertical="center"/>
    </xf>
    <xf numFmtId="0" fontId="13" fillId="0" borderId="9" xfId="0" applyFont="1" applyBorder="1" applyAlignment="1">
      <alignment horizontal="center"/>
    </xf>
    <xf numFmtId="0" fontId="13" fillId="0" borderId="9" xfId="0" applyFont="1" applyBorder="1"/>
    <xf numFmtId="0" fontId="0" fillId="0" borderId="9" xfId="0" applyBorder="1"/>
    <xf numFmtId="0" fontId="0" fillId="0" borderId="9" xfId="0" applyBorder="1" applyAlignment="1">
      <alignment horizontal="center" vertical="center"/>
    </xf>
    <xf numFmtId="0" fontId="3" fillId="10" borderId="9" xfId="0" applyFont="1" applyFill="1" applyBorder="1" applyAlignment="1">
      <alignment horizontal="center" vertical="center"/>
    </xf>
    <xf numFmtId="14" fontId="0" fillId="0" borderId="9" xfId="0" applyNumberFormat="1" applyBorder="1" applyAlignment="1">
      <alignment horizontal="center" vertical="center"/>
    </xf>
    <xf numFmtId="0" fontId="9" fillId="0" borderId="0" xfId="0" applyFont="1" applyAlignment="1">
      <alignment horizontal="left" vertical="center"/>
    </xf>
    <xf numFmtId="0" fontId="13" fillId="0" borderId="0" xfId="0" applyFont="1"/>
    <xf numFmtId="0" fontId="20" fillId="0" borderId="26" xfId="0" applyFont="1" applyBorder="1"/>
    <xf numFmtId="0" fontId="0" fillId="0" borderId="26" xfId="0" applyBorder="1"/>
    <xf numFmtId="0" fontId="9" fillId="0" borderId="0" xfId="0" applyFont="1"/>
    <xf numFmtId="0" fontId="0" fillId="0" borderId="19" xfId="0" applyBorder="1"/>
    <xf numFmtId="0" fontId="0" fillId="0" borderId="20" xfId="0" applyBorder="1"/>
    <xf numFmtId="0" fontId="0" fillId="0" borderId="0" xfId="0" applyAlignment="1">
      <alignment vertical="center"/>
    </xf>
    <xf numFmtId="165" fontId="0" fillId="0" borderId="0" xfId="0" applyNumberFormat="1" applyAlignment="1">
      <alignment vertical="center"/>
    </xf>
    <xf numFmtId="0" fontId="0" fillId="0" borderId="19" xfId="0" applyBorder="1" applyAlignment="1">
      <alignment horizontal="left"/>
    </xf>
    <xf numFmtId="0" fontId="0" fillId="0" borderId="0" xfId="0" applyAlignment="1">
      <alignment horizontal="left"/>
    </xf>
    <xf numFmtId="0" fontId="0" fillId="12" borderId="20" xfId="0" applyFill="1" applyBorder="1"/>
    <xf numFmtId="0" fontId="0" fillId="0" borderId="28" xfId="0" applyBorder="1"/>
    <xf numFmtId="0" fontId="0" fillId="0" borderId="30" xfId="0" applyBorder="1"/>
    <xf numFmtId="0" fontId="0" fillId="0" borderId="30" xfId="0" applyBorder="1" applyAlignment="1">
      <alignment vertical="center"/>
    </xf>
    <xf numFmtId="0" fontId="0" fillId="0" borderId="30" xfId="0" applyBorder="1" applyAlignment="1">
      <alignment horizontal="left" vertical="center"/>
    </xf>
    <xf numFmtId="0" fontId="0" fillId="0" borderId="35" xfId="0" applyBorder="1"/>
    <xf numFmtId="0" fontId="9" fillId="0" borderId="0" xfId="0" applyFont="1" applyAlignment="1">
      <alignment vertical="center"/>
    </xf>
    <xf numFmtId="0" fontId="21" fillId="0" borderId="0" xfId="0" applyFont="1"/>
    <xf numFmtId="0" fontId="9" fillId="0" borderId="0" xfId="0" applyFont="1" applyAlignment="1">
      <alignment horizontal="left"/>
    </xf>
    <xf numFmtId="0" fontId="19" fillId="0" borderId="0" xfId="0" applyFont="1"/>
    <xf numFmtId="0" fontId="21" fillId="0" borderId="0" xfId="0" applyFont="1" applyAlignment="1">
      <alignment horizontal="left"/>
    </xf>
    <xf numFmtId="0" fontId="9" fillId="0" borderId="40" xfId="0" applyFont="1" applyBorder="1" applyAlignment="1">
      <alignment horizontal="center" vertical="center"/>
    </xf>
    <xf numFmtId="0" fontId="22" fillId="0" borderId="0" xfId="0" applyFont="1" applyAlignment="1">
      <alignment horizontal="left"/>
    </xf>
    <xf numFmtId="0" fontId="0" fillId="0" borderId="3" xfId="0" applyBorder="1" applyAlignment="1">
      <alignment vertical="center"/>
    </xf>
    <xf numFmtId="0" fontId="8" fillId="0" borderId="0" xfId="0" applyFont="1" applyAlignment="1">
      <alignment vertical="center"/>
    </xf>
    <xf numFmtId="0" fontId="8" fillId="0" borderId="0" xfId="0" applyFont="1"/>
    <xf numFmtId="14" fontId="8" fillId="0" borderId="0" xfId="0" applyNumberFormat="1" applyFont="1" applyAlignment="1">
      <alignment vertical="center"/>
    </xf>
    <xf numFmtId="0" fontId="24" fillId="0" borderId="0" xfId="0" applyFont="1" applyAlignment="1">
      <alignment wrapText="1"/>
    </xf>
    <xf numFmtId="0" fontId="24" fillId="0" borderId="0" xfId="0" applyFont="1"/>
    <xf numFmtId="0" fontId="25" fillId="0" borderId="0" xfId="0" applyFont="1" applyAlignment="1">
      <alignment wrapText="1"/>
    </xf>
    <xf numFmtId="0" fontId="28" fillId="0" borderId="0" xfId="0" applyFont="1"/>
    <xf numFmtId="0" fontId="0" fillId="10" borderId="26" xfId="0" applyFill="1" applyBorder="1"/>
    <xf numFmtId="0" fontId="0" fillId="10" borderId="30" xfId="0" applyFill="1" applyBorder="1"/>
    <xf numFmtId="0" fontId="0" fillId="10" borderId="38" xfId="0" applyFill="1" applyBorder="1"/>
    <xf numFmtId="0" fontId="0" fillId="10" borderId="35" xfId="0" applyFill="1" applyBorder="1"/>
    <xf numFmtId="14" fontId="0" fillId="0" borderId="0" xfId="0" applyNumberFormat="1"/>
    <xf numFmtId="0" fontId="14" fillId="0" borderId="7" xfId="0" applyFont="1" applyBorder="1" applyAlignment="1">
      <alignment vertical="center"/>
    </xf>
    <xf numFmtId="0" fontId="14" fillId="0" borderId="9" xfId="0" applyFont="1" applyBorder="1" applyAlignment="1">
      <alignment horizontal="center" vertical="center"/>
    </xf>
    <xf numFmtId="0" fontId="0" fillId="0" borderId="0" xfId="0" applyAlignment="1">
      <alignment vertical="top" wrapText="1"/>
    </xf>
    <xf numFmtId="0" fontId="3" fillId="0" borderId="0" xfId="0" applyFont="1" applyAlignment="1">
      <alignment vertical="top" wrapText="1"/>
    </xf>
    <xf numFmtId="0" fontId="3" fillId="0" borderId="0" xfId="0" applyFont="1" applyAlignment="1">
      <alignment horizontal="right" vertical="top" wrapText="1"/>
    </xf>
    <xf numFmtId="14" fontId="3" fillId="0" borderId="0" xfId="0" applyNumberFormat="1" applyFont="1" applyAlignment="1">
      <alignment horizontal="center" vertical="top" wrapText="1"/>
    </xf>
    <xf numFmtId="0" fontId="3" fillId="0" borderId="0" xfId="0" applyFont="1" applyAlignment="1">
      <alignment horizontal="left"/>
    </xf>
    <xf numFmtId="0" fontId="31" fillId="0" borderId="0" xfId="0" applyFont="1"/>
    <xf numFmtId="0" fontId="22" fillId="0" borderId="0" xfId="0" applyFont="1"/>
    <xf numFmtId="0" fontId="14" fillId="0" borderId="45" xfId="0" applyFont="1" applyBorder="1" applyAlignment="1">
      <alignment vertical="center"/>
    </xf>
    <xf numFmtId="0" fontId="14" fillId="0" borderId="27" xfId="0" applyFont="1" applyBorder="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3" fillId="0" borderId="0" xfId="0" applyFont="1" applyAlignment="1">
      <alignment horizontal="left" vertical="center" wrapText="1"/>
    </xf>
    <xf numFmtId="0" fontId="0" fillId="16" borderId="25" xfId="0" applyFill="1" applyBorder="1"/>
    <xf numFmtId="0" fontId="0" fillId="16" borderId="9" xfId="0" applyFill="1" applyBorder="1"/>
    <xf numFmtId="0" fontId="0" fillId="16" borderId="60" xfId="0" applyFill="1" applyBorder="1"/>
    <xf numFmtId="0" fontId="0" fillId="16" borderId="61" xfId="0" applyFill="1" applyBorder="1"/>
    <xf numFmtId="0" fontId="4" fillId="16" borderId="64" xfId="0" applyFont="1" applyFill="1" applyBorder="1" applyAlignment="1">
      <alignment horizontal="center" vertical="center"/>
    </xf>
    <xf numFmtId="0" fontId="4" fillId="16" borderId="59" xfId="0" applyFont="1" applyFill="1" applyBorder="1" applyAlignment="1">
      <alignment horizontal="center" vertical="center"/>
    </xf>
    <xf numFmtId="0" fontId="0" fillId="0" borderId="9" xfId="0" applyBorder="1" applyAlignment="1">
      <alignment horizontal="left" vertical="center"/>
    </xf>
    <xf numFmtId="0" fontId="0" fillId="0" borderId="9" xfId="0" applyBorder="1" applyAlignment="1">
      <alignment horizontal="center"/>
    </xf>
    <xf numFmtId="0" fontId="0" fillId="10" borderId="9" xfId="0" applyFill="1" applyBorder="1" applyAlignment="1">
      <alignment horizontal="center"/>
    </xf>
    <xf numFmtId="165" fontId="0" fillId="0" borderId="9" xfId="0" applyNumberFormat="1" applyBorder="1" applyAlignment="1">
      <alignment horizontal="center"/>
    </xf>
    <xf numFmtId="0" fontId="0" fillId="0" borderId="9" xfId="0" applyBorder="1" applyAlignment="1">
      <alignment vertical="center"/>
    </xf>
    <xf numFmtId="0" fontId="9" fillId="0" borderId="34" xfId="0" applyFont="1" applyBorder="1" applyAlignment="1">
      <alignment horizontal="left" vertical="center"/>
    </xf>
    <xf numFmtId="0" fontId="9" fillId="0" borderId="19" xfId="0" applyFont="1" applyBorder="1"/>
    <xf numFmtId="0" fontId="0" fillId="0" borderId="0" xfId="0" applyAlignment="1">
      <alignment horizontal="right"/>
    </xf>
    <xf numFmtId="0" fontId="39" fillId="0" borderId="9" xfId="2" applyBorder="1"/>
    <xf numFmtId="0" fontId="0" fillId="16" borderId="11" xfId="0" applyFill="1" applyBorder="1"/>
    <xf numFmtId="0" fontId="4" fillId="16" borderId="71" xfId="0" applyFont="1" applyFill="1" applyBorder="1" applyAlignment="1">
      <alignment horizontal="center" vertical="center"/>
    </xf>
    <xf numFmtId="0" fontId="4" fillId="16" borderId="78" xfId="0" applyFont="1" applyFill="1" applyBorder="1" applyAlignment="1">
      <alignment horizontal="center" vertical="center" wrapText="1"/>
    </xf>
    <xf numFmtId="0" fontId="0" fillId="16" borderId="43" xfId="0" applyFill="1" applyBorder="1"/>
    <xf numFmtId="0" fontId="0" fillId="16" borderId="44" xfId="0" applyFill="1" applyBorder="1"/>
    <xf numFmtId="0" fontId="0" fillId="16" borderId="7" xfId="0" applyFill="1" applyBorder="1"/>
    <xf numFmtId="0" fontId="0" fillId="16" borderId="8" xfId="0" applyFill="1" applyBorder="1"/>
    <xf numFmtId="0" fontId="0" fillId="16" borderId="10" xfId="0" applyFill="1" applyBorder="1"/>
    <xf numFmtId="0" fontId="0" fillId="16" borderId="13" xfId="0" applyFill="1" applyBorder="1"/>
    <xf numFmtId="0" fontId="0" fillId="16" borderId="72" xfId="0" applyFill="1" applyBorder="1"/>
    <xf numFmtId="49" fontId="0" fillId="0" borderId="9" xfId="0" applyNumberFormat="1" applyBorder="1" applyAlignment="1">
      <alignment horizontal="center"/>
    </xf>
    <xf numFmtId="14" fontId="29" fillId="0" borderId="0" xfId="0" applyNumberFormat="1" applyFont="1" applyAlignment="1">
      <alignment horizontal="center" vertical="center"/>
    </xf>
    <xf numFmtId="0" fontId="0" fillId="16" borderId="52" xfId="0" applyFill="1" applyBorder="1" applyAlignment="1">
      <alignment horizontal="center" vertical="center"/>
    </xf>
    <xf numFmtId="0" fontId="0" fillId="0" borderId="18" xfId="0" applyBorder="1" applyAlignment="1">
      <alignment horizontal="center"/>
    </xf>
    <xf numFmtId="0" fontId="0" fillId="0" borderId="51" xfId="0" applyBorder="1" applyAlignment="1">
      <alignment horizontal="center"/>
    </xf>
    <xf numFmtId="0" fontId="0" fillId="0" borderId="30" xfId="0" applyBorder="1" applyAlignment="1">
      <alignment horizontal="center"/>
    </xf>
    <xf numFmtId="0" fontId="0" fillId="0" borderId="74" xfId="0" applyBorder="1" applyAlignment="1">
      <alignment horizontal="center"/>
    </xf>
    <xf numFmtId="0" fontId="0" fillId="16" borderId="30" xfId="0" applyFill="1" applyBorder="1"/>
    <xf numFmtId="0" fontId="0" fillId="16" borderId="18" xfId="0" applyFill="1" applyBorder="1"/>
    <xf numFmtId="0" fontId="0" fillId="16" borderId="31" xfId="0" applyFill="1" applyBorder="1"/>
    <xf numFmtId="0" fontId="28" fillId="16" borderId="6" xfId="0" applyFont="1" applyFill="1" applyBorder="1" applyAlignment="1">
      <alignment horizontal="center" vertical="center" wrapText="1"/>
    </xf>
    <xf numFmtId="0" fontId="28" fillId="16" borderId="78" xfId="0" applyFont="1" applyFill="1" applyBorder="1" applyAlignment="1">
      <alignment horizontal="center" vertical="center"/>
    </xf>
    <xf numFmtId="0" fontId="0" fillId="16" borderId="74" xfId="0" applyFill="1" applyBorder="1"/>
    <xf numFmtId="0" fontId="0" fillId="0" borderId="91" xfId="0" applyBorder="1" applyAlignment="1">
      <alignment horizontal="center"/>
    </xf>
    <xf numFmtId="0" fontId="0" fillId="0" borderId="93" xfId="0" applyBorder="1" applyAlignment="1">
      <alignment horizontal="center"/>
    </xf>
    <xf numFmtId="0" fontId="0" fillId="0" borderId="96" xfId="0" applyBorder="1" applyAlignment="1">
      <alignment horizontal="center"/>
    </xf>
    <xf numFmtId="0" fontId="14" fillId="0" borderId="9" xfId="0" applyFont="1" applyBorder="1" applyAlignment="1">
      <alignment horizontal="center"/>
    </xf>
    <xf numFmtId="49" fontId="0" fillId="0" borderId="0" xfId="0" applyNumberFormat="1" applyAlignment="1">
      <alignment horizontal="center"/>
    </xf>
    <xf numFmtId="0" fontId="4" fillId="0" borderId="19" xfId="0" applyFont="1" applyBorder="1" applyAlignment="1">
      <alignment vertical="center"/>
    </xf>
    <xf numFmtId="0" fontId="0" fillId="0" borderId="19" xfId="0" applyBorder="1" applyAlignment="1">
      <alignment vertical="center"/>
    </xf>
    <xf numFmtId="0" fontId="0" fillId="0" borderId="28" xfId="0" applyBorder="1" applyAlignment="1">
      <alignment vertical="center"/>
    </xf>
    <xf numFmtId="0" fontId="0" fillId="0" borderId="35" xfId="0" applyBorder="1" applyAlignment="1">
      <alignment vertical="center"/>
    </xf>
    <xf numFmtId="0" fontId="30" fillId="0" borderId="0" xfId="0" applyFont="1" applyAlignment="1">
      <alignment horizontal="center" vertical="center" wrapText="1"/>
    </xf>
    <xf numFmtId="0" fontId="42" fillId="0" borderId="9" xfId="0" applyFont="1" applyBorder="1" applyAlignment="1">
      <alignment horizontal="center" vertical="center"/>
    </xf>
    <xf numFmtId="0" fontId="14" fillId="0" borderId="21" xfId="0" applyFont="1" applyBorder="1" applyAlignment="1">
      <alignment vertical="center"/>
    </xf>
    <xf numFmtId="0" fontId="0" fillId="0" borderId="1" xfId="0" applyBorder="1"/>
    <xf numFmtId="0" fontId="14" fillId="0" borderId="0" xfId="0" applyFont="1" applyAlignment="1">
      <alignment vertical="center"/>
    </xf>
    <xf numFmtId="0" fontId="14" fillId="0" borderId="0" xfId="0" applyFont="1" applyAlignment="1">
      <alignment horizontal="center" vertical="center"/>
    </xf>
    <xf numFmtId="0" fontId="3" fillId="28" borderId="97" xfId="0" applyFont="1" applyFill="1" applyBorder="1"/>
    <xf numFmtId="168" fontId="3" fillId="28" borderId="37" xfId="0" applyNumberFormat="1" applyFont="1" applyFill="1" applyBorder="1" applyAlignment="1">
      <alignment horizontal="center"/>
    </xf>
    <xf numFmtId="0" fontId="0" fillId="0" borderId="2" xfId="0" applyBorder="1"/>
    <xf numFmtId="168" fontId="0" fillId="0" borderId="4" xfId="0" applyNumberFormat="1" applyBorder="1" applyAlignment="1">
      <alignment horizontal="center"/>
    </xf>
    <xf numFmtId="0" fontId="0" fillId="0" borderId="7" xfId="0" applyBorder="1"/>
    <xf numFmtId="168" fontId="0" fillId="0" borderId="8" xfId="0" applyNumberFormat="1" applyBorder="1" applyAlignment="1">
      <alignment horizontal="center"/>
    </xf>
    <xf numFmtId="0" fontId="0" fillId="0" borderId="10" xfId="0" applyBorder="1"/>
    <xf numFmtId="168" fontId="0" fillId="0" borderId="13" xfId="0" applyNumberFormat="1" applyBorder="1" applyAlignment="1">
      <alignment horizontal="center"/>
    </xf>
    <xf numFmtId="0" fontId="0" fillId="0" borderId="43" xfId="0" applyBorder="1"/>
    <xf numFmtId="168" fontId="0" fillId="0" borderId="44" xfId="0" applyNumberFormat="1" applyBorder="1" applyAlignment="1">
      <alignment horizontal="center"/>
    </xf>
    <xf numFmtId="0" fontId="28" fillId="0" borderId="0" xfId="0" applyFont="1" applyAlignment="1">
      <alignment vertical="center"/>
    </xf>
    <xf numFmtId="0" fontId="53" fillId="0" borderId="0" xfId="0" applyFont="1" applyAlignment="1">
      <alignment horizontal="right" vertical="center"/>
    </xf>
    <xf numFmtId="0" fontId="29" fillId="0" borderId="52" xfId="0" applyFont="1" applyBorder="1" applyAlignment="1">
      <alignment vertical="center" wrapText="1"/>
    </xf>
    <xf numFmtId="0" fontId="29" fillId="0" borderId="88" xfId="0" applyFont="1" applyBorder="1" applyAlignment="1">
      <alignment vertical="center" wrapText="1"/>
    </xf>
    <xf numFmtId="170" fontId="0" fillId="0" borderId="4" xfId="0" applyNumberFormat="1" applyBorder="1" applyAlignment="1">
      <alignment horizontal="center"/>
    </xf>
    <xf numFmtId="170" fontId="0" fillId="0" borderId="8" xfId="0" applyNumberFormat="1" applyBorder="1" applyAlignment="1">
      <alignment horizontal="center"/>
    </xf>
    <xf numFmtId="170" fontId="0" fillId="0" borderId="13" xfId="0" applyNumberFormat="1" applyBorder="1" applyAlignment="1">
      <alignment horizontal="center"/>
    </xf>
    <xf numFmtId="0" fontId="14" fillId="0" borderId="17" xfId="0" applyFont="1" applyBorder="1" applyAlignment="1">
      <alignment horizontal="center" vertical="center"/>
    </xf>
    <xf numFmtId="0" fontId="14" fillId="0" borderId="34" xfId="0" applyFont="1" applyBorder="1" applyAlignment="1">
      <alignment horizontal="center" vertical="center"/>
    </xf>
    <xf numFmtId="0" fontId="0" fillId="0" borderId="8" xfId="0" applyBorder="1"/>
    <xf numFmtId="0" fontId="0" fillId="44" borderId="24" xfId="0" applyFill="1" applyBorder="1"/>
    <xf numFmtId="0" fontId="13" fillId="0" borderId="9" xfId="0" applyFont="1" applyBorder="1" applyAlignment="1">
      <alignment horizontal="center" vertical="center"/>
    </xf>
    <xf numFmtId="0" fontId="3" fillId="0" borderId="0" xfId="0" applyFont="1" applyAlignment="1">
      <alignment wrapText="1"/>
    </xf>
    <xf numFmtId="0" fontId="0" fillId="0" borderId="25" xfId="0" applyBorder="1"/>
    <xf numFmtId="0" fontId="0" fillId="0" borderId="0" xfId="0"/>
    <xf numFmtId="0" fontId="0" fillId="0" borderId="21" xfId="0" applyBorder="1" applyAlignment="1">
      <alignment horizontal="center" vertical="center"/>
    </xf>
    <xf numFmtId="0" fontId="0" fillId="0" borderId="25" xfId="0" applyBorder="1" applyAlignment="1">
      <alignment horizontal="left" vertical="center"/>
    </xf>
    <xf numFmtId="0" fontId="1" fillId="3" borderId="0" xfId="0" applyFont="1" applyFill="1" applyBorder="1" applyAlignment="1">
      <alignment vertical="center" wrapText="1"/>
    </xf>
    <xf numFmtId="0" fontId="0" fillId="12" borderId="34" xfId="0" applyFill="1" applyBorder="1"/>
    <xf numFmtId="0" fontId="10" fillId="12" borderId="26" xfId="0" applyFont="1" applyFill="1" applyBorder="1" applyAlignment="1">
      <alignment vertical="center"/>
    </xf>
    <xf numFmtId="0" fontId="6" fillId="12" borderId="26" xfId="0" applyFont="1" applyFill="1" applyBorder="1" applyAlignment="1">
      <alignment vertical="center" wrapText="1"/>
    </xf>
    <xf numFmtId="0" fontId="0" fillId="12" borderId="26" xfId="0" applyFill="1" applyBorder="1"/>
    <xf numFmtId="0" fontId="0" fillId="12" borderId="26" xfId="0" applyFill="1" applyBorder="1" applyAlignment="1">
      <alignment horizontal="left" vertical="center"/>
    </xf>
    <xf numFmtId="0" fontId="0" fillId="12" borderId="19" xfId="0" applyFill="1" applyBorder="1"/>
    <xf numFmtId="0" fontId="9" fillId="6" borderId="0" xfId="0" applyFont="1" applyFill="1" applyBorder="1" applyAlignment="1">
      <alignment horizontal="left" vertical="center" indent="1"/>
    </xf>
    <xf numFmtId="0" fontId="37" fillId="42" borderId="0" xfId="0" applyFont="1" applyFill="1" applyBorder="1" applyAlignment="1">
      <alignment horizontal="center" vertical="center" wrapText="1"/>
    </xf>
    <xf numFmtId="0" fontId="9" fillId="0" borderId="0" xfId="0" applyFont="1" applyBorder="1" applyAlignment="1">
      <alignment horizontal="center"/>
    </xf>
    <xf numFmtId="0" fontId="9" fillId="9" borderId="0" xfId="0" applyFont="1" applyFill="1" applyBorder="1" applyAlignment="1">
      <alignment horizontal="center" vertical="center"/>
    </xf>
    <xf numFmtId="0" fontId="15" fillId="12" borderId="0" xfId="0" applyFont="1" applyFill="1" applyBorder="1" applyAlignment="1">
      <alignment vertical="center" wrapText="1"/>
    </xf>
    <xf numFmtId="0" fontId="9" fillId="10" borderId="0" xfId="0" applyFont="1" applyFill="1" applyBorder="1" applyAlignment="1">
      <alignment horizontal="center" vertical="center" wrapText="1"/>
    </xf>
    <xf numFmtId="0" fontId="9" fillId="24" borderId="0" xfId="0" applyFont="1" applyFill="1" applyBorder="1" applyAlignment="1">
      <alignment horizontal="center" vertical="center" wrapText="1"/>
    </xf>
    <xf numFmtId="0" fontId="9" fillId="7" borderId="0" xfId="0" applyFont="1" applyFill="1" applyBorder="1" applyAlignment="1">
      <alignment horizontal="center" vertical="center"/>
    </xf>
    <xf numFmtId="0" fontId="0" fillId="12" borderId="0" xfId="0" applyFill="1" applyBorder="1"/>
    <xf numFmtId="0" fontId="0" fillId="12" borderId="0" xfId="0" applyFill="1" applyBorder="1" applyAlignment="1">
      <alignment horizontal="left" vertical="center"/>
    </xf>
    <xf numFmtId="0" fontId="0" fillId="0" borderId="0" xfId="0" applyBorder="1"/>
    <xf numFmtId="0" fontId="9" fillId="12" borderId="0" xfId="0" applyFont="1" applyFill="1" applyBorder="1"/>
    <xf numFmtId="0" fontId="0" fillId="12" borderId="0" xfId="0" applyFill="1" applyBorder="1" applyAlignment="1">
      <alignment horizontal="left" vertical="center" indent="3"/>
    </xf>
    <xf numFmtId="0" fontId="0" fillId="12" borderId="0" xfId="0" applyFill="1" applyBorder="1" applyAlignment="1">
      <alignment horizontal="left" indent="3"/>
    </xf>
    <xf numFmtId="0" fontId="9" fillId="12" borderId="0" xfId="0" applyFont="1" applyFill="1" applyBorder="1" applyAlignment="1">
      <alignment horizontal="left" indent="1"/>
    </xf>
    <xf numFmtId="0" fontId="9" fillId="12" borderId="0" xfId="0" applyFont="1" applyFill="1" applyBorder="1" applyAlignment="1">
      <alignment horizontal="left" vertical="center" indent="5"/>
    </xf>
    <xf numFmtId="0" fontId="0" fillId="0" borderId="0" xfId="0" applyBorder="1" applyAlignment="1">
      <alignment horizontal="left" indent="2"/>
    </xf>
    <xf numFmtId="0" fontId="0" fillId="12" borderId="0" xfId="0" applyFill="1" applyBorder="1" applyAlignment="1">
      <alignment vertical="center"/>
    </xf>
    <xf numFmtId="0" fontId="0" fillId="12" borderId="0" xfId="0" applyFill="1" applyBorder="1" applyAlignment="1">
      <alignment horizontal="left" indent="7"/>
    </xf>
    <xf numFmtId="0" fontId="0" fillId="0" borderId="0" xfId="0" applyBorder="1" applyAlignment="1">
      <alignment horizontal="left" indent="7"/>
    </xf>
    <xf numFmtId="0" fontId="9" fillId="12" borderId="0" xfId="0" applyFont="1" applyFill="1" applyBorder="1" applyAlignment="1">
      <alignment horizontal="left" vertical="center" indent="3"/>
    </xf>
    <xf numFmtId="0" fontId="16" fillId="12" borderId="0" xfId="0" applyFont="1" applyFill="1" applyBorder="1" applyAlignment="1">
      <alignment horizontal="left" vertical="center" indent="2"/>
    </xf>
    <xf numFmtId="0" fontId="16" fillId="12" borderId="0" xfId="0" applyFont="1" applyFill="1" applyBorder="1" applyAlignment="1">
      <alignment vertical="center"/>
    </xf>
    <xf numFmtId="0" fontId="0" fillId="12" borderId="0" xfId="0" applyFill="1" applyBorder="1" applyAlignment="1">
      <alignment horizontal="left" indent="2"/>
    </xf>
    <xf numFmtId="0" fontId="0" fillId="12" borderId="0" xfId="0" applyFill="1" applyBorder="1" applyAlignment="1">
      <alignment horizontal="left" indent="1"/>
    </xf>
    <xf numFmtId="0" fontId="0" fillId="0" borderId="0" xfId="0" applyBorder="1" applyAlignment="1">
      <alignment horizontal="left" indent="1"/>
    </xf>
    <xf numFmtId="0" fontId="9" fillId="14" borderId="0" xfId="0" applyFont="1" applyFill="1" applyBorder="1" applyAlignment="1">
      <alignment vertical="center"/>
    </xf>
    <xf numFmtId="0" fontId="9" fillId="22" borderId="0" xfId="0" applyFont="1" applyFill="1" applyBorder="1" applyAlignment="1">
      <alignment vertical="center"/>
    </xf>
    <xf numFmtId="0" fontId="9" fillId="20" borderId="0" xfId="0" applyFont="1" applyFill="1" applyBorder="1" applyAlignment="1">
      <alignment horizontal="center" vertical="center"/>
    </xf>
    <xf numFmtId="16" fontId="9" fillId="27" borderId="0" xfId="0" applyNumberFormat="1" applyFont="1" applyFill="1" applyBorder="1" applyAlignment="1">
      <alignment horizontal="center" vertical="center"/>
    </xf>
    <xf numFmtId="0" fontId="37" fillId="26" borderId="0" xfId="0" applyFont="1" applyFill="1" applyBorder="1" applyAlignment="1">
      <alignment horizontal="left" vertical="center" indent="1"/>
    </xf>
    <xf numFmtId="16" fontId="13" fillId="25" borderId="0" xfId="0" applyNumberFormat="1" applyFont="1" applyFill="1" applyBorder="1" applyAlignment="1">
      <alignment horizontal="center" vertical="center" wrapText="1"/>
    </xf>
    <xf numFmtId="0" fontId="9" fillId="11" borderId="0" xfId="0" applyFont="1" applyFill="1" applyBorder="1" applyAlignment="1">
      <alignment horizontal="center" vertical="center"/>
    </xf>
    <xf numFmtId="0" fontId="9" fillId="12" borderId="0" xfId="0" applyFont="1" applyFill="1" applyBorder="1" applyAlignment="1">
      <alignment vertical="center"/>
    </xf>
    <xf numFmtId="0" fontId="10" fillId="12" borderId="0" xfId="0" applyFont="1" applyFill="1" applyBorder="1" applyAlignment="1">
      <alignment vertical="center"/>
    </xf>
    <xf numFmtId="0" fontId="7" fillId="12" borderId="0" xfId="0" applyFont="1" applyFill="1" applyBorder="1" applyAlignment="1">
      <alignment vertical="center"/>
    </xf>
    <xf numFmtId="0" fontId="17" fillId="12" borderId="0" xfId="0" applyFont="1" applyFill="1" applyBorder="1" applyAlignment="1">
      <alignment vertical="center"/>
    </xf>
    <xf numFmtId="0" fontId="9" fillId="12" borderId="19" xfId="0" applyFont="1" applyFill="1" applyBorder="1"/>
    <xf numFmtId="0" fontId="9" fillId="12" borderId="0" xfId="0" applyFont="1" applyFill="1" applyBorder="1" applyAlignment="1">
      <alignment horizontal="center" vertical="center"/>
    </xf>
    <xf numFmtId="0" fontId="9" fillId="12" borderId="0" xfId="0" applyFont="1" applyFill="1" applyBorder="1" applyAlignment="1">
      <alignment vertical="center" wrapText="1"/>
    </xf>
    <xf numFmtId="0" fontId="9" fillId="12" borderId="0" xfId="0" applyFont="1" applyFill="1" applyBorder="1" applyAlignment="1">
      <alignment horizontal="left" vertical="center"/>
    </xf>
    <xf numFmtId="0" fontId="9" fillId="0" borderId="0" xfId="0" applyFont="1" applyBorder="1"/>
    <xf numFmtId="0" fontId="9" fillId="0" borderId="0" xfId="0" applyFont="1" applyBorder="1" applyAlignment="1">
      <alignment horizontal="center" vertical="center"/>
    </xf>
    <xf numFmtId="0" fontId="5" fillId="4" borderId="0" xfId="0" applyFont="1" applyFill="1" applyBorder="1" applyAlignment="1">
      <alignment horizontal="center" vertical="center"/>
    </xf>
    <xf numFmtId="169" fontId="9" fillId="12" borderId="0" xfId="0" applyNumberFormat="1" applyFont="1" applyFill="1" applyBorder="1" applyAlignment="1">
      <alignment horizontal="center" vertical="center"/>
    </xf>
    <xf numFmtId="0" fontId="37" fillId="12" borderId="0" xfId="0" applyFont="1" applyFill="1" applyBorder="1" applyAlignment="1">
      <alignment vertical="center" wrapText="1"/>
    </xf>
    <xf numFmtId="0" fontId="37" fillId="12" borderId="0" xfId="0" applyFont="1" applyFill="1" applyBorder="1" applyAlignment="1">
      <alignment horizontal="center" vertical="center" wrapText="1"/>
    </xf>
    <xf numFmtId="14" fontId="8" fillId="12" borderId="0" xfId="0" applyNumberFormat="1" applyFont="1" applyFill="1" applyBorder="1" applyAlignment="1">
      <alignment horizontal="center" vertical="center"/>
    </xf>
    <xf numFmtId="0" fontId="36" fillId="12" borderId="0" xfId="0" applyFont="1" applyFill="1" applyBorder="1" applyAlignment="1">
      <alignment vertical="center"/>
    </xf>
    <xf numFmtId="0" fontId="36" fillId="12" borderId="0" xfId="0" applyFont="1" applyFill="1" applyBorder="1" applyAlignment="1">
      <alignment horizontal="center" vertical="center"/>
    </xf>
    <xf numFmtId="169" fontId="9" fillId="13" borderId="0" xfId="0" applyNumberFormat="1" applyFont="1" applyFill="1" applyBorder="1" applyAlignment="1">
      <alignment horizontal="center" vertical="center"/>
    </xf>
    <xf numFmtId="0" fontId="37" fillId="43" borderId="0" xfId="0" applyFont="1" applyFill="1" applyBorder="1" applyAlignment="1">
      <alignment horizontal="center" vertical="center" wrapText="1"/>
    </xf>
    <xf numFmtId="0" fontId="9" fillId="3" borderId="0" xfId="0" applyFont="1" applyFill="1" applyBorder="1" applyAlignment="1">
      <alignment vertical="center" wrapText="1"/>
    </xf>
    <xf numFmtId="0" fontId="1" fillId="12" borderId="0" xfId="0" applyFont="1" applyFill="1" applyBorder="1" applyAlignment="1">
      <alignment vertical="center"/>
    </xf>
    <xf numFmtId="0" fontId="37" fillId="3" borderId="0" xfId="0" applyFont="1" applyFill="1" applyBorder="1" applyAlignment="1">
      <alignment horizontal="center" vertical="center" wrapText="1"/>
    </xf>
    <xf numFmtId="0" fontId="9" fillId="37" borderId="0" xfId="0" applyFont="1" applyFill="1" applyBorder="1" applyAlignment="1">
      <alignment horizontal="center" vertical="center"/>
    </xf>
    <xf numFmtId="16" fontId="9" fillId="38" borderId="0"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3" borderId="0" xfId="0" applyFont="1" applyFill="1" applyBorder="1" applyAlignment="1">
      <alignment horizontal="center" vertical="center"/>
    </xf>
    <xf numFmtId="14" fontId="8" fillId="19" borderId="0" xfId="0" applyNumberFormat="1" applyFont="1" applyFill="1" applyBorder="1" applyAlignment="1">
      <alignment horizontal="center" vertical="center"/>
    </xf>
    <xf numFmtId="16" fontId="9" fillId="35" borderId="0" xfId="0" applyNumberFormat="1" applyFont="1" applyFill="1" applyBorder="1" applyAlignment="1">
      <alignment horizontal="center" vertical="center" wrapText="1"/>
    </xf>
    <xf numFmtId="0" fontId="9" fillId="13" borderId="0" xfId="0" applyFont="1" applyFill="1" applyBorder="1" applyAlignment="1">
      <alignment horizontal="center" vertical="center"/>
    </xf>
    <xf numFmtId="0" fontId="9" fillId="36" borderId="0" xfId="0" applyFont="1" applyFill="1" applyBorder="1" applyAlignment="1">
      <alignment horizontal="center" vertical="center"/>
    </xf>
    <xf numFmtId="0" fontId="9" fillId="33" borderId="0" xfId="0" applyFont="1" applyFill="1" applyBorder="1" applyAlignment="1">
      <alignment horizontal="center" vertical="center"/>
    </xf>
    <xf numFmtId="0" fontId="9" fillId="3" borderId="0" xfId="0" applyFont="1" applyFill="1" applyBorder="1" applyAlignment="1">
      <alignment vertical="center"/>
    </xf>
    <xf numFmtId="0" fontId="9" fillId="33" borderId="0" xfId="0" applyFont="1" applyFill="1" applyBorder="1" applyAlignment="1">
      <alignment horizontal="center" vertical="center" wrapText="1"/>
    </xf>
    <xf numFmtId="16" fontId="13" fillId="35" borderId="0" xfId="0" applyNumberFormat="1" applyFont="1" applyFill="1" applyBorder="1" applyAlignment="1">
      <alignment horizontal="center" vertical="center" wrapText="1"/>
    </xf>
    <xf numFmtId="0" fontId="37" fillId="32" borderId="0" xfId="0" applyFont="1" applyFill="1" applyBorder="1" applyAlignment="1">
      <alignment horizontal="center" vertical="center" wrapText="1"/>
    </xf>
    <xf numFmtId="0" fontId="9" fillId="40" borderId="0" xfId="0" applyFont="1" applyFill="1" applyBorder="1" applyAlignment="1">
      <alignment vertical="center"/>
    </xf>
    <xf numFmtId="0" fontId="37" fillId="3" borderId="0" xfId="0" applyFont="1" applyFill="1" applyBorder="1" applyAlignment="1">
      <alignment vertical="center" wrapText="1"/>
    </xf>
    <xf numFmtId="0" fontId="48" fillId="43" borderId="0" xfId="0" applyFont="1" applyFill="1" applyBorder="1" applyAlignment="1">
      <alignment horizontal="center" vertical="center" wrapText="1"/>
    </xf>
    <xf numFmtId="0" fontId="37" fillId="26" borderId="0" xfId="0" applyFont="1" applyFill="1" applyBorder="1" applyAlignment="1">
      <alignment horizontal="center" vertical="center"/>
    </xf>
    <xf numFmtId="0" fontId="9" fillId="33" borderId="0" xfId="0" applyFont="1" applyFill="1" applyBorder="1" applyAlignment="1">
      <alignment horizontal="left" vertical="center" indent="1"/>
    </xf>
    <xf numFmtId="0" fontId="9" fillId="31" borderId="0" xfId="0" applyFont="1" applyFill="1" applyBorder="1" applyAlignment="1">
      <alignment horizontal="center" vertical="center"/>
    </xf>
    <xf numFmtId="16" fontId="28" fillId="35" borderId="0" xfId="0" applyNumberFormat="1" applyFont="1" applyFill="1" applyBorder="1" applyAlignment="1">
      <alignment horizontal="center" vertical="center" wrapText="1"/>
    </xf>
    <xf numFmtId="0" fontId="37" fillId="32" borderId="0" xfId="0" applyFont="1" applyFill="1" applyBorder="1" applyAlignment="1">
      <alignment horizontal="left" vertical="center" indent="1"/>
    </xf>
    <xf numFmtId="16" fontId="0" fillId="35" borderId="0" xfId="0" applyNumberFormat="1" applyFill="1" applyBorder="1" applyAlignment="1">
      <alignment horizontal="center" vertical="center" wrapText="1"/>
    </xf>
    <xf numFmtId="0" fontId="9" fillId="23" borderId="0" xfId="0" applyFont="1" applyFill="1" applyBorder="1" applyAlignment="1">
      <alignment horizontal="center" vertical="center"/>
    </xf>
    <xf numFmtId="0" fontId="37" fillId="43" borderId="0" xfId="0" applyFont="1" applyFill="1" applyBorder="1" applyAlignment="1">
      <alignment horizontal="center" vertical="center"/>
    </xf>
    <xf numFmtId="0" fontId="9" fillId="18" borderId="0" xfId="0" applyFont="1" applyFill="1" applyBorder="1" applyAlignment="1">
      <alignment horizontal="center"/>
    </xf>
    <xf numFmtId="0" fontId="9" fillId="14" borderId="0" xfId="0" applyFont="1" applyFill="1" applyBorder="1" applyAlignment="1">
      <alignment horizontal="center" vertical="center"/>
    </xf>
    <xf numFmtId="0" fontId="9" fillId="22" borderId="0" xfId="0" applyFont="1" applyFill="1" applyBorder="1" applyAlignment="1">
      <alignment horizontal="center" vertical="center"/>
    </xf>
    <xf numFmtId="0" fontId="47" fillId="10" borderId="0" xfId="0" applyFont="1" applyFill="1" applyBorder="1" applyAlignment="1">
      <alignment horizontal="center" vertical="center" wrapText="1"/>
    </xf>
    <xf numFmtId="0" fontId="9" fillId="6" borderId="0" xfId="0" applyFont="1" applyFill="1" applyBorder="1" applyAlignment="1">
      <alignment horizontal="center" vertical="center" wrapText="1"/>
    </xf>
    <xf numFmtId="16" fontId="9" fillId="25" borderId="0" xfId="0" applyNumberFormat="1" applyFont="1" applyFill="1" applyBorder="1" applyAlignment="1">
      <alignment horizontal="center" vertical="center" wrapText="1"/>
    </xf>
    <xf numFmtId="0" fontId="9" fillId="29" borderId="19" xfId="0" applyFont="1" applyFill="1" applyBorder="1"/>
    <xf numFmtId="0" fontId="9" fillId="21" borderId="0" xfId="0" applyFont="1" applyFill="1" applyBorder="1"/>
    <xf numFmtId="0" fontId="9" fillId="18" borderId="0" xfId="0" applyFont="1" applyFill="1" applyBorder="1"/>
    <xf numFmtId="0" fontId="2" fillId="3" borderId="0" xfId="0" applyFont="1" applyFill="1" applyBorder="1" applyAlignment="1">
      <alignment horizontal="center" vertical="center"/>
    </xf>
    <xf numFmtId="16" fontId="9" fillId="25" borderId="0" xfId="0" applyNumberFormat="1" applyFont="1" applyFill="1" applyBorder="1" applyAlignment="1">
      <alignment horizontal="center" vertical="center"/>
    </xf>
    <xf numFmtId="0" fontId="9" fillId="23" borderId="0" xfId="0" applyFont="1" applyFill="1" applyBorder="1" applyAlignment="1">
      <alignment vertical="center"/>
    </xf>
    <xf numFmtId="0" fontId="9" fillId="41" borderId="0" xfId="0" applyFont="1" applyFill="1" applyBorder="1" applyAlignment="1">
      <alignment vertical="center"/>
    </xf>
    <xf numFmtId="0" fontId="37" fillId="26" borderId="0" xfId="0" applyFont="1" applyFill="1" applyBorder="1" applyAlignment="1">
      <alignment horizontal="center" vertical="center" wrapText="1"/>
    </xf>
    <xf numFmtId="16" fontId="0" fillId="25" borderId="0" xfId="0" applyNumberFormat="1" applyFill="1" applyBorder="1" applyAlignment="1">
      <alignment horizontal="center" vertical="center" wrapText="1"/>
    </xf>
    <xf numFmtId="0" fontId="9" fillId="41" borderId="0" xfId="0" applyFont="1" applyFill="1" applyBorder="1" applyAlignment="1">
      <alignment horizontal="center" vertical="center"/>
    </xf>
    <xf numFmtId="0" fontId="9" fillId="46" borderId="0" xfId="0" applyFont="1" applyFill="1" applyBorder="1" applyAlignment="1">
      <alignment horizontal="center" vertical="center"/>
    </xf>
    <xf numFmtId="0" fontId="9" fillId="0" borderId="0" xfId="0" applyFont="1" applyBorder="1" applyAlignment="1">
      <alignment vertical="center"/>
    </xf>
    <xf numFmtId="0" fontId="8" fillId="0" borderId="0" xfId="0" applyFont="1" applyBorder="1" applyAlignment="1">
      <alignment horizontal="center" vertical="center"/>
    </xf>
    <xf numFmtId="0" fontId="9" fillId="0" borderId="0" xfId="0" applyFont="1" applyBorder="1" applyAlignment="1">
      <alignment horizontal="left" vertical="center"/>
    </xf>
    <xf numFmtId="0" fontId="1" fillId="2" borderId="0" xfId="0" applyFont="1" applyFill="1" applyBorder="1" applyAlignment="1">
      <alignment horizontal="center" vertical="center"/>
    </xf>
    <xf numFmtId="0" fontId="9" fillId="49" borderId="0" xfId="0" applyFont="1" applyFill="1" applyBorder="1" applyAlignment="1">
      <alignment horizontal="center"/>
    </xf>
    <xf numFmtId="0" fontId="57" fillId="50" borderId="0" xfId="0" applyFont="1" applyFill="1" applyBorder="1" applyAlignment="1">
      <alignment horizontal="left" vertical="center" indent="1"/>
    </xf>
    <xf numFmtId="0" fontId="9" fillId="51" borderId="0" xfId="0" applyFont="1" applyFill="1" applyBorder="1" applyAlignment="1">
      <alignment vertical="center"/>
    </xf>
    <xf numFmtId="168" fontId="0" fillId="0" borderId="46" xfId="0" applyNumberFormat="1" applyFill="1" applyBorder="1" applyAlignment="1">
      <alignment horizontal="center"/>
    </xf>
    <xf numFmtId="0" fontId="14" fillId="12" borderId="0" xfId="0" applyFont="1" applyFill="1" applyBorder="1" applyAlignment="1">
      <alignment horizontal="center" vertical="center"/>
    </xf>
    <xf numFmtId="0" fontId="58" fillId="3" borderId="0" xfId="0" applyFont="1" applyFill="1" applyBorder="1" applyAlignment="1">
      <alignment horizontal="left" vertical="center"/>
    </xf>
    <xf numFmtId="169" fontId="58" fillId="3" borderId="0" xfId="0" applyNumberFormat="1" applyFont="1" applyFill="1" applyBorder="1" applyAlignment="1">
      <alignment horizontal="left" vertical="center"/>
    </xf>
    <xf numFmtId="169" fontId="58" fillId="3" borderId="0" xfId="0" applyNumberFormat="1" applyFont="1" applyFill="1" applyBorder="1" applyAlignment="1">
      <alignment horizontal="left" vertical="center" wrapText="1"/>
    </xf>
    <xf numFmtId="0" fontId="59" fillId="47" borderId="0" xfId="0" applyFont="1" applyFill="1" applyBorder="1" applyAlignment="1">
      <alignment horizontal="center" vertical="center" wrapText="1"/>
    </xf>
    <xf numFmtId="0" fontId="60" fillId="12" borderId="26" xfId="0" applyFont="1" applyFill="1" applyBorder="1" applyAlignment="1">
      <alignment vertical="center" wrapText="1"/>
    </xf>
    <xf numFmtId="0" fontId="14" fillId="9" borderId="0" xfId="0" applyFont="1" applyFill="1" applyBorder="1" applyAlignment="1">
      <alignment horizontal="center" vertical="center"/>
    </xf>
    <xf numFmtId="0" fontId="14" fillId="12" borderId="0" xfId="0" applyFont="1" applyFill="1" applyBorder="1" applyAlignment="1">
      <alignment horizontal="left" vertical="center" indent="1"/>
    </xf>
    <xf numFmtId="16" fontId="14" fillId="27" borderId="0" xfId="0" applyNumberFormat="1" applyFont="1" applyFill="1" applyBorder="1" applyAlignment="1">
      <alignment horizontal="center" vertical="center"/>
    </xf>
    <xf numFmtId="0" fontId="60" fillId="12" borderId="0" xfId="0" applyFont="1" applyFill="1" applyBorder="1" applyAlignment="1">
      <alignment vertical="center"/>
    </xf>
    <xf numFmtId="0" fontId="14" fillId="12" borderId="0" xfId="0" applyFont="1" applyFill="1" applyBorder="1"/>
    <xf numFmtId="0" fontId="59" fillId="4" borderId="0" xfId="0" applyFont="1" applyFill="1" applyBorder="1" applyAlignment="1">
      <alignment horizontal="center" vertical="center"/>
    </xf>
    <xf numFmtId="14" fontId="59" fillId="12" borderId="0" xfId="0" applyNumberFormat="1" applyFont="1" applyFill="1" applyBorder="1" applyAlignment="1">
      <alignment horizontal="center" vertical="center"/>
    </xf>
    <xf numFmtId="14" fontId="59" fillId="47" borderId="0" xfId="0" applyNumberFormat="1" applyFont="1" applyFill="1" applyBorder="1" applyAlignment="1">
      <alignment horizontal="center" vertical="center"/>
    </xf>
    <xf numFmtId="14" fontId="59" fillId="48" borderId="0" xfId="0" applyNumberFormat="1" applyFont="1" applyFill="1" applyBorder="1" applyAlignment="1">
      <alignment horizontal="center" vertical="center"/>
    </xf>
    <xf numFmtId="0" fontId="61" fillId="47" borderId="0" xfId="0" applyFont="1" applyFill="1" applyBorder="1" applyAlignment="1">
      <alignment horizontal="center" vertical="center" wrapText="1"/>
    </xf>
    <xf numFmtId="0" fontId="14" fillId="0" borderId="0" xfId="0" applyFont="1" applyBorder="1" applyAlignment="1">
      <alignment horizontal="center" wrapText="1"/>
    </xf>
    <xf numFmtId="0" fontId="14" fillId="12" borderId="26" xfId="0" applyFont="1" applyFill="1" applyBorder="1"/>
    <xf numFmtId="0" fontId="14" fillId="0" borderId="0" xfId="0" applyFont="1" applyBorder="1" applyAlignment="1">
      <alignment horizontal="left" indent="2"/>
    </xf>
    <xf numFmtId="0" fontId="14" fillId="12" borderId="0" xfId="0" applyFont="1" applyFill="1" applyBorder="1" applyAlignment="1">
      <alignment horizontal="left" vertical="center"/>
    </xf>
    <xf numFmtId="0" fontId="59" fillId="12" borderId="26" xfId="0" applyFont="1" applyFill="1" applyBorder="1" applyAlignment="1">
      <alignment vertical="center"/>
    </xf>
    <xf numFmtId="0" fontId="14" fillId="6" borderId="0" xfId="0" applyFont="1" applyFill="1" applyBorder="1" applyAlignment="1">
      <alignment horizontal="left" vertical="center" indent="1"/>
    </xf>
    <xf numFmtId="0" fontId="14" fillId="14" borderId="0" xfId="0" applyFont="1" applyFill="1" applyBorder="1" applyAlignment="1">
      <alignment vertical="center"/>
    </xf>
    <xf numFmtId="0" fontId="59" fillId="12" borderId="0" xfId="0" applyFont="1" applyFill="1" applyBorder="1" applyAlignment="1">
      <alignment vertical="center"/>
    </xf>
    <xf numFmtId="0" fontId="59" fillId="12" borderId="0" xfId="0" applyFont="1" applyFill="1" applyBorder="1" applyAlignment="1">
      <alignment horizontal="center" vertical="center" wrapText="1"/>
    </xf>
    <xf numFmtId="0" fontId="14" fillId="0" borderId="0" xfId="0" applyFont="1" applyBorder="1" applyAlignment="1">
      <alignment horizontal="center"/>
    </xf>
    <xf numFmtId="0" fontId="14" fillId="12" borderId="0" xfId="0" applyFont="1" applyFill="1" applyBorder="1" applyAlignment="1">
      <alignment vertical="center" wrapText="1"/>
    </xf>
    <xf numFmtId="0" fontId="14" fillId="12" borderId="0" xfId="0" applyFont="1" applyFill="1" applyBorder="1" applyAlignment="1">
      <alignment vertical="center"/>
    </xf>
    <xf numFmtId="14" fontId="59" fillId="15" borderId="0" xfId="0" applyNumberFormat="1" applyFont="1" applyFill="1" applyBorder="1" applyAlignment="1">
      <alignment horizontal="center" vertical="center"/>
    </xf>
    <xf numFmtId="0" fontId="9" fillId="46" borderId="0" xfId="0" applyFont="1" applyFill="1" applyBorder="1" applyAlignment="1">
      <alignment horizontal="center" vertical="center"/>
    </xf>
    <xf numFmtId="0" fontId="9" fillId="11" borderId="0" xfId="0" applyFont="1" applyFill="1" applyBorder="1" applyAlignment="1">
      <alignment horizontal="center" vertical="center"/>
    </xf>
    <xf numFmtId="0" fontId="9" fillId="7" borderId="0" xfId="0" applyFont="1" applyFill="1" applyBorder="1" applyAlignment="1">
      <alignment horizontal="center" vertical="center" wrapText="1"/>
    </xf>
    <xf numFmtId="16" fontId="9" fillId="7" borderId="0" xfId="0" applyNumberFormat="1" applyFont="1" applyFill="1" applyBorder="1" applyAlignment="1">
      <alignment horizontal="center" vertical="center" wrapText="1"/>
    </xf>
    <xf numFmtId="0" fontId="9" fillId="7" borderId="0" xfId="0" applyFont="1" applyFill="1" applyBorder="1" applyAlignment="1">
      <alignment horizontal="center" vertical="center"/>
    </xf>
    <xf numFmtId="16" fontId="9" fillId="39" borderId="0" xfId="0" applyNumberFormat="1" applyFont="1" applyFill="1" applyBorder="1" applyAlignment="1">
      <alignment horizontal="center" vertical="center" wrapText="1"/>
    </xf>
    <xf numFmtId="0" fontId="9" fillId="29" borderId="0" xfId="0" applyFont="1" applyFill="1" applyBorder="1" applyAlignment="1">
      <alignment horizontal="center" vertical="center" wrapText="1"/>
    </xf>
    <xf numFmtId="0" fontId="9" fillId="45" borderId="0" xfId="0" applyFont="1" applyFill="1" applyBorder="1" applyAlignment="1">
      <alignment horizontal="center" vertical="center"/>
    </xf>
    <xf numFmtId="0" fontId="37" fillId="42" borderId="0" xfId="0" applyFont="1" applyFill="1" applyBorder="1" applyAlignment="1">
      <alignment horizontal="center" vertical="center" wrapText="1"/>
    </xf>
    <xf numFmtId="0" fontId="9" fillId="34" borderId="0" xfId="0" applyFont="1" applyFill="1" applyBorder="1" applyAlignment="1">
      <alignment horizontal="center" vertical="center" wrapText="1"/>
    </xf>
    <xf numFmtId="0" fontId="9" fillId="24" borderId="0" xfId="0" applyFont="1" applyFill="1" applyBorder="1" applyAlignment="1">
      <alignment horizontal="center" vertical="center" wrapText="1"/>
    </xf>
    <xf numFmtId="0" fontId="55" fillId="7" borderId="0" xfId="0" applyFont="1" applyFill="1" applyBorder="1" applyAlignment="1">
      <alignment horizontal="center" vertical="center"/>
    </xf>
    <xf numFmtId="16" fontId="13" fillId="25" borderId="0" xfId="0" applyNumberFormat="1" applyFont="1" applyFill="1" applyBorder="1" applyAlignment="1">
      <alignment horizontal="center" vertical="center" wrapText="1"/>
    </xf>
    <xf numFmtId="0" fontId="9" fillId="12" borderId="0" xfId="0" applyFont="1" applyFill="1" applyBorder="1" applyAlignment="1">
      <alignment horizontal="left" vertical="center" wrapText="1" indent="1"/>
    </xf>
    <xf numFmtId="0" fontId="5" fillId="4" borderId="0" xfId="0" applyFont="1" applyFill="1" applyBorder="1" applyAlignment="1">
      <alignment horizontal="center" vertical="center"/>
    </xf>
    <xf numFmtId="0" fontId="5" fillId="30" borderId="0" xfId="0" applyFont="1" applyFill="1" applyBorder="1" applyAlignment="1">
      <alignment horizontal="center" vertical="center"/>
    </xf>
    <xf numFmtId="0" fontId="15" fillId="30" borderId="5" xfId="0" applyFont="1" applyFill="1" applyBorder="1" applyAlignment="1">
      <alignment horizontal="center" vertical="center" wrapText="1"/>
    </xf>
    <xf numFmtId="0" fontId="15" fillId="30" borderId="3" xfId="0" applyFont="1" applyFill="1" applyBorder="1" applyAlignment="1">
      <alignment horizontal="center" vertical="center" wrapText="1"/>
    </xf>
    <xf numFmtId="0" fontId="15" fillId="30" borderId="15" xfId="0" applyFont="1" applyFill="1" applyBorder="1" applyAlignment="1">
      <alignment horizontal="center" vertical="center" wrapText="1"/>
    </xf>
    <xf numFmtId="0" fontId="45" fillId="30" borderId="6" xfId="0" applyFont="1" applyFill="1" applyBorder="1" applyAlignment="1">
      <alignment horizontal="center" vertical="center"/>
    </xf>
    <xf numFmtId="0" fontId="45" fillId="30" borderId="0" xfId="0" applyFont="1" applyFill="1" applyBorder="1" applyAlignment="1">
      <alignment horizontal="center" vertical="center"/>
    </xf>
    <xf numFmtId="0" fontId="45" fillId="30" borderId="1" xfId="0" applyFont="1" applyFill="1" applyBorder="1" applyAlignment="1">
      <alignment horizontal="center" vertical="center"/>
    </xf>
    <xf numFmtId="0" fontId="45" fillId="30" borderId="14" xfId="0" applyFont="1" applyFill="1" applyBorder="1" applyAlignment="1">
      <alignment horizontal="center" vertical="center"/>
    </xf>
    <xf numFmtId="0" fontId="45" fillId="30" borderId="12" xfId="0" applyFont="1" applyFill="1" applyBorder="1" applyAlignment="1">
      <alignment horizontal="center" vertical="center"/>
    </xf>
    <xf numFmtId="0" fontId="45" fillId="30" borderId="16" xfId="0" applyFont="1" applyFill="1" applyBorder="1" applyAlignment="1">
      <alignment horizontal="center" vertical="center"/>
    </xf>
    <xf numFmtId="0" fontId="9" fillId="12" borderId="0" xfId="0" applyFont="1" applyFill="1" applyBorder="1" applyAlignment="1">
      <alignment horizontal="left" vertical="center" indent="1"/>
    </xf>
    <xf numFmtId="0" fontId="46" fillId="47" borderId="26" xfId="0" applyFont="1" applyFill="1" applyBorder="1" applyAlignment="1">
      <alignment horizontal="center" vertical="center" wrapText="1"/>
    </xf>
    <xf numFmtId="0" fontId="46" fillId="47" borderId="0" xfId="0" applyFont="1" applyFill="1" applyBorder="1" applyAlignment="1">
      <alignment horizontal="center" vertical="center" wrapText="1"/>
    </xf>
    <xf numFmtId="0" fontId="0" fillId="12" borderId="0" xfId="0" applyFill="1" applyBorder="1" applyAlignment="1">
      <alignment horizontal="center"/>
    </xf>
    <xf numFmtId="0" fontId="9" fillId="0" borderId="0" xfId="0" applyFont="1" applyBorder="1" applyAlignment="1">
      <alignment horizontal="left" vertical="center" wrapText="1" indent="1"/>
    </xf>
    <xf numFmtId="0" fontId="1" fillId="12" borderId="0" xfId="0" applyFont="1" applyFill="1" applyBorder="1" applyAlignment="1">
      <alignment horizontal="center" vertical="center" wrapText="1"/>
    </xf>
    <xf numFmtId="0" fontId="9" fillId="12" borderId="0"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9" fillId="13" borderId="0" xfId="0" applyFont="1" applyFill="1" applyBorder="1" applyAlignment="1">
      <alignment horizontal="center" vertical="center"/>
    </xf>
    <xf numFmtId="0" fontId="9" fillId="13" borderId="0" xfId="0" applyFont="1" applyFill="1" applyBorder="1" applyAlignment="1">
      <alignment horizontal="center" vertical="center" wrapText="1"/>
    </xf>
    <xf numFmtId="16" fontId="13" fillId="35" borderId="0" xfId="0" applyNumberFormat="1" applyFont="1" applyFill="1" applyBorder="1" applyAlignment="1">
      <alignment horizontal="center" vertical="center" wrapText="1"/>
    </xf>
    <xf numFmtId="0" fontId="47" fillId="45" borderId="0" xfId="0" applyFont="1" applyFill="1" applyBorder="1" applyAlignment="1">
      <alignment horizontal="center" vertical="center"/>
    </xf>
    <xf numFmtId="0" fontId="9" fillId="39" borderId="0" xfId="0" applyFont="1" applyFill="1" applyBorder="1" applyAlignment="1">
      <alignment horizontal="center" vertical="center"/>
    </xf>
    <xf numFmtId="0" fontId="9" fillId="9" borderId="0" xfId="0" applyFont="1" applyFill="1" applyBorder="1" applyAlignment="1">
      <alignment horizontal="center" vertical="center" wrapText="1" shrinkToFit="1"/>
    </xf>
    <xf numFmtId="0" fontId="29" fillId="0" borderId="0" xfId="0" applyFont="1" applyAlignment="1">
      <alignment horizontal="center"/>
    </xf>
    <xf numFmtId="0" fontId="29" fillId="0" borderId="20" xfId="0" applyFont="1" applyBorder="1" applyAlignment="1">
      <alignment horizontal="center"/>
    </xf>
    <xf numFmtId="49" fontId="52" fillId="0" borderId="0" xfId="0" applyNumberFormat="1" applyFont="1" applyAlignment="1">
      <alignment horizontal="left" wrapText="1"/>
    </xf>
    <xf numFmtId="0" fontId="28" fillId="0" borderId="0" xfId="0" applyFont="1" applyAlignment="1">
      <alignment wrapText="1"/>
    </xf>
    <xf numFmtId="0" fontId="28" fillId="0" borderId="0" xfId="0" applyFont="1" applyAlignment="1">
      <alignment horizontal="left" wrapText="1"/>
    </xf>
    <xf numFmtId="14" fontId="0" fillId="0" borderId="0" xfId="0" applyNumberFormat="1" applyAlignment="1">
      <alignment horizontal="center"/>
    </xf>
    <xf numFmtId="0" fontId="0" fillId="0" borderId="0" xfId="0" applyAlignment="1">
      <alignment horizontal="center"/>
    </xf>
    <xf numFmtId="0" fontId="4" fillId="0" borderId="34" xfId="0" applyFont="1" applyBorder="1" applyAlignment="1">
      <alignment horizontal="center" vertical="top"/>
    </xf>
    <xf numFmtId="0" fontId="0" fillId="0" borderId="26" xfId="0" applyBorder="1" applyAlignment="1">
      <alignment horizontal="center" vertical="top"/>
    </xf>
    <xf numFmtId="0" fontId="0" fillId="0" borderId="38" xfId="0" applyBorder="1" applyAlignment="1">
      <alignment horizontal="center" vertical="top"/>
    </xf>
    <xf numFmtId="0" fontId="0" fillId="0" borderId="19" xfId="0" applyBorder="1" applyAlignment="1">
      <alignment horizontal="center" vertical="top"/>
    </xf>
    <xf numFmtId="0" fontId="0" fillId="0" borderId="0" xfId="0" applyAlignment="1">
      <alignment horizontal="center" vertical="top"/>
    </xf>
    <xf numFmtId="0" fontId="0" fillId="0" borderId="20" xfId="0" applyBorder="1" applyAlignment="1">
      <alignment horizontal="center" vertical="top"/>
    </xf>
    <xf numFmtId="0" fontId="0" fillId="0" borderId="28" xfId="0" applyBorder="1" applyAlignment="1">
      <alignment horizontal="center" vertical="top"/>
    </xf>
    <xf numFmtId="0" fontId="0" fillId="0" borderId="30" xfId="0" applyBorder="1" applyAlignment="1">
      <alignment horizontal="center" vertical="top"/>
    </xf>
    <xf numFmtId="0" fontId="0" fillId="0" borderId="35" xfId="0" applyBorder="1" applyAlignment="1">
      <alignment horizontal="center" vertical="top"/>
    </xf>
    <xf numFmtId="0" fontId="0" fillId="0" borderId="0" xfId="0" applyAlignment="1">
      <alignment horizontal="left"/>
    </xf>
    <xf numFmtId="0" fontId="49" fillId="0" borderId="0" xfId="0" applyFont="1" applyAlignment="1">
      <alignment horizontal="left" wrapText="1"/>
    </xf>
    <xf numFmtId="16" fontId="0" fillId="0" borderId="0" xfId="0" applyNumberFormat="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3" fillId="0" borderId="0" xfId="0" applyFont="1" applyAlignment="1">
      <alignment horizontal="left" wrapText="1"/>
    </xf>
    <xf numFmtId="0" fontId="27" fillId="0" borderId="30" xfId="0" applyFont="1" applyBorder="1" applyAlignment="1">
      <alignment horizontal="left" wrapText="1"/>
    </xf>
    <xf numFmtId="0" fontId="3" fillId="0" borderId="30" xfId="0" applyFont="1" applyBorder="1" applyAlignment="1">
      <alignment horizontal="left" wrapText="1"/>
    </xf>
    <xf numFmtId="0" fontId="0" fillId="5" borderId="26" xfId="0" applyFill="1" applyBorder="1" applyAlignment="1">
      <alignment horizontal="left" vertical="center"/>
    </xf>
    <xf numFmtId="0" fontId="0" fillId="5" borderId="38" xfId="0" applyFill="1" applyBorder="1" applyAlignment="1">
      <alignment horizontal="left" vertical="center"/>
    </xf>
    <xf numFmtId="0" fontId="0" fillId="5" borderId="30" xfId="0" applyFill="1" applyBorder="1" applyAlignment="1">
      <alignment horizontal="left" vertical="center"/>
    </xf>
    <xf numFmtId="0" fontId="0" fillId="5" borderId="35" xfId="0" applyFill="1" applyBorder="1" applyAlignment="1">
      <alignment horizontal="left" vertical="center"/>
    </xf>
    <xf numFmtId="0" fontId="4" fillId="0" borderId="26" xfId="0" applyFont="1" applyBorder="1" applyAlignment="1">
      <alignment horizontal="center"/>
    </xf>
    <xf numFmtId="0" fontId="4" fillId="0" borderId="38" xfId="0" applyFont="1" applyBorder="1" applyAlignment="1">
      <alignment horizontal="center"/>
    </xf>
    <xf numFmtId="0" fontId="0" fillId="0" borderId="0" xfId="0" applyAlignment="1">
      <alignment horizontal="right"/>
    </xf>
    <xf numFmtId="0" fontId="5" fillId="0" borderId="34" xfId="0" applyFont="1" applyBorder="1" applyAlignment="1">
      <alignment horizontal="left" vertical="center"/>
    </xf>
    <xf numFmtId="0" fontId="5" fillId="0" borderId="26" xfId="0" applyFont="1" applyBorder="1" applyAlignment="1">
      <alignment horizontal="left" vertical="center"/>
    </xf>
    <xf numFmtId="0" fontId="0" fillId="0" borderId="0" xfId="0" applyAlignment="1">
      <alignment horizontal="left" wrapText="1"/>
    </xf>
    <xf numFmtId="0" fontId="0" fillId="0" borderId="30" xfId="0" applyBorder="1" applyAlignment="1">
      <alignment horizontal="left" vertical="center"/>
    </xf>
    <xf numFmtId="165" fontId="0" fillId="0" borderId="0" xfId="0" applyNumberFormat="1" applyAlignment="1">
      <alignment horizontal="right" vertical="center"/>
    </xf>
    <xf numFmtId="165" fontId="0" fillId="0" borderId="0" xfId="0" applyNumberFormat="1" applyAlignment="1">
      <alignment horizontal="left" vertical="center"/>
    </xf>
    <xf numFmtId="165" fontId="0" fillId="0" borderId="20" xfId="0" applyNumberFormat="1" applyBorder="1" applyAlignment="1">
      <alignment horizontal="left" vertical="center"/>
    </xf>
    <xf numFmtId="0" fontId="4" fillId="0" borderId="0" xfId="0" applyFont="1" applyAlignment="1">
      <alignment horizontal="left"/>
    </xf>
    <xf numFmtId="0" fontId="4" fillId="0" borderId="0" xfId="0" applyFont="1" applyAlignment="1">
      <alignment horizontal="center"/>
    </xf>
    <xf numFmtId="0" fontId="4" fillId="0" borderId="20" xfId="0" applyFont="1" applyBorder="1" applyAlignment="1">
      <alignment horizontal="center"/>
    </xf>
    <xf numFmtId="0" fontId="0" fillId="5" borderId="34" xfId="0" applyFill="1" applyBorder="1" applyAlignment="1">
      <alignment horizontal="left" vertical="center"/>
    </xf>
    <xf numFmtId="0" fontId="0" fillId="5" borderId="28" xfId="0" applyFill="1" applyBorder="1" applyAlignment="1">
      <alignment horizontal="left" vertical="center"/>
    </xf>
    <xf numFmtId="167" fontId="0" fillId="0" borderId="0" xfId="0" applyNumberFormat="1" applyAlignment="1">
      <alignment horizontal="left"/>
    </xf>
    <xf numFmtId="0" fontId="9" fillId="0" borderId="7" xfId="0" applyFont="1" applyBorder="1" applyAlignment="1">
      <alignment horizontal="center" vertical="center"/>
    </xf>
    <xf numFmtId="0" fontId="9" fillId="0" borderId="9" xfId="0" applyFont="1" applyBorder="1" applyAlignment="1">
      <alignment horizontal="center" vertical="center"/>
    </xf>
    <xf numFmtId="44" fontId="9" fillId="0" borderId="21" xfId="1" applyFont="1" applyBorder="1" applyAlignment="1">
      <alignment vertical="center"/>
    </xf>
    <xf numFmtId="44" fontId="9" fillId="0" borderId="9" xfId="1" applyFont="1" applyBorder="1" applyAlignment="1">
      <alignment vertical="center"/>
    </xf>
    <xf numFmtId="44" fontId="9" fillId="0" borderId="8" xfId="1" applyFont="1" applyBorder="1" applyAlignment="1">
      <alignment vertical="center"/>
    </xf>
    <xf numFmtId="0" fontId="0" fillId="0" borderId="0" xfId="0"/>
    <xf numFmtId="0" fontId="5" fillId="8" borderId="7"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10" xfId="0" applyFont="1" applyFill="1" applyBorder="1" applyAlignment="1">
      <alignment horizontal="center" vertical="center"/>
    </xf>
    <xf numFmtId="0" fontId="5" fillId="8" borderId="11" xfId="0" applyFont="1" applyFill="1" applyBorder="1" applyAlignment="1">
      <alignment horizontal="center" vertical="center"/>
    </xf>
    <xf numFmtId="44" fontId="8" fillId="8" borderId="9" xfId="1" applyFont="1" applyFill="1" applyBorder="1" applyAlignment="1">
      <alignment horizontal="center" vertical="center"/>
    </xf>
    <xf numFmtId="44" fontId="8" fillId="8" borderId="8" xfId="1" applyFont="1" applyFill="1" applyBorder="1" applyAlignment="1">
      <alignment horizontal="center" vertical="center"/>
    </xf>
    <xf numFmtId="44" fontId="8" fillId="8" borderId="11" xfId="1" applyFont="1" applyFill="1" applyBorder="1" applyAlignment="1">
      <alignment horizontal="center" vertical="center"/>
    </xf>
    <xf numFmtId="44" fontId="8" fillId="8" borderId="13" xfId="1" applyFont="1" applyFill="1" applyBorder="1" applyAlignment="1">
      <alignment horizontal="center" vertical="center"/>
    </xf>
    <xf numFmtId="0" fontId="0" fillId="0" borderId="23" xfId="0" applyBorder="1" applyAlignment="1">
      <alignment horizontal="left"/>
    </xf>
    <xf numFmtId="0" fontId="0" fillId="0" borderId="22" xfId="0" applyBorder="1" applyAlignment="1">
      <alignment horizontal="left"/>
    </xf>
    <xf numFmtId="0" fontId="0" fillId="0" borderId="39" xfId="0" applyBorder="1" applyAlignment="1">
      <alignment horizontal="left"/>
    </xf>
    <xf numFmtId="0" fontId="9" fillId="0" borderId="41" xfId="0" applyFont="1" applyBorder="1" applyAlignment="1">
      <alignment horizontal="center" vertical="center"/>
    </xf>
    <xf numFmtId="0" fontId="9" fillId="0" borderId="29"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left" vertical="center" wrapText="1"/>
    </xf>
    <xf numFmtId="0" fontId="9" fillId="0" borderId="25" xfId="0" applyFont="1" applyBorder="1" applyAlignment="1">
      <alignment horizontal="left" vertical="center" wrapText="1"/>
    </xf>
    <xf numFmtId="0" fontId="9" fillId="0" borderId="45" xfId="0" applyFont="1" applyBorder="1" applyAlignment="1">
      <alignment horizontal="left" vertical="center" wrapText="1"/>
    </xf>
    <xf numFmtId="0" fontId="9" fillId="0" borderId="27" xfId="0" applyFont="1" applyBorder="1" applyAlignment="1">
      <alignment horizontal="left" vertical="center" wrapText="1"/>
    </xf>
    <xf numFmtId="0" fontId="0" fillId="0" borderId="37" xfId="0" applyBorder="1" applyAlignment="1">
      <alignment horizontal="center" vertical="center"/>
    </xf>
    <xf numFmtId="0" fontId="0" fillId="0" borderId="46" xfId="0" applyBorder="1" applyAlignment="1">
      <alignment horizontal="center" vertical="center"/>
    </xf>
    <xf numFmtId="166" fontId="9" fillId="0" borderId="43" xfId="1" applyNumberFormat="1" applyFont="1" applyBorder="1" applyAlignment="1">
      <alignment horizontal="center" vertical="center"/>
    </xf>
    <xf numFmtId="166" fontId="9" fillId="0" borderId="25" xfId="1" applyNumberFormat="1" applyFont="1" applyBorder="1" applyAlignment="1">
      <alignment horizontal="center" vertical="center"/>
    </xf>
    <xf numFmtId="166" fontId="9" fillId="0" borderId="45" xfId="1" applyNumberFormat="1" applyFont="1" applyBorder="1" applyAlignment="1">
      <alignment horizontal="center" vertical="center"/>
    </xf>
    <xf numFmtId="166" fontId="9" fillId="0" borderId="27" xfId="1" applyNumberFormat="1" applyFont="1" applyBorder="1" applyAlignment="1">
      <alignment horizontal="center" vertical="center"/>
    </xf>
    <xf numFmtId="168" fontId="9" fillId="0" borderId="33" xfId="0" applyNumberFormat="1" applyFont="1" applyBorder="1" applyAlignment="1">
      <alignment horizontal="right" vertical="center"/>
    </xf>
    <xf numFmtId="168" fontId="9" fillId="0" borderId="3" xfId="0" applyNumberFormat="1" applyFont="1" applyBorder="1" applyAlignment="1">
      <alignment horizontal="right" vertical="center"/>
    </xf>
    <xf numFmtId="168" fontId="9" fillId="0" borderId="15" xfId="0" applyNumberFormat="1" applyFont="1" applyBorder="1" applyAlignment="1">
      <alignment horizontal="right" vertical="center"/>
    </xf>
    <xf numFmtId="168" fontId="9" fillId="0" borderId="28" xfId="0" applyNumberFormat="1" applyFont="1" applyBorder="1" applyAlignment="1">
      <alignment horizontal="right" vertical="center"/>
    </xf>
    <xf numFmtId="168" fontId="9" fillId="0" borderId="30" xfId="0" applyNumberFormat="1" applyFont="1" applyBorder="1" applyAlignment="1">
      <alignment horizontal="right" vertical="center"/>
    </xf>
    <xf numFmtId="168" fontId="9" fillId="0" borderId="32" xfId="0" applyNumberFormat="1" applyFont="1" applyBorder="1" applyAlignment="1">
      <alignment horizontal="right" vertical="center"/>
    </xf>
    <xf numFmtId="0" fontId="0" fillId="0" borderId="3" xfId="0" applyBorder="1" applyAlignment="1">
      <alignment horizontal="left" vertical="center" wrapText="1"/>
    </xf>
    <xf numFmtId="0" fontId="0" fillId="0" borderId="0" xfId="0" applyAlignment="1">
      <alignment vertical="center" wrapText="1"/>
    </xf>
    <xf numFmtId="0" fontId="3" fillId="0" borderId="0" xfId="0" applyFont="1" applyAlignment="1">
      <alignment horizontal="right" wrapText="1"/>
    </xf>
    <xf numFmtId="14" fontId="3" fillId="0" borderId="0" xfId="0" applyNumberFormat="1" applyFont="1" applyAlignment="1">
      <alignment horizontal="center" wrapText="1"/>
    </xf>
    <xf numFmtId="0" fontId="3" fillId="0" borderId="0" xfId="0" applyFont="1" applyAlignment="1">
      <alignment horizontal="left"/>
    </xf>
    <xf numFmtId="0" fontId="0" fillId="0" borderId="0" xfId="0" applyAlignment="1">
      <alignment horizontal="left" vertical="top" wrapText="1"/>
    </xf>
    <xf numFmtId="0" fontId="30" fillId="0" borderId="0" xfId="0" applyFont="1" applyAlignment="1">
      <alignment horizontal="center" vertical="center" wrapText="1"/>
    </xf>
    <xf numFmtId="0" fontId="3" fillId="0" borderId="0" xfId="0" applyFont="1" applyAlignment="1">
      <alignment horizontal="center" vertical="top" wrapText="1"/>
    </xf>
    <xf numFmtId="0" fontId="53" fillId="0" borderId="0" xfId="0" applyFont="1" applyAlignment="1">
      <alignment horizontal="right" vertical="center"/>
    </xf>
    <xf numFmtId="0" fontId="3" fillId="16" borderId="5" xfId="0" applyFont="1" applyFill="1" applyBorder="1" applyAlignment="1">
      <alignment horizontal="center" vertical="center" wrapText="1"/>
    </xf>
    <xf numFmtId="0" fontId="3" fillId="16" borderId="15" xfId="0" applyFont="1" applyFill="1" applyBorder="1" applyAlignment="1">
      <alignment horizontal="center" vertical="center" wrapText="1"/>
    </xf>
    <xf numFmtId="0" fontId="3" fillId="16" borderId="71" xfId="0" applyFont="1" applyFill="1" applyBorder="1" applyAlignment="1">
      <alignment horizontal="center" vertical="center" wrapText="1"/>
    </xf>
    <xf numFmtId="0" fontId="3" fillId="16" borderId="75" xfId="0" applyFont="1" applyFill="1" applyBorder="1" applyAlignment="1">
      <alignment horizontal="center" vertical="center" wrapText="1"/>
    </xf>
    <xf numFmtId="0" fontId="28" fillId="16" borderId="82" xfId="0" applyFont="1" applyFill="1" applyBorder="1" applyAlignment="1">
      <alignment horizontal="left" vertical="center" wrapText="1"/>
    </xf>
    <xf numFmtId="0" fontId="28" fillId="16" borderId="83" xfId="0" applyFont="1" applyFill="1" applyBorder="1" applyAlignment="1">
      <alignment horizontal="left" vertical="center" wrapText="1"/>
    </xf>
    <xf numFmtId="0" fontId="26" fillId="0" borderId="49" xfId="0" applyFont="1" applyBorder="1" applyAlignment="1">
      <alignment horizontal="center" wrapText="1"/>
    </xf>
    <xf numFmtId="0" fontId="0" fillId="0" borderId="17" xfId="0" applyBorder="1" applyAlignment="1">
      <alignment horizontal="center"/>
    </xf>
    <xf numFmtId="0" fontId="0" fillId="0" borderId="18" xfId="0" applyBorder="1" applyAlignment="1">
      <alignment horizontal="center"/>
    </xf>
    <xf numFmtId="0" fontId="0" fillId="0" borderId="79" xfId="0" applyBorder="1" applyAlignment="1">
      <alignment horizontal="center"/>
    </xf>
    <xf numFmtId="0" fontId="0" fillId="16" borderId="66" xfId="0" applyFill="1" applyBorder="1" applyAlignment="1">
      <alignment horizontal="left"/>
    </xf>
    <xf numFmtId="0" fontId="0" fillId="16" borderId="18" xfId="0" applyFill="1" applyBorder="1" applyAlignment="1">
      <alignment horizontal="left"/>
    </xf>
    <xf numFmtId="0" fontId="0" fillId="16" borderId="21" xfId="0" applyFill="1" applyBorder="1" applyAlignment="1">
      <alignment horizontal="left"/>
    </xf>
    <xf numFmtId="0" fontId="0" fillId="16" borderId="66" xfId="0" applyFill="1" applyBorder="1" applyAlignment="1">
      <alignment horizontal="center"/>
    </xf>
    <xf numFmtId="0" fontId="0" fillId="16" borderId="18" xfId="0" applyFill="1" applyBorder="1" applyAlignment="1">
      <alignment horizontal="center"/>
    </xf>
    <xf numFmtId="0" fontId="0" fillId="0" borderId="9" xfId="0" applyBorder="1" applyAlignment="1">
      <alignment horizontal="center"/>
    </xf>
    <xf numFmtId="0" fontId="3" fillId="0" borderId="86" xfId="0" applyFont="1" applyBorder="1" applyAlignment="1">
      <alignment horizontal="center" vertical="center" wrapText="1"/>
    </xf>
    <xf numFmtId="0" fontId="0" fillId="0" borderId="88" xfId="0" applyBorder="1" applyAlignment="1">
      <alignment horizontal="center" vertical="center" wrapText="1"/>
    </xf>
    <xf numFmtId="0" fontId="0" fillId="16" borderId="52" xfId="0" applyFill="1" applyBorder="1" applyAlignment="1">
      <alignment horizontal="center" vertical="center"/>
    </xf>
    <xf numFmtId="0" fontId="0" fillId="16" borderId="75" xfId="0" applyFill="1" applyBorder="1" applyAlignment="1">
      <alignment horizontal="center" vertical="center"/>
    </xf>
    <xf numFmtId="0" fontId="3" fillId="16" borderId="65" xfId="0" applyFont="1" applyFill="1" applyBorder="1" applyAlignment="1">
      <alignment horizontal="center" vertical="center" wrapText="1"/>
    </xf>
    <xf numFmtId="0" fontId="3" fillId="16" borderId="26" xfId="0" applyFont="1" applyFill="1" applyBorder="1" applyAlignment="1">
      <alignment horizontal="center" vertical="center" wrapText="1"/>
    </xf>
    <xf numFmtId="0" fontId="3" fillId="16" borderId="67" xfId="0" applyFont="1" applyFill="1" applyBorder="1" applyAlignment="1">
      <alignment horizontal="center" vertical="center" wrapText="1"/>
    </xf>
    <xf numFmtId="0" fontId="3" fillId="16" borderId="52" xfId="0" applyFont="1" applyFill="1" applyBorder="1" applyAlignment="1">
      <alignment horizontal="center" vertical="center" wrapText="1"/>
    </xf>
    <xf numFmtId="0" fontId="4" fillId="16" borderId="68" xfId="0" applyFont="1" applyFill="1" applyBorder="1" applyAlignment="1">
      <alignment horizontal="center" vertical="center"/>
    </xf>
    <xf numFmtId="0" fontId="4" fillId="16" borderId="69" xfId="0" applyFont="1" applyFill="1" applyBorder="1" applyAlignment="1">
      <alignment horizontal="center" vertical="center"/>
    </xf>
    <xf numFmtId="0" fontId="0" fillId="16" borderId="73" xfId="0" applyFill="1" applyBorder="1" applyAlignment="1">
      <alignment horizontal="center"/>
    </xf>
    <xf numFmtId="0" fontId="0" fillId="16" borderId="74" xfId="0" applyFill="1" applyBorder="1" applyAlignment="1">
      <alignment horizontal="center"/>
    </xf>
    <xf numFmtId="0" fontId="0" fillId="16" borderId="73" xfId="0" applyFill="1" applyBorder="1" applyAlignment="1">
      <alignment horizontal="left"/>
    </xf>
    <xf numFmtId="0" fontId="0" fillId="16" borderId="74" xfId="0" applyFill="1" applyBorder="1" applyAlignment="1">
      <alignment horizontal="left"/>
    </xf>
    <xf numFmtId="0" fontId="0" fillId="16" borderId="63" xfId="0" applyFill="1" applyBorder="1" applyAlignment="1">
      <alignment horizontal="left"/>
    </xf>
    <xf numFmtId="0" fontId="3" fillId="16" borderId="38" xfId="0" applyFont="1" applyFill="1" applyBorder="1" applyAlignment="1">
      <alignment horizontal="center" vertical="center" wrapText="1"/>
    </xf>
    <xf numFmtId="0" fontId="3" fillId="16" borderId="53" xfId="0" applyFont="1" applyFill="1" applyBorder="1" applyAlignment="1">
      <alignment horizontal="center" vertical="center" wrapText="1"/>
    </xf>
    <xf numFmtId="0" fontId="4" fillId="16" borderId="68" xfId="0" applyFont="1" applyFill="1" applyBorder="1" applyAlignment="1">
      <alignment horizontal="left" vertical="center" wrapText="1"/>
    </xf>
    <xf numFmtId="0" fontId="4" fillId="16" borderId="69" xfId="0" applyFont="1" applyFill="1" applyBorder="1" applyAlignment="1">
      <alignment horizontal="left" vertical="center" wrapText="1"/>
    </xf>
    <xf numFmtId="0" fontId="4" fillId="16" borderId="70" xfId="0" applyFont="1" applyFill="1" applyBorder="1" applyAlignment="1">
      <alignment horizontal="left" vertical="center" wrapText="1"/>
    </xf>
    <xf numFmtId="0" fontId="34" fillId="0" borderId="0" xfId="0" applyFont="1"/>
    <xf numFmtId="0" fontId="33" fillId="0" borderId="0" xfId="0" applyFont="1" applyAlignment="1">
      <alignment horizontal="left" vertical="center" wrapText="1"/>
    </xf>
    <xf numFmtId="0" fontId="27" fillId="0" borderId="30" xfId="0" applyFont="1" applyBorder="1" applyAlignment="1">
      <alignment horizontal="center"/>
    </xf>
    <xf numFmtId="0" fontId="3" fillId="0" borderId="48" xfId="0" applyFont="1" applyBorder="1" applyAlignment="1">
      <alignment horizontal="center" vertical="center" wrapText="1"/>
    </xf>
    <xf numFmtId="0" fontId="3" fillId="0" borderId="84" xfId="0" applyFont="1" applyBorder="1" applyAlignment="1">
      <alignment horizontal="center" vertical="center" wrapText="1"/>
    </xf>
    <xf numFmtId="0" fontId="3" fillId="0" borderId="87" xfId="0" applyFont="1" applyBorder="1" applyAlignment="1">
      <alignment horizontal="center" vertical="center" wrapText="1"/>
    </xf>
    <xf numFmtId="0" fontId="3" fillId="0" borderId="75" xfId="0" applyFont="1" applyBorder="1" applyAlignment="1">
      <alignment horizontal="center" vertical="center" wrapText="1"/>
    </xf>
    <xf numFmtId="0" fontId="35" fillId="16" borderId="3" xfId="0" applyFont="1" applyFill="1" applyBorder="1" applyAlignment="1">
      <alignment horizontal="center" vertical="center" wrapText="1"/>
    </xf>
    <xf numFmtId="0" fontId="4" fillId="16" borderId="52" xfId="0" applyFont="1" applyFill="1" applyBorder="1" applyAlignment="1">
      <alignment horizontal="center" vertical="center" wrapText="1"/>
    </xf>
    <xf numFmtId="0" fontId="3" fillId="16" borderId="3" xfId="0" applyFont="1" applyFill="1" applyBorder="1" applyAlignment="1">
      <alignment horizontal="center" vertical="center" wrapText="1"/>
    </xf>
    <xf numFmtId="0" fontId="3" fillId="16" borderId="5" xfId="0" applyFont="1" applyFill="1" applyBorder="1" applyAlignment="1">
      <alignment horizontal="center" vertical="center"/>
    </xf>
    <xf numFmtId="0" fontId="3" fillId="16" borderId="15" xfId="0" applyFont="1" applyFill="1" applyBorder="1" applyAlignment="1">
      <alignment horizontal="center" vertical="center"/>
    </xf>
    <xf numFmtId="0" fontId="3" fillId="16" borderId="71" xfId="0" applyFont="1" applyFill="1" applyBorder="1" applyAlignment="1">
      <alignment horizontal="center" vertical="center"/>
    </xf>
    <xf numFmtId="0" fontId="3" fillId="16" borderId="75" xfId="0" applyFont="1" applyFill="1" applyBorder="1" applyAlignment="1">
      <alignment horizontal="center" vertical="center"/>
    </xf>
    <xf numFmtId="0" fontId="3" fillId="16" borderId="3" xfId="0" applyFont="1" applyFill="1" applyBorder="1" applyAlignment="1">
      <alignment horizontal="center" vertical="center"/>
    </xf>
    <xf numFmtId="0" fontId="3" fillId="16" borderId="52" xfId="0" applyFont="1" applyFill="1" applyBorder="1" applyAlignment="1">
      <alignment horizontal="center" vertical="center"/>
    </xf>
    <xf numFmtId="0" fontId="3" fillId="0" borderId="85" xfId="0" applyFont="1" applyBorder="1" applyAlignment="1">
      <alignment horizontal="center" vertical="center" wrapText="1"/>
    </xf>
    <xf numFmtId="0" fontId="3" fillId="0" borderId="71" xfId="0" applyFont="1" applyBorder="1" applyAlignment="1">
      <alignment horizontal="center" vertical="center" wrapText="1"/>
    </xf>
    <xf numFmtId="0" fontId="3" fillId="16" borderId="62" xfId="0" applyFont="1" applyFill="1" applyBorder="1" applyAlignment="1">
      <alignment horizontal="center" vertical="center" wrapText="1"/>
    </xf>
    <xf numFmtId="0" fontId="0" fillId="16" borderId="59" xfId="0" applyFill="1" applyBorder="1" applyAlignment="1">
      <alignment horizontal="center" vertical="center" wrapText="1"/>
    </xf>
    <xf numFmtId="0" fontId="3" fillId="0" borderId="3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4" fillId="0" borderId="57" xfId="0" applyFont="1" applyBorder="1" applyAlignment="1">
      <alignment horizontal="center" vertical="center"/>
    </xf>
    <xf numFmtId="0" fontId="4" fillId="0" borderId="69" xfId="0" applyFont="1" applyBorder="1" applyAlignment="1">
      <alignment horizontal="center" vertical="center"/>
    </xf>
    <xf numFmtId="0" fontId="4" fillId="0" borderId="58" xfId="0" applyFont="1" applyBorder="1" applyAlignment="1">
      <alignment horizontal="center" vertical="center"/>
    </xf>
    <xf numFmtId="0" fontId="0" fillId="0" borderId="80" xfId="0" applyBorder="1" applyAlignment="1">
      <alignment horizontal="center"/>
    </xf>
    <xf numFmtId="0" fontId="0" fillId="0" borderId="74" xfId="0" applyBorder="1" applyAlignment="1">
      <alignment horizontal="center"/>
    </xf>
    <xf numFmtId="0" fontId="0" fillId="0" borderId="81" xfId="0" applyBorder="1" applyAlignment="1">
      <alignment horizontal="center"/>
    </xf>
    <xf numFmtId="0" fontId="0" fillId="16" borderId="35" xfId="0" applyFill="1" applyBorder="1" applyAlignment="1">
      <alignment horizontal="center" vertical="center"/>
    </xf>
    <xf numFmtId="0" fontId="0" fillId="16" borderId="44" xfId="0" applyFill="1" applyBorder="1" applyAlignment="1">
      <alignment horizontal="center" vertical="center"/>
    </xf>
    <xf numFmtId="0" fontId="0" fillId="0" borderId="92" xfId="0" applyBorder="1" applyAlignment="1">
      <alignment horizontal="center"/>
    </xf>
    <xf numFmtId="0" fontId="0" fillId="0" borderId="8" xfId="0" applyBorder="1" applyAlignment="1">
      <alignment horizontal="center"/>
    </xf>
    <xf numFmtId="0" fontId="0" fillId="16" borderId="21" xfId="0" applyFill="1" applyBorder="1" applyAlignment="1">
      <alignment horizontal="center" vertical="center"/>
    </xf>
    <xf numFmtId="0" fontId="0" fillId="16" borderId="8" xfId="0" applyFill="1" applyBorder="1" applyAlignment="1">
      <alignment horizontal="center" vertical="center"/>
    </xf>
    <xf numFmtId="0" fontId="0" fillId="0" borderId="90" xfId="0" applyBorder="1" applyAlignment="1">
      <alignment horizontal="center"/>
    </xf>
    <xf numFmtId="0" fontId="0" fillId="0" borderId="77" xfId="0" applyBorder="1" applyAlignment="1">
      <alignment horizontal="center"/>
    </xf>
    <xf numFmtId="0" fontId="0" fillId="0" borderId="94" xfId="0" applyBorder="1" applyAlignment="1">
      <alignment horizontal="center"/>
    </xf>
    <xf numFmtId="0" fontId="0" fillId="0" borderId="44" xfId="0" applyBorder="1" applyAlignment="1">
      <alignment horizontal="center"/>
    </xf>
    <xf numFmtId="0" fontId="0" fillId="0" borderId="0" xfId="0" applyAlignment="1">
      <alignment horizontal="right" vertical="center"/>
    </xf>
    <xf numFmtId="0" fontId="28" fillId="0" borderId="0" xfId="0" applyFont="1" applyAlignment="1">
      <alignment horizontal="center" vertical="center"/>
    </xf>
    <xf numFmtId="0" fontId="29" fillId="0" borderId="89" xfId="0" applyFont="1" applyBorder="1" applyAlignment="1">
      <alignment horizontal="left" vertical="center" wrapText="1"/>
    </xf>
    <xf numFmtId="0" fontId="29" fillId="0" borderId="76" xfId="0" applyFont="1" applyBorder="1" applyAlignment="1">
      <alignment horizontal="left" vertical="center" wrapText="1"/>
    </xf>
    <xf numFmtId="0" fontId="34" fillId="0" borderId="0" xfId="0" applyFont="1" applyAlignment="1">
      <alignment horizontal="left"/>
    </xf>
    <xf numFmtId="0" fontId="41" fillId="0" borderId="0" xfId="0" applyFont="1" applyAlignment="1">
      <alignment horizontal="left" wrapText="1"/>
    </xf>
    <xf numFmtId="0" fontId="27" fillId="0" borderId="12" xfId="0" applyFont="1" applyBorder="1" applyAlignment="1">
      <alignment horizontal="center" wrapText="1"/>
    </xf>
    <xf numFmtId="0" fontId="0" fillId="0" borderId="50" xfId="0" applyBorder="1" applyAlignment="1">
      <alignment horizontal="center"/>
    </xf>
    <xf numFmtId="0" fontId="0" fillId="0" borderId="95" xfId="0" applyBorder="1" applyAlignment="1">
      <alignment horizontal="center"/>
    </xf>
    <xf numFmtId="0" fontId="0" fillId="16" borderId="36" xfId="0" applyFill="1" applyBorder="1" applyAlignment="1">
      <alignment horizontal="center" vertical="center"/>
    </xf>
    <xf numFmtId="0" fontId="0" fillId="16" borderId="13" xfId="0" applyFill="1" applyBorder="1" applyAlignment="1">
      <alignment horizontal="center" vertical="center"/>
    </xf>
    <xf numFmtId="0" fontId="4" fillId="0" borderId="34" xfId="0" applyFont="1" applyBorder="1" applyAlignment="1">
      <alignment horizontal="center"/>
    </xf>
    <xf numFmtId="0" fontId="0" fillId="0" borderId="25" xfId="0" applyBorder="1" applyAlignment="1">
      <alignment horizontal="center"/>
    </xf>
    <xf numFmtId="0" fontId="8" fillId="0" borderId="0" xfId="0" applyFont="1" applyAlignment="1">
      <alignment horizontal="left"/>
    </xf>
    <xf numFmtId="0" fontId="9" fillId="10" borderId="34" xfId="0" applyFont="1" applyFill="1" applyBorder="1" applyAlignment="1">
      <alignment horizontal="center" vertical="center"/>
    </xf>
    <xf numFmtId="0" fontId="9" fillId="10" borderId="26" xfId="0" applyFont="1" applyFill="1" applyBorder="1" applyAlignment="1">
      <alignment horizontal="center" vertical="center"/>
    </xf>
    <xf numFmtId="0" fontId="9" fillId="10" borderId="28" xfId="0" applyFont="1" applyFill="1" applyBorder="1" applyAlignment="1">
      <alignment horizontal="center" vertical="center"/>
    </xf>
    <xf numFmtId="0" fontId="9" fillId="10" borderId="30" xfId="0" applyFont="1" applyFill="1" applyBorder="1" applyAlignment="1">
      <alignment horizontal="center" vertical="center"/>
    </xf>
    <xf numFmtId="0" fontId="9" fillId="0" borderId="0" xfId="0" applyFont="1" applyAlignment="1">
      <alignment horizontal="left" vertical="center" wrapText="1"/>
    </xf>
    <xf numFmtId="0" fontId="23" fillId="0" borderId="0" xfId="0" applyFont="1" applyAlignment="1">
      <alignment horizontal="center" vertical="center" wrapText="1"/>
    </xf>
    <xf numFmtId="44" fontId="9" fillId="0" borderId="25" xfId="0" applyNumberFormat="1" applyFont="1" applyBorder="1" applyAlignment="1">
      <alignment horizontal="center" vertical="center"/>
    </xf>
    <xf numFmtId="44" fontId="9" fillId="0" borderId="44" xfId="0" applyNumberFormat="1" applyFont="1" applyBorder="1" applyAlignment="1">
      <alignment horizontal="center" vertical="center"/>
    </xf>
    <xf numFmtId="44" fontId="9" fillId="0" borderId="27" xfId="0" applyNumberFormat="1" applyFont="1" applyBorder="1" applyAlignment="1">
      <alignment horizontal="center" vertical="center"/>
    </xf>
    <xf numFmtId="44" fontId="9" fillId="0" borderId="47" xfId="0" applyNumberFormat="1" applyFont="1" applyBorder="1" applyAlignment="1">
      <alignment horizontal="center" vertical="center"/>
    </xf>
    <xf numFmtId="0" fontId="22" fillId="0" borderId="0" xfId="0" applyFont="1" applyAlignment="1">
      <alignment horizontal="left"/>
    </xf>
    <xf numFmtId="44" fontId="9" fillId="0" borderId="21" xfId="1" applyFont="1" applyBorder="1" applyAlignment="1">
      <alignment horizontal="center" vertical="center"/>
    </xf>
    <xf numFmtId="44" fontId="9" fillId="0" borderId="9" xfId="1" applyFont="1" applyBorder="1" applyAlignment="1">
      <alignment horizontal="center" vertical="center"/>
    </xf>
    <xf numFmtId="44" fontId="9" fillId="0" borderId="8" xfId="1" applyFont="1" applyBorder="1" applyAlignment="1">
      <alignment horizontal="center" vertical="center"/>
    </xf>
    <xf numFmtId="0" fontId="21" fillId="0" borderId="0" xfId="0" applyFont="1" applyAlignment="1">
      <alignment horizontal="left"/>
    </xf>
    <xf numFmtId="0" fontId="0" fillId="0" borderId="19" xfId="0" applyBorder="1" applyAlignment="1">
      <alignment horizontal="left"/>
    </xf>
    <xf numFmtId="14" fontId="9" fillId="0" borderId="0" xfId="0" applyNumberFormat="1" applyFont="1" applyAlignment="1">
      <alignment horizontal="left" vertical="center"/>
    </xf>
    <xf numFmtId="14" fontId="0" fillId="0" borderId="0" xfId="0" applyNumberFormat="1" applyAlignment="1">
      <alignment horizontal="left"/>
    </xf>
    <xf numFmtId="0" fontId="19" fillId="0" borderId="0" xfId="0" applyFont="1" applyAlignment="1">
      <alignment horizontal="center"/>
    </xf>
    <xf numFmtId="0" fontId="5" fillId="10" borderId="5"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6" xfId="0" applyFont="1" applyFill="1" applyBorder="1" applyAlignment="1">
      <alignment horizontal="center" vertical="center"/>
    </xf>
    <xf numFmtId="0" fontId="5" fillId="10" borderId="0" xfId="0" applyFont="1" applyFill="1" applyAlignment="1">
      <alignment horizontal="center" vertical="center"/>
    </xf>
    <xf numFmtId="0" fontId="5" fillId="10" borderId="1"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2" xfId="0" applyFont="1" applyFill="1" applyBorder="1" applyAlignment="1">
      <alignment horizontal="center" vertical="center"/>
    </xf>
    <xf numFmtId="0" fontId="5" fillId="10" borderId="16" xfId="0" applyFont="1" applyFill="1" applyBorder="1" applyAlignment="1">
      <alignment horizontal="center" vertical="center"/>
    </xf>
    <xf numFmtId="0" fontId="5" fillId="0" borderId="34" xfId="0" applyFont="1" applyBorder="1" applyAlignment="1">
      <alignment horizontal="left"/>
    </xf>
    <xf numFmtId="0" fontId="5" fillId="0" borderId="26" xfId="0" applyFont="1" applyBorder="1" applyAlignment="1">
      <alignment horizontal="left"/>
    </xf>
    <xf numFmtId="0" fontId="0" fillId="0" borderId="26" xfId="0" applyBorder="1" applyAlignment="1">
      <alignment horizontal="right" vertical="center"/>
    </xf>
    <xf numFmtId="0" fontId="0" fillId="0" borderId="38" xfId="0" applyBorder="1" applyAlignment="1">
      <alignment horizontal="right" vertical="center"/>
    </xf>
    <xf numFmtId="0" fontId="0" fillId="0" borderId="20" xfId="0" applyBorder="1" applyAlignment="1">
      <alignment horizontal="right" vertical="center"/>
    </xf>
    <xf numFmtId="0" fontId="9" fillId="0" borderId="0" xfId="0" applyFont="1" applyAlignment="1">
      <alignment horizontal="left"/>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1" xfId="0"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38"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5" xfId="0" applyFont="1" applyBorder="1" applyAlignment="1">
      <alignment horizontal="center" vertical="center"/>
    </xf>
    <xf numFmtId="165" fontId="9" fillId="0" borderId="34" xfId="0" applyNumberFormat="1" applyFont="1" applyBorder="1" applyAlignment="1">
      <alignment horizontal="center" vertical="center"/>
    </xf>
    <xf numFmtId="165" fontId="9" fillId="0" borderId="26" xfId="0" applyNumberFormat="1" applyFont="1" applyBorder="1" applyAlignment="1">
      <alignment horizontal="center" vertical="center"/>
    </xf>
    <xf numFmtId="165" fontId="9" fillId="0" borderId="38" xfId="0" applyNumberFormat="1" applyFont="1" applyBorder="1" applyAlignment="1">
      <alignment horizontal="center" vertical="center"/>
    </xf>
    <xf numFmtId="165" fontId="9" fillId="0" borderId="28" xfId="0" applyNumberFormat="1" applyFont="1" applyBorder="1" applyAlignment="1">
      <alignment horizontal="center" vertical="center"/>
    </xf>
    <xf numFmtId="165" fontId="9" fillId="0" borderId="30" xfId="0" applyNumberFormat="1" applyFont="1" applyBorder="1" applyAlignment="1">
      <alignment horizontal="center" vertical="center"/>
    </xf>
    <xf numFmtId="165" fontId="9" fillId="0" borderId="35" xfId="0" applyNumberFormat="1" applyFont="1" applyBorder="1" applyAlignment="1">
      <alignment horizontal="center" vertical="center"/>
    </xf>
    <xf numFmtId="0" fontId="13" fillId="17" borderId="34" xfId="0" applyFont="1" applyFill="1" applyBorder="1" applyAlignment="1">
      <alignment horizontal="center" vertical="center"/>
    </xf>
    <xf numFmtId="0" fontId="13" fillId="17" borderId="26" xfId="0" applyFont="1" applyFill="1" applyBorder="1" applyAlignment="1">
      <alignment horizontal="center" vertical="center"/>
    </xf>
    <xf numFmtId="0" fontId="13" fillId="17" borderId="38" xfId="0" applyFont="1" applyFill="1" applyBorder="1" applyAlignment="1">
      <alignment horizontal="center" vertical="center"/>
    </xf>
    <xf numFmtId="0" fontId="13" fillId="17" borderId="28" xfId="0" applyFont="1" applyFill="1" applyBorder="1" applyAlignment="1">
      <alignment horizontal="center" vertical="center"/>
    </xf>
    <xf numFmtId="0" fontId="13" fillId="17" borderId="30" xfId="0" applyFont="1" applyFill="1" applyBorder="1" applyAlignment="1">
      <alignment horizontal="center" vertical="center"/>
    </xf>
    <xf numFmtId="0" fontId="13" fillId="17" borderId="35" xfId="0" applyFont="1" applyFill="1" applyBorder="1" applyAlignment="1">
      <alignment horizontal="center" vertical="center"/>
    </xf>
    <xf numFmtId="0" fontId="8" fillId="0" borderId="34" xfId="0" applyFont="1" applyBorder="1" applyAlignment="1">
      <alignment horizontal="center" vertical="center"/>
    </xf>
    <xf numFmtId="0" fontId="8" fillId="0" borderId="26" xfId="0" applyFont="1" applyBorder="1" applyAlignment="1">
      <alignment horizontal="center" vertical="center"/>
    </xf>
    <xf numFmtId="0" fontId="8" fillId="0" borderId="38"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8" fillId="0" borderId="35" xfId="0" applyFont="1"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left" vertical="center"/>
    </xf>
    <xf numFmtId="0" fontId="0" fillId="0" borderId="25" xfId="0" applyBorder="1" applyAlignment="1">
      <alignment horizontal="left" vertical="center"/>
    </xf>
    <xf numFmtId="0" fontId="9" fillId="0" borderId="34" xfId="0" applyFont="1" applyBorder="1" applyAlignment="1">
      <alignment horizontal="left" vertical="top" wrapText="1"/>
    </xf>
    <xf numFmtId="0" fontId="9" fillId="0" borderId="26" xfId="0" applyFont="1" applyBorder="1" applyAlignment="1">
      <alignment horizontal="left" vertical="top" wrapText="1"/>
    </xf>
    <xf numFmtId="0" fontId="9" fillId="0" borderId="38"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28" xfId="0" applyFont="1" applyBorder="1" applyAlignment="1">
      <alignment horizontal="left" vertical="top" wrapText="1"/>
    </xf>
    <xf numFmtId="0" fontId="9" fillId="0" borderId="30" xfId="0" applyFont="1" applyBorder="1" applyAlignment="1">
      <alignment horizontal="left" vertical="top" wrapText="1"/>
    </xf>
    <xf numFmtId="0" fontId="9" fillId="0" borderId="35" xfId="0" applyFont="1" applyBorder="1" applyAlignment="1">
      <alignment horizontal="left" vertical="top" wrapText="1"/>
    </xf>
    <xf numFmtId="14" fontId="9" fillId="0" borderId="34" xfId="0" applyNumberFormat="1" applyFont="1" applyBorder="1" applyAlignment="1">
      <alignment horizontal="right" vertical="center"/>
    </xf>
    <xf numFmtId="0" fontId="9" fillId="0" borderId="26" xfId="0" applyFont="1" applyBorder="1" applyAlignment="1">
      <alignment horizontal="right" vertical="center"/>
    </xf>
    <xf numFmtId="0" fontId="9" fillId="0" borderId="28" xfId="0" applyFont="1" applyBorder="1" applyAlignment="1">
      <alignment horizontal="right" vertical="center"/>
    </xf>
    <xf numFmtId="0" fontId="9" fillId="0" borderId="30" xfId="0" applyFont="1" applyBorder="1" applyAlignment="1">
      <alignment horizontal="right" vertical="center"/>
    </xf>
    <xf numFmtId="0" fontId="9" fillId="0" borderId="26" xfId="0" applyFont="1" applyBorder="1" applyAlignment="1">
      <alignment horizontal="left" vertical="center"/>
    </xf>
    <xf numFmtId="0" fontId="9" fillId="0" borderId="38" xfId="0" applyFont="1" applyBorder="1" applyAlignment="1">
      <alignment horizontal="left" vertical="center"/>
    </xf>
    <xf numFmtId="0" fontId="9" fillId="0" borderId="30" xfId="0" applyFont="1" applyBorder="1" applyAlignment="1">
      <alignment horizontal="left" vertical="center"/>
    </xf>
    <xf numFmtId="0" fontId="9" fillId="0" borderId="35" xfId="0" applyFont="1" applyBorder="1" applyAlignment="1">
      <alignment horizontal="left" vertical="center"/>
    </xf>
    <xf numFmtId="0" fontId="11" fillId="10" borderId="19" xfId="0" applyFont="1" applyFill="1" applyBorder="1" applyAlignment="1">
      <alignment horizontal="center" vertical="center"/>
    </xf>
    <xf numFmtId="0" fontId="11" fillId="10" borderId="0" xfId="0" applyFont="1" applyFill="1" applyAlignment="1">
      <alignment horizontal="center" vertical="center"/>
    </xf>
    <xf numFmtId="0" fontId="3" fillId="0" borderId="98" xfId="0" applyFont="1" applyBorder="1"/>
    <xf numFmtId="0" fontId="0" fillId="0" borderId="27" xfId="0" applyBorder="1"/>
    <xf numFmtId="0" fontId="0" fillId="0" borderId="0" xfId="0" applyBorder="1" applyAlignment="1">
      <alignment horizontal="center" vertical="center"/>
    </xf>
    <xf numFmtId="0" fontId="0" fillId="0" borderId="0" xfId="0" applyBorder="1" applyAlignment="1">
      <alignment horizontal="left" vertical="center"/>
    </xf>
    <xf numFmtId="0" fontId="0" fillId="10" borderId="0" xfId="0" applyFill="1" applyBorder="1" applyAlignment="1">
      <alignment horizontal="center"/>
    </xf>
    <xf numFmtId="0" fontId="39" fillId="0" borderId="0" xfId="2" applyBorder="1"/>
    <xf numFmtId="165" fontId="0" fillId="0" borderId="0" xfId="0" applyNumberFormat="1" applyBorder="1" applyAlignment="1">
      <alignment horizontal="center"/>
    </xf>
    <xf numFmtId="0" fontId="0" fillId="0" borderId="0" xfId="0" applyBorder="1" applyAlignment="1">
      <alignment horizontal="center"/>
    </xf>
    <xf numFmtId="49" fontId="0" fillId="0" borderId="0" xfId="0" applyNumberFormat="1" applyBorder="1" applyAlignment="1">
      <alignment horizontal="center"/>
    </xf>
    <xf numFmtId="14" fontId="0" fillId="0" borderId="28" xfId="0" applyNumberFormat="1" applyBorder="1" applyAlignment="1">
      <alignment horizontal="center" vertical="center"/>
    </xf>
    <xf numFmtId="0" fontId="0" fillId="0" borderId="47" xfId="0" applyBorder="1"/>
    <xf numFmtId="0" fontId="3" fillId="0" borderId="35" xfId="0" applyFont="1" applyFill="1" applyBorder="1" applyAlignment="1">
      <alignment horizontal="center" vertical="center"/>
    </xf>
    <xf numFmtId="0" fontId="3" fillId="0" borderId="0" xfId="0" applyFont="1" applyBorder="1" applyAlignment="1">
      <alignment horizontal="center" vertical="center"/>
    </xf>
    <xf numFmtId="14" fontId="0" fillId="0" borderId="0" xfId="0" applyNumberFormat="1" applyBorder="1" applyAlignment="1">
      <alignment horizontal="center" vertical="center"/>
    </xf>
    <xf numFmtId="0" fontId="5" fillId="7" borderId="0" xfId="0" applyFont="1" applyFill="1" applyBorder="1" applyAlignment="1">
      <alignment horizontal="center" vertical="center"/>
    </xf>
    <xf numFmtId="164" fontId="8" fillId="0" borderId="0" xfId="0" applyNumberFormat="1" applyFont="1" applyFill="1" applyBorder="1" applyAlignment="1">
      <alignment horizontal="center" vertical="center"/>
    </xf>
    <xf numFmtId="0" fontId="50" fillId="0" borderId="0" xfId="0" applyFont="1" applyFill="1" applyBorder="1" applyAlignment="1">
      <alignment horizontal="center" vertical="center" wrapText="1" shrinkToFit="1"/>
    </xf>
    <xf numFmtId="14" fontId="8" fillId="0" borderId="0" xfId="0" applyNumberFormat="1"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165" fontId="8" fillId="0" borderId="0" xfId="0" applyNumberFormat="1" applyFont="1" applyFill="1" applyBorder="1" applyAlignment="1">
      <alignment horizontal="center" vertical="center"/>
    </xf>
    <xf numFmtId="0" fontId="38" fillId="0" borderId="99" xfId="0" applyFont="1" applyFill="1" applyBorder="1" applyAlignment="1">
      <alignment horizontal="center" vertical="center"/>
    </xf>
    <xf numFmtId="0" fontId="1" fillId="0" borderId="99" xfId="0" applyFont="1" applyFill="1" applyBorder="1" applyAlignment="1">
      <alignment horizontal="center" vertical="center"/>
    </xf>
    <xf numFmtId="164" fontId="8" fillId="0" borderId="99" xfId="0" applyNumberFormat="1" applyFont="1" applyFill="1" applyBorder="1" applyAlignment="1">
      <alignment horizontal="center" vertical="center"/>
    </xf>
    <xf numFmtId="164" fontId="8" fillId="0" borderId="19" xfId="0" applyNumberFormat="1" applyFont="1" applyFill="1" applyBorder="1" applyAlignment="1">
      <alignment horizontal="center" vertical="center" wrapText="1"/>
    </xf>
    <xf numFmtId="0" fontId="0" fillId="0" borderId="9" xfId="0" applyBorder="1" applyAlignment="1">
      <alignment horizontal="center" vertical="center" wrapText="1"/>
    </xf>
    <xf numFmtId="165" fontId="0" fillId="0" borderId="9" xfId="0" applyNumberFormat="1" applyBorder="1" applyAlignment="1">
      <alignment horizontal="center" vertical="center"/>
    </xf>
    <xf numFmtId="49" fontId="0" fillId="0" borderId="9" xfId="0" applyNumberFormat="1" applyBorder="1" applyAlignment="1">
      <alignment horizontal="center" vertical="center"/>
    </xf>
    <xf numFmtId="49" fontId="0" fillId="0" borderId="0" xfId="0" applyNumberFormat="1" applyBorder="1" applyAlignment="1">
      <alignment horizontal="center" vertical="center"/>
    </xf>
    <xf numFmtId="0" fontId="9" fillId="0" borderId="0" xfId="0" applyFont="1" applyFill="1" applyAlignment="1">
      <alignment horizontal="center" vertical="center"/>
    </xf>
    <xf numFmtId="0" fontId="39" fillId="0" borderId="9" xfId="2" applyBorder="1" applyAlignment="1">
      <alignment horizontal="center" vertical="center"/>
    </xf>
    <xf numFmtId="0" fontId="54" fillId="0" borderId="9" xfId="0" applyFont="1" applyBorder="1" applyAlignment="1">
      <alignment horizontal="center" vertical="center"/>
    </xf>
    <xf numFmtId="2" fontId="0" fillId="0" borderId="9" xfId="0" applyNumberFormat="1" applyBorder="1" applyAlignment="1">
      <alignment horizontal="center" vertical="center"/>
    </xf>
    <xf numFmtId="0" fontId="43" fillId="0" borderId="9" xfId="2" applyFont="1" applyBorder="1" applyAlignment="1">
      <alignment horizontal="center" vertical="center"/>
    </xf>
    <xf numFmtId="0" fontId="56" fillId="0" borderId="9" xfId="0" applyFont="1" applyBorder="1" applyAlignment="1">
      <alignment horizontal="center" vertical="center"/>
    </xf>
    <xf numFmtId="165" fontId="0" fillId="0" borderId="0" xfId="0" applyNumberFormat="1" applyBorder="1" applyAlignment="1">
      <alignment horizontal="center" vertical="center"/>
    </xf>
    <xf numFmtId="172" fontId="8" fillId="0" borderId="0" xfId="0" applyNumberFormat="1" applyFont="1" applyFill="1" applyBorder="1" applyAlignment="1">
      <alignment horizontal="center" vertical="center"/>
    </xf>
    <xf numFmtId="172" fontId="0" fillId="10" borderId="9" xfId="0" applyNumberFormat="1" applyFill="1" applyBorder="1" applyAlignment="1">
      <alignment horizontal="center" vertical="center"/>
    </xf>
    <xf numFmtId="172" fontId="42" fillId="10" borderId="9" xfId="0" applyNumberFormat="1" applyFont="1" applyFill="1" applyBorder="1" applyAlignment="1">
      <alignment horizontal="center" vertical="center"/>
    </xf>
    <xf numFmtId="172" fontId="0" fillId="0" borderId="0" xfId="0" applyNumberFormat="1" applyBorder="1" applyAlignment="1">
      <alignment horizontal="center" vertical="center"/>
    </xf>
    <xf numFmtId="172" fontId="0" fillId="0" borderId="9" xfId="0" applyNumberFormat="1" applyBorder="1" applyAlignment="1">
      <alignment horizontal="center" vertical="center"/>
    </xf>
  </cellXfs>
  <cellStyles count="3">
    <cellStyle name="Lien hypertexte" xfId="2" builtinId="8"/>
    <cellStyle name="Monétaire" xfId="1" builtinId="4"/>
    <cellStyle name="Normal" xfId="0" builtinId="0"/>
  </cellStyles>
  <dxfs count="45">
    <dxf>
      <numFmt numFmtId="172" formatCode="00000"/>
      <alignment horizontal="center" vertical="center" textRotation="0" indent="0" justifyLastLine="0" readingOrder="0"/>
      <border diagonalUp="0" diagonalDown="0">
        <left style="thin">
          <color indexed="64"/>
        </left>
        <right style="thin">
          <color indexed="64"/>
        </right>
        <top style="thin">
          <color indexed="64"/>
        </top>
        <bottom style="thin">
          <color indexed="64"/>
        </bottom>
      </border>
    </dxf>
    <dxf>
      <numFmt numFmtId="172" formatCode="00000"/>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0#&quot; &quot;##&quot; &quot;##&quot; &quot;##&quot; &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0#&quot; &quot;##&quot; &quot;##&quot; &quot;##&quot; &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center" textRotation="0" indent="0" justifyLastLine="0" readingOrder="0"/>
    </dxf>
    <dxf>
      <font>
        <b/>
        <i val="0"/>
        <strike val="0"/>
        <condense val="0"/>
        <extend val="0"/>
        <outline val="0"/>
        <shadow val="0"/>
        <u val="none"/>
        <vertAlign val="baseline"/>
        <sz val="12"/>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numFmt numFmtId="30" formatCode="@"/>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gradientFill type="path" left="0.5" right="0.5" top="0.5" bottom="0.5">
          <stop position="0">
            <color rgb="FFFF0000"/>
          </stop>
          <stop position="1">
            <color rgb="FFC00000"/>
          </stop>
        </gradientFill>
      </fill>
    </dxf>
    <dxf>
      <fill>
        <gradientFill type="path" left="0.5" right="0.5" top="0.5" bottom="0.5">
          <stop position="0">
            <color theme="0"/>
          </stop>
          <stop position="1">
            <color rgb="FFFF0000"/>
          </stop>
        </gradientFill>
      </fill>
    </dxf>
    <dxf>
      <fill>
        <patternFill>
          <bgColor rgb="FFFFCCFF"/>
        </patternFill>
      </fill>
    </dxf>
    <dxf>
      <fill>
        <patternFill>
          <bgColor rgb="FFFFCCFF"/>
        </patternFill>
      </fill>
    </dxf>
    <dxf>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alignment horizontal="general" vertical="center" textRotation="0" wrapText="0" indent="0" justifyLastLine="0" shrinkToFit="0" readingOrder="0"/>
      <border diagonalUp="0" diagonalDown="0">
        <left/>
        <right style="thin">
          <color auto="1"/>
        </right>
        <top style="thin">
          <color auto="1"/>
        </top>
        <bottom style="thin">
          <color auto="1"/>
        </bottom>
        <vertical/>
        <horizontal/>
      </border>
    </dxf>
    <dxf>
      <border outline="0">
        <top style="thin">
          <color auto="1"/>
        </top>
      </border>
    </dxf>
    <dxf>
      <border outline="0">
        <bottom style="thin">
          <color indexed="64"/>
        </bottom>
      </border>
    </dxf>
    <dxf>
      <border outline="0">
        <top style="thin">
          <color indexed="64"/>
        </top>
        <bottom style="medium">
          <color indexed="64"/>
        </bottom>
      </border>
    </dxf>
    <dxf>
      <font>
        <b/>
        <i val="0"/>
        <strike val="0"/>
        <condense val="0"/>
        <extend val="0"/>
        <outline val="0"/>
        <shadow val="0"/>
        <u val="none"/>
        <vertAlign val="baseline"/>
        <sz val="11"/>
        <color theme="1"/>
        <name val="Calibri"/>
        <family val="2"/>
        <scheme val="minor"/>
      </font>
    </dxf>
    <dxf>
      <border diagonalUp="0" diagonalDown="0">
        <left style="thin">
          <color indexed="64"/>
        </left>
        <right style="thin">
          <color indexed="64"/>
        </right>
        <top style="thin">
          <color indexed="64"/>
        </top>
        <bottom style="thin">
          <color indexed="64"/>
        </bottom>
        <vertical/>
        <horizontal/>
      </border>
    </dxf>
    <dxf>
      <border outline="0">
        <bottom style="medium">
          <color indexed="64"/>
        </bottom>
      </border>
    </dxf>
    <dxf>
      <border outline="0">
        <top style="medium">
          <color indexed="64"/>
        </top>
        <bottom style="thin">
          <color indexed="64"/>
        </bottom>
      </border>
    </dxf>
    <dxf>
      <border outline="0">
        <bottom style="thin">
          <color indexed="64"/>
        </bottom>
      </border>
    </dxf>
    <dxf>
      <border outline="0">
        <right style="thin">
          <color indexed="64"/>
        </right>
        <top style="thin">
          <color indexed="64"/>
        </top>
      </border>
    </dxf>
  </dxfs>
  <tableStyles count="0" defaultTableStyle="TableStyleMedium2" defaultPivotStyle="PivotStyleLight16"/>
  <colors>
    <mruColors>
      <color rgb="FFF9D8C3"/>
      <color rgb="FF8AF6D2"/>
      <color rgb="FFFF0000"/>
      <color rgb="FF0C0C0C"/>
      <color rgb="FFFCFCF2"/>
      <color rgb="FFF6FAEC"/>
      <color rgb="FFFF9933"/>
      <color rgb="FFFFCCFF"/>
      <color rgb="FFE0C1FF"/>
      <color rgb="FFFDC8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drawings/_rels/vmlDrawing3.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160020</xdr:colOff>
          <xdr:row>0</xdr:row>
          <xdr:rowOff>60960</xdr:rowOff>
        </xdr:from>
        <xdr:to>
          <xdr:col>18</xdr:col>
          <xdr:colOff>1371600</xdr:colOff>
          <xdr:row>0</xdr:row>
          <xdr:rowOff>655320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Copie des données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518160</xdr:colOff>
          <xdr:row>0</xdr:row>
          <xdr:rowOff>52493</xdr:rowOff>
        </xdr:from>
        <xdr:to>
          <xdr:col>20</xdr:col>
          <xdr:colOff>474133</xdr:colOff>
          <xdr:row>0</xdr:row>
          <xdr:rowOff>646853</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Impression</a:t>
              </a:r>
            </a:p>
          </xdr:txBody>
        </xdr:sp>
        <xdr:clientData fPrintsWithSheet="0"/>
      </xdr:twoCellAnchor>
    </mc:Choice>
    <mc:Fallback/>
  </mc:AlternateContent>
  <xdr:twoCellAnchor>
    <xdr:from>
      <xdr:col>4</xdr:col>
      <xdr:colOff>736600</xdr:colOff>
      <xdr:row>0</xdr:row>
      <xdr:rowOff>135467</xdr:rowOff>
    </xdr:from>
    <xdr:to>
      <xdr:col>6</xdr:col>
      <xdr:colOff>254000</xdr:colOff>
      <xdr:row>0</xdr:row>
      <xdr:rowOff>516467</xdr:rowOff>
    </xdr:to>
    <xdr:sp macro="[0]!saisie" textlink="">
      <xdr:nvSpPr>
        <xdr:cNvPr id="2" name="Rectangle : coins arrondis 1">
          <a:extLst>
            <a:ext uri="{FF2B5EF4-FFF2-40B4-BE49-F238E27FC236}">
              <a16:creationId xmlns:a16="http://schemas.microsoft.com/office/drawing/2014/main" id="{829D0577-836A-4A58-865E-72E9EBF27C70}"/>
            </a:ext>
          </a:extLst>
        </xdr:cNvPr>
        <xdr:cNvSpPr/>
      </xdr:nvSpPr>
      <xdr:spPr>
        <a:xfrm>
          <a:off x="3598333" y="135467"/>
          <a:ext cx="1430867" cy="381000"/>
        </a:xfrm>
        <a:prstGeom prst="round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SAISIE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16</xdr:row>
          <xdr:rowOff>7620</xdr:rowOff>
        </xdr:from>
        <xdr:to>
          <xdr:col>2</xdr:col>
          <xdr:colOff>274320</xdr:colOff>
          <xdr:row>17</xdr:row>
          <xdr:rowOff>99060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17</xdr:row>
          <xdr:rowOff>76200</xdr:rowOff>
        </xdr:from>
        <xdr:to>
          <xdr:col>3</xdr:col>
          <xdr:colOff>251460</xdr:colOff>
          <xdr:row>18</xdr:row>
          <xdr:rowOff>22860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18</xdr:row>
          <xdr:rowOff>60960</xdr:rowOff>
        </xdr:from>
        <xdr:to>
          <xdr:col>3</xdr:col>
          <xdr:colOff>152400</xdr:colOff>
          <xdr:row>19</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Pluviales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22</xdr:row>
          <xdr:rowOff>30480</xdr:rowOff>
        </xdr:from>
        <xdr:to>
          <xdr:col>5</xdr:col>
          <xdr:colOff>182880</xdr:colOff>
          <xdr:row>23</xdr:row>
          <xdr:rowOff>60960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22</xdr:row>
          <xdr:rowOff>38100</xdr:rowOff>
        </xdr:from>
        <xdr:to>
          <xdr:col>12</xdr:col>
          <xdr:colOff>304800</xdr:colOff>
          <xdr:row>23</xdr:row>
          <xdr:rowOff>68580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7620</xdr:rowOff>
        </xdr:from>
        <xdr:to>
          <xdr:col>13</xdr:col>
          <xdr:colOff>342900</xdr:colOff>
          <xdr:row>25</xdr:row>
          <xdr:rowOff>175260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2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ne sont pas raccordées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144780</xdr:rowOff>
        </xdr:from>
        <xdr:to>
          <xdr:col>8</xdr:col>
          <xdr:colOff>228600</xdr:colOff>
          <xdr:row>27</xdr:row>
          <xdr:rowOff>30480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2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pluviales sont raccordées dans le réseau des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26</xdr:row>
          <xdr:rowOff>144780</xdr:rowOff>
        </xdr:from>
        <xdr:to>
          <xdr:col>10</xdr:col>
          <xdr:colOff>365760</xdr:colOff>
          <xdr:row>28</xdr:row>
          <xdr:rowOff>22860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2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sont raccordées sur un ouvrage de décantation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27</xdr:row>
          <xdr:rowOff>182880</xdr:rowOff>
        </xdr:from>
        <xdr:to>
          <xdr:col>14</xdr:col>
          <xdr:colOff>152400</xdr:colOff>
          <xdr:row>28</xdr:row>
          <xdr:rowOff>182880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2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anomalie(s) ou observations complémentaires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7620</xdr:rowOff>
        </xdr:from>
        <xdr:to>
          <xdr:col>13</xdr:col>
          <xdr:colOff>342900</xdr:colOff>
          <xdr:row>33</xdr:row>
          <xdr:rowOff>175260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2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Raccorder l'ensemble des eaux usées sur le réseau d'eaux usées ou condamner les évacuations.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144780</xdr:rowOff>
        </xdr:from>
        <xdr:to>
          <xdr:col>8</xdr:col>
          <xdr:colOff>228600</xdr:colOff>
          <xdr:row>35</xdr:row>
          <xdr:rowOff>30480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2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Déconnecter les eaux pluviales du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34</xdr:row>
          <xdr:rowOff>144780</xdr:rowOff>
        </xdr:from>
        <xdr:to>
          <xdr:col>10</xdr:col>
          <xdr:colOff>365760</xdr:colOff>
          <xdr:row>36</xdr:row>
          <xdr:rowOff>22860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2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Condamner l'ouvrage et raccorder directement les eaux usées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35</xdr:row>
          <xdr:rowOff>182880</xdr:rowOff>
        </xdr:from>
        <xdr:to>
          <xdr:col>14</xdr:col>
          <xdr:colOff>152400</xdr:colOff>
          <xdr:row>36</xdr:row>
          <xdr:rowOff>182880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2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préconisation(s) ou remarques complémentaires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19</xdr:row>
          <xdr:rowOff>28574</xdr:rowOff>
        </xdr:from>
        <xdr:to>
          <xdr:col>6</xdr:col>
          <xdr:colOff>323850</xdr:colOff>
          <xdr:row>28</xdr:row>
          <xdr:rowOff>0</xdr:rowOff>
        </xdr:to>
        <xdr:grpSp>
          <xdr:nvGrpSpPr>
            <xdr:cNvPr id="29" name="Groupe 28">
              <a:extLst>
                <a:ext uri="{FF2B5EF4-FFF2-40B4-BE49-F238E27FC236}">
                  <a16:creationId xmlns:a16="http://schemas.microsoft.com/office/drawing/2014/main" id="{00000000-0008-0000-0500-00001D000000}"/>
                </a:ext>
              </a:extLst>
            </xdr:cNvPr>
            <xdr:cNvGrpSpPr/>
          </xdr:nvGrpSpPr>
          <xdr:grpSpPr>
            <a:xfrm>
              <a:off x="444500" y="3482974"/>
              <a:ext cx="1974850" cy="1978026"/>
              <a:chOff x="333375" y="3809978"/>
              <a:chExt cx="1895475" cy="2181226"/>
            </a:xfrm>
          </xdr:grpSpPr>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500-00000E0C0000}"/>
                  </a:ext>
                </a:extLst>
              </xdr:cNvPr>
              <xdr:cNvSpPr/>
            </xdr:nvSpPr>
            <xdr:spPr bwMode="auto">
              <a:xfrm>
                <a:off x="333375" y="3809978"/>
                <a:ext cx="1019175" cy="3048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500-00000F0C0000}"/>
                  </a:ext>
                </a:extLst>
              </xdr:cNvPr>
              <xdr:cNvSpPr/>
            </xdr:nvSpPr>
            <xdr:spPr bwMode="auto">
              <a:xfrm>
                <a:off x="333375" y="4057650"/>
                <a:ext cx="885825" cy="2000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Usées</a:t>
                </a:r>
              </a:p>
            </xdr:txBody>
          </xdr:sp>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500-0000100C0000}"/>
                  </a:ext>
                </a:extLst>
              </xdr:cNvPr>
              <xdr:cNvSpPr/>
            </xdr:nvSpPr>
            <xdr:spPr bwMode="auto">
              <a:xfrm>
                <a:off x="333375" y="4286256"/>
                <a:ext cx="1276350" cy="1905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Pluviales</a:t>
                </a:r>
              </a:p>
            </xdr:txBody>
          </xdr:sp>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500-0000110C0000}"/>
                  </a:ext>
                </a:extLst>
              </xdr:cNvPr>
              <xdr:cNvSpPr/>
            </xdr:nvSpPr>
            <xdr:spPr bwMode="auto">
              <a:xfrm>
                <a:off x="333375" y="4762504"/>
                <a:ext cx="895350" cy="2667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Oui</a:t>
                </a:r>
              </a:p>
            </xdr:txBody>
          </xdr:sp>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500-0000120C0000}"/>
                  </a:ext>
                </a:extLst>
              </xdr:cNvPr>
              <xdr:cNvSpPr/>
            </xdr:nvSpPr>
            <xdr:spPr bwMode="auto">
              <a:xfrm>
                <a:off x="333375" y="5019678"/>
                <a:ext cx="1895475" cy="2286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a:t>
                </a:r>
              </a:p>
            </xdr:txBody>
          </xdr:sp>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500-0000130C0000}"/>
                  </a:ext>
                </a:extLst>
              </xdr:cNvPr>
              <xdr:cNvSpPr/>
            </xdr:nvSpPr>
            <xdr:spPr bwMode="auto">
              <a:xfrm>
                <a:off x="333375" y="5505443"/>
                <a:ext cx="1504950" cy="2762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Réalisé</a:t>
                </a:r>
              </a:p>
            </xdr:txBody>
          </xdr:sp>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500-0000140C0000}"/>
                  </a:ext>
                </a:extLst>
              </xdr:cNvPr>
              <xdr:cNvSpPr/>
            </xdr:nvSpPr>
            <xdr:spPr bwMode="auto">
              <a:xfrm>
                <a:off x="333375" y="5772128"/>
                <a:ext cx="1133475" cy="2190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 réalisé</a:t>
                </a:r>
              </a:p>
            </xdr:txBody>
          </xdr:sp>
        </xdr:grpSp>
        <xdr:clientData/>
      </xdr:twoCellAnchor>
    </mc:Choice>
    <mc:Fallback/>
  </mc:AlternateContent>
  <xdr:twoCellAnchor>
    <xdr:from>
      <xdr:col>7</xdr:col>
      <xdr:colOff>53310</xdr:colOff>
      <xdr:row>30</xdr:row>
      <xdr:rowOff>192823</xdr:rowOff>
    </xdr:from>
    <xdr:to>
      <xdr:col>18</xdr:col>
      <xdr:colOff>29329</xdr:colOff>
      <xdr:row>32</xdr:row>
      <xdr:rowOff>117720</xdr:rowOff>
    </xdr:to>
    <xdr:grpSp>
      <xdr:nvGrpSpPr>
        <xdr:cNvPr id="37" name="Groupe 36">
          <a:extLst>
            <a:ext uri="{FF2B5EF4-FFF2-40B4-BE49-F238E27FC236}">
              <a16:creationId xmlns:a16="http://schemas.microsoft.com/office/drawing/2014/main" id="{00000000-0008-0000-0500-000025000000}"/>
            </a:ext>
          </a:extLst>
        </xdr:cNvPr>
        <xdr:cNvGrpSpPr/>
      </xdr:nvGrpSpPr>
      <xdr:grpSpPr>
        <a:xfrm>
          <a:off x="2656810" y="6022123"/>
          <a:ext cx="4281319" cy="356697"/>
          <a:chOff x="2203445" y="7371097"/>
          <a:chExt cx="4093580" cy="352425"/>
        </a:xfrm>
      </xdr:grpSpPr>
      <mc:AlternateContent xmlns:mc="http://schemas.openxmlformats.org/markup-compatibility/2006">
        <mc:Choice xmlns:a14="http://schemas.microsoft.com/office/drawing/2010/main" Requires="a14">
          <xdr:grpSp>
            <xdr:nvGrpSpPr>
              <xdr:cNvPr id="38" name="Groupe 37">
                <a:extLst>
                  <a:ext uri="{FF2B5EF4-FFF2-40B4-BE49-F238E27FC236}">
                    <a16:creationId xmlns:a16="http://schemas.microsoft.com/office/drawing/2014/main" id="{00000000-0008-0000-0500-000026000000}"/>
                  </a:ext>
                </a:extLst>
              </xdr:cNvPr>
              <xdr:cNvGrpSpPr/>
            </xdr:nvGrpSpPr>
            <xdr:grpSpPr>
              <a:xfrm>
                <a:off x="3171108" y="7371097"/>
                <a:ext cx="3125917" cy="352425"/>
                <a:chOff x="3171108" y="7371097"/>
                <a:chExt cx="3125917" cy="352425"/>
              </a:xfrm>
            </xdr:grpSpPr>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500-0000150C0000}"/>
                    </a:ext>
                  </a:extLst>
                </xdr:cNvPr>
                <xdr:cNvSpPr/>
              </xdr:nvSpPr>
              <xdr:spPr bwMode="auto">
                <a:xfrm>
                  <a:off x="3171108" y="7371097"/>
                  <a:ext cx="981080"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500-0000160C0000}"/>
                    </a:ext>
                  </a:extLst>
                </xdr:cNvPr>
                <xdr:cNvSpPr/>
              </xdr:nvSpPr>
              <xdr:spPr bwMode="auto">
                <a:xfrm>
                  <a:off x="5487401" y="7371097"/>
                  <a:ext cx="809624"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mc:Choice>
        <mc:Fallback/>
      </mc:AlternateContent>
      <xdr:grpSp>
        <xdr:nvGrpSpPr>
          <xdr:cNvPr id="39" name="Groupe 38">
            <a:extLst>
              <a:ext uri="{FF2B5EF4-FFF2-40B4-BE49-F238E27FC236}">
                <a16:creationId xmlns:a16="http://schemas.microsoft.com/office/drawing/2014/main" id="{00000000-0008-0000-0500-000027000000}"/>
              </a:ext>
            </a:extLst>
          </xdr:cNvPr>
          <xdr:cNvGrpSpPr/>
        </xdr:nvGrpSpPr>
        <xdr:grpSpPr>
          <a:xfrm>
            <a:off x="2203445" y="7412273"/>
            <a:ext cx="3611252" cy="252702"/>
            <a:chOff x="2079620" y="8012348"/>
            <a:chExt cx="3611252" cy="252702"/>
          </a:xfrm>
        </xdr:grpSpPr>
        <xdr:sp macro="" textlink="">
          <xdr:nvSpPr>
            <xdr:cNvPr id="40" name="ZoneTexte 39">
              <a:extLst>
                <a:ext uri="{FF2B5EF4-FFF2-40B4-BE49-F238E27FC236}">
                  <a16:creationId xmlns:a16="http://schemas.microsoft.com/office/drawing/2014/main" id="{00000000-0008-0000-0500-000028000000}"/>
                </a:ext>
              </a:extLst>
            </xdr:cNvPr>
            <xdr:cNvSpPr txBox="1"/>
          </xdr:nvSpPr>
          <xdr:spPr>
            <a:xfrm>
              <a:off x="2079620" y="8012354"/>
              <a:ext cx="1364533" cy="239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CONFORME</a:t>
              </a:r>
            </a:p>
          </xdr:txBody>
        </xdr:sp>
        <xdr:sp macro="" textlink="">
          <xdr:nvSpPr>
            <xdr:cNvPr id="41" name="ZoneTexte 40">
              <a:extLst>
                <a:ext uri="{FF2B5EF4-FFF2-40B4-BE49-F238E27FC236}">
                  <a16:creationId xmlns:a16="http://schemas.microsoft.com/office/drawing/2014/main" id="{00000000-0008-0000-0500-000029000000}"/>
                </a:ext>
              </a:extLst>
            </xdr:cNvPr>
            <xdr:cNvSpPr txBox="1"/>
          </xdr:nvSpPr>
          <xdr:spPr>
            <a:xfrm>
              <a:off x="4099981" y="8012348"/>
              <a:ext cx="1590891" cy="252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NON CONFORME</a:t>
              </a:r>
            </a:p>
          </xdr:txBody>
        </xdr:sp>
      </xdr:grpSp>
    </xdr:grpSp>
    <xdr:clientData/>
  </xdr:twoCellAnchor>
  <mc:AlternateContent xmlns:mc="http://schemas.openxmlformats.org/markup-compatibility/2006">
    <mc:Choice xmlns:a14="http://schemas.microsoft.com/office/drawing/2010/main" Requires="a14">
      <xdr:twoCellAnchor>
        <xdr:from>
          <xdr:col>2</xdr:col>
          <xdr:colOff>0</xdr:colOff>
          <xdr:row>34</xdr:row>
          <xdr:rowOff>38100</xdr:rowOff>
        </xdr:from>
        <xdr:to>
          <xdr:col>14</xdr:col>
          <xdr:colOff>323850</xdr:colOff>
          <xdr:row>38</xdr:row>
          <xdr:rowOff>0</xdr:rowOff>
        </xdr:to>
        <xdr:grpSp>
          <xdr:nvGrpSpPr>
            <xdr:cNvPr id="44" name="Groupe 43">
              <a:extLst>
                <a:ext uri="{FF2B5EF4-FFF2-40B4-BE49-F238E27FC236}">
                  <a16:creationId xmlns:a16="http://schemas.microsoft.com/office/drawing/2014/main" id="{00000000-0008-0000-0500-00002C000000}"/>
                </a:ext>
              </a:extLst>
            </xdr:cNvPr>
            <xdr:cNvGrpSpPr/>
          </xdr:nvGrpSpPr>
          <xdr:grpSpPr>
            <a:xfrm>
              <a:off x="444500" y="6781800"/>
              <a:ext cx="5645150" cy="736600"/>
              <a:chOff x="323850" y="7305693"/>
              <a:chExt cx="5324475" cy="942954"/>
            </a:xfrm>
          </xdr:grpSpPr>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500-0000170C0000}"/>
                  </a:ext>
                </a:extLst>
              </xdr:cNvPr>
              <xdr:cNvSpPr/>
            </xdr:nvSpPr>
            <xdr:spPr bwMode="auto">
              <a:xfrm>
                <a:off x="323850" y="7305693"/>
                <a:ext cx="5143500" cy="2095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Pas de raccordement au réseau collectif des eaux usées</a:t>
                </a:r>
              </a:p>
            </xdr:txBody>
          </xdr:sp>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500-0000180C0000}"/>
                  </a:ext>
                </a:extLst>
              </xdr:cNvPr>
              <xdr:cNvSpPr/>
            </xdr:nvSpPr>
            <xdr:spPr bwMode="auto">
              <a:xfrm>
                <a:off x="342370" y="7419244"/>
                <a:ext cx="31718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Rejets deaux pluviales dans le branchement des eaux usées</a:t>
                </a:r>
              </a:p>
            </xdr:txBody>
          </xdr:sp>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500-0000190C0000}"/>
                  </a:ext>
                </a:extLst>
              </xdr:cNvPr>
              <xdr:cNvSpPr/>
            </xdr:nvSpPr>
            <xdr:spPr bwMode="auto">
              <a:xfrm>
                <a:off x="323850" y="7715274"/>
                <a:ext cx="40481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Présence d'une fosse septique non neutralisée</a:t>
                </a:r>
              </a:p>
            </xdr:txBody>
          </xdr:sp>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500-00001A0C0000}"/>
                  </a:ext>
                </a:extLst>
              </xdr:cNvPr>
              <xdr:cNvSpPr/>
            </xdr:nvSpPr>
            <xdr:spPr bwMode="auto">
              <a:xfrm>
                <a:off x="323850" y="8010513"/>
                <a:ext cx="5324475" cy="238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Branchement des eaux usées raccordé sur le collecteur des eaux pluviales</a:t>
                </a:r>
              </a:p>
            </xdr:txBody>
          </xdr:sp>
        </xdr:grpSp>
        <xdr:clientData/>
      </xdr:twoCellAnchor>
    </mc:Choice>
    <mc:Fallback/>
  </mc:AlternateContent>
  <xdr:twoCellAnchor>
    <xdr:from>
      <xdr:col>6</xdr:col>
      <xdr:colOff>268942</xdr:colOff>
      <xdr:row>19</xdr:row>
      <xdr:rowOff>190500</xdr:rowOff>
    </xdr:from>
    <xdr:to>
      <xdr:col>13</xdr:col>
      <xdr:colOff>56029</xdr:colOff>
      <xdr:row>21</xdr:row>
      <xdr:rowOff>168088</xdr:rowOff>
    </xdr:to>
    <xdr:sp macro="" textlink="">
      <xdr:nvSpPr>
        <xdr:cNvPr id="49" name="ZoneTexte 48">
          <a:extLst>
            <a:ext uri="{FF2B5EF4-FFF2-40B4-BE49-F238E27FC236}">
              <a16:creationId xmlns:a16="http://schemas.microsoft.com/office/drawing/2014/main" id="{00000000-0008-0000-0500-000031000000}"/>
            </a:ext>
          </a:extLst>
        </xdr:cNvPr>
        <xdr:cNvSpPr txBox="1"/>
      </xdr:nvSpPr>
      <xdr:spPr>
        <a:xfrm>
          <a:off x="2288242" y="3629025"/>
          <a:ext cx="2968437" cy="2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Année de mise</a:t>
          </a:r>
          <a:r>
            <a:rPr lang="fr-FR" sz="1100" baseline="0"/>
            <a:t> en service (si moins de 2 ans)</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A381F9A-8316-4E6D-A90F-F6834BF2166B}" name="T_priseRV" displayName="T_priseRV" ref="A2:Z359" totalsRowShown="0" headerRowDxfId="5" dataDxfId="4" headerRowBorderDxfId="43" tableBorderDxfId="44">
  <tableColumns count="26">
    <tableColumn id="2" xr3:uid="{4130DAA3-C329-45C5-8F1A-A1D395756EC7}" name="ID" dataDxfId="27">
      <calculatedColumnFormula>A2+1</calculatedColumnFormula>
    </tableColumn>
    <tableColumn id="3" xr3:uid="{785F3B88-EF0B-4E11-AE52-23ABAC3F6DBE}" name="Code" dataDxfId="26">
      <calculatedColumnFormula>IF(P3="CONFLANS STE HONORINE","CFS",IF(P3="ANDRESY","AND",IF(P3="CHANTELOUP LES VIGNES","CHP",IF(P3="LES ALLUETS LE ROI","ALL",IF(P3="AUBERGENVILLE","AUB",IF(P3="MORAINVILLIERS","MOR",IF(P3="ORGEVAL","ORG",IF(P3="TESSANCOURT SUR AUBETTE","TES",IF(P3="CARRIERES SOUS POISSY","CAR",IF(P3="LA FALAISE","FAL",IF(P3="AULNAY SUR MAULDRE","AUL",IF(P3="NEZEL","NEZ",IF(P3="Juziers","JUZ",IF(P3="VAUX SUR SEINE","VAU",IF(P3="NESLES LA VALLEE","NES",IF(P3="BUTRY SUR OISE","BUT",IF(P3="VALMONDOIS","VAL",IF(P3="LABBEVILLE","LAB",IF(P3="PARMAIN","PAR",IF(P3="ACHERES","ACH",IF(P3="ARGENTEUIL","ARG",IF(P3="BOIS D'ARCY","BDA",IF(P3="JOUY EN JOSAS","JOU",IF(P3="BIEVRES","BIE",IF(P3="LA CELLE SAINT CLOUD","CEL","")))))))))))))))))))))))))</calculatedColumnFormula>
    </tableColumn>
    <tableColumn id="4" xr3:uid="{64BA5E37-8864-498F-9DC0-808477E464D3}" name="Réf. Rdv" dataDxfId="25">
      <calculatedColumnFormula>A3&amp;"-"&amp;B3</calculatedColumnFormula>
    </tableColumn>
    <tableColumn id="5" xr3:uid="{CC10B628-87C2-4739-9808-1AEFEE861C4D}" name="Chargée de _x000a_Clientèle" dataDxfId="24"/>
    <tableColumn id="6" xr3:uid="{9AC3F405-2F4B-4D15-AE98-91090553F017}" name="Réf. Rdv3" dataDxfId="23">
      <calculatedColumnFormula>C3</calculatedColumnFormula>
    </tableColumn>
    <tableColumn id="7" xr3:uid="{9E029A83-9EDC-42E3-84A5-05BFE4B52C73}" name="équipe Techniciens" dataDxfId="22"/>
    <tableColumn id="8" xr3:uid="{5DCA7470-1159-43A6-842C-31FAC580682F}" name="RDV" dataDxfId="21"/>
    <tableColumn id="9" xr3:uid="{13DDC58B-F359-4155-9D3F-2874F4DD1995}" name="Créneau" dataDxfId="20"/>
    <tableColumn id="10" xr3:uid="{FF25031F-9DFD-41BD-BBA9-FA96478F9EE8}" name="Civilité" dataDxfId="19"/>
    <tableColumn id="11" xr3:uid="{D52ACA64-861D-4B9D-8661-211CB3FACD85}" name="Nom" dataDxfId="18"/>
    <tableColumn id="12" xr3:uid="{429F7F8A-F377-4A89-9705-AE38ED037BAA}" name="Prénom" dataDxfId="17"/>
    <tableColumn id="13" xr3:uid="{B8A9043D-9C8A-4E5C-8804-BC3BA80F918E}" name="Type" dataDxfId="16"/>
    <tableColumn id="14" xr3:uid="{56F9A3D5-6A55-4C75-95A1-A696C4DD947D}" name="N°" dataDxfId="15"/>
    <tableColumn id="15" xr3:uid="{EF6BE4D0-C73D-42DC-9DC2-A64E29642325}" name="Adresse" dataDxfId="14"/>
    <tableColumn id="16" xr3:uid="{189BD791-440B-4752-B34D-6BA1950D3FB7}" name="Compléments" dataDxfId="13"/>
    <tableColumn id="17" xr3:uid="{F9189B4F-E7DF-477C-A962-4D3FD681FC78}" name="Commune" dataDxfId="12"/>
    <tableColumn id="18" xr3:uid="{3AA5771B-1AEA-4F7C-870C-3D8034F89900}" name="CP" dataDxfId="1">
      <calculatedColumnFormula>VLOOKUP(P3,'Copie doc'!$F$5:$H$30,3,FALSE)</calculatedColumnFormula>
    </tableColumn>
    <tableColumn id="19" xr3:uid="{3AD0B75F-A859-4EAA-9BB4-C778EAC2ABD1}" name="mail" dataDxfId="11"/>
    <tableColumn id="20" xr3:uid="{CE3A97CE-6847-40A0-9AF7-837F791A47B2}" name="Tél 1" dataDxfId="3"/>
    <tableColumn id="21" xr3:uid="{4897266D-E3E9-47A9-8BED-1745C633D16C}" name="Tél 2" dataDxfId="2"/>
    <tableColumn id="22" xr3:uid="{86769694-2B1F-4CE0-99D7-EA9C7202D1BE}" name="N°5" dataDxfId="10"/>
    <tableColumn id="23" xr3:uid="{5BCAF7B0-DB0A-4BE4-91EC-E796B78BB1AF}" name="Rue" dataDxfId="9"/>
    <tableColumn id="24" xr3:uid="{678A6F31-2F62-4E2F-BA9A-B59EB29EE925}" name="Complément" dataDxfId="8"/>
    <tableColumn id="25" xr3:uid="{51E169B7-247A-47ED-83CE-1A90BC04AA5D}" name="Commune7" dataDxfId="7"/>
    <tableColumn id="27" xr3:uid="{456A477B-5918-476C-B274-C6871E8F08CC}" name="Code postal" dataDxfId="0"/>
    <tableColumn id="28" xr3:uid="{4BD811DC-358E-4D9C-A606-1B0B4785E79B}" name="Observations" dataDxfId="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C872818-4D5D-49B6-8C84-E130DB7425F5}" name="T_charge_client" displayName="T_charge_client" ref="A21:A25" totalsRowShown="0" headerRowDxfId="39" headerRowBorderDxfId="41" tableBorderDxfId="42">
  <autoFilter ref="A21:A25" xr:uid="{36704654-3055-4235-B77A-1D7DC93012DC}"/>
  <tableColumns count="1">
    <tableColumn id="1" xr3:uid="{5415CC53-B5C3-4E5A-9803-7A301E2527F6}" name="Charge clientele"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66C2BC-3390-4F92-9C98-1B4372D6D982}" name="T_technicien" displayName="T_technicien" ref="A9:B18" totalsRowShown="0">
  <autoFilter ref="A9:B18" xr:uid="{53A08EE6-4F16-4D71-87E1-1F0FDCAD8B98}"/>
  <tableColumns count="2">
    <tableColumn id="1" xr3:uid="{F7E68A07-A7EA-4645-8A01-F2B7EC1D5657}" name="Technicien"/>
    <tableColumn id="2" xr3:uid="{5358904D-1854-43FA-8749-2F40F00270A1}" name="Cod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7D414CA-52A7-4E9B-B93F-CF3FBAEF753D}" name="T_civilite" displayName="T_civilite" ref="A28:A38" totalsRowShown="0">
  <autoFilter ref="A28:A38" xr:uid="{8E83ACAA-C30B-4911-A449-2FAEC7C57D61}"/>
  <tableColumns count="1">
    <tableColumn id="1" xr3:uid="{F70574D1-CE42-4B5E-BAD4-9FEED1D63FFD}" name="Civilité"/>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99D1A00-DD9D-4949-BA92-64B184E8BA15}" name="T_commune" displayName="T_commune" ref="F4:I29" totalsRowShown="0" headerRowBorderDxfId="37" tableBorderDxfId="38" totalsRowBorderDxfId="36">
  <autoFilter ref="F4:I29" xr:uid="{26710525-DE6C-4658-A3ED-1DA11DBE2CD8}"/>
  <tableColumns count="4">
    <tableColumn id="1" xr3:uid="{88337F7C-3A84-475B-B3A0-56E017F7893C}" name="Commune" dataDxfId="35"/>
    <tableColumn id="2" xr3:uid="{C4B42A16-A68B-4E00-80E6-F360EBC82DFE}" name="CODE" dataDxfId="34"/>
    <tableColumn id="3" xr3:uid="{60F479AE-9D56-4FA4-B4FD-D99C17029F2F}" name="CP" dataDxfId="33"/>
    <tableColumn id="4" xr3:uid="{073C7CDC-EE8C-4862-A314-F3E74EF99D2D}" name="code2" dataDxfId="3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drawing" Target="../drawings/drawing2.xml"/><Relationship Id="rId16" Type="http://schemas.openxmlformats.org/officeDocument/2006/relationships/ctrlProp" Target="../ctrlProps/ctrlProp14.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vmlDrawing" Target="../drawings/vmlDrawing3.v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0.xml"/><Relationship Id="rId13" Type="http://schemas.openxmlformats.org/officeDocument/2006/relationships/ctrlProp" Target="../ctrlProps/ctrlProp25.xml"/><Relationship Id="rId3" Type="http://schemas.openxmlformats.org/officeDocument/2006/relationships/vmlDrawing" Target="../drawings/vmlDrawing6.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28.xml"/><Relationship Id="rId1" Type="http://schemas.openxmlformats.org/officeDocument/2006/relationships/printerSettings" Target="../printerSettings/printerSettings6.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5" Type="http://schemas.openxmlformats.org/officeDocument/2006/relationships/ctrlProp" Target="../ctrlProps/ctrlProp2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 Id="rId14" Type="http://schemas.openxmlformats.org/officeDocument/2006/relationships/ctrlProp" Target="../ctrlProps/ctrlProp2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8.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9" tint="0.79998168889431442"/>
    <pageSetUpPr fitToPage="1"/>
  </sheetPr>
  <dimension ref="A1:BP54"/>
  <sheetViews>
    <sheetView zoomScale="50" zoomScaleNormal="50" workbookViewId="0">
      <pane xSplit="3" ySplit="7" topLeftCell="D8" activePane="bottomRight" state="frozen"/>
      <selection pane="topRight" activeCell="D1" sqref="D1"/>
      <selection pane="bottomLeft" activeCell="A8" sqref="A8"/>
      <selection pane="bottomRight" activeCell="G23" sqref="G23"/>
    </sheetView>
  </sheetViews>
  <sheetFormatPr baseColWidth="10" defaultColWidth="11.33203125" defaultRowHeight="35.1" customHeight="1"/>
  <cols>
    <col min="1" max="1" width="0.88671875" style="190" customWidth="1"/>
    <col min="2" max="2" width="24.6640625" style="195" customWidth="1"/>
    <col min="3" max="3" width="9.6640625" style="261" bestFit="1" customWidth="1"/>
    <col min="4" max="4" width="12.109375" style="282" customWidth="1"/>
    <col min="5" max="5" width="15.44140625" style="155" customWidth="1"/>
    <col min="6" max="6" width="13.44140625" style="155" customWidth="1"/>
    <col min="7" max="8" width="15.109375" style="155" customWidth="1"/>
    <col min="9" max="9" width="13.44140625" style="155" customWidth="1"/>
    <col min="10" max="10" width="13.5546875" style="155" customWidth="1"/>
    <col min="11" max="11" width="4.5546875" style="155" bestFit="1" customWidth="1"/>
    <col min="12" max="12" width="13.44140625" style="155" customWidth="1"/>
    <col min="13" max="13" width="15.6640625" style="155" customWidth="1"/>
    <col min="14" max="14" width="13.44140625" style="155" customWidth="1"/>
    <col min="15" max="15" width="12.109375" style="273" customWidth="1"/>
    <col min="16" max="16" width="13.88671875" style="155" customWidth="1"/>
    <col min="17" max="17" width="13.6640625" style="155" customWidth="1"/>
    <col min="18" max="21" width="13.44140625" style="155" customWidth="1"/>
    <col min="22" max="22" width="4.5546875" style="155" bestFit="1" customWidth="1"/>
    <col min="23" max="23" width="17.5546875" style="155" customWidth="1"/>
    <col min="24" max="24" width="18.5546875" style="155" customWidth="1"/>
    <col min="25" max="25" width="13.5546875" style="155" customWidth="1"/>
    <col min="26" max="26" width="12.109375" style="282" customWidth="1"/>
    <col min="27" max="31" width="13.44140625" style="155" customWidth="1"/>
    <col min="32" max="32" width="4.5546875" style="155" bestFit="1" customWidth="1"/>
    <col min="33" max="35" width="13.44140625" style="155" customWidth="1"/>
    <col min="36" max="36" width="12.109375" style="250" customWidth="1"/>
    <col min="37" max="37" width="13.44140625" style="251" customWidth="1"/>
    <col min="38" max="38" width="13.5546875" style="251" customWidth="1"/>
    <col min="39" max="40" width="13.44140625" style="251" customWidth="1"/>
    <col min="41" max="41" width="4.5546875" style="155" bestFit="1" customWidth="1"/>
    <col min="42" max="43" width="13.44140625" style="194" customWidth="1"/>
    <col min="44" max="44" width="18" style="194" bestFit="1" customWidth="1"/>
    <col min="45" max="45" width="13.109375" style="251" customWidth="1"/>
    <col min="46" max="48" width="11.33203125" style="194"/>
    <col min="49" max="49" width="22.44140625" style="194" customWidth="1"/>
    <col min="50" max="16384" width="11.33203125" style="194"/>
  </cols>
  <sheetData>
    <row r="1" spans="1:68" s="18" customFormat="1" ht="3" customHeight="1" thickBot="1">
      <c r="A1" s="147"/>
      <c r="B1" s="312" t="s">
        <v>312</v>
      </c>
      <c r="C1" s="257"/>
      <c r="D1" s="277"/>
      <c r="E1" s="148"/>
      <c r="F1" s="148"/>
      <c r="G1" s="148"/>
      <c r="H1" s="148"/>
      <c r="I1" s="148"/>
      <c r="J1" s="148"/>
      <c r="K1" s="149"/>
      <c r="L1" s="149"/>
      <c r="M1" s="149"/>
      <c r="N1" s="149"/>
      <c r="O1" s="262"/>
      <c r="P1" s="149"/>
      <c r="Q1" s="150"/>
      <c r="R1" s="150" t="s">
        <v>216</v>
      </c>
      <c r="S1" s="150"/>
      <c r="T1" s="150"/>
      <c r="U1" s="150"/>
      <c r="V1" s="149"/>
      <c r="W1" s="150"/>
      <c r="X1" s="150"/>
      <c r="Y1" s="150"/>
      <c r="Z1" s="274"/>
      <c r="AA1" s="150"/>
      <c r="AB1" s="150"/>
      <c r="AC1" s="150"/>
      <c r="AD1" s="150"/>
      <c r="AE1" s="150"/>
      <c r="AF1" s="149"/>
      <c r="AG1" s="150"/>
      <c r="AH1" s="161"/>
      <c r="AI1" s="150"/>
      <c r="AJ1" s="150"/>
      <c r="AK1" s="151"/>
      <c r="AL1" s="151"/>
      <c r="AM1" s="151"/>
      <c r="AN1" s="151"/>
      <c r="AO1" s="149"/>
      <c r="AP1" s="150"/>
      <c r="AQ1" s="150"/>
      <c r="AR1" s="150"/>
      <c r="AS1" s="151"/>
      <c r="AT1" s="150"/>
      <c r="AU1" s="150"/>
      <c r="AV1" s="150"/>
      <c r="AW1" s="150"/>
    </row>
    <row r="2" spans="1:68" s="163" customFormat="1" ht="34.5" customHeight="1">
      <c r="A2" s="152"/>
      <c r="B2" s="313"/>
      <c r="C2" s="257"/>
      <c r="D2" s="278"/>
      <c r="E2" s="311" t="s">
        <v>5</v>
      </c>
      <c r="F2" s="311"/>
      <c r="G2" s="199"/>
      <c r="H2" s="154"/>
      <c r="I2" s="299" t="s">
        <v>126</v>
      </c>
      <c r="J2" s="299"/>
      <c r="K2" s="299"/>
      <c r="L2" s="253"/>
      <c r="M2" s="311" t="s">
        <v>7</v>
      </c>
      <c r="N2" s="311"/>
      <c r="O2" s="263"/>
      <c r="P2" s="316" t="s">
        <v>254</v>
      </c>
      <c r="Q2" s="317"/>
      <c r="R2" s="318"/>
      <c r="S2" s="302" t="s">
        <v>38</v>
      </c>
      <c r="T2" s="303"/>
      <c r="U2" s="304"/>
      <c r="V2" s="157"/>
      <c r="W2" s="158"/>
      <c r="X2" s="299" t="s">
        <v>185</v>
      </c>
      <c r="Y2" s="299"/>
      <c r="Z2" s="299"/>
      <c r="AA2" s="159"/>
      <c r="AB2" s="315" t="s">
        <v>226</v>
      </c>
      <c r="AC2" s="315"/>
      <c r="AD2" s="160"/>
      <c r="AE2" s="311" t="s">
        <v>272</v>
      </c>
      <c r="AF2" s="311"/>
      <c r="AG2" s="311"/>
      <c r="AH2" s="161"/>
      <c r="AI2" s="161"/>
      <c r="AJ2" s="161"/>
      <c r="AK2" s="161"/>
      <c r="AL2" s="161"/>
      <c r="AM2" s="161"/>
      <c r="AN2" s="161"/>
      <c r="AO2" s="161"/>
      <c r="AP2" s="161"/>
      <c r="AQ2" s="161"/>
      <c r="AR2" s="161"/>
      <c r="AS2" s="162"/>
      <c r="AT2" s="161"/>
      <c r="AU2" s="161"/>
      <c r="AV2" s="161"/>
      <c r="AW2" s="161"/>
    </row>
    <row r="3" spans="1:68" s="163" customFormat="1" ht="7.5" customHeight="1">
      <c r="A3" s="152"/>
      <c r="B3" s="313"/>
      <c r="C3" s="257"/>
      <c r="D3" s="267"/>
      <c r="E3" s="165"/>
      <c r="F3" s="166"/>
      <c r="G3" s="167"/>
      <c r="H3" s="167"/>
      <c r="I3" s="168"/>
      <c r="J3" s="168"/>
      <c r="K3" s="169"/>
      <c r="L3" s="170"/>
      <c r="M3" s="171"/>
      <c r="N3" s="172"/>
      <c r="O3" s="264"/>
      <c r="P3" s="173"/>
      <c r="Q3" s="174"/>
      <c r="R3" s="169"/>
      <c r="S3" s="305">
        <f>'Copie doc'!B3+1</f>
        <v>1092</v>
      </c>
      <c r="T3" s="306"/>
      <c r="U3" s="307"/>
      <c r="V3" s="169"/>
      <c r="W3" s="167"/>
      <c r="X3" s="176"/>
      <c r="Y3" s="176"/>
      <c r="Z3" s="275"/>
      <c r="AA3" s="177"/>
      <c r="AB3" s="176"/>
      <c r="AC3" s="176"/>
      <c r="AD3" s="167"/>
      <c r="AE3" s="176"/>
      <c r="AF3" s="169"/>
      <c r="AG3" s="178"/>
      <c r="AH3" s="161"/>
      <c r="AI3" s="161"/>
      <c r="AJ3" s="161"/>
      <c r="AK3" s="161"/>
      <c r="AL3" s="161"/>
      <c r="AM3" s="161"/>
      <c r="AN3" s="161"/>
      <c r="AO3" s="169"/>
      <c r="AP3" s="161"/>
      <c r="AQ3" s="161"/>
      <c r="AR3" s="161"/>
      <c r="AS3" s="162"/>
      <c r="AT3" s="161"/>
      <c r="AU3" s="161"/>
      <c r="AV3" s="161"/>
      <c r="AW3" s="161"/>
    </row>
    <row r="4" spans="1:68" s="163" customFormat="1" ht="35.1" customHeight="1" thickBot="1">
      <c r="A4" s="152"/>
      <c r="B4" s="313"/>
      <c r="C4" s="257"/>
      <c r="D4" s="279"/>
      <c r="E4" s="311" t="s">
        <v>186</v>
      </c>
      <c r="F4" s="311"/>
      <c r="G4" s="186"/>
      <c r="H4" s="255"/>
      <c r="I4" s="311" t="s">
        <v>8</v>
      </c>
      <c r="J4" s="311"/>
      <c r="K4" s="311"/>
      <c r="L4" s="181"/>
      <c r="M4" s="311" t="s">
        <v>143</v>
      </c>
      <c r="N4" s="311"/>
      <c r="O4" s="265"/>
      <c r="P4" s="299" t="s">
        <v>187</v>
      </c>
      <c r="Q4" s="299"/>
      <c r="R4" s="299"/>
      <c r="S4" s="308"/>
      <c r="T4" s="309"/>
      <c r="U4" s="310"/>
      <c r="V4" s="175"/>
      <c r="W4" s="254"/>
      <c r="X4" s="299" t="s">
        <v>184</v>
      </c>
      <c r="Y4" s="299"/>
      <c r="Z4" s="299"/>
      <c r="AA4" s="184"/>
      <c r="AB4" s="315" t="s">
        <v>225</v>
      </c>
      <c r="AC4" s="315"/>
      <c r="AD4" s="185"/>
      <c r="AE4" s="311" t="s">
        <v>273</v>
      </c>
      <c r="AF4" s="311"/>
      <c r="AG4" s="311"/>
      <c r="AH4" s="161"/>
      <c r="AI4" s="161"/>
      <c r="AJ4" s="161"/>
      <c r="AK4" s="161"/>
      <c r="AL4" s="161"/>
      <c r="AM4" s="186"/>
      <c r="AN4" s="186"/>
      <c r="AO4" s="161"/>
      <c r="AP4" s="161"/>
      <c r="AQ4" s="161"/>
      <c r="AR4" s="161"/>
      <c r="AS4" s="162"/>
      <c r="AT4" s="161"/>
      <c r="AU4" s="161"/>
      <c r="AV4" s="161"/>
      <c r="AW4" s="161"/>
    </row>
    <row r="5" spans="1:68" s="163" customFormat="1" ht="3" customHeight="1">
      <c r="A5" s="152"/>
      <c r="B5" s="313"/>
      <c r="C5" s="257"/>
      <c r="D5" s="280"/>
      <c r="E5" s="187"/>
      <c r="F5" s="187"/>
      <c r="G5" s="170"/>
      <c r="H5" s="170"/>
      <c r="I5" s="187"/>
      <c r="J5" s="187"/>
      <c r="K5" s="188"/>
      <c r="L5" s="188"/>
      <c r="M5" s="188"/>
      <c r="N5" s="189"/>
      <c r="O5" s="266"/>
      <c r="P5" s="188"/>
      <c r="Q5" s="314"/>
      <c r="R5" s="314"/>
      <c r="S5" s="162"/>
      <c r="T5" s="162"/>
      <c r="U5" s="162"/>
      <c r="V5" s="188"/>
      <c r="W5" s="161"/>
      <c r="X5" s="161"/>
      <c r="Y5" s="162"/>
      <c r="Z5" s="276"/>
      <c r="AA5" s="162"/>
      <c r="AB5" s="162"/>
      <c r="AC5" s="161"/>
      <c r="AD5" s="161"/>
      <c r="AE5" s="161"/>
      <c r="AF5" s="188"/>
      <c r="AG5" s="161"/>
      <c r="AH5" s="161"/>
      <c r="AI5" s="161"/>
      <c r="AJ5" s="161"/>
      <c r="AK5" s="162"/>
      <c r="AL5" s="162"/>
      <c r="AM5" s="162"/>
      <c r="AN5" s="162"/>
      <c r="AO5" s="188"/>
      <c r="AP5" s="161"/>
      <c r="AQ5" s="161"/>
      <c r="AR5" s="161"/>
      <c r="AS5" s="162"/>
      <c r="AT5" s="161"/>
      <c r="AU5" s="161"/>
      <c r="AV5" s="161"/>
      <c r="AW5" s="161"/>
    </row>
    <row r="6" spans="1:68" ht="18.75" customHeight="1">
      <c r="B6" s="191"/>
      <c r="C6" s="257"/>
      <c r="D6" s="267"/>
      <c r="E6" s="164"/>
      <c r="F6" s="164"/>
      <c r="G6" s="164"/>
      <c r="H6" s="164"/>
      <c r="I6" s="164"/>
      <c r="J6" s="164"/>
      <c r="K6" s="164"/>
      <c r="L6" s="164"/>
      <c r="M6" s="164"/>
      <c r="N6" s="164"/>
      <c r="O6" s="267"/>
      <c r="P6" s="164"/>
      <c r="Q6" s="164"/>
      <c r="R6" s="186"/>
      <c r="S6" s="186"/>
      <c r="T6" s="186"/>
      <c r="U6" s="186"/>
      <c r="V6" s="164"/>
      <c r="W6" s="164"/>
      <c r="X6" s="164"/>
      <c r="Y6" s="192"/>
      <c r="Z6" s="283"/>
      <c r="AA6" s="192"/>
      <c r="AB6" s="193"/>
      <c r="AC6" s="164"/>
      <c r="AD6" s="164"/>
      <c r="AE6" s="164"/>
      <c r="AF6" s="164"/>
      <c r="AG6" s="164"/>
      <c r="AH6" s="164"/>
      <c r="AI6" s="164"/>
      <c r="AJ6" s="164"/>
      <c r="AK6" s="193"/>
      <c r="AL6" s="193"/>
      <c r="AM6" s="193"/>
      <c r="AN6" s="193"/>
      <c r="AO6" s="164"/>
      <c r="AP6" s="164"/>
      <c r="AQ6" s="164"/>
      <c r="AR6" s="164"/>
      <c r="AS6" s="193"/>
      <c r="AT6" s="164"/>
      <c r="AU6" s="164"/>
      <c r="AV6" s="164"/>
      <c r="AW6" s="164"/>
    </row>
    <row r="7" spans="1:68" ht="25.5" customHeight="1">
      <c r="C7" s="258" t="s">
        <v>431</v>
      </c>
      <c r="D7" s="268" t="s">
        <v>4</v>
      </c>
      <c r="E7" s="300" t="s">
        <v>1</v>
      </c>
      <c r="F7" s="300"/>
      <c r="G7" s="300"/>
      <c r="H7" s="300"/>
      <c r="I7" s="300"/>
      <c r="J7" s="300"/>
      <c r="K7" s="164"/>
      <c r="L7" s="300" t="s">
        <v>2</v>
      </c>
      <c r="M7" s="300"/>
      <c r="N7" s="300"/>
      <c r="O7" s="268" t="s">
        <v>4</v>
      </c>
      <c r="P7" s="301" t="s">
        <v>3</v>
      </c>
      <c r="Q7" s="301"/>
      <c r="R7" s="301"/>
      <c r="S7" s="301"/>
      <c r="T7" s="301"/>
      <c r="U7" s="301"/>
      <c r="V7" s="164"/>
      <c r="W7" s="300" t="s">
        <v>2</v>
      </c>
      <c r="X7" s="300"/>
      <c r="Y7" s="300"/>
      <c r="Z7" s="268" t="s">
        <v>4</v>
      </c>
      <c r="AA7" s="300" t="s">
        <v>3</v>
      </c>
      <c r="AB7" s="300"/>
      <c r="AC7" s="300"/>
      <c r="AD7" s="300"/>
      <c r="AE7" s="300"/>
      <c r="AF7" s="164"/>
      <c r="AG7" s="300" t="s">
        <v>2</v>
      </c>
      <c r="AH7" s="300"/>
      <c r="AI7" s="300"/>
      <c r="AJ7" s="196" t="s">
        <v>4</v>
      </c>
      <c r="AK7" s="300" t="s">
        <v>3</v>
      </c>
      <c r="AL7" s="300"/>
      <c r="AM7" s="300"/>
      <c r="AN7" s="300"/>
      <c r="AO7" s="164"/>
      <c r="AP7" s="300" t="s">
        <v>2</v>
      </c>
      <c r="AQ7" s="300"/>
      <c r="AR7" s="196" t="s">
        <v>128</v>
      </c>
      <c r="AS7" s="300" t="s">
        <v>6</v>
      </c>
      <c r="AT7" s="300"/>
      <c r="AU7" s="300"/>
      <c r="AV7" s="300"/>
      <c r="AW7" s="300"/>
    </row>
    <row r="8" spans="1:68" ht="15" customHeight="1">
      <c r="B8" s="197"/>
      <c r="C8" s="259"/>
      <c r="D8" s="281"/>
      <c r="E8" s="192"/>
      <c r="F8" s="192"/>
      <c r="G8" s="192"/>
      <c r="H8" s="192"/>
      <c r="I8" s="192"/>
      <c r="J8" s="192"/>
      <c r="K8" s="186"/>
      <c r="L8" s="192"/>
      <c r="M8" s="198"/>
      <c r="N8" s="199"/>
      <c r="O8" s="269"/>
      <c r="P8" s="191"/>
      <c r="Q8" s="191"/>
      <c r="R8" s="191"/>
      <c r="S8" s="191"/>
      <c r="T8" s="191"/>
      <c r="U8" s="191"/>
      <c r="V8" s="186"/>
      <c r="W8" s="191"/>
      <c r="X8" s="191"/>
      <c r="Y8" s="191"/>
      <c r="Z8" s="269"/>
      <c r="AA8" s="201"/>
      <c r="AB8" s="201"/>
      <c r="AC8" s="201"/>
      <c r="AD8" s="201"/>
      <c r="AE8" s="202"/>
      <c r="AF8" s="186"/>
      <c r="AG8" s="201"/>
      <c r="AH8" s="202"/>
      <c r="AI8" s="191"/>
      <c r="AJ8" s="200"/>
      <c r="AK8" s="201"/>
      <c r="AL8" s="201"/>
      <c r="AM8" s="201"/>
      <c r="AN8" s="201"/>
      <c r="AO8" s="186"/>
      <c r="AP8" s="201"/>
      <c r="AQ8" s="201"/>
      <c r="AR8" s="191"/>
      <c r="AS8" s="193"/>
      <c r="AT8" s="191"/>
      <c r="AU8" s="191"/>
      <c r="AV8" s="191"/>
      <c r="AW8" s="191"/>
    </row>
    <row r="9" spans="1:68" ht="15" customHeight="1">
      <c r="B9" s="197"/>
      <c r="C9" s="260"/>
      <c r="D9" s="261"/>
      <c r="E9" s="192"/>
      <c r="F9" s="192"/>
      <c r="G9" s="192"/>
      <c r="H9" s="192"/>
      <c r="I9" s="192"/>
      <c r="J9" s="192"/>
      <c r="K9" s="206" t="s">
        <v>432</v>
      </c>
      <c r="L9" s="192"/>
      <c r="M9" s="198"/>
      <c r="N9" s="199"/>
      <c r="O9" s="199"/>
      <c r="P9" s="191"/>
      <c r="Q9" s="191"/>
      <c r="R9" s="191"/>
      <c r="S9" s="191"/>
      <c r="T9" s="191"/>
      <c r="U9" s="191"/>
      <c r="V9" s="206" t="s">
        <v>432</v>
      </c>
      <c r="W9" s="191"/>
      <c r="X9" s="191"/>
      <c r="Y9" s="191"/>
      <c r="Z9" s="284"/>
      <c r="AA9" s="186"/>
      <c r="AB9" s="186"/>
      <c r="AC9" s="186"/>
      <c r="AD9" s="186"/>
      <c r="AE9" s="191"/>
      <c r="AF9" s="206" t="s">
        <v>432</v>
      </c>
      <c r="AG9" s="186"/>
      <c r="AH9" s="191"/>
      <c r="AI9" s="191"/>
      <c r="AJ9" s="200"/>
      <c r="AK9" s="186"/>
      <c r="AL9" s="186"/>
      <c r="AM9" s="186"/>
      <c r="AN9" s="186"/>
      <c r="AO9" s="206" t="s">
        <v>432</v>
      </c>
      <c r="AP9" s="186"/>
      <c r="AQ9" s="186"/>
      <c r="AR9" s="191"/>
      <c r="AS9" s="193"/>
      <c r="AT9" s="191"/>
      <c r="AU9" s="191"/>
      <c r="AV9" s="191"/>
      <c r="AW9" s="191"/>
    </row>
    <row r="10" spans="1:68" ht="34.950000000000003" customHeight="1">
      <c r="B10" s="203">
        <v>45139</v>
      </c>
      <c r="C10" s="260" t="s">
        <v>228</v>
      </c>
      <c r="D10" s="261" t="s">
        <v>218</v>
      </c>
      <c r="E10" s="204" t="s">
        <v>315</v>
      </c>
      <c r="F10" s="216" t="s">
        <v>343</v>
      </c>
      <c r="G10" s="204" t="s">
        <v>344</v>
      </c>
      <c r="H10" s="205"/>
      <c r="I10" s="205"/>
      <c r="J10" s="205"/>
      <c r="K10" s="206" t="s">
        <v>432</v>
      </c>
      <c r="L10" s="226" t="s">
        <v>345</v>
      </c>
      <c r="M10" s="226" t="s">
        <v>348</v>
      </c>
      <c r="N10" s="207"/>
      <c r="O10" s="270"/>
      <c r="P10" s="211"/>
      <c r="Q10" s="211"/>
      <c r="R10" s="211"/>
      <c r="S10" s="211"/>
      <c r="T10" s="211"/>
      <c r="U10" s="210"/>
      <c r="V10" s="206" t="s">
        <v>432</v>
      </c>
      <c r="W10" s="210"/>
      <c r="X10" s="210"/>
      <c r="Y10" s="210"/>
      <c r="Z10" s="285" t="s">
        <v>318</v>
      </c>
      <c r="AA10" s="220" t="s">
        <v>313</v>
      </c>
      <c r="AB10" s="220" t="s">
        <v>310</v>
      </c>
      <c r="AC10" s="228" t="s">
        <v>352</v>
      </c>
      <c r="AD10" s="217"/>
      <c r="AE10" s="211"/>
      <c r="AF10" s="206" t="s">
        <v>432</v>
      </c>
      <c r="AG10" s="287" t="s">
        <v>227</v>
      </c>
      <c r="AH10" s="287"/>
      <c r="AI10" s="287"/>
      <c r="AJ10" s="212" t="s">
        <v>271</v>
      </c>
      <c r="AK10" s="295" t="s">
        <v>295</v>
      </c>
      <c r="AL10" s="295"/>
      <c r="AM10" s="295"/>
      <c r="AN10" s="295"/>
      <c r="AO10" s="206" t="s">
        <v>432</v>
      </c>
      <c r="AP10" s="295" t="s">
        <v>284</v>
      </c>
      <c r="AQ10" s="295"/>
      <c r="AR10" s="214" t="s">
        <v>279</v>
      </c>
      <c r="AS10" s="319"/>
      <c r="AT10" s="319"/>
      <c r="AU10" s="319"/>
      <c r="AV10" s="319"/>
      <c r="AW10" s="319"/>
    </row>
    <row r="11" spans="1:68" ht="34.950000000000003" customHeight="1">
      <c r="B11" s="203">
        <v>45140</v>
      </c>
      <c r="C11" s="260" t="s">
        <v>233</v>
      </c>
      <c r="D11" s="261" t="s">
        <v>397</v>
      </c>
      <c r="E11" s="223" t="s">
        <v>298</v>
      </c>
      <c r="F11" s="218" t="s">
        <v>351</v>
      </c>
      <c r="G11" s="225" t="s">
        <v>363</v>
      </c>
      <c r="H11" s="231" t="s">
        <v>355</v>
      </c>
      <c r="I11" s="205"/>
      <c r="J11" s="205"/>
      <c r="K11" s="206" t="s">
        <v>432</v>
      </c>
      <c r="L11" s="221" t="s">
        <v>301</v>
      </c>
      <c r="M11" s="232"/>
      <c r="N11" s="207"/>
      <c r="O11" s="270"/>
      <c r="P11" s="322" t="s">
        <v>325</v>
      </c>
      <c r="Q11" s="322"/>
      <c r="R11" s="322"/>
      <c r="S11" s="322"/>
      <c r="T11" s="211"/>
      <c r="U11" s="210"/>
      <c r="V11" s="206" t="s">
        <v>432</v>
      </c>
      <c r="W11" s="210"/>
      <c r="X11" s="210"/>
      <c r="Y11" s="210">
        <v>1</v>
      </c>
      <c r="Z11" s="285" t="s">
        <v>222</v>
      </c>
      <c r="AA11" s="323" t="s">
        <v>320</v>
      </c>
      <c r="AB11" s="323"/>
      <c r="AC11" s="323"/>
      <c r="AD11" s="323"/>
      <c r="AE11" s="323"/>
      <c r="AF11" s="206" t="s">
        <v>432</v>
      </c>
      <c r="AG11" s="323" t="s">
        <v>320</v>
      </c>
      <c r="AH11" s="323"/>
      <c r="AI11" s="323"/>
      <c r="AJ11" s="212" t="s">
        <v>321</v>
      </c>
      <c r="AK11" s="321" t="s">
        <v>376</v>
      </c>
      <c r="AL11" s="321"/>
      <c r="AM11" s="217"/>
      <c r="AN11" s="213" t="s">
        <v>347</v>
      </c>
      <c r="AO11" s="206" t="s">
        <v>432</v>
      </c>
      <c r="AP11" s="295" t="s">
        <v>305</v>
      </c>
      <c r="AQ11" s="295"/>
      <c r="AR11" s="214" t="s">
        <v>279</v>
      </c>
      <c r="AS11" s="319"/>
      <c r="AT11" s="319"/>
      <c r="AU11" s="319"/>
      <c r="AV11" s="319"/>
      <c r="AW11" s="319"/>
    </row>
    <row r="12" spans="1:68" ht="34.950000000000003" customHeight="1">
      <c r="B12" s="203">
        <v>45141</v>
      </c>
      <c r="C12" s="260" t="s">
        <v>233</v>
      </c>
      <c r="D12" s="261" t="s">
        <v>317</v>
      </c>
      <c r="E12" s="292" t="s">
        <v>316</v>
      </c>
      <c r="F12" s="292"/>
      <c r="G12" s="292"/>
      <c r="H12" s="292"/>
      <c r="I12" s="292"/>
      <c r="J12" s="292"/>
      <c r="K12" s="206" t="s">
        <v>432</v>
      </c>
      <c r="L12" s="215" t="s">
        <v>353</v>
      </c>
      <c r="M12" s="215" t="s">
        <v>369</v>
      </c>
      <c r="N12" s="210"/>
      <c r="O12" s="271" t="s">
        <v>319</v>
      </c>
      <c r="P12" s="209" t="s">
        <v>333</v>
      </c>
      <c r="Q12" s="208" t="s">
        <v>346</v>
      </c>
      <c r="R12" s="209" t="s">
        <v>367</v>
      </c>
      <c r="S12" s="211"/>
      <c r="T12" s="211"/>
      <c r="U12" s="210"/>
      <c r="V12" s="206" t="s">
        <v>432</v>
      </c>
      <c r="W12" s="208" t="s">
        <v>354</v>
      </c>
      <c r="X12" s="209" t="s">
        <v>360</v>
      </c>
      <c r="Y12" s="210">
        <v>1</v>
      </c>
      <c r="Z12" s="285" t="s">
        <v>222</v>
      </c>
      <c r="AA12" s="323" t="s">
        <v>320</v>
      </c>
      <c r="AB12" s="323"/>
      <c r="AC12" s="323"/>
      <c r="AD12" s="323"/>
      <c r="AE12" s="323"/>
      <c r="AF12" s="206" t="s">
        <v>432</v>
      </c>
      <c r="AG12" s="323" t="s">
        <v>330</v>
      </c>
      <c r="AH12" s="323"/>
      <c r="AI12" s="323"/>
      <c r="AJ12" s="212" t="s">
        <v>253</v>
      </c>
      <c r="AK12" s="213" t="s">
        <v>290</v>
      </c>
      <c r="AL12" s="227" t="s">
        <v>300</v>
      </c>
      <c r="AM12" s="219"/>
      <c r="AN12" s="213" t="s">
        <v>292</v>
      </c>
      <c r="AO12" s="206" t="s">
        <v>432</v>
      </c>
      <c r="AP12" s="229" t="s">
        <v>286</v>
      </c>
      <c r="AQ12" s="219"/>
      <c r="AR12" s="214" t="s">
        <v>279</v>
      </c>
      <c r="AS12" s="319"/>
      <c r="AT12" s="319"/>
      <c r="AU12" s="319"/>
      <c r="AV12" s="319"/>
      <c r="AW12" s="319"/>
    </row>
    <row r="13" spans="1:68" ht="34.950000000000003" customHeight="1">
      <c r="B13" s="203">
        <v>45142</v>
      </c>
      <c r="C13" s="260" t="s">
        <v>233</v>
      </c>
      <c r="D13" s="261" t="s">
        <v>218</v>
      </c>
      <c r="E13" s="230" t="s">
        <v>328</v>
      </c>
      <c r="F13" s="154" t="s">
        <v>298</v>
      </c>
      <c r="G13" s="154" t="s">
        <v>361</v>
      </c>
      <c r="H13" s="205"/>
      <c r="I13" s="205"/>
      <c r="J13" s="205"/>
      <c r="K13" s="206" t="s">
        <v>432</v>
      </c>
      <c r="L13" s="233" t="s">
        <v>393</v>
      </c>
      <c r="N13" s="207"/>
      <c r="O13" s="270" t="s">
        <v>319</v>
      </c>
      <c r="P13" s="234" t="s">
        <v>340</v>
      </c>
      <c r="Q13" s="234" t="s">
        <v>342</v>
      </c>
      <c r="R13" s="180" t="s">
        <v>366</v>
      </c>
      <c r="S13" s="211"/>
      <c r="T13" s="211"/>
      <c r="U13" s="210"/>
      <c r="V13" s="206" t="s">
        <v>432</v>
      </c>
      <c r="W13" s="158"/>
      <c r="X13" s="210"/>
      <c r="Y13" s="210"/>
      <c r="Z13" s="285" t="s">
        <v>222</v>
      </c>
      <c r="AA13" s="297" t="s">
        <v>336</v>
      </c>
      <c r="AB13" s="290"/>
      <c r="AC13" s="290"/>
      <c r="AD13" s="288" t="s">
        <v>362</v>
      </c>
      <c r="AE13" s="288"/>
      <c r="AF13" s="206" t="s">
        <v>432</v>
      </c>
      <c r="AG13" s="217"/>
      <c r="AH13" s="211"/>
      <c r="AI13" s="211"/>
      <c r="AJ13" s="212" t="s">
        <v>231</v>
      </c>
      <c r="AK13" s="291" t="s">
        <v>227</v>
      </c>
      <c r="AL13" s="291"/>
      <c r="AM13" s="291"/>
      <c r="AN13" s="291"/>
      <c r="AO13" s="206" t="s">
        <v>432</v>
      </c>
      <c r="AP13" s="289" t="s">
        <v>227</v>
      </c>
      <c r="AQ13" s="289"/>
      <c r="AR13" s="214" t="s">
        <v>279</v>
      </c>
      <c r="AS13" s="319"/>
      <c r="AT13" s="319"/>
      <c r="AU13" s="319"/>
      <c r="AV13" s="319"/>
      <c r="AW13" s="319"/>
    </row>
    <row r="14" spans="1:68" ht="34.950000000000003" customHeight="1">
      <c r="B14" s="203">
        <v>45145</v>
      </c>
      <c r="C14" s="260" t="s">
        <v>281</v>
      </c>
      <c r="D14" s="261" t="s">
        <v>291</v>
      </c>
      <c r="E14" s="230" t="s">
        <v>368</v>
      </c>
      <c r="F14" s="230" t="s">
        <v>394</v>
      </c>
      <c r="G14" s="154" t="s">
        <v>423</v>
      </c>
      <c r="H14" s="154" t="s">
        <v>381</v>
      </c>
      <c r="I14" s="205"/>
      <c r="J14" s="205"/>
      <c r="K14" s="206" t="s">
        <v>432</v>
      </c>
      <c r="L14" s="179" t="s">
        <v>399</v>
      </c>
      <c r="N14" s="207"/>
      <c r="O14" s="270" t="s">
        <v>319</v>
      </c>
      <c r="P14" s="158" t="s">
        <v>356</v>
      </c>
      <c r="Q14" s="235" t="s">
        <v>358</v>
      </c>
      <c r="R14" s="158" t="s">
        <v>370</v>
      </c>
      <c r="S14" s="211"/>
      <c r="T14" s="211"/>
      <c r="U14" s="210"/>
      <c r="V14" s="206" t="s">
        <v>432</v>
      </c>
      <c r="W14" s="158" t="s">
        <v>398</v>
      </c>
      <c r="X14" s="158"/>
      <c r="Y14" s="210"/>
      <c r="Z14" s="285" t="s">
        <v>222</v>
      </c>
      <c r="AA14" s="290" t="s">
        <v>332</v>
      </c>
      <c r="AB14" s="290"/>
      <c r="AC14" s="290"/>
      <c r="AD14" s="290"/>
      <c r="AE14" s="290"/>
      <c r="AF14" s="206" t="s">
        <v>432</v>
      </c>
      <c r="AG14" s="288" t="s">
        <v>329</v>
      </c>
      <c r="AH14" s="288"/>
      <c r="AI14" s="288"/>
      <c r="AJ14" s="212"/>
      <c r="AK14" s="217"/>
      <c r="AL14" s="217"/>
      <c r="AM14" s="217"/>
      <c r="AN14" s="217"/>
      <c r="AO14" s="206" t="s">
        <v>432</v>
      </c>
      <c r="AP14" s="217"/>
      <c r="AQ14" s="217"/>
      <c r="AR14" s="214" t="s">
        <v>280</v>
      </c>
      <c r="AS14" s="319"/>
      <c r="AT14" s="319"/>
      <c r="AU14" s="319"/>
      <c r="AV14" s="319"/>
      <c r="AW14" s="319"/>
    </row>
    <row r="15" spans="1:68" ht="34.950000000000003" customHeight="1">
      <c r="B15" s="203">
        <v>45146</v>
      </c>
      <c r="C15" s="260" t="s">
        <v>281</v>
      </c>
      <c r="D15" s="261"/>
      <c r="E15" s="146" t="s">
        <v>433</v>
      </c>
      <c r="F15" s="146" t="s">
        <v>433</v>
      </c>
      <c r="G15" s="146" t="s">
        <v>433</v>
      </c>
      <c r="H15" s="146" t="s">
        <v>433</v>
      </c>
      <c r="I15" s="146" t="s">
        <v>433</v>
      </c>
      <c r="J15" s="146" t="s">
        <v>433</v>
      </c>
      <c r="K15" s="206" t="s">
        <v>432</v>
      </c>
      <c r="L15" s="207"/>
      <c r="M15" s="207"/>
      <c r="N15" s="207"/>
      <c r="O15" s="270" t="s">
        <v>319</v>
      </c>
      <c r="P15" s="236" t="s">
        <v>380</v>
      </c>
      <c r="Q15" s="154" t="s">
        <v>364</v>
      </c>
      <c r="R15" s="154" t="s">
        <v>396</v>
      </c>
      <c r="S15" s="211"/>
      <c r="T15" s="211"/>
      <c r="U15" s="210"/>
      <c r="V15" s="206" t="s">
        <v>432</v>
      </c>
      <c r="W15" s="154" t="s">
        <v>371</v>
      </c>
      <c r="X15" s="154" t="s">
        <v>275</v>
      </c>
      <c r="Y15" s="210"/>
      <c r="Z15" s="285" t="s">
        <v>222</v>
      </c>
      <c r="AA15" s="290"/>
      <c r="AB15" s="290"/>
      <c r="AC15" s="290"/>
      <c r="AD15" s="290"/>
      <c r="AE15" s="290"/>
      <c r="AF15" s="206" t="s">
        <v>432</v>
      </c>
      <c r="AG15" s="288"/>
      <c r="AH15" s="288"/>
      <c r="AI15" s="288"/>
      <c r="AJ15" s="212" t="s">
        <v>331</v>
      </c>
      <c r="AK15" s="296" t="s">
        <v>283</v>
      </c>
      <c r="AL15" s="296"/>
      <c r="AM15" s="159" t="s">
        <v>287</v>
      </c>
      <c r="AN15" s="217"/>
      <c r="AO15" s="206" t="s">
        <v>432</v>
      </c>
      <c r="AP15" s="237" t="s">
        <v>323</v>
      </c>
      <c r="AQ15" s="217"/>
      <c r="AR15" s="214" t="s">
        <v>280</v>
      </c>
      <c r="AS15" s="319"/>
      <c r="AT15" s="319"/>
      <c r="AU15" s="319"/>
      <c r="AV15" s="319"/>
      <c r="AW15" s="319"/>
    </row>
    <row r="16" spans="1:68" s="240" customFormat="1" ht="34.950000000000003" customHeight="1">
      <c r="A16" s="238"/>
      <c r="B16" s="203">
        <v>45147</v>
      </c>
      <c r="C16" s="260" t="s">
        <v>281</v>
      </c>
      <c r="D16" s="261" t="s">
        <v>291</v>
      </c>
      <c r="E16" s="146" t="s">
        <v>433</v>
      </c>
      <c r="F16" s="146" t="s">
        <v>433</v>
      </c>
      <c r="G16" s="146" t="s">
        <v>433</v>
      </c>
      <c r="H16" s="146" t="s">
        <v>433</v>
      </c>
      <c r="I16" s="146" t="s">
        <v>433</v>
      </c>
      <c r="J16" s="146" t="s">
        <v>433</v>
      </c>
      <c r="K16" s="206" t="s">
        <v>432</v>
      </c>
      <c r="L16" s="154" t="s">
        <v>407</v>
      </c>
      <c r="M16" s="154" t="s">
        <v>419</v>
      </c>
      <c r="N16" s="195" t="s">
        <v>429</v>
      </c>
      <c r="O16" s="270" t="s">
        <v>319</v>
      </c>
      <c r="P16" s="182" t="s">
        <v>365</v>
      </c>
      <c r="Q16" s="156" t="s">
        <v>379</v>
      </c>
      <c r="R16" s="182" t="s">
        <v>403</v>
      </c>
      <c r="S16" s="211"/>
      <c r="T16" s="211"/>
      <c r="U16" s="210"/>
      <c r="V16" s="206" t="s">
        <v>432</v>
      </c>
      <c r="W16" s="158" t="s">
        <v>401</v>
      </c>
      <c r="X16" s="158" t="s">
        <v>421</v>
      </c>
      <c r="Y16" s="210"/>
      <c r="Z16" s="285" t="s">
        <v>222</v>
      </c>
      <c r="AA16" s="290" t="s">
        <v>395</v>
      </c>
      <c r="AB16" s="290"/>
      <c r="AC16" s="290"/>
      <c r="AD16" s="290"/>
      <c r="AE16" s="290"/>
      <c r="AF16" s="206" t="s">
        <v>432</v>
      </c>
      <c r="AG16" s="288" t="s">
        <v>334</v>
      </c>
      <c r="AH16" s="288"/>
      <c r="AI16" s="288"/>
      <c r="AJ16" s="212" t="s">
        <v>229</v>
      </c>
      <c r="AK16" s="296" t="s">
        <v>296</v>
      </c>
      <c r="AL16" s="296"/>
      <c r="AM16" s="217"/>
      <c r="AN16" s="159" t="s">
        <v>339</v>
      </c>
      <c r="AO16" s="206" t="s">
        <v>432</v>
      </c>
      <c r="AP16" s="289" t="s">
        <v>227</v>
      </c>
      <c r="AQ16" s="289"/>
      <c r="AR16" s="214" t="s">
        <v>280</v>
      </c>
      <c r="AS16" s="319"/>
      <c r="AT16" s="319"/>
      <c r="AU16" s="319"/>
      <c r="AV16" s="319"/>
      <c r="AW16" s="319"/>
      <c r="AX16" s="239"/>
      <c r="AY16" s="239"/>
      <c r="AZ16" s="239"/>
      <c r="BA16" s="239"/>
      <c r="BB16" s="239"/>
      <c r="BC16" s="239"/>
      <c r="BD16" s="239"/>
      <c r="BE16" s="239"/>
      <c r="BF16" s="239"/>
      <c r="BG16" s="239"/>
      <c r="BH16" s="239"/>
      <c r="BI16" s="239"/>
      <c r="BJ16" s="239"/>
      <c r="BK16" s="239"/>
      <c r="BL16" s="239"/>
      <c r="BM16" s="239"/>
      <c r="BN16" s="239"/>
      <c r="BO16" s="239"/>
      <c r="BP16" s="239"/>
    </row>
    <row r="17" spans="1:68" s="240" customFormat="1" ht="34.950000000000003" customHeight="1">
      <c r="A17" s="238"/>
      <c r="B17" s="203">
        <v>45148</v>
      </c>
      <c r="C17" s="260" t="s">
        <v>282</v>
      </c>
      <c r="D17" s="261" t="s">
        <v>291</v>
      </c>
      <c r="E17" s="146" t="s">
        <v>433</v>
      </c>
      <c r="F17" s="146" t="s">
        <v>433</v>
      </c>
      <c r="G17" s="146" t="s">
        <v>433</v>
      </c>
      <c r="H17" s="146" t="s">
        <v>433</v>
      </c>
      <c r="I17" s="146" t="s">
        <v>433</v>
      </c>
      <c r="J17" s="146" t="s">
        <v>433</v>
      </c>
      <c r="K17" s="206" t="s">
        <v>432</v>
      </c>
      <c r="L17" s="230" t="s">
        <v>410</v>
      </c>
      <c r="M17" s="180" t="s">
        <v>418</v>
      </c>
      <c r="N17" s="195" t="s">
        <v>429</v>
      </c>
      <c r="O17" s="270"/>
      <c r="P17" s="241"/>
      <c r="Q17" s="241"/>
      <c r="R17" s="241"/>
      <c r="S17" s="241"/>
      <c r="T17" s="241"/>
      <c r="U17" s="241"/>
      <c r="V17" s="206" t="s">
        <v>432</v>
      </c>
      <c r="W17" s="210"/>
      <c r="X17" s="210"/>
      <c r="Y17" s="210"/>
      <c r="Z17" s="285" t="s">
        <v>222</v>
      </c>
      <c r="AA17" s="290"/>
      <c r="AB17" s="290"/>
      <c r="AC17" s="290"/>
      <c r="AD17" s="290"/>
      <c r="AE17" s="290"/>
      <c r="AF17" s="206" t="s">
        <v>432</v>
      </c>
      <c r="AG17" s="288"/>
      <c r="AH17" s="288"/>
      <c r="AI17" s="288"/>
      <c r="AJ17" s="212" t="s">
        <v>229</v>
      </c>
      <c r="AK17" s="242" t="s">
        <v>311</v>
      </c>
      <c r="AL17" s="237" t="s">
        <v>314</v>
      </c>
      <c r="AM17" s="217"/>
      <c r="AN17" s="217"/>
      <c r="AO17" s="206" t="s">
        <v>432</v>
      </c>
      <c r="AP17" s="289" t="s">
        <v>227</v>
      </c>
      <c r="AQ17" s="289"/>
      <c r="AR17" s="214" t="s">
        <v>280</v>
      </c>
      <c r="AS17" s="319"/>
      <c r="AT17" s="319"/>
      <c r="AU17" s="319"/>
      <c r="AV17" s="319"/>
      <c r="AW17" s="319"/>
      <c r="AX17" s="239"/>
      <c r="AY17" s="239"/>
      <c r="AZ17" s="239"/>
      <c r="BA17" s="239"/>
      <c r="BB17" s="239"/>
      <c r="BC17" s="239"/>
      <c r="BD17" s="239"/>
      <c r="BE17" s="239"/>
      <c r="BF17" s="239"/>
      <c r="BG17" s="239"/>
      <c r="BH17" s="239"/>
      <c r="BI17" s="239"/>
      <c r="BJ17" s="239"/>
      <c r="BK17" s="239"/>
      <c r="BL17" s="239"/>
      <c r="BM17" s="239"/>
      <c r="BN17" s="239"/>
      <c r="BO17" s="239"/>
      <c r="BP17" s="239"/>
    </row>
    <row r="18" spans="1:68" ht="34.950000000000003" customHeight="1">
      <c r="B18" s="203">
        <v>45149</v>
      </c>
      <c r="C18" s="260" t="s">
        <v>282</v>
      </c>
      <c r="D18" s="261" t="s">
        <v>291</v>
      </c>
      <c r="E18" s="180" t="s">
        <v>400</v>
      </c>
      <c r="F18" s="153" t="s">
        <v>404</v>
      </c>
      <c r="G18" s="243" t="s">
        <v>410</v>
      </c>
      <c r="H18" s="205"/>
      <c r="I18" s="205"/>
      <c r="J18" s="205"/>
      <c r="K18" s="206" t="s">
        <v>432</v>
      </c>
      <c r="L18" s="154" t="s">
        <v>414</v>
      </c>
      <c r="M18" s="244"/>
      <c r="N18" s="207"/>
      <c r="O18" s="270"/>
      <c r="P18" s="293" t="s">
        <v>325</v>
      </c>
      <c r="Q18" s="293"/>
      <c r="R18" s="293"/>
      <c r="S18" s="293"/>
      <c r="T18" s="241"/>
      <c r="U18" s="241"/>
      <c r="V18" s="206" t="s">
        <v>432</v>
      </c>
      <c r="W18" s="210"/>
      <c r="X18" s="210"/>
      <c r="Y18" s="210"/>
      <c r="Z18" s="285" t="s">
        <v>222</v>
      </c>
      <c r="AA18" s="160"/>
      <c r="AB18" s="160"/>
      <c r="AC18" s="160"/>
      <c r="AD18" s="160"/>
      <c r="AE18" s="160"/>
      <c r="AF18" s="206" t="s">
        <v>432</v>
      </c>
      <c r="AG18" s="160"/>
      <c r="AH18" s="160"/>
      <c r="AI18" s="160"/>
      <c r="AJ18" s="212"/>
      <c r="AK18" s="252" t="s">
        <v>250</v>
      </c>
      <c r="AL18" s="252" t="s">
        <v>250</v>
      </c>
      <c r="AM18" s="252" t="s">
        <v>250</v>
      </c>
      <c r="AN18" s="252" t="s">
        <v>250</v>
      </c>
      <c r="AO18" s="206" t="s">
        <v>432</v>
      </c>
      <c r="AP18" s="252" t="s">
        <v>250</v>
      </c>
      <c r="AQ18" s="252" t="s">
        <v>250</v>
      </c>
      <c r="AR18" s="214" t="s">
        <v>280</v>
      </c>
      <c r="AS18" s="319"/>
      <c r="AT18" s="319"/>
      <c r="AU18" s="319"/>
      <c r="AV18" s="319"/>
      <c r="AW18" s="319"/>
    </row>
    <row r="19" spans="1:68" ht="34.950000000000003" customHeight="1">
      <c r="B19" s="203">
        <v>45154</v>
      </c>
      <c r="C19" s="260" t="s">
        <v>277</v>
      </c>
      <c r="D19" s="261" t="s">
        <v>324</v>
      </c>
      <c r="E19" s="243" t="s">
        <v>406</v>
      </c>
      <c r="F19" s="180" t="s">
        <v>412</v>
      </c>
      <c r="G19" s="180" t="s">
        <v>420</v>
      </c>
      <c r="H19" s="205"/>
      <c r="I19" s="205"/>
      <c r="J19" s="205"/>
      <c r="K19" s="206" t="s">
        <v>432</v>
      </c>
      <c r="L19" s="244"/>
      <c r="M19" s="244"/>
      <c r="N19" s="207"/>
      <c r="O19" s="270" t="s">
        <v>319</v>
      </c>
      <c r="P19" s="156" t="s">
        <v>359</v>
      </c>
      <c r="Q19" s="156"/>
      <c r="R19" s="156"/>
      <c r="S19" s="211"/>
      <c r="T19" s="211"/>
      <c r="U19" s="210"/>
      <c r="V19" s="206" t="s">
        <v>432</v>
      </c>
      <c r="W19" s="156"/>
      <c r="X19" s="156"/>
      <c r="Y19" s="210"/>
      <c r="Z19" s="285" t="s">
        <v>222</v>
      </c>
      <c r="AA19" s="290" t="s">
        <v>377</v>
      </c>
      <c r="AB19" s="290"/>
      <c r="AC19" s="290"/>
      <c r="AD19" s="290"/>
      <c r="AE19" s="290"/>
      <c r="AF19" s="206" t="s">
        <v>432</v>
      </c>
      <c r="AG19" s="290" t="s">
        <v>335</v>
      </c>
      <c r="AH19" s="290"/>
      <c r="AI19" s="290"/>
      <c r="AJ19" s="212"/>
      <c r="AK19" s="252" t="s">
        <v>250</v>
      </c>
      <c r="AL19" s="252" t="s">
        <v>250</v>
      </c>
      <c r="AM19" s="252" t="s">
        <v>250</v>
      </c>
      <c r="AN19" s="252" t="s">
        <v>250</v>
      </c>
      <c r="AO19" s="206" t="s">
        <v>432</v>
      </c>
      <c r="AP19" s="252" t="s">
        <v>250</v>
      </c>
      <c r="AQ19" s="252" t="s">
        <v>250</v>
      </c>
      <c r="AR19" s="214"/>
      <c r="AS19" s="319"/>
      <c r="AT19" s="319"/>
      <c r="AU19" s="319"/>
      <c r="AV19" s="319"/>
      <c r="AW19" s="319"/>
    </row>
    <row r="20" spans="1:68" ht="34.950000000000003" customHeight="1">
      <c r="B20" s="203">
        <v>45155</v>
      </c>
      <c r="C20" s="260" t="s">
        <v>277</v>
      </c>
      <c r="D20" s="261" t="s">
        <v>253</v>
      </c>
      <c r="E20" s="230" t="s">
        <v>424</v>
      </c>
      <c r="F20" s="230" t="s">
        <v>425</v>
      </c>
      <c r="G20" s="230" t="s">
        <v>426</v>
      </c>
      <c r="H20" s="205"/>
      <c r="I20" s="205"/>
      <c r="J20" s="205"/>
      <c r="K20" s="206" t="s">
        <v>432</v>
      </c>
      <c r="L20" s="244"/>
      <c r="M20" s="244"/>
      <c r="N20" s="207"/>
      <c r="O20" s="270" t="s">
        <v>319</v>
      </c>
      <c r="P20" s="245" t="s">
        <v>378</v>
      </c>
      <c r="Q20" s="183"/>
      <c r="R20" s="183"/>
      <c r="S20" s="211"/>
      <c r="T20" s="211"/>
      <c r="U20" s="210"/>
      <c r="V20" s="206" t="s">
        <v>432</v>
      </c>
      <c r="W20" s="183"/>
      <c r="X20" s="183"/>
      <c r="Y20" s="210"/>
      <c r="Z20" s="285" t="s">
        <v>375</v>
      </c>
      <c r="AA20" s="290" t="s">
        <v>337</v>
      </c>
      <c r="AB20" s="290"/>
      <c r="AC20" s="290"/>
      <c r="AD20" s="290"/>
      <c r="AE20" s="290"/>
      <c r="AF20" s="206" t="s">
        <v>432</v>
      </c>
      <c r="AG20" s="290"/>
      <c r="AH20" s="290"/>
      <c r="AI20" s="290"/>
      <c r="AJ20" s="212"/>
      <c r="AK20" s="252" t="s">
        <v>250</v>
      </c>
      <c r="AL20" s="252" t="s">
        <v>250</v>
      </c>
      <c r="AM20" s="252" t="s">
        <v>250</v>
      </c>
      <c r="AN20" s="252" t="s">
        <v>250</v>
      </c>
      <c r="AO20" s="206" t="s">
        <v>432</v>
      </c>
      <c r="AP20" s="252" t="s">
        <v>250</v>
      </c>
      <c r="AQ20" s="252" t="s">
        <v>250</v>
      </c>
      <c r="AR20" s="214"/>
      <c r="AS20" s="319"/>
      <c r="AT20" s="319"/>
      <c r="AU20" s="319"/>
      <c r="AV20" s="319"/>
      <c r="AW20" s="319"/>
    </row>
    <row r="21" spans="1:68" ht="34.950000000000003" customHeight="1">
      <c r="B21" s="203">
        <v>45156</v>
      </c>
      <c r="C21" s="260" t="s">
        <v>372</v>
      </c>
      <c r="D21" s="261" t="s">
        <v>374</v>
      </c>
      <c r="E21" s="154" t="s">
        <v>302</v>
      </c>
      <c r="F21" s="154" t="s">
        <v>422</v>
      </c>
      <c r="G21" s="154"/>
      <c r="H21" s="205"/>
      <c r="I21" s="205"/>
      <c r="J21" s="205"/>
      <c r="K21" s="206" t="s">
        <v>432</v>
      </c>
      <c r="L21" s="154" t="s">
        <v>232</v>
      </c>
      <c r="M21" s="154" t="s">
        <v>232</v>
      </c>
      <c r="N21" s="207"/>
      <c r="O21" s="272"/>
      <c r="P21" s="211"/>
      <c r="Q21" s="211"/>
      <c r="R21" s="211"/>
      <c r="S21" s="211"/>
      <c r="T21" s="211"/>
      <c r="U21" s="210"/>
      <c r="V21" s="206" t="s">
        <v>432</v>
      </c>
      <c r="W21" s="207"/>
      <c r="X21" s="207"/>
      <c r="Y21" s="207"/>
      <c r="Z21" s="285" t="s">
        <v>375</v>
      </c>
      <c r="AA21" s="160"/>
      <c r="AB21" s="160"/>
      <c r="AC21" s="160"/>
      <c r="AD21" s="160"/>
      <c r="AE21" s="160"/>
      <c r="AF21" s="206" t="s">
        <v>432</v>
      </c>
      <c r="AG21" s="160"/>
      <c r="AH21" s="160"/>
      <c r="AI21" s="160"/>
      <c r="AJ21" s="212"/>
      <c r="AK21" s="252" t="s">
        <v>250</v>
      </c>
      <c r="AL21" s="252" t="s">
        <v>250</v>
      </c>
      <c r="AM21" s="252" t="s">
        <v>250</v>
      </c>
      <c r="AN21" s="252" t="s">
        <v>250</v>
      </c>
      <c r="AO21" s="206" t="s">
        <v>432</v>
      </c>
      <c r="AP21" s="252" t="s">
        <v>250</v>
      </c>
      <c r="AQ21" s="252" t="s">
        <v>250</v>
      </c>
      <c r="AR21" s="214"/>
      <c r="AS21" s="319"/>
      <c r="AT21" s="319"/>
      <c r="AU21" s="319"/>
      <c r="AV21" s="319"/>
      <c r="AW21" s="319"/>
    </row>
    <row r="22" spans="1:68" ht="34.950000000000003" customHeight="1">
      <c r="B22" s="203">
        <v>45159</v>
      </c>
      <c r="C22" s="260" t="s">
        <v>373</v>
      </c>
      <c r="D22" s="261"/>
      <c r="E22" s="146" t="s">
        <v>433</v>
      </c>
      <c r="F22" s="146" t="s">
        <v>433</v>
      </c>
      <c r="G22" s="146" t="s">
        <v>433</v>
      </c>
      <c r="H22" s="146" t="s">
        <v>433</v>
      </c>
      <c r="I22" s="146" t="s">
        <v>433</v>
      </c>
      <c r="J22" s="146" t="s">
        <v>433</v>
      </c>
      <c r="K22" s="206" t="s">
        <v>432</v>
      </c>
      <c r="L22" s="207" t="s">
        <v>250</v>
      </c>
      <c r="M22" s="207" t="s">
        <v>250</v>
      </c>
      <c r="N22" s="207" t="s">
        <v>250</v>
      </c>
      <c r="O22" s="270" t="s">
        <v>319</v>
      </c>
      <c r="P22" s="156" t="s">
        <v>338</v>
      </c>
      <c r="Q22" s="156"/>
      <c r="R22" s="156"/>
      <c r="S22" s="211"/>
      <c r="T22" s="211"/>
      <c r="U22" s="210"/>
      <c r="V22" s="206" t="s">
        <v>432</v>
      </c>
      <c r="W22" s="156"/>
      <c r="X22" s="156"/>
      <c r="Y22" s="210"/>
      <c r="Z22" s="285" t="s">
        <v>222</v>
      </c>
      <c r="AA22" s="244"/>
      <c r="AB22" s="244"/>
      <c r="AC22" s="244"/>
      <c r="AD22" s="217"/>
      <c r="AE22" s="211"/>
      <c r="AF22" s="206" t="s">
        <v>432</v>
      </c>
      <c r="AG22" s="183" t="s">
        <v>411</v>
      </c>
      <c r="AH22" s="244"/>
      <c r="AI22" s="211"/>
      <c r="AJ22" s="212"/>
      <c r="AK22" s="252" t="s">
        <v>250</v>
      </c>
      <c r="AL22" s="252" t="s">
        <v>250</v>
      </c>
      <c r="AM22" s="252" t="s">
        <v>250</v>
      </c>
      <c r="AN22" s="252" t="s">
        <v>250</v>
      </c>
      <c r="AO22" s="206" t="s">
        <v>432</v>
      </c>
      <c r="AP22" s="252" t="s">
        <v>250</v>
      </c>
      <c r="AQ22" s="252" t="s">
        <v>250</v>
      </c>
      <c r="AR22" s="214"/>
      <c r="AS22" s="319"/>
      <c r="AT22" s="319"/>
      <c r="AU22" s="319"/>
      <c r="AV22" s="319"/>
      <c r="AW22" s="319"/>
    </row>
    <row r="23" spans="1:68" ht="34.950000000000003" customHeight="1">
      <c r="B23" s="203">
        <v>45160</v>
      </c>
      <c r="C23" s="260" t="s">
        <v>218</v>
      </c>
      <c r="D23" s="261"/>
      <c r="E23" s="146" t="s">
        <v>433</v>
      </c>
      <c r="F23" s="146" t="s">
        <v>433</v>
      </c>
      <c r="G23" s="146" t="s">
        <v>433</v>
      </c>
      <c r="H23" s="146" t="s">
        <v>433</v>
      </c>
      <c r="I23" s="146" t="s">
        <v>433</v>
      </c>
      <c r="J23" s="146" t="s">
        <v>433</v>
      </c>
      <c r="K23" s="206" t="s">
        <v>432</v>
      </c>
      <c r="L23" s="207" t="s">
        <v>250</v>
      </c>
      <c r="M23" s="207" t="s">
        <v>250</v>
      </c>
      <c r="N23" s="207" t="s">
        <v>250</v>
      </c>
      <c r="O23" s="270" t="s">
        <v>383</v>
      </c>
      <c r="P23" s="154" t="s">
        <v>306</v>
      </c>
      <c r="Q23" s="154" t="s">
        <v>322</v>
      </c>
      <c r="R23" s="244"/>
      <c r="S23" s="211"/>
      <c r="T23" s="211"/>
      <c r="U23" s="210"/>
      <c r="V23" s="206" t="s">
        <v>432</v>
      </c>
      <c r="W23" s="154" t="s">
        <v>414</v>
      </c>
      <c r="X23" s="244"/>
      <c r="Y23" s="210"/>
      <c r="Z23" s="285" t="s">
        <v>222</v>
      </c>
      <c r="AA23" s="244"/>
      <c r="AB23" s="244"/>
      <c r="AC23" s="244"/>
      <c r="AD23" s="217"/>
      <c r="AE23" s="211"/>
      <c r="AF23" s="206" t="s">
        <v>432</v>
      </c>
      <c r="AG23" s="244"/>
      <c r="AH23" s="244"/>
      <c r="AI23" s="211"/>
      <c r="AJ23" s="212" t="s">
        <v>341</v>
      </c>
      <c r="AK23" s="298" t="s">
        <v>293</v>
      </c>
      <c r="AL23" s="298"/>
      <c r="AM23" s="237" t="s">
        <v>413</v>
      </c>
      <c r="AN23" s="217"/>
      <c r="AO23" s="206" t="s">
        <v>432</v>
      </c>
      <c r="AP23" s="246" t="s">
        <v>405</v>
      </c>
      <c r="AQ23" s="184"/>
      <c r="AR23" s="214"/>
      <c r="AS23" s="319"/>
      <c r="AT23" s="319"/>
      <c r="AU23" s="319"/>
      <c r="AV23" s="319"/>
      <c r="AW23" s="319"/>
    </row>
    <row r="24" spans="1:68" ht="18">
      <c r="B24" s="203">
        <v>45161</v>
      </c>
      <c r="C24" s="260" t="s">
        <v>218</v>
      </c>
      <c r="D24" s="261"/>
      <c r="E24" s="146" t="s">
        <v>433</v>
      </c>
      <c r="F24" s="146" t="s">
        <v>433</v>
      </c>
      <c r="G24" s="146" t="s">
        <v>433</v>
      </c>
      <c r="H24" s="146" t="s">
        <v>433</v>
      </c>
      <c r="I24" s="146" t="s">
        <v>433</v>
      </c>
      <c r="J24" s="146" t="s">
        <v>433</v>
      </c>
      <c r="K24" s="206" t="s">
        <v>432</v>
      </c>
      <c r="L24" s="207" t="s">
        <v>250</v>
      </c>
      <c r="M24" s="207" t="s">
        <v>250</v>
      </c>
      <c r="N24" s="207" t="s">
        <v>250</v>
      </c>
      <c r="O24" s="270" t="s">
        <v>383</v>
      </c>
      <c r="P24" s="244"/>
      <c r="Q24" s="244"/>
      <c r="R24" s="244"/>
      <c r="S24" s="211"/>
      <c r="T24" s="211"/>
      <c r="U24" s="210"/>
      <c r="V24" s="206" t="s">
        <v>432</v>
      </c>
      <c r="W24" s="244"/>
      <c r="X24" s="244"/>
      <c r="Y24" s="210"/>
      <c r="Z24" s="285" t="s">
        <v>222</v>
      </c>
      <c r="AA24" s="244"/>
      <c r="AB24" s="244"/>
      <c r="AC24" s="244"/>
      <c r="AD24" s="217"/>
      <c r="AE24" s="211"/>
      <c r="AF24" s="206" t="s">
        <v>432</v>
      </c>
      <c r="AG24" s="324" t="s">
        <v>430</v>
      </c>
      <c r="AH24" s="324"/>
      <c r="AI24" s="211"/>
      <c r="AJ24" s="212" t="s">
        <v>341</v>
      </c>
      <c r="AK24" s="298" t="s">
        <v>294</v>
      </c>
      <c r="AL24" s="298"/>
      <c r="AM24" s="217"/>
      <c r="AN24" s="217"/>
      <c r="AO24" s="206" t="s">
        <v>432</v>
      </c>
      <c r="AP24" s="184"/>
      <c r="AQ24" s="184"/>
      <c r="AR24" s="214"/>
      <c r="AS24" s="320"/>
      <c r="AT24" s="319"/>
      <c r="AU24" s="319"/>
      <c r="AV24" s="319"/>
      <c r="AW24" s="319"/>
    </row>
    <row r="25" spans="1:68" ht="34.950000000000003" customHeight="1">
      <c r="B25" s="203">
        <v>45162</v>
      </c>
      <c r="C25" s="260" t="s">
        <v>218</v>
      </c>
      <c r="D25" s="261"/>
      <c r="E25" s="146" t="s">
        <v>433</v>
      </c>
      <c r="F25" s="146" t="s">
        <v>433</v>
      </c>
      <c r="G25" s="146" t="s">
        <v>433</v>
      </c>
      <c r="H25" s="146" t="s">
        <v>433</v>
      </c>
      <c r="I25" s="146" t="s">
        <v>433</v>
      </c>
      <c r="J25" s="146" t="s">
        <v>433</v>
      </c>
      <c r="K25" s="206" t="s">
        <v>432</v>
      </c>
      <c r="L25" s="207" t="s">
        <v>250</v>
      </c>
      <c r="M25" s="207" t="s">
        <v>250</v>
      </c>
      <c r="N25" s="207" t="s">
        <v>250</v>
      </c>
      <c r="O25" s="270" t="s">
        <v>383</v>
      </c>
      <c r="P25" s="244"/>
      <c r="Q25" s="244"/>
      <c r="R25" s="244"/>
      <c r="S25" s="211"/>
      <c r="T25" s="211"/>
      <c r="U25" s="210"/>
      <c r="V25" s="206" t="s">
        <v>432</v>
      </c>
      <c r="W25" s="210"/>
      <c r="X25" s="210"/>
      <c r="Y25" s="210"/>
      <c r="Z25" s="285" t="s">
        <v>222</v>
      </c>
      <c r="AA25" s="290" t="s">
        <v>308</v>
      </c>
      <c r="AB25" s="290"/>
      <c r="AC25" s="290"/>
      <c r="AD25" s="290"/>
      <c r="AE25" s="290"/>
      <c r="AF25" s="206" t="s">
        <v>432</v>
      </c>
      <c r="AG25" s="290" t="s">
        <v>309</v>
      </c>
      <c r="AH25" s="290"/>
      <c r="AI25" s="290"/>
      <c r="AJ25" s="212" t="s">
        <v>341</v>
      </c>
      <c r="AK25" s="184"/>
      <c r="AL25" s="184"/>
      <c r="AM25" s="184"/>
      <c r="AN25" s="217"/>
      <c r="AO25" s="206" t="s">
        <v>432</v>
      </c>
      <c r="AP25" s="184"/>
      <c r="AQ25" s="184"/>
      <c r="AR25" s="214"/>
      <c r="AS25" s="319"/>
      <c r="AT25" s="319"/>
      <c r="AU25" s="319"/>
      <c r="AV25" s="319"/>
      <c r="AW25" s="319"/>
    </row>
    <row r="26" spans="1:68" ht="34.950000000000003" customHeight="1">
      <c r="B26" s="203">
        <v>45163</v>
      </c>
      <c r="C26" s="260" t="s">
        <v>218</v>
      </c>
      <c r="D26" s="261"/>
      <c r="E26" s="146" t="s">
        <v>433</v>
      </c>
      <c r="F26" s="146" t="s">
        <v>433</v>
      </c>
      <c r="G26" s="146" t="s">
        <v>433</v>
      </c>
      <c r="H26" s="146" t="s">
        <v>433</v>
      </c>
      <c r="I26" s="146" t="s">
        <v>433</v>
      </c>
      <c r="J26" s="146" t="s">
        <v>433</v>
      </c>
      <c r="K26" s="206" t="s">
        <v>432</v>
      </c>
      <c r="L26" s="207" t="s">
        <v>250</v>
      </c>
      <c r="M26" s="207" t="s">
        <v>250</v>
      </c>
      <c r="N26" s="207" t="s">
        <v>250</v>
      </c>
      <c r="O26" s="270" t="s">
        <v>382</v>
      </c>
      <c r="P26" s="180" t="s">
        <v>288</v>
      </c>
      <c r="Q26" s="180"/>
      <c r="R26" s="180"/>
      <c r="S26" s="211"/>
      <c r="T26" s="211"/>
      <c r="U26" s="210"/>
      <c r="V26" s="206" t="s">
        <v>432</v>
      </c>
      <c r="W26" s="234" t="s">
        <v>232</v>
      </c>
      <c r="X26" s="234" t="s">
        <v>232</v>
      </c>
      <c r="Y26" s="210"/>
      <c r="Z26" s="285" t="s">
        <v>222</v>
      </c>
      <c r="AA26" s="224" t="s">
        <v>357</v>
      </c>
      <c r="AB26" s="245" t="s">
        <v>427</v>
      </c>
      <c r="AC26" s="245" t="s">
        <v>428</v>
      </c>
      <c r="AD26" s="217"/>
      <c r="AE26" s="211"/>
      <c r="AF26" s="206" t="s">
        <v>432</v>
      </c>
      <c r="AG26" s="287" t="s">
        <v>227</v>
      </c>
      <c r="AH26" s="287"/>
      <c r="AI26" s="287"/>
      <c r="AJ26" s="212" t="s">
        <v>341</v>
      </c>
      <c r="AK26" s="289" t="s">
        <v>227</v>
      </c>
      <c r="AL26" s="289"/>
      <c r="AM26" s="289"/>
      <c r="AN26" s="289"/>
      <c r="AO26" s="206" t="s">
        <v>432</v>
      </c>
      <c r="AP26" s="289" t="s">
        <v>227</v>
      </c>
      <c r="AQ26" s="289"/>
      <c r="AR26" s="214"/>
      <c r="AS26" s="319"/>
      <c r="AT26" s="319"/>
      <c r="AU26" s="319"/>
      <c r="AV26" s="319"/>
      <c r="AW26" s="319"/>
    </row>
    <row r="27" spans="1:68" ht="34.950000000000003" customHeight="1">
      <c r="B27" s="203">
        <v>45166</v>
      </c>
      <c r="C27" s="260" t="s">
        <v>218</v>
      </c>
      <c r="D27" s="261"/>
      <c r="E27" s="146" t="s">
        <v>433</v>
      </c>
      <c r="F27" s="146" t="s">
        <v>433</v>
      </c>
      <c r="G27" s="146" t="s">
        <v>433</v>
      </c>
      <c r="H27" s="146" t="s">
        <v>433</v>
      </c>
      <c r="I27" s="146" t="s">
        <v>433</v>
      </c>
      <c r="J27" s="146" t="s">
        <v>433</v>
      </c>
      <c r="K27" s="206" t="s">
        <v>432</v>
      </c>
      <c r="L27" s="207" t="s">
        <v>250</v>
      </c>
      <c r="M27" s="207" t="s">
        <v>250</v>
      </c>
      <c r="N27" s="207" t="s">
        <v>250</v>
      </c>
      <c r="O27" s="270" t="s">
        <v>383</v>
      </c>
      <c r="P27" s="244"/>
      <c r="Q27" s="244"/>
      <c r="R27" s="244"/>
      <c r="S27" s="211"/>
      <c r="T27" s="211"/>
      <c r="U27" s="210"/>
      <c r="V27" s="206" t="s">
        <v>432</v>
      </c>
      <c r="W27" s="244"/>
      <c r="X27" s="244"/>
      <c r="Y27" s="210"/>
      <c r="Z27" s="285" t="s">
        <v>388</v>
      </c>
      <c r="AA27" s="244"/>
      <c r="AB27" s="244"/>
      <c r="AC27" s="244"/>
      <c r="AD27" s="217"/>
      <c r="AE27" s="211"/>
      <c r="AF27" s="206" t="s">
        <v>432</v>
      </c>
      <c r="AG27" s="244"/>
      <c r="AH27" s="244"/>
      <c r="AI27" s="211"/>
      <c r="AJ27" s="212" t="s">
        <v>390</v>
      </c>
      <c r="AK27" s="217"/>
      <c r="AL27" s="217"/>
      <c r="AM27" s="217"/>
      <c r="AN27" s="217"/>
      <c r="AO27" s="206" t="s">
        <v>432</v>
      </c>
      <c r="AP27" s="217"/>
      <c r="AQ27" s="217"/>
      <c r="AR27" s="214"/>
      <c r="AS27" s="319"/>
      <c r="AT27" s="319"/>
      <c r="AU27" s="319"/>
      <c r="AV27" s="319"/>
      <c r="AW27" s="319"/>
    </row>
    <row r="28" spans="1:68" ht="34.950000000000003" customHeight="1">
      <c r="B28" s="203">
        <v>45167</v>
      </c>
      <c r="C28" s="260" t="s">
        <v>218</v>
      </c>
      <c r="D28" s="261"/>
      <c r="E28" s="146" t="s">
        <v>433</v>
      </c>
      <c r="F28" s="146" t="s">
        <v>433</v>
      </c>
      <c r="G28" s="146" t="s">
        <v>433</v>
      </c>
      <c r="H28" s="146" t="s">
        <v>433</v>
      </c>
      <c r="I28" s="146" t="s">
        <v>433</v>
      </c>
      <c r="J28" s="146" t="s">
        <v>433</v>
      </c>
      <c r="K28" s="206" t="s">
        <v>432</v>
      </c>
      <c r="L28" s="207" t="s">
        <v>250</v>
      </c>
      <c r="M28" s="207" t="s">
        <v>250</v>
      </c>
      <c r="N28" s="207" t="s">
        <v>250</v>
      </c>
      <c r="O28" s="270" t="s">
        <v>385</v>
      </c>
      <c r="P28" s="180" t="s">
        <v>285</v>
      </c>
      <c r="Q28" s="180"/>
      <c r="R28" s="180"/>
      <c r="S28" s="211"/>
      <c r="T28" s="211"/>
      <c r="U28" s="210"/>
      <c r="V28" s="206" t="s">
        <v>432</v>
      </c>
      <c r="W28" s="180"/>
      <c r="X28" s="180"/>
      <c r="Y28" s="210"/>
      <c r="Z28" s="285" t="s">
        <v>389</v>
      </c>
      <c r="AA28" s="244"/>
      <c r="AB28" s="244"/>
      <c r="AC28" s="244"/>
      <c r="AD28" s="217"/>
      <c r="AE28" s="211"/>
      <c r="AF28" s="206" t="s">
        <v>432</v>
      </c>
      <c r="AG28" s="244"/>
      <c r="AH28" s="244"/>
      <c r="AI28" s="211"/>
      <c r="AJ28" s="212" t="s">
        <v>341</v>
      </c>
      <c r="AK28" s="217"/>
      <c r="AL28" s="217"/>
      <c r="AM28" s="217"/>
      <c r="AN28" s="217"/>
      <c r="AO28" s="206" t="s">
        <v>432</v>
      </c>
      <c r="AP28" s="217"/>
      <c r="AQ28" s="217"/>
      <c r="AR28" s="214"/>
      <c r="AS28" s="319"/>
      <c r="AT28" s="319"/>
      <c r="AU28" s="319"/>
      <c r="AV28" s="319"/>
      <c r="AW28" s="319"/>
    </row>
    <row r="29" spans="1:68" ht="34.950000000000003" customHeight="1">
      <c r="B29" s="203">
        <v>45168</v>
      </c>
      <c r="C29" s="260" t="s">
        <v>218</v>
      </c>
      <c r="D29" s="261"/>
      <c r="E29" s="146" t="s">
        <v>433</v>
      </c>
      <c r="F29" s="146" t="s">
        <v>433</v>
      </c>
      <c r="G29" s="146" t="s">
        <v>433</v>
      </c>
      <c r="H29" s="146" t="s">
        <v>433</v>
      </c>
      <c r="I29" s="146" t="s">
        <v>433</v>
      </c>
      <c r="J29" s="146" t="s">
        <v>433</v>
      </c>
      <c r="K29" s="206" t="s">
        <v>432</v>
      </c>
      <c r="L29" s="207" t="s">
        <v>250</v>
      </c>
      <c r="M29" s="207" t="s">
        <v>250</v>
      </c>
      <c r="N29" s="207" t="s">
        <v>250</v>
      </c>
      <c r="O29" s="270" t="s">
        <v>385</v>
      </c>
      <c r="P29" s="158" t="s">
        <v>326</v>
      </c>
      <c r="Q29" s="158" t="s">
        <v>349</v>
      </c>
      <c r="R29" s="158" t="s">
        <v>350</v>
      </c>
      <c r="S29" s="211"/>
      <c r="T29" s="211"/>
      <c r="U29" s="210"/>
      <c r="V29" s="206" t="s">
        <v>432</v>
      </c>
      <c r="W29" s="158"/>
      <c r="X29" s="158"/>
      <c r="Y29" s="210"/>
      <c r="Z29" s="285" t="s">
        <v>389</v>
      </c>
      <c r="AA29" s="244"/>
      <c r="AB29" s="244"/>
      <c r="AC29" s="244"/>
      <c r="AD29" s="217"/>
      <c r="AE29" s="211"/>
      <c r="AF29" s="206" t="s">
        <v>432</v>
      </c>
      <c r="AG29" s="244"/>
      <c r="AH29" s="244"/>
      <c r="AI29" s="211"/>
      <c r="AJ29" s="212" t="s">
        <v>341</v>
      </c>
      <c r="AK29" s="217"/>
      <c r="AL29" s="217"/>
      <c r="AM29" s="217"/>
      <c r="AN29" s="217"/>
      <c r="AO29" s="206" t="s">
        <v>432</v>
      </c>
      <c r="AP29" s="217"/>
      <c r="AQ29" s="217"/>
      <c r="AR29" s="214"/>
      <c r="AS29" s="319"/>
      <c r="AT29" s="319"/>
      <c r="AU29" s="319"/>
      <c r="AV29" s="319"/>
      <c r="AW29" s="319"/>
    </row>
    <row r="30" spans="1:68" ht="34.950000000000003" customHeight="1">
      <c r="B30" s="203">
        <v>45169</v>
      </c>
      <c r="C30" s="260" t="s">
        <v>386</v>
      </c>
      <c r="D30" s="261"/>
      <c r="E30" s="146" t="s">
        <v>433</v>
      </c>
      <c r="F30" s="146" t="s">
        <v>433</v>
      </c>
      <c r="G30" s="146" t="s">
        <v>433</v>
      </c>
      <c r="H30" s="146" t="s">
        <v>433</v>
      </c>
      <c r="I30" s="146" t="s">
        <v>433</v>
      </c>
      <c r="J30" s="146" t="s">
        <v>433</v>
      </c>
      <c r="K30" s="206" t="s">
        <v>432</v>
      </c>
      <c r="L30" s="207" t="s">
        <v>250</v>
      </c>
      <c r="M30" s="207" t="s">
        <v>250</v>
      </c>
      <c r="N30" s="207" t="s">
        <v>250</v>
      </c>
      <c r="O30" s="270" t="s">
        <v>385</v>
      </c>
      <c r="P30" s="154" t="s">
        <v>299</v>
      </c>
      <c r="Q30" s="244"/>
      <c r="R30" s="244"/>
      <c r="S30" s="211"/>
      <c r="T30" s="211"/>
      <c r="U30" s="210"/>
      <c r="V30" s="206" t="s">
        <v>432</v>
      </c>
      <c r="W30" s="244"/>
      <c r="X30" s="244"/>
      <c r="Y30" s="210"/>
      <c r="Z30" s="285" t="s">
        <v>387</v>
      </c>
      <c r="AA30" s="244"/>
      <c r="AB30" s="244"/>
      <c r="AC30" s="244"/>
      <c r="AD30" s="217"/>
      <c r="AE30" s="211"/>
      <c r="AF30" s="206" t="s">
        <v>432</v>
      </c>
      <c r="AG30" s="244"/>
      <c r="AH30" s="244"/>
      <c r="AI30" s="211"/>
      <c r="AJ30" s="212" t="s">
        <v>341</v>
      </c>
      <c r="AK30" s="217"/>
      <c r="AL30" s="217"/>
      <c r="AM30" s="217"/>
      <c r="AN30" s="217"/>
      <c r="AO30" s="206" t="s">
        <v>432</v>
      </c>
      <c r="AP30" s="217"/>
      <c r="AQ30" s="217"/>
      <c r="AR30" s="214"/>
      <c r="AS30" s="319"/>
      <c r="AT30" s="319"/>
      <c r="AU30" s="319"/>
      <c r="AV30" s="319"/>
      <c r="AW30" s="319"/>
    </row>
    <row r="31" spans="1:68" ht="15" customHeight="1">
      <c r="B31" s="197"/>
      <c r="C31" s="260"/>
      <c r="D31" s="261"/>
      <c r="E31" s="197"/>
      <c r="F31" s="197"/>
      <c r="G31" s="197"/>
      <c r="H31" s="197"/>
      <c r="I31" s="197"/>
      <c r="J31" s="197"/>
      <c r="K31" s="206" t="s">
        <v>432</v>
      </c>
      <c r="L31" s="192"/>
      <c r="M31" s="198"/>
      <c r="N31" s="199"/>
      <c r="O31" s="270"/>
      <c r="P31" s="191"/>
      <c r="Q31" s="191"/>
      <c r="R31" s="191"/>
      <c r="S31" s="197"/>
      <c r="T31" s="197"/>
      <c r="U31" s="197"/>
      <c r="V31" s="206" t="s">
        <v>432</v>
      </c>
      <c r="W31" s="191"/>
      <c r="X31" s="191"/>
      <c r="Y31" s="191"/>
      <c r="Z31" s="285"/>
      <c r="AA31" s="186"/>
      <c r="AB31" s="186"/>
      <c r="AC31" s="186"/>
      <c r="AD31" s="186"/>
      <c r="AE31" s="191"/>
      <c r="AF31" s="206" t="s">
        <v>432</v>
      </c>
      <c r="AG31" s="186"/>
      <c r="AH31" s="191"/>
      <c r="AI31" s="191"/>
      <c r="AJ31" s="200"/>
      <c r="AK31" s="186"/>
      <c r="AL31" s="186"/>
      <c r="AM31" s="186"/>
      <c r="AN31" s="186"/>
      <c r="AO31" s="206" t="s">
        <v>432</v>
      </c>
      <c r="AP31" s="186"/>
      <c r="AQ31" s="186"/>
      <c r="AR31" s="191"/>
      <c r="AS31" s="193"/>
      <c r="AT31" s="191"/>
      <c r="AU31" s="191"/>
      <c r="AV31" s="191"/>
      <c r="AW31" s="191"/>
    </row>
    <row r="32" spans="1:68" ht="34.950000000000003" customHeight="1">
      <c r="B32" s="203">
        <v>45170</v>
      </c>
      <c r="C32" s="260" t="s">
        <v>386</v>
      </c>
      <c r="D32" s="261"/>
      <c r="E32" s="146" t="s">
        <v>433</v>
      </c>
      <c r="F32" s="146" t="s">
        <v>433</v>
      </c>
      <c r="G32" s="146" t="s">
        <v>433</v>
      </c>
      <c r="H32" s="146" t="s">
        <v>433</v>
      </c>
      <c r="I32" s="146" t="s">
        <v>433</v>
      </c>
      <c r="J32" s="146" t="s">
        <v>433</v>
      </c>
      <c r="K32" s="206" t="s">
        <v>432</v>
      </c>
      <c r="L32" s="207" t="s">
        <v>250</v>
      </c>
      <c r="M32" s="207" t="s">
        <v>250</v>
      </c>
      <c r="N32" s="207" t="s">
        <v>250</v>
      </c>
      <c r="O32" s="270" t="s">
        <v>385</v>
      </c>
      <c r="P32" s="244"/>
      <c r="Q32" s="244"/>
      <c r="R32" s="244"/>
      <c r="S32" s="211"/>
      <c r="T32" s="211"/>
      <c r="U32" s="210"/>
      <c r="V32" s="206" t="s">
        <v>432</v>
      </c>
      <c r="W32" s="247" t="s">
        <v>232</v>
      </c>
      <c r="X32" s="247" t="s">
        <v>232</v>
      </c>
      <c r="Y32" s="210"/>
      <c r="Z32" s="285" t="s">
        <v>387</v>
      </c>
      <c r="AA32" s="244"/>
      <c r="AB32" s="244"/>
      <c r="AC32" s="244"/>
      <c r="AD32" s="217"/>
      <c r="AE32" s="211"/>
      <c r="AF32" s="206" t="s">
        <v>432</v>
      </c>
      <c r="AG32" s="247" t="s">
        <v>232</v>
      </c>
      <c r="AH32" s="247" t="s">
        <v>232</v>
      </c>
      <c r="AI32" s="211"/>
      <c r="AJ32" s="212" t="s">
        <v>391</v>
      </c>
      <c r="AK32" s="217"/>
      <c r="AL32" s="217"/>
      <c r="AM32" s="217"/>
      <c r="AN32" s="217"/>
      <c r="AO32" s="206" t="s">
        <v>432</v>
      </c>
      <c r="AP32" s="217"/>
      <c r="AQ32" s="217"/>
      <c r="AR32" s="214"/>
      <c r="AS32" s="319"/>
      <c r="AT32" s="319"/>
      <c r="AU32" s="319"/>
      <c r="AV32" s="319"/>
      <c r="AW32" s="319"/>
    </row>
    <row r="33" spans="2:49" ht="34.950000000000003" customHeight="1">
      <c r="B33" s="203">
        <v>45173</v>
      </c>
      <c r="C33" s="260" t="s">
        <v>384</v>
      </c>
      <c r="D33" s="261" t="s">
        <v>327</v>
      </c>
      <c r="E33" s="154" t="s">
        <v>289</v>
      </c>
      <c r="F33" s="154"/>
      <c r="G33" s="154"/>
      <c r="H33" s="205"/>
      <c r="I33" s="205"/>
      <c r="J33" s="205"/>
      <c r="K33" s="206" t="s">
        <v>432</v>
      </c>
      <c r="L33" s="154"/>
      <c r="M33" s="154"/>
      <c r="N33" s="207"/>
      <c r="O33" s="270"/>
      <c r="P33" s="244"/>
      <c r="Q33" s="244"/>
      <c r="R33" s="244"/>
      <c r="S33" s="211"/>
      <c r="T33" s="211"/>
      <c r="U33" s="210"/>
      <c r="V33" s="206" t="s">
        <v>432</v>
      </c>
      <c r="W33" s="244"/>
      <c r="X33" s="244"/>
      <c r="Y33" s="210"/>
      <c r="Z33" s="285"/>
      <c r="AA33" s="244"/>
      <c r="AB33" s="244"/>
      <c r="AC33" s="244"/>
      <c r="AD33" s="217"/>
      <c r="AE33" s="211"/>
      <c r="AF33" s="206" t="s">
        <v>432</v>
      </c>
      <c r="AG33" s="244"/>
      <c r="AH33" s="244"/>
      <c r="AI33" s="211"/>
      <c r="AJ33" s="212"/>
      <c r="AK33" s="217"/>
      <c r="AL33" s="217"/>
      <c r="AM33" s="217"/>
      <c r="AN33" s="217"/>
      <c r="AO33" s="206" t="s">
        <v>432</v>
      </c>
      <c r="AP33" s="217"/>
      <c r="AQ33" s="217"/>
      <c r="AR33" s="214"/>
      <c r="AS33" s="319" t="s">
        <v>415</v>
      </c>
      <c r="AT33" s="319"/>
      <c r="AU33" s="319"/>
      <c r="AV33" s="319"/>
      <c r="AW33" s="319"/>
    </row>
    <row r="34" spans="2:49" ht="34.950000000000003" customHeight="1">
      <c r="B34" s="203">
        <v>45174</v>
      </c>
      <c r="C34" s="260" t="s">
        <v>384</v>
      </c>
      <c r="D34" s="261" t="s">
        <v>327</v>
      </c>
      <c r="E34" s="244"/>
      <c r="F34" s="244"/>
      <c r="G34" s="244"/>
      <c r="H34" s="205"/>
      <c r="I34" s="205"/>
      <c r="J34" s="205"/>
      <c r="K34" s="206" t="s">
        <v>432</v>
      </c>
      <c r="L34" s="244"/>
      <c r="M34" s="244"/>
      <c r="N34" s="207"/>
      <c r="O34" s="270"/>
      <c r="P34" s="244"/>
      <c r="Q34" s="244"/>
      <c r="R34" s="244"/>
      <c r="S34" s="211"/>
      <c r="T34" s="211"/>
      <c r="U34" s="210"/>
      <c r="V34" s="206" t="s">
        <v>432</v>
      </c>
      <c r="W34" s="244"/>
      <c r="X34" s="244"/>
      <c r="Y34" s="210"/>
      <c r="Z34" s="285"/>
      <c r="AA34" s="288" t="s">
        <v>402</v>
      </c>
      <c r="AB34" s="288"/>
      <c r="AC34" s="244"/>
      <c r="AD34" s="217"/>
      <c r="AE34" s="211"/>
      <c r="AF34" s="206" t="s">
        <v>432</v>
      </c>
      <c r="AG34" s="244"/>
      <c r="AH34" s="244"/>
      <c r="AI34" s="211"/>
      <c r="AJ34" s="212"/>
      <c r="AK34" s="159"/>
      <c r="AL34" s="159"/>
      <c r="AM34" s="159"/>
      <c r="AN34" s="217"/>
      <c r="AO34" s="206" t="s">
        <v>432</v>
      </c>
      <c r="AP34" s="159"/>
      <c r="AQ34" s="159"/>
      <c r="AR34" s="214"/>
      <c r="AS34" s="319"/>
      <c r="AT34" s="319"/>
      <c r="AU34" s="319"/>
      <c r="AV34" s="319"/>
      <c r="AW34" s="319"/>
    </row>
    <row r="35" spans="2:49" ht="34.950000000000003" customHeight="1">
      <c r="B35" s="203">
        <v>45175</v>
      </c>
      <c r="C35" s="260" t="s">
        <v>384</v>
      </c>
      <c r="D35" s="261" t="s">
        <v>327</v>
      </c>
      <c r="E35" s="244"/>
      <c r="F35" s="244"/>
      <c r="G35" s="244"/>
      <c r="H35" s="205"/>
      <c r="I35" s="205"/>
      <c r="J35" s="205"/>
      <c r="K35" s="206" t="s">
        <v>432</v>
      </c>
      <c r="L35" s="244"/>
      <c r="M35" s="244"/>
      <c r="N35" s="207"/>
      <c r="O35" s="270"/>
      <c r="P35" s="244"/>
      <c r="Q35" s="244"/>
      <c r="R35" s="244"/>
      <c r="S35" s="211"/>
      <c r="T35" s="211"/>
      <c r="U35" s="210"/>
      <c r="V35" s="206" t="s">
        <v>432</v>
      </c>
      <c r="W35" s="244"/>
      <c r="X35" s="244"/>
      <c r="Y35" s="210"/>
      <c r="Z35" s="285"/>
      <c r="AA35" s="244"/>
      <c r="AB35" s="244"/>
      <c r="AC35" s="244"/>
      <c r="AD35" s="217"/>
      <c r="AE35" s="211"/>
      <c r="AF35" s="206" t="s">
        <v>432</v>
      </c>
      <c r="AG35" s="244"/>
      <c r="AH35" s="244"/>
      <c r="AI35" s="211"/>
      <c r="AJ35" s="212"/>
      <c r="AK35" s="217"/>
      <c r="AL35" s="217"/>
      <c r="AM35" s="217"/>
      <c r="AN35" s="217"/>
      <c r="AO35" s="206" t="s">
        <v>432</v>
      </c>
      <c r="AP35" s="217"/>
      <c r="AQ35" s="217"/>
      <c r="AR35" s="214"/>
      <c r="AS35" s="319"/>
      <c r="AT35" s="319"/>
      <c r="AU35" s="319"/>
      <c r="AV35" s="319"/>
      <c r="AW35" s="319"/>
    </row>
    <row r="36" spans="2:49" ht="34.950000000000003" customHeight="1">
      <c r="B36" s="203">
        <v>45176</v>
      </c>
      <c r="C36" s="260" t="s">
        <v>384</v>
      </c>
      <c r="D36" s="261" t="s">
        <v>327</v>
      </c>
      <c r="E36" s="244"/>
      <c r="F36" s="244"/>
      <c r="G36" s="244"/>
      <c r="H36" s="205"/>
      <c r="I36" s="205"/>
      <c r="J36" s="205"/>
      <c r="K36" s="206" t="s">
        <v>432</v>
      </c>
      <c r="L36" s="244"/>
      <c r="M36" s="244"/>
      <c r="N36" s="207"/>
      <c r="O36" s="270"/>
      <c r="P36" s="244"/>
      <c r="Q36" s="244"/>
      <c r="R36" s="244"/>
      <c r="S36" s="211"/>
      <c r="T36" s="211"/>
      <c r="U36" s="210"/>
      <c r="V36" s="206" t="s">
        <v>432</v>
      </c>
      <c r="W36" s="244"/>
      <c r="X36" s="244"/>
      <c r="Y36" s="210"/>
      <c r="Z36" s="285"/>
      <c r="AA36" s="244"/>
      <c r="AB36" s="244" t="s">
        <v>0</v>
      </c>
      <c r="AC36" s="244"/>
      <c r="AD36" s="217"/>
      <c r="AE36" s="211"/>
      <c r="AF36" s="206" t="s">
        <v>432</v>
      </c>
      <c r="AG36" s="244"/>
      <c r="AH36" s="244"/>
      <c r="AI36" s="211"/>
      <c r="AJ36" s="212"/>
      <c r="AK36" s="217"/>
      <c r="AL36" s="217"/>
      <c r="AM36" s="217"/>
      <c r="AN36" s="217"/>
      <c r="AO36" s="206" t="s">
        <v>432</v>
      </c>
      <c r="AP36" s="217"/>
      <c r="AQ36" s="217"/>
      <c r="AR36" s="214"/>
      <c r="AS36" s="319"/>
      <c r="AT36" s="319"/>
      <c r="AU36" s="319"/>
      <c r="AV36" s="319"/>
      <c r="AW36" s="319"/>
    </row>
    <row r="37" spans="2:49" ht="34.950000000000003" customHeight="1">
      <c r="B37" s="203">
        <v>45177</v>
      </c>
      <c r="C37" s="260" t="s">
        <v>384</v>
      </c>
      <c r="D37" s="261" t="s">
        <v>327</v>
      </c>
      <c r="E37" s="244"/>
      <c r="F37" s="244"/>
      <c r="G37" s="244"/>
      <c r="H37" s="205"/>
      <c r="I37" s="205"/>
      <c r="J37" s="205"/>
      <c r="K37" s="206" t="s">
        <v>432</v>
      </c>
      <c r="L37" s="247" t="s">
        <v>232</v>
      </c>
      <c r="M37" s="247" t="s">
        <v>232</v>
      </c>
      <c r="N37" s="207"/>
      <c r="O37" s="270"/>
      <c r="P37" s="244"/>
      <c r="Q37" s="244"/>
      <c r="R37" s="244"/>
      <c r="S37" s="211"/>
      <c r="T37" s="211"/>
      <c r="U37" s="210"/>
      <c r="V37" s="206" t="s">
        <v>432</v>
      </c>
      <c r="W37" s="247" t="s">
        <v>232</v>
      </c>
      <c r="X37" s="247" t="s">
        <v>232</v>
      </c>
      <c r="Y37" s="210"/>
      <c r="Z37" s="285"/>
      <c r="AA37" s="244"/>
      <c r="AB37" s="244"/>
      <c r="AC37" s="247"/>
      <c r="AD37" s="217"/>
      <c r="AE37" s="211"/>
      <c r="AF37" s="206" t="s">
        <v>432</v>
      </c>
      <c r="AG37" s="247" t="s">
        <v>232</v>
      </c>
      <c r="AH37" s="247" t="s">
        <v>232</v>
      </c>
      <c r="AI37" s="211"/>
      <c r="AJ37" s="212"/>
      <c r="AK37" s="217"/>
      <c r="AL37" s="217"/>
      <c r="AM37" s="217"/>
      <c r="AN37" s="217"/>
      <c r="AO37" s="206" t="s">
        <v>432</v>
      </c>
      <c r="AP37" s="217"/>
      <c r="AQ37" s="217"/>
      <c r="AR37" s="214"/>
      <c r="AS37" s="319"/>
      <c r="AT37" s="319"/>
      <c r="AU37" s="319"/>
      <c r="AV37" s="319"/>
      <c r="AW37" s="319"/>
    </row>
    <row r="38" spans="2:49" ht="34.950000000000003" customHeight="1">
      <c r="B38" s="203">
        <v>45180</v>
      </c>
      <c r="C38" s="260" t="s">
        <v>217</v>
      </c>
      <c r="D38" s="261" t="s">
        <v>218</v>
      </c>
      <c r="E38" s="294" t="s">
        <v>304</v>
      </c>
      <c r="F38" s="294"/>
      <c r="G38" s="294"/>
      <c r="H38" s="294"/>
      <c r="I38" s="294"/>
      <c r="J38" s="294"/>
      <c r="K38" s="206" t="s">
        <v>432</v>
      </c>
      <c r="L38" s="294" t="s">
        <v>303</v>
      </c>
      <c r="M38" s="294"/>
      <c r="N38" s="294"/>
      <c r="O38" s="270"/>
      <c r="P38" s="211"/>
      <c r="Q38" s="211"/>
      <c r="R38" s="211"/>
      <c r="S38" s="211"/>
      <c r="T38" s="211"/>
      <c r="U38" s="210"/>
      <c r="V38" s="206" t="s">
        <v>432</v>
      </c>
      <c r="W38" s="248" t="s">
        <v>392</v>
      </c>
      <c r="X38" s="210"/>
      <c r="Y38" s="210"/>
      <c r="Z38" s="285"/>
      <c r="AA38" s="217"/>
      <c r="AB38" s="217"/>
      <c r="AC38" s="217"/>
      <c r="AD38" s="217"/>
      <c r="AE38" s="211"/>
      <c r="AF38" s="206" t="s">
        <v>432</v>
      </c>
      <c r="AG38" s="248" t="s">
        <v>392</v>
      </c>
      <c r="AH38" s="211"/>
      <c r="AI38" s="211"/>
      <c r="AJ38" s="212"/>
      <c r="AK38" s="217"/>
      <c r="AL38" s="217"/>
      <c r="AM38" s="217"/>
      <c r="AN38" s="217"/>
      <c r="AO38" s="206" t="s">
        <v>432</v>
      </c>
      <c r="AP38" s="286" t="s">
        <v>392</v>
      </c>
      <c r="AQ38" s="286"/>
      <c r="AR38" s="214"/>
      <c r="AS38" s="319"/>
      <c r="AT38" s="319"/>
      <c r="AU38" s="319"/>
      <c r="AV38" s="319"/>
      <c r="AW38" s="319"/>
    </row>
    <row r="39" spans="2:49" ht="34.950000000000003" customHeight="1">
      <c r="B39" s="203">
        <v>45181</v>
      </c>
      <c r="C39" s="260" t="s">
        <v>217</v>
      </c>
      <c r="D39" s="261" t="s">
        <v>218</v>
      </c>
      <c r="E39" s="294"/>
      <c r="F39" s="294"/>
      <c r="G39" s="294"/>
      <c r="H39" s="294"/>
      <c r="I39" s="294"/>
      <c r="J39" s="294"/>
      <c r="K39" s="206" t="s">
        <v>432</v>
      </c>
      <c r="L39" s="294"/>
      <c r="M39" s="294"/>
      <c r="N39" s="294"/>
      <c r="O39" s="270"/>
      <c r="P39" s="211"/>
      <c r="Q39" s="211"/>
      <c r="R39" s="211"/>
      <c r="S39" s="211"/>
      <c r="T39" s="211"/>
      <c r="U39" s="210"/>
      <c r="V39" s="206" t="s">
        <v>432</v>
      </c>
      <c r="W39" s="210"/>
      <c r="X39" s="210"/>
      <c r="Y39" s="210"/>
      <c r="Z39" s="285"/>
      <c r="AA39" s="217"/>
      <c r="AB39" s="217"/>
      <c r="AC39" s="217"/>
      <c r="AD39" s="217"/>
      <c r="AE39" s="211"/>
      <c r="AF39" s="206" t="s">
        <v>432</v>
      </c>
      <c r="AG39" s="217"/>
      <c r="AH39" s="211"/>
      <c r="AI39" s="211"/>
      <c r="AJ39" s="212"/>
      <c r="AK39" s="217"/>
      <c r="AL39" s="217"/>
      <c r="AM39" s="217"/>
      <c r="AN39" s="217"/>
      <c r="AO39" s="206" t="s">
        <v>432</v>
      </c>
      <c r="AP39" s="217"/>
      <c r="AQ39" s="217"/>
      <c r="AR39" s="214"/>
      <c r="AS39" s="319"/>
      <c r="AT39" s="319"/>
      <c r="AU39" s="319"/>
      <c r="AV39" s="319"/>
      <c r="AW39" s="319"/>
    </row>
    <row r="40" spans="2:49" ht="34.950000000000003" customHeight="1">
      <c r="B40" s="203">
        <v>45182</v>
      </c>
      <c r="C40" s="260" t="s">
        <v>217</v>
      </c>
      <c r="D40" s="261" t="s">
        <v>218</v>
      </c>
      <c r="E40" s="294"/>
      <c r="F40" s="294"/>
      <c r="G40" s="294"/>
      <c r="H40" s="294"/>
      <c r="I40" s="294"/>
      <c r="J40" s="294"/>
      <c r="K40" s="206" t="s">
        <v>432</v>
      </c>
      <c r="L40" s="294"/>
      <c r="M40" s="294"/>
      <c r="N40" s="294"/>
      <c r="O40" s="270"/>
      <c r="P40" s="158" t="s">
        <v>307</v>
      </c>
      <c r="Q40" s="158"/>
      <c r="R40" s="158"/>
      <c r="S40" s="211"/>
      <c r="T40" s="211"/>
      <c r="U40" s="210"/>
      <c r="V40" s="206" t="s">
        <v>432</v>
      </c>
      <c r="W40" s="158"/>
      <c r="X40" s="158"/>
      <c r="Y40" s="210"/>
      <c r="Z40" s="285"/>
      <c r="AA40" s="217"/>
      <c r="AB40" s="217"/>
      <c r="AC40" s="217"/>
      <c r="AD40" s="217"/>
      <c r="AE40" s="211"/>
      <c r="AF40" s="206" t="s">
        <v>432</v>
      </c>
      <c r="AG40" s="217"/>
      <c r="AH40" s="211"/>
      <c r="AI40" s="211"/>
      <c r="AJ40" s="212"/>
      <c r="AK40" s="217"/>
      <c r="AL40" s="217"/>
      <c r="AM40" s="217"/>
      <c r="AN40" s="217"/>
      <c r="AO40" s="206" t="s">
        <v>432</v>
      </c>
      <c r="AP40" s="217"/>
      <c r="AQ40" s="217"/>
      <c r="AR40" s="214"/>
      <c r="AS40" s="319"/>
      <c r="AT40" s="319"/>
      <c r="AU40" s="319"/>
      <c r="AV40" s="319"/>
      <c r="AW40" s="319"/>
    </row>
    <row r="41" spans="2:49" ht="34.950000000000003" customHeight="1">
      <c r="B41" s="203">
        <v>45183</v>
      </c>
      <c r="C41" s="260" t="s">
        <v>217</v>
      </c>
      <c r="D41" s="261" t="s">
        <v>218</v>
      </c>
      <c r="E41" s="294"/>
      <c r="F41" s="294"/>
      <c r="G41" s="294"/>
      <c r="H41" s="294"/>
      <c r="I41" s="294"/>
      <c r="J41" s="294"/>
      <c r="K41" s="206" t="s">
        <v>432</v>
      </c>
      <c r="L41" s="294"/>
      <c r="M41" s="294"/>
      <c r="N41" s="294"/>
      <c r="O41" s="270"/>
      <c r="P41" s="211"/>
      <c r="Q41" s="211"/>
      <c r="R41" s="211"/>
      <c r="S41" s="211"/>
      <c r="T41" s="211"/>
      <c r="U41" s="210"/>
      <c r="V41" s="206" t="s">
        <v>432</v>
      </c>
      <c r="W41" s="210"/>
      <c r="X41" s="210"/>
      <c r="Y41" s="210"/>
      <c r="Z41" s="285"/>
      <c r="AA41" s="217"/>
      <c r="AB41" s="217"/>
      <c r="AC41" s="217"/>
      <c r="AD41" s="217"/>
      <c r="AE41" s="211"/>
      <c r="AF41" s="206" t="s">
        <v>432</v>
      </c>
      <c r="AG41" s="217"/>
      <c r="AH41" s="211"/>
      <c r="AI41" s="211"/>
      <c r="AJ41" s="212"/>
      <c r="AK41" s="217"/>
      <c r="AL41" s="217"/>
      <c r="AM41" s="217"/>
      <c r="AN41" s="217"/>
      <c r="AO41" s="206" t="s">
        <v>432</v>
      </c>
      <c r="AP41" s="217"/>
      <c r="AQ41" s="217"/>
      <c r="AR41" s="214"/>
      <c r="AS41" s="319"/>
      <c r="AT41" s="319"/>
      <c r="AU41" s="319"/>
      <c r="AV41" s="319"/>
      <c r="AW41" s="319"/>
    </row>
    <row r="42" spans="2:49" ht="34.950000000000003" customHeight="1">
      <c r="B42" s="203">
        <v>45184</v>
      </c>
      <c r="C42" s="260" t="s">
        <v>217</v>
      </c>
      <c r="D42" s="261" t="s">
        <v>218</v>
      </c>
      <c r="E42" s="294"/>
      <c r="F42" s="294"/>
      <c r="G42" s="294"/>
      <c r="H42" s="294"/>
      <c r="I42" s="294"/>
      <c r="J42" s="294"/>
      <c r="K42" s="206" t="s">
        <v>432</v>
      </c>
      <c r="L42" s="294"/>
      <c r="M42" s="294"/>
      <c r="N42" s="294"/>
      <c r="O42" s="270"/>
      <c r="P42" s="211"/>
      <c r="Q42" s="211"/>
      <c r="R42" s="211"/>
      <c r="S42" s="211"/>
      <c r="T42" s="211"/>
      <c r="U42" s="210"/>
      <c r="V42" s="206" t="s">
        <v>432</v>
      </c>
      <c r="W42" s="182" t="s">
        <v>276</v>
      </c>
      <c r="X42" s="210"/>
      <c r="Y42" s="210"/>
      <c r="Z42" s="285"/>
      <c r="AA42" s="217"/>
      <c r="AB42" s="217"/>
      <c r="AC42" s="217"/>
      <c r="AD42" s="217"/>
      <c r="AE42" s="211"/>
      <c r="AF42" s="206" t="s">
        <v>432</v>
      </c>
      <c r="AG42" s="217"/>
      <c r="AH42" s="211"/>
      <c r="AI42" s="211"/>
      <c r="AJ42" s="212"/>
      <c r="AK42" s="217"/>
      <c r="AL42" s="217"/>
      <c r="AM42" s="217"/>
      <c r="AN42" s="217"/>
      <c r="AO42" s="206" t="s">
        <v>432</v>
      </c>
      <c r="AP42" s="217"/>
      <c r="AQ42" s="217"/>
      <c r="AR42" s="214"/>
      <c r="AS42" s="319"/>
      <c r="AT42" s="319"/>
      <c r="AU42" s="319"/>
      <c r="AV42" s="319"/>
      <c r="AW42" s="319"/>
    </row>
    <row r="43" spans="2:49" ht="34.950000000000003" customHeight="1">
      <c r="B43" s="203">
        <v>45187</v>
      </c>
      <c r="C43" s="260"/>
      <c r="D43" s="261"/>
      <c r="E43" s="205"/>
      <c r="F43" s="205"/>
      <c r="G43" s="205"/>
      <c r="H43" s="205"/>
      <c r="I43" s="205"/>
      <c r="J43" s="205"/>
      <c r="K43" s="206" t="s">
        <v>432</v>
      </c>
      <c r="L43" s="205"/>
      <c r="M43" s="222"/>
      <c r="N43" s="207"/>
      <c r="O43" s="270"/>
      <c r="P43" s="211"/>
      <c r="Q43" s="211"/>
      <c r="R43" s="211"/>
      <c r="S43" s="211"/>
      <c r="T43" s="211"/>
      <c r="U43" s="210"/>
      <c r="V43" s="206" t="s">
        <v>432</v>
      </c>
      <c r="W43" s="210"/>
      <c r="X43" s="210"/>
      <c r="Y43" s="210"/>
      <c r="Z43" s="285"/>
      <c r="AA43" s="217"/>
      <c r="AB43" s="217"/>
      <c r="AC43" s="217"/>
      <c r="AD43" s="217"/>
      <c r="AE43" s="211"/>
      <c r="AF43" s="206" t="s">
        <v>432</v>
      </c>
      <c r="AG43" s="217"/>
      <c r="AH43" s="211"/>
      <c r="AI43" s="211"/>
      <c r="AJ43" s="212"/>
      <c r="AK43" s="217"/>
      <c r="AL43" s="217"/>
      <c r="AM43" s="217"/>
      <c r="AN43" s="217"/>
      <c r="AO43" s="206" t="s">
        <v>432</v>
      </c>
      <c r="AP43" s="217"/>
      <c r="AQ43" s="217"/>
      <c r="AR43" s="214"/>
      <c r="AS43" s="319"/>
      <c r="AT43" s="319"/>
      <c r="AU43" s="319"/>
      <c r="AV43" s="319"/>
      <c r="AW43" s="319"/>
    </row>
    <row r="44" spans="2:49" ht="34.950000000000003" customHeight="1">
      <c r="B44" s="203">
        <v>45188</v>
      </c>
      <c r="C44" s="260"/>
      <c r="D44" s="261"/>
      <c r="E44" s="205"/>
      <c r="F44" s="205"/>
      <c r="G44" s="205"/>
      <c r="H44" s="205"/>
      <c r="I44" s="205"/>
      <c r="J44" s="205"/>
      <c r="K44" s="206" t="s">
        <v>432</v>
      </c>
      <c r="L44" s="205"/>
      <c r="M44" s="222"/>
      <c r="N44" s="207"/>
      <c r="O44" s="270"/>
      <c r="P44" s="211"/>
      <c r="Q44" s="211"/>
      <c r="R44" s="211"/>
      <c r="S44" s="211"/>
      <c r="T44" s="211"/>
      <c r="U44" s="210"/>
      <c r="V44" s="206" t="s">
        <v>432</v>
      </c>
      <c r="W44" s="210"/>
      <c r="X44" s="210"/>
      <c r="Y44" s="210"/>
      <c r="Z44" s="285"/>
      <c r="AA44" s="217"/>
      <c r="AB44" s="217"/>
      <c r="AC44" s="217"/>
      <c r="AD44" s="217"/>
      <c r="AE44" s="211"/>
      <c r="AF44" s="206" t="s">
        <v>432</v>
      </c>
      <c r="AG44" s="217"/>
      <c r="AH44" s="211"/>
      <c r="AI44" s="211"/>
      <c r="AJ44" s="212"/>
      <c r="AK44" s="159" t="s">
        <v>297</v>
      </c>
      <c r="AL44" s="159"/>
      <c r="AM44" s="159"/>
      <c r="AN44" s="217"/>
      <c r="AO44" s="206" t="s">
        <v>432</v>
      </c>
      <c r="AP44" s="159"/>
      <c r="AQ44" s="159"/>
      <c r="AR44" s="214"/>
      <c r="AS44" s="319"/>
      <c r="AT44" s="319"/>
      <c r="AU44" s="319"/>
      <c r="AV44" s="319"/>
      <c r="AW44" s="319"/>
    </row>
    <row r="45" spans="2:49" ht="34.950000000000003" customHeight="1">
      <c r="B45" s="203">
        <v>45189</v>
      </c>
      <c r="C45" s="260"/>
      <c r="D45" s="261"/>
      <c r="E45" s="205"/>
      <c r="F45" s="205"/>
      <c r="G45" s="205"/>
      <c r="H45" s="205"/>
      <c r="I45" s="205"/>
      <c r="J45" s="205"/>
      <c r="K45" s="206" t="s">
        <v>432</v>
      </c>
      <c r="L45" s="205"/>
      <c r="M45" s="222"/>
      <c r="N45" s="207"/>
      <c r="O45" s="270"/>
      <c r="P45" s="211"/>
      <c r="Q45" s="211"/>
      <c r="R45" s="211"/>
      <c r="S45" s="211"/>
      <c r="T45" s="211"/>
      <c r="U45" s="210"/>
      <c r="V45" s="206" t="s">
        <v>432</v>
      </c>
      <c r="W45" s="210"/>
      <c r="X45" s="210"/>
      <c r="Y45" s="210"/>
      <c r="Z45" s="285"/>
      <c r="AA45" s="217"/>
      <c r="AB45" s="217"/>
      <c r="AC45" s="217"/>
      <c r="AD45" s="217"/>
      <c r="AE45" s="211"/>
      <c r="AF45" s="206" t="s">
        <v>432</v>
      </c>
      <c r="AG45" s="217"/>
      <c r="AH45" s="211"/>
      <c r="AI45" s="211"/>
      <c r="AJ45" s="212"/>
      <c r="AK45" s="217"/>
      <c r="AL45" s="217"/>
      <c r="AM45" s="217"/>
      <c r="AN45" s="217"/>
      <c r="AO45" s="206" t="s">
        <v>432</v>
      </c>
      <c r="AP45" s="217"/>
      <c r="AQ45" s="217"/>
      <c r="AR45" s="214"/>
      <c r="AS45" s="319"/>
      <c r="AT45" s="319"/>
      <c r="AU45" s="319"/>
      <c r="AV45" s="319"/>
      <c r="AW45" s="319"/>
    </row>
    <row r="46" spans="2:49" ht="34.950000000000003" customHeight="1">
      <c r="B46" s="203">
        <v>45190</v>
      </c>
      <c r="C46" s="260"/>
      <c r="D46" s="261"/>
      <c r="E46" s="205"/>
      <c r="F46" s="205"/>
      <c r="G46" s="205"/>
      <c r="H46" s="205"/>
      <c r="I46" s="205"/>
      <c r="J46" s="205"/>
      <c r="K46" s="206" t="s">
        <v>432</v>
      </c>
      <c r="L46" s="205"/>
      <c r="M46" s="222"/>
      <c r="N46" s="207"/>
      <c r="O46" s="270"/>
      <c r="P46" s="211"/>
      <c r="Q46" s="211"/>
      <c r="R46" s="211"/>
      <c r="S46" s="211"/>
      <c r="T46" s="211"/>
      <c r="U46" s="210"/>
      <c r="V46" s="206" t="s">
        <v>432</v>
      </c>
      <c r="W46" s="210"/>
      <c r="X46" s="210"/>
      <c r="Y46" s="210"/>
      <c r="Z46" s="285"/>
      <c r="AA46" s="217"/>
      <c r="AB46" s="217"/>
      <c r="AC46" s="217"/>
      <c r="AD46" s="217"/>
      <c r="AE46" s="211"/>
      <c r="AF46" s="206" t="s">
        <v>432</v>
      </c>
      <c r="AG46" s="217"/>
      <c r="AH46" s="211"/>
      <c r="AI46" s="211"/>
      <c r="AJ46" s="212"/>
      <c r="AK46" s="217"/>
      <c r="AL46" s="217"/>
      <c r="AM46" s="217"/>
      <c r="AN46" s="217"/>
      <c r="AO46" s="206" t="s">
        <v>432</v>
      </c>
      <c r="AP46" s="217"/>
      <c r="AQ46" s="217"/>
      <c r="AR46" s="214"/>
      <c r="AS46" s="319"/>
      <c r="AT46" s="319"/>
      <c r="AU46" s="319"/>
      <c r="AV46" s="319"/>
      <c r="AW46" s="319"/>
    </row>
    <row r="47" spans="2:49" ht="34.950000000000003" customHeight="1">
      <c r="B47" s="203">
        <v>45191</v>
      </c>
      <c r="C47" s="260"/>
      <c r="D47" s="261"/>
      <c r="E47" s="205"/>
      <c r="F47" s="205"/>
      <c r="G47" s="205"/>
      <c r="H47" s="205"/>
      <c r="I47" s="205"/>
      <c r="J47" s="205"/>
      <c r="K47" s="206" t="s">
        <v>432</v>
      </c>
      <c r="L47" s="205"/>
      <c r="M47" s="222"/>
      <c r="N47" s="207"/>
      <c r="O47" s="270"/>
      <c r="P47" s="211"/>
      <c r="Q47" s="211"/>
      <c r="R47" s="211"/>
      <c r="S47" s="211"/>
      <c r="T47" s="211"/>
      <c r="U47" s="210"/>
      <c r="V47" s="206" t="s">
        <v>432</v>
      </c>
      <c r="W47" s="210"/>
      <c r="X47" s="210"/>
      <c r="Y47" s="210"/>
      <c r="Z47" s="285"/>
      <c r="AA47" s="217"/>
      <c r="AB47" s="217"/>
      <c r="AC47" s="217"/>
      <c r="AD47" s="217"/>
      <c r="AE47" s="211"/>
      <c r="AF47" s="206" t="s">
        <v>432</v>
      </c>
      <c r="AG47" s="217"/>
      <c r="AH47" s="211"/>
      <c r="AI47" s="211"/>
      <c r="AJ47" s="212"/>
      <c r="AK47" s="217"/>
      <c r="AL47" s="217"/>
      <c r="AM47" s="217"/>
      <c r="AN47" s="217"/>
      <c r="AO47" s="206" t="s">
        <v>432</v>
      </c>
      <c r="AP47" s="217"/>
      <c r="AQ47" s="217"/>
      <c r="AR47" s="214"/>
      <c r="AS47" s="319"/>
      <c r="AT47" s="319"/>
      <c r="AU47" s="319"/>
      <c r="AV47" s="319"/>
      <c r="AW47" s="319"/>
    </row>
    <row r="48" spans="2:49" ht="34.950000000000003" customHeight="1">
      <c r="B48" s="203">
        <v>45194</v>
      </c>
      <c r="C48" s="260"/>
      <c r="D48" s="261"/>
      <c r="E48" s="205"/>
      <c r="F48" s="205"/>
      <c r="G48" s="205"/>
      <c r="H48" s="205"/>
      <c r="I48" s="205"/>
      <c r="J48" s="205"/>
      <c r="K48" s="206" t="s">
        <v>432</v>
      </c>
      <c r="L48" s="205"/>
      <c r="M48" s="222"/>
      <c r="N48" s="207"/>
      <c r="O48" s="270"/>
      <c r="P48" s="211"/>
      <c r="Q48" s="211"/>
      <c r="R48" s="211"/>
      <c r="S48" s="211"/>
      <c r="T48" s="211"/>
      <c r="U48" s="210"/>
      <c r="V48" s="206" t="s">
        <v>432</v>
      </c>
      <c r="W48" s="210"/>
      <c r="X48" s="210"/>
      <c r="Y48" s="210"/>
      <c r="Z48" s="285"/>
      <c r="AA48" s="217"/>
      <c r="AB48" s="217"/>
      <c r="AC48" s="217"/>
      <c r="AD48" s="217"/>
      <c r="AE48" s="211"/>
      <c r="AF48" s="206" t="s">
        <v>432</v>
      </c>
      <c r="AG48" s="217"/>
      <c r="AH48" s="211"/>
      <c r="AI48" s="211"/>
      <c r="AJ48" s="212"/>
      <c r="AK48" s="217"/>
      <c r="AL48" s="217"/>
      <c r="AM48" s="217"/>
      <c r="AN48" s="217"/>
      <c r="AO48" s="206" t="s">
        <v>432</v>
      </c>
      <c r="AP48" s="217"/>
      <c r="AQ48" s="217"/>
      <c r="AR48" s="214"/>
      <c r="AS48" s="319"/>
      <c r="AT48" s="319"/>
      <c r="AU48" s="319"/>
      <c r="AV48" s="319"/>
      <c r="AW48" s="319"/>
    </row>
    <row r="49" spans="2:50" ht="34.950000000000003" customHeight="1">
      <c r="B49" s="203">
        <v>45195</v>
      </c>
      <c r="C49" s="260"/>
      <c r="D49" s="261"/>
      <c r="E49" s="205"/>
      <c r="F49" s="205"/>
      <c r="G49" s="205"/>
      <c r="H49" s="205"/>
      <c r="I49" s="205"/>
      <c r="J49" s="205"/>
      <c r="K49" s="206" t="s">
        <v>432</v>
      </c>
      <c r="L49" s="205"/>
      <c r="M49" s="222"/>
      <c r="N49" s="207"/>
      <c r="O49" s="270"/>
      <c r="P49" s="211"/>
      <c r="Q49" s="211"/>
      <c r="R49" s="211"/>
      <c r="S49" s="211"/>
      <c r="T49" s="211"/>
      <c r="U49" s="210"/>
      <c r="V49" s="206" t="s">
        <v>432</v>
      </c>
      <c r="W49" s="210"/>
      <c r="X49" s="210"/>
      <c r="Y49" s="210"/>
      <c r="Z49" s="285"/>
      <c r="AA49" s="217"/>
      <c r="AB49" s="217"/>
      <c r="AC49" s="217"/>
      <c r="AD49" s="217"/>
      <c r="AE49" s="211"/>
      <c r="AF49" s="206" t="s">
        <v>432</v>
      </c>
      <c r="AG49" s="217"/>
      <c r="AH49" s="211"/>
      <c r="AI49" s="211"/>
      <c r="AJ49" s="212"/>
      <c r="AK49" s="217"/>
      <c r="AL49" s="217"/>
      <c r="AM49" s="217"/>
      <c r="AN49" s="217"/>
      <c r="AO49" s="206" t="s">
        <v>432</v>
      </c>
      <c r="AP49" s="217"/>
      <c r="AQ49" s="217"/>
      <c r="AR49" s="214"/>
      <c r="AS49" s="319"/>
      <c r="AT49" s="319"/>
      <c r="AU49" s="319"/>
      <c r="AV49" s="319"/>
      <c r="AW49" s="319"/>
    </row>
    <row r="50" spans="2:50" ht="34.950000000000003" customHeight="1">
      <c r="B50" s="203">
        <v>45196</v>
      </c>
      <c r="C50" s="260"/>
      <c r="D50" s="261"/>
      <c r="E50" s="205"/>
      <c r="F50" s="205"/>
      <c r="G50" s="205"/>
      <c r="H50" s="205"/>
      <c r="I50" s="205"/>
      <c r="J50" s="205"/>
      <c r="K50" s="206" t="s">
        <v>432</v>
      </c>
      <c r="L50" s="205"/>
      <c r="M50" s="222"/>
      <c r="N50" s="207"/>
      <c r="O50" s="270"/>
      <c r="P50" s="211"/>
      <c r="Q50" s="211"/>
      <c r="R50" s="211"/>
      <c r="S50" s="211"/>
      <c r="T50" s="211"/>
      <c r="U50" s="210"/>
      <c r="V50" s="206" t="s">
        <v>432</v>
      </c>
      <c r="W50" s="210"/>
      <c r="X50" s="210"/>
      <c r="Y50" s="210"/>
      <c r="Z50" s="285"/>
      <c r="AA50" s="217"/>
      <c r="AB50" s="217"/>
      <c r="AC50" s="217"/>
      <c r="AD50" s="217"/>
      <c r="AE50" s="211"/>
      <c r="AF50" s="206" t="s">
        <v>432</v>
      </c>
      <c r="AG50" s="217"/>
      <c r="AH50" s="211"/>
      <c r="AI50" s="211"/>
      <c r="AJ50" s="212"/>
      <c r="AK50" s="217"/>
      <c r="AL50" s="217"/>
      <c r="AM50" s="217"/>
      <c r="AN50" s="217"/>
      <c r="AO50" s="206" t="s">
        <v>432</v>
      </c>
      <c r="AP50" s="217"/>
      <c r="AQ50" s="217"/>
      <c r="AR50" s="214"/>
      <c r="AS50" s="319"/>
      <c r="AT50" s="319"/>
      <c r="AU50" s="319"/>
      <c r="AV50" s="319"/>
      <c r="AW50" s="319"/>
    </row>
    <row r="51" spans="2:50" ht="34.950000000000003" customHeight="1">
      <c r="B51" s="203">
        <v>45197</v>
      </c>
      <c r="C51" s="260"/>
      <c r="D51" s="261"/>
      <c r="E51" s="205"/>
      <c r="F51" s="205"/>
      <c r="G51" s="205"/>
      <c r="H51" s="205"/>
      <c r="I51" s="205"/>
      <c r="J51" s="205"/>
      <c r="K51" s="206" t="s">
        <v>432</v>
      </c>
      <c r="L51" s="205"/>
      <c r="M51" s="222"/>
      <c r="N51" s="207"/>
      <c r="O51" s="270"/>
      <c r="P51" s="211"/>
      <c r="Q51" s="211"/>
      <c r="R51" s="211"/>
      <c r="S51" s="211"/>
      <c r="T51" s="211"/>
      <c r="U51" s="210"/>
      <c r="V51" s="206" t="s">
        <v>432</v>
      </c>
      <c r="W51" s="210"/>
      <c r="X51" s="210"/>
      <c r="Y51" s="210"/>
      <c r="Z51" s="285"/>
      <c r="AA51" s="217"/>
      <c r="AB51" s="217"/>
      <c r="AC51" s="217"/>
      <c r="AD51" s="217"/>
      <c r="AE51" s="211"/>
      <c r="AF51" s="206" t="s">
        <v>432</v>
      </c>
      <c r="AG51" s="217"/>
      <c r="AH51" s="211"/>
      <c r="AI51" s="211"/>
      <c r="AJ51" s="212"/>
      <c r="AK51" s="217"/>
      <c r="AL51" s="217"/>
      <c r="AM51" s="217"/>
      <c r="AN51" s="217"/>
      <c r="AO51" s="206" t="s">
        <v>432</v>
      </c>
      <c r="AP51" s="217"/>
      <c r="AQ51" s="217"/>
      <c r="AR51" s="214"/>
      <c r="AS51" s="319"/>
      <c r="AT51" s="319"/>
      <c r="AU51" s="319"/>
      <c r="AV51" s="319"/>
      <c r="AW51" s="319"/>
      <c r="AX51" s="249"/>
    </row>
    <row r="52" spans="2:50" ht="34.950000000000003" customHeight="1">
      <c r="B52" s="203">
        <v>45198</v>
      </c>
      <c r="C52" s="260"/>
      <c r="D52" s="261"/>
      <c r="E52" s="205"/>
      <c r="F52" s="205"/>
      <c r="G52" s="205"/>
      <c r="H52" s="205"/>
      <c r="I52" s="205"/>
      <c r="J52" s="205"/>
      <c r="K52" s="206" t="s">
        <v>432</v>
      </c>
      <c r="L52" s="205"/>
      <c r="M52" s="222"/>
      <c r="N52" s="207"/>
      <c r="O52" s="270"/>
      <c r="P52" s="211"/>
      <c r="Q52" s="211"/>
      <c r="R52" s="211"/>
      <c r="S52" s="211"/>
      <c r="T52" s="211"/>
      <c r="U52" s="210"/>
      <c r="V52" s="206" t="s">
        <v>432</v>
      </c>
      <c r="W52" s="210"/>
      <c r="X52" s="210"/>
      <c r="Y52" s="210"/>
      <c r="Z52" s="285"/>
      <c r="AA52" s="217"/>
      <c r="AB52" s="217"/>
      <c r="AC52" s="217"/>
      <c r="AD52" s="217"/>
      <c r="AE52" s="211"/>
      <c r="AF52" s="206" t="s">
        <v>432</v>
      </c>
      <c r="AG52" s="217"/>
      <c r="AH52" s="211"/>
      <c r="AI52" s="211"/>
      <c r="AJ52" s="212"/>
      <c r="AK52" s="217"/>
      <c r="AL52" s="217"/>
      <c r="AM52" s="217"/>
      <c r="AN52" s="217"/>
      <c r="AO52" s="206" t="s">
        <v>432</v>
      </c>
      <c r="AP52" s="217"/>
      <c r="AQ52" s="217"/>
      <c r="AR52" s="214"/>
      <c r="AS52" s="319"/>
      <c r="AT52" s="319"/>
      <c r="AU52" s="319"/>
      <c r="AV52" s="319"/>
      <c r="AW52" s="319"/>
      <c r="AX52" s="249"/>
    </row>
    <row r="53" spans="2:50" ht="15" customHeight="1">
      <c r="B53" s="197"/>
      <c r="C53" s="260"/>
      <c r="D53" s="261"/>
      <c r="E53" s="192"/>
      <c r="F53" s="192"/>
      <c r="G53" s="192"/>
      <c r="H53" s="192"/>
      <c r="I53" s="192"/>
      <c r="J53" s="192"/>
      <c r="K53" s="206" t="s">
        <v>432</v>
      </c>
      <c r="L53" s="192"/>
      <c r="M53" s="198"/>
      <c r="N53" s="199"/>
      <c r="O53" s="270"/>
      <c r="P53" s="191"/>
      <c r="Q53" s="191"/>
      <c r="R53" s="191"/>
      <c r="S53" s="191"/>
      <c r="T53" s="191"/>
      <c r="U53" s="191"/>
      <c r="V53" s="206" t="s">
        <v>432</v>
      </c>
      <c r="W53" s="191"/>
      <c r="X53" s="191"/>
      <c r="Y53" s="191"/>
      <c r="Z53" s="285"/>
      <c r="AA53" s="186"/>
      <c r="AB53" s="186"/>
      <c r="AC53" s="186"/>
      <c r="AD53" s="186"/>
      <c r="AE53" s="191"/>
      <c r="AF53" s="206" t="s">
        <v>432</v>
      </c>
      <c r="AG53" s="186"/>
      <c r="AH53" s="191"/>
      <c r="AI53" s="191"/>
      <c r="AJ53" s="200"/>
      <c r="AK53" s="186"/>
      <c r="AL53" s="186"/>
      <c r="AM53" s="186"/>
      <c r="AN53" s="186"/>
      <c r="AO53" s="206" t="s">
        <v>432</v>
      </c>
      <c r="AP53" s="186"/>
      <c r="AQ53" s="186"/>
      <c r="AR53" s="191"/>
      <c r="AS53" s="193"/>
      <c r="AT53" s="191"/>
      <c r="AU53" s="191"/>
      <c r="AV53" s="191"/>
      <c r="AW53" s="191"/>
    </row>
    <row r="54" spans="2:50" ht="34.950000000000003" customHeight="1"/>
  </sheetData>
  <mergeCells count="109">
    <mergeCell ref="AG11:AI11"/>
    <mergeCell ref="AG24:AH24"/>
    <mergeCell ref="AS12:AW12"/>
    <mergeCell ref="AS10:AW10"/>
    <mergeCell ref="AS11:AW11"/>
    <mergeCell ref="AS17:AW17"/>
    <mergeCell ref="AS13:AW13"/>
    <mergeCell ref="AS14:AW14"/>
    <mergeCell ref="AS22:AW22"/>
    <mergeCell ref="AS19:AW19"/>
    <mergeCell ref="AS15:AW15"/>
    <mergeCell ref="AS18:AW18"/>
    <mergeCell ref="AS21:AW21"/>
    <mergeCell ref="AS20:AW20"/>
    <mergeCell ref="AS48:AW48"/>
    <mergeCell ref="AS50:AW50"/>
    <mergeCell ref="AS49:AW49"/>
    <mergeCell ref="AS52:AW52"/>
    <mergeCell ref="AS43:AW43"/>
    <mergeCell ref="AS36:AW36"/>
    <mergeCell ref="AS39:AW39"/>
    <mergeCell ref="AS34:AW34"/>
    <mergeCell ref="AS38:AW38"/>
    <mergeCell ref="AS47:AW47"/>
    <mergeCell ref="AS42:AW42"/>
    <mergeCell ref="AS40:AW40"/>
    <mergeCell ref="AS41:AW41"/>
    <mergeCell ref="AS45:AW45"/>
    <mergeCell ref="AS44:AW44"/>
    <mergeCell ref="AS51:AW51"/>
    <mergeCell ref="AS16:AW16"/>
    <mergeCell ref="AS27:AW27"/>
    <mergeCell ref="AS28:AW28"/>
    <mergeCell ref="AS26:AW26"/>
    <mergeCell ref="AS32:AW32"/>
    <mergeCell ref="AS37:AW37"/>
    <mergeCell ref="AS35:AW35"/>
    <mergeCell ref="AS30:AW30"/>
    <mergeCell ref="AS46:AW46"/>
    <mergeCell ref="AS24:AW24"/>
    <mergeCell ref="AS33:AW33"/>
    <mergeCell ref="AS29:AW29"/>
    <mergeCell ref="AS25:AW25"/>
    <mergeCell ref="AS23:AW23"/>
    <mergeCell ref="AS7:AW7"/>
    <mergeCell ref="B1:B5"/>
    <mergeCell ref="E7:J7"/>
    <mergeCell ref="L7:N7"/>
    <mergeCell ref="E4:F4"/>
    <mergeCell ref="Q5:R5"/>
    <mergeCell ref="AB4:AC4"/>
    <mergeCell ref="AB2:AC2"/>
    <mergeCell ref="X2:Z2"/>
    <mergeCell ref="X4:Z4"/>
    <mergeCell ref="E2:F2"/>
    <mergeCell ref="I2:K2"/>
    <mergeCell ref="I4:K4"/>
    <mergeCell ref="M2:N2"/>
    <mergeCell ref="M4:N4"/>
    <mergeCell ref="P2:R2"/>
    <mergeCell ref="P4:R4"/>
    <mergeCell ref="AP7:AQ7"/>
    <mergeCell ref="AK7:AN7"/>
    <mergeCell ref="P7:U7"/>
    <mergeCell ref="W7:Y7"/>
    <mergeCell ref="S2:U2"/>
    <mergeCell ref="S3:U4"/>
    <mergeCell ref="AA7:AE7"/>
    <mergeCell ref="AE2:AG2"/>
    <mergeCell ref="AE4:AG4"/>
    <mergeCell ref="AG7:AI7"/>
    <mergeCell ref="E12:J12"/>
    <mergeCell ref="P18:S18"/>
    <mergeCell ref="L38:N42"/>
    <mergeCell ref="E38:J42"/>
    <mergeCell ref="AP11:AQ11"/>
    <mergeCell ref="AK16:AL16"/>
    <mergeCell ref="AK10:AN10"/>
    <mergeCell ref="AA13:AC13"/>
    <mergeCell ref="AA14:AE15"/>
    <mergeCell ref="AG14:AI15"/>
    <mergeCell ref="AG25:AI25"/>
    <mergeCell ref="AA25:AE25"/>
    <mergeCell ref="AK23:AL23"/>
    <mergeCell ref="AG10:AI10"/>
    <mergeCell ref="AK24:AL24"/>
    <mergeCell ref="AK15:AL15"/>
    <mergeCell ref="AK11:AL11"/>
    <mergeCell ref="AP10:AQ10"/>
    <mergeCell ref="AK26:AN26"/>
    <mergeCell ref="AP26:AQ26"/>
    <mergeCell ref="P11:S11"/>
    <mergeCell ref="AA12:AE12"/>
    <mergeCell ref="AG12:AI12"/>
    <mergeCell ref="AA11:AE11"/>
    <mergeCell ref="AP38:AQ38"/>
    <mergeCell ref="AG26:AI26"/>
    <mergeCell ref="AD13:AE13"/>
    <mergeCell ref="AP17:AQ17"/>
    <mergeCell ref="AP16:AQ16"/>
    <mergeCell ref="AA16:AE17"/>
    <mergeCell ref="AG16:AI17"/>
    <mergeCell ref="AA19:AE19"/>
    <mergeCell ref="AA20:AE20"/>
    <mergeCell ref="AG19:AI19"/>
    <mergeCell ref="AG20:AI20"/>
    <mergeCell ref="AK13:AN13"/>
    <mergeCell ref="AP13:AQ13"/>
    <mergeCell ref="AA34:AB34"/>
  </mergeCells>
  <phoneticPr fontId="40" type="noConversion"/>
  <conditionalFormatting sqref="W7 Z7:AE7 D6:U6 A1:U1 A6:C7 A3:U5 A2:P2 S2:U2 D7:P7 W1:AE6 W8:AE1048576 V1:V1048576 AF1:XFD1048576 A8:U1048576">
    <cfRule type="containsText" dxfId="31" priority="8" operator="containsText" text="MOR">
      <formula>NOT(ISERROR(SEARCH("MOR",A1)))</formula>
    </cfRule>
    <cfRule type="containsText" dxfId="30" priority="9" operator="containsText" text="ORG">
      <formula>NOT(ISERROR(SEARCH("ORG",A1)))</formula>
    </cfRule>
  </conditionalFormatting>
  <conditionalFormatting sqref="T25">
    <cfRule type="containsText" dxfId="29" priority="3" operator="containsText" text="REPOS">
      <formula>NOT(ISERROR(SEARCH("REPOS",T25)))</formula>
    </cfRule>
  </conditionalFormatting>
  <pageMargins left="0.7" right="0.7" top="0.75" bottom="0.75" header="0.3" footer="0.3"/>
  <pageSetup paperSize="8" scale="31"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 operator="containsText" id="{496DCBBF-FEEB-447D-84F3-8A6C677BB382}">
            <xm:f>NOT(ISERROR(SEARCH("ABS",A1)))</xm:f>
            <xm:f>"ABS"</xm:f>
            <x14:dxf>
              <fill>
                <gradientFill type="path" left="0.5" right="0.5" top="0.5" bottom="0.5">
                  <stop position="0">
                    <color rgb="FFFF0000"/>
                  </stop>
                  <stop position="1">
                    <color rgb="FFC00000"/>
                  </stop>
                </gradientFill>
              </fill>
            </x14:dxf>
          </x14:cfRule>
          <xm:sqref>W7 Z7:AE7 D6:U6 A1:U1 A6:C7 A3:U5 A2:P2 S2:U2 D7:P7 W1:AE6 W8:AE1048576 V1:V1048576 AF1:XFD1048576 A8:U1048576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8" tint="0.79998168889431442"/>
  </sheetPr>
  <dimension ref="A1:AB359"/>
  <sheetViews>
    <sheetView tabSelected="1" zoomScale="90" zoomScaleNormal="90" workbookViewId="0">
      <pane ySplit="2" topLeftCell="A13" activePane="bottomLeft" state="frozen"/>
      <selection activeCell="K3101" sqref="K3101"/>
      <selection pane="bottomLeft" activeCell="A27" sqref="A27"/>
    </sheetView>
  </sheetViews>
  <sheetFormatPr baseColWidth="10" defaultColWidth="21" defaultRowHeight="14.4"/>
  <cols>
    <col min="1" max="1" width="5.5546875" style="3" customWidth="1"/>
    <col min="2" max="2" width="11" style="3" customWidth="1"/>
    <col min="3" max="3" width="11.33203125" style="3" customWidth="1"/>
    <col min="4" max="4" width="13.77734375" style="3" customWidth="1"/>
    <col min="5" max="5" width="14.109375" style="592" bestFit="1" customWidth="1"/>
    <col min="6" max="6" width="13.77734375" style="602" bestFit="1" customWidth="1"/>
    <col min="7" max="7" width="16.88671875" style="592" customWidth="1"/>
    <col min="8" max="8" width="12.5546875" style="603" bestFit="1" customWidth="1"/>
    <col min="9" max="9" width="23.77734375" style="592" customWidth="1"/>
    <col min="10" max="10" width="20.33203125" style="592" bestFit="1" customWidth="1"/>
    <col min="11" max="11" width="15.33203125" style="592" customWidth="1"/>
    <col min="12" max="12" width="10.33203125" style="592" customWidth="1"/>
    <col min="13" max="13" width="10.5546875" style="592" bestFit="1" customWidth="1"/>
    <col min="14" max="14" width="29" style="592" customWidth="1"/>
    <col min="15" max="15" width="29.33203125" style="592" customWidth="1"/>
    <col min="16" max="16" width="28.44140625" style="592" customWidth="1"/>
    <col min="17" max="17" width="12.44140625" style="629" customWidth="1"/>
    <col min="18" max="18" width="31.44140625" style="592" customWidth="1"/>
    <col min="19" max="19" width="17.5546875" style="625" customWidth="1"/>
    <col min="20" max="20" width="16.44140625" style="625" bestFit="1" customWidth="1"/>
    <col min="21" max="21" width="15.33203125" style="592" bestFit="1" customWidth="1"/>
    <col min="22" max="22" width="31.21875" style="592" customWidth="1"/>
    <col min="23" max="23" width="53" style="592" bestFit="1" customWidth="1"/>
    <col min="24" max="24" width="23.21875" style="618" customWidth="1"/>
    <col min="25" max="25" width="11.44140625" style="629" customWidth="1"/>
    <col min="26" max="26" width="33.5546875" style="592" customWidth="1"/>
    <col min="27" max="27" width="255.77734375" style="592" bestFit="1" customWidth="1"/>
    <col min="28" max="28" width="8.6640625" style="144" bestFit="1" customWidth="1"/>
    <col min="29" max="16384" width="21" style="3"/>
  </cols>
  <sheetData>
    <row r="1" spans="1:28" ht="54.75" customHeight="1">
      <c r="N1" s="604" t="s">
        <v>9</v>
      </c>
      <c r="O1" s="604"/>
      <c r="P1" s="604"/>
      <c r="Q1" s="604"/>
      <c r="R1" s="604"/>
      <c r="V1" s="604" t="s">
        <v>10</v>
      </c>
      <c r="W1" s="604"/>
      <c r="X1" s="604"/>
      <c r="Y1" s="604"/>
      <c r="Z1" s="604"/>
      <c r="AA1" s="618"/>
      <c r="AB1" s="3"/>
    </row>
    <row r="2" spans="1:28" s="619" customFormat="1" ht="51.75" customHeight="1">
      <c r="A2" s="611" t="s">
        <v>457</v>
      </c>
      <c r="B2" s="612" t="s">
        <v>450</v>
      </c>
      <c r="C2" s="613" t="s">
        <v>11</v>
      </c>
      <c r="D2" s="614" t="s">
        <v>12</v>
      </c>
      <c r="E2" s="605" t="s">
        <v>440</v>
      </c>
      <c r="F2" s="606" t="s">
        <v>437</v>
      </c>
      <c r="G2" s="607" t="s">
        <v>14</v>
      </c>
      <c r="H2" s="608" t="s">
        <v>15</v>
      </c>
      <c r="I2" s="608" t="s">
        <v>16</v>
      </c>
      <c r="J2" s="608" t="s">
        <v>17</v>
      </c>
      <c r="K2" s="608" t="s">
        <v>18</v>
      </c>
      <c r="L2" s="609" t="s">
        <v>180</v>
      </c>
      <c r="M2" s="608" t="s">
        <v>19</v>
      </c>
      <c r="N2" s="608" t="s">
        <v>504</v>
      </c>
      <c r="O2" s="608" t="s">
        <v>183</v>
      </c>
      <c r="P2" s="608" t="s">
        <v>22</v>
      </c>
      <c r="Q2" s="626" t="s">
        <v>23</v>
      </c>
      <c r="R2" s="608" t="s">
        <v>24</v>
      </c>
      <c r="S2" s="610" t="s">
        <v>25</v>
      </c>
      <c r="T2" s="610" t="s">
        <v>26</v>
      </c>
      <c r="U2" s="608" t="s">
        <v>441</v>
      </c>
      <c r="V2" s="608" t="s">
        <v>20</v>
      </c>
      <c r="W2" s="608" t="s">
        <v>21</v>
      </c>
      <c r="X2" s="608" t="s">
        <v>442</v>
      </c>
      <c r="Y2" s="626" t="s">
        <v>595</v>
      </c>
      <c r="Z2" s="608" t="s">
        <v>27</v>
      </c>
    </row>
    <row r="3" spans="1:28">
      <c r="A3" s="12">
        <v>0</v>
      </c>
      <c r="B3" s="12" t="str">
        <f>IF(P3="CONFLANS STE HONORINE","CFS",IF(P3="ANDRESY","AND",IF(P3="CHANTELOUP LES VIGNES","CHP",IF(P3="LES ALLUETS LE ROI","ALL",IF(P3="AUBERGENVILLE","AUB",IF(P3="MORAINVILLIERS","MOR",IF(P3="ORGEVAL","ORG",IF(P3="TESSANCOURT SUR AUBETTE","TES",IF(P3="CARRIERES SOUS POISSY","CAR",IF(P3="LA FALAISE","FAL",IF(P3="AULNAY SUR MAULDRE","AUL",IF(P3="NEZEL","NEZ",IF(P3="Juziers","JUZ",IF(P3="VAUX SUR SEINE","VAU",IF(P3="NESLES LA VALLEE","NES",IF(P3="BUTRY SUR OISE","BUT",IF(P3="VALMONDOIS","VAL",IF(P3="LABBEVILLE","LAB",IF(P3="PARMAIN","PAR",IF(P3="ARGENTEUIL","ARG",""))))))))))))))))))))</f>
        <v>CFS</v>
      </c>
      <c r="C3" s="12" t="str">
        <f t="shared" ref="C3" si="0">A3&amp;"-"&amp;B3</f>
        <v>0-CFS</v>
      </c>
      <c r="D3" s="12" t="s">
        <v>178</v>
      </c>
      <c r="E3" s="13" t="str">
        <f>T_priseRV[[#This Row],[Réf. Rdv]]</f>
        <v>0-CFS</v>
      </c>
      <c r="F3" s="12" t="s">
        <v>23</v>
      </c>
      <c r="G3" s="14">
        <v>44564</v>
      </c>
      <c r="H3" s="12" t="s">
        <v>3</v>
      </c>
      <c r="I3" s="12" t="s">
        <v>124</v>
      </c>
      <c r="J3" s="12" t="s">
        <v>505</v>
      </c>
      <c r="K3" s="12" t="s">
        <v>506</v>
      </c>
      <c r="L3" s="12" t="s">
        <v>125</v>
      </c>
      <c r="M3" s="12"/>
      <c r="N3" s="12" t="s">
        <v>507</v>
      </c>
      <c r="O3" s="12"/>
      <c r="P3" s="12" t="s">
        <v>126</v>
      </c>
      <c r="Q3" s="627">
        <f>VLOOKUP(P3,'Copie doc'!$F$5:$H$25,3,FALSE)</f>
        <v>78700</v>
      </c>
      <c r="R3" s="620" t="s">
        <v>529</v>
      </c>
      <c r="S3" s="616" t="s">
        <v>530</v>
      </c>
      <c r="T3" s="616" t="s">
        <v>531</v>
      </c>
      <c r="U3" s="12"/>
      <c r="V3" s="12"/>
      <c r="W3" s="617"/>
      <c r="X3" s="12"/>
      <c r="Y3" s="630"/>
      <c r="Z3" s="12"/>
      <c r="AA3" s="3"/>
      <c r="AB3" s="3"/>
    </row>
    <row r="4" spans="1:28">
      <c r="A4" s="12">
        <v>1</v>
      </c>
      <c r="B4" s="12" t="str">
        <f t="shared" ref="B4:B52" si="1">IF(P4="CONFLANS STE HONORINE","CFS",IF(P4="ANDRESY","AND",IF(P4="CHANTELOUP LES VIGNES","CHP",IF(P4="LES ALLUETS LE ROI","ALL",IF(P4="AUBERGENVILLE","AUB",IF(P4="MORAINVILLIERS","MOR",IF(P4="ORGEVAL","ORG",IF(P4="TESSANCOURT SUR AUBETTE","TES",IF(P4="CARRIERES SOUS POISSY","CAR",IF(P4="LA FALAISE","FAL",IF(P4="AULNAY SUR MAULDRE","AUL",IF(P4="NEZEL","NEZ",IF(P4="Juziers","JUZ",IF(P4="VAUX SUR SEINE","VAU",IF(P4="NESLES LA VALLEE","NES",IF(P4="BUTRY SUR OISE","BUT",IF(P4="VALMONDOIS","VAL",IF(P4="LABBEVILLE","LAB",IF(P4="PARMAIN","PAR",IF(P4="ACHERES","ACH",IF(P4="ARGENTEUIL","ARG",IF(P4="BOIS D'ARCY","BDA",IF(P4="JOUY EN JOSAS","JOU",IF(P4="BIEVRES","BIE",IF(P4="LA CELLE SAINT CLOUD","CEL","")))))))))))))))))))))))))</f>
        <v>CHP</v>
      </c>
      <c r="C4" s="12" t="str">
        <f t="shared" ref="C4:C50" si="2">A4&amp;"-"&amp;B4</f>
        <v>1-CHP</v>
      </c>
      <c r="D4" s="12" t="s">
        <v>189</v>
      </c>
      <c r="E4" s="13" t="str">
        <f t="shared" ref="E4:E9" si="3">C4</f>
        <v>1-CHP</v>
      </c>
      <c r="F4" s="12" t="s">
        <v>248</v>
      </c>
      <c r="G4" s="14">
        <v>45120</v>
      </c>
      <c r="H4" s="12" t="s">
        <v>3</v>
      </c>
      <c r="I4" s="12" t="s">
        <v>169</v>
      </c>
      <c r="J4" s="12" t="s">
        <v>462</v>
      </c>
      <c r="K4" s="12" t="s">
        <v>463</v>
      </c>
      <c r="L4" s="12" t="s">
        <v>125</v>
      </c>
      <c r="M4" s="12"/>
      <c r="N4" s="12" t="s">
        <v>508</v>
      </c>
      <c r="O4" s="12"/>
      <c r="P4" s="12" t="s">
        <v>131</v>
      </c>
      <c r="Q4" s="627">
        <f>VLOOKUP(P4,'Copie doc'!$F$5:$H$30,3,FALSE)</f>
        <v>78570</v>
      </c>
      <c r="R4" s="620" t="s">
        <v>532</v>
      </c>
      <c r="S4" s="616" t="s">
        <v>553</v>
      </c>
      <c r="T4" s="616" t="s">
        <v>574</v>
      </c>
      <c r="U4" s="12"/>
      <c r="V4" s="12"/>
      <c r="W4" s="617"/>
      <c r="X4" s="12"/>
      <c r="Y4" s="630"/>
      <c r="Z4" s="12"/>
      <c r="AA4" s="3"/>
      <c r="AB4" s="3"/>
    </row>
    <row r="5" spans="1:28">
      <c r="A5" s="12">
        <f t="shared" ref="A5:A52" si="4">A4+1</f>
        <v>2</v>
      </c>
      <c r="B5" s="12" t="str">
        <f t="shared" si="1"/>
        <v>CFS</v>
      </c>
      <c r="C5" s="12" t="str">
        <f t="shared" si="2"/>
        <v>2-CFS</v>
      </c>
      <c r="D5" s="12" t="s">
        <v>189</v>
      </c>
      <c r="E5" s="13" t="str">
        <f t="shared" si="3"/>
        <v>2-CFS</v>
      </c>
      <c r="F5" s="12" t="s">
        <v>248</v>
      </c>
      <c r="G5" s="14">
        <v>45098</v>
      </c>
      <c r="H5" s="12" t="s">
        <v>3</v>
      </c>
      <c r="I5" s="12" t="s">
        <v>152</v>
      </c>
      <c r="J5" s="12" t="s">
        <v>464</v>
      </c>
      <c r="K5" s="12" t="s">
        <v>465</v>
      </c>
      <c r="L5" s="12" t="s">
        <v>130</v>
      </c>
      <c r="M5" s="12"/>
      <c r="N5" s="12" t="s">
        <v>509</v>
      </c>
      <c r="O5" s="12"/>
      <c r="P5" s="12" t="s">
        <v>126</v>
      </c>
      <c r="Q5" s="627">
        <f>VLOOKUP(P5,'Copie doc'!$F$5:$H$30,3,FALSE)</f>
        <v>78700</v>
      </c>
      <c r="R5" s="620" t="s">
        <v>533</v>
      </c>
      <c r="S5" s="616" t="s">
        <v>554</v>
      </c>
      <c r="T5" s="616" t="s">
        <v>575</v>
      </c>
      <c r="U5" s="12"/>
      <c r="V5" s="12"/>
      <c r="W5" s="617"/>
      <c r="X5" s="12"/>
      <c r="Y5" s="630"/>
      <c r="Z5" s="12" t="s">
        <v>274</v>
      </c>
      <c r="AA5" s="3"/>
      <c r="AB5" s="3"/>
    </row>
    <row r="6" spans="1:28">
      <c r="A6" s="12">
        <f t="shared" si="4"/>
        <v>3</v>
      </c>
      <c r="B6" s="12" t="str">
        <f t="shared" si="1"/>
        <v>AUB</v>
      </c>
      <c r="C6" s="12" t="str">
        <f t="shared" si="2"/>
        <v>3-AUB</v>
      </c>
      <c r="D6" s="12" t="s">
        <v>189</v>
      </c>
      <c r="E6" s="13" t="str">
        <f t="shared" si="3"/>
        <v>3-AUB</v>
      </c>
      <c r="F6" s="12" t="s">
        <v>221</v>
      </c>
      <c r="G6" s="14">
        <v>45097</v>
      </c>
      <c r="H6" s="12" t="s">
        <v>2</v>
      </c>
      <c r="I6" s="12" t="s">
        <v>152</v>
      </c>
      <c r="J6" s="12" t="s">
        <v>466</v>
      </c>
      <c r="K6" s="12" t="s">
        <v>467</v>
      </c>
      <c r="L6" s="12" t="s">
        <v>125</v>
      </c>
      <c r="M6" s="12"/>
      <c r="N6" s="12" t="s">
        <v>510</v>
      </c>
      <c r="O6" s="12"/>
      <c r="P6" s="12" t="s">
        <v>102</v>
      </c>
      <c r="Q6" s="627">
        <f>VLOOKUP(P6,'Copie doc'!$F$5:$H$30,3,FALSE)</f>
        <v>78410</v>
      </c>
      <c r="R6" s="620" t="s">
        <v>534</v>
      </c>
      <c r="S6" s="616" t="s">
        <v>555</v>
      </c>
      <c r="T6" s="616" t="s">
        <v>576</v>
      </c>
      <c r="U6" s="12"/>
      <c r="V6" s="12"/>
      <c r="W6" s="617"/>
      <c r="X6" s="12"/>
      <c r="Y6" s="630"/>
      <c r="Z6" s="12"/>
      <c r="AA6" s="3"/>
      <c r="AB6" s="3"/>
    </row>
    <row r="7" spans="1:28">
      <c r="A7" s="12">
        <f t="shared" si="4"/>
        <v>4</v>
      </c>
      <c r="B7" s="12" t="str">
        <f t="shared" si="1"/>
        <v>ACH</v>
      </c>
      <c r="C7" s="12" t="str">
        <f t="shared" si="2"/>
        <v>4-ACH</v>
      </c>
      <c r="D7" s="12" t="s">
        <v>189</v>
      </c>
      <c r="E7" s="13" t="str">
        <f t="shared" si="3"/>
        <v>4-ACH</v>
      </c>
      <c r="F7" s="12" t="s">
        <v>217</v>
      </c>
      <c r="G7" s="14">
        <v>45103</v>
      </c>
      <c r="H7" s="12" t="s">
        <v>3</v>
      </c>
      <c r="I7" s="12" t="s">
        <v>150</v>
      </c>
      <c r="J7" s="12" t="s">
        <v>468</v>
      </c>
      <c r="K7" s="12" t="s">
        <v>469</v>
      </c>
      <c r="L7" s="12" t="s">
        <v>130</v>
      </c>
      <c r="M7" s="12"/>
      <c r="N7" s="12" t="s">
        <v>511</v>
      </c>
      <c r="O7" s="12"/>
      <c r="P7" s="12" t="s">
        <v>8</v>
      </c>
      <c r="Q7" s="627">
        <f>VLOOKUP(P7,'Copie doc'!$F$5:$H$30,3,FALSE)</f>
        <v>78260</v>
      </c>
      <c r="R7" s="620" t="s">
        <v>535</v>
      </c>
      <c r="S7" s="616" t="s">
        <v>556</v>
      </c>
      <c r="T7" s="616" t="s">
        <v>577</v>
      </c>
      <c r="U7" s="12"/>
      <c r="V7" s="12"/>
      <c r="W7" s="617"/>
      <c r="X7" s="12"/>
      <c r="Y7" s="630"/>
      <c r="Z7" s="12"/>
      <c r="AA7" s="3"/>
      <c r="AB7" s="3"/>
    </row>
    <row r="8" spans="1:28">
      <c r="A8" s="12">
        <f t="shared" si="4"/>
        <v>5</v>
      </c>
      <c r="B8" s="12" t="str">
        <f t="shared" si="1"/>
        <v>CFS</v>
      </c>
      <c r="C8" s="12" t="str">
        <f t="shared" si="2"/>
        <v>5-CFS</v>
      </c>
      <c r="D8" s="12" t="s">
        <v>189</v>
      </c>
      <c r="E8" s="13" t="str">
        <f t="shared" si="3"/>
        <v>5-CFS</v>
      </c>
      <c r="F8" s="12" t="s">
        <v>231</v>
      </c>
      <c r="G8" s="14">
        <v>45107</v>
      </c>
      <c r="H8" s="12" t="s">
        <v>3</v>
      </c>
      <c r="I8" s="12" t="s">
        <v>150</v>
      </c>
      <c r="J8" s="12" t="s">
        <v>470</v>
      </c>
      <c r="K8" s="12" t="s">
        <v>471</v>
      </c>
      <c r="L8" s="12" t="s">
        <v>130</v>
      </c>
      <c r="M8" s="12"/>
      <c r="N8" s="12" t="s">
        <v>512</v>
      </c>
      <c r="O8" s="12"/>
      <c r="P8" s="12" t="s">
        <v>126</v>
      </c>
      <c r="Q8" s="627">
        <f>VLOOKUP(P8,'Copie doc'!$F$5:$H$30,3,FALSE)</f>
        <v>78700</v>
      </c>
      <c r="R8" s="620" t="s">
        <v>536</v>
      </c>
      <c r="S8" s="616" t="s">
        <v>557</v>
      </c>
      <c r="T8" s="616" t="s">
        <v>578</v>
      </c>
      <c r="U8" s="12"/>
      <c r="V8" s="12"/>
      <c r="W8" s="617"/>
      <c r="X8" s="12"/>
      <c r="Y8" s="630"/>
      <c r="Z8" s="12"/>
      <c r="AA8" s="3"/>
      <c r="AB8" s="3"/>
    </row>
    <row r="9" spans="1:28">
      <c r="A9" s="12">
        <f t="shared" si="4"/>
        <v>6</v>
      </c>
      <c r="B9" s="12" t="str">
        <f t="shared" si="1"/>
        <v>LAB</v>
      </c>
      <c r="C9" s="12" t="str">
        <f t="shared" si="2"/>
        <v>6-LAB</v>
      </c>
      <c r="D9" s="12" t="s">
        <v>189</v>
      </c>
      <c r="E9" s="13" t="str">
        <f t="shared" si="3"/>
        <v>6-LAB</v>
      </c>
      <c r="F9" s="12" t="s">
        <v>217</v>
      </c>
      <c r="G9" s="14">
        <v>45105</v>
      </c>
      <c r="H9" s="12" t="s">
        <v>3</v>
      </c>
      <c r="I9" s="12" t="s">
        <v>129</v>
      </c>
      <c r="J9" s="12" t="s">
        <v>472</v>
      </c>
      <c r="K9" s="12" t="s">
        <v>473</v>
      </c>
      <c r="L9" s="12" t="s">
        <v>130</v>
      </c>
      <c r="M9" s="12"/>
      <c r="N9" s="12" t="s">
        <v>513</v>
      </c>
      <c r="O9" s="12"/>
      <c r="P9" s="12" t="s">
        <v>141</v>
      </c>
      <c r="Q9" s="627">
        <f>VLOOKUP(P9,'Copie doc'!$F$5:$H$30,3,FALSE)</f>
        <v>95690</v>
      </c>
      <c r="R9" s="620" t="s">
        <v>537</v>
      </c>
      <c r="S9" s="616" t="s">
        <v>558</v>
      </c>
      <c r="T9" s="616" t="s">
        <v>579</v>
      </c>
      <c r="U9" s="12"/>
      <c r="V9" s="12"/>
      <c r="W9" s="617"/>
      <c r="X9" s="12"/>
      <c r="Y9" s="630"/>
      <c r="Z9" s="12"/>
      <c r="AA9" s="3"/>
      <c r="AB9" s="3"/>
    </row>
    <row r="10" spans="1:28">
      <c r="A10" s="12">
        <f t="shared" si="4"/>
        <v>7</v>
      </c>
      <c r="B10" s="12" t="str">
        <f t="shared" si="1"/>
        <v>AND</v>
      </c>
      <c r="C10" s="12" t="str">
        <f t="shared" si="2"/>
        <v>7-AND</v>
      </c>
      <c r="D10" s="12" t="s">
        <v>189</v>
      </c>
      <c r="E10" s="13" t="str">
        <f t="shared" ref="E10:E73" si="5">C10</f>
        <v>7-AND</v>
      </c>
      <c r="F10" s="12" t="s">
        <v>248</v>
      </c>
      <c r="G10" s="14">
        <v>45103</v>
      </c>
      <c r="H10" s="12" t="s">
        <v>2</v>
      </c>
      <c r="I10" s="12" t="s">
        <v>152</v>
      </c>
      <c r="J10" s="12" t="s">
        <v>474</v>
      </c>
      <c r="K10" s="12" t="s">
        <v>475</v>
      </c>
      <c r="L10" s="12" t="s">
        <v>125</v>
      </c>
      <c r="M10" s="12"/>
      <c r="N10" s="12" t="s">
        <v>514</v>
      </c>
      <c r="O10" s="12"/>
      <c r="P10" s="12" t="s">
        <v>5</v>
      </c>
      <c r="Q10" s="627">
        <f>VLOOKUP(P10,'Copie doc'!$F$5:$H$30,3,FALSE)</f>
        <v>78570</v>
      </c>
      <c r="R10" s="620" t="s">
        <v>538</v>
      </c>
      <c r="S10" s="616" t="s">
        <v>559</v>
      </c>
      <c r="T10" s="616" t="s">
        <v>580</v>
      </c>
      <c r="U10" s="12"/>
      <c r="V10" s="12"/>
      <c r="W10" s="617"/>
      <c r="X10" s="12"/>
      <c r="Y10" s="630"/>
      <c r="Z10" s="12"/>
      <c r="AA10" s="3"/>
      <c r="AB10" s="3"/>
    </row>
    <row r="11" spans="1:28">
      <c r="A11" s="12">
        <f t="shared" si="4"/>
        <v>8</v>
      </c>
      <c r="B11" s="12" t="str">
        <f t="shared" si="1"/>
        <v>BDA</v>
      </c>
      <c r="C11" s="12" t="str">
        <f t="shared" si="2"/>
        <v>8-BDA</v>
      </c>
      <c r="D11" s="12" t="s">
        <v>189</v>
      </c>
      <c r="E11" s="13" t="str">
        <f t="shared" si="5"/>
        <v>8-BDA</v>
      </c>
      <c r="F11" s="12" t="s">
        <v>231</v>
      </c>
      <c r="G11" s="14">
        <v>45104</v>
      </c>
      <c r="H11" s="12" t="s">
        <v>3</v>
      </c>
      <c r="I11" s="12" t="s">
        <v>129</v>
      </c>
      <c r="J11" s="12" t="s">
        <v>476</v>
      </c>
      <c r="K11" s="12" t="s">
        <v>477</v>
      </c>
      <c r="L11" s="12" t="s">
        <v>125</v>
      </c>
      <c r="M11" s="12"/>
      <c r="N11" s="12" t="s">
        <v>515</v>
      </c>
      <c r="O11" s="12"/>
      <c r="P11" s="12" t="s">
        <v>191</v>
      </c>
      <c r="Q11" s="627">
        <f>VLOOKUP(P11,'Copie doc'!$F$5:$H$30,3,FALSE)</f>
        <v>78390</v>
      </c>
      <c r="R11" s="620" t="s">
        <v>539</v>
      </c>
      <c r="S11" s="616" t="s">
        <v>560</v>
      </c>
      <c r="T11" s="616" t="s">
        <v>581</v>
      </c>
      <c r="U11" s="12"/>
      <c r="V11" s="12"/>
      <c r="W11" s="617"/>
      <c r="X11" s="12"/>
      <c r="Y11" s="630"/>
      <c r="Z11" s="12"/>
      <c r="AA11" s="3"/>
      <c r="AB11" s="3"/>
    </row>
    <row r="12" spans="1:28">
      <c r="A12" s="12">
        <f t="shared" si="4"/>
        <v>9</v>
      </c>
      <c r="B12" s="12" t="str">
        <f t="shared" si="1"/>
        <v>CFS</v>
      </c>
      <c r="C12" s="12" t="str">
        <f t="shared" si="2"/>
        <v>9-CFS</v>
      </c>
      <c r="D12" s="12" t="s">
        <v>189</v>
      </c>
      <c r="E12" s="13" t="str">
        <f t="shared" si="5"/>
        <v>9-CFS</v>
      </c>
      <c r="F12" s="12" t="s">
        <v>217</v>
      </c>
      <c r="G12" s="14">
        <v>45100</v>
      </c>
      <c r="H12" s="12" t="s">
        <v>3</v>
      </c>
      <c r="I12" s="12" t="s">
        <v>152</v>
      </c>
      <c r="J12" s="12" t="s">
        <v>478</v>
      </c>
      <c r="K12" s="12" t="s">
        <v>479</v>
      </c>
      <c r="L12" s="12" t="s">
        <v>130</v>
      </c>
      <c r="M12" s="12"/>
      <c r="N12" s="12" t="s">
        <v>516</v>
      </c>
      <c r="O12" s="12"/>
      <c r="P12" s="12" t="s">
        <v>126</v>
      </c>
      <c r="Q12" s="627">
        <f>VLOOKUP(P12,'Copie doc'!$F$5:$H$30,3,FALSE)</f>
        <v>78700</v>
      </c>
      <c r="R12" s="620" t="s">
        <v>540</v>
      </c>
      <c r="S12" s="616" t="s">
        <v>561</v>
      </c>
      <c r="T12" s="616" t="s">
        <v>582</v>
      </c>
      <c r="U12" s="12"/>
      <c r="V12" s="12"/>
      <c r="W12" s="617"/>
      <c r="X12" s="12"/>
      <c r="Y12" s="630"/>
      <c r="Z12" s="12"/>
      <c r="AA12" s="3"/>
      <c r="AB12" s="3"/>
    </row>
    <row r="13" spans="1:28">
      <c r="A13" s="12">
        <f t="shared" si="4"/>
        <v>10</v>
      </c>
      <c r="B13" s="12" t="str">
        <f t="shared" si="1"/>
        <v>MOR</v>
      </c>
      <c r="C13" s="12" t="str">
        <f t="shared" si="2"/>
        <v>10-MOR</v>
      </c>
      <c r="D13" s="12" t="s">
        <v>189</v>
      </c>
      <c r="E13" s="13" t="str">
        <f t="shared" si="5"/>
        <v>10-MOR</v>
      </c>
      <c r="F13" s="12" t="s">
        <v>217</v>
      </c>
      <c r="G13" s="14">
        <v>45099</v>
      </c>
      <c r="H13" s="12" t="s">
        <v>3</v>
      </c>
      <c r="I13" s="12" t="s">
        <v>150</v>
      </c>
      <c r="J13" s="12" t="s">
        <v>480</v>
      </c>
      <c r="K13" s="12" t="s">
        <v>481</v>
      </c>
      <c r="L13" s="12" t="s">
        <v>130</v>
      </c>
      <c r="M13" s="12"/>
      <c r="N13" s="12" t="s">
        <v>517</v>
      </c>
      <c r="O13" s="12"/>
      <c r="P13" s="12" t="s">
        <v>104</v>
      </c>
      <c r="Q13" s="627">
        <f>VLOOKUP(P13,'Copie doc'!$F$5:$H$30,3,FALSE)</f>
        <v>78630</v>
      </c>
      <c r="R13" s="620" t="s">
        <v>541</v>
      </c>
      <c r="S13" s="616" t="s">
        <v>562</v>
      </c>
      <c r="T13" s="616" t="s">
        <v>583</v>
      </c>
      <c r="U13" s="12"/>
      <c r="V13" s="12"/>
      <c r="W13" s="617"/>
      <c r="X13" s="12"/>
      <c r="Y13" s="630"/>
      <c r="Z13" s="12"/>
      <c r="AA13" s="3"/>
      <c r="AB13" s="3"/>
    </row>
    <row r="14" spans="1:28">
      <c r="A14" s="12">
        <f t="shared" si="4"/>
        <v>11</v>
      </c>
      <c r="B14" s="12" t="str">
        <f t="shared" si="1"/>
        <v>ORG</v>
      </c>
      <c r="C14" s="12" t="str">
        <f t="shared" si="2"/>
        <v>11-ORG</v>
      </c>
      <c r="D14" s="12" t="s">
        <v>189</v>
      </c>
      <c r="E14" s="13" t="str">
        <f t="shared" si="5"/>
        <v>11-ORG</v>
      </c>
      <c r="F14" s="12" t="s">
        <v>217</v>
      </c>
      <c r="G14" s="14">
        <v>45099</v>
      </c>
      <c r="H14" s="12" t="s">
        <v>2</v>
      </c>
      <c r="I14" s="12" t="s">
        <v>152</v>
      </c>
      <c r="J14" s="12" t="s">
        <v>482</v>
      </c>
      <c r="K14" s="12" t="s">
        <v>483</v>
      </c>
      <c r="L14" s="12" t="s">
        <v>130</v>
      </c>
      <c r="M14" s="12"/>
      <c r="N14" s="12" t="s">
        <v>518</v>
      </c>
      <c r="O14" s="12"/>
      <c r="P14" s="12" t="s">
        <v>101</v>
      </c>
      <c r="Q14" s="627">
        <f>VLOOKUP(P14,'Copie doc'!$F$5:$H$30,3,FALSE)</f>
        <v>78630</v>
      </c>
      <c r="R14" s="620" t="s">
        <v>542</v>
      </c>
      <c r="S14" s="616" t="s">
        <v>563</v>
      </c>
      <c r="T14" s="616" t="s">
        <v>584</v>
      </c>
      <c r="U14" s="12"/>
      <c r="V14" s="12"/>
      <c r="W14" s="617"/>
      <c r="X14" s="12"/>
      <c r="Y14" s="630"/>
      <c r="Z14" s="12"/>
      <c r="AA14" s="3"/>
      <c r="AB14" s="3"/>
    </row>
    <row r="15" spans="1:28">
      <c r="A15" s="12">
        <f t="shared" si="4"/>
        <v>12</v>
      </c>
      <c r="B15" s="12" t="str">
        <f t="shared" si="1"/>
        <v>CHP</v>
      </c>
      <c r="C15" s="12" t="str">
        <f t="shared" si="2"/>
        <v>12-CHP</v>
      </c>
      <c r="D15" s="12" t="s">
        <v>189</v>
      </c>
      <c r="E15" s="13" t="str">
        <f t="shared" si="5"/>
        <v>12-CHP</v>
      </c>
      <c r="F15" s="12" t="s">
        <v>248</v>
      </c>
      <c r="G15" s="14">
        <v>45105</v>
      </c>
      <c r="H15" s="12" t="s">
        <v>2</v>
      </c>
      <c r="I15" s="12" t="s">
        <v>150</v>
      </c>
      <c r="J15" s="12" t="s">
        <v>484</v>
      </c>
      <c r="K15" s="12" t="s">
        <v>485</v>
      </c>
      <c r="L15" s="12" t="s">
        <v>125</v>
      </c>
      <c r="M15" s="12"/>
      <c r="N15" s="12" t="s">
        <v>519</v>
      </c>
      <c r="O15" s="12"/>
      <c r="P15" s="12" t="s">
        <v>131</v>
      </c>
      <c r="Q15" s="627">
        <f>VLOOKUP(P15,'Copie doc'!$F$5:$H$30,3,FALSE)</f>
        <v>78570</v>
      </c>
      <c r="R15" s="620" t="s">
        <v>543</v>
      </c>
      <c r="S15" s="616" t="s">
        <v>564</v>
      </c>
      <c r="T15" s="616" t="s">
        <v>585</v>
      </c>
      <c r="U15" s="12"/>
      <c r="V15" s="12"/>
      <c r="W15" s="617"/>
      <c r="X15" s="12"/>
      <c r="Y15" s="630"/>
      <c r="Z15" s="12"/>
      <c r="AA15" s="3"/>
      <c r="AB15" s="3"/>
    </row>
    <row r="16" spans="1:28">
      <c r="A16" s="12">
        <f t="shared" si="4"/>
        <v>13</v>
      </c>
      <c r="B16" s="12" t="str">
        <f t="shared" si="1"/>
        <v>BUT</v>
      </c>
      <c r="C16" s="12" t="str">
        <f t="shared" si="2"/>
        <v>13-BUT</v>
      </c>
      <c r="D16" s="12" t="s">
        <v>189</v>
      </c>
      <c r="E16" s="13" t="str">
        <f t="shared" si="5"/>
        <v>13-BUT</v>
      </c>
      <c r="F16" s="12" t="s">
        <v>217</v>
      </c>
      <c r="G16" s="14">
        <v>45105</v>
      </c>
      <c r="H16" s="12" t="s">
        <v>2</v>
      </c>
      <c r="I16" s="12" t="s">
        <v>150</v>
      </c>
      <c r="J16" s="12" t="s">
        <v>486</v>
      </c>
      <c r="K16" s="12" t="s">
        <v>487</v>
      </c>
      <c r="L16" s="12" t="s">
        <v>130</v>
      </c>
      <c r="M16" s="12"/>
      <c r="N16" s="12" t="s">
        <v>520</v>
      </c>
      <c r="O16" s="12"/>
      <c r="P16" s="12" t="s">
        <v>182</v>
      </c>
      <c r="Q16" s="627">
        <f>VLOOKUP(P16,'Copie doc'!$F$5:$H$30,3,FALSE)</f>
        <v>95430</v>
      </c>
      <c r="R16" s="620" t="s">
        <v>544</v>
      </c>
      <c r="S16" s="616" t="s">
        <v>565</v>
      </c>
      <c r="T16" s="616" t="s">
        <v>586</v>
      </c>
      <c r="U16" s="12"/>
      <c r="V16" s="12"/>
      <c r="W16" s="617"/>
      <c r="X16" s="12"/>
      <c r="Y16" s="630"/>
      <c r="Z16" s="12"/>
      <c r="AA16" s="3"/>
      <c r="AB16" s="3"/>
    </row>
    <row r="17" spans="1:28">
      <c r="A17" s="12">
        <f t="shared" si="4"/>
        <v>14</v>
      </c>
      <c r="B17" s="12" t="str">
        <f t="shared" si="1"/>
        <v>ACH</v>
      </c>
      <c r="C17" s="12" t="str">
        <f t="shared" si="2"/>
        <v>14-ACH</v>
      </c>
      <c r="D17" s="12" t="s">
        <v>189</v>
      </c>
      <c r="E17" s="13" t="str">
        <f t="shared" si="5"/>
        <v>14-ACH</v>
      </c>
      <c r="F17" s="12" t="s">
        <v>217</v>
      </c>
      <c r="G17" s="14">
        <v>45103</v>
      </c>
      <c r="H17" s="12" t="s">
        <v>3</v>
      </c>
      <c r="I17" s="12" t="s">
        <v>152</v>
      </c>
      <c r="J17" s="12" t="s">
        <v>488</v>
      </c>
      <c r="K17" s="12" t="s">
        <v>489</v>
      </c>
      <c r="L17" s="12" t="s">
        <v>130</v>
      </c>
      <c r="M17" s="12"/>
      <c r="N17" s="12" t="s">
        <v>521</v>
      </c>
      <c r="O17" s="12"/>
      <c r="P17" s="12" t="s">
        <v>8</v>
      </c>
      <c r="Q17" s="627">
        <f>VLOOKUP(P17,'Copie doc'!$F$5:$H$30,3,FALSE)</f>
        <v>78260</v>
      </c>
      <c r="R17" s="620" t="s">
        <v>545</v>
      </c>
      <c r="S17" s="616" t="s">
        <v>566</v>
      </c>
      <c r="T17" s="616" t="s">
        <v>587</v>
      </c>
      <c r="U17" s="12"/>
      <c r="V17" s="12"/>
      <c r="W17" s="617"/>
      <c r="X17" s="12"/>
      <c r="Y17" s="630"/>
      <c r="Z17" s="12"/>
      <c r="AA17" s="3"/>
      <c r="AB17" s="3"/>
    </row>
    <row r="18" spans="1:28">
      <c r="A18" s="12">
        <f t="shared" si="4"/>
        <v>15</v>
      </c>
      <c r="B18" s="12" t="str">
        <f t="shared" si="1"/>
        <v>BIE</v>
      </c>
      <c r="C18" s="12" t="str">
        <f t="shared" si="2"/>
        <v>15-BIE</v>
      </c>
      <c r="D18" s="12" t="s">
        <v>189</v>
      </c>
      <c r="E18" s="13" t="str">
        <f t="shared" si="5"/>
        <v>15-BIE</v>
      </c>
      <c r="F18" s="12" t="s">
        <v>231</v>
      </c>
      <c r="G18" s="14">
        <v>45118</v>
      </c>
      <c r="H18" s="12" t="s">
        <v>3</v>
      </c>
      <c r="I18" s="12" t="s">
        <v>152</v>
      </c>
      <c r="J18" s="12" t="s">
        <v>490</v>
      </c>
      <c r="K18" s="12" t="s">
        <v>491</v>
      </c>
      <c r="L18" s="12" t="s">
        <v>130</v>
      </c>
      <c r="M18" s="12"/>
      <c r="N18" s="12" t="s">
        <v>522</v>
      </c>
      <c r="O18" s="12"/>
      <c r="P18" s="12" t="s">
        <v>190</v>
      </c>
      <c r="Q18" s="627">
        <f>VLOOKUP(P18,'Copie doc'!$F$5:$H$30,3,FALSE)</f>
        <v>91570</v>
      </c>
      <c r="R18" s="620" t="s">
        <v>546</v>
      </c>
      <c r="S18" s="616" t="s">
        <v>567</v>
      </c>
      <c r="T18" s="616" t="s">
        <v>588</v>
      </c>
      <c r="U18" s="12"/>
      <c r="V18" s="12"/>
      <c r="W18" s="617"/>
      <c r="X18" s="12"/>
      <c r="Y18" s="630"/>
      <c r="Z18" s="12"/>
      <c r="AA18" s="3"/>
      <c r="AB18" s="3"/>
    </row>
    <row r="19" spans="1:28">
      <c r="A19" s="12">
        <f t="shared" si="4"/>
        <v>16</v>
      </c>
      <c r="B19" s="12" t="str">
        <f t="shared" si="1"/>
        <v>BIE</v>
      </c>
      <c r="C19" s="12" t="str">
        <f t="shared" si="2"/>
        <v>16-BIE</v>
      </c>
      <c r="D19" s="12" t="s">
        <v>189</v>
      </c>
      <c r="E19" s="13" t="str">
        <f t="shared" si="5"/>
        <v>16-BIE</v>
      </c>
      <c r="F19" s="12" t="s">
        <v>231</v>
      </c>
      <c r="G19" s="14">
        <v>45118</v>
      </c>
      <c r="H19" s="12" t="s">
        <v>3</v>
      </c>
      <c r="I19" s="12" t="s">
        <v>152</v>
      </c>
      <c r="J19" s="12" t="s">
        <v>492</v>
      </c>
      <c r="K19" s="12" t="s">
        <v>493</v>
      </c>
      <c r="L19" s="12" t="s">
        <v>130</v>
      </c>
      <c r="M19" s="12"/>
      <c r="N19" s="12" t="s">
        <v>523</v>
      </c>
      <c r="O19" s="12"/>
      <c r="P19" s="12" t="s">
        <v>190</v>
      </c>
      <c r="Q19" s="627">
        <f>VLOOKUP(P19,'Copie doc'!$F$5:$H$30,3,FALSE)</f>
        <v>91570</v>
      </c>
      <c r="R19" s="620" t="s">
        <v>547</v>
      </c>
      <c r="S19" s="616" t="s">
        <v>568</v>
      </c>
      <c r="T19" s="616" t="s">
        <v>589</v>
      </c>
      <c r="U19" s="12"/>
      <c r="V19" s="12"/>
      <c r="W19" s="617"/>
      <c r="X19" s="12"/>
      <c r="Y19" s="630"/>
      <c r="Z19" s="12"/>
      <c r="AA19" s="3"/>
      <c r="AB19" s="3"/>
    </row>
    <row r="20" spans="1:28">
      <c r="A20" s="12">
        <f t="shared" si="4"/>
        <v>17</v>
      </c>
      <c r="B20" s="12" t="str">
        <f t="shared" si="1"/>
        <v>CFS</v>
      </c>
      <c r="C20" s="12" t="str">
        <f t="shared" si="2"/>
        <v>17-CFS</v>
      </c>
      <c r="D20" s="12" t="s">
        <v>189</v>
      </c>
      <c r="E20" s="13" t="str">
        <f t="shared" si="5"/>
        <v>17-CFS</v>
      </c>
      <c r="F20" s="12" t="s">
        <v>248</v>
      </c>
      <c r="G20" s="14">
        <v>45106</v>
      </c>
      <c r="H20" s="12" t="s">
        <v>3</v>
      </c>
      <c r="I20" s="12" t="s">
        <v>150</v>
      </c>
      <c r="J20" s="12" t="s">
        <v>494</v>
      </c>
      <c r="K20" s="12" t="s">
        <v>495</v>
      </c>
      <c r="L20" s="12" t="s">
        <v>130</v>
      </c>
      <c r="M20" s="12"/>
      <c r="N20" s="12" t="s">
        <v>524</v>
      </c>
      <c r="O20" s="12"/>
      <c r="P20" s="12" t="s">
        <v>126</v>
      </c>
      <c r="Q20" s="627">
        <f>VLOOKUP(P20,'Copie doc'!$F$5:$H$30,3,FALSE)</f>
        <v>78700</v>
      </c>
      <c r="R20" s="620" t="s">
        <v>548</v>
      </c>
      <c r="S20" s="616" t="s">
        <v>569</v>
      </c>
      <c r="T20" s="616" t="s">
        <v>590</v>
      </c>
      <c r="U20" s="12"/>
      <c r="V20" s="12"/>
      <c r="W20" s="617"/>
      <c r="X20" s="12"/>
      <c r="Y20" s="630"/>
      <c r="Z20" s="12"/>
      <c r="AA20" s="3"/>
      <c r="AB20" s="3"/>
    </row>
    <row r="21" spans="1:28">
      <c r="A21" s="12">
        <f t="shared" si="4"/>
        <v>18</v>
      </c>
      <c r="B21" s="12" t="str">
        <f t="shared" si="1"/>
        <v>AUB</v>
      </c>
      <c r="C21" s="12" t="str">
        <f t="shared" si="2"/>
        <v>18-AUB</v>
      </c>
      <c r="D21" s="12" t="s">
        <v>189</v>
      </c>
      <c r="E21" s="13" t="str">
        <f t="shared" si="5"/>
        <v>18-AUB</v>
      </c>
      <c r="F21" s="12" t="s">
        <v>217</v>
      </c>
      <c r="G21" s="14">
        <v>45097</v>
      </c>
      <c r="H21" s="12" t="s">
        <v>2</v>
      </c>
      <c r="I21" s="12" t="s">
        <v>129</v>
      </c>
      <c r="J21" s="12" t="s">
        <v>496</v>
      </c>
      <c r="K21" s="12" t="s">
        <v>497</v>
      </c>
      <c r="L21" s="12" t="s">
        <v>125</v>
      </c>
      <c r="M21" s="12"/>
      <c r="N21" s="12" t="s">
        <v>525</v>
      </c>
      <c r="O21" s="12"/>
      <c r="P21" s="12" t="s">
        <v>102</v>
      </c>
      <c r="Q21" s="627">
        <f>VLOOKUP(P21,'Copie doc'!$F$5:$H$30,3,FALSE)</f>
        <v>78410</v>
      </c>
      <c r="R21" s="620" t="s">
        <v>549</v>
      </c>
      <c r="S21" s="616" t="s">
        <v>570</v>
      </c>
      <c r="T21" s="616" t="s">
        <v>591</v>
      </c>
      <c r="U21" s="12"/>
      <c r="V21" s="12"/>
      <c r="W21" s="617"/>
      <c r="X21" s="12"/>
      <c r="Y21" s="630"/>
      <c r="Z21" s="12"/>
      <c r="AA21" s="3"/>
      <c r="AB21" s="3"/>
    </row>
    <row r="22" spans="1:28">
      <c r="A22" s="12">
        <f t="shared" si="4"/>
        <v>19</v>
      </c>
      <c r="B22" s="12" t="str">
        <f t="shared" si="1"/>
        <v>ACH</v>
      </c>
      <c r="C22" s="12" t="str">
        <f t="shared" si="2"/>
        <v>19-ACH</v>
      </c>
      <c r="D22" s="12" t="s">
        <v>189</v>
      </c>
      <c r="E22" s="13" t="str">
        <f t="shared" si="5"/>
        <v>19-ACH</v>
      </c>
      <c r="F22" s="12" t="s">
        <v>217</v>
      </c>
      <c r="G22" s="14">
        <v>45114</v>
      </c>
      <c r="H22" s="12" t="s">
        <v>3</v>
      </c>
      <c r="I22" s="12" t="s">
        <v>124</v>
      </c>
      <c r="J22" s="12" t="s">
        <v>498</v>
      </c>
      <c r="K22" s="12" t="s">
        <v>499</v>
      </c>
      <c r="L22" s="12" t="s">
        <v>130</v>
      </c>
      <c r="M22" s="12"/>
      <c r="N22" s="12" t="s">
        <v>526</v>
      </c>
      <c r="O22" s="12"/>
      <c r="P22" s="12" t="s">
        <v>8</v>
      </c>
      <c r="Q22" s="627">
        <f>VLOOKUP(P22,'Copie doc'!$F$5:$H$30,3,FALSE)</f>
        <v>78260</v>
      </c>
      <c r="R22" s="620" t="s">
        <v>550</v>
      </c>
      <c r="S22" s="616" t="s">
        <v>571</v>
      </c>
      <c r="T22" s="616" t="s">
        <v>592</v>
      </c>
      <c r="U22" s="12"/>
      <c r="V22" s="12"/>
      <c r="W22" s="617"/>
      <c r="X22" s="12"/>
      <c r="Y22" s="630"/>
      <c r="Z22" s="12"/>
      <c r="AA22" s="3"/>
      <c r="AB22" s="3"/>
    </row>
    <row r="23" spans="1:28">
      <c r="A23" s="12">
        <f t="shared" si="4"/>
        <v>20</v>
      </c>
      <c r="B23" s="12" t="str">
        <f t="shared" si="1"/>
        <v>ACH</v>
      </c>
      <c r="C23" s="12" t="str">
        <f t="shared" si="2"/>
        <v>20-ACH</v>
      </c>
      <c r="D23" s="12" t="s">
        <v>189</v>
      </c>
      <c r="E23" s="13" t="str">
        <f t="shared" si="5"/>
        <v>20-ACH</v>
      </c>
      <c r="F23" s="12" t="s">
        <v>217</v>
      </c>
      <c r="G23" s="14">
        <v>45103</v>
      </c>
      <c r="H23" s="12" t="s">
        <v>2</v>
      </c>
      <c r="I23" s="12" t="s">
        <v>124</v>
      </c>
      <c r="J23" s="12" t="s">
        <v>500</v>
      </c>
      <c r="K23" s="12" t="s">
        <v>501</v>
      </c>
      <c r="L23" s="12" t="s">
        <v>130</v>
      </c>
      <c r="M23" s="12"/>
      <c r="N23" s="12" t="s">
        <v>527</v>
      </c>
      <c r="O23" s="12"/>
      <c r="P23" s="12" t="s">
        <v>8</v>
      </c>
      <c r="Q23" s="627">
        <f>VLOOKUP(P23,'Copie doc'!$F$5:$H$30,3,FALSE)</f>
        <v>78260</v>
      </c>
      <c r="R23" s="620" t="s">
        <v>551</v>
      </c>
      <c r="S23" s="616" t="s">
        <v>572</v>
      </c>
      <c r="T23" s="616" t="s">
        <v>593</v>
      </c>
      <c r="U23" s="12"/>
      <c r="V23" s="12"/>
      <c r="W23" s="617"/>
      <c r="X23" s="12"/>
      <c r="Y23" s="630"/>
      <c r="Z23" s="12"/>
      <c r="AA23" s="3"/>
      <c r="AB23" s="3"/>
    </row>
    <row r="24" spans="1:28">
      <c r="A24" s="12">
        <f t="shared" si="4"/>
        <v>21</v>
      </c>
      <c r="B24" s="12" t="str">
        <f t="shared" si="1"/>
        <v>ACH</v>
      </c>
      <c r="C24" s="12" t="str">
        <f t="shared" si="2"/>
        <v>21-ACH</v>
      </c>
      <c r="D24" s="12" t="s">
        <v>189</v>
      </c>
      <c r="E24" s="13" t="str">
        <f t="shared" si="5"/>
        <v>21-ACH</v>
      </c>
      <c r="F24" s="12" t="s">
        <v>248</v>
      </c>
      <c r="G24" s="14">
        <v>45106</v>
      </c>
      <c r="H24" s="12" t="s">
        <v>3</v>
      </c>
      <c r="I24" s="12" t="s">
        <v>150</v>
      </c>
      <c r="J24" s="12" t="s">
        <v>502</v>
      </c>
      <c r="K24" s="12" t="s">
        <v>503</v>
      </c>
      <c r="L24" s="12" t="s">
        <v>125</v>
      </c>
      <c r="M24" s="12"/>
      <c r="N24" s="12" t="s">
        <v>528</v>
      </c>
      <c r="O24" s="12"/>
      <c r="P24" s="12" t="s">
        <v>8</v>
      </c>
      <c r="Q24" s="627">
        <v>78260</v>
      </c>
      <c r="R24" s="620" t="s">
        <v>552</v>
      </c>
      <c r="S24" s="616" t="s">
        <v>573</v>
      </c>
      <c r="T24" s="616" t="s">
        <v>594</v>
      </c>
      <c r="U24" s="12"/>
      <c r="V24" s="12"/>
      <c r="W24" s="617"/>
      <c r="X24" s="12"/>
      <c r="Y24" s="630"/>
      <c r="Z24" s="12" t="s">
        <v>274</v>
      </c>
      <c r="AA24" s="3"/>
      <c r="AB24" s="3"/>
    </row>
    <row r="25" spans="1:28">
      <c r="A25" s="12">
        <f t="shared" si="4"/>
        <v>22</v>
      </c>
      <c r="B25" s="12" t="str">
        <f t="shared" si="1"/>
        <v>NES</v>
      </c>
      <c r="C25" s="12" t="str">
        <f t="shared" si="2"/>
        <v>22-NES</v>
      </c>
      <c r="D25" s="12" t="s">
        <v>189</v>
      </c>
      <c r="E25" s="13" t="str">
        <f t="shared" si="5"/>
        <v>22-NES</v>
      </c>
      <c r="F25" s="12" t="s">
        <v>249</v>
      </c>
      <c r="G25" s="14">
        <v>45099</v>
      </c>
      <c r="H25" s="12" t="s">
        <v>3</v>
      </c>
      <c r="I25" s="12" t="s">
        <v>150</v>
      </c>
      <c r="J25" s="12"/>
      <c r="K25" s="12"/>
      <c r="L25" s="12" t="s">
        <v>130</v>
      </c>
      <c r="M25" s="12"/>
      <c r="N25" s="12"/>
      <c r="O25" s="12"/>
      <c r="P25" s="12" t="s">
        <v>139</v>
      </c>
      <c r="Q25" s="627">
        <f>VLOOKUP(P25,'Copie doc'!$F$5:$H$30,3,FALSE)</f>
        <v>95690</v>
      </c>
      <c r="R25" s="620"/>
      <c r="S25" s="616"/>
      <c r="T25" s="616"/>
      <c r="U25" s="12"/>
      <c r="V25" s="12"/>
      <c r="W25" s="617"/>
      <c r="X25" s="12"/>
      <c r="Y25" s="630"/>
      <c r="Z25" s="12"/>
      <c r="AA25" s="3"/>
      <c r="AB25" s="3"/>
    </row>
    <row r="26" spans="1:28">
      <c r="A26" s="12">
        <f t="shared" si="4"/>
        <v>23</v>
      </c>
      <c r="B26" s="12" t="str">
        <f t="shared" si="1"/>
        <v>CFS</v>
      </c>
      <c r="C26" s="12" t="str">
        <f t="shared" si="2"/>
        <v>23-CFS</v>
      </c>
      <c r="D26" s="12" t="s">
        <v>189</v>
      </c>
      <c r="E26" s="13" t="str">
        <f t="shared" si="5"/>
        <v>23-CFS</v>
      </c>
      <c r="F26" s="12" t="s">
        <v>248</v>
      </c>
      <c r="G26" s="14">
        <v>45107</v>
      </c>
      <c r="H26" s="12" t="s">
        <v>3</v>
      </c>
      <c r="I26" s="12" t="s">
        <v>152</v>
      </c>
      <c r="J26" s="12"/>
      <c r="K26" s="12"/>
      <c r="L26" s="12" t="s">
        <v>125</v>
      </c>
      <c r="M26" s="12"/>
      <c r="N26" s="12"/>
      <c r="O26" s="12"/>
      <c r="P26" s="12" t="s">
        <v>126</v>
      </c>
      <c r="Q26" s="627">
        <f>VLOOKUP(P26,'Copie doc'!$F$5:$H$30,3,FALSE)</f>
        <v>78700</v>
      </c>
      <c r="R26" s="620"/>
      <c r="S26" s="616"/>
      <c r="T26" s="616"/>
      <c r="U26" s="12"/>
      <c r="V26" s="12"/>
      <c r="W26" s="617"/>
      <c r="X26" s="12"/>
      <c r="Y26" s="630"/>
      <c r="Z26" s="12"/>
      <c r="AA26" s="3"/>
      <c r="AB26" s="3"/>
    </row>
    <row r="27" spans="1:28">
      <c r="A27" s="12">
        <f t="shared" si="4"/>
        <v>24</v>
      </c>
      <c r="B27" s="12" t="str">
        <f t="shared" si="1"/>
        <v>NES</v>
      </c>
      <c r="C27" s="12" t="str">
        <f t="shared" si="2"/>
        <v>24-NES</v>
      </c>
      <c r="D27" s="12" t="s">
        <v>189</v>
      </c>
      <c r="E27" s="13" t="str">
        <f t="shared" si="5"/>
        <v>24-NES</v>
      </c>
      <c r="F27" s="12" t="s">
        <v>249</v>
      </c>
      <c r="G27" s="14">
        <v>45099</v>
      </c>
      <c r="H27" s="12" t="s">
        <v>3</v>
      </c>
      <c r="I27" s="12" t="s">
        <v>150</v>
      </c>
      <c r="J27" s="12"/>
      <c r="K27" s="12"/>
      <c r="L27" s="12" t="s">
        <v>130</v>
      </c>
      <c r="M27" s="12"/>
      <c r="N27" s="12"/>
      <c r="O27" s="12"/>
      <c r="P27" s="12" t="s">
        <v>139</v>
      </c>
      <c r="Q27" s="627">
        <f>VLOOKUP(P27,'Copie doc'!$F$5:$H$30,3,FALSE)</f>
        <v>95690</v>
      </c>
      <c r="R27" s="620"/>
      <c r="S27" s="616"/>
      <c r="T27" s="616"/>
      <c r="U27" s="12"/>
      <c r="V27" s="12"/>
      <c r="W27" s="617"/>
      <c r="X27" s="12"/>
      <c r="Y27" s="630"/>
      <c r="Z27" s="12"/>
      <c r="AA27" s="3"/>
      <c r="AB27" s="3"/>
    </row>
    <row r="28" spans="1:28">
      <c r="A28" s="12">
        <f t="shared" si="4"/>
        <v>25</v>
      </c>
      <c r="B28" s="12" t="str">
        <f t="shared" si="1"/>
        <v>AND</v>
      </c>
      <c r="C28" s="12" t="str">
        <f t="shared" si="2"/>
        <v>25-AND</v>
      </c>
      <c r="D28" s="12" t="s">
        <v>189</v>
      </c>
      <c r="E28" s="13" t="str">
        <f t="shared" si="5"/>
        <v>25-AND</v>
      </c>
      <c r="F28" s="12" t="s">
        <v>248</v>
      </c>
      <c r="G28" s="14">
        <v>45105</v>
      </c>
      <c r="H28" s="12" t="s">
        <v>3</v>
      </c>
      <c r="I28" s="12" t="s">
        <v>124</v>
      </c>
      <c r="J28" s="12"/>
      <c r="K28" s="12"/>
      <c r="L28" s="12" t="s">
        <v>130</v>
      </c>
      <c r="M28" s="12"/>
      <c r="N28" s="12"/>
      <c r="O28" s="12"/>
      <c r="P28" s="12" t="s">
        <v>5</v>
      </c>
      <c r="Q28" s="627">
        <f>VLOOKUP(P28,'Copie doc'!$F$5:$H$30,3,FALSE)</f>
        <v>78570</v>
      </c>
      <c r="R28" s="620"/>
      <c r="S28" s="616"/>
      <c r="T28" s="616"/>
      <c r="U28" s="12"/>
      <c r="V28" s="12"/>
      <c r="W28" s="617"/>
      <c r="X28" s="12"/>
      <c r="Y28" s="630"/>
      <c r="Z28" s="12"/>
      <c r="AA28" s="3"/>
      <c r="AB28" s="3"/>
    </row>
    <row r="29" spans="1:28">
      <c r="A29" s="12">
        <f t="shared" si="4"/>
        <v>26</v>
      </c>
      <c r="B29" s="12" t="str">
        <f t="shared" si="1"/>
        <v>ORG</v>
      </c>
      <c r="C29" s="12" t="str">
        <f t="shared" si="2"/>
        <v>26-ORG</v>
      </c>
      <c r="D29" s="12" t="s">
        <v>189</v>
      </c>
      <c r="E29" s="13" t="str">
        <f t="shared" si="5"/>
        <v>26-ORG</v>
      </c>
      <c r="F29" s="12" t="s">
        <v>217</v>
      </c>
      <c r="G29" s="14">
        <v>45117</v>
      </c>
      <c r="H29" s="12" t="s">
        <v>2</v>
      </c>
      <c r="I29" s="12" t="s">
        <v>150</v>
      </c>
      <c r="J29" s="12"/>
      <c r="K29" s="12"/>
      <c r="L29" s="12" t="s">
        <v>130</v>
      </c>
      <c r="M29" s="12"/>
      <c r="N29" s="12"/>
      <c r="O29" s="12"/>
      <c r="P29" s="12" t="s">
        <v>101</v>
      </c>
      <c r="Q29" s="627">
        <f>VLOOKUP(P29,'Copie doc'!$F$5:$H$30,3,FALSE)</f>
        <v>78630</v>
      </c>
      <c r="R29" s="620"/>
      <c r="S29" s="616"/>
      <c r="T29" s="616"/>
      <c r="U29" s="12"/>
      <c r="V29" s="12"/>
      <c r="W29" s="617"/>
      <c r="X29" s="12"/>
      <c r="Y29" s="630"/>
      <c r="Z29" s="12"/>
      <c r="AA29" s="3"/>
      <c r="AB29" s="3"/>
    </row>
    <row r="30" spans="1:28">
      <c r="A30" s="12">
        <f t="shared" si="4"/>
        <v>27</v>
      </c>
      <c r="B30" s="12" t="str">
        <f t="shared" si="1"/>
        <v>CFS</v>
      </c>
      <c r="C30" s="12" t="str">
        <f t="shared" si="2"/>
        <v>27-CFS</v>
      </c>
      <c r="D30" s="12" t="s">
        <v>189</v>
      </c>
      <c r="E30" s="13" t="str">
        <f t="shared" si="5"/>
        <v>27-CFS</v>
      </c>
      <c r="F30" s="12" t="s">
        <v>248</v>
      </c>
      <c r="G30" s="14">
        <v>45111</v>
      </c>
      <c r="H30" s="12" t="s">
        <v>3</v>
      </c>
      <c r="I30" s="12" t="s">
        <v>152</v>
      </c>
      <c r="J30" s="12"/>
      <c r="K30" s="12"/>
      <c r="L30" s="12" t="s">
        <v>130</v>
      </c>
      <c r="M30" s="12"/>
      <c r="N30" s="12"/>
      <c r="O30" s="12"/>
      <c r="P30" s="12" t="s">
        <v>126</v>
      </c>
      <c r="Q30" s="627">
        <f>VLOOKUP(P30,'Copie doc'!$F$5:$H$30,3,FALSE)</f>
        <v>78700</v>
      </c>
      <c r="R30" s="620"/>
      <c r="S30" s="616"/>
      <c r="T30" s="616"/>
      <c r="U30" s="12"/>
      <c r="V30" s="12"/>
      <c r="W30" s="617"/>
      <c r="X30" s="12"/>
      <c r="Y30" s="630"/>
      <c r="Z30" s="12" t="s">
        <v>274</v>
      </c>
      <c r="AA30" s="3"/>
      <c r="AB30" s="3"/>
    </row>
    <row r="31" spans="1:28">
      <c r="A31" s="12">
        <f t="shared" si="4"/>
        <v>28</v>
      </c>
      <c r="B31" s="12" t="str">
        <f t="shared" si="1"/>
        <v>CFS</v>
      </c>
      <c r="C31" s="12" t="str">
        <f t="shared" si="2"/>
        <v>28-CFS</v>
      </c>
      <c r="D31" s="12" t="s">
        <v>189</v>
      </c>
      <c r="E31" s="13" t="str">
        <f t="shared" si="5"/>
        <v>28-CFS</v>
      </c>
      <c r="F31" s="12" t="s">
        <v>248</v>
      </c>
      <c r="G31" s="14">
        <v>45107</v>
      </c>
      <c r="H31" s="12" t="s">
        <v>3</v>
      </c>
      <c r="I31" s="12" t="s">
        <v>150</v>
      </c>
      <c r="J31" s="12"/>
      <c r="K31" s="12"/>
      <c r="L31" s="12" t="s">
        <v>130</v>
      </c>
      <c r="M31" s="12"/>
      <c r="N31" s="12"/>
      <c r="O31" s="12"/>
      <c r="P31" s="12" t="s">
        <v>126</v>
      </c>
      <c r="Q31" s="627">
        <f>VLOOKUP(P31,'Copie doc'!$F$5:$H$30,3,FALSE)</f>
        <v>78700</v>
      </c>
      <c r="R31" s="620"/>
      <c r="S31" s="616"/>
      <c r="T31" s="616"/>
      <c r="U31" s="12"/>
      <c r="V31" s="12"/>
      <c r="W31" s="617"/>
      <c r="X31" s="12"/>
      <c r="Y31" s="630"/>
      <c r="Z31" s="12"/>
      <c r="AA31" s="3"/>
      <c r="AB31" s="3"/>
    </row>
    <row r="32" spans="1:28">
      <c r="A32" s="12">
        <f t="shared" si="4"/>
        <v>29</v>
      </c>
      <c r="B32" s="12" t="str">
        <f t="shared" si="1"/>
        <v>NES</v>
      </c>
      <c r="C32" s="12" t="str">
        <f t="shared" si="2"/>
        <v>29-NES</v>
      </c>
      <c r="D32" s="12" t="s">
        <v>189</v>
      </c>
      <c r="E32" s="13" t="str">
        <f t="shared" si="5"/>
        <v>29-NES</v>
      </c>
      <c r="F32" s="12" t="s">
        <v>221</v>
      </c>
      <c r="G32" s="14">
        <v>45099</v>
      </c>
      <c r="H32" s="12" t="s">
        <v>3</v>
      </c>
      <c r="I32" s="12" t="s">
        <v>150</v>
      </c>
      <c r="J32" s="12"/>
      <c r="K32" s="12"/>
      <c r="L32" s="12" t="s">
        <v>130</v>
      </c>
      <c r="M32" s="12"/>
      <c r="N32" s="12"/>
      <c r="O32" s="12"/>
      <c r="P32" s="12" t="s">
        <v>139</v>
      </c>
      <c r="Q32" s="627">
        <f>VLOOKUP(P32,'Copie doc'!$F$5:$H$30,3,FALSE)</f>
        <v>95690</v>
      </c>
      <c r="R32" s="620"/>
      <c r="S32" s="616"/>
      <c r="T32" s="616"/>
      <c r="U32" s="12"/>
      <c r="V32" s="12"/>
      <c r="W32" s="617"/>
      <c r="X32" s="12"/>
      <c r="Y32" s="630"/>
      <c r="Z32" s="12"/>
      <c r="AA32" s="3"/>
      <c r="AB32" s="3"/>
    </row>
    <row r="33" spans="1:28">
      <c r="A33" s="12">
        <f t="shared" si="4"/>
        <v>30</v>
      </c>
      <c r="B33" s="12" t="str">
        <f t="shared" si="1"/>
        <v>AND</v>
      </c>
      <c r="C33" s="12" t="str">
        <f t="shared" si="2"/>
        <v>30-AND</v>
      </c>
      <c r="D33" s="12" t="s">
        <v>189</v>
      </c>
      <c r="E33" s="13" t="str">
        <f t="shared" si="5"/>
        <v>30-AND</v>
      </c>
      <c r="F33" s="12" t="s">
        <v>248</v>
      </c>
      <c r="G33" s="14">
        <v>45111</v>
      </c>
      <c r="H33" s="12" t="s">
        <v>2</v>
      </c>
      <c r="I33" s="12" t="s">
        <v>152</v>
      </c>
      <c r="J33" s="12"/>
      <c r="K33" s="12"/>
      <c r="L33" s="12" t="s">
        <v>130</v>
      </c>
      <c r="M33" s="12"/>
      <c r="N33" s="12"/>
      <c r="O33" s="12"/>
      <c r="P33" s="12" t="s">
        <v>5</v>
      </c>
      <c r="Q33" s="627">
        <f>VLOOKUP(P33,'Copie doc'!$F$5:$H$30,3,FALSE)</f>
        <v>78570</v>
      </c>
      <c r="R33" s="620"/>
      <c r="S33" s="616"/>
      <c r="T33" s="616"/>
      <c r="U33" s="12"/>
      <c r="V33" s="12"/>
      <c r="W33" s="617"/>
      <c r="X33" s="12"/>
      <c r="Y33" s="630"/>
      <c r="Z33" s="12"/>
      <c r="AA33" s="3"/>
      <c r="AB33" s="3"/>
    </row>
    <row r="34" spans="1:28">
      <c r="A34" s="12">
        <f t="shared" si="4"/>
        <v>31</v>
      </c>
      <c r="B34" s="12" t="str">
        <f t="shared" si="1"/>
        <v>CFS</v>
      </c>
      <c r="C34" s="12" t="str">
        <f t="shared" si="2"/>
        <v>31-CFS</v>
      </c>
      <c r="D34" s="12" t="s">
        <v>189</v>
      </c>
      <c r="E34" s="13" t="str">
        <f t="shared" si="5"/>
        <v>31-CFS</v>
      </c>
      <c r="F34" s="12" t="s">
        <v>217</v>
      </c>
      <c r="G34" s="14">
        <v>45100</v>
      </c>
      <c r="H34" s="12" t="s">
        <v>3</v>
      </c>
      <c r="I34" s="12" t="s">
        <v>152</v>
      </c>
      <c r="J34" s="12"/>
      <c r="K34" s="12"/>
      <c r="L34" s="12" t="s">
        <v>130</v>
      </c>
      <c r="M34" s="12"/>
      <c r="N34" s="12"/>
      <c r="O34" s="12"/>
      <c r="P34" s="12" t="s">
        <v>126</v>
      </c>
      <c r="Q34" s="627">
        <f>VLOOKUP(P34,'Copie doc'!$F$5:$H$30,3,FALSE)</f>
        <v>78700</v>
      </c>
      <c r="R34" s="620"/>
      <c r="S34" s="616"/>
      <c r="T34" s="616"/>
      <c r="U34" s="12"/>
      <c r="V34" s="12"/>
      <c r="W34" s="617"/>
      <c r="X34" s="12"/>
      <c r="Y34" s="630"/>
      <c r="Z34" s="12"/>
      <c r="AA34" s="3"/>
      <c r="AB34" s="3"/>
    </row>
    <row r="35" spans="1:28">
      <c r="A35" s="12">
        <f t="shared" si="4"/>
        <v>32</v>
      </c>
      <c r="B35" s="12" t="str">
        <f t="shared" si="1"/>
        <v>AUB</v>
      </c>
      <c r="C35" s="12" t="str">
        <f t="shared" si="2"/>
        <v>32-AUB</v>
      </c>
      <c r="D35" s="12" t="s">
        <v>189</v>
      </c>
      <c r="E35" s="13" t="str">
        <f t="shared" si="5"/>
        <v>32-AUB</v>
      </c>
      <c r="F35" s="12" t="s">
        <v>221</v>
      </c>
      <c r="G35" s="14">
        <v>45105</v>
      </c>
      <c r="H35" s="12" t="s">
        <v>3</v>
      </c>
      <c r="I35" s="12" t="s">
        <v>152</v>
      </c>
      <c r="J35" s="12"/>
      <c r="K35" s="12"/>
      <c r="L35" s="12" t="s">
        <v>130</v>
      </c>
      <c r="M35" s="12"/>
      <c r="N35" s="12"/>
      <c r="O35" s="12"/>
      <c r="P35" s="12" t="s">
        <v>102</v>
      </c>
      <c r="Q35" s="627">
        <f>VLOOKUP(P35,'Copie doc'!$F$5:$H$30,3,FALSE)</f>
        <v>78410</v>
      </c>
      <c r="R35" s="620"/>
      <c r="S35" s="616"/>
      <c r="T35" s="616"/>
      <c r="U35" s="12"/>
      <c r="V35" s="12"/>
      <c r="W35" s="617"/>
      <c r="X35" s="12"/>
      <c r="Y35" s="630"/>
      <c r="Z35" s="12"/>
      <c r="AA35" s="3"/>
      <c r="AB35" s="3"/>
    </row>
    <row r="36" spans="1:28">
      <c r="A36" s="12">
        <f t="shared" si="4"/>
        <v>33</v>
      </c>
      <c r="B36" s="12" t="str">
        <f t="shared" si="1"/>
        <v>TES</v>
      </c>
      <c r="C36" s="12" t="str">
        <f t="shared" si="2"/>
        <v>33-TES</v>
      </c>
      <c r="D36" s="12" t="s">
        <v>189</v>
      </c>
      <c r="E36" s="13" t="str">
        <f t="shared" si="5"/>
        <v>33-TES</v>
      </c>
      <c r="F36" s="12" t="s">
        <v>217</v>
      </c>
      <c r="G36" s="14">
        <v>45110</v>
      </c>
      <c r="H36" s="12" t="s">
        <v>3</v>
      </c>
      <c r="I36" s="12" t="s">
        <v>150</v>
      </c>
      <c r="J36" s="12"/>
      <c r="K36" s="12"/>
      <c r="L36" s="12" t="s">
        <v>130</v>
      </c>
      <c r="M36" s="12"/>
      <c r="N36" s="12"/>
      <c r="O36" s="12"/>
      <c r="P36" s="12" t="s">
        <v>103</v>
      </c>
      <c r="Q36" s="627">
        <f>VLOOKUP(P36,'Copie doc'!$F$5:$H$30,3,FALSE)</f>
        <v>78250</v>
      </c>
      <c r="R36" s="620"/>
      <c r="S36" s="616"/>
      <c r="T36" s="616"/>
      <c r="U36" s="12"/>
      <c r="V36" s="12"/>
      <c r="W36" s="617"/>
      <c r="X36" s="12"/>
      <c r="Y36" s="630"/>
      <c r="Z36" s="12"/>
      <c r="AA36" s="3"/>
      <c r="AB36" s="3"/>
    </row>
    <row r="37" spans="1:28">
      <c r="A37" s="12">
        <f t="shared" si="4"/>
        <v>34</v>
      </c>
      <c r="B37" s="12" t="str">
        <f t="shared" si="1"/>
        <v>CHP</v>
      </c>
      <c r="C37" s="12" t="str">
        <f t="shared" si="2"/>
        <v>34-CHP</v>
      </c>
      <c r="D37" s="12" t="s">
        <v>189</v>
      </c>
      <c r="E37" s="13" t="str">
        <f t="shared" si="5"/>
        <v>34-CHP</v>
      </c>
      <c r="F37" s="12" t="s">
        <v>248</v>
      </c>
      <c r="G37" s="14">
        <v>45117</v>
      </c>
      <c r="H37" s="12" t="s">
        <v>2</v>
      </c>
      <c r="I37" s="12" t="s">
        <v>150</v>
      </c>
      <c r="J37" s="12"/>
      <c r="K37" s="12"/>
      <c r="L37" s="12" t="s">
        <v>130</v>
      </c>
      <c r="M37" s="12"/>
      <c r="N37" s="12"/>
      <c r="O37" s="12"/>
      <c r="P37" s="12" t="s">
        <v>131</v>
      </c>
      <c r="Q37" s="627">
        <f>VLOOKUP(P37,'Copie doc'!$F$5:$H$30,3,FALSE)</f>
        <v>78570</v>
      </c>
      <c r="R37" s="620"/>
      <c r="S37" s="616"/>
      <c r="T37" s="616"/>
      <c r="U37" s="12"/>
      <c r="V37" s="12"/>
      <c r="W37" s="617"/>
      <c r="X37" s="12"/>
      <c r="Y37" s="630"/>
      <c r="Z37" s="12"/>
      <c r="AA37" s="3"/>
      <c r="AB37" s="3"/>
    </row>
    <row r="38" spans="1:28">
      <c r="A38" s="12">
        <f t="shared" si="4"/>
        <v>35</v>
      </c>
      <c r="B38" s="12" t="str">
        <f t="shared" si="1"/>
        <v>NES</v>
      </c>
      <c r="C38" s="12" t="str">
        <f t="shared" si="2"/>
        <v>35-NES</v>
      </c>
      <c r="D38" s="12" t="s">
        <v>189</v>
      </c>
      <c r="E38" s="13" t="str">
        <f t="shared" si="5"/>
        <v>35-NES</v>
      </c>
      <c r="F38" s="12" t="s">
        <v>221</v>
      </c>
      <c r="G38" s="14">
        <v>45050</v>
      </c>
      <c r="H38" s="12" t="s">
        <v>2</v>
      </c>
      <c r="I38" s="12" t="s">
        <v>150</v>
      </c>
      <c r="J38" s="12"/>
      <c r="K38" s="12"/>
      <c r="L38" s="12" t="s">
        <v>130</v>
      </c>
      <c r="M38" s="12"/>
      <c r="N38" s="12"/>
      <c r="O38" s="12"/>
      <c r="P38" s="12" t="s">
        <v>139</v>
      </c>
      <c r="Q38" s="627">
        <f>VLOOKUP(P38,'Copie doc'!$F$5:$H$30,3,FALSE)</f>
        <v>95690</v>
      </c>
      <c r="R38" s="12"/>
      <c r="S38" s="616"/>
      <c r="T38" s="616"/>
      <c r="U38" s="12"/>
      <c r="V38" s="12"/>
      <c r="W38" s="617"/>
      <c r="X38" s="12"/>
      <c r="Y38" s="630"/>
      <c r="Z38" s="12"/>
      <c r="AA38" s="3"/>
      <c r="AB38" s="3"/>
    </row>
    <row r="39" spans="1:28">
      <c r="A39" s="12">
        <f t="shared" si="4"/>
        <v>36</v>
      </c>
      <c r="B39" s="12" t="str">
        <f t="shared" si="1"/>
        <v>CFS</v>
      </c>
      <c r="C39" s="12" t="str">
        <f t="shared" si="2"/>
        <v>36-CFS</v>
      </c>
      <c r="D39" s="12" t="s">
        <v>189</v>
      </c>
      <c r="E39" s="13" t="str">
        <f t="shared" si="5"/>
        <v>36-CFS</v>
      </c>
      <c r="F39" s="12" t="s">
        <v>248</v>
      </c>
      <c r="G39" s="14">
        <v>45113</v>
      </c>
      <c r="H39" s="12" t="s">
        <v>3</v>
      </c>
      <c r="I39" s="12" t="s">
        <v>150</v>
      </c>
      <c r="J39" s="12"/>
      <c r="K39" s="12"/>
      <c r="L39" s="12" t="s">
        <v>130</v>
      </c>
      <c r="M39" s="12"/>
      <c r="N39" s="12"/>
      <c r="O39" s="12"/>
      <c r="P39" s="12" t="s">
        <v>126</v>
      </c>
      <c r="Q39" s="627">
        <f>VLOOKUP(P39,'Copie doc'!$F$5:$H$30,3,FALSE)</f>
        <v>78700</v>
      </c>
      <c r="R39" s="620"/>
      <c r="S39" s="616"/>
      <c r="T39" s="616"/>
      <c r="U39" s="12"/>
      <c r="V39" s="12"/>
      <c r="W39" s="617"/>
      <c r="X39" s="12"/>
      <c r="Y39" s="630"/>
      <c r="Z39" s="12"/>
      <c r="AA39" s="3"/>
      <c r="AB39" s="3"/>
    </row>
    <row r="40" spans="1:28">
      <c r="A40" s="12">
        <f t="shared" si="4"/>
        <v>37</v>
      </c>
      <c r="B40" s="12" t="str">
        <f t="shared" si="1"/>
        <v>JOU</v>
      </c>
      <c r="C40" s="12" t="str">
        <f t="shared" si="2"/>
        <v>37-JOU</v>
      </c>
      <c r="D40" s="12" t="s">
        <v>189</v>
      </c>
      <c r="E40" s="13" t="str">
        <f t="shared" si="5"/>
        <v>37-JOU</v>
      </c>
      <c r="F40" s="12" t="s">
        <v>231</v>
      </c>
      <c r="G40" s="14">
        <v>45105</v>
      </c>
      <c r="H40" s="12" t="s">
        <v>2</v>
      </c>
      <c r="I40" s="12" t="s">
        <v>150</v>
      </c>
      <c r="J40" s="12"/>
      <c r="K40" s="12"/>
      <c r="L40" s="12" t="s">
        <v>125</v>
      </c>
      <c r="M40" s="12"/>
      <c r="N40" s="12"/>
      <c r="O40" s="12"/>
      <c r="P40" s="12" t="s">
        <v>192</v>
      </c>
      <c r="Q40" s="627">
        <f>VLOOKUP(P40,'Copie doc'!$F$5:$H$30,3,FALSE)</f>
        <v>78350</v>
      </c>
      <c r="R40" s="620"/>
      <c r="S40" s="616"/>
      <c r="T40" s="616"/>
      <c r="U40" s="12"/>
      <c r="V40" s="12"/>
      <c r="W40" s="617"/>
      <c r="X40" s="12"/>
      <c r="Y40" s="630"/>
      <c r="Z40" s="12"/>
      <c r="AA40" s="3"/>
      <c r="AB40" s="3"/>
    </row>
    <row r="41" spans="1:28">
      <c r="A41" s="12">
        <f t="shared" si="4"/>
        <v>38</v>
      </c>
      <c r="B41" s="12" t="str">
        <f t="shared" si="1"/>
        <v>CAR</v>
      </c>
      <c r="C41" s="12" t="str">
        <f t="shared" si="2"/>
        <v>38-CAR</v>
      </c>
      <c r="D41" s="12" t="s">
        <v>189</v>
      </c>
      <c r="E41" s="13" t="str">
        <f t="shared" si="5"/>
        <v>38-CAR</v>
      </c>
      <c r="F41" s="12" t="s">
        <v>217</v>
      </c>
      <c r="G41" s="14">
        <v>45098</v>
      </c>
      <c r="H41" s="12" t="s">
        <v>2</v>
      </c>
      <c r="I41" s="12" t="s">
        <v>169</v>
      </c>
      <c r="J41" s="12"/>
      <c r="K41" s="12"/>
      <c r="L41" s="12" t="s">
        <v>130</v>
      </c>
      <c r="M41" s="12"/>
      <c r="N41" s="12"/>
      <c r="O41" s="12"/>
      <c r="P41" s="12" t="s">
        <v>151</v>
      </c>
      <c r="Q41" s="627">
        <f>VLOOKUP(P41,'Copie doc'!$F$5:$H$30,3,FALSE)</f>
        <v>78955</v>
      </c>
      <c r="R41" s="620"/>
      <c r="S41" s="616"/>
      <c r="T41" s="616"/>
      <c r="U41" s="12"/>
      <c r="V41" s="12"/>
      <c r="W41" s="617"/>
      <c r="X41" s="12"/>
      <c r="Y41" s="630"/>
      <c r="Z41" s="12"/>
      <c r="AA41" s="3"/>
      <c r="AB41" s="3"/>
    </row>
    <row r="42" spans="1:28">
      <c r="A42" s="12">
        <f t="shared" si="4"/>
        <v>39</v>
      </c>
      <c r="B42" s="12" t="str">
        <f t="shared" si="1"/>
        <v>CFS</v>
      </c>
      <c r="C42" s="12" t="str">
        <f t="shared" si="2"/>
        <v>39-CFS</v>
      </c>
      <c r="D42" s="12" t="s">
        <v>189</v>
      </c>
      <c r="E42" s="13" t="str">
        <f t="shared" si="5"/>
        <v>39-CFS</v>
      </c>
      <c r="F42" s="12" t="s">
        <v>248</v>
      </c>
      <c r="G42" s="14">
        <v>45117</v>
      </c>
      <c r="H42" s="12" t="s">
        <v>3</v>
      </c>
      <c r="I42" s="12" t="s">
        <v>150</v>
      </c>
      <c r="J42" s="12"/>
      <c r="K42" s="12"/>
      <c r="L42" s="12" t="s">
        <v>130</v>
      </c>
      <c r="M42" s="12"/>
      <c r="N42" s="12"/>
      <c r="O42" s="12"/>
      <c r="P42" s="12" t="s">
        <v>126</v>
      </c>
      <c r="Q42" s="627">
        <f>VLOOKUP(P42,'Copie doc'!$F$5:$H$30,3,FALSE)</f>
        <v>78700</v>
      </c>
      <c r="R42" s="620"/>
      <c r="S42" s="616"/>
      <c r="T42" s="616"/>
      <c r="U42" s="12"/>
      <c r="V42" s="12"/>
      <c r="W42" s="617"/>
      <c r="X42" s="12"/>
      <c r="Y42" s="630"/>
      <c r="Z42" s="12" t="s">
        <v>153</v>
      </c>
      <c r="AA42" s="3"/>
      <c r="AB42" s="3"/>
    </row>
    <row r="43" spans="1:28">
      <c r="A43" s="12">
        <f t="shared" si="4"/>
        <v>40</v>
      </c>
      <c r="B43" s="12" t="str">
        <f t="shared" si="1"/>
        <v>VAU</v>
      </c>
      <c r="C43" s="12" t="str">
        <f t="shared" si="2"/>
        <v>40-VAU</v>
      </c>
      <c r="D43" s="12" t="s">
        <v>189</v>
      </c>
      <c r="E43" s="13" t="str">
        <f t="shared" si="5"/>
        <v>40-VAU</v>
      </c>
      <c r="F43" s="12" t="s">
        <v>217</v>
      </c>
      <c r="G43" s="14">
        <v>45111</v>
      </c>
      <c r="H43" s="12" t="s">
        <v>3</v>
      </c>
      <c r="I43" s="12" t="s">
        <v>176</v>
      </c>
      <c r="J43" s="12"/>
      <c r="K43" s="12"/>
      <c r="L43" s="12" t="s">
        <v>130</v>
      </c>
      <c r="M43" s="12"/>
      <c r="N43" s="12"/>
      <c r="O43" s="12"/>
      <c r="P43" s="12" t="s">
        <v>138</v>
      </c>
      <c r="Q43" s="627">
        <f>VLOOKUP(P43,'Copie doc'!$F$5:$H$30,3,FALSE)</f>
        <v>78740</v>
      </c>
      <c r="R43" s="620"/>
      <c r="S43" s="616"/>
      <c r="T43" s="616"/>
      <c r="U43" s="12"/>
      <c r="V43" s="12"/>
      <c r="W43" s="617"/>
      <c r="X43" s="12"/>
      <c r="Y43" s="630"/>
      <c r="Z43" s="12"/>
      <c r="AA43" s="3"/>
      <c r="AB43" s="3"/>
    </row>
    <row r="44" spans="1:28">
      <c r="A44" s="12">
        <f t="shared" si="4"/>
        <v>41</v>
      </c>
      <c r="B44" s="12" t="str">
        <f t="shared" si="1"/>
        <v>ARG</v>
      </c>
      <c r="C44" s="12" t="str">
        <f t="shared" si="2"/>
        <v>41-ARG</v>
      </c>
      <c r="D44" s="12" t="s">
        <v>189</v>
      </c>
      <c r="E44" s="13" t="str">
        <f t="shared" si="5"/>
        <v>41-ARG</v>
      </c>
      <c r="F44" s="12" t="s">
        <v>217</v>
      </c>
      <c r="G44" s="14">
        <v>45113</v>
      </c>
      <c r="H44" s="12" t="s">
        <v>3</v>
      </c>
      <c r="I44" s="12" t="s">
        <v>129</v>
      </c>
      <c r="J44" s="12"/>
      <c r="K44" s="12"/>
      <c r="L44" s="12" t="s">
        <v>130</v>
      </c>
      <c r="M44" s="12"/>
      <c r="N44" s="12"/>
      <c r="O44" s="12"/>
      <c r="P44" s="12" t="s">
        <v>143</v>
      </c>
      <c r="Q44" s="627">
        <f>VLOOKUP(P44,'Copie doc'!$F$5:$H$30,3,FALSE)</f>
        <v>95100</v>
      </c>
      <c r="R44" s="620"/>
      <c r="S44" s="616"/>
      <c r="T44" s="616"/>
      <c r="U44" s="12"/>
      <c r="V44" s="12"/>
      <c r="W44" s="617"/>
      <c r="X44" s="12"/>
      <c r="Y44" s="630"/>
      <c r="Z44" s="12"/>
      <c r="AA44" s="3"/>
      <c r="AB44" s="3"/>
    </row>
    <row r="45" spans="1:28">
      <c r="A45" s="12">
        <f t="shared" si="4"/>
        <v>42</v>
      </c>
      <c r="B45" s="12" t="str">
        <f t="shared" si="1"/>
        <v>MOR</v>
      </c>
      <c r="C45" s="12" t="str">
        <f t="shared" si="2"/>
        <v>42-MOR</v>
      </c>
      <c r="D45" s="12" t="s">
        <v>189</v>
      </c>
      <c r="E45" s="13" t="str">
        <f t="shared" si="5"/>
        <v>42-MOR</v>
      </c>
      <c r="F45" s="12" t="s">
        <v>217</v>
      </c>
      <c r="G45" s="14">
        <v>45106</v>
      </c>
      <c r="H45" s="12" t="s">
        <v>3</v>
      </c>
      <c r="I45" s="12" t="s">
        <v>152</v>
      </c>
      <c r="J45" s="12"/>
      <c r="K45" s="12"/>
      <c r="L45" s="12" t="s">
        <v>130</v>
      </c>
      <c r="M45" s="12"/>
      <c r="N45" s="12"/>
      <c r="O45" s="12"/>
      <c r="P45" s="12" t="s">
        <v>104</v>
      </c>
      <c r="Q45" s="627">
        <f>VLOOKUP(P45,'Copie doc'!$F$5:$H$30,3,FALSE)</f>
        <v>78630</v>
      </c>
      <c r="R45" s="620"/>
      <c r="S45" s="616"/>
      <c r="T45" s="616"/>
      <c r="U45" s="12"/>
      <c r="V45" s="12"/>
      <c r="W45" s="617"/>
      <c r="X45" s="12"/>
      <c r="Y45" s="630"/>
      <c r="Z45" s="12"/>
      <c r="AA45" s="3"/>
      <c r="AB45" s="3"/>
    </row>
    <row r="46" spans="1:28">
      <c r="A46" s="12">
        <f t="shared" si="4"/>
        <v>43</v>
      </c>
      <c r="B46" s="12" t="str">
        <f t="shared" si="1"/>
        <v>CFS</v>
      </c>
      <c r="C46" s="12" t="str">
        <f t="shared" si="2"/>
        <v>43-CFS</v>
      </c>
      <c r="D46" s="12" t="s">
        <v>189</v>
      </c>
      <c r="E46" s="13" t="str">
        <f t="shared" si="5"/>
        <v>43-CFS</v>
      </c>
      <c r="F46" s="12" t="s">
        <v>248</v>
      </c>
      <c r="G46" s="14">
        <v>45127</v>
      </c>
      <c r="H46" s="12" t="s">
        <v>2</v>
      </c>
      <c r="I46" s="12" t="s">
        <v>129</v>
      </c>
      <c r="J46" s="12"/>
      <c r="K46" s="12"/>
      <c r="L46" s="12" t="s">
        <v>130</v>
      </c>
      <c r="M46" s="12"/>
      <c r="N46" s="12"/>
      <c r="O46" s="12"/>
      <c r="P46" s="12" t="s">
        <v>126</v>
      </c>
      <c r="Q46" s="627">
        <f>VLOOKUP(P46,'Copie doc'!$F$5:$H$30,3,FALSE)</f>
        <v>78700</v>
      </c>
      <c r="R46" s="620"/>
      <c r="S46" s="616"/>
      <c r="T46" s="616"/>
      <c r="U46" s="12"/>
      <c r="V46" s="12"/>
      <c r="W46" s="617"/>
      <c r="X46" s="12"/>
      <c r="Y46" s="630"/>
      <c r="Z46" s="12"/>
      <c r="AA46" s="3"/>
      <c r="AB46" s="3"/>
    </row>
    <row r="47" spans="1:28">
      <c r="A47" s="12">
        <f t="shared" si="4"/>
        <v>44</v>
      </c>
      <c r="B47" s="12" t="str">
        <f t="shared" si="1"/>
        <v>ORG</v>
      </c>
      <c r="C47" s="12" t="str">
        <f t="shared" si="2"/>
        <v>44-ORG</v>
      </c>
      <c r="D47" s="12" t="s">
        <v>189</v>
      </c>
      <c r="E47" s="13" t="str">
        <f t="shared" si="5"/>
        <v>44-ORG</v>
      </c>
      <c r="F47" s="12" t="s">
        <v>217</v>
      </c>
      <c r="G47" s="14">
        <v>45107</v>
      </c>
      <c r="H47" s="12" t="s">
        <v>3</v>
      </c>
      <c r="I47" s="12" t="s">
        <v>129</v>
      </c>
      <c r="J47" s="12"/>
      <c r="K47" s="12"/>
      <c r="L47" s="12" t="s">
        <v>130</v>
      </c>
      <c r="M47" s="12"/>
      <c r="N47" s="12"/>
      <c r="O47" s="12"/>
      <c r="P47" s="12" t="s">
        <v>101</v>
      </c>
      <c r="Q47" s="627">
        <f>VLOOKUP(P47,'Copie doc'!$F$5:$H$30,3,FALSE)</f>
        <v>78630</v>
      </c>
      <c r="R47" s="620"/>
      <c r="S47" s="616"/>
      <c r="T47" s="616"/>
      <c r="U47" s="12"/>
      <c r="V47" s="12"/>
      <c r="W47" s="617"/>
      <c r="X47" s="12"/>
      <c r="Y47" s="630"/>
      <c r="Z47" s="12"/>
      <c r="AA47" s="3"/>
      <c r="AB47" s="3"/>
    </row>
    <row r="48" spans="1:28">
      <c r="A48" s="12">
        <f t="shared" si="4"/>
        <v>45</v>
      </c>
      <c r="B48" s="12" t="str">
        <f t="shared" si="1"/>
        <v>CFS</v>
      </c>
      <c r="C48" s="12" t="str">
        <f t="shared" si="2"/>
        <v>45-CFS</v>
      </c>
      <c r="D48" s="12" t="s">
        <v>189</v>
      </c>
      <c r="E48" s="13" t="str">
        <f t="shared" si="5"/>
        <v>45-CFS</v>
      </c>
      <c r="F48" s="12" t="s">
        <v>248</v>
      </c>
      <c r="G48" s="14">
        <v>45106</v>
      </c>
      <c r="H48" s="12" t="s">
        <v>2</v>
      </c>
      <c r="I48" s="12" t="s">
        <v>152</v>
      </c>
      <c r="J48" s="12"/>
      <c r="K48" s="12"/>
      <c r="L48" s="12" t="s">
        <v>125</v>
      </c>
      <c r="M48" s="12"/>
      <c r="N48" s="12"/>
      <c r="O48" s="12"/>
      <c r="P48" s="12" t="s">
        <v>126</v>
      </c>
      <c r="Q48" s="627">
        <f>VLOOKUP(P48,'Copie doc'!$F$5:$H$30,3,FALSE)</f>
        <v>78700</v>
      </c>
      <c r="R48" s="620"/>
      <c r="S48" s="616"/>
      <c r="T48" s="616"/>
      <c r="U48" s="12"/>
      <c r="V48" s="12"/>
      <c r="W48" s="617"/>
      <c r="X48" s="12"/>
      <c r="Y48" s="630"/>
      <c r="Z48" s="12"/>
      <c r="AA48" s="3"/>
      <c r="AB48" s="3"/>
    </row>
    <row r="49" spans="1:28">
      <c r="A49" s="12">
        <f t="shared" si="4"/>
        <v>46</v>
      </c>
      <c r="B49" s="12" t="str">
        <f t="shared" si="1"/>
        <v>AND</v>
      </c>
      <c r="C49" s="12" t="str">
        <f t="shared" si="2"/>
        <v>46-AND</v>
      </c>
      <c r="D49" s="12" t="s">
        <v>189</v>
      </c>
      <c r="E49" s="13" t="str">
        <f t="shared" si="5"/>
        <v>46-AND</v>
      </c>
      <c r="F49" s="12" t="s">
        <v>248</v>
      </c>
      <c r="G49" s="14">
        <v>45114</v>
      </c>
      <c r="H49" s="12" t="s">
        <v>3</v>
      </c>
      <c r="I49" s="12" t="s">
        <v>152</v>
      </c>
      <c r="J49" s="12"/>
      <c r="K49" s="12"/>
      <c r="L49" s="12" t="s">
        <v>130</v>
      </c>
      <c r="M49" s="12"/>
      <c r="N49" s="12"/>
      <c r="O49" s="12"/>
      <c r="P49" s="12" t="s">
        <v>5</v>
      </c>
      <c r="Q49" s="627">
        <f>VLOOKUP(P49,'Copie doc'!$F$5:$H$30,3,FALSE)</f>
        <v>78570</v>
      </c>
      <c r="R49" s="620"/>
      <c r="S49" s="616"/>
      <c r="T49" s="616"/>
      <c r="U49" s="12"/>
      <c r="V49" s="12"/>
      <c r="W49" s="617"/>
      <c r="X49" s="12"/>
      <c r="Y49" s="630"/>
      <c r="Z49" s="12"/>
      <c r="AA49" s="3"/>
      <c r="AB49" s="3"/>
    </row>
    <row r="50" spans="1:28">
      <c r="A50" s="12">
        <f t="shared" si="4"/>
        <v>47</v>
      </c>
      <c r="B50" s="12" t="str">
        <f t="shared" si="1"/>
        <v>VAL</v>
      </c>
      <c r="C50" s="12" t="str">
        <f t="shared" si="2"/>
        <v>47-VAL</v>
      </c>
      <c r="D50" s="12" t="s">
        <v>189</v>
      </c>
      <c r="E50" s="13" t="str">
        <f t="shared" si="5"/>
        <v>47-VAL</v>
      </c>
      <c r="F50" s="12" t="s">
        <v>217</v>
      </c>
      <c r="G50" s="14">
        <v>45112</v>
      </c>
      <c r="H50" s="12" t="s">
        <v>3</v>
      </c>
      <c r="I50" s="12" t="s">
        <v>152</v>
      </c>
      <c r="J50" s="12"/>
      <c r="K50" s="12"/>
      <c r="L50" s="12" t="s">
        <v>130</v>
      </c>
      <c r="M50" s="12"/>
      <c r="N50" s="12"/>
      <c r="O50" s="12"/>
      <c r="P50" s="12" t="s">
        <v>140</v>
      </c>
      <c r="Q50" s="627">
        <f>VLOOKUP(P50,'Copie doc'!$F$5:$H$30,3,FALSE)</f>
        <v>95760</v>
      </c>
      <c r="R50" s="12"/>
      <c r="S50" s="616"/>
      <c r="T50" s="616"/>
      <c r="U50" s="12"/>
      <c r="V50" s="12"/>
      <c r="W50" s="617"/>
      <c r="X50" s="12"/>
      <c r="Y50" s="630"/>
      <c r="Z50" s="12"/>
      <c r="AA50" s="3"/>
      <c r="AB50" s="3"/>
    </row>
    <row r="51" spans="1:28">
      <c r="A51" s="12">
        <f t="shared" si="4"/>
        <v>48</v>
      </c>
      <c r="B51" s="12" t="str">
        <f t="shared" si="1"/>
        <v>JUZ</v>
      </c>
      <c r="C51" s="12" t="str">
        <f t="shared" ref="C51:C114" si="6">A51&amp;"-"&amp;B51</f>
        <v>48-JUZ</v>
      </c>
      <c r="D51" s="12" t="s">
        <v>189</v>
      </c>
      <c r="E51" s="13" t="str">
        <f t="shared" si="5"/>
        <v>48-JUZ</v>
      </c>
      <c r="F51" s="12" t="s">
        <v>217</v>
      </c>
      <c r="G51" s="14">
        <v>45110</v>
      </c>
      <c r="H51" s="12" t="s">
        <v>3</v>
      </c>
      <c r="I51" s="12" t="s">
        <v>150</v>
      </c>
      <c r="J51" s="12"/>
      <c r="K51" s="12"/>
      <c r="L51" s="12" t="s">
        <v>130</v>
      </c>
      <c r="M51" s="12"/>
      <c r="N51" s="12"/>
      <c r="O51" s="12"/>
      <c r="P51" s="12" t="s">
        <v>100</v>
      </c>
      <c r="Q51" s="627">
        <f>VLOOKUP(P51,'Copie doc'!$F$5:$H$30,3,FALSE)</f>
        <v>78820</v>
      </c>
      <c r="R51" s="620"/>
      <c r="S51" s="616"/>
      <c r="T51" s="616"/>
      <c r="U51" s="12"/>
      <c r="V51" s="12"/>
      <c r="W51" s="617"/>
      <c r="X51" s="12"/>
      <c r="Y51" s="630"/>
      <c r="Z51" s="12"/>
      <c r="AA51" s="3"/>
      <c r="AB51" s="3"/>
    </row>
    <row r="52" spans="1:28">
      <c r="A52" s="12">
        <f t="shared" si="4"/>
        <v>49</v>
      </c>
      <c r="B52" s="12" t="str">
        <f t="shared" si="1"/>
        <v>JUZ</v>
      </c>
      <c r="C52" s="12" t="str">
        <f t="shared" si="6"/>
        <v>49-JUZ</v>
      </c>
      <c r="D52" s="12" t="s">
        <v>189</v>
      </c>
      <c r="E52" s="13" t="str">
        <f t="shared" si="5"/>
        <v>49-JUZ</v>
      </c>
      <c r="F52" s="12" t="s">
        <v>217</v>
      </c>
      <c r="G52" s="14">
        <v>45110</v>
      </c>
      <c r="H52" s="12" t="s">
        <v>3</v>
      </c>
      <c r="I52" s="12" t="s">
        <v>152</v>
      </c>
      <c r="J52" s="12"/>
      <c r="K52" s="12"/>
      <c r="L52" s="12" t="s">
        <v>130</v>
      </c>
      <c r="M52" s="12"/>
      <c r="N52" s="12"/>
      <c r="O52" s="12"/>
      <c r="P52" s="12" t="s">
        <v>100</v>
      </c>
      <c r="Q52" s="627">
        <f>VLOOKUP(P52,'Copie doc'!$F$5:$H$30,3,FALSE)</f>
        <v>78820</v>
      </c>
      <c r="R52" s="620"/>
      <c r="S52" s="616"/>
      <c r="T52" s="616"/>
      <c r="U52" s="12"/>
      <c r="V52" s="12"/>
      <c r="W52" s="617"/>
      <c r="X52" s="12"/>
      <c r="Y52" s="630"/>
      <c r="Z52" s="12"/>
      <c r="AA52" s="3"/>
      <c r="AB52" s="3"/>
    </row>
    <row r="53" spans="1:28">
      <c r="A53" s="12">
        <f t="shared" ref="A53:A116" si="7">A52+1</f>
        <v>50</v>
      </c>
      <c r="B53" s="12" t="str">
        <f t="shared" ref="B53:B116" si="8">IF(P53="CONFLANS STE HONORINE","CFS",IF(P53="ANDRESY","AND",IF(P53="CHANTELOUP LES VIGNES","CHP",IF(P53="LES ALLUETS LE ROI","ALL",IF(P53="AUBERGENVILLE","AUB",IF(P53="MORAINVILLIERS","MOR",IF(P53="ORGEVAL","ORG",IF(P53="TESSANCOURT SUR AUBETTE","TES",IF(P53="CARRIERES SOUS POISSY","CAR",IF(P53="LA FALAISE","FAL",IF(P53="AULNAY SUR MAULDRE","AUL",IF(P53="NEZEL","NEZ",IF(P53="Juziers","JUZ",IF(P53="VAUX SUR SEINE","VAU",IF(P53="NESLES LA VALLEE","NES",IF(P53="BUTRY SUR OISE","BUT",IF(P53="VALMONDOIS","VAL",IF(P53="LABBEVILLE","LAB",IF(P53="PARMAIN","PAR",IF(P53="ACHERES","ACH",IF(P53="ARGENTEUIL","ARG",IF(P53="BOIS D'ARCY","BDA",IF(P53="JOUY EN JOSAS","JOU",IF(P53="BIEVRES","BIE",IF(P53="LA CELLE SAINT CLOUD","CEL","")))))))))))))))))))))))))</f>
        <v>ORG</v>
      </c>
      <c r="C53" s="12" t="str">
        <f t="shared" si="6"/>
        <v>50-ORG</v>
      </c>
      <c r="D53" s="12" t="s">
        <v>189</v>
      </c>
      <c r="E53" s="13" t="str">
        <f t="shared" si="5"/>
        <v>50-ORG</v>
      </c>
      <c r="F53" s="12" t="s">
        <v>217</v>
      </c>
      <c r="G53" s="14">
        <v>45107</v>
      </c>
      <c r="H53" s="12" t="s">
        <v>3</v>
      </c>
      <c r="I53" s="12" t="s">
        <v>152</v>
      </c>
      <c r="J53" s="12"/>
      <c r="K53" s="12"/>
      <c r="L53" s="12" t="s">
        <v>130</v>
      </c>
      <c r="M53" s="12"/>
      <c r="N53" s="12"/>
      <c r="O53" s="12"/>
      <c r="P53" s="12" t="s">
        <v>101</v>
      </c>
      <c r="Q53" s="627">
        <f>VLOOKUP(P53,'Copie doc'!$F$5:$H$30,3,FALSE)</f>
        <v>78630</v>
      </c>
      <c r="R53" s="620"/>
      <c r="S53" s="616"/>
      <c r="T53" s="616"/>
      <c r="U53" s="12"/>
      <c r="V53" s="12"/>
      <c r="W53" s="617"/>
      <c r="X53" s="12"/>
      <c r="Y53" s="630"/>
      <c r="Z53" s="12"/>
      <c r="AA53" s="3"/>
      <c r="AB53" s="3"/>
    </row>
    <row r="54" spans="1:28">
      <c r="A54" s="12">
        <f t="shared" si="7"/>
        <v>51</v>
      </c>
      <c r="B54" s="12" t="str">
        <f t="shared" si="8"/>
        <v>CEL</v>
      </c>
      <c r="C54" s="12" t="str">
        <f t="shared" si="6"/>
        <v>51-CEL</v>
      </c>
      <c r="D54" s="12" t="s">
        <v>189</v>
      </c>
      <c r="E54" s="13" t="str">
        <f t="shared" si="5"/>
        <v>51-CEL</v>
      </c>
      <c r="F54" s="12" t="s">
        <v>231</v>
      </c>
      <c r="G54" s="14">
        <v>45112</v>
      </c>
      <c r="H54" s="12" t="s">
        <v>3</v>
      </c>
      <c r="I54" s="12" t="s">
        <v>150</v>
      </c>
      <c r="J54" s="12"/>
      <c r="K54" s="12"/>
      <c r="L54" s="12" t="s">
        <v>130</v>
      </c>
      <c r="M54" s="12"/>
      <c r="N54" s="12"/>
      <c r="O54" s="12"/>
      <c r="P54" s="12" t="s">
        <v>188</v>
      </c>
      <c r="Q54" s="627">
        <f>VLOOKUP(P54,'Copie doc'!$F$5:$H$30,3,FALSE)</f>
        <v>78170</v>
      </c>
      <c r="R54" s="620"/>
      <c r="S54" s="616"/>
      <c r="T54" s="616"/>
      <c r="U54" s="12"/>
      <c r="V54" s="12"/>
      <c r="W54" s="617"/>
      <c r="X54" s="12"/>
      <c r="Y54" s="630"/>
      <c r="Z54" s="12"/>
      <c r="AA54" s="3"/>
      <c r="AB54" s="3"/>
    </row>
    <row r="55" spans="1:28">
      <c r="A55" s="12">
        <f t="shared" si="7"/>
        <v>52</v>
      </c>
      <c r="B55" s="12" t="str">
        <f t="shared" si="8"/>
        <v>AND</v>
      </c>
      <c r="C55" s="12" t="str">
        <f t="shared" si="6"/>
        <v>52-AND</v>
      </c>
      <c r="D55" s="12" t="s">
        <v>189</v>
      </c>
      <c r="E55" s="13" t="str">
        <f t="shared" si="5"/>
        <v>52-AND</v>
      </c>
      <c r="F55" s="12" t="s">
        <v>248</v>
      </c>
      <c r="G55" s="14">
        <v>45127</v>
      </c>
      <c r="H55" s="12" t="s">
        <v>3</v>
      </c>
      <c r="I55" s="12" t="s">
        <v>150</v>
      </c>
      <c r="J55" s="12"/>
      <c r="K55" s="12"/>
      <c r="L55" s="12" t="s">
        <v>125</v>
      </c>
      <c r="M55" s="12"/>
      <c r="N55" s="12"/>
      <c r="O55" s="12"/>
      <c r="P55" s="12" t="s">
        <v>5</v>
      </c>
      <c r="Q55" s="627">
        <f>VLOOKUP(P55,'Copie doc'!$F$5:$H$30,3,FALSE)</f>
        <v>78570</v>
      </c>
      <c r="R55" s="620"/>
      <c r="S55" s="616"/>
      <c r="T55" s="616"/>
      <c r="U55" s="12"/>
      <c r="V55" s="12"/>
      <c r="W55" s="617"/>
      <c r="X55" s="12"/>
      <c r="Y55" s="630"/>
      <c r="Z55" s="12"/>
      <c r="AA55" s="3"/>
      <c r="AB55" s="3"/>
    </row>
    <row r="56" spans="1:28">
      <c r="A56" s="12">
        <f t="shared" si="7"/>
        <v>53</v>
      </c>
      <c r="B56" s="12" t="str">
        <f t="shared" si="8"/>
        <v>ORG</v>
      </c>
      <c r="C56" s="12" t="str">
        <f t="shared" si="6"/>
        <v>53-ORG</v>
      </c>
      <c r="D56" s="12" t="s">
        <v>189</v>
      </c>
      <c r="E56" s="13" t="str">
        <f t="shared" si="5"/>
        <v>53-ORG</v>
      </c>
      <c r="F56" s="12" t="s">
        <v>217</v>
      </c>
      <c r="G56" s="14">
        <v>45106</v>
      </c>
      <c r="H56" s="12" t="s">
        <v>2</v>
      </c>
      <c r="I56" s="12" t="s">
        <v>152</v>
      </c>
      <c r="J56" s="12"/>
      <c r="K56" s="12"/>
      <c r="L56" s="12" t="s">
        <v>130</v>
      </c>
      <c r="M56" s="12"/>
      <c r="N56" s="12"/>
      <c r="O56" s="12"/>
      <c r="P56" s="12" t="s">
        <v>101</v>
      </c>
      <c r="Q56" s="627">
        <f>VLOOKUP(P56,'Copie doc'!$F$5:$H$30,3,FALSE)</f>
        <v>78630</v>
      </c>
      <c r="R56" s="620"/>
      <c r="S56" s="616"/>
      <c r="T56" s="616"/>
      <c r="U56" s="12"/>
      <c r="V56" s="12"/>
      <c r="W56" s="617"/>
      <c r="X56" s="12"/>
      <c r="Y56" s="630"/>
      <c r="Z56" s="12"/>
      <c r="AA56" s="3"/>
      <c r="AB56" s="3"/>
    </row>
    <row r="57" spans="1:28">
      <c r="A57" s="12">
        <f t="shared" si="7"/>
        <v>54</v>
      </c>
      <c r="B57" s="12" t="str">
        <f t="shared" si="8"/>
        <v>ACH</v>
      </c>
      <c r="C57" s="12" t="str">
        <f t="shared" si="6"/>
        <v>54-ACH</v>
      </c>
      <c r="D57" s="12" t="s">
        <v>189</v>
      </c>
      <c r="E57" s="13" t="str">
        <f t="shared" si="5"/>
        <v>54-ACH</v>
      </c>
      <c r="F57" s="12" t="s">
        <v>248</v>
      </c>
      <c r="G57" s="14">
        <v>45112</v>
      </c>
      <c r="H57" s="12" t="s">
        <v>3</v>
      </c>
      <c r="I57" s="12" t="s">
        <v>150</v>
      </c>
      <c r="J57" s="12"/>
      <c r="K57" s="12"/>
      <c r="L57" s="12" t="s">
        <v>130</v>
      </c>
      <c r="M57" s="12"/>
      <c r="N57" s="12"/>
      <c r="O57" s="12"/>
      <c r="P57" s="12" t="s">
        <v>8</v>
      </c>
      <c r="Q57" s="627">
        <f>VLOOKUP(P57,'Copie doc'!$F$5:$H$30,3,FALSE)</f>
        <v>78260</v>
      </c>
      <c r="R57" s="620"/>
      <c r="S57" s="616"/>
      <c r="T57" s="616"/>
      <c r="U57" s="12"/>
      <c r="V57" s="12"/>
      <c r="W57" s="617"/>
      <c r="X57" s="12"/>
      <c r="Y57" s="630"/>
      <c r="Z57" s="12"/>
      <c r="AA57" s="3"/>
      <c r="AB57" s="3"/>
    </row>
    <row r="58" spans="1:28">
      <c r="A58" s="12">
        <f t="shared" si="7"/>
        <v>55</v>
      </c>
      <c r="B58" s="12" t="str">
        <f t="shared" si="8"/>
        <v>CFS</v>
      </c>
      <c r="C58" s="12" t="str">
        <f t="shared" si="6"/>
        <v>55-CFS</v>
      </c>
      <c r="D58" s="12" t="s">
        <v>189</v>
      </c>
      <c r="E58" s="13" t="str">
        <f t="shared" si="5"/>
        <v>55-CFS</v>
      </c>
      <c r="F58" s="12" t="s">
        <v>248</v>
      </c>
      <c r="G58" s="14">
        <v>45113</v>
      </c>
      <c r="H58" s="12" t="s">
        <v>3</v>
      </c>
      <c r="I58" s="12" t="s">
        <v>152</v>
      </c>
      <c r="J58" s="12"/>
      <c r="K58" s="12"/>
      <c r="L58" s="12" t="s">
        <v>130</v>
      </c>
      <c r="M58" s="12"/>
      <c r="N58" s="12"/>
      <c r="O58" s="12"/>
      <c r="P58" s="12" t="s">
        <v>126</v>
      </c>
      <c r="Q58" s="627">
        <f>VLOOKUP(P58,'Copie doc'!$F$5:$H$30,3,FALSE)</f>
        <v>78700</v>
      </c>
      <c r="R58" s="620"/>
      <c r="S58" s="616"/>
      <c r="T58" s="616"/>
      <c r="U58" s="12"/>
      <c r="V58" s="12"/>
      <c r="W58" s="617"/>
      <c r="X58" s="12"/>
      <c r="Y58" s="630"/>
      <c r="Z58" s="12"/>
      <c r="AA58" s="3"/>
      <c r="AB58" s="3"/>
    </row>
    <row r="59" spans="1:28">
      <c r="A59" s="12">
        <f t="shared" si="7"/>
        <v>56</v>
      </c>
      <c r="B59" s="12" t="str">
        <f t="shared" si="8"/>
        <v>CFS</v>
      </c>
      <c r="C59" s="12" t="str">
        <f t="shared" si="6"/>
        <v>56-CFS</v>
      </c>
      <c r="D59" s="12" t="s">
        <v>189</v>
      </c>
      <c r="E59" s="13" t="str">
        <f t="shared" si="5"/>
        <v>56-CFS</v>
      </c>
      <c r="F59" s="12" t="s">
        <v>248</v>
      </c>
      <c r="G59" s="14">
        <v>45111</v>
      </c>
      <c r="H59" s="12" t="s">
        <v>2</v>
      </c>
      <c r="I59" s="12" t="s">
        <v>152</v>
      </c>
      <c r="J59" s="12"/>
      <c r="K59" s="12"/>
      <c r="L59" s="12" t="s">
        <v>125</v>
      </c>
      <c r="M59" s="12"/>
      <c r="N59" s="12"/>
      <c r="O59" s="12"/>
      <c r="P59" s="12" t="s">
        <v>126</v>
      </c>
      <c r="Q59" s="627">
        <f>VLOOKUP(P59,'Copie doc'!$F$5:$H$30,3,FALSE)</f>
        <v>78700</v>
      </c>
      <c r="R59" s="620"/>
      <c r="S59" s="616"/>
      <c r="T59" s="616"/>
      <c r="U59" s="12"/>
      <c r="V59" s="12"/>
      <c r="W59" s="617"/>
      <c r="X59" s="12"/>
      <c r="Y59" s="630"/>
      <c r="Z59" s="12"/>
      <c r="AA59" s="3"/>
      <c r="AB59" s="3"/>
    </row>
    <row r="60" spans="1:28">
      <c r="A60" s="12">
        <f t="shared" si="7"/>
        <v>57</v>
      </c>
      <c r="B60" s="12" t="str">
        <f t="shared" si="8"/>
        <v>AND</v>
      </c>
      <c r="C60" s="12" t="str">
        <f t="shared" si="6"/>
        <v>57-AND</v>
      </c>
      <c r="D60" s="12" t="s">
        <v>189</v>
      </c>
      <c r="E60" s="13" t="str">
        <f t="shared" si="5"/>
        <v>57-AND</v>
      </c>
      <c r="F60" s="12" t="s">
        <v>248</v>
      </c>
      <c r="G60" s="14">
        <v>45114</v>
      </c>
      <c r="H60" s="12" t="s">
        <v>3</v>
      </c>
      <c r="I60" s="12" t="s">
        <v>150</v>
      </c>
      <c r="J60" s="12"/>
      <c r="K60" s="12"/>
      <c r="L60" s="12" t="s">
        <v>125</v>
      </c>
      <c r="M60" s="12"/>
      <c r="N60" s="12"/>
      <c r="O60" s="12"/>
      <c r="P60" s="12" t="s">
        <v>5</v>
      </c>
      <c r="Q60" s="627">
        <f>VLOOKUP(P60,'Copie doc'!$F$5:$H$30,3,FALSE)</f>
        <v>78570</v>
      </c>
      <c r="R60" s="620"/>
      <c r="S60" s="616"/>
      <c r="T60" s="616"/>
      <c r="U60" s="12"/>
      <c r="V60" s="12"/>
      <c r="W60" s="617"/>
      <c r="X60" s="12"/>
      <c r="Y60" s="630"/>
      <c r="Z60" s="12"/>
      <c r="AA60" s="3"/>
      <c r="AB60" s="3"/>
    </row>
    <row r="61" spans="1:28">
      <c r="A61" s="12">
        <f t="shared" si="7"/>
        <v>58</v>
      </c>
      <c r="B61" s="12" t="str">
        <f t="shared" si="8"/>
        <v>BDA</v>
      </c>
      <c r="C61" s="12" t="str">
        <f t="shared" si="6"/>
        <v>58-BDA</v>
      </c>
      <c r="D61" s="12" t="s">
        <v>189</v>
      </c>
      <c r="E61" s="13" t="str">
        <f t="shared" si="5"/>
        <v>58-BDA</v>
      </c>
      <c r="F61" s="12" t="s">
        <v>233</v>
      </c>
      <c r="G61" s="14">
        <v>45098</v>
      </c>
      <c r="H61" s="12" t="s">
        <v>2</v>
      </c>
      <c r="I61" s="12" t="s">
        <v>152</v>
      </c>
      <c r="J61" s="12"/>
      <c r="K61" s="12"/>
      <c r="L61" s="12" t="s">
        <v>125</v>
      </c>
      <c r="M61" s="12"/>
      <c r="N61" s="12"/>
      <c r="O61" s="12"/>
      <c r="P61" s="12" t="s">
        <v>191</v>
      </c>
      <c r="Q61" s="627">
        <f>VLOOKUP(P61,'Copie doc'!$F$5:$H$30,3,FALSE)</f>
        <v>78390</v>
      </c>
      <c r="R61" s="620"/>
      <c r="S61" s="616"/>
      <c r="T61" s="616"/>
      <c r="U61" s="12"/>
      <c r="V61" s="12"/>
      <c r="W61" s="617"/>
      <c r="X61" s="12"/>
      <c r="Y61" s="630"/>
      <c r="Z61" s="12"/>
      <c r="AA61" s="3"/>
      <c r="AB61" s="3"/>
    </row>
    <row r="62" spans="1:28">
      <c r="A62" s="12">
        <f t="shared" si="7"/>
        <v>59</v>
      </c>
      <c r="B62" s="12" t="str">
        <f t="shared" si="8"/>
        <v>AUB</v>
      </c>
      <c r="C62" s="12" t="str">
        <f t="shared" si="6"/>
        <v>59-AUB</v>
      </c>
      <c r="D62" s="12" t="s">
        <v>189</v>
      </c>
      <c r="E62" s="13" t="str">
        <f t="shared" si="5"/>
        <v>59-AUB</v>
      </c>
      <c r="F62" s="12" t="s">
        <v>221</v>
      </c>
      <c r="G62" s="14">
        <v>45098</v>
      </c>
      <c r="H62" s="12" t="s">
        <v>2</v>
      </c>
      <c r="I62" s="12" t="s">
        <v>134</v>
      </c>
      <c r="J62" s="12"/>
      <c r="K62" s="12"/>
      <c r="L62" s="12" t="s">
        <v>130</v>
      </c>
      <c r="M62" s="12"/>
      <c r="N62" s="12"/>
      <c r="O62" s="12"/>
      <c r="P62" s="12" t="s">
        <v>102</v>
      </c>
      <c r="Q62" s="627">
        <f>VLOOKUP(P62,'Copie doc'!$F$5:$H$30,3,FALSE)</f>
        <v>78410</v>
      </c>
      <c r="R62" s="620"/>
      <c r="S62" s="616"/>
      <c r="T62" s="616"/>
      <c r="U62" s="12"/>
      <c r="V62" s="12"/>
      <c r="W62" s="617"/>
      <c r="X62" s="12"/>
      <c r="Y62" s="630"/>
      <c r="Z62" s="12"/>
      <c r="AA62" s="3"/>
      <c r="AB62" s="3"/>
    </row>
    <row r="63" spans="1:28">
      <c r="A63" s="12">
        <f t="shared" si="7"/>
        <v>60</v>
      </c>
      <c r="B63" s="12" t="str">
        <f t="shared" si="8"/>
        <v>CHP</v>
      </c>
      <c r="C63" s="12" t="str">
        <f t="shared" si="6"/>
        <v>60-CHP</v>
      </c>
      <c r="D63" s="12" t="s">
        <v>189</v>
      </c>
      <c r="E63" s="13" t="str">
        <f t="shared" si="5"/>
        <v>60-CHP</v>
      </c>
      <c r="F63" s="12" t="s">
        <v>248</v>
      </c>
      <c r="G63" s="14">
        <v>45118</v>
      </c>
      <c r="H63" s="12" t="s">
        <v>3</v>
      </c>
      <c r="I63" s="12" t="s">
        <v>134</v>
      </c>
      <c r="J63" s="12"/>
      <c r="K63" s="12"/>
      <c r="L63" s="12" t="s">
        <v>130</v>
      </c>
      <c r="M63" s="12"/>
      <c r="N63" s="12"/>
      <c r="O63" s="12"/>
      <c r="P63" s="12" t="s">
        <v>131</v>
      </c>
      <c r="Q63" s="627">
        <f>VLOOKUP(P63,'Copie doc'!$F$5:$H$30,3,FALSE)</f>
        <v>78570</v>
      </c>
      <c r="R63" s="620"/>
      <c r="S63" s="616"/>
      <c r="T63" s="616"/>
      <c r="U63" s="12"/>
      <c r="V63" s="12"/>
      <c r="W63" s="617"/>
      <c r="X63" s="12"/>
      <c r="Y63" s="630"/>
      <c r="Z63" s="12"/>
      <c r="AA63" s="3"/>
      <c r="AB63" s="3"/>
    </row>
    <row r="64" spans="1:28">
      <c r="A64" s="12">
        <f t="shared" si="7"/>
        <v>61</v>
      </c>
      <c r="B64" s="12" t="str">
        <f t="shared" si="8"/>
        <v>CEL</v>
      </c>
      <c r="C64" s="12" t="str">
        <f t="shared" si="6"/>
        <v>61-CEL</v>
      </c>
      <c r="D64" s="12" t="s">
        <v>189</v>
      </c>
      <c r="E64" s="13" t="str">
        <f t="shared" si="5"/>
        <v>61-CEL</v>
      </c>
      <c r="F64" s="12" t="s">
        <v>233</v>
      </c>
      <c r="G64" s="14">
        <v>45106</v>
      </c>
      <c r="H64" s="12" t="s">
        <v>3</v>
      </c>
      <c r="I64" s="12" t="s">
        <v>150</v>
      </c>
      <c r="J64" s="12"/>
      <c r="K64" s="12"/>
      <c r="L64" s="12" t="s">
        <v>130</v>
      </c>
      <c r="M64" s="12"/>
      <c r="N64" s="12"/>
      <c r="O64" s="12"/>
      <c r="P64" s="12" t="s">
        <v>188</v>
      </c>
      <c r="Q64" s="627">
        <f>VLOOKUP(P64,'Copie doc'!$F$5:$H$30,3,FALSE)</f>
        <v>78170</v>
      </c>
      <c r="R64" s="620"/>
      <c r="S64" s="616"/>
      <c r="T64" s="616"/>
      <c r="U64" s="12"/>
      <c r="V64" s="12"/>
      <c r="W64" s="617"/>
      <c r="X64" s="12"/>
      <c r="Y64" s="630"/>
      <c r="Z64" s="12"/>
      <c r="AA64" s="3"/>
      <c r="AB64" s="3"/>
    </row>
    <row r="65" spans="1:28">
      <c r="A65" s="12">
        <f t="shared" si="7"/>
        <v>62</v>
      </c>
      <c r="B65" s="12" t="str">
        <f t="shared" si="8"/>
        <v>BDA</v>
      </c>
      <c r="C65" s="12" t="str">
        <f t="shared" si="6"/>
        <v>62-BDA</v>
      </c>
      <c r="D65" s="12" t="s">
        <v>189</v>
      </c>
      <c r="E65" s="13" t="str">
        <f t="shared" si="5"/>
        <v>62-BDA</v>
      </c>
      <c r="F65" s="12" t="s">
        <v>231</v>
      </c>
      <c r="G65" s="14">
        <v>45119</v>
      </c>
      <c r="H65" s="12" t="s">
        <v>3</v>
      </c>
      <c r="I65" s="12" t="s">
        <v>150</v>
      </c>
      <c r="J65" s="12"/>
      <c r="K65" s="12"/>
      <c r="L65" s="12" t="s">
        <v>125</v>
      </c>
      <c r="M65" s="12"/>
      <c r="N65" s="12"/>
      <c r="O65" s="12"/>
      <c r="P65" s="12" t="s">
        <v>191</v>
      </c>
      <c r="Q65" s="627">
        <f>VLOOKUP(P65,'Copie doc'!$F$5:$H$30,3,FALSE)</f>
        <v>78390</v>
      </c>
      <c r="R65" s="620"/>
      <c r="S65" s="616"/>
      <c r="T65" s="616"/>
      <c r="U65" s="12"/>
      <c r="V65" s="12"/>
      <c r="W65" s="617"/>
      <c r="X65" s="12"/>
      <c r="Y65" s="630"/>
      <c r="Z65" s="12"/>
      <c r="AA65" s="3"/>
      <c r="AB65" s="3"/>
    </row>
    <row r="66" spans="1:28">
      <c r="A66" s="12">
        <f t="shared" si="7"/>
        <v>63</v>
      </c>
      <c r="B66" s="12" t="str">
        <f t="shared" si="8"/>
        <v>ACH</v>
      </c>
      <c r="C66" s="12" t="str">
        <f t="shared" si="6"/>
        <v>63-ACH</v>
      </c>
      <c r="D66" s="12" t="s">
        <v>189</v>
      </c>
      <c r="E66" s="13" t="str">
        <f t="shared" si="5"/>
        <v>63-ACH</v>
      </c>
      <c r="F66" s="12" t="s">
        <v>248</v>
      </c>
      <c r="G66" s="14">
        <v>45098</v>
      </c>
      <c r="H66" s="12" t="s">
        <v>2</v>
      </c>
      <c r="I66" s="12" t="s">
        <v>152</v>
      </c>
      <c r="J66" s="12"/>
      <c r="K66" s="12"/>
      <c r="L66" s="12" t="s">
        <v>130</v>
      </c>
      <c r="M66" s="12"/>
      <c r="N66" s="12"/>
      <c r="O66" s="12"/>
      <c r="P66" s="12" t="s">
        <v>8</v>
      </c>
      <c r="Q66" s="627">
        <f>VLOOKUP(P66,'Copie doc'!$F$5:$H$30,3,FALSE)</f>
        <v>78260</v>
      </c>
      <c r="R66" s="620"/>
      <c r="S66" s="616"/>
      <c r="T66" s="616"/>
      <c r="U66" s="12"/>
      <c r="V66" s="12"/>
      <c r="W66" s="617"/>
      <c r="X66" s="12"/>
      <c r="Y66" s="630"/>
      <c r="Z66" s="12"/>
      <c r="AA66" s="3"/>
      <c r="AB66" s="3"/>
    </row>
    <row r="67" spans="1:28">
      <c r="A67" s="12">
        <f t="shared" si="7"/>
        <v>64</v>
      </c>
      <c r="B67" s="12" t="str">
        <f t="shared" si="8"/>
        <v>CFS</v>
      </c>
      <c r="C67" s="12" t="str">
        <f t="shared" si="6"/>
        <v>64-CFS</v>
      </c>
      <c r="D67" s="12" t="s">
        <v>189</v>
      </c>
      <c r="E67" s="13" t="str">
        <f t="shared" si="5"/>
        <v>64-CFS</v>
      </c>
      <c r="F67" s="12" t="s">
        <v>248</v>
      </c>
      <c r="G67" s="14">
        <v>45107</v>
      </c>
      <c r="H67" s="12" t="s">
        <v>2</v>
      </c>
      <c r="I67" s="12" t="s">
        <v>150</v>
      </c>
      <c r="J67" s="12"/>
      <c r="K67" s="12"/>
      <c r="L67" s="12" t="s">
        <v>130</v>
      </c>
      <c r="M67" s="12"/>
      <c r="N67" s="12"/>
      <c r="O67" s="12"/>
      <c r="P67" s="12" t="s">
        <v>126</v>
      </c>
      <c r="Q67" s="627">
        <f>VLOOKUP(P67,'Copie doc'!$F$5:$H$30,3,FALSE)</f>
        <v>78700</v>
      </c>
      <c r="R67" s="620"/>
      <c r="S67" s="616"/>
      <c r="T67" s="616"/>
      <c r="U67" s="12"/>
      <c r="V67" s="12"/>
      <c r="W67" s="617"/>
      <c r="X67" s="12"/>
      <c r="Y67" s="630"/>
      <c r="Z67" s="12" t="s">
        <v>181</v>
      </c>
      <c r="AA67" s="3"/>
      <c r="AB67" s="3"/>
    </row>
    <row r="68" spans="1:28">
      <c r="A68" s="12">
        <f t="shared" si="7"/>
        <v>65</v>
      </c>
      <c r="B68" s="12" t="str">
        <f t="shared" si="8"/>
        <v>AND</v>
      </c>
      <c r="C68" s="12" t="str">
        <f t="shared" si="6"/>
        <v>65-AND</v>
      </c>
      <c r="D68" s="12" t="s">
        <v>189</v>
      </c>
      <c r="E68" s="13" t="str">
        <f t="shared" si="5"/>
        <v>65-AND</v>
      </c>
      <c r="F68" s="12" t="s">
        <v>248</v>
      </c>
      <c r="G68" s="14">
        <v>45114</v>
      </c>
      <c r="H68" s="12" t="s">
        <v>2</v>
      </c>
      <c r="I68" s="12" t="s">
        <v>150</v>
      </c>
      <c r="J68" s="12"/>
      <c r="K68" s="12"/>
      <c r="L68" s="12" t="s">
        <v>125</v>
      </c>
      <c r="M68" s="12"/>
      <c r="N68" s="12"/>
      <c r="O68" s="12"/>
      <c r="P68" s="12" t="s">
        <v>5</v>
      </c>
      <c r="Q68" s="627">
        <f>VLOOKUP(P68,'Copie doc'!$F$5:$H$30,3,FALSE)</f>
        <v>78570</v>
      </c>
      <c r="R68" s="620"/>
      <c r="S68" s="616"/>
      <c r="T68" s="616"/>
      <c r="U68" s="12"/>
      <c r="V68" s="12"/>
      <c r="W68" s="617"/>
      <c r="X68" s="12"/>
      <c r="Y68" s="630"/>
      <c r="Z68" s="12"/>
      <c r="AA68" s="3"/>
      <c r="AB68" s="3"/>
    </row>
    <row r="69" spans="1:28">
      <c r="A69" s="12">
        <f t="shared" si="7"/>
        <v>66</v>
      </c>
      <c r="B69" s="12" t="str">
        <f t="shared" si="8"/>
        <v>ALL</v>
      </c>
      <c r="C69" s="12" t="str">
        <f t="shared" si="6"/>
        <v>66-ALL</v>
      </c>
      <c r="D69" s="12" t="s">
        <v>189</v>
      </c>
      <c r="E69" s="13" t="str">
        <f t="shared" si="5"/>
        <v>66-ALL</v>
      </c>
      <c r="F69" s="12" t="s">
        <v>217</v>
      </c>
      <c r="G69" s="14">
        <v>45125</v>
      </c>
      <c r="H69" s="12" t="s">
        <v>3</v>
      </c>
      <c r="I69" s="12" t="s">
        <v>150</v>
      </c>
      <c r="J69" s="12"/>
      <c r="K69" s="12"/>
      <c r="L69" s="12" t="s">
        <v>130</v>
      </c>
      <c r="M69" s="12"/>
      <c r="N69" s="12"/>
      <c r="O69" s="12"/>
      <c r="P69" s="12" t="s">
        <v>105</v>
      </c>
      <c r="Q69" s="627">
        <f>VLOOKUP(P69,'Copie doc'!$F$5:$H$30,3,FALSE)</f>
        <v>78580</v>
      </c>
      <c r="R69" s="12"/>
      <c r="S69" s="616"/>
      <c r="T69" s="616"/>
      <c r="U69" s="12"/>
      <c r="V69" s="12"/>
      <c r="W69" s="617"/>
      <c r="X69" s="12"/>
      <c r="Y69" s="630"/>
      <c r="Z69" s="12"/>
      <c r="AA69" s="3"/>
      <c r="AB69" s="3"/>
    </row>
    <row r="70" spans="1:28">
      <c r="A70" s="12">
        <f t="shared" si="7"/>
        <v>67</v>
      </c>
      <c r="B70" s="12" t="str">
        <f t="shared" si="8"/>
        <v>ARG</v>
      </c>
      <c r="C70" s="12" t="str">
        <f t="shared" si="6"/>
        <v>67-ARG</v>
      </c>
      <c r="D70" s="12" t="s">
        <v>189</v>
      </c>
      <c r="E70" s="13" t="str">
        <f t="shared" si="5"/>
        <v>67-ARG</v>
      </c>
      <c r="F70" s="12" t="s">
        <v>217</v>
      </c>
      <c r="G70" s="14">
        <v>45113</v>
      </c>
      <c r="H70" s="12" t="s">
        <v>3</v>
      </c>
      <c r="I70" s="12" t="s">
        <v>150</v>
      </c>
      <c r="J70" s="12"/>
      <c r="K70" s="12"/>
      <c r="L70" s="12" t="s">
        <v>130</v>
      </c>
      <c r="M70" s="12"/>
      <c r="N70" s="12"/>
      <c r="O70" s="12"/>
      <c r="P70" s="12" t="s">
        <v>143</v>
      </c>
      <c r="Q70" s="627">
        <f>VLOOKUP(P70,'Copie doc'!$F$5:$H$30,3,FALSE)</f>
        <v>95100</v>
      </c>
      <c r="R70" s="620"/>
      <c r="S70" s="616"/>
      <c r="T70" s="616"/>
      <c r="U70" s="12"/>
      <c r="V70" s="12"/>
      <c r="W70" s="617"/>
      <c r="X70" s="12"/>
      <c r="Y70" s="630"/>
      <c r="Z70" s="12"/>
      <c r="AA70" s="3"/>
      <c r="AB70" s="3"/>
    </row>
    <row r="71" spans="1:28">
      <c r="A71" s="12">
        <f t="shared" si="7"/>
        <v>68</v>
      </c>
      <c r="B71" s="12" t="str">
        <f t="shared" si="8"/>
        <v>BDA</v>
      </c>
      <c r="C71" s="12" t="str">
        <f t="shared" si="6"/>
        <v>68-BDA</v>
      </c>
      <c r="D71" s="12" t="s">
        <v>189</v>
      </c>
      <c r="E71" s="13" t="str">
        <f t="shared" si="5"/>
        <v>68-BDA</v>
      </c>
      <c r="F71" s="12" t="s">
        <v>233</v>
      </c>
      <c r="G71" s="14">
        <v>45106</v>
      </c>
      <c r="H71" s="12" t="s">
        <v>3</v>
      </c>
      <c r="I71" s="12" t="s">
        <v>152</v>
      </c>
      <c r="J71" s="12"/>
      <c r="K71" s="12"/>
      <c r="L71" s="12" t="s">
        <v>130</v>
      </c>
      <c r="M71" s="12"/>
      <c r="N71" s="12"/>
      <c r="O71" s="12"/>
      <c r="P71" s="12" t="s">
        <v>191</v>
      </c>
      <c r="Q71" s="627">
        <f>VLOOKUP(P71,'Copie doc'!$F$5:$H$30,3,FALSE)</f>
        <v>78390</v>
      </c>
      <c r="R71" s="620"/>
      <c r="S71" s="616"/>
      <c r="T71" s="616"/>
      <c r="U71" s="12"/>
      <c r="V71" s="12"/>
      <c r="W71" s="617"/>
      <c r="X71" s="12"/>
      <c r="Y71" s="630"/>
      <c r="Z71" s="12"/>
      <c r="AA71" s="3"/>
      <c r="AB71" s="3"/>
    </row>
    <row r="72" spans="1:28">
      <c r="A72" s="12">
        <f t="shared" si="7"/>
        <v>69</v>
      </c>
      <c r="B72" s="12" t="str">
        <f t="shared" si="8"/>
        <v>CFS</v>
      </c>
      <c r="C72" s="12" t="str">
        <f t="shared" si="6"/>
        <v>69-CFS</v>
      </c>
      <c r="D72" s="12" t="s">
        <v>189</v>
      </c>
      <c r="E72" s="13" t="str">
        <f t="shared" si="5"/>
        <v>69-CFS</v>
      </c>
      <c r="F72" s="12" t="s">
        <v>248</v>
      </c>
      <c r="G72" s="14">
        <v>45117</v>
      </c>
      <c r="H72" s="12" t="s">
        <v>3</v>
      </c>
      <c r="I72" s="12" t="s">
        <v>152</v>
      </c>
      <c r="J72" s="12"/>
      <c r="K72" s="12"/>
      <c r="L72" s="12" t="s">
        <v>130</v>
      </c>
      <c r="M72" s="12"/>
      <c r="N72" s="12"/>
      <c r="O72" s="12"/>
      <c r="P72" s="12" t="s">
        <v>126</v>
      </c>
      <c r="Q72" s="627">
        <f>VLOOKUP(P72,'Copie doc'!$F$5:$H$30,3,FALSE)</f>
        <v>78700</v>
      </c>
      <c r="R72" s="620"/>
      <c r="S72" s="616"/>
      <c r="T72" s="616"/>
      <c r="U72" s="12"/>
      <c r="V72" s="12"/>
      <c r="W72" s="617"/>
      <c r="X72" s="12"/>
      <c r="Y72" s="630"/>
      <c r="Z72" s="12"/>
      <c r="AA72" s="3"/>
      <c r="AB72" s="3"/>
    </row>
    <row r="73" spans="1:28">
      <c r="A73" s="12">
        <f t="shared" si="7"/>
        <v>70</v>
      </c>
      <c r="B73" s="12" t="str">
        <f t="shared" si="8"/>
        <v>CAR</v>
      </c>
      <c r="C73" s="12" t="str">
        <f t="shared" si="6"/>
        <v>70-CAR</v>
      </c>
      <c r="D73" s="12" t="s">
        <v>189</v>
      </c>
      <c r="E73" s="13" t="str">
        <f t="shared" si="5"/>
        <v>70-CAR</v>
      </c>
      <c r="F73" s="12" t="s">
        <v>217</v>
      </c>
      <c r="G73" s="14">
        <v>45114</v>
      </c>
      <c r="H73" s="12" t="s">
        <v>3</v>
      </c>
      <c r="I73" s="12" t="s">
        <v>129</v>
      </c>
      <c r="J73" s="12"/>
      <c r="K73" s="12"/>
      <c r="L73" s="12" t="s">
        <v>130</v>
      </c>
      <c r="M73" s="12"/>
      <c r="N73" s="12"/>
      <c r="O73" s="12"/>
      <c r="P73" s="12" t="s">
        <v>151</v>
      </c>
      <c r="Q73" s="627">
        <f>VLOOKUP(P73,'Copie doc'!$F$5:$H$30,3,FALSE)</f>
        <v>78955</v>
      </c>
      <c r="R73" s="620"/>
      <c r="S73" s="616"/>
      <c r="T73" s="616"/>
      <c r="U73" s="12"/>
      <c r="V73" s="12"/>
      <c r="W73" s="617"/>
      <c r="X73" s="12"/>
      <c r="Y73" s="630"/>
      <c r="Z73" s="12"/>
      <c r="AA73" s="3"/>
      <c r="AB73" s="3"/>
    </row>
    <row r="74" spans="1:28">
      <c r="A74" s="12">
        <f t="shared" si="7"/>
        <v>71</v>
      </c>
      <c r="B74" s="12" t="str">
        <f t="shared" si="8"/>
        <v>ARG</v>
      </c>
      <c r="C74" s="12" t="str">
        <f t="shared" si="6"/>
        <v>71-ARG</v>
      </c>
      <c r="D74" s="12" t="s">
        <v>189</v>
      </c>
      <c r="E74" s="13" t="str">
        <f t="shared" ref="E74:E132" si="9">C74</f>
        <v>71-ARG</v>
      </c>
      <c r="F74" s="12" t="s">
        <v>217</v>
      </c>
      <c r="G74" s="14">
        <v>45104</v>
      </c>
      <c r="H74" s="12" t="s">
        <v>2</v>
      </c>
      <c r="I74" s="12" t="s">
        <v>150</v>
      </c>
      <c r="J74" s="12"/>
      <c r="K74" s="12"/>
      <c r="L74" s="12" t="s">
        <v>130</v>
      </c>
      <c r="M74" s="12"/>
      <c r="N74" s="12"/>
      <c r="O74" s="12"/>
      <c r="P74" s="12" t="s">
        <v>143</v>
      </c>
      <c r="Q74" s="627">
        <f>VLOOKUP(P74,'Copie doc'!$F$5:$H$30,3,FALSE)</f>
        <v>95100</v>
      </c>
      <c r="R74" s="620"/>
      <c r="S74" s="616"/>
      <c r="T74" s="616"/>
      <c r="U74" s="12"/>
      <c r="V74" s="12"/>
      <c r="W74" s="617"/>
      <c r="X74" s="12"/>
      <c r="Y74" s="630"/>
      <c r="Z74" s="12"/>
      <c r="AA74" s="3"/>
      <c r="AB74" s="3"/>
    </row>
    <row r="75" spans="1:28">
      <c r="A75" s="12">
        <f t="shared" si="7"/>
        <v>72</v>
      </c>
      <c r="B75" s="12" t="str">
        <f t="shared" si="8"/>
        <v>ORG</v>
      </c>
      <c r="C75" s="12" t="str">
        <f t="shared" si="6"/>
        <v>72-ORG</v>
      </c>
      <c r="D75" s="12" t="s">
        <v>189</v>
      </c>
      <c r="E75" s="13" t="str">
        <f t="shared" si="9"/>
        <v>72-ORG</v>
      </c>
      <c r="F75" s="12" t="s">
        <v>217</v>
      </c>
      <c r="G75" s="14">
        <v>45118</v>
      </c>
      <c r="H75" s="12" t="s">
        <v>3</v>
      </c>
      <c r="I75" s="12" t="s">
        <v>150</v>
      </c>
      <c r="J75" s="12"/>
      <c r="K75" s="12"/>
      <c r="L75" s="12" t="s">
        <v>130</v>
      </c>
      <c r="M75" s="12"/>
      <c r="N75" s="12"/>
      <c r="O75" s="12"/>
      <c r="P75" s="12" t="s">
        <v>101</v>
      </c>
      <c r="Q75" s="627">
        <f>VLOOKUP(P75,'Copie doc'!$F$5:$H$30,3,FALSE)</f>
        <v>78630</v>
      </c>
      <c r="R75" s="620"/>
      <c r="S75" s="616"/>
      <c r="T75" s="616"/>
      <c r="U75" s="12"/>
      <c r="V75" s="12"/>
      <c r="W75" s="617"/>
      <c r="X75" s="12"/>
      <c r="Y75" s="630"/>
      <c r="Z75" s="12"/>
      <c r="AA75" s="3"/>
      <c r="AB75" s="3"/>
    </row>
    <row r="76" spans="1:28">
      <c r="A76" s="12">
        <f t="shared" si="7"/>
        <v>73</v>
      </c>
      <c r="B76" s="12" t="str">
        <f t="shared" si="8"/>
        <v>ACH</v>
      </c>
      <c r="C76" s="12" t="str">
        <f t="shared" si="6"/>
        <v>73-ACH</v>
      </c>
      <c r="D76" s="12" t="s">
        <v>189</v>
      </c>
      <c r="E76" s="13" t="str">
        <f t="shared" si="9"/>
        <v>73-ACH</v>
      </c>
      <c r="F76" s="12" t="s">
        <v>248</v>
      </c>
      <c r="G76" s="14">
        <v>45112</v>
      </c>
      <c r="H76" s="12" t="s">
        <v>3</v>
      </c>
      <c r="I76" s="12" t="s">
        <v>150</v>
      </c>
      <c r="J76" s="12"/>
      <c r="K76" s="12"/>
      <c r="L76" s="12" t="s">
        <v>125</v>
      </c>
      <c r="M76" s="12"/>
      <c r="N76" s="12"/>
      <c r="O76" s="12"/>
      <c r="P76" s="12" t="s">
        <v>8</v>
      </c>
      <c r="Q76" s="627">
        <f>VLOOKUP(P76,'Copie doc'!$F$5:$H$30,3,FALSE)</f>
        <v>78260</v>
      </c>
      <c r="R76" s="620"/>
      <c r="S76" s="616"/>
      <c r="T76" s="616"/>
      <c r="U76" s="12"/>
      <c r="V76" s="12"/>
      <c r="W76" s="617"/>
      <c r="X76" s="12"/>
      <c r="Y76" s="630"/>
      <c r="Z76" s="12"/>
      <c r="AA76" s="3"/>
      <c r="AB76" s="3"/>
    </row>
    <row r="77" spans="1:28">
      <c r="A77" s="12">
        <f t="shared" si="7"/>
        <v>74</v>
      </c>
      <c r="B77" s="12" t="str">
        <f t="shared" si="8"/>
        <v>ACH</v>
      </c>
      <c r="C77" s="12" t="str">
        <f t="shared" si="6"/>
        <v>74-ACH</v>
      </c>
      <c r="D77" s="12" t="s">
        <v>189</v>
      </c>
      <c r="E77" s="13" t="str">
        <f t="shared" si="9"/>
        <v>74-ACH</v>
      </c>
      <c r="F77" s="12" t="s">
        <v>248</v>
      </c>
      <c r="G77" s="14">
        <v>45112</v>
      </c>
      <c r="H77" s="12" t="s">
        <v>3</v>
      </c>
      <c r="I77" s="12" t="s">
        <v>150</v>
      </c>
      <c r="J77" s="12"/>
      <c r="K77" s="12"/>
      <c r="L77" s="12" t="s">
        <v>130</v>
      </c>
      <c r="M77" s="12"/>
      <c r="N77" s="12"/>
      <c r="O77" s="12"/>
      <c r="P77" s="12" t="s">
        <v>8</v>
      </c>
      <c r="Q77" s="627">
        <f>VLOOKUP(P77,'Copie doc'!$F$5:$H$30,3,FALSE)</f>
        <v>78260</v>
      </c>
      <c r="R77" s="620"/>
      <c r="S77" s="616"/>
      <c r="T77" s="616"/>
      <c r="U77" s="12"/>
      <c r="V77" s="12"/>
      <c r="W77" s="617"/>
      <c r="X77" s="12"/>
      <c r="Y77" s="630"/>
      <c r="Z77" s="12"/>
      <c r="AA77" s="3"/>
      <c r="AB77" s="3"/>
    </row>
    <row r="78" spans="1:28">
      <c r="A78" s="12">
        <f t="shared" si="7"/>
        <v>75</v>
      </c>
      <c r="B78" s="12" t="str">
        <f t="shared" si="8"/>
        <v>JOU</v>
      </c>
      <c r="C78" s="12" t="str">
        <f t="shared" si="6"/>
        <v>75-JOU</v>
      </c>
      <c r="D78" s="12" t="s">
        <v>189</v>
      </c>
      <c r="E78" s="13" t="str">
        <f t="shared" si="9"/>
        <v>75-JOU</v>
      </c>
      <c r="F78" s="12" t="s">
        <v>233</v>
      </c>
      <c r="G78" s="14">
        <v>45105</v>
      </c>
      <c r="H78" s="12" t="s">
        <v>3</v>
      </c>
      <c r="I78" s="12" t="s">
        <v>152</v>
      </c>
      <c r="J78" s="12"/>
      <c r="K78" s="12"/>
      <c r="L78" s="12" t="s">
        <v>125</v>
      </c>
      <c r="M78" s="12"/>
      <c r="N78" s="12"/>
      <c r="O78" s="12"/>
      <c r="P78" s="12" t="s">
        <v>192</v>
      </c>
      <c r="Q78" s="627">
        <f>VLOOKUP(P78,'Copie doc'!$F$5:$H$30,3,FALSE)</f>
        <v>78350</v>
      </c>
      <c r="R78" s="620"/>
      <c r="S78" s="616"/>
      <c r="T78" s="616"/>
      <c r="U78" s="12"/>
      <c r="V78" s="12"/>
      <c r="W78" s="617"/>
      <c r="X78" s="12"/>
      <c r="Y78" s="630"/>
      <c r="Z78" s="12"/>
      <c r="AA78" s="3"/>
      <c r="AB78" s="3"/>
    </row>
    <row r="79" spans="1:28">
      <c r="A79" s="12">
        <f t="shared" si="7"/>
        <v>76</v>
      </c>
      <c r="B79" s="12" t="str">
        <f t="shared" si="8"/>
        <v>BDA</v>
      </c>
      <c r="C79" s="12" t="str">
        <f t="shared" si="6"/>
        <v>76-BDA</v>
      </c>
      <c r="D79" s="12" t="s">
        <v>189</v>
      </c>
      <c r="E79" s="13" t="str">
        <f t="shared" si="9"/>
        <v>76-BDA</v>
      </c>
      <c r="F79" s="12" t="s">
        <v>233</v>
      </c>
      <c r="G79" s="14">
        <v>45106</v>
      </c>
      <c r="H79" s="12" t="s">
        <v>2</v>
      </c>
      <c r="I79" s="12" t="s">
        <v>150</v>
      </c>
      <c r="J79" s="12"/>
      <c r="K79" s="12"/>
      <c r="L79" s="12" t="s">
        <v>130</v>
      </c>
      <c r="M79" s="12"/>
      <c r="N79" s="12"/>
      <c r="O79" s="12"/>
      <c r="P79" s="12" t="s">
        <v>191</v>
      </c>
      <c r="Q79" s="627">
        <f>VLOOKUP(P79,'Copie doc'!$F$5:$H$30,3,FALSE)</f>
        <v>78390</v>
      </c>
      <c r="R79" s="620"/>
      <c r="S79" s="616"/>
      <c r="T79" s="616"/>
      <c r="U79" s="12"/>
      <c r="V79" s="12"/>
      <c r="W79" s="617"/>
      <c r="X79" s="12"/>
      <c r="Y79" s="630"/>
      <c r="Z79" s="12"/>
      <c r="AA79" s="3"/>
      <c r="AB79" s="3"/>
    </row>
    <row r="80" spans="1:28">
      <c r="A80" s="12">
        <f t="shared" si="7"/>
        <v>77</v>
      </c>
      <c r="B80" s="12" t="str">
        <f t="shared" si="8"/>
        <v>JUZ</v>
      </c>
      <c r="C80" s="12" t="str">
        <f t="shared" si="6"/>
        <v>77-JUZ</v>
      </c>
      <c r="D80" s="12" t="s">
        <v>189</v>
      </c>
      <c r="E80" s="13" t="str">
        <f t="shared" si="9"/>
        <v>77-JUZ</v>
      </c>
      <c r="F80" s="12" t="s">
        <v>217</v>
      </c>
      <c r="G80" s="14">
        <v>45110</v>
      </c>
      <c r="H80" s="12" t="s">
        <v>2</v>
      </c>
      <c r="I80" s="12" t="s">
        <v>152</v>
      </c>
      <c r="J80" s="12"/>
      <c r="K80" s="12"/>
      <c r="L80" s="12" t="s">
        <v>130</v>
      </c>
      <c r="M80" s="12"/>
      <c r="N80" s="12"/>
      <c r="O80" s="12"/>
      <c r="P80" s="12" t="s">
        <v>100</v>
      </c>
      <c r="Q80" s="627">
        <f>VLOOKUP(P80,'Copie doc'!$F$5:$H$30,3,FALSE)</f>
        <v>78820</v>
      </c>
      <c r="R80" s="620"/>
      <c r="S80" s="616"/>
      <c r="T80" s="616"/>
      <c r="U80" s="12"/>
      <c r="V80" s="12"/>
      <c r="W80" s="617"/>
      <c r="X80" s="12"/>
      <c r="Y80" s="630"/>
      <c r="Z80" s="12"/>
      <c r="AA80" s="3"/>
      <c r="AB80" s="3"/>
    </row>
    <row r="81" spans="1:28">
      <c r="A81" s="12">
        <f t="shared" si="7"/>
        <v>78</v>
      </c>
      <c r="B81" s="12" t="str">
        <f t="shared" si="8"/>
        <v>ACH</v>
      </c>
      <c r="C81" s="12" t="str">
        <f t="shared" si="6"/>
        <v>78-ACH</v>
      </c>
      <c r="D81" s="12" t="s">
        <v>189</v>
      </c>
      <c r="E81" s="13" t="str">
        <f t="shared" si="9"/>
        <v>78-ACH</v>
      </c>
      <c r="F81" s="12" t="s">
        <v>248</v>
      </c>
      <c r="G81" s="14">
        <v>45112</v>
      </c>
      <c r="H81" s="12" t="s">
        <v>2</v>
      </c>
      <c r="I81" s="12" t="s">
        <v>152</v>
      </c>
      <c r="J81" s="12"/>
      <c r="K81" s="12"/>
      <c r="L81" s="12" t="s">
        <v>125</v>
      </c>
      <c r="M81" s="12"/>
      <c r="N81" s="12"/>
      <c r="O81" s="12"/>
      <c r="P81" s="12" t="s">
        <v>8</v>
      </c>
      <c r="Q81" s="627">
        <v>78260</v>
      </c>
      <c r="R81" s="620"/>
      <c r="S81" s="616"/>
      <c r="T81" s="616"/>
      <c r="U81" s="12"/>
      <c r="V81" s="12"/>
      <c r="W81" s="617"/>
      <c r="X81" s="12"/>
      <c r="Y81" s="630"/>
      <c r="Z81" s="12"/>
      <c r="AA81" s="3"/>
      <c r="AB81" s="3"/>
    </row>
    <row r="82" spans="1:28">
      <c r="A82" s="12">
        <f t="shared" si="7"/>
        <v>79</v>
      </c>
      <c r="B82" s="12" t="str">
        <f t="shared" si="8"/>
        <v>AUL</v>
      </c>
      <c r="C82" s="12" t="str">
        <f t="shared" si="6"/>
        <v>79-AUL</v>
      </c>
      <c r="D82" s="12" t="s">
        <v>189</v>
      </c>
      <c r="E82" s="13" t="str">
        <f t="shared" si="9"/>
        <v>79-AUL</v>
      </c>
      <c r="F82" s="12" t="s">
        <v>217</v>
      </c>
      <c r="G82" s="14">
        <v>45118</v>
      </c>
      <c r="H82" s="12" t="s">
        <v>3</v>
      </c>
      <c r="I82" s="12" t="s">
        <v>152</v>
      </c>
      <c r="J82" s="12"/>
      <c r="K82" s="12"/>
      <c r="L82" s="12" t="s">
        <v>130</v>
      </c>
      <c r="M82" s="12"/>
      <c r="N82" s="12"/>
      <c r="O82" s="12"/>
      <c r="P82" s="12" t="s">
        <v>135</v>
      </c>
      <c r="Q82" s="627">
        <f>VLOOKUP(P82,'Copie doc'!$F$5:$H$30,3,FALSE)</f>
        <v>78126</v>
      </c>
      <c r="R82" s="620"/>
      <c r="S82" s="616"/>
      <c r="T82" s="616"/>
      <c r="U82" s="12"/>
      <c r="V82" s="12"/>
      <c r="W82" s="617"/>
      <c r="X82" s="12"/>
      <c r="Y82" s="630"/>
      <c r="Z82" s="12"/>
      <c r="AA82" s="3"/>
      <c r="AB82" s="3"/>
    </row>
    <row r="83" spans="1:28">
      <c r="A83" s="12">
        <f t="shared" si="7"/>
        <v>80</v>
      </c>
      <c r="B83" s="12" t="str">
        <f t="shared" si="8"/>
        <v>CFS</v>
      </c>
      <c r="C83" s="12" t="str">
        <f t="shared" si="6"/>
        <v>80-CFS</v>
      </c>
      <c r="D83" s="12" t="s">
        <v>189</v>
      </c>
      <c r="E83" s="13" t="str">
        <f t="shared" si="9"/>
        <v>80-CFS</v>
      </c>
      <c r="F83" s="12" t="s">
        <v>248</v>
      </c>
      <c r="G83" s="14">
        <v>45098</v>
      </c>
      <c r="H83" s="12" t="s">
        <v>3</v>
      </c>
      <c r="I83" s="12" t="s">
        <v>124</v>
      </c>
      <c r="J83" s="12"/>
      <c r="K83" s="12"/>
      <c r="L83" s="12" t="s">
        <v>130</v>
      </c>
      <c r="M83" s="12"/>
      <c r="N83" s="12"/>
      <c r="O83" s="12"/>
      <c r="P83" s="12" t="s">
        <v>126</v>
      </c>
      <c r="Q83" s="627">
        <f>VLOOKUP(P83,'Copie doc'!$F$5:$H$30,3,FALSE)</f>
        <v>78700</v>
      </c>
      <c r="R83" s="620"/>
      <c r="S83" s="616"/>
      <c r="T83" s="616"/>
      <c r="U83" s="12"/>
      <c r="V83" s="12"/>
      <c r="W83" s="617"/>
      <c r="X83" s="12"/>
      <c r="Y83" s="630"/>
      <c r="Z83" s="12" t="s">
        <v>153</v>
      </c>
      <c r="AA83" s="3"/>
      <c r="AB83" s="3"/>
    </row>
    <row r="84" spans="1:28">
      <c r="A84" s="12">
        <f t="shared" si="7"/>
        <v>81</v>
      </c>
      <c r="B84" s="12" t="str">
        <f t="shared" si="8"/>
        <v>JOU</v>
      </c>
      <c r="C84" s="12" t="str">
        <f t="shared" si="6"/>
        <v>81-JOU</v>
      </c>
      <c r="D84" s="12" t="s">
        <v>189</v>
      </c>
      <c r="E84" s="13" t="str">
        <f t="shared" si="9"/>
        <v>81-JOU</v>
      </c>
      <c r="F84" s="12" t="s">
        <v>233</v>
      </c>
      <c r="G84" s="14">
        <v>45118</v>
      </c>
      <c r="H84" s="12" t="s">
        <v>2</v>
      </c>
      <c r="I84" s="12" t="s">
        <v>152</v>
      </c>
      <c r="J84" s="12"/>
      <c r="K84" s="12"/>
      <c r="L84" s="12" t="s">
        <v>125</v>
      </c>
      <c r="M84" s="12"/>
      <c r="N84" s="12"/>
      <c r="O84" s="12"/>
      <c r="P84" s="12" t="s">
        <v>192</v>
      </c>
      <c r="Q84" s="627">
        <f>VLOOKUP(P84,'Copie doc'!$F$5:$H$30,3,FALSE)</f>
        <v>78350</v>
      </c>
      <c r="R84" s="620"/>
      <c r="S84" s="616"/>
      <c r="T84" s="616"/>
      <c r="U84" s="12"/>
      <c r="V84" s="12"/>
      <c r="W84" s="617"/>
      <c r="X84" s="12"/>
      <c r="Y84" s="630"/>
      <c r="Z84" s="12"/>
      <c r="AA84" s="3"/>
      <c r="AB84" s="3"/>
    </row>
    <row r="85" spans="1:28">
      <c r="A85" s="12">
        <f t="shared" si="7"/>
        <v>82</v>
      </c>
      <c r="B85" s="12" t="str">
        <f t="shared" si="8"/>
        <v>VAU</v>
      </c>
      <c r="C85" s="12" t="str">
        <f t="shared" si="6"/>
        <v>82-VAU</v>
      </c>
      <c r="D85" s="12" t="s">
        <v>189</v>
      </c>
      <c r="E85" s="13" t="str">
        <f t="shared" si="9"/>
        <v>82-VAU</v>
      </c>
      <c r="F85" s="12" t="s">
        <v>217</v>
      </c>
      <c r="G85" s="14">
        <v>45111</v>
      </c>
      <c r="H85" s="12" t="s">
        <v>3</v>
      </c>
      <c r="I85" s="12" t="s">
        <v>150</v>
      </c>
      <c r="J85" s="12"/>
      <c r="K85" s="12"/>
      <c r="L85" s="12" t="s">
        <v>130</v>
      </c>
      <c r="M85" s="12"/>
      <c r="N85" s="12"/>
      <c r="O85" s="12"/>
      <c r="P85" s="12" t="s">
        <v>138</v>
      </c>
      <c r="Q85" s="627">
        <f>VLOOKUP(P85,'Copie doc'!$F$5:$H$30,3,FALSE)</f>
        <v>78740</v>
      </c>
      <c r="R85" s="620"/>
      <c r="S85" s="616"/>
      <c r="T85" s="616"/>
      <c r="U85" s="12"/>
      <c r="V85" s="12"/>
      <c r="W85" s="617"/>
      <c r="X85" s="12"/>
      <c r="Y85" s="630"/>
      <c r="Z85" s="12"/>
      <c r="AA85" s="3"/>
      <c r="AB85" s="3"/>
    </row>
    <row r="86" spans="1:28">
      <c r="A86" s="12">
        <f t="shared" si="7"/>
        <v>83</v>
      </c>
      <c r="B86" s="12" t="str">
        <f t="shared" si="8"/>
        <v>AUB</v>
      </c>
      <c r="C86" s="12" t="str">
        <f t="shared" si="6"/>
        <v>83-AUB</v>
      </c>
      <c r="D86" s="12" t="s">
        <v>189</v>
      </c>
      <c r="E86" s="13" t="str">
        <f t="shared" si="9"/>
        <v>83-AUB</v>
      </c>
      <c r="F86" s="12" t="s">
        <v>217</v>
      </c>
      <c r="G86" s="14">
        <v>45118</v>
      </c>
      <c r="H86" s="12" t="s">
        <v>3</v>
      </c>
      <c r="I86" s="12" t="s">
        <v>124</v>
      </c>
      <c r="J86" s="12"/>
      <c r="K86" s="12"/>
      <c r="L86" s="12" t="s">
        <v>130</v>
      </c>
      <c r="M86" s="12"/>
      <c r="N86" s="12"/>
      <c r="O86" s="12"/>
      <c r="P86" s="12" t="s">
        <v>102</v>
      </c>
      <c r="Q86" s="627">
        <f>VLOOKUP(P86,'Copie doc'!$F$5:$H$30,3,FALSE)</f>
        <v>78410</v>
      </c>
      <c r="R86" s="620"/>
      <c r="S86" s="616"/>
      <c r="T86" s="616"/>
      <c r="U86" s="12"/>
      <c r="V86" s="12"/>
      <c r="W86" s="617"/>
      <c r="X86" s="12"/>
      <c r="Y86" s="630"/>
      <c r="Z86" s="12"/>
      <c r="AA86" s="3"/>
      <c r="AB86" s="3"/>
    </row>
    <row r="87" spans="1:28">
      <c r="A87" s="12">
        <f t="shared" si="7"/>
        <v>84</v>
      </c>
      <c r="B87" s="12" t="str">
        <f t="shared" si="8"/>
        <v>ORG</v>
      </c>
      <c r="C87" s="12" t="str">
        <f t="shared" si="6"/>
        <v>84-ORG</v>
      </c>
      <c r="D87" s="12" t="s">
        <v>189</v>
      </c>
      <c r="E87" s="13" t="str">
        <f t="shared" si="9"/>
        <v>84-ORG</v>
      </c>
      <c r="F87" s="12" t="s">
        <v>217</v>
      </c>
      <c r="G87" s="14">
        <v>45118</v>
      </c>
      <c r="H87" s="12" t="s">
        <v>2</v>
      </c>
      <c r="I87" s="12" t="s">
        <v>152</v>
      </c>
      <c r="J87" s="12"/>
      <c r="K87" s="12"/>
      <c r="L87" s="12" t="s">
        <v>130</v>
      </c>
      <c r="M87" s="12"/>
      <c r="N87" s="12"/>
      <c r="O87" s="12"/>
      <c r="P87" s="12" t="s">
        <v>101</v>
      </c>
      <c r="Q87" s="627">
        <f>VLOOKUP(P87,'Copie doc'!$F$5:$H$30,3,FALSE)</f>
        <v>78630</v>
      </c>
      <c r="R87" s="620"/>
      <c r="S87" s="616"/>
      <c r="T87" s="616"/>
      <c r="U87" s="12"/>
      <c r="V87" s="12"/>
      <c r="W87" s="617"/>
      <c r="X87" s="12"/>
      <c r="Y87" s="630"/>
      <c r="Z87" s="12" t="s">
        <v>153</v>
      </c>
      <c r="AA87" s="3"/>
      <c r="AB87" s="3"/>
    </row>
    <row r="88" spans="1:28">
      <c r="A88" s="12">
        <f t="shared" si="7"/>
        <v>85</v>
      </c>
      <c r="B88" s="12" t="str">
        <f t="shared" si="8"/>
        <v>BUT</v>
      </c>
      <c r="C88" s="12" t="str">
        <f t="shared" si="6"/>
        <v>85-BUT</v>
      </c>
      <c r="D88" s="12" t="s">
        <v>189</v>
      </c>
      <c r="E88" s="13" t="str">
        <f t="shared" si="9"/>
        <v>85-BUT</v>
      </c>
      <c r="F88" s="12" t="s">
        <v>217</v>
      </c>
      <c r="G88" s="14">
        <v>45112</v>
      </c>
      <c r="H88" s="12" t="s">
        <v>3</v>
      </c>
      <c r="I88" s="12" t="s">
        <v>129</v>
      </c>
      <c r="J88" s="12"/>
      <c r="K88" s="12"/>
      <c r="L88" s="12" t="s">
        <v>130</v>
      </c>
      <c r="M88" s="12"/>
      <c r="N88" s="12"/>
      <c r="O88" s="12"/>
      <c r="P88" s="12" t="s">
        <v>182</v>
      </c>
      <c r="Q88" s="627">
        <f>VLOOKUP(P88,'Copie doc'!$F$5:$H$30,3,FALSE)</f>
        <v>95430</v>
      </c>
      <c r="R88" s="620"/>
      <c r="S88" s="616"/>
      <c r="T88" s="616"/>
      <c r="U88" s="12"/>
      <c r="V88" s="12"/>
      <c r="W88" s="617"/>
      <c r="X88" s="12"/>
      <c r="Y88" s="630"/>
      <c r="Z88" s="12"/>
      <c r="AA88" s="3"/>
      <c r="AB88" s="3"/>
    </row>
    <row r="89" spans="1:28">
      <c r="A89" s="12">
        <f t="shared" si="7"/>
        <v>86</v>
      </c>
      <c r="B89" s="12" t="str">
        <f t="shared" si="8"/>
        <v>CFS</v>
      </c>
      <c r="C89" s="12" t="str">
        <f t="shared" si="6"/>
        <v>86-CFS</v>
      </c>
      <c r="D89" s="12" t="s">
        <v>189</v>
      </c>
      <c r="E89" s="13" t="str">
        <f t="shared" si="9"/>
        <v>86-CFS</v>
      </c>
      <c r="F89" s="12" t="s">
        <v>248</v>
      </c>
      <c r="G89" s="14">
        <v>45117</v>
      </c>
      <c r="H89" s="12" t="s">
        <v>2</v>
      </c>
      <c r="I89" s="12" t="s">
        <v>150</v>
      </c>
      <c r="J89" s="12"/>
      <c r="K89" s="12"/>
      <c r="L89" s="12" t="s">
        <v>125</v>
      </c>
      <c r="M89" s="12"/>
      <c r="N89" s="12"/>
      <c r="O89" s="12"/>
      <c r="P89" s="12" t="s">
        <v>126</v>
      </c>
      <c r="Q89" s="627">
        <f>VLOOKUP(P89,'Copie doc'!$F$5:$H$30,3,FALSE)</f>
        <v>78700</v>
      </c>
      <c r="R89" s="620"/>
      <c r="S89" s="616"/>
      <c r="T89" s="616"/>
      <c r="U89" s="12"/>
      <c r="V89" s="12"/>
      <c r="W89" s="617"/>
      <c r="X89" s="12"/>
      <c r="Y89" s="630"/>
      <c r="Z89" s="12"/>
      <c r="AA89" s="3"/>
      <c r="AB89" s="3"/>
    </row>
    <row r="90" spans="1:28">
      <c r="A90" s="12">
        <f t="shared" si="7"/>
        <v>87</v>
      </c>
      <c r="B90" s="12" t="str">
        <f t="shared" si="8"/>
        <v>AUB</v>
      </c>
      <c r="C90" s="12" t="str">
        <f t="shared" si="6"/>
        <v>87-AUB</v>
      </c>
      <c r="D90" s="12" t="s">
        <v>189</v>
      </c>
      <c r="E90" s="13" t="str">
        <f t="shared" si="9"/>
        <v>87-AUB</v>
      </c>
      <c r="F90" s="12" t="s">
        <v>217</v>
      </c>
      <c r="G90" s="14">
        <v>45117</v>
      </c>
      <c r="H90" s="12" t="s">
        <v>3</v>
      </c>
      <c r="I90" s="12" t="s">
        <v>129</v>
      </c>
      <c r="J90" s="12"/>
      <c r="K90" s="12"/>
      <c r="L90" s="12" t="s">
        <v>125</v>
      </c>
      <c r="M90" s="12"/>
      <c r="N90" s="12"/>
      <c r="O90" s="12"/>
      <c r="P90" s="12" t="s">
        <v>102</v>
      </c>
      <c r="Q90" s="627">
        <f>VLOOKUP(P90,'Copie doc'!$F$5:$H$30,3,FALSE)</f>
        <v>78410</v>
      </c>
      <c r="R90" s="620"/>
      <c r="S90" s="616"/>
      <c r="T90" s="616"/>
      <c r="U90" s="12"/>
      <c r="V90" s="12"/>
      <c r="W90" s="617"/>
      <c r="X90" s="12"/>
      <c r="Y90" s="630"/>
      <c r="Z90" s="12"/>
      <c r="AA90" s="3"/>
      <c r="AB90" s="3"/>
    </row>
    <row r="91" spans="1:28">
      <c r="A91" s="12">
        <f t="shared" si="7"/>
        <v>88</v>
      </c>
      <c r="B91" s="12" t="str">
        <f t="shared" si="8"/>
        <v>CAR</v>
      </c>
      <c r="C91" s="12" t="str">
        <f t="shared" si="6"/>
        <v>88-CAR</v>
      </c>
      <c r="D91" s="12" t="s">
        <v>189</v>
      </c>
      <c r="E91" s="13" t="str">
        <f t="shared" si="9"/>
        <v>88-CAR</v>
      </c>
      <c r="F91" s="12" t="s">
        <v>248</v>
      </c>
      <c r="G91" s="14">
        <v>45113</v>
      </c>
      <c r="H91" s="12" t="s">
        <v>2</v>
      </c>
      <c r="I91" s="12" t="s">
        <v>150</v>
      </c>
      <c r="J91" s="12"/>
      <c r="K91" s="12"/>
      <c r="L91" s="12" t="s">
        <v>125</v>
      </c>
      <c r="M91" s="12"/>
      <c r="N91" s="12"/>
      <c r="O91" s="12"/>
      <c r="P91" s="12" t="s">
        <v>151</v>
      </c>
      <c r="Q91" s="627">
        <v>78955</v>
      </c>
      <c r="R91" s="620"/>
      <c r="S91" s="616"/>
      <c r="T91" s="616"/>
      <c r="U91" s="12"/>
      <c r="V91" s="12"/>
      <c r="W91" s="617"/>
      <c r="X91" s="12"/>
      <c r="Y91" s="630"/>
      <c r="Z91" s="12"/>
      <c r="AA91" s="3"/>
      <c r="AB91" s="3"/>
    </row>
    <row r="92" spans="1:28">
      <c r="A92" s="12">
        <f t="shared" si="7"/>
        <v>89</v>
      </c>
      <c r="B92" s="12" t="str">
        <f t="shared" si="8"/>
        <v>BUT</v>
      </c>
      <c r="C92" s="12" t="str">
        <f t="shared" si="6"/>
        <v>89-BUT</v>
      </c>
      <c r="D92" s="12" t="s">
        <v>189</v>
      </c>
      <c r="E92" s="13" t="str">
        <f t="shared" si="9"/>
        <v>89-BUT</v>
      </c>
      <c r="F92" s="12" t="s">
        <v>217</v>
      </c>
      <c r="G92" s="14">
        <v>45112</v>
      </c>
      <c r="H92" s="12" t="s">
        <v>3</v>
      </c>
      <c r="I92" s="12" t="s">
        <v>150</v>
      </c>
      <c r="J92" s="12"/>
      <c r="K92" s="12"/>
      <c r="L92" s="12" t="s">
        <v>130</v>
      </c>
      <c r="M92" s="12"/>
      <c r="N92" s="12"/>
      <c r="O92" s="12"/>
      <c r="P92" s="12" t="s">
        <v>182</v>
      </c>
      <c r="Q92" s="627">
        <f>VLOOKUP(P92,'Copie doc'!$F$5:$H$30,3,FALSE)</f>
        <v>95430</v>
      </c>
      <c r="R92" s="620"/>
      <c r="S92" s="616"/>
      <c r="T92" s="616"/>
      <c r="U92" s="12"/>
      <c r="V92" s="12"/>
      <c r="W92" s="617"/>
      <c r="X92" s="12"/>
      <c r="Y92" s="630"/>
      <c r="Z92" s="12"/>
      <c r="AA92" s="3"/>
      <c r="AB92" s="3"/>
    </row>
    <row r="93" spans="1:28">
      <c r="A93" s="12">
        <f t="shared" si="7"/>
        <v>90</v>
      </c>
      <c r="B93" s="12" t="str">
        <f t="shared" si="8"/>
        <v>CAR</v>
      </c>
      <c r="C93" s="12" t="str">
        <f t="shared" si="6"/>
        <v>90-CAR</v>
      </c>
      <c r="D93" s="12" t="s">
        <v>189</v>
      </c>
      <c r="E93" s="13" t="str">
        <f t="shared" si="9"/>
        <v>90-CAR</v>
      </c>
      <c r="F93" s="12" t="s">
        <v>248</v>
      </c>
      <c r="G93" s="14">
        <v>45119</v>
      </c>
      <c r="H93" s="12" t="s">
        <v>3</v>
      </c>
      <c r="I93" s="12" t="s">
        <v>150</v>
      </c>
      <c r="J93" s="12"/>
      <c r="K93" s="12"/>
      <c r="L93" s="12" t="s">
        <v>130</v>
      </c>
      <c r="M93" s="12"/>
      <c r="N93" s="12"/>
      <c r="O93" s="12"/>
      <c r="P93" s="12" t="s">
        <v>151</v>
      </c>
      <c r="Q93" s="627">
        <f>VLOOKUP(P93,'Copie doc'!$F$5:$H$30,3,FALSE)</f>
        <v>78955</v>
      </c>
      <c r="R93" s="620"/>
      <c r="S93" s="616"/>
      <c r="T93" s="616"/>
      <c r="U93" s="12"/>
      <c r="V93" s="12"/>
      <c r="W93" s="617"/>
      <c r="X93" s="12"/>
      <c r="Y93" s="630"/>
      <c r="Z93" s="12"/>
      <c r="AA93" s="3"/>
      <c r="AB93" s="3"/>
    </row>
    <row r="94" spans="1:28">
      <c r="A94" s="12">
        <f t="shared" si="7"/>
        <v>91</v>
      </c>
      <c r="B94" s="12" t="str">
        <f t="shared" si="8"/>
        <v>CHP</v>
      </c>
      <c r="C94" s="12" t="str">
        <f t="shared" si="6"/>
        <v>91-CHP</v>
      </c>
      <c r="D94" s="12" t="s">
        <v>189</v>
      </c>
      <c r="E94" s="13" t="str">
        <f t="shared" si="9"/>
        <v>91-CHP</v>
      </c>
      <c r="F94" s="12" t="s">
        <v>248</v>
      </c>
      <c r="G94" s="14">
        <v>45118</v>
      </c>
      <c r="H94" s="12" t="s">
        <v>2</v>
      </c>
      <c r="I94" s="12" t="s">
        <v>150</v>
      </c>
      <c r="J94" s="12"/>
      <c r="K94" s="12"/>
      <c r="L94" s="12" t="s">
        <v>130</v>
      </c>
      <c r="M94" s="12"/>
      <c r="N94" s="12"/>
      <c r="O94" s="12"/>
      <c r="P94" s="12" t="s">
        <v>131</v>
      </c>
      <c r="Q94" s="627">
        <f>VLOOKUP(P94,'Copie doc'!$F$5:$H$30,3,FALSE)</f>
        <v>78570</v>
      </c>
      <c r="R94" s="12"/>
      <c r="S94" s="616"/>
      <c r="T94" s="616"/>
      <c r="U94" s="12"/>
      <c r="V94" s="12"/>
      <c r="W94" s="617"/>
      <c r="X94" s="12"/>
      <c r="Y94" s="630"/>
      <c r="Z94" s="12" t="s">
        <v>153</v>
      </c>
      <c r="AA94" s="3"/>
      <c r="AB94" s="3"/>
    </row>
    <row r="95" spans="1:28">
      <c r="A95" s="12">
        <f t="shared" si="7"/>
        <v>92</v>
      </c>
      <c r="B95" s="12" t="str">
        <f t="shared" si="8"/>
        <v>CHP</v>
      </c>
      <c r="C95" s="12" t="str">
        <f t="shared" si="6"/>
        <v>92-CHP</v>
      </c>
      <c r="D95" s="12" t="s">
        <v>189</v>
      </c>
      <c r="E95" s="13" t="str">
        <f t="shared" si="9"/>
        <v>92-CHP</v>
      </c>
      <c r="F95" s="12" t="s">
        <v>248</v>
      </c>
      <c r="G95" s="14">
        <v>45120</v>
      </c>
      <c r="H95" s="12" t="s">
        <v>3</v>
      </c>
      <c r="I95" s="12" t="s">
        <v>129</v>
      </c>
      <c r="J95" s="12"/>
      <c r="K95" s="12"/>
      <c r="L95" s="12" t="s">
        <v>130</v>
      </c>
      <c r="M95" s="12"/>
      <c r="N95" s="12"/>
      <c r="O95" s="12"/>
      <c r="P95" s="12" t="s">
        <v>131</v>
      </c>
      <c r="Q95" s="627">
        <f>VLOOKUP(P95,'Copie doc'!$F$5:$H$30,3,FALSE)</f>
        <v>78570</v>
      </c>
      <c r="R95" s="620"/>
      <c r="S95" s="616"/>
      <c r="T95" s="616"/>
      <c r="U95" s="12"/>
      <c r="V95" s="12"/>
      <c r="W95" s="617"/>
      <c r="X95" s="12"/>
      <c r="Y95" s="630"/>
      <c r="Z95" s="12"/>
      <c r="AA95" s="3"/>
      <c r="AB95" s="3"/>
    </row>
    <row r="96" spans="1:28">
      <c r="A96" s="12">
        <f t="shared" si="7"/>
        <v>93</v>
      </c>
      <c r="B96" s="12" t="str">
        <f t="shared" si="8"/>
        <v>MOR</v>
      </c>
      <c r="C96" s="12" t="str">
        <f t="shared" si="6"/>
        <v>93-MOR</v>
      </c>
      <c r="D96" s="12" t="s">
        <v>189</v>
      </c>
      <c r="E96" s="13" t="str">
        <f t="shared" si="9"/>
        <v>93-MOR</v>
      </c>
      <c r="F96" s="12" t="s">
        <v>217</v>
      </c>
      <c r="G96" s="14">
        <v>45118</v>
      </c>
      <c r="H96" s="12" t="s">
        <v>2</v>
      </c>
      <c r="I96" s="12" t="s">
        <v>152</v>
      </c>
      <c r="J96" s="12"/>
      <c r="K96" s="12"/>
      <c r="L96" s="12" t="s">
        <v>130</v>
      </c>
      <c r="M96" s="12"/>
      <c r="N96" s="12"/>
      <c r="O96" s="12"/>
      <c r="P96" s="12" t="s">
        <v>104</v>
      </c>
      <c r="Q96" s="627">
        <f>VLOOKUP(P96,'Copie doc'!$F$5:$H$30,3,FALSE)</f>
        <v>78630</v>
      </c>
      <c r="R96" s="620"/>
      <c r="S96" s="616"/>
      <c r="T96" s="616"/>
      <c r="U96" s="12"/>
      <c r="V96" s="12"/>
      <c r="W96" s="617"/>
      <c r="X96" s="12"/>
      <c r="Y96" s="630"/>
      <c r="Z96" s="12"/>
      <c r="AA96" s="3"/>
      <c r="AB96" s="3"/>
    </row>
    <row r="97" spans="1:28">
      <c r="A97" s="12">
        <f t="shared" si="7"/>
        <v>94</v>
      </c>
      <c r="B97" s="12" t="str">
        <f t="shared" si="8"/>
        <v>AND</v>
      </c>
      <c r="C97" s="12" t="str">
        <f t="shared" si="6"/>
        <v>94-AND</v>
      </c>
      <c r="D97" s="12" t="s">
        <v>189</v>
      </c>
      <c r="E97" s="13" t="str">
        <f t="shared" si="9"/>
        <v>94-AND</v>
      </c>
      <c r="F97" s="12" t="s">
        <v>248</v>
      </c>
      <c r="G97" s="14">
        <v>45103</v>
      </c>
      <c r="H97" s="12" t="s">
        <v>3</v>
      </c>
      <c r="I97" s="12" t="s">
        <v>152</v>
      </c>
      <c r="J97" s="12"/>
      <c r="K97" s="12"/>
      <c r="L97" s="12" t="s">
        <v>130</v>
      </c>
      <c r="M97" s="12"/>
      <c r="N97" s="12"/>
      <c r="O97" s="12"/>
      <c r="P97" s="12" t="s">
        <v>5</v>
      </c>
      <c r="Q97" s="627">
        <f>VLOOKUP(P97,'Copie doc'!$F$5:$H$30,3,FALSE)</f>
        <v>78570</v>
      </c>
      <c r="R97" s="620"/>
      <c r="S97" s="616"/>
      <c r="T97" s="616"/>
      <c r="U97" s="12"/>
      <c r="V97" s="12"/>
      <c r="W97" s="617"/>
      <c r="X97" s="12"/>
      <c r="Y97" s="630"/>
      <c r="Z97" s="12"/>
      <c r="AA97" s="3"/>
      <c r="AB97" s="3"/>
    </row>
    <row r="98" spans="1:28">
      <c r="A98" s="12">
        <f t="shared" si="7"/>
        <v>95</v>
      </c>
      <c r="B98" s="12" t="str">
        <f t="shared" si="8"/>
        <v>CFS</v>
      </c>
      <c r="C98" s="12" t="str">
        <f t="shared" si="6"/>
        <v>95-CFS</v>
      </c>
      <c r="D98" s="12" t="s">
        <v>189</v>
      </c>
      <c r="E98" s="13" t="str">
        <f t="shared" si="9"/>
        <v>95-CFS</v>
      </c>
      <c r="F98" s="12" t="s">
        <v>217</v>
      </c>
      <c r="G98" s="14">
        <v>45114</v>
      </c>
      <c r="H98" s="12" t="s">
        <v>3</v>
      </c>
      <c r="I98" s="12" t="s">
        <v>150</v>
      </c>
      <c r="J98" s="12"/>
      <c r="K98" s="12"/>
      <c r="L98" s="12" t="s">
        <v>125</v>
      </c>
      <c r="M98" s="12"/>
      <c r="N98" s="12"/>
      <c r="O98" s="12"/>
      <c r="P98" s="12" t="s">
        <v>126</v>
      </c>
      <c r="Q98" s="627">
        <f>VLOOKUP(P98,'Copie doc'!$F$5:$H$30,3,FALSE)</f>
        <v>78700</v>
      </c>
      <c r="R98" s="620"/>
      <c r="S98" s="616"/>
      <c r="T98" s="616"/>
      <c r="U98" s="12"/>
      <c r="V98" s="12"/>
      <c r="W98" s="617"/>
      <c r="X98" s="12"/>
      <c r="Y98" s="630"/>
      <c r="Z98" s="12"/>
      <c r="AA98" s="3"/>
      <c r="AB98" s="3"/>
    </row>
    <row r="99" spans="1:28">
      <c r="A99" s="12">
        <f t="shared" si="7"/>
        <v>96</v>
      </c>
      <c r="B99" s="12" t="str">
        <f t="shared" si="8"/>
        <v>ORG</v>
      </c>
      <c r="C99" s="12" t="str">
        <f t="shared" si="6"/>
        <v>96-ORG</v>
      </c>
      <c r="D99" s="12" t="s">
        <v>189</v>
      </c>
      <c r="E99" s="13" t="str">
        <f t="shared" si="9"/>
        <v>96-ORG</v>
      </c>
      <c r="F99" s="12" t="s">
        <v>217</v>
      </c>
      <c r="G99" s="14">
        <v>45117</v>
      </c>
      <c r="H99" s="12" t="s">
        <v>3</v>
      </c>
      <c r="I99" s="12" t="s">
        <v>150</v>
      </c>
      <c r="J99" s="12"/>
      <c r="K99" s="12"/>
      <c r="L99" s="12" t="s">
        <v>130</v>
      </c>
      <c r="M99" s="12"/>
      <c r="N99" s="12"/>
      <c r="O99" s="12"/>
      <c r="P99" s="12" t="s">
        <v>101</v>
      </c>
      <c r="Q99" s="627">
        <f>VLOOKUP(P99,'Copie doc'!$F$5:$H$30,3,FALSE)</f>
        <v>78630</v>
      </c>
      <c r="R99" s="620"/>
      <c r="S99" s="616"/>
      <c r="T99" s="616"/>
      <c r="U99" s="12"/>
      <c r="V99" s="12"/>
      <c r="W99" s="617"/>
      <c r="X99" s="12"/>
      <c r="Y99" s="630"/>
      <c r="Z99" s="12"/>
      <c r="AA99" s="3"/>
      <c r="AB99" s="3"/>
    </row>
    <row r="100" spans="1:28">
      <c r="A100" s="12">
        <f t="shared" si="7"/>
        <v>97</v>
      </c>
      <c r="B100" s="12" t="str">
        <f t="shared" si="8"/>
        <v>AUB</v>
      </c>
      <c r="C100" s="12" t="str">
        <f t="shared" si="6"/>
        <v>97-AUB</v>
      </c>
      <c r="D100" s="12" t="s">
        <v>189</v>
      </c>
      <c r="E100" s="13" t="str">
        <f t="shared" si="9"/>
        <v>97-AUB</v>
      </c>
      <c r="F100" s="12" t="s">
        <v>217</v>
      </c>
      <c r="G100" s="14">
        <v>45117</v>
      </c>
      <c r="H100" s="12" t="s">
        <v>3</v>
      </c>
      <c r="I100" s="12" t="s">
        <v>129</v>
      </c>
      <c r="J100" s="12"/>
      <c r="K100" s="12"/>
      <c r="L100" s="12" t="s">
        <v>130</v>
      </c>
      <c r="M100" s="12"/>
      <c r="N100" s="12"/>
      <c r="O100" s="12"/>
      <c r="P100" s="12" t="s">
        <v>102</v>
      </c>
      <c r="Q100" s="627">
        <f>VLOOKUP(P100,'Copie doc'!$F$5:$H$30,3,FALSE)</f>
        <v>78410</v>
      </c>
      <c r="R100" s="620"/>
      <c r="S100" s="616"/>
      <c r="T100" s="616"/>
      <c r="U100" s="12"/>
      <c r="V100" s="12"/>
      <c r="W100" s="617"/>
      <c r="X100" s="12"/>
      <c r="Y100" s="630"/>
      <c r="Z100" s="12"/>
      <c r="AA100" s="3"/>
      <c r="AB100" s="3"/>
    </row>
    <row r="101" spans="1:28">
      <c r="A101" s="12">
        <f t="shared" si="7"/>
        <v>98</v>
      </c>
      <c r="B101" s="12" t="str">
        <f t="shared" si="8"/>
        <v>ACH</v>
      </c>
      <c r="C101" s="12" t="str">
        <f t="shared" si="6"/>
        <v>98-ACH</v>
      </c>
      <c r="D101" s="12" t="s">
        <v>189</v>
      </c>
      <c r="E101" s="13" t="str">
        <f t="shared" si="9"/>
        <v>98-ACH</v>
      </c>
      <c r="F101" s="12" t="s">
        <v>217</v>
      </c>
      <c r="G101" s="14">
        <v>45114</v>
      </c>
      <c r="H101" s="12" t="s">
        <v>2</v>
      </c>
      <c r="I101" s="12" t="s">
        <v>150</v>
      </c>
      <c r="J101" s="12"/>
      <c r="K101" s="12"/>
      <c r="L101" s="12" t="s">
        <v>125</v>
      </c>
      <c r="M101" s="12"/>
      <c r="N101" s="12"/>
      <c r="O101" s="12"/>
      <c r="P101" s="12" t="s">
        <v>8</v>
      </c>
      <c r="Q101" s="627">
        <f>VLOOKUP(P101,'Copie doc'!$F$5:$H$30,3,FALSE)</f>
        <v>78260</v>
      </c>
      <c r="R101" s="620"/>
      <c r="S101" s="616"/>
      <c r="T101" s="616"/>
      <c r="U101" s="12"/>
      <c r="V101" s="12"/>
      <c r="W101" s="617"/>
      <c r="X101" s="12"/>
      <c r="Y101" s="630"/>
      <c r="Z101" s="12"/>
      <c r="AA101" s="3"/>
      <c r="AB101" s="3"/>
    </row>
    <row r="102" spans="1:28">
      <c r="A102" s="12">
        <f t="shared" si="7"/>
        <v>99</v>
      </c>
      <c r="B102" s="12" t="str">
        <f t="shared" si="8"/>
        <v>JOU</v>
      </c>
      <c r="C102" s="12" t="str">
        <f t="shared" si="6"/>
        <v>99-JOU</v>
      </c>
      <c r="D102" s="12" t="s">
        <v>189</v>
      </c>
      <c r="E102" s="13" t="str">
        <f t="shared" si="9"/>
        <v>99-JOU</v>
      </c>
      <c r="F102" s="12" t="s">
        <v>233</v>
      </c>
      <c r="G102" s="14">
        <v>45118</v>
      </c>
      <c r="H102" s="12" t="s">
        <v>2</v>
      </c>
      <c r="I102" s="12" t="s">
        <v>150</v>
      </c>
      <c r="J102" s="12"/>
      <c r="K102" s="12"/>
      <c r="L102" s="12" t="s">
        <v>125</v>
      </c>
      <c r="M102" s="12"/>
      <c r="N102" s="12"/>
      <c r="O102" s="12"/>
      <c r="P102" s="12" t="s">
        <v>192</v>
      </c>
      <c r="Q102" s="627">
        <f>VLOOKUP(P102,'Copie doc'!$F$5:$H$30,3,FALSE)</f>
        <v>78350</v>
      </c>
      <c r="R102" s="620"/>
      <c r="S102" s="616"/>
      <c r="T102" s="616"/>
      <c r="U102" s="12"/>
      <c r="V102" s="12"/>
      <c r="W102" s="617"/>
      <c r="X102" s="12"/>
      <c r="Y102" s="630"/>
      <c r="Z102" s="12"/>
      <c r="AA102" s="3"/>
      <c r="AB102" s="3"/>
    </row>
    <row r="103" spans="1:28">
      <c r="A103" s="12">
        <f t="shared" si="7"/>
        <v>100</v>
      </c>
      <c r="B103" s="12" t="str">
        <f t="shared" si="8"/>
        <v>CAR</v>
      </c>
      <c r="C103" s="12" t="str">
        <f t="shared" si="6"/>
        <v>100-CAR</v>
      </c>
      <c r="D103" s="12" t="s">
        <v>189</v>
      </c>
      <c r="E103" s="13" t="str">
        <f t="shared" si="9"/>
        <v>100-CAR</v>
      </c>
      <c r="F103" s="12" t="s">
        <v>248</v>
      </c>
      <c r="G103" s="14">
        <v>45132</v>
      </c>
      <c r="H103" s="12" t="s">
        <v>3</v>
      </c>
      <c r="I103" s="12" t="s">
        <v>134</v>
      </c>
      <c r="J103" s="12"/>
      <c r="K103" s="12"/>
      <c r="L103" s="12" t="s">
        <v>130</v>
      </c>
      <c r="M103" s="12"/>
      <c r="N103" s="12"/>
      <c r="O103" s="12"/>
      <c r="P103" s="12" t="s">
        <v>151</v>
      </c>
      <c r="Q103" s="627">
        <f>VLOOKUP(P103,'Copie doc'!$F$5:$H$30,3,FALSE)</f>
        <v>78955</v>
      </c>
      <c r="R103" s="620"/>
      <c r="S103" s="616"/>
      <c r="T103" s="616"/>
      <c r="U103" s="12"/>
      <c r="V103" s="12"/>
      <c r="W103" s="617"/>
      <c r="X103" s="12"/>
      <c r="Y103" s="630"/>
      <c r="Z103" s="12"/>
      <c r="AA103" s="3"/>
      <c r="AB103" s="3"/>
    </row>
    <row r="104" spans="1:28">
      <c r="A104" s="12">
        <f t="shared" si="7"/>
        <v>101</v>
      </c>
      <c r="B104" s="12" t="str">
        <f t="shared" si="8"/>
        <v>AND</v>
      </c>
      <c r="C104" s="12" t="str">
        <f t="shared" si="6"/>
        <v>101-AND</v>
      </c>
      <c r="D104" s="12" t="s">
        <v>189</v>
      </c>
      <c r="E104" s="13" t="str">
        <f t="shared" si="9"/>
        <v>101-AND</v>
      </c>
      <c r="F104" s="12" t="s">
        <v>248</v>
      </c>
      <c r="G104" s="14">
        <v>45114</v>
      </c>
      <c r="H104" s="12" t="s">
        <v>3</v>
      </c>
      <c r="I104" s="12" t="s">
        <v>150</v>
      </c>
      <c r="J104" s="12"/>
      <c r="K104" s="12"/>
      <c r="L104" s="12" t="s">
        <v>125</v>
      </c>
      <c r="M104" s="12"/>
      <c r="N104" s="12"/>
      <c r="O104" s="12"/>
      <c r="P104" s="12" t="s">
        <v>5</v>
      </c>
      <c r="Q104" s="627">
        <f>VLOOKUP(P104,'Copie doc'!$F$5:$H$30,3,FALSE)</f>
        <v>78570</v>
      </c>
      <c r="R104" s="620"/>
      <c r="S104" s="616"/>
      <c r="T104" s="616"/>
      <c r="U104" s="12"/>
      <c r="V104" s="12"/>
      <c r="W104" s="617"/>
      <c r="X104" s="12"/>
      <c r="Y104" s="630"/>
      <c r="Z104" s="12"/>
      <c r="AA104" s="3"/>
      <c r="AB104" s="3"/>
    </row>
    <row r="105" spans="1:28">
      <c r="A105" s="12">
        <f t="shared" si="7"/>
        <v>102</v>
      </c>
      <c r="B105" s="12" t="str">
        <f t="shared" si="8"/>
        <v>CAR</v>
      </c>
      <c r="C105" s="12" t="str">
        <f t="shared" si="6"/>
        <v>102-CAR</v>
      </c>
      <c r="D105" s="12" t="s">
        <v>189</v>
      </c>
      <c r="E105" s="13" t="str">
        <f t="shared" si="9"/>
        <v>102-CAR</v>
      </c>
      <c r="F105" s="12" t="s">
        <v>248</v>
      </c>
      <c r="G105" s="14">
        <v>45119</v>
      </c>
      <c r="H105" s="12" t="s">
        <v>3</v>
      </c>
      <c r="I105" s="12" t="s">
        <v>150</v>
      </c>
      <c r="J105" s="12"/>
      <c r="K105" s="12"/>
      <c r="L105" s="12" t="s">
        <v>130</v>
      </c>
      <c r="M105" s="12"/>
      <c r="N105" s="12"/>
      <c r="O105" s="12"/>
      <c r="P105" s="12" t="s">
        <v>151</v>
      </c>
      <c r="Q105" s="627">
        <f>VLOOKUP(P105,'Copie doc'!$F$5:$H$30,3,FALSE)</f>
        <v>78955</v>
      </c>
      <c r="R105" s="620"/>
      <c r="S105" s="616"/>
      <c r="T105" s="616"/>
      <c r="U105" s="12"/>
      <c r="V105" s="12"/>
      <c r="W105" s="617"/>
      <c r="X105" s="12"/>
      <c r="Y105" s="630"/>
      <c r="Z105" s="12"/>
      <c r="AA105" s="3"/>
      <c r="AB105" s="3"/>
    </row>
    <row r="106" spans="1:28">
      <c r="A106" s="12">
        <f t="shared" si="7"/>
        <v>103</v>
      </c>
      <c r="B106" s="12" t="str">
        <f t="shared" si="8"/>
        <v>ARG</v>
      </c>
      <c r="C106" s="12" t="str">
        <f t="shared" si="6"/>
        <v>103-ARG</v>
      </c>
      <c r="D106" s="12" t="s">
        <v>189</v>
      </c>
      <c r="E106" s="13" t="str">
        <f t="shared" si="9"/>
        <v>103-ARG</v>
      </c>
      <c r="F106" s="12" t="s">
        <v>217</v>
      </c>
      <c r="G106" s="14">
        <v>45113</v>
      </c>
      <c r="H106" s="12" t="s">
        <v>2</v>
      </c>
      <c r="I106" s="12" t="s">
        <v>152</v>
      </c>
      <c r="J106" s="12"/>
      <c r="K106" s="12"/>
      <c r="L106" s="12" t="s">
        <v>130</v>
      </c>
      <c r="M106" s="12"/>
      <c r="N106" s="12"/>
      <c r="O106" s="12"/>
      <c r="P106" s="12" t="s">
        <v>143</v>
      </c>
      <c r="Q106" s="627">
        <f>VLOOKUP(P106,'Copie doc'!$F$5:$H$30,3,FALSE)</f>
        <v>95100</v>
      </c>
      <c r="R106" s="620"/>
      <c r="S106" s="616"/>
      <c r="T106" s="616"/>
      <c r="U106" s="12"/>
      <c r="V106" s="12"/>
      <c r="W106" s="617"/>
      <c r="X106" s="12"/>
      <c r="Y106" s="630"/>
      <c r="Z106" s="12"/>
      <c r="AA106" s="3"/>
      <c r="AB106" s="3"/>
    </row>
    <row r="107" spans="1:28">
      <c r="A107" s="12">
        <f t="shared" si="7"/>
        <v>104</v>
      </c>
      <c r="B107" s="12" t="str">
        <f t="shared" si="8"/>
        <v>CFS</v>
      </c>
      <c r="C107" s="12" t="str">
        <f t="shared" si="6"/>
        <v>104-CFS</v>
      </c>
      <c r="D107" s="12" t="s">
        <v>189</v>
      </c>
      <c r="E107" s="13" t="str">
        <f t="shared" si="9"/>
        <v>104-CFS</v>
      </c>
      <c r="F107" s="12" t="s">
        <v>248</v>
      </c>
      <c r="G107" s="14">
        <v>45118</v>
      </c>
      <c r="H107" s="12" t="s">
        <v>2</v>
      </c>
      <c r="I107" s="12" t="s">
        <v>152</v>
      </c>
      <c r="J107" s="12"/>
      <c r="K107" s="12"/>
      <c r="L107" s="12" t="s">
        <v>130</v>
      </c>
      <c r="M107" s="12"/>
      <c r="N107" s="12"/>
      <c r="O107" s="12"/>
      <c r="P107" s="12" t="s">
        <v>126</v>
      </c>
      <c r="Q107" s="627">
        <f>VLOOKUP(P107,'Copie doc'!$F$5:$H$30,3,FALSE)</f>
        <v>78700</v>
      </c>
      <c r="R107" s="620"/>
      <c r="S107" s="616"/>
      <c r="T107" s="616"/>
      <c r="U107" s="12"/>
      <c r="V107" s="12"/>
      <c r="W107" s="617"/>
      <c r="X107" s="12"/>
      <c r="Y107" s="630"/>
      <c r="Z107" s="12"/>
      <c r="AA107" s="3"/>
      <c r="AB107" s="3"/>
    </row>
    <row r="108" spans="1:28">
      <c r="A108" s="12">
        <f t="shared" si="7"/>
        <v>105</v>
      </c>
      <c r="B108" s="12" t="str">
        <f t="shared" si="8"/>
        <v>NEZ</v>
      </c>
      <c r="C108" s="12" t="str">
        <f t="shared" si="6"/>
        <v>105-NEZ</v>
      </c>
      <c r="D108" s="12" t="s">
        <v>189</v>
      </c>
      <c r="E108" s="13" t="str">
        <f t="shared" si="9"/>
        <v>105-NEZ</v>
      </c>
      <c r="F108" s="12" t="s">
        <v>217</v>
      </c>
      <c r="G108" s="14">
        <v>45119</v>
      </c>
      <c r="H108" s="12" t="s">
        <v>3</v>
      </c>
      <c r="I108" s="12" t="s">
        <v>129</v>
      </c>
      <c r="J108" s="12"/>
      <c r="K108" s="12"/>
      <c r="L108" s="12" t="s">
        <v>130</v>
      </c>
      <c r="M108" s="12"/>
      <c r="N108" s="12"/>
      <c r="O108" s="12"/>
      <c r="P108" s="12" t="s">
        <v>136</v>
      </c>
      <c r="Q108" s="627">
        <f>VLOOKUP(P108,'Copie doc'!$F$5:$H$30,3,FALSE)</f>
        <v>78410</v>
      </c>
      <c r="R108" s="620"/>
      <c r="S108" s="616"/>
      <c r="T108" s="616"/>
      <c r="U108" s="12"/>
      <c r="V108" s="12"/>
      <c r="W108" s="617"/>
      <c r="X108" s="12"/>
      <c r="Y108" s="630"/>
      <c r="Z108" s="12"/>
      <c r="AA108" s="3"/>
      <c r="AB108" s="3"/>
    </row>
    <row r="109" spans="1:28">
      <c r="A109" s="12">
        <f t="shared" si="7"/>
        <v>106</v>
      </c>
      <c r="B109" s="12" t="str">
        <f t="shared" si="8"/>
        <v>ALL</v>
      </c>
      <c r="C109" s="12" t="str">
        <f t="shared" si="6"/>
        <v>106-ALL</v>
      </c>
      <c r="D109" s="12" t="s">
        <v>189</v>
      </c>
      <c r="E109" s="13" t="str">
        <f t="shared" si="9"/>
        <v>106-ALL</v>
      </c>
      <c r="F109" s="12" t="s">
        <v>217</v>
      </c>
      <c r="G109" s="14">
        <v>45111</v>
      </c>
      <c r="H109" s="12" t="s">
        <v>2</v>
      </c>
      <c r="I109" s="12" t="s">
        <v>134</v>
      </c>
      <c r="J109" s="12"/>
      <c r="K109" s="12"/>
      <c r="L109" s="12" t="s">
        <v>130</v>
      </c>
      <c r="M109" s="12"/>
      <c r="N109" s="12"/>
      <c r="O109" s="12"/>
      <c r="P109" s="12" t="s">
        <v>105</v>
      </c>
      <c r="Q109" s="627">
        <f>VLOOKUP(P109,'Copie doc'!$F$5:$H$30,3,FALSE)</f>
        <v>78580</v>
      </c>
      <c r="R109" s="620"/>
      <c r="S109" s="616"/>
      <c r="T109" s="616"/>
      <c r="U109" s="12"/>
      <c r="V109" s="12"/>
      <c r="W109" s="617"/>
      <c r="X109" s="12"/>
      <c r="Y109" s="630"/>
      <c r="Z109" s="12"/>
      <c r="AA109" s="3"/>
      <c r="AB109" s="3"/>
    </row>
    <row r="110" spans="1:28">
      <c r="A110" s="12">
        <f t="shared" si="7"/>
        <v>107</v>
      </c>
      <c r="B110" s="12" t="str">
        <f t="shared" si="8"/>
        <v>CAR</v>
      </c>
      <c r="C110" s="12" t="str">
        <f t="shared" si="6"/>
        <v>107-CAR</v>
      </c>
      <c r="D110" s="12" t="s">
        <v>189</v>
      </c>
      <c r="E110" s="13" t="str">
        <f t="shared" si="9"/>
        <v>107-CAR</v>
      </c>
      <c r="F110" s="12" t="s">
        <v>248</v>
      </c>
      <c r="G110" s="14">
        <v>45119</v>
      </c>
      <c r="H110" s="12" t="s">
        <v>3</v>
      </c>
      <c r="I110" s="12" t="s">
        <v>152</v>
      </c>
      <c r="J110" s="12"/>
      <c r="K110" s="12"/>
      <c r="L110" s="12" t="s">
        <v>130</v>
      </c>
      <c r="M110" s="12"/>
      <c r="N110" s="12"/>
      <c r="O110" s="12"/>
      <c r="P110" s="12" t="s">
        <v>151</v>
      </c>
      <c r="Q110" s="627">
        <f>VLOOKUP(P110,'Copie doc'!$F$5:$H$30,3,FALSE)</f>
        <v>78955</v>
      </c>
      <c r="R110" s="620"/>
      <c r="S110" s="616"/>
      <c r="T110" s="616"/>
      <c r="U110" s="12"/>
      <c r="V110" s="12"/>
      <c r="W110" s="617"/>
      <c r="X110" s="12"/>
      <c r="Y110" s="630"/>
      <c r="Z110" s="12"/>
      <c r="AA110" s="3"/>
      <c r="AB110" s="3"/>
    </row>
    <row r="111" spans="1:28">
      <c r="A111" s="12">
        <f t="shared" si="7"/>
        <v>108</v>
      </c>
      <c r="B111" s="12" t="str">
        <f t="shared" si="8"/>
        <v>CFS</v>
      </c>
      <c r="C111" s="12" t="str">
        <f t="shared" si="6"/>
        <v>108-CFS</v>
      </c>
      <c r="D111" s="12" t="s">
        <v>189</v>
      </c>
      <c r="E111" s="13" t="str">
        <f t="shared" si="9"/>
        <v>108-CFS</v>
      </c>
      <c r="F111" s="12" t="s">
        <v>248</v>
      </c>
      <c r="G111" s="14">
        <v>45146</v>
      </c>
      <c r="H111" s="12" t="s">
        <v>2</v>
      </c>
      <c r="I111" s="12" t="s">
        <v>176</v>
      </c>
      <c r="J111" s="12"/>
      <c r="K111" s="12"/>
      <c r="L111" s="12" t="s">
        <v>130</v>
      </c>
      <c r="M111" s="12"/>
      <c r="N111" s="12"/>
      <c r="O111" s="12"/>
      <c r="P111" s="12" t="s">
        <v>126</v>
      </c>
      <c r="Q111" s="627">
        <f>VLOOKUP(P111,'Copie doc'!$F$5:$H$30,3,FALSE)</f>
        <v>78700</v>
      </c>
      <c r="R111" s="620"/>
      <c r="S111" s="616"/>
      <c r="T111" s="616"/>
      <c r="U111" s="12"/>
      <c r="V111" s="12"/>
      <c r="W111" s="617"/>
      <c r="X111" s="12"/>
      <c r="Y111" s="630"/>
      <c r="Z111" s="12"/>
      <c r="AA111" s="3"/>
      <c r="AB111" s="3"/>
    </row>
    <row r="112" spans="1:28">
      <c r="A112" s="12">
        <f t="shared" si="7"/>
        <v>109</v>
      </c>
      <c r="B112" s="12" t="str">
        <f t="shared" si="8"/>
        <v>CFS</v>
      </c>
      <c r="C112" s="12" t="str">
        <f t="shared" si="6"/>
        <v>109-CFS</v>
      </c>
      <c r="D112" s="12" t="s">
        <v>189</v>
      </c>
      <c r="E112" s="13" t="str">
        <f t="shared" si="9"/>
        <v>109-CFS</v>
      </c>
      <c r="F112" s="12" t="s">
        <v>248</v>
      </c>
      <c r="G112" s="14">
        <v>45124</v>
      </c>
      <c r="H112" s="12" t="s">
        <v>3</v>
      </c>
      <c r="I112" s="12" t="s">
        <v>129</v>
      </c>
      <c r="J112" s="12"/>
      <c r="K112" s="12"/>
      <c r="L112" s="12" t="s">
        <v>130</v>
      </c>
      <c r="M112" s="12"/>
      <c r="N112" s="12"/>
      <c r="O112" s="12"/>
      <c r="P112" s="12" t="s">
        <v>126</v>
      </c>
      <c r="Q112" s="627">
        <f>VLOOKUP(P112,'Copie doc'!$F$5:$H$30,3,FALSE)</f>
        <v>78700</v>
      </c>
      <c r="R112" s="620"/>
      <c r="S112" s="616"/>
      <c r="T112" s="616"/>
      <c r="U112" s="12"/>
      <c r="V112" s="12"/>
      <c r="W112" s="617"/>
      <c r="X112" s="12"/>
      <c r="Y112" s="630"/>
      <c r="Z112" s="12"/>
      <c r="AA112" s="3"/>
      <c r="AB112" s="3"/>
    </row>
    <row r="113" spans="1:28">
      <c r="A113" s="12">
        <f t="shared" si="7"/>
        <v>110</v>
      </c>
      <c r="B113" s="12" t="str">
        <f t="shared" si="8"/>
        <v>CEL</v>
      </c>
      <c r="C113" s="12" t="str">
        <f t="shared" si="6"/>
        <v>110-CEL</v>
      </c>
      <c r="D113" s="12" t="s">
        <v>189</v>
      </c>
      <c r="E113" s="13" t="str">
        <f t="shared" si="9"/>
        <v>110-CEL</v>
      </c>
      <c r="F113" s="12" t="s">
        <v>233</v>
      </c>
      <c r="G113" s="14">
        <v>45111</v>
      </c>
      <c r="H113" s="12" t="s">
        <v>3</v>
      </c>
      <c r="I113" s="12" t="s">
        <v>152</v>
      </c>
      <c r="J113" s="12"/>
      <c r="K113" s="12"/>
      <c r="L113" s="12" t="s">
        <v>130</v>
      </c>
      <c r="M113" s="12"/>
      <c r="N113" s="12"/>
      <c r="O113" s="12"/>
      <c r="P113" s="12" t="s">
        <v>188</v>
      </c>
      <c r="Q113" s="627">
        <f>VLOOKUP(P113,'Copie doc'!$F$5:$H$30,3,FALSE)</f>
        <v>78170</v>
      </c>
      <c r="R113" s="620"/>
      <c r="S113" s="616"/>
      <c r="T113" s="616"/>
      <c r="U113" s="12"/>
      <c r="V113" s="12"/>
      <c r="W113" s="617"/>
      <c r="X113" s="12"/>
      <c r="Y113" s="630"/>
      <c r="Z113" s="12"/>
      <c r="AA113" s="3"/>
      <c r="AB113" s="3"/>
    </row>
    <row r="114" spans="1:28">
      <c r="A114" s="12">
        <f t="shared" si="7"/>
        <v>111</v>
      </c>
      <c r="B114" s="12" t="str">
        <f t="shared" si="8"/>
        <v>AUB</v>
      </c>
      <c r="C114" s="12" t="str">
        <f t="shared" si="6"/>
        <v>111-AUB</v>
      </c>
      <c r="D114" s="12" t="s">
        <v>189</v>
      </c>
      <c r="E114" s="13" t="str">
        <f t="shared" si="9"/>
        <v>111-AUB</v>
      </c>
      <c r="F114" s="12" t="s">
        <v>217</v>
      </c>
      <c r="G114" s="14">
        <v>45117</v>
      </c>
      <c r="H114" s="12" t="s">
        <v>2</v>
      </c>
      <c r="I114" s="12" t="s">
        <v>152</v>
      </c>
      <c r="J114" s="12"/>
      <c r="K114" s="12"/>
      <c r="L114" s="12" t="s">
        <v>130</v>
      </c>
      <c r="M114" s="12"/>
      <c r="N114" s="12"/>
      <c r="O114" s="12"/>
      <c r="P114" s="12" t="s">
        <v>102</v>
      </c>
      <c r="Q114" s="627">
        <f>VLOOKUP(P114,'Copie doc'!$F$5:$H$30,3,FALSE)</f>
        <v>78410</v>
      </c>
      <c r="R114" s="620"/>
      <c r="S114" s="616"/>
      <c r="T114" s="616"/>
      <c r="U114" s="12"/>
      <c r="V114" s="12"/>
      <c r="W114" s="617"/>
      <c r="X114" s="12"/>
      <c r="Y114" s="630"/>
      <c r="Z114" s="12"/>
      <c r="AA114" s="3"/>
      <c r="AB114" s="3"/>
    </row>
    <row r="115" spans="1:28">
      <c r="A115" s="12">
        <f t="shared" si="7"/>
        <v>112</v>
      </c>
      <c r="B115" s="12" t="str">
        <f t="shared" si="8"/>
        <v>CFS</v>
      </c>
      <c r="C115" s="12" t="str">
        <f t="shared" ref="C115:C178" si="10">A115&amp;"-"&amp;B115</f>
        <v>112-CFS</v>
      </c>
      <c r="D115" s="12" t="s">
        <v>189</v>
      </c>
      <c r="E115" s="13" t="str">
        <f t="shared" si="9"/>
        <v>112-CFS</v>
      </c>
      <c r="F115" s="12" t="s">
        <v>217</v>
      </c>
      <c r="G115" s="14">
        <v>45114</v>
      </c>
      <c r="H115" s="12" t="s">
        <v>3</v>
      </c>
      <c r="I115" s="12" t="s">
        <v>129</v>
      </c>
      <c r="J115" s="12"/>
      <c r="K115" s="12"/>
      <c r="L115" s="12" t="s">
        <v>130</v>
      </c>
      <c r="M115" s="12"/>
      <c r="N115" s="12"/>
      <c r="O115" s="12"/>
      <c r="P115" s="12" t="s">
        <v>126</v>
      </c>
      <c r="Q115" s="627">
        <f>VLOOKUP(P115,'Copie doc'!$F$5:$H$30,3,FALSE)</f>
        <v>78700</v>
      </c>
      <c r="R115" s="620"/>
      <c r="S115" s="616"/>
      <c r="T115" s="616"/>
      <c r="U115" s="12"/>
      <c r="V115" s="12"/>
      <c r="W115" s="617"/>
      <c r="X115" s="12"/>
      <c r="Y115" s="630"/>
      <c r="Z115" s="12" t="s">
        <v>153</v>
      </c>
      <c r="AA115" s="3"/>
      <c r="AB115" s="3"/>
    </row>
    <row r="116" spans="1:28">
      <c r="A116" s="12">
        <f t="shared" si="7"/>
        <v>113</v>
      </c>
      <c r="B116" s="12" t="str">
        <f t="shared" si="8"/>
        <v>AND</v>
      </c>
      <c r="C116" s="12" t="str">
        <f t="shared" si="10"/>
        <v>113-AND</v>
      </c>
      <c r="D116" s="12" t="s">
        <v>189</v>
      </c>
      <c r="E116" s="13" t="str">
        <f t="shared" si="9"/>
        <v>113-AND</v>
      </c>
      <c r="F116" s="12" t="s">
        <v>248</v>
      </c>
      <c r="G116" s="14">
        <v>45125</v>
      </c>
      <c r="H116" s="12" t="s">
        <v>3</v>
      </c>
      <c r="I116" s="12" t="s">
        <v>152</v>
      </c>
      <c r="J116" s="12"/>
      <c r="K116" s="12"/>
      <c r="L116" s="12" t="s">
        <v>130</v>
      </c>
      <c r="M116" s="12"/>
      <c r="N116" s="12"/>
      <c r="O116" s="12"/>
      <c r="P116" s="12" t="s">
        <v>5</v>
      </c>
      <c r="Q116" s="627">
        <f>VLOOKUP(P116,'Copie doc'!$F$5:$H$30,3,FALSE)</f>
        <v>78570</v>
      </c>
      <c r="R116" s="620"/>
      <c r="S116" s="616"/>
      <c r="T116" s="616"/>
      <c r="U116" s="12"/>
      <c r="V116" s="12"/>
      <c r="W116" s="617"/>
      <c r="X116" s="12"/>
      <c r="Y116" s="630"/>
      <c r="Z116" s="12"/>
      <c r="AA116" s="3"/>
      <c r="AB116" s="3"/>
    </row>
    <row r="117" spans="1:28">
      <c r="A117" s="12">
        <f t="shared" ref="A117:A180" si="11">A116+1</f>
        <v>114</v>
      </c>
      <c r="B117" s="12" t="str">
        <f t="shared" ref="B117:B180" si="12">IF(P117="CONFLANS STE HONORINE","CFS",IF(P117="ANDRESY","AND",IF(P117="CHANTELOUP LES VIGNES","CHP",IF(P117="LES ALLUETS LE ROI","ALL",IF(P117="AUBERGENVILLE","AUB",IF(P117="MORAINVILLIERS","MOR",IF(P117="ORGEVAL","ORG",IF(P117="TESSANCOURT SUR AUBETTE","TES",IF(P117="CARRIERES SOUS POISSY","CAR",IF(P117="LA FALAISE","FAL",IF(P117="AULNAY SUR MAULDRE","AUL",IF(P117="NEZEL","NEZ",IF(P117="Juziers","JUZ",IF(P117="VAUX SUR SEINE","VAU",IF(P117="NESLES LA VALLEE","NES",IF(P117="BUTRY SUR OISE","BUT",IF(P117="VALMONDOIS","VAL",IF(P117="LABBEVILLE","LAB",IF(P117="PARMAIN","PAR",IF(P117="ACHERES","ACH",IF(P117="ARGENTEUIL","ARG",IF(P117="BOIS D'ARCY","BDA",IF(P117="JOUY EN JOSAS","JOU",IF(P117="BIEVRES","BIE",IF(P117="LA CELLE SAINT CLOUD","CEL","")))))))))))))))))))))))))</f>
        <v>CFS</v>
      </c>
      <c r="C117" s="12" t="str">
        <f t="shared" si="10"/>
        <v>114-CFS</v>
      </c>
      <c r="D117" s="12" t="s">
        <v>189</v>
      </c>
      <c r="E117" s="13" t="str">
        <f t="shared" si="9"/>
        <v>114-CFS</v>
      </c>
      <c r="F117" s="12" t="s">
        <v>248</v>
      </c>
      <c r="G117" s="14">
        <v>45124</v>
      </c>
      <c r="H117" s="12" t="s">
        <v>3</v>
      </c>
      <c r="I117" s="12" t="s">
        <v>152</v>
      </c>
      <c r="J117" s="12"/>
      <c r="K117" s="12"/>
      <c r="L117" s="12" t="s">
        <v>125</v>
      </c>
      <c r="M117" s="12"/>
      <c r="N117" s="12"/>
      <c r="O117" s="12"/>
      <c r="P117" s="12" t="s">
        <v>126</v>
      </c>
      <c r="Q117" s="627">
        <f>VLOOKUP(P117,'Copie doc'!$F$5:$H$30,3,FALSE)</f>
        <v>78700</v>
      </c>
      <c r="R117" s="620"/>
      <c r="S117" s="616"/>
      <c r="T117" s="616"/>
      <c r="U117" s="12"/>
      <c r="V117" s="12"/>
      <c r="W117" s="617"/>
      <c r="X117" s="12"/>
      <c r="Y117" s="630"/>
      <c r="Z117" s="12"/>
      <c r="AA117" s="3"/>
      <c r="AB117" s="3"/>
    </row>
    <row r="118" spans="1:28">
      <c r="A118" s="12">
        <f t="shared" si="11"/>
        <v>115</v>
      </c>
      <c r="B118" s="12" t="str">
        <f t="shared" si="12"/>
        <v>BDA</v>
      </c>
      <c r="C118" s="12" t="str">
        <f t="shared" si="10"/>
        <v>115-BDA</v>
      </c>
      <c r="D118" s="12" t="s">
        <v>189</v>
      </c>
      <c r="E118" s="13" t="str">
        <f t="shared" si="9"/>
        <v>115-BDA</v>
      </c>
      <c r="F118" s="12" t="s">
        <v>233</v>
      </c>
      <c r="G118" s="14">
        <v>45133</v>
      </c>
      <c r="H118" s="12" t="s">
        <v>3</v>
      </c>
      <c r="I118" s="12" t="s">
        <v>152</v>
      </c>
      <c r="J118" s="12"/>
      <c r="K118" s="12"/>
      <c r="L118" s="12" t="s">
        <v>125</v>
      </c>
      <c r="M118" s="12"/>
      <c r="N118" s="12"/>
      <c r="O118" s="12"/>
      <c r="P118" s="12" t="s">
        <v>191</v>
      </c>
      <c r="Q118" s="627">
        <f>VLOOKUP(P118,'Copie doc'!$F$5:$H$30,3,FALSE)</f>
        <v>78390</v>
      </c>
      <c r="R118" s="620"/>
      <c r="S118" s="616"/>
      <c r="T118" s="616"/>
      <c r="U118" s="12"/>
      <c r="V118" s="12"/>
      <c r="W118" s="617"/>
      <c r="X118" s="12"/>
      <c r="Y118" s="630"/>
      <c r="Z118" s="12"/>
      <c r="AA118" s="3"/>
      <c r="AB118" s="3"/>
    </row>
    <row r="119" spans="1:28">
      <c r="A119" s="12">
        <f t="shared" si="11"/>
        <v>116</v>
      </c>
      <c r="B119" s="12" t="str">
        <f t="shared" si="12"/>
        <v>BDA</v>
      </c>
      <c r="C119" s="12" t="str">
        <f t="shared" si="10"/>
        <v>116-BDA</v>
      </c>
      <c r="D119" s="12" t="s">
        <v>189</v>
      </c>
      <c r="E119" s="13" t="str">
        <f t="shared" si="9"/>
        <v>116-BDA</v>
      </c>
      <c r="F119" s="12" t="s">
        <v>233</v>
      </c>
      <c r="G119" s="14">
        <v>45133</v>
      </c>
      <c r="H119" s="12" t="s">
        <v>3</v>
      </c>
      <c r="I119" s="12" t="s">
        <v>150</v>
      </c>
      <c r="J119" s="12"/>
      <c r="K119" s="12"/>
      <c r="L119" s="12" t="s">
        <v>125</v>
      </c>
      <c r="M119" s="12"/>
      <c r="N119" s="12"/>
      <c r="O119" s="12"/>
      <c r="P119" s="12" t="s">
        <v>191</v>
      </c>
      <c r="Q119" s="627">
        <f>VLOOKUP(P119,'Copie doc'!$F$5:$H$30,3,FALSE)</f>
        <v>78390</v>
      </c>
      <c r="R119" s="620"/>
      <c r="S119" s="616"/>
      <c r="T119" s="616"/>
      <c r="U119" s="12"/>
      <c r="V119" s="12"/>
      <c r="W119" s="617"/>
      <c r="X119" s="12"/>
      <c r="Y119" s="630"/>
      <c r="Z119" s="12"/>
      <c r="AA119" s="3"/>
      <c r="AB119" s="3"/>
    </row>
    <row r="120" spans="1:28">
      <c r="A120" s="12">
        <f t="shared" si="11"/>
        <v>117</v>
      </c>
      <c r="B120" s="12" t="str">
        <f t="shared" si="12"/>
        <v>BDA</v>
      </c>
      <c r="C120" s="12" t="str">
        <f t="shared" si="10"/>
        <v>117-BDA</v>
      </c>
      <c r="D120" s="12" t="s">
        <v>189</v>
      </c>
      <c r="E120" s="13" t="str">
        <f t="shared" si="9"/>
        <v>117-BDA</v>
      </c>
      <c r="F120" s="12" t="s">
        <v>233</v>
      </c>
      <c r="G120" s="14">
        <v>45133</v>
      </c>
      <c r="H120" s="12" t="s">
        <v>3</v>
      </c>
      <c r="I120" s="12" t="s">
        <v>152</v>
      </c>
      <c r="J120" s="12"/>
      <c r="K120" s="12"/>
      <c r="L120" s="12" t="s">
        <v>125</v>
      </c>
      <c r="M120" s="12"/>
      <c r="N120" s="12"/>
      <c r="O120" s="12"/>
      <c r="P120" s="12" t="s">
        <v>191</v>
      </c>
      <c r="Q120" s="627">
        <f>VLOOKUP(P120,'Copie doc'!$F$5:$H$30,3,FALSE)</f>
        <v>78390</v>
      </c>
      <c r="R120" s="620"/>
      <c r="S120" s="616"/>
      <c r="T120" s="616"/>
      <c r="U120" s="12"/>
      <c r="V120" s="12"/>
      <c r="W120" s="617"/>
      <c r="X120" s="12"/>
      <c r="Y120" s="630"/>
      <c r="Z120" s="12"/>
      <c r="AA120" s="3"/>
      <c r="AB120" s="3"/>
    </row>
    <row r="121" spans="1:28">
      <c r="A121" s="12">
        <f t="shared" si="11"/>
        <v>118</v>
      </c>
      <c r="B121" s="12" t="str">
        <f t="shared" si="12"/>
        <v>BDA</v>
      </c>
      <c r="C121" s="12" t="str">
        <f t="shared" si="10"/>
        <v>118-BDA</v>
      </c>
      <c r="D121" s="12" t="s">
        <v>189</v>
      </c>
      <c r="E121" s="13" t="str">
        <f t="shared" si="9"/>
        <v>118-BDA</v>
      </c>
      <c r="F121" s="12" t="s">
        <v>233</v>
      </c>
      <c r="G121" s="14">
        <v>45133</v>
      </c>
      <c r="H121" s="12" t="s">
        <v>2</v>
      </c>
      <c r="I121" s="12" t="s">
        <v>152</v>
      </c>
      <c r="J121" s="12"/>
      <c r="K121" s="12"/>
      <c r="L121" s="12" t="s">
        <v>125</v>
      </c>
      <c r="M121" s="12"/>
      <c r="N121" s="12"/>
      <c r="O121" s="12"/>
      <c r="P121" s="12" t="s">
        <v>191</v>
      </c>
      <c r="Q121" s="627">
        <f>VLOOKUP(P121,'Copie doc'!$F$5:$H$30,3,FALSE)</f>
        <v>78390</v>
      </c>
      <c r="R121" s="620"/>
      <c r="S121" s="616"/>
      <c r="T121" s="616"/>
      <c r="U121" s="12"/>
      <c r="V121" s="12"/>
      <c r="W121" s="617"/>
      <c r="X121" s="12"/>
      <c r="Y121" s="630"/>
      <c r="Z121" s="12"/>
      <c r="AA121" s="3"/>
      <c r="AB121" s="3"/>
    </row>
    <row r="122" spans="1:28">
      <c r="A122" s="12">
        <f t="shared" si="11"/>
        <v>119</v>
      </c>
      <c r="B122" s="12" t="str">
        <f t="shared" si="12"/>
        <v>BDA</v>
      </c>
      <c r="C122" s="12" t="str">
        <f t="shared" si="10"/>
        <v>119-BDA</v>
      </c>
      <c r="D122" s="12" t="s">
        <v>189</v>
      </c>
      <c r="E122" s="13" t="str">
        <f t="shared" si="9"/>
        <v>119-BDA</v>
      </c>
      <c r="F122" s="12" t="s">
        <v>233</v>
      </c>
      <c r="G122" s="14">
        <v>45133</v>
      </c>
      <c r="H122" s="12" t="s">
        <v>2</v>
      </c>
      <c r="I122" s="12" t="s">
        <v>150</v>
      </c>
      <c r="J122" s="12"/>
      <c r="K122" s="12"/>
      <c r="L122" s="12" t="s">
        <v>125</v>
      </c>
      <c r="M122" s="12"/>
      <c r="N122" s="12"/>
      <c r="O122" s="12"/>
      <c r="P122" s="12" t="s">
        <v>191</v>
      </c>
      <c r="Q122" s="627">
        <f>VLOOKUP(P122,'Copie doc'!$F$5:$H$30,3,FALSE)</f>
        <v>78390</v>
      </c>
      <c r="R122" s="620"/>
      <c r="S122" s="616"/>
      <c r="T122" s="616"/>
      <c r="U122" s="12"/>
      <c r="V122" s="12"/>
      <c r="W122" s="617"/>
      <c r="X122" s="12"/>
      <c r="Y122" s="630"/>
      <c r="Z122" s="12"/>
      <c r="AA122" s="3"/>
      <c r="AB122" s="3"/>
    </row>
    <row r="123" spans="1:28">
      <c r="A123" s="12">
        <f t="shared" si="11"/>
        <v>120</v>
      </c>
      <c r="B123" s="12" t="str">
        <f t="shared" si="12"/>
        <v>CFS</v>
      </c>
      <c r="C123" s="12" t="str">
        <f t="shared" si="10"/>
        <v>120-CFS</v>
      </c>
      <c r="D123" s="12" t="s">
        <v>189</v>
      </c>
      <c r="E123" s="13" t="str">
        <f t="shared" si="9"/>
        <v>120-CFS</v>
      </c>
      <c r="F123" s="12" t="s">
        <v>248</v>
      </c>
      <c r="G123" s="14">
        <v>45126</v>
      </c>
      <c r="H123" s="12" t="s">
        <v>3</v>
      </c>
      <c r="I123" s="12" t="s">
        <v>150</v>
      </c>
      <c r="J123" s="12"/>
      <c r="K123" s="12"/>
      <c r="L123" s="12" t="s">
        <v>125</v>
      </c>
      <c r="M123" s="12"/>
      <c r="N123" s="12"/>
      <c r="O123" s="12"/>
      <c r="P123" s="12" t="s">
        <v>126</v>
      </c>
      <c r="Q123" s="627">
        <f>VLOOKUP(P123,'Copie doc'!$F$5:$H$30,3,FALSE)</f>
        <v>78700</v>
      </c>
      <c r="R123" s="620"/>
      <c r="S123" s="616"/>
      <c r="T123" s="616"/>
      <c r="U123" s="12"/>
      <c r="V123" s="12"/>
      <c r="W123" s="617"/>
      <c r="X123" s="12"/>
      <c r="Y123" s="630"/>
      <c r="Z123" s="12"/>
      <c r="AA123" s="3"/>
      <c r="AB123" s="3"/>
    </row>
    <row r="124" spans="1:28">
      <c r="A124" s="12">
        <f t="shared" si="11"/>
        <v>121</v>
      </c>
      <c r="B124" s="12" t="str">
        <f t="shared" si="12"/>
        <v>TES</v>
      </c>
      <c r="C124" s="12" t="str">
        <f t="shared" si="10"/>
        <v>121-TES</v>
      </c>
      <c r="D124" s="12" t="s">
        <v>189</v>
      </c>
      <c r="E124" s="13" t="str">
        <f t="shared" si="9"/>
        <v>121-TES</v>
      </c>
      <c r="F124" s="12" t="s">
        <v>217</v>
      </c>
      <c r="G124" s="14">
        <v>45111</v>
      </c>
      <c r="H124" s="12" t="s">
        <v>3</v>
      </c>
      <c r="I124" s="12" t="s">
        <v>152</v>
      </c>
      <c r="J124" s="12"/>
      <c r="K124" s="12"/>
      <c r="L124" s="12" t="s">
        <v>130</v>
      </c>
      <c r="M124" s="12"/>
      <c r="N124" s="12"/>
      <c r="O124" s="12"/>
      <c r="P124" s="12" t="s">
        <v>103</v>
      </c>
      <c r="Q124" s="627">
        <f>VLOOKUP(P124,'Copie doc'!$F$5:$H$30,3,FALSE)</f>
        <v>78250</v>
      </c>
      <c r="R124" s="620"/>
      <c r="S124" s="616"/>
      <c r="T124" s="616"/>
      <c r="U124" s="12"/>
      <c r="V124" s="12"/>
      <c r="W124" s="617"/>
      <c r="X124" s="12"/>
      <c r="Y124" s="630"/>
      <c r="Z124" s="12" t="s">
        <v>153</v>
      </c>
      <c r="AA124" s="3"/>
      <c r="AB124" s="3"/>
    </row>
    <row r="125" spans="1:28">
      <c r="A125" s="12">
        <f t="shared" si="11"/>
        <v>122</v>
      </c>
      <c r="B125" s="12" t="str">
        <f t="shared" si="12"/>
        <v>AUB</v>
      </c>
      <c r="C125" s="12" t="str">
        <f t="shared" si="10"/>
        <v>122-AUB</v>
      </c>
      <c r="D125" s="12" t="s">
        <v>189</v>
      </c>
      <c r="E125" s="13" t="str">
        <f t="shared" si="9"/>
        <v>122-AUB</v>
      </c>
      <c r="F125" s="12" t="s">
        <v>217</v>
      </c>
      <c r="G125" s="14">
        <v>45117</v>
      </c>
      <c r="H125" s="12" t="s">
        <v>3</v>
      </c>
      <c r="I125" s="12" t="s">
        <v>150</v>
      </c>
      <c r="J125" s="12"/>
      <c r="K125" s="12"/>
      <c r="L125" s="12" t="s">
        <v>130</v>
      </c>
      <c r="M125" s="12"/>
      <c r="N125" s="12"/>
      <c r="O125" s="12"/>
      <c r="P125" s="12" t="s">
        <v>102</v>
      </c>
      <c r="Q125" s="627">
        <f>VLOOKUP(P125,'Copie doc'!$F$5:$H$30,3,FALSE)</f>
        <v>78410</v>
      </c>
      <c r="R125" s="620"/>
      <c r="S125" s="616"/>
      <c r="T125" s="616"/>
      <c r="U125" s="12"/>
      <c r="V125" s="12"/>
      <c r="W125" s="617"/>
      <c r="X125" s="12"/>
      <c r="Y125" s="630"/>
      <c r="Z125" s="12" t="s">
        <v>153</v>
      </c>
      <c r="AA125" s="3"/>
      <c r="AB125" s="3"/>
    </row>
    <row r="126" spans="1:28">
      <c r="A126" s="12">
        <f t="shared" si="11"/>
        <v>123</v>
      </c>
      <c r="B126" s="12" t="str">
        <f t="shared" si="12"/>
        <v>BDA</v>
      </c>
      <c r="C126" s="12" t="str">
        <f t="shared" si="10"/>
        <v>123-BDA</v>
      </c>
      <c r="D126" s="12" t="s">
        <v>189</v>
      </c>
      <c r="E126" s="13" t="str">
        <f t="shared" si="9"/>
        <v>123-BDA</v>
      </c>
      <c r="F126" s="12" t="s">
        <v>233</v>
      </c>
      <c r="G126" s="14">
        <v>45111</v>
      </c>
      <c r="H126" s="12" t="s">
        <v>2</v>
      </c>
      <c r="I126" s="12" t="s">
        <v>150</v>
      </c>
      <c r="J126" s="12"/>
      <c r="K126" s="12"/>
      <c r="L126" s="12" t="s">
        <v>125</v>
      </c>
      <c r="M126" s="12"/>
      <c r="N126" s="12"/>
      <c r="O126" s="12"/>
      <c r="P126" s="12" t="s">
        <v>191</v>
      </c>
      <c r="Q126" s="627">
        <f>VLOOKUP(P126,'Copie doc'!$F$5:$H$30,3,FALSE)</f>
        <v>78390</v>
      </c>
      <c r="R126" s="620"/>
      <c r="S126" s="616"/>
      <c r="T126" s="616"/>
      <c r="U126" s="12"/>
      <c r="V126" s="12"/>
      <c r="W126" s="617"/>
      <c r="X126" s="12"/>
      <c r="Y126" s="630"/>
      <c r="Z126" s="12"/>
      <c r="AA126" s="3"/>
      <c r="AB126" s="3"/>
    </row>
    <row r="127" spans="1:28">
      <c r="A127" s="12">
        <f t="shared" si="11"/>
        <v>124</v>
      </c>
      <c r="B127" s="12" t="str">
        <f t="shared" si="12"/>
        <v>ACH</v>
      </c>
      <c r="C127" s="12" t="str">
        <f t="shared" si="10"/>
        <v>124-ACH</v>
      </c>
      <c r="D127" s="12" t="s">
        <v>189</v>
      </c>
      <c r="E127" s="13" t="str">
        <f t="shared" si="9"/>
        <v>124-ACH</v>
      </c>
      <c r="F127" s="12" t="s">
        <v>217</v>
      </c>
      <c r="G127" s="14">
        <v>45120</v>
      </c>
      <c r="H127" s="12" t="s">
        <v>3</v>
      </c>
      <c r="I127" s="12" t="s">
        <v>150</v>
      </c>
      <c r="J127" s="12"/>
      <c r="K127" s="12"/>
      <c r="L127" s="12" t="s">
        <v>130</v>
      </c>
      <c r="M127" s="12"/>
      <c r="N127" s="12"/>
      <c r="O127" s="12"/>
      <c r="P127" s="12" t="s">
        <v>8</v>
      </c>
      <c r="Q127" s="627">
        <f>VLOOKUP(P127,'Copie doc'!$F$5:$H$30,3,FALSE)</f>
        <v>78260</v>
      </c>
      <c r="R127" s="620"/>
      <c r="S127" s="616"/>
      <c r="T127" s="616"/>
      <c r="U127" s="12"/>
      <c r="V127" s="12"/>
      <c r="W127" s="617"/>
      <c r="X127" s="12"/>
      <c r="Y127" s="630"/>
      <c r="Z127" s="12"/>
      <c r="AA127" s="3"/>
      <c r="AB127" s="3"/>
    </row>
    <row r="128" spans="1:28">
      <c r="A128" s="12">
        <f t="shared" si="11"/>
        <v>125</v>
      </c>
      <c r="B128" s="12" t="str">
        <f t="shared" si="12"/>
        <v>ORG</v>
      </c>
      <c r="C128" s="12" t="str">
        <f t="shared" si="10"/>
        <v>125-ORG</v>
      </c>
      <c r="D128" s="12" t="s">
        <v>189</v>
      </c>
      <c r="E128" s="13" t="str">
        <f t="shared" si="9"/>
        <v>125-ORG</v>
      </c>
      <c r="F128" s="12" t="s">
        <v>217</v>
      </c>
      <c r="G128" s="14">
        <v>45125</v>
      </c>
      <c r="H128" s="12" t="s">
        <v>2</v>
      </c>
      <c r="I128" s="12" t="s">
        <v>152</v>
      </c>
      <c r="J128" s="12"/>
      <c r="K128" s="12"/>
      <c r="L128" s="12" t="s">
        <v>130</v>
      </c>
      <c r="M128" s="12"/>
      <c r="N128" s="12"/>
      <c r="O128" s="12"/>
      <c r="P128" s="12" t="s">
        <v>101</v>
      </c>
      <c r="Q128" s="627">
        <f>VLOOKUP(P128,'Copie doc'!$F$5:$H$30,3,FALSE)</f>
        <v>78630</v>
      </c>
      <c r="R128" s="620"/>
      <c r="S128" s="616"/>
      <c r="T128" s="616"/>
      <c r="U128" s="12"/>
      <c r="V128" s="12"/>
      <c r="W128" s="617"/>
      <c r="X128" s="12"/>
      <c r="Y128" s="630"/>
      <c r="Z128" s="12"/>
      <c r="AA128" s="3"/>
      <c r="AB128" s="3"/>
    </row>
    <row r="129" spans="1:28">
      <c r="A129" s="12">
        <f t="shared" si="11"/>
        <v>126</v>
      </c>
      <c r="B129" s="12" t="str">
        <f t="shared" si="12"/>
        <v>CAR</v>
      </c>
      <c r="C129" s="12" t="str">
        <f t="shared" si="10"/>
        <v>126-CAR</v>
      </c>
      <c r="D129" s="12" t="s">
        <v>189</v>
      </c>
      <c r="E129" s="13" t="str">
        <f t="shared" si="9"/>
        <v>126-CAR</v>
      </c>
      <c r="F129" s="12" t="s">
        <v>217</v>
      </c>
      <c r="G129" s="14">
        <v>45120</v>
      </c>
      <c r="H129" s="12" t="s">
        <v>2</v>
      </c>
      <c r="I129" s="12" t="s">
        <v>150</v>
      </c>
      <c r="J129" s="12"/>
      <c r="K129" s="12"/>
      <c r="L129" s="12" t="s">
        <v>125</v>
      </c>
      <c r="M129" s="12"/>
      <c r="N129" s="12"/>
      <c r="O129" s="12"/>
      <c r="P129" s="12" t="s">
        <v>151</v>
      </c>
      <c r="Q129" s="627">
        <f>VLOOKUP(P129,'Copie doc'!$F$5:$H$30,3,FALSE)</f>
        <v>78955</v>
      </c>
      <c r="R129" s="620"/>
      <c r="S129" s="616"/>
      <c r="T129" s="616"/>
      <c r="U129" s="12"/>
      <c r="V129" s="12"/>
      <c r="W129" s="617"/>
      <c r="X129" s="12"/>
      <c r="Y129" s="630"/>
      <c r="Z129" s="12"/>
      <c r="AA129" s="3"/>
      <c r="AB129" s="3"/>
    </row>
    <row r="130" spans="1:28">
      <c r="A130" s="12">
        <f t="shared" si="11"/>
        <v>127</v>
      </c>
      <c r="B130" s="12" t="str">
        <f t="shared" si="12"/>
        <v>ACH</v>
      </c>
      <c r="C130" s="12" t="str">
        <f t="shared" si="10"/>
        <v>127-ACH</v>
      </c>
      <c r="D130" s="12" t="s">
        <v>189</v>
      </c>
      <c r="E130" s="13" t="str">
        <f t="shared" si="9"/>
        <v>127-ACH</v>
      </c>
      <c r="F130" s="12" t="s">
        <v>217</v>
      </c>
      <c r="G130" s="14">
        <v>45120</v>
      </c>
      <c r="H130" s="12" t="s">
        <v>3</v>
      </c>
      <c r="I130" s="12" t="s">
        <v>129</v>
      </c>
      <c r="J130" s="12"/>
      <c r="K130" s="12"/>
      <c r="L130" s="12" t="s">
        <v>125</v>
      </c>
      <c r="M130" s="12"/>
      <c r="N130" s="12"/>
      <c r="O130" s="12"/>
      <c r="P130" s="12" t="s">
        <v>8</v>
      </c>
      <c r="Q130" s="627">
        <f>VLOOKUP(P130,'Copie doc'!$F$5:$H$30,3,FALSE)</f>
        <v>78260</v>
      </c>
      <c r="R130" s="620"/>
      <c r="S130" s="616"/>
      <c r="T130" s="616"/>
      <c r="U130" s="12"/>
      <c r="V130" s="12"/>
      <c r="W130" s="617"/>
      <c r="X130" s="12"/>
      <c r="Y130" s="630"/>
      <c r="Z130" s="12"/>
      <c r="AA130" s="3"/>
      <c r="AB130" s="3"/>
    </row>
    <row r="131" spans="1:28">
      <c r="A131" s="12">
        <f t="shared" si="11"/>
        <v>128</v>
      </c>
      <c r="B131" s="12" t="str">
        <f t="shared" si="12"/>
        <v>ACH</v>
      </c>
      <c r="C131" s="12" t="str">
        <f t="shared" si="10"/>
        <v>128-ACH</v>
      </c>
      <c r="D131" s="12" t="s">
        <v>189</v>
      </c>
      <c r="E131" s="13" t="str">
        <f t="shared" si="9"/>
        <v>128-ACH</v>
      </c>
      <c r="F131" s="12" t="s">
        <v>217</v>
      </c>
      <c r="G131" s="14">
        <v>45120</v>
      </c>
      <c r="H131" s="12" t="s">
        <v>2</v>
      </c>
      <c r="I131" s="12" t="s">
        <v>150</v>
      </c>
      <c r="J131" s="12"/>
      <c r="K131" s="12"/>
      <c r="L131" s="12" t="s">
        <v>125</v>
      </c>
      <c r="M131" s="12"/>
      <c r="N131" s="12"/>
      <c r="O131" s="12"/>
      <c r="P131" s="12" t="s">
        <v>8</v>
      </c>
      <c r="Q131" s="627">
        <f>VLOOKUP(P131,'Copie doc'!$F$5:$H$30,3,FALSE)</f>
        <v>78260</v>
      </c>
      <c r="R131" s="620"/>
      <c r="S131" s="616"/>
      <c r="T131" s="616"/>
      <c r="U131" s="12"/>
      <c r="V131" s="12"/>
      <c r="W131" s="617"/>
      <c r="X131" s="12"/>
      <c r="Y131" s="630"/>
      <c r="Z131" s="12"/>
      <c r="AA131" s="3"/>
      <c r="AB131" s="3"/>
    </row>
    <row r="132" spans="1:28">
      <c r="A132" s="12">
        <f t="shared" si="11"/>
        <v>129</v>
      </c>
      <c r="B132" s="12" t="str">
        <f t="shared" si="12"/>
        <v>ACH</v>
      </c>
      <c r="C132" s="12" t="str">
        <f t="shared" si="10"/>
        <v>129-ACH</v>
      </c>
      <c r="D132" s="12" t="s">
        <v>189</v>
      </c>
      <c r="E132" s="13" t="str">
        <f t="shared" si="9"/>
        <v>129-ACH</v>
      </c>
      <c r="F132" s="12" t="s">
        <v>217</v>
      </c>
      <c r="G132" s="14">
        <v>45120</v>
      </c>
      <c r="H132" s="12" t="s">
        <v>3</v>
      </c>
      <c r="I132" s="12" t="s">
        <v>150</v>
      </c>
      <c r="J132" s="12"/>
      <c r="K132" s="12"/>
      <c r="L132" s="12" t="s">
        <v>125</v>
      </c>
      <c r="M132" s="12"/>
      <c r="N132" s="12"/>
      <c r="O132" s="12"/>
      <c r="P132" s="12" t="s">
        <v>8</v>
      </c>
      <c r="Q132" s="627">
        <f>VLOOKUP(P132,'Copie doc'!$F$5:$H$30,3,FALSE)</f>
        <v>78260</v>
      </c>
      <c r="R132" s="620"/>
      <c r="S132" s="616"/>
      <c r="T132" s="616"/>
      <c r="U132" s="12"/>
      <c r="V132" s="12"/>
      <c r="W132" s="617"/>
      <c r="X132" s="12"/>
      <c r="Y132" s="630"/>
      <c r="Z132" s="12"/>
      <c r="AA132" s="3"/>
      <c r="AB132" s="3"/>
    </row>
    <row r="133" spans="1:28">
      <c r="A133" s="12">
        <f t="shared" si="11"/>
        <v>130</v>
      </c>
      <c r="B133" s="12" t="str">
        <f t="shared" si="12"/>
        <v>NES</v>
      </c>
      <c r="C133" s="12" t="str">
        <f t="shared" si="10"/>
        <v>130-NES</v>
      </c>
      <c r="D133" s="12" t="s">
        <v>189</v>
      </c>
      <c r="E133" s="13" t="s">
        <v>278</v>
      </c>
      <c r="F133" s="12" t="s">
        <v>221</v>
      </c>
      <c r="G133" s="14">
        <v>45110</v>
      </c>
      <c r="H133" s="12" t="s">
        <v>3</v>
      </c>
      <c r="I133" s="12" t="s">
        <v>150</v>
      </c>
      <c r="J133" s="12"/>
      <c r="K133" s="12"/>
      <c r="L133" s="12" t="s">
        <v>130</v>
      </c>
      <c r="M133" s="12"/>
      <c r="N133" s="12"/>
      <c r="O133" s="12"/>
      <c r="P133" s="12" t="s">
        <v>139</v>
      </c>
      <c r="Q133" s="627">
        <v>95690</v>
      </c>
      <c r="R133" s="620"/>
      <c r="S133" s="616"/>
      <c r="T133" s="616"/>
      <c r="U133" s="12"/>
      <c r="V133" s="12"/>
      <c r="W133" s="617"/>
      <c r="X133" s="12"/>
      <c r="Y133" s="630"/>
      <c r="Z133" s="12"/>
      <c r="AA133" s="3"/>
      <c r="AB133" s="3"/>
    </row>
    <row r="134" spans="1:28">
      <c r="A134" s="12">
        <f t="shared" si="11"/>
        <v>131</v>
      </c>
      <c r="B134" s="12" t="str">
        <f t="shared" si="12"/>
        <v>BUT</v>
      </c>
      <c r="C134" s="12" t="str">
        <f t="shared" si="10"/>
        <v>131-BUT</v>
      </c>
      <c r="D134" s="12" t="s">
        <v>189</v>
      </c>
      <c r="E134" s="13" t="str">
        <f t="shared" ref="E134:E197" si="13">C134</f>
        <v>131-BUT</v>
      </c>
      <c r="F134" s="12" t="s">
        <v>221</v>
      </c>
      <c r="G134" s="14">
        <v>45110</v>
      </c>
      <c r="H134" s="12" t="s">
        <v>3</v>
      </c>
      <c r="I134" s="12" t="s">
        <v>152</v>
      </c>
      <c r="J134" s="12"/>
      <c r="K134" s="12"/>
      <c r="L134" s="12" t="s">
        <v>130</v>
      </c>
      <c r="M134" s="12"/>
      <c r="N134" s="12"/>
      <c r="O134" s="12"/>
      <c r="P134" s="12" t="s">
        <v>182</v>
      </c>
      <c r="Q134" s="627">
        <f>VLOOKUP(P134,'Copie doc'!$F$5:$H$30,3,FALSE)</f>
        <v>95430</v>
      </c>
      <c r="R134" s="620"/>
      <c r="S134" s="616"/>
      <c r="T134" s="616"/>
      <c r="U134" s="12"/>
      <c r="V134" s="12"/>
      <c r="W134" s="617"/>
      <c r="X134" s="12"/>
      <c r="Y134" s="630"/>
      <c r="Z134" s="12"/>
      <c r="AA134" s="3"/>
      <c r="AB134" s="3"/>
    </row>
    <row r="135" spans="1:28">
      <c r="A135" s="12">
        <f t="shared" si="11"/>
        <v>132</v>
      </c>
      <c r="B135" s="12" t="str">
        <f t="shared" si="12"/>
        <v>JUZ</v>
      </c>
      <c r="C135" s="12" t="str">
        <f t="shared" si="10"/>
        <v>132-JUZ</v>
      </c>
      <c r="D135" s="12" t="s">
        <v>189</v>
      </c>
      <c r="E135" s="13" t="str">
        <f t="shared" si="13"/>
        <v>132-JUZ</v>
      </c>
      <c r="F135" s="12" t="s">
        <v>217</v>
      </c>
      <c r="G135" s="14">
        <v>45124</v>
      </c>
      <c r="H135" s="12" t="s">
        <v>3</v>
      </c>
      <c r="I135" s="12" t="s">
        <v>150</v>
      </c>
      <c r="J135" s="12"/>
      <c r="K135" s="12"/>
      <c r="L135" s="12" t="s">
        <v>125</v>
      </c>
      <c r="M135" s="12"/>
      <c r="N135" s="12"/>
      <c r="O135" s="12"/>
      <c r="P135" s="12" t="s">
        <v>100</v>
      </c>
      <c r="Q135" s="627">
        <f>VLOOKUP(P135,'Copie doc'!$F$5:$H$30,3,FALSE)</f>
        <v>78820</v>
      </c>
      <c r="R135" s="620"/>
      <c r="S135" s="616"/>
      <c r="T135" s="616"/>
      <c r="U135" s="12"/>
      <c r="V135" s="12"/>
      <c r="W135" s="617"/>
      <c r="X135" s="12"/>
      <c r="Y135" s="630"/>
      <c r="Z135" s="12"/>
      <c r="AA135" s="3"/>
      <c r="AB135" s="3"/>
    </row>
    <row r="136" spans="1:28">
      <c r="A136" s="12">
        <f t="shared" si="11"/>
        <v>133</v>
      </c>
      <c r="B136" s="12" t="str">
        <f t="shared" si="12"/>
        <v>ARG</v>
      </c>
      <c r="C136" s="12" t="str">
        <f t="shared" si="10"/>
        <v>133-ARG</v>
      </c>
      <c r="D136" s="12" t="s">
        <v>189</v>
      </c>
      <c r="E136" s="13" t="str">
        <f t="shared" si="13"/>
        <v>133-ARG</v>
      </c>
      <c r="F136" s="12" t="s">
        <v>217</v>
      </c>
      <c r="G136" s="14">
        <v>45127</v>
      </c>
      <c r="H136" s="12" t="s">
        <v>3</v>
      </c>
      <c r="I136" s="12" t="s">
        <v>152</v>
      </c>
      <c r="J136" s="12"/>
      <c r="K136" s="12"/>
      <c r="L136" s="12" t="s">
        <v>125</v>
      </c>
      <c r="M136" s="12"/>
      <c r="N136" s="12"/>
      <c r="O136" s="12"/>
      <c r="P136" s="12" t="s">
        <v>143</v>
      </c>
      <c r="Q136" s="627">
        <f>VLOOKUP(P136,'Copie doc'!$F$5:$H$30,3,FALSE)</f>
        <v>95100</v>
      </c>
      <c r="R136" s="620"/>
      <c r="S136" s="616"/>
      <c r="T136" s="616"/>
      <c r="U136" s="12"/>
      <c r="V136" s="12"/>
      <c r="W136" s="617"/>
      <c r="X136" s="12"/>
      <c r="Y136" s="630"/>
      <c r="Z136" s="12"/>
      <c r="AA136" s="3"/>
      <c r="AB136" s="3"/>
    </row>
    <row r="137" spans="1:28">
      <c r="A137" s="12">
        <f t="shared" si="11"/>
        <v>134</v>
      </c>
      <c r="B137" s="12" t="str">
        <f t="shared" si="12"/>
        <v>CFS</v>
      </c>
      <c r="C137" s="12" t="str">
        <f t="shared" si="10"/>
        <v>134-CFS</v>
      </c>
      <c r="D137" s="12" t="s">
        <v>189</v>
      </c>
      <c r="E137" s="13" t="str">
        <f t="shared" si="13"/>
        <v>134-CFS</v>
      </c>
      <c r="F137" s="12" t="s">
        <v>217</v>
      </c>
      <c r="G137" s="14">
        <v>45126</v>
      </c>
      <c r="H137" s="12" t="s">
        <v>3</v>
      </c>
      <c r="I137" s="12" t="s">
        <v>150</v>
      </c>
      <c r="J137" s="12"/>
      <c r="K137" s="12"/>
      <c r="L137" s="12" t="s">
        <v>125</v>
      </c>
      <c r="M137" s="12"/>
      <c r="N137" s="12"/>
      <c r="O137" s="12"/>
      <c r="P137" s="12" t="s">
        <v>126</v>
      </c>
      <c r="Q137" s="627">
        <f>VLOOKUP(P137,'Copie doc'!$F$5:$H$30,3,FALSE)</f>
        <v>78700</v>
      </c>
      <c r="R137" s="620"/>
      <c r="S137" s="616"/>
      <c r="T137" s="616"/>
      <c r="U137" s="12"/>
      <c r="V137" s="12"/>
      <c r="W137" s="617"/>
      <c r="X137" s="12"/>
      <c r="Y137" s="630"/>
      <c r="Z137" s="12"/>
      <c r="AA137" s="3"/>
      <c r="AB137" s="3"/>
    </row>
    <row r="138" spans="1:28">
      <c r="A138" s="12">
        <f t="shared" si="11"/>
        <v>135</v>
      </c>
      <c r="B138" s="12" t="str">
        <f t="shared" si="12"/>
        <v>ACH</v>
      </c>
      <c r="C138" s="12" t="str">
        <f t="shared" si="10"/>
        <v>135-ACH</v>
      </c>
      <c r="D138" s="12" t="s">
        <v>189</v>
      </c>
      <c r="E138" s="13" t="str">
        <f t="shared" si="13"/>
        <v>135-ACH</v>
      </c>
      <c r="F138" s="12" t="s">
        <v>248</v>
      </c>
      <c r="G138" s="14">
        <v>45128</v>
      </c>
      <c r="H138" s="12" t="s">
        <v>3</v>
      </c>
      <c r="I138" s="12" t="s">
        <v>152</v>
      </c>
      <c r="J138" s="12"/>
      <c r="K138" s="12"/>
      <c r="L138" s="12" t="s">
        <v>130</v>
      </c>
      <c r="M138" s="12"/>
      <c r="N138" s="12"/>
      <c r="O138" s="12"/>
      <c r="P138" s="12" t="s">
        <v>8</v>
      </c>
      <c r="Q138" s="627">
        <f>VLOOKUP(P138,'Copie doc'!$F$5:$H$30,3,FALSE)</f>
        <v>78260</v>
      </c>
      <c r="R138" s="620"/>
      <c r="S138" s="616"/>
      <c r="T138" s="616"/>
      <c r="U138" s="12"/>
      <c r="V138" s="12"/>
      <c r="W138" s="617"/>
      <c r="X138" s="12"/>
      <c r="Y138" s="630"/>
      <c r="Z138" s="12"/>
      <c r="AA138" s="3"/>
      <c r="AB138" s="3"/>
    </row>
    <row r="139" spans="1:28">
      <c r="A139" s="12">
        <f t="shared" si="11"/>
        <v>136</v>
      </c>
      <c r="B139" s="12" t="str">
        <f t="shared" si="12"/>
        <v>CFS</v>
      </c>
      <c r="C139" s="12" t="str">
        <f t="shared" si="10"/>
        <v>136-CFS</v>
      </c>
      <c r="D139" s="12" t="s">
        <v>189</v>
      </c>
      <c r="E139" s="13" t="str">
        <f t="shared" si="13"/>
        <v>136-CFS</v>
      </c>
      <c r="F139" s="12" t="s">
        <v>248</v>
      </c>
      <c r="G139" s="14">
        <v>45120</v>
      </c>
      <c r="H139" s="12" t="s">
        <v>3</v>
      </c>
      <c r="I139" s="12" t="s">
        <v>124</v>
      </c>
      <c r="J139" s="12"/>
      <c r="K139" s="12"/>
      <c r="L139" s="12" t="s">
        <v>125</v>
      </c>
      <c r="M139" s="12"/>
      <c r="N139" s="12"/>
      <c r="O139" s="12"/>
      <c r="P139" s="12" t="s">
        <v>126</v>
      </c>
      <c r="Q139" s="627">
        <f>VLOOKUP(P139,'Copie doc'!$F$5:$H$30,3,FALSE)</f>
        <v>78700</v>
      </c>
      <c r="R139" s="620"/>
      <c r="S139" s="616"/>
      <c r="T139" s="616"/>
      <c r="U139" s="12"/>
      <c r="V139" s="12"/>
      <c r="W139" s="617"/>
      <c r="X139" s="12"/>
      <c r="Y139" s="630"/>
      <c r="Z139" s="12"/>
      <c r="AA139" s="3"/>
      <c r="AB139" s="3"/>
    </row>
    <row r="140" spans="1:28">
      <c r="A140" s="12">
        <f t="shared" si="11"/>
        <v>137</v>
      </c>
      <c r="B140" s="12" t="str">
        <f t="shared" si="12"/>
        <v>BIE</v>
      </c>
      <c r="C140" s="12" t="str">
        <f t="shared" si="10"/>
        <v>137-BIE</v>
      </c>
      <c r="D140" s="12" t="s">
        <v>189</v>
      </c>
      <c r="E140" s="13" t="str">
        <f t="shared" si="13"/>
        <v>137-BIE</v>
      </c>
      <c r="F140" s="12" t="s">
        <v>231</v>
      </c>
      <c r="G140" s="14">
        <v>45146</v>
      </c>
      <c r="H140" s="12" t="s">
        <v>3</v>
      </c>
      <c r="I140" s="12" t="s">
        <v>152</v>
      </c>
      <c r="J140" s="12"/>
      <c r="K140" s="12"/>
      <c r="L140" s="12" t="s">
        <v>130</v>
      </c>
      <c r="M140" s="12"/>
      <c r="N140" s="12"/>
      <c r="O140" s="12"/>
      <c r="P140" s="12" t="s">
        <v>190</v>
      </c>
      <c r="Q140" s="627">
        <f>VLOOKUP(P140,'Copie doc'!$F$5:$H$30,3,FALSE)</f>
        <v>91570</v>
      </c>
      <c r="R140" s="620"/>
      <c r="S140" s="616"/>
      <c r="T140" s="616"/>
      <c r="U140" s="12"/>
      <c r="V140" s="12"/>
      <c r="W140" s="617"/>
      <c r="X140" s="12"/>
      <c r="Y140" s="630"/>
      <c r="Z140" s="12"/>
      <c r="AA140" s="3"/>
      <c r="AB140" s="3"/>
    </row>
    <row r="141" spans="1:28">
      <c r="A141" s="12">
        <f t="shared" si="11"/>
        <v>138</v>
      </c>
      <c r="B141" s="12" t="str">
        <f t="shared" si="12"/>
        <v>CFS</v>
      </c>
      <c r="C141" s="12" t="str">
        <f t="shared" si="10"/>
        <v>138-CFS</v>
      </c>
      <c r="D141" s="12" t="s">
        <v>189</v>
      </c>
      <c r="E141" s="13" t="str">
        <f t="shared" si="13"/>
        <v>138-CFS</v>
      </c>
      <c r="F141" s="12" t="s">
        <v>248</v>
      </c>
      <c r="G141" s="14">
        <v>45105</v>
      </c>
      <c r="H141" s="12" t="s">
        <v>3</v>
      </c>
      <c r="I141" s="12" t="s">
        <v>152</v>
      </c>
      <c r="J141" s="12"/>
      <c r="K141" s="12"/>
      <c r="L141" s="12" t="s">
        <v>130</v>
      </c>
      <c r="M141" s="12"/>
      <c r="N141" s="12"/>
      <c r="O141" s="12"/>
      <c r="P141" s="12" t="s">
        <v>126</v>
      </c>
      <c r="Q141" s="627">
        <f>VLOOKUP(P141,'Copie doc'!$F$5:$H$30,3,FALSE)</f>
        <v>78700</v>
      </c>
      <c r="R141" s="620"/>
      <c r="S141" s="616"/>
      <c r="T141" s="616"/>
      <c r="U141" s="12"/>
      <c r="V141" s="12"/>
      <c r="W141" s="617"/>
      <c r="X141" s="12"/>
      <c r="Y141" s="630"/>
      <c r="Z141" s="12" t="s">
        <v>153</v>
      </c>
      <c r="AA141" s="3"/>
      <c r="AB141" s="3"/>
    </row>
    <row r="142" spans="1:28">
      <c r="A142" s="12">
        <f t="shared" si="11"/>
        <v>139</v>
      </c>
      <c r="B142" s="12" t="str">
        <f t="shared" si="12"/>
        <v>CFS</v>
      </c>
      <c r="C142" s="12" t="str">
        <f t="shared" si="10"/>
        <v>139-CFS</v>
      </c>
      <c r="D142" s="12" t="s">
        <v>189</v>
      </c>
      <c r="E142" s="13" t="str">
        <f t="shared" si="13"/>
        <v>139-CFS</v>
      </c>
      <c r="F142" s="12" t="s">
        <v>248</v>
      </c>
      <c r="G142" s="14">
        <v>45113</v>
      </c>
      <c r="H142" s="12" t="s">
        <v>3</v>
      </c>
      <c r="I142" s="12" t="s">
        <v>176</v>
      </c>
      <c r="J142" s="12"/>
      <c r="K142" s="12"/>
      <c r="L142" s="12" t="s">
        <v>130</v>
      </c>
      <c r="M142" s="12"/>
      <c r="N142" s="12"/>
      <c r="O142" s="12"/>
      <c r="P142" s="12" t="s">
        <v>126</v>
      </c>
      <c r="Q142" s="627">
        <f>VLOOKUP(P142,'Copie doc'!$F$5:$H$30,3,FALSE)</f>
        <v>78700</v>
      </c>
      <c r="R142" s="620"/>
      <c r="S142" s="616"/>
      <c r="T142" s="616"/>
      <c r="U142" s="12"/>
      <c r="V142" s="12"/>
      <c r="W142" s="617"/>
      <c r="X142" s="12"/>
      <c r="Y142" s="630"/>
      <c r="Z142" s="12" t="s">
        <v>153</v>
      </c>
      <c r="AA142" s="3"/>
      <c r="AB142" s="3"/>
    </row>
    <row r="143" spans="1:28">
      <c r="A143" s="12">
        <f t="shared" si="11"/>
        <v>140</v>
      </c>
      <c r="B143" s="12" t="str">
        <f t="shared" si="12"/>
        <v>CFS</v>
      </c>
      <c r="C143" s="12" t="str">
        <f t="shared" si="10"/>
        <v>140-CFS</v>
      </c>
      <c r="D143" s="12" t="s">
        <v>189</v>
      </c>
      <c r="E143" s="13" t="str">
        <f t="shared" si="13"/>
        <v>140-CFS</v>
      </c>
      <c r="F143" s="12" t="s">
        <v>248</v>
      </c>
      <c r="G143" s="14">
        <v>45120</v>
      </c>
      <c r="H143" s="12" t="s">
        <v>2</v>
      </c>
      <c r="I143" s="12" t="s">
        <v>152</v>
      </c>
      <c r="J143" s="12"/>
      <c r="K143" s="12"/>
      <c r="L143" s="12" t="s">
        <v>125</v>
      </c>
      <c r="M143" s="12"/>
      <c r="N143" s="12"/>
      <c r="O143" s="12"/>
      <c r="P143" s="12" t="s">
        <v>126</v>
      </c>
      <c r="Q143" s="627">
        <f>VLOOKUP(P143,'Copie doc'!$F$5:$H$30,3,FALSE)</f>
        <v>78700</v>
      </c>
      <c r="R143" s="620"/>
      <c r="S143" s="616"/>
      <c r="T143" s="616"/>
      <c r="U143" s="12"/>
      <c r="V143" s="12"/>
      <c r="W143" s="617"/>
      <c r="X143" s="12"/>
      <c r="Y143" s="630"/>
      <c r="Z143" s="12"/>
      <c r="AA143" s="3"/>
      <c r="AB143" s="3"/>
    </row>
    <row r="144" spans="1:28">
      <c r="A144" s="12">
        <f t="shared" si="11"/>
        <v>141</v>
      </c>
      <c r="B144" s="12" t="str">
        <f t="shared" si="12"/>
        <v>CEL</v>
      </c>
      <c r="C144" s="12" t="str">
        <f t="shared" si="10"/>
        <v>141-CEL</v>
      </c>
      <c r="D144" s="12" t="s">
        <v>189</v>
      </c>
      <c r="E144" s="13" t="str">
        <f t="shared" si="13"/>
        <v>141-CEL</v>
      </c>
      <c r="F144" s="12" t="s">
        <v>233</v>
      </c>
      <c r="G144" s="14">
        <v>45140</v>
      </c>
      <c r="H144" s="12" t="s">
        <v>3</v>
      </c>
      <c r="I144" s="12" t="s">
        <v>152</v>
      </c>
      <c r="J144" s="12"/>
      <c r="K144" s="12"/>
      <c r="L144" s="12" t="s">
        <v>130</v>
      </c>
      <c r="M144" s="12"/>
      <c r="N144" s="12"/>
      <c r="O144" s="12"/>
      <c r="P144" s="12" t="s">
        <v>188</v>
      </c>
      <c r="Q144" s="627">
        <f>VLOOKUP(P144,'Copie doc'!$F$5:$H$30,3,FALSE)</f>
        <v>78170</v>
      </c>
      <c r="R144" s="620"/>
      <c r="S144" s="616"/>
      <c r="T144" s="616"/>
      <c r="U144" s="12"/>
      <c r="V144" s="12"/>
      <c r="W144" s="617"/>
      <c r="X144" s="12"/>
      <c r="Y144" s="630"/>
      <c r="Z144" s="12"/>
      <c r="AA144" s="3"/>
      <c r="AB144" s="3"/>
    </row>
    <row r="145" spans="1:28">
      <c r="A145" s="12">
        <f t="shared" si="11"/>
        <v>142</v>
      </c>
      <c r="B145" s="12" t="str">
        <f t="shared" si="12"/>
        <v>NES</v>
      </c>
      <c r="C145" s="12" t="str">
        <f t="shared" si="10"/>
        <v>142-NES</v>
      </c>
      <c r="D145" s="12" t="s">
        <v>189</v>
      </c>
      <c r="E145" s="13" t="str">
        <f t="shared" si="13"/>
        <v>142-NES</v>
      </c>
      <c r="F145" s="12" t="s">
        <v>221</v>
      </c>
      <c r="G145" s="14">
        <v>45110</v>
      </c>
      <c r="H145" s="12" t="s">
        <v>3</v>
      </c>
      <c r="I145" s="12" t="s">
        <v>152</v>
      </c>
      <c r="J145" s="12"/>
      <c r="K145" s="12"/>
      <c r="L145" s="12" t="s">
        <v>130</v>
      </c>
      <c r="M145" s="12"/>
      <c r="N145" s="12"/>
      <c r="O145" s="12"/>
      <c r="P145" s="12" t="s">
        <v>139</v>
      </c>
      <c r="Q145" s="627">
        <f>VLOOKUP(P145,'Copie doc'!$F$5:$H$30,3,FALSE)</f>
        <v>95690</v>
      </c>
      <c r="R145" s="620"/>
      <c r="S145" s="616"/>
      <c r="T145" s="616"/>
      <c r="U145" s="12"/>
      <c r="V145" s="12"/>
      <c r="W145" s="617"/>
      <c r="X145" s="12"/>
      <c r="Y145" s="630"/>
      <c r="Z145" s="12"/>
      <c r="AA145" s="3"/>
      <c r="AB145" s="3"/>
    </row>
    <row r="146" spans="1:28">
      <c r="A146" s="12">
        <f t="shared" si="11"/>
        <v>143</v>
      </c>
      <c r="B146" s="12" t="str">
        <f t="shared" si="12"/>
        <v>BUT</v>
      </c>
      <c r="C146" s="12" t="str">
        <f t="shared" si="10"/>
        <v>143-BUT</v>
      </c>
      <c r="D146" s="12" t="s">
        <v>189</v>
      </c>
      <c r="E146" s="13" t="str">
        <f t="shared" si="13"/>
        <v>143-BUT</v>
      </c>
      <c r="F146" s="12" t="s">
        <v>221</v>
      </c>
      <c r="G146" s="14">
        <v>45110</v>
      </c>
      <c r="H146" s="12" t="s">
        <v>2</v>
      </c>
      <c r="I146" s="12" t="s">
        <v>150</v>
      </c>
      <c r="J146" s="12"/>
      <c r="K146" s="12"/>
      <c r="L146" s="12" t="s">
        <v>130</v>
      </c>
      <c r="M146" s="12"/>
      <c r="N146" s="12"/>
      <c r="O146" s="12"/>
      <c r="P146" s="12" t="s">
        <v>182</v>
      </c>
      <c r="Q146" s="627">
        <f>VLOOKUP(P146,'Copie doc'!$F$5:$H$30,3,FALSE)</f>
        <v>95430</v>
      </c>
      <c r="R146" s="620"/>
      <c r="S146" s="616"/>
      <c r="T146" s="616"/>
      <c r="U146" s="12"/>
      <c r="V146" s="12"/>
      <c r="W146" s="617"/>
      <c r="X146" s="12"/>
      <c r="Y146" s="630"/>
      <c r="Z146" s="12"/>
      <c r="AA146" s="3"/>
      <c r="AB146" s="3"/>
    </row>
    <row r="147" spans="1:28">
      <c r="A147" s="12">
        <f t="shared" si="11"/>
        <v>144</v>
      </c>
      <c r="B147" s="12" t="str">
        <f t="shared" si="12"/>
        <v>JUZ</v>
      </c>
      <c r="C147" s="12" t="str">
        <f t="shared" si="10"/>
        <v>144-JUZ</v>
      </c>
      <c r="D147" s="12" t="s">
        <v>189</v>
      </c>
      <c r="E147" s="13" t="str">
        <f t="shared" si="13"/>
        <v>144-JUZ</v>
      </c>
      <c r="F147" s="12" t="s">
        <v>217</v>
      </c>
      <c r="G147" s="14">
        <v>45124</v>
      </c>
      <c r="H147" s="12" t="s">
        <v>3</v>
      </c>
      <c r="I147" s="12" t="s">
        <v>150</v>
      </c>
      <c r="J147" s="12"/>
      <c r="K147" s="12"/>
      <c r="L147" s="12" t="s">
        <v>130</v>
      </c>
      <c r="M147" s="12"/>
      <c r="N147" s="12"/>
      <c r="O147" s="12"/>
      <c r="P147" s="12" t="s">
        <v>100</v>
      </c>
      <c r="Q147" s="627">
        <f>VLOOKUP(P147,'Copie doc'!$F$5:$H$30,3,FALSE)</f>
        <v>78820</v>
      </c>
      <c r="R147" s="620"/>
      <c r="S147" s="616"/>
      <c r="T147" s="616"/>
      <c r="U147" s="12"/>
      <c r="V147" s="12"/>
      <c r="W147" s="617"/>
      <c r="X147" s="12"/>
      <c r="Y147" s="630"/>
      <c r="Z147" s="12"/>
      <c r="AA147" s="3"/>
      <c r="AB147" s="3"/>
    </row>
    <row r="148" spans="1:28">
      <c r="A148" s="12">
        <f t="shared" si="11"/>
        <v>145</v>
      </c>
      <c r="B148" s="12" t="str">
        <f t="shared" si="12"/>
        <v>CFS</v>
      </c>
      <c r="C148" s="12" t="str">
        <f t="shared" si="10"/>
        <v>145-CFS</v>
      </c>
      <c r="D148" s="12" t="s">
        <v>189</v>
      </c>
      <c r="E148" s="13" t="str">
        <f t="shared" si="13"/>
        <v>145-CFS</v>
      </c>
      <c r="F148" s="12" t="s">
        <v>248</v>
      </c>
      <c r="G148" s="14">
        <v>45120</v>
      </c>
      <c r="H148" s="12" t="s">
        <v>2</v>
      </c>
      <c r="I148" s="12" t="s">
        <v>150</v>
      </c>
      <c r="J148" s="12"/>
      <c r="K148" s="12"/>
      <c r="L148" s="12" t="s">
        <v>125</v>
      </c>
      <c r="M148" s="12"/>
      <c r="N148" s="12"/>
      <c r="O148" s="12"/>
      <c r="P148" s="12" t="s">
        <v>126</v>
      </c>
      <c r="Q148" s="627">
        <f>VLOOKUP(P148,'Copie doc'!$F$5:$H$30,3,FALSE)</f>
        <v>78700</v>
      </c>
      <c r="R148" s="620"/>
      <c r="S148" s="616"/>
      <c r="T148" s="616"/>
      <c r="U148" s="12"/>
      <c r="V148" s="12"/>
      <c r="W148" s="617"/>
      <c r="X148" s="12"/>
      <c r="Y148" s="630"/>
      <c r="Z148" s="12"/>
      <c r="AA148" s="3"/>
      <c r="AB148" s="3"/>
    </row>
    <row r="149" spans="1:28">
      <c r="A149" s="12">
        <f t="shared" si="11"/>
        <v>146</v>
      </c>
      <c r="B149" s="12" t="str">
        <f t="shared" si="12"/>
        <v>CAR</v>
      </c>
      <c r="C149" s="12" t="str">
        <f t="shared" si="10"/>
        <v>146-CAR</v>
      </c>
      <c r="D149" s="12" t="s">
        <v>189</v>
      </c>
      <c r="E149" s="13" t="str">
        <f t="shared" si="13"/>
        <v>146-CAR</v>
      </c>
      <c r="F149" s="12" t="s">
        <v>248</v>
      </c>
      <c r="G149" s="14">
        <v>45132</v>
      </c>
      <c r="H149" s="12" t="s">
        <v>3</v>
      </c>
      <c r="I149" s="12" t="s">
        <v>150</v>
      </c>
      <c r="J149" s="12"/>
      <c r="K149" s="12"/>
      <c r="L149" s="12" t="s">
        <v>130</v>
      </c>
      <c r="M149" s="12"/>
      <c r="N149" s="12"/>
      <c r="O149" s="12"/>
      <c r="P149" s="12" t="s">
        <v>151</v>
      </c>
      <c r="Q149" s="627">
        <f>VLOOKUP(P149,'Copie doc'!$F$5:$H$30,3,FALSE)</f>
        <v>78955</v>
      </c>
      <c r="R149" s="620"/>
      <c r="S149" s="616"/>
      <c r="T149" s="616"/>
      <c r="U149" s="12"/>
      <c r="V149" s="12"/>
      <c r="W149" s="617"/>
      <c r="X149" s="12"/>
      <c r="Y149" s="630"/>
      <c r="Z149" s="12"/>
      <c r="AA149" s="3"/>
      <c r="AB149" s="3"/>
    </row>
    <row r="150" spans="1:28">
      <c r="A150" s="12">
        <f t="shared" si="11"/>
        <v>147</v>
      </c>
      <c r="B150" s="12" t="str">
        <f t="shared" si="12"/>
        <v>JOU</v>
      </c>
      <c r="C150" s="12" t="str">
        <f t="shared" si="10"/>
        <v>147-JOU</v>
      </c>
      <c r="D150" s="12" t="s">
        <v>189</v>
      </c>
      <c r="E150" s="13" t="str">
        <f t="shared" si="13"/>
        <v>147-JOU</v>
      </c>
      <c r="F150" s="12" t="s">
        <v>233</v>
      </c>
      <c r="G150" s="14">
        <v>45134</v>
      </c>
      <c r="H150" s="12" t="s">
        <v>3</v>
      </c>
      <c r="I150" s="12" t="s">
        <v>169</v>
      </c>
      <c r="J150" s="12"/>
      <c r="K150" s="12"/>
      <c r="L150" s="12" t="s">
        <v>125</v>
      </c>
      <c r="M150" s="12"/>
      <c r="N150" s="12"/>
      <c r="O150" s="12"/>
      <c r="P150" s="12" t="s">
        <v>192</v>
      </c>
      <c r="Q150" s="627">
        <f>VLOOKUP(P150,'Copie doc'!$F$5:$H$30,3,FALSE)</f>
        <v>78350</v>
      </c>
      <c r="R150" s="620"/>
      <c r="S150" s="616"/>
      <c r="T150" s="616"/>
      <c r="U150" s="12"/>
      <c r="V150" s="12"/>
      <c r="W150" s="617"/>
      <c r="X150" s="12"/>
      <c r="Y150" s="630"/>
      <c r="Z150" s="12"/>
      <c r="AA150" s="3"/>
      <c r="AB150" s="3"/>
    </row>
    <row r="151" spans="1:28">
      <c r="A151" s="12">
        <f t="shared" si="11"/>
        <v>148</v>
      </c>
      <c r="B151" s="12" t="str">
        <f t="shared" si="12"/>
        <v>JOU</v>
      </c>
      <c r="C151" s="12" t="str">
        <f t="shared" si="10"/>
        <v>148-JOU</v>
      </c>
      <c r="D151" s="12" t="s">
        <v>189</v>
      </c>
      <c r="E151" s="13" t="str">
        <f t="shared" si="13"/>
        <v>148-JOU</v>
      </c>
      <c r="F151" s="12" t="s">
        <v>233</v>
      </c>
      <c r="G151" s="14">
        <v>45134</v>
      </c>
      <c r="H151" s="12" t="s">
        <v>3</v>
      </c>
      <c r="I151" s="12" t="s">
        <v>169</v>
      </c>
      <c r="J151" s="12"/>
      <c r="K151" s="12"/>
      <c r="L151" s="12" t="s">
        <v>125</v>
      </c>
      <c r="M151" s="12"/>
      <c r="N151" s="12"/>
      <c r="O151" s="12"/>
      <c r="P151" s="12" t="s">
        <v>192</v>
      </c>
      <c r="Q151" s="627">
        <f>VLOOKUP(P151,'Copie doc'!$F$5:$H$30,3,FALSE)</f>
        <v>78350</v>
      </c>
      <c r="R151" s="620"/>
      <c r="S151" s="616"/>
      <c r="T151" s="616"/>
      <c r="U151" s="12"/>
      <c r="V151" s="12"/>
      <c r="W151" s="617"/>
      <c r="X151" s="12"/>
      <c r="Y151" s="630"/>
      <c r="Z151" s="12"/>
      <c r="AA151" s="3"/>
      <c r="AB151" s="3"/>
    </row>
    <row r="152" spans="1:28">
      <c r="A152" s="12">
        <f t="shared" si="11"/>
        <v>149</v>
      </c>
      <c r="B152" s="12" t="str">
        <f t="shared" si="12"/>
        <v>CEL</v>
      </c>
      <c r="C152" s="12" t="str">
        <f t="shared" si="10"/>
        <v>149-CEL</v>
      </c>
      <c r="D152" s="12" t="s">
        <v>189</v>
      </c>
      <c r="E152" s="13" t="str">
        <f t="shared" si="13"/>
        <v>149-CEL</v>
      </c>
      <c r="F152" s="12" t="s">
        <v>231</v>
      </c>
      <c r="G152" s="14">
        <v>45154</v>
      </c>
      <c r="H152" s="12" t="s">
        <v>3</v>
      </c>
      <c r="I152" s="12" t="s">
        <v>150</v>
      </c>
      <c r="J152" s="12"/>
      <c r="K152" s="12"/>
      <c r="L152" s="12" t="s">
        <v>130</v>
      </c>
      <c r="M152" s="12"/>
      <c r="N152" s="12"/>
      <c r="O152" s="12"/>
      <c r="P152" s="12" t="s">
        <v>188</v>
      </c>
      <c r="Q152" s="627">
        <f>VLOOKUP(P152,'Copie doc'!$F$5:$H$30,3,FALSE)</f>
        <v>78170</v>
      </c>
      <c r="R152" s="620"/>
      <c r="S152" s="616"/>
      <c r="T152" s="616"/>
      <c r="U152" s="12"/>
      <c r="V152" s="12"/>
      <c r="W152" s="617"/>
      <c r="X152" s="12"/>
      <c r="Y152" s="630"/>
      <c r="Z152" s="12"/>
      <c r="AA152" s="3"/>
      <c r="AB152" s="3"/>
    </row>
    <row r="153" spans="1:28">
      <c r="A153" s="12">
        <f t="shared" si="11"/>
        <v>150</v>
      </c>
      <c r="B153" s="12" t="str">
        <f t="shared" si="12"/>
        <v>AND</v>
      </c>
      <c r="C153" s="12" t="str">
        <f t="shared" si="10"/>
        <v>150-AND</v>
      </c>
      <c r="D153" s="12" t="s">
        <v>189</v>
      </c>
      <c r="E153" s="13" t="str">
        <f t="shared" si="13"/>
        <v>150-AND</v>
      </c>
      <c r="F153" s="12" t="s">
        <v>248</v>
      </c>
      <c r="G153" s="14">
        <v>45114</v>
      </c>
      <c r="H153" s="12" t="s">
        <v>3</v>
      </c>
      <c r="I153" s="12" t="s">
        <v>129</v>
      </c>
      <c r="J153" s="12"/>
      <c r="K153" s="12"/>
      <c r="L153" s="12" t="s">
        <v>125</v>
      </c>
      <c r="M153" s="12"/>
      <c r="N153" s="12"/>
      <c r="O153" s="12"/>
      <c r="P153" s="12" t="s">
        <v>5</v>
      </c>
      <c r="Q153" s="627">
        <f>VLOOKUP(P153,'Copie doc'!$F$5:$H$30,3,FALSE)</f>
        <v>78570</v>
      </c>
      <c r="R153" s="620"/>
      <c r="S153" s="616"/>
      <c r="T153" s="616"/>
      <c r="U153" s="12"/>
      <c r="V153" s="12"/>
      <c r="W153" s="617"/>
      <c r="X153" s="12"/>
      <c r="Y153" s="630"/>
      <c r="Z153" s="12"/>
      <c r="AA153" s="3"/>
      <c r="AB153" s="3"/>
    </row>
    <row r="154" spans="1:28">
      <c r="A154" s="12">
        <f t="shared" si="11"/>
        <v>151</v>
      </c>
      <c r="B154" s="12" t="str">
        <f t="shared" si="12"/>
        <v>AUB</v>
      </c>
      <c r="C154" s="12" t="str">
        <f t="shared" si="10"/>
        <v>151-AUB</v>
      </c>
      <c r="D154" s="12" t="s">
        <v>189</v>
      </c>
      <c r="E154" s="13" t="str">
        <f t="shared" si="13"/>
        <v>151-AUB</v>
      </c>
      <c r="F154" s="12" t="s">
        <v>217</v>
      </c>
      <c r="G154" s="14">
        <v>45119</v>
      </c>
      <c r="H154" s="12" t="s">
        <v>3</v>
      </c>
      <c r="I154" s="12" t="s">
        <v>152</v>
      </c>
      <c r="J154" s="12"/>
      <c r="K154" s="12"/>
      <c r="L154" s="12" t="s">
        <v>130</v>
      </c>
      <c r="M154" s="12"/>
      <c r="N154" s="12"/>
      <c r="O154" s="12"/>
      <c r="P154" s="12" t="s">
        <v>102</v>
      </c>
      <c r="Q154" s="627">
        <f>VLOOKUP(P154,'Copie doc'!$F$5:$H$30,3,FALSE)</f>
        <v>78410</v>
      </c>
      <c r="R154" s="620"/>
      <c r="S154" s="616"/>
      <c r="T154" s="616"/>
      <c r="U154" s="12"/>
      <c r="V154" s="12"/>
      <c r="W154" s="617"/>
      <c r="X154" s="12"/>
      <c r="Y154" s="630"/>
      <c r="Z154" s="12"/>
      <c r="AA154" s="3"/>
      <c r="AB154" s="3"/>
    </row>
    <row r="155" spans="1:28">
      <c r="A155" s="12">
        <f t="shared" si="11"/>
        <v>152</v>
      </c>
      <c r="B155" s="12" t="str">
        <f t="shared" si="12"/>
        <v>CFS</v>
      </c>
      <c r="C155" s="12" t="str">
        <f t="shared" si="10"/>
        <v>152-CFS</v>
      </c>
      <c r="D155" s="12" t="s">
        <v>189</v>
      </c>
      <c r="E155" s="13" t="str">
        <f t="shared" si="13"/>
        <v>152-CFS</v>
      </c>
      <c r="F155" s="12" t="s">
        <v>248</v>
      </c>
      <c r="G155" s="14">
        <v>45124</v>
      </c>
      <c r="H155" s="12" t="s">
        <v>3</v>
      </c>
      <c r="I155" s="12" t="s">
        <v>150</v>
      </c>
      <c r="J155" s="12"/>
      <c r="K155" s="12"/>
      <c r="L155" s="12" t="s">
        <v>130</v>
      </c>
      <c r="M155" s="12"/>
      <c r="N155" s="12"/>
      <c r="O155" s="12"/>
      <c r="P155" s="12" t="s">
        <v>126</v>
      </c>
      <c r="Q155" s="627">
        <f>VLOOKUP(P155,'Copie doc'!$F$5:$H$30,3,FALSE)</f>
        <v>78700</v>
      </c>
      <c r="R155" s="620"/>
      <c r="S155" s="616"/>
      <c r="T155" s="616"/>
      <c r="U155" s="12"/>
      <c r="V155" s="12"/>
      <c r="W155" s="617"/>
      <c r="X155" s="12"/>
      <c r="Y155" s="630"/>
      <c r="Z155" s="12"/>
      <c r="AA155" s="3"/>
      <c r="AB155" s="3"/>
    </row>
    <row r="156" spans="1:28">
      <c r="A156" s="12">
        <f t="shared" si="11"/>
        <v>153</v>
      </c>
      <c r="B156" s="12" t="str">
        <f t="shared" si="12"/>
        <v>CFS</v>
      </c>
      <c r="C156" s="12" t="str">
        <f t="shared" si="10"/>
        <v>153-CFS</v>
      </c>
      <c r="D156" s="12" t="s">
        <v>189</v>
      </c>
      <c r="E156" s="13" t="str">
        <f t="shared" si="13"/>
        <v>153-CFS</v>
      </c>
      <c r="F156" s="12" t="s">
        <v>248</v>
      </c>
      <c r="G156" s="14">
        <v>45124</v>
      </c>
      <c r="H156" s="12" t="s">
        <v>2</v>
      </c>
      <c r="I156" s="12" t="s">
        <v>150</v>
      </c>
      <c r="J156" s="12"/>
      <c r="K156" s="12"/>
      <c r="L156" s="12" t="s">
        <v>130</v>
      </c>
      <c r="M156" s="12"/>
      <c r="N156" s="12"/>
      <c r="O156" s="12"/>
      <c r="P156" s="12" t="s">
        <v>126</v>
      </c>
      <c r="Q156" s="627">
        <f>VLOOKUP(P156,'Copie doc'!$F$5:$H$30,3,FALSE)</f>
        <v>78700</v>
      </c>
      <c r="R156" s="620"/>
      <c r="S156" s="616"/>
      <c r="T156" s="616"/>
      <c r="U156" s="12"/>
      <c r="V156" s="12"/>
      <c r="W156" s="617"/>
      <c r="X156" s="12"/>
      <c r="Y156" s="630"/>
      <c r="Z156" s="12"/>
      <c r="AA156" s="3"/>
      <c r="AB156" s="3"/>
    </row>
    <row r="157" spans="1:28">
      <c r="A157" s="12">
        <f t="shared" si="11"/>
        <v>154</v>
      </c>
      <c r="B157" s="12" t="str">
        <f t="shared" si="12"/>
        <v>CHP</v>
      </c>
      <c r="C157" s="12" t="str">
        <f t="shared" si="10"/>
        <v>154-CHP</v>
      </c>
      <c r="D157" s="12" t="s">
        <v>189</v>
      </c>
      <c r="E157" s="13" t="str">
        <f t="shared" si="13"/>
        <v>154-CHP</v>
      </c>
      <c r="F157" s="12" t="s">
        <v>248</v>
      </c>
      <c r="G157" s="14">
        <v>45110</v>
      </c>
      <c r="H157" s="12" t="s">
        <v>3</v>
      </c>
      <c r="I157" s="12" t="s">
        <v>134</v>
      </c>
      <c r="J157" s="12"/>
      <c r="K157" s="12"/>
      <c r="L157" s="12" t="s">
        <v>130</v>
      </c>
      <c r="M157" s="12"/>
      <c r="N157" s="12"/>
      <c r="O157" s="12"/>
      <c r="P157" s="12" t="s">
        <v>131</v>
      </c>
      <c r="Q157" s="627">
        <f>VLOOKUP(P157,'Copie doc'!$F$5:$H$30,3,FALSE)</f>
        <v>78570</v>
      </c>
      <c r="R157" s="620"/>
      <c r="S157" s="616"/>
      <c r="T157" s="616"/>
      <c r="U157" s="12"/>
      <c r="V157" s="12"/>
      <c r="W157" s="617"/>
      <c r="X157" s="12"/>
      <c r="Y157" s="630"/>
      <c r="Z157" s="12"/>
      <c r="AA157" s="3"/>
      <c r="AB157" s="3"/>
    </row>
    <row r="158" spans="1:28">
      <c r="A158" s="12">
        <f t="shared" si="11"/>
        <v>155</v>
      </c>
      <c r="B158" s="12" t="str">
        <f t="shared" si="12"/>
        <v>VAU</v>
      </c>
      <c r="C158" s="12" t="str">
        <f t="shared" si="10"/>
        <v>155-VAU</v>
      </c>
      <c r="D158" s="12" t="s">
        <v>189</v>
      </c>
      <c r="E158" s="13" t="str">
        <f t="shared" si="13"/>
        <v>155-VAU</v>
      </c>
      <c r="F158" s="12" t="s">
        <v>217</v>
      </c>
      <c r="G158" s="14">
        <v>45128</v>
      </c>
      <c r="H158" s="12" t="s">
        <v>3</v>
      </c>
      <c r="I158" s="12" t="s">
        <v>152</v>
      </c>
      <c r="J158" s="12"/>
      <c r="K158" s="12"/>
      <c r="L158" s="12" t="s">
        <v>130</v>
      </c>
      <c r="M158" s="12"/>
      <c r="N158" s="12"/>
      <c r="O158" s="12"/>
      <c r="P158" s="12" t="s">
        <v>138</v>
      </c>
      <c r="Q158" s="627">
        <f>VLOOKUP(P158,'Copie doc'!$F$5:$H$30,3,FALSE)</f>
        <v>78740</v>
      </c>
      <c r="R158" s="620"/>
      <c r="S158" s="616"/>
      <c r="T158" s="616"/>
      <c r="U158" s="12"/>
      <c r="V158" s="12"/>
      <c r="W158" s="617"/>
      <c r="X158" s="12"/>
      <c r="Y158" s="630"/>
      <c r="Z158" s="12"/>
      <c r="AA158" s="3"/>
      <c r="AB158" s="3"/>
    </row>
    <row r="159" spans="1:28">
      <c r="A159" s="12">
        <f t="shared" si="11"/>
        <v>156</v>
      </c>
      <c r="B159" s="12" t="str">
        <f t="shared" si="12"/>
        <v>CFS</v>
      </c>
      <c r="C159" s="12" t="str">
        <f t="shared" si="10"/>
        <v>156-CFS</v>
      </c>
      <c r="D159" s="12" t="s">
        <v>189</v>
      </c>
      <c r="E159" s="13" t="str">
        <f t="shared" si="13"/>
        <v>156-CFS</v>
      </c>
      <c r="F159" s="12" t="s">
        <v>217</v>
      </c>
      <c r="G159" s="14">
        <v>45114</v>
      </c>
      <c r="H159" s="12" t="s">
        <v>2</v>
      </c>
      <c r="I159" s="12" t="s">
        <v>152</v>
      </c>
      <c r="J159" s="12"/>
      <c r="K159" s="12"/>
      <c r="L159" s="12" t="s">
        <v>125</v>
      </c>
      <c r="M159" s="12"/>
      <c r="N159" s="12"/>
      <c r="O159" s="12"/>
      <c r="P159" s="12" t="s">
        <v>126</v>
      </c>
      <c r="Q159" s="627">
        <f>VLOOKUP(P159,'Copie doc'!$F$5:$H$30,3,FALSE)</f>
        <v>78700</v>
      </c>
      <c r="R159" s="620"/>
      <c r="S159" s="616"/>
      <c r="T159" s="616"/>
      <c r="U159" s="12"/>
      <c r="V159" s="12"/>
      <c r="W159" s="617"/>
      <c r="X159" s="12"/>
      <c r="Y159" s="630"/>
      <c r="Z159" s="12"/>
      <c r="AA159" s="3"/>
      <c r="AB159" s="3"/>
    </row>
    <row r="160" spans="1:28">
      <c r="A160" s="12">
        <f t="shared" si="11"/>
        <v>157</v>
      </c>
      <c r="B160" s="12" t="str">
        <f t="shared" si="12"/>
        <v>ACH</v>
      </c>
      <c r="C160" s="12" t="str">
        <f t="shared" si="10"/>
        <v>157-ACH</v>
      </c>
      <c r="D160" s="12" t="s">
        <v>189</v>
      </c>
      <c r="E160" s="13" t="str">
        <f t="shared" si="13"/>
        <v>157-ACH</v>
      </c>
      <c r="F160" s="12" t="s">
        <v>248</v>
      </c>
      <c r="G160" s="14">
        <v>45128</v>
      </c>
      <c r="H160" s="12" t="s">
        <v>3</v>
      </c>
      <c r="I160" s="12" t="s">
        <v>150</v>
      </c>
      <c r="J160" s="12"/>
      <c r="K160" s="12"/>
      <c r="L160" s="12" t="s">
        <v>125</v>
      </c>
      <c r="M160" s="12"/>
      <c r="N160" s="12"/>
      <c r="O160" s="12"/>
      <c r="P160" s="12" t="s">
        <v>8</v>
      </c>
      <c r="Q160" s="627">
        <f>VLOOKUP(P160,'Copie doc'!$F$5:$H$30,3,FALSE)</f>
        <v>78260</v>
      </c>
      <c r="R160" s="620"/>
      <c r="S160" s="616"/>
      <c r="T160" s="616"/>
      <c r="U160" s="12"/>
      <c r="V160" s="12"/>
      <c r="W160" s="617"/>
      <c r="X160" s="12"/>
      <c r="Y160" s="630"/>
      <c r="Z160" s="12"/>
      <c r="AA160" s="3"/>
      <c r="AB160" s="3"/>
    </row>
    <row r="161" spans="1:28">
      <c r="A161" s="12">
        <f t="shared" si="11"/>
        <v>158</v>
      </c>
      <c r="B161" s="12" t="str">
        <f t="shared" si="12"/>
        <v>JOU</v>
      </c>
      <c r="C161" s="12" t="str">
        <f t="shared" si="10"/>
        <v>158-JOU</v>
      </c>
      <c r="D161" s="12" t="s">
        <v>189</v>
      </c>
      <c r="E161" s="13" t="str">
        <f t="shared" si="13"/>
        <v>158-JOU</v>
      </c>
      <c r="F161" s="12" t="s">
        <v>233</v>
      </c>
      <c r="G161" s="14">
        <v>45134</v>
      </c>
      <c r="H161" s="12" t="s">
        <v>2</v>
      </c>
      <c r="I161" s="12" t="s">
        <v>150</v>
      </c>
      <c r="J161" s="12"/>
      <c r="K161" s="12"/>
      <c r="L161" s="12" t="s">
        <v>130</v>
      </c>
      <c r="M161" s="12"/>
      <c r="N161" s="12"/>
      <c r="O161" s="12"/>
      <c r="P161" s="12" t="s">
        <v>192</v>
      </c>
      <c r="Q161" s="627">
        <f>VLOOKUP(P161,'Copie doc'!$F$5:$H$30,3,FALSE)</f>
        <v>78350</v>
      </c>
      <c r="R161" s="620"/>
      <c r="S161" s="616"/>
      <c r="T161" s="616"/>
      <c r="U161" s="12"/>
      <c r="V161" s="12"/>
      <c r="W161" s="617"/>
      <c r="X161" s="12"/>
      <c r="Y161" s="630"/>
      <c r="Z161" s="12"/>
      <c r="AA161" s="3"/>
      <c r="AB161" s="3"/>
    </row>
    <row r="162" spans="1:28">
      <c r="A162" s="12">
        <f t="shared" si="11"/>
        <v>159</v>
      </c>
      <c r="B162" s="12" t="str">
        <f t="shared" si="12"/>
        <v>CFS</v>
      </c>
      <c r="C162" s="12" t="str">
        <f t="shared" si="10"/>
        <v>159-CFS</v>
      </c>
      <c r="D162" s="12" t="s">
        <v>189</v>
      </c>
      <c r="E162" s="13" t="str">
        <f t="shared" si="13"/>
        <v>159-CFS</v>
      </c>
      <c r="F162" s="12" t="s">
        <v>248</v>
      </c>
      <c r="G162" s="14">
        <v>45124</v>
      </c>
      <c r="H162" s="12" t="s">
        <v>2</v>
      </c>
      <c r="I162" s="12" t="s">
        <v>150</v>
      </c>
      <c r="J162" s="12"/>
      <c r="K162" s="12"/>
      <c r="L162" s="12" t="s">
        <v>130</v>
      </c>
      <c r="M162" s="12"/>
      <c r="N162" s="12"/>
      <c r="O162" s="12"/>
      <c r="P162" s="12" t="s">
        <v>126</v>
      </c>
      <c r="Q162" s="627">
        <f>VLOOKUP(P162,'Copie doc'!$F$5:$H$30,3,FALSE)</f>
        <v>78700</v>
      </c>
      <c r="R162" s="620"/>
      <c r="S162" s="616"/>
      <c r="T162" s="616"/>
      <c r="U162" s="12"/>
      <c r="V162" s="12"/>
      <c r="W162" s="617"/>
      <c r="X162" s="12"/>
      <c r="Y162" s="630"/>
      <c r="Z162" s="12"/>
      <c r="AA162" s="3"/>
      <c r="AB162" s="3"/>
    </row>
    <row r="163" spans="1:28">
      <c r="A163" s="12">
        <f t="shared" si="11"/>
        <v>160</v>
      </c>
      <c r="B163" s="12" t="str">
        <f t="shared" si="12"/>
        <v>CFS</v>
      </c>
      <c r="C163" s="12" t="str">
        <f t="shared" si="10"/>
        <v>160-CFS</v>
      </c>
      <c r="D163" s="12" t="s">
        <v>189</v>
      </c>
      <c r="E163" s="13" t="str">
        <f t="shared" si="13"/>
        <v>160-CFS</v>
      </c>
      <c r="F163" s="12" t="s">
        <v>248</v>
      </c>
      <c r="G163" s="14">
        <v>45138</v>
      </c>
      <c r="H163" s="12" t="s">
        <v>3</v>
      </c>
      <c r="I163" s="12" t="s">
        <v>152</v>
      </c>
      <c r="J163" s="12"/>
      <c r="K163" s="12"/>
      <c r="L163" s="12" t="s">
        <v>125</v>
      </c>
      <c r="M163" s="12"/>
      <c r="N163" s="12"/>
      <c r="O163" s="12"/>
      <c r="P163" s="12" t="s">
        <v>126</v>
      </c>
      <c r="Q163" s="627">
        <f>VLOOKUP(P163,'Copie doc'!$F$5:$H$30,3,FALSE)</f>
        <v>78700</v>
      </c>
      <c r="R163" s="620"/>
      <c r="S163" s="616"/>
      <c r="T163" s="616"/>
      <c r="U163" s="12"/>
      <c r="V163" s="12"/>
      <c r="W163" s="617"/>
      <c r="X163" s="12"/>
      <c r="Y163" s="630"/>
      <c r="Z163" s="12"/>
      <c r="AA163" s="3"/>
      <c r="AB163" s="3"/>
    </row>
    <row r="164" spans="1:28">
      <c r="A164" s="12">
        <f t="shared" si="11"/>
        <v>161</v>
      </c>
      <c r="B164" s="12" t="str">
        <f t="shared" si="12"/>
        <v>CFS</v>
      </c>
      <c r="C164" s="12" t="str">
        <f t="shared" si="10"/>
        <v>161-CFS</v>
      </c>
      <c r="D164" s="12" t="s">
        <v>189</v>
      </c>
      <c r="E164" s="13" t="str">
        <f t="shared" si="13"/>
        <v>161-CFS</v>
      </c>
      <c r="F164" s="12" t="s">
        <v>217</v>
      </c>
      <c r="G164" s="14">
        <v>45126</v>
      </c>
      <c r="H164" s="12" t="s">
        <v>2</v>
      </c>
      <c r="I164" s="12" t="s">
        <v>152</v>
      </c>
      <c r="J164" s="12"/>
      <c r="K164" s="12"/>
      <c r="L164" s="12" t="s">
        <v>125</v>
      </c>
      <c r="M164" s="12"/>
      <c r="N164" s="12"/>
      <c r="O164" s="12"/>
      <c r="P164" s="12" t="s">
        <v>126</v>
      </c>
      <c r="Q164" s="627">
        <f>VLOOKUP(P164,'Copie doc'!$F$5:$H$30,3,FALSE)</f>
        <v>78700</v>
      </c>
      <c r="R164" s="620"/>
      <c r="S164" s="616"/>
      <c r="T164" s="616"/>
      <c r="U164" s="12"/>
      <c r="V164" s="12"/>
      <c r="W164" s="617"/>
      <c r="X164" s="12"/>
      <c r="Y164" s="630"/>
      <c r="Z164" s="12"/>
      <c r="AA164" s="3"/>
      <c r="AB164" s="3"/>
    </row>
    <row r="165" spans="1:28">
      <c r="A165" s="12">
        <f t="shared" si="11"/>
        <v>162</v>
      </c>
      <c r="B165" s="12" t="str">
        <f t="shared" si="12"/>
        <v>JUZ</v>
      </c>
      <c r="C165" s="12" t="str">
        <f t="shared" si="10"/>
        <v>162-JUZ</v>
      </c>
      <c r="D165" s="12" t="s">
        <v>189</v>
      </c>
      <c r="E165" s="13" t="str">
        <f t="shared" si="13"/>
        <v>162-JUZ</v>
      </c>
      <c r="F165" s="12" t="s">
        <v>217</v>
      </c>
      <c r="G165" s="14">
        <v>45124</v>
      </c>
      <c r="H165" s="12" t="s">
        <v>2</v>
      </c>
      <c r="I165" s="12" t="s">
        <v>129</v>
      </c>
      <c r="J165" s="12"/>
      <c r="K165" s="12"/>
      <c r="L165" s="12" t="s">
        <v>130</v>
      </c>
      <c r="M165" s="12"/>
      <c r="N165" s="12"/>
      <c r="O165" s="12"/>
      <c r="P165" s="12" t="s">
        <v>100</v>
      </c>
      <c r="Q165" s="627">
        <f>VLOOKUP(P165,'Copie doc'!$F$5:$H$30,3,FALSE)</f>
        <v>78820</v>
      </c>
      <c r="R165" s="620"/>
      <c r="S165" s="616"/>
      <c r="T165" s="616"/>
      <c r="U165" s="12"/>
      <c r="V165" s="12"/>
      <c r="W165" s="617"/>
      <c r="X165" s="12"/>
      <c r="Y165" s="630"/>
      <c r="Z165" s="12"/>
      <c r="AA165" s="3"/>
      <c r="AB165" s="3"/>
    </row>
    <row r="166" spans="1:28">
      <c r="A166" s="12">
        <f t="shared" si="11"/>
        <v>163</v>
      </c>
      <c r="B166" s="12" t="str">
        <f t="shared" si="12"/>
        <v>JOU</v>
      </c>
      <c r="C166" s="12" t="str">
        <f t="shared" si="10"/>
        <v>163-JOU</v>
      </c>
      <c r="D166" s="12" t="s">
        <v>189</v>
      </c>
      <c r="E166" s="13" t="str">
        <f t="shared" si="13"/>
        <v>163-JOU</v>
      </c>
      <c r="F166" s="12" t="s">
        <v>231</v>
      </c>
      <c r="G166" s="14">
        <v>45139</v>
      </c>
      <c r="H166" s="12" t="s">
        <v>2</v>
      </c>
      <c r="I166" s="12" t="s">
        <v>124</v>
      </c>
      <c r="J166" s="12"/>
      <c r="K166" s="12"/>
      <c r="L166" s="12" t="s">
        <v>125</v>
      </c>
      <c r="M166" s="12"/>
      <c r="N166" s="12"/>
      <c r="O166" s="12"/>
      <c r="P166" s="12" t="s">
        <v>192</v>
      </c>
      <c r="Q166" s="627">
        <f>VLOOKUP(P166,'Copie doc'!$F$5:$H$30,3,FALSE)</f>
        <v>78350</v>
      </c>
      <c r="R166" s="620"/>
      <c r="S166" s="616"/>
      <c r="T166" s="616"/>
      <c r="U166" s="12"/>
      <c r="V166" s="12"/>
      <c r="W166" s="617"/>
      <c r="X166" s="12"/>
      <c r="Y166" s="630"/>
      <c r="Z166" s="12"/>
      <c r="AA166" s="3"/>
      <c r="AB166" s="3"/>
    </row>
    <row r="167" spans="1:28">
      <c r="A167" s="12">
        <f t="shared" si="11"/>
        <v>164</v>
      </c>
      <c r="B167" s="12" t="str">
        <f t="shared" si="12"/>
        <v>CFS</v>
      </c>
      <c r="C167" s="12" t="str">
        <f t="shared" si="10"/>
        <v>164-CFS</v>
      </c>
      <c r="D167" s="12" t="s">
        <v>189</v>
      </c>
      <c r="E167" s="13" t="str">
        <f t="shared" si="13"/>
        <v>164-CFS</v>
      </c>
      <c r="F167" s="12" t="s">
        <v>248</v>
      </c>
      <c r="G167" s="14">
        <v>45111</v>
      </c>
      <c r="H167" s="12" t="s">
        <v>3</v>
      </c>
      <c r="I167" s="12" t="s">
        <v>150</v>
      </c>
      <c r="J167" s="12"/>
      <c r="K167" s="12"/>
      <c r="L167" s="12" t="s">
        <v>130</v>
      </c>
      <c r="M167" s="12"/>
      <c r="N167" s="12"/>
      <c r="O167" s="12"/>
      <c r="P167" s="12" t="s">
        <v>126</v>
      </c>
      <c r="Q167" s="627">
        <f>VLOOKUP(P167,'Copie doc'!$F$5:$H$30,3,FALSE)</f>
        <v>78700</v>
      </c>
      <c r="R167" s="620"/>
      <c r="S167" s="616"/>
      <c r="T167" s="616"/>
      <c r="U167" s="12"/>
      <c r="V167" s="12"/>
      <c r="W167" s="617"/>
      <c r="X167" s="12"/>
      <c r="Y167" s="630"/>
      <c r="Z167" s="12" t="s">
        <v>153</v>
      </c>
      <c r="AA167" s="3"/>
      <c r="AB167" s="3"/>
    </row>
    <row r="168" spans="1:28">
      <c r="A168" s="12">
        <f t="shared" si="11"/>
        <v>165</v>
      </c>
      <c r="B168" s="12" t="str">
        <f t="shared" si="12"/>
        <v>ACH</v>
      </c>
      <c r="C168" s="12" t="str">
        <f t="shared" si="10"/>
        <v>165-ACH</v>
      </c>
      <c r="D168" s="12" t="s">
        <v>189</v>
      </c>
      <c r="E168" s="13" t="str">
        <f t="shared" si="13"/>
        <v>165-ACH</v>
      </c>
      <c r="F168" s="12" t="s">
        <v>248</v>
      </c>
      <c r="G168" s="14">
        <v>45128</v>
      </c>
      <c r="H168" s="12" t="s">
        <v>3</v>
      </c>
      <c r="I168" s="12" t="s">
        <v>152</v>
      </c>
      <c r="J168" s="12"/>
      <c r="K168" s="12"/>
      <c r="L168" s="12" t="s">
        <v>130</v>
      </c>
      <c r="M168" s="12"/>
      <c r="N168" s="12"/>
      <c r="O168" s="12"/>
      <c r="P168" s="12" t="s">
        <v>8</v>
      </c>
      <c r="Q168" s="627">
        <f>VLOOKUP(P168,'Copie doc'!$F$5:$H$30,3,FALSE)</f>
        <v>78260</v>
      </c>
      <c r="R168" s="620"/>
      <c r="S168" s="616"/>
      <c r="T168" s="616"/>
      <c r="U168" s="12"/>
      <c r="V168" s="12"/>
      <c r="W168" s="617"/>
      <c r="X168" s="12"/>
      <c r="Y168" s="630"/>
      <c r="Z168" s="12"/>
      <c r="AA168" s="3"/>
      <c r="AB168" s="3"/>
    </row>
    <row r="169" spans="1:28">
      <c r="A169" s="12">
        <f t="shared" si="11"/>
        <v>166</v>
      </c>
      <c r="B169" s="12" t="str">
        <f t="shared" si="12"/>
        <v>ORG</v>
      </c>
      <c r="C169" s="12" t="str">
        <f t="shared" si="10"/>
        <v>166-ORG</v>
      </c>
      <c r="D169" s="12" t="s">
        <v>189</v>
      </c>
      <c r="E169" s="13" t="str">
        <f t="shared" si="13"/>
        <v>166-ORG</v>
      </c>
      <c r="F169" s="12" t="s">
        <v>217</v>
      </c>
      <c r="G169" s="14">
        <v>45125</v>
      </c>
      <c r="H169" s="12" t="s">
        <v>2</v>
      </c>
      <c r="I169" s="12" t="s">
        <v>152</v>
      </c>
      <c r="J169" s="12"/>
      <c r="K169" s="12"/>
      <c r="L169" s="12" t="s">
        <v>130</v>
      </c>
      <c r="M169" s="12"/>
      <c r="N169" s="12"/>
      <c r="O169" s="12"/>
      <c r="P169" s="12" t="s">
        <v>101</v>
      </c>
      <c r="Q169" s="627">
        <f>VLOOKUP(P169,'Copie doc'!$F$5:$H$30,3,FALSE)</f>
        <v>78630</v>
      </c>
      <c r="R169" s="620"/>
      <c r="S169" s="616"/>
      <c r="T169" s="616"/>
      <c r="U169" s="12"/>
      <c r="V169" s="12"/>
      <c r="W169" s="617"/>
      <c r="X169" s="12"/>
      <c r="Y169" s="630"/>
      <c r="Z169" s="12"/>
      <c r="AA169" s="3"/>
      <c r="AB169" s="3"/>
    </row>
    <row r="170" spans="1:28">
      <c r="A170" s="12">
        <f t="shared" si="11"/>
        <v>167</v>
      </c>
      <c r="B170" s="12" t="str">
        <f t="shared" si="12"/>
        <v>AND</v>
      </c>
      <c r="C170" s="12" t="str">
        <f t="shared" si="10"/>
        <v>167-AND</v>
      </c>
      <c r="D170" s="12" t="s">
        <v>189</v>
      </c>
      <c r="E170" s="13" t="str">
        <f t="shared" si="13"/>
        <v>167-AND</v>
      </c>
      <c r="F170" s="12" t="s">
        <v>221</v>
      </c>
      <c r="G170" s="14">
        <v>45112</v>
      </c>
      <c r="H170" s="12" t="s">
        <v>2</v>
      </c>
      <c r="I170" s="12" t="s">
        <v>152</v>
      </c>
      <c r="J170" s="12"/>
      <c r="K170" s="12"/>
      <c r="L170" s="12" t="s">
        <v>130</v>
      </c>
      <c r="M170" s="12"/>
      <c r="N170" s="12"/>
      <c r="O170" s="12"/>
      <c r="P170" s="12" t="s">
        <v>5</v>
      </c>
      <c r="Q170" s="627">
        <f>VLOOKUP(P170,'Copie doc'!$F$5:$H$30,3,FALSE)</f>
        <v>78570</v>
      </c>
      <c r="R170" s="620"/>
      <c r="S170" s="616"/>
      <c r="T170" s="616"/>
      <c r="U170" s="12"/>
      <c r="V170" s="12"/>
      <c r="W170" s="617"/>
      <c r="X170" s="12"/>
      <c r="Y170" s="630"/>
      <c r="Z170" s="12"/>
      <c r="AA170" s="3"/>
      <c r="AB170" s="3"/>
    </row>
    <row r="171" spans="1:28">
      <c r="A171" s="12">
        <f t="shared" si="11"/>
        <v>168</v>
      </c>
      <c r="B171" s="12" t="str">
        <f t="shared" si="12"/>
        <v>ACH</v>
      </c>
      <c r="C171" s="12" t="str">
        <f t="shared" si="10"/>
        <v>168-ACH</v>
      </c>
      <c r="D171" s="12" t="s">
        <v>189</v>
      </c>
      <c r="E171" s="13" t="str">
        <f t="shared" si="13"/>
        <v>168-ACH</v>
      </c>
      <c r="F171" s="12" t="s">
        <v>217</v>
      </c>
      <c r="G171" s="14">
        <v>45167</v>
      </c>
      <c r="H171" s="12" t="s">
        <v>3</v>
      </c>
      <c r="I171" s="12" t="s">
        <v>152</v>
      </c>
      <c r="J171" s="12"/>
      <c r="K171" s="12"/>
      <c r="L171" s="12" t="s">
        <v>125</v>
      </c>
      <c r="M171" s="12"/>
      <c r="N171" s="12"/>
      <c r="O171" s="12"/>
      <c r="P171" s="12" t="s">
        <v>8</v>
      </c>
      <c r="Q171" s="627">
        <f>VLOOKUP(P171,'Copie doc'!$F$5:$H$30,3,FALSE)</f>
        <v>78260</v>
      </c>
      <c r="R171" s="620"/>
      <c r="S171" s="616"/>
      <c r="T171" s="616"/>
      <c r="U171" s="12"/>
      <c r="V171" s="12"/>
      <c r="W171" s="617"/>
      <c r="X171" s="12"/>
      <c r="Y171" s="630"/>
      <c r="Z171" s="12"/>
      <c r="AA171" s="3"/>
      <c r="AB171" s="3"/>
    </row>
    <row r="172" spans="1:28">
      <c r="A172" s="12">
        <f t="shared" si="11"/>
        <v>169</v>
      </c>
      <c r="B172" s="12" t="str">
        <f t="shared" si="12"/>
        <v>BDA</v>
      </c>
      <c r="C172" s="12" t="str">
        <f t="shared" si="10"/>
        <v>169-BDA</v>
      </c>
      <c r="D172" s="12" t="s">
        <v>189</v>
      </c>
      <c r="E172" s="13" t="str">
        <f t="shared" si="13"/>
        <v>169-BDA</v>
      </c>
      <c r="F172" s="12" t="s">
        <v>231</v>
      </c>
      <c r="G172" s="14">
        <v>45141</v>
      </c>
      <c r="H172" s="12" t="s">
        <v>2</v>
      </c>
      <c r="I172" s="12" t="s">
        <v>152</v>
      </c>
      <c r="J172" s="12"/>
      <c r="K172" s="12"/>
      <c r="L172" s="12" t="s">
        <v>130</v>
      </c>
      <c r="M172" s="12"/>
      <c r="N172" s="12"/>
      <c r="O172" s="12"/>
      <c r="P172" s="12" t="s">
        <v>191</v>
      </c>
      <c r="Q172" s="627">
        <f>VLOOKUP(P172,'Copie doc'!$F$5:$H$30,3,FALSE)</f>
        <v>78390</v>
      </c>
      <c r="R172" s="620"/>
      <c r="S172" s="616"/>
      <c r="T172" s="616"/>
      <c r="U172" s="12"/>
      <c r="V172" s="12"/>
      <c r="W172" s="617"/>
      <c r="X172" s="12"/>
      <c r="Y172" s="630"/>
      <c r="Z172" s="12"/>
      <c r="AA172" s="3"/>
      <c r="AB172" s="3"/>
    </row>
    <row r="173" spans="1:28">
      <c r="A173" s="12">
        <f t="shared" si="11"/>
        <v>170</v>
      </c>
      <c r="B173" s="12" t="str">
        <f t="shared" si="12"/>
        <v>AND</v>
      </c>
      <c r="C173" s="12" t="str">
        <f t="shared" si="10"/>
        <v>170-AND</v>
      </c>
      <c r="D173" s="12" t="s">
        <v>189</v>
      </c>
      <c r="E173" s="13" t="str">
        <f t="shared" si="13"/>
        <v>170-AND</v>
      </c>
      <c r="F173" s="12" t="s">
        <v>248</v>
      </c>
      <c r="G173" s="14">
        <v>45127</v>
      </c>
      <c r="H173" s="12" t="s">
        <v>3</v>
      </c>
      <c r="I173" s="12" t="s">
        <v>129</v>
      </c>
      <c r="J173" s="12"/>
      <c r="K173" s="12"/>
      <c r="L173" s="12" t="s">
        <v>130</v>
      </c>
      <c r="M173" s="12"/>
      <c r="N173" s="12"/>
      <c r="O173" s="12"/>
      <c r="P173" s="12" t="s">
        <v>5</v>
      </c>
      <c r="Q173" s="627">
        <f>VLOOKUP(P173,'Copie doc'!$F$5:$H$30,3,FALSE)</f>
        <v>78570</v>
      </c>
      <c r="R173" s="620"/>
      <c r="S173" s="616"/>
      <c r="T173" s="616"/>
      <c r="U173" s="12"/>
      <c r="V173" s="12"/>
      <c r="W173" s="617"/>
      <c r="X173" s="12"/>
      <c r="Y173" s="630"/>
      <c r="Z173" s="12"/>
      <c r="AA173" s="3"/>
      <c r="AB173" s="3"/>
    </row>
    <row r="174" spans="1:28">
      <c r="A174" s="12">
        <f t="shared" si="11"/>
        <v>171</v>
      </c>
      <c r="B174" s="12" t="str">
        <f t="shared" si="12"/>
        <v>AND</v>
      </c>
      <c r="C174" s="12" t="str">
        <f t="shared" si="10"/>
        <v>171-AND</v>
      </c>
      <c r="D174" s="12" t="s">
        <v>189</v>
      </c>
      <c r="E174" s="13" t="str">
        <f t="shared" si="13"/>
        <v>171-AND</v>
      </c>
      <c r="F174" s="12" t="s">
        <v>248</v>
      </c>
      <c r="G174" s="14">
        <v>45127</v>
      </c>
      <c r="H174" s="12" t="s">
        <v>3</v>
      </c>
      <c r="I174" s="12" t="s">
        <v>150</v>
      </c>
      <c r="J174" s="12"/>
      <c r="K174" s="12"/>
      <c r="L174" s="12" t="s">
        <v>125</v>
      </c>
      <c r="M174" s="12"/>
      <c r="N174" s="12"/>
      <c r="O174" s="12"/>
      <c r="P174" s="12" t="s">
        <v>5</v>
      </c>
      <c r="Q174" s="627">
        <f>VLOOKUP(P174,'Copie doc'!$F$5:$H$30,3,FALSE)</f>
        <v>78570</v>
      </c>
      <c r="R174" s="620"/>
      <c r="S174" s="616"/>
      <c r="T174" s="616"/>
      <c r="U174" s="12"/>
      <c r="V174" s="12"/>
      <c r="W174" s="617"/>
      <c r="X174" s="12"/>
      <c r="Y174" s="630"/>
      <c r="Z174" s="12"/>
      <c r="AA174" s="3"/>
      <c r="AB174" s="3"/>
    </row>
    <row r="175" spans="1:28">
      <c r="A175" s="12">
        <f t="shared" si="11"/>
        <v>172</v>
      </c>
      <c r="B175" s="12" t="str">
        <f t="shared" si="12"/>
        <v>JOU</v>
      </c>
      <c r="C175" s="12" t="str">
        <f t="shared" si="10"/>
        <v>172-JOU</v>
      </c>
      <c r="D175" s="12" t="s">
        <v>189</v>
      </c>
      <c r="E175" s="13" t="str">
        <f t="shared" si="13"/>
        <v>172-JOU</v>
      </c>
      <c r="F175" s="12" t="s">
        <v>231</v>
      </c>
      <c r="G175" s="14">
        <v>45146</v>
      </c>
      <c r="H175" s="12" t="s">
        <v>3</v>
      </c>
      <c r="I175" s="12" t="s">
        <v>150</v>
      </c>
      <c r="J175" s="12"/>
      <c r="K175" s="12"/>
      <c r="L175" s="12" t="s">
        <v>130</v>
      </c>
      <c r="M175" s="12"/>
      <c r="N175" s="12"/>
      <c r="O175" s="12"/>
      <c r="P175" s="12" t="s">
        <v>192</v>
      </c>
      <c r="Q175" s="627">
        <f>VLOOKUP(P175,'Copie doc'!$F$5:$H$30,3,FALSE)</f>
        <v>78350</v>
      </c>
      <c r="R175" s="620"/>
      <c r="S175" s="616"/>
      <c r="T175" s="616"/>
      <c r="U175" s="12"/>
      <c r="V175" s="12"/>
      <c r="W175" s="617"/>
      <c r="X175" s="12"/>
      <c r="Y175" s="630"/>
      <c r="Z175" s="12"/>
      <c r="AA175" s="3"/>
      <c r="AB175" s="3"/>
    </row>
    <row r="176" spans="1:28">
      <c r="A176" s="12">
        <f t="shared" si="11"/>
        <v>173</v>
      </c>
      <c r="B176" s="12" t="str">
        <f t="shared" si="12"/>
        <v>CHP</v>
      </c>
      <c r="C176" s="12" t="str">
        <f t="shared" si="10"/>
        <v>173-CHP</v>
      </c>
      <c r="D176" s="12" t="s">
        <v>189</v>
      </c>
      <c r="E176" s="13" t="str">
        <f t="shared" si="13"/>
        <v>173-CHP</v>
      </c>
      <c r="F176" s="12" t="s">
        <v>221</v>
      </c>
      <c r="G176" s="14">
        <v>45155</v>
      </c>
      <c r="H176" s="12" t="s">
        <v>3</v>
      </c>
      <c r="I176" s="12" t="s">
        <v>150</v>
      </c>
      <c r="J176" s="12"/>
      <c r="K176" s="12"/>
      <c r="L176" s="12" t="s">
        <v>130</v>
      </c>
      <c r="M176" s="12"/>
      <c r="N176" s="12"/>
      <c r="O176" s="12"/>
      <c r="P176" s="12" t="s">
        <v>131</v>
      </c>
      <c r="Q176" s="627">
        <f>VLOOKUP(P176,'Copie doc'!$F$5:$H$30,3,FALSE)</f>
        <v>78570</v>
      </c>
      <c r="R176" s="620"/>
      <c r="S176" s="616"/>
      <c r="T176" s="616"/>
      <c r="U176" s="12"/>
      <c r="V176" s="12"/>
      <c r="W176" s="617"/>
      <c r="X176" s="12"/>
      <c r="Y176" s="630"/>
      <c r="Z176" s="12"/>
      <c r="AA176" s="3"/>
      <c r="AB176" s="3"/>
    </row>
    <row r="177" spans="1:28">
      <c r="A177" s="12">
        <f t="shared" si="11"/>
        <v>174</v>
      </c>
      <c r="B177" s="12" t="str">
        <f t="shared" si="12"/>
        <v>CHP</v>
      </c>
      <c r="C177" s="12" t="str">
        <f t="shared" si="10"/>
        <v>174-CHP</v>
      </c>
      <c r="D177" s="12" t="s">
        <v>189</v>
      </c>
      <c r="E177" s="13" t="str">
        <f t="shared" si="13"/>
        <v>174-CHP</v>
      </c>
      <c r="F177" s="12" t="s">
        <v>221</v>
      </c>
      <c r="G177" s="14">
        <v>45155</v>
      </c>
      <c r="H177" s="12" t="s">
        <v>3</v>
      </c>
      <c r="I177" s="12" t="s">
        <v>150</v>
      </c>
      <c r="J177" s="12"/>
      <c r="K177" s="12"/>
      <c r="L177" s="12" t="s">
        <v>130</v>
      </c>
      <c r="M177" s="12"/>
      <c r="N177" s="12"/>
      <c r="O177" s="12"/>
      <c r="P177" s="12" t="s">
        <v>131</v>
      </c>
      <c r="Q177" s="627">
        <f>VLOOKUP(P177,'Copie doc'!$F$5:$H$30,3,FALSE)</f>
        <v>78570</v>
      </c>
      <c r="R177" s="620"/>
      <c r="S177" s="616"/>
      <c r="T177" s="616"/>
      <c r="U177" s="12"/>
      <c r="V177" s="12"/>
      <c r="W177" s="617"/>
      <c r="X177" s="12"/>
      <c r="Y177" s="630"/>
      <c r="Z177" s="12"/>
      <c r="AA177" s="3"/>
      <c r="AB177" s="3"/>
    </row>
    <row r="178" spans="1:28">
      <c r="A178" s="12">
        <f t="shared" si="11"/>
        <v>175</v>
      </c>
      <c r="B178" s="12" t="str">
        <f t="shared" si="12"/>
        <v>AUB</v>
      </c>
      <c r="C178" s="12" t="str">
        <f t="shared" si="10"/>
        <v>175-AUB</v>
      </c>
      <c r="D178" s="12" t="s">
        <v>189</v>
      </c>
      <c r="E178" s="13" t="str">
        <f t="shared" si="13"/>
        <v>175-AUB</v>
      </c>
      <c r="F178" s="12" t="s">
        <v>221</v>
      </c>
      <c r="G178" s="14">
        <v>45118</v>
      </c>
      <c r="H178" s="12" t="s">
        <v>3</v>
      </c>
      <c r="I178" s="12" t="s">
        <v>134</v>
      </c>
      <c r="J178" s="12"/>
      <c r="K178" s="12"/>
      <c r="L178" s="12" t="s">
        <v>130</v>
      </c>
      <c r="M178" s="12"/>
      <c r="N178" s="12"/>
      <c r="O178" s="12"/>
      <c r="P178" s="12" t="s">
        <v>102</v>
      </c>
      <c r="Q178" s="627">
        <f>VLOOKUP(P178,'Copie doc'!$F$5:$H$30,3,FALSE)</f>
        <v>78410</v>
      </c>
      <c r="R178" s="620"/>
      <c r="S178" s="616"/>
      <c r="T178" s="616"/>
      <c r="U178" s="12"/>
      <c r="V178" s="12"/>
      <c r="W178" s="617"/>
      <c r="X178" s="12"/>
      <c r="Y178" s="630"/>
      <c r="Z178" s="12"/>
      <c r="AA178" s="3"/>
      <c r="AB178" s="3"/>
    </row>
    <row r="179" spans="1:28">
      <c r="A179" s="12">
        <f t="shared" si="11"/>
        <v>176</v>
      </c>
      <c r="B179" s="12" t="str">
        <f t="shared" si="12"/>
        <v>ACH</v>
      </c>
      <c r="C179" s="12" t="str">
        <f t="shared" ref="C179:C242" si="14">A179&amp;"-"&amp;B179</f>
        <v>176-ACH</v>
      </c>
      <c r="D179" s="12" t="s">
        <v>189</v>
      </c>
      <c r="E179" s="13" t="str">
        <f t="shared" si="13"/>
        <v>176-ACH</v>
      </c>
      <c r="F179" s="12" t="s">
        <v>248</v>
      </c>
      <c r="G179" s="14">
        <v>45128</v>
      </c>
      <c r="H179" s="12" t="s">
        <v>2</v>
      </c>
      <c r="I179" s="12" t="s">
        <v>129</v>
      </c>
      <c r="J179" s="12"/>
      <c r="K179" s="12"/>
      <c r="L179" s="12" t="s">
        <v>125</v>
      </c>
      <c r="M179" s="12"/>
      <c r="N179" s="12"/>
      <c r="O179" s="12"/>
      <c r="P179" s="12" t="s">
        <v>8</v>
      </c>
      <c r="Q179" s="627">
        <f>VLOOKUP(P179,'Copie doc'!$F$5:$H$30,3,FALSE)</f>
        <v>78260</v>
      </c>
      <c r="R179" s="620"/>
      <c r="S179" s="616"/>
      <c r="T179" s="616"/>
      <c r="U179" s="12"/>
      <c r="V179" s="12"/>
      <c r="W179" s="617"/>
      <c r="X179" s="12"/>
      <c r="Y179" s="630"/>
      <c r="Z179" s="12"/>
      <c r="AA179" s="3"/>
      <c r="AB179" s="3"/>
    </row>
    <row r="180" spans="1:28">
      <c r="A180" s="12">
        <f t="shared" si="11"/>
        <v>177</v>
      </c>
      <c r="B180" s="12" t="str">
        <f t="shared" si="12"/>
        <v>ACH</v>
      </c>
      <c r="C180" s="12" t="str">
        <f t="shared" si="14"/>
        <v>177-ACH</v>
      </c>
      <c r="D180" s="12" t="s">
        <v>189</v>
      </c>
      <c r="E180" s="13" t="str">
        <f t="shared" si="13"/>
        <v>177-ACH</v>
      </c>
      <c r="F180" s="12" t="s">
        <v>217</v>
      </c>
      <c r="G180" s="14">
        <v>45163</v>
      </c>
      <c r="H180" s="12" t="s">
        <v>3</v>
      </c>
      <c r="I180" s="12" t="s">
        <v>150</v>
      </c>
      <c r="J180" s="12"/>
      <c r="K180" s="12"/>
      <c r="L180" s="12" t="s">
        <v>125</v>
      </c>
      <c r="M180" s="12"/>
      <c r="N180" s="12"/>
      <c r="O180" s="12"/>
      <c r="P180" s="12" t="s">
        <v>8</v>
      </c>
      <c r="Q180" s="627">
        <f>VLOOKUP(P180,'Copie doc'!$F$5:$H$30,3,FALSE)</f>
        <v>78260</v>
      </c>
      <c r="R180" s="620"/>
      <c r="S180" s="616"/>
      <c r="T180" s="616"/>
      <c r="U180" s="12"/>
      <c r="V180" s="12"/>
      <c r="W180" s="617"/>
      <c r="X180" s="12"/>
      <c r="Y180" s="630"/>
      <c r="Z180" s="12"/>
      <c r="AA180" s="3"/>
      <c r="AB180" s="3"/>
    </row>
    <row r="181" spans="1:28">
      <c r="A181" s="12">
        <f t="shared" ref="A181:A244" si="15">A180+1</f>
        <v>178</v>
      </c>
      <c r="B181" s="12" t="str">
        <f t="shared" ref="B181:B244" si="16">IF(P181="CONFLANS STE HONORINE","CFS",IF(P181="ANDRESY","AND",IF(P181="CHANTELOUP LES VIGNES","CHP",IF(P181="LES ALLUETS LE ROI","ALL",IF(P181="AUBERGENVILLE","AUB",IF(P181="MORAINVILLIERS","MOR",IF(P181="ORGEVAL","ORG",IF(P181="TESSANCOURT SUR AUBETTE","TES",IF(P181="CARRIERES SOUS POISSY","CAR",IF(P181="LA FALAISE","FAL",IF(P181="AULNAY SUR MAULDRE","AUL",IF(P181="NEZEL","NEZ",IF(P181="Juziers","JUZ",IF(P181="VAUX SUR SEINE","VAU",IF(P181="NESLES LA VALLEE","NES",IF(P181="BUTRY SUR OISE","BUT",IF(P181="VALMONDOIS","VAL",IF(P181="LABBEVILLE","LAB",IF(P181="PARMAIN","PAR",IF(P181="ACHERES","ACH",IF(P181="ARGENTEUIL","ARG",IF(P181="BOIS D'ARCY","BDA",IF(P181="JOUY EN JOSAS","JOU",IF(P181="BIEVRES","BIE",IF(P181="LA CELLE SAINT CLOUD","CEL","")))))))))))))))))))))))))</f>
        <v>VAU</v>
      </c>
      <c r="C181" s="12" t="str">
        <f t="shared" si="14"/>
        <v>178-VAU</v>
      </c>
      <c r="D181" s="12" t="s">
        <v>189</v>
      </c>
      <c r="E181" s="13" t="str">
        <f t="shared" si="13"/>
        <v>178-VAU</v>
      </c>
      <c r="F181" s="12" t="s">
        <v>217</v>
      </c>
      <c r="G181" s="14">
        <v>45124</v>
      </c>
      <c r="H181" s="12" t="s">
        <v>2</v>
      </c>
      <c r="I181" s="12" t="s">
        <v>176</v>
      </c>
      <c r="J181" s="12"/>
      <c r="K181" s="12"/>
      <c r="L181" s="12" t="s">
        <v>130</v>
      </c>
      <c r="M181" s="12"/>
      <c r="N181" s="12"/>
      <c r="O181" s="12"/>
      <c r="P181" s="12" t="s">
        <v>138</v>
      </c>
      <c r="Q181" s="627">
        <f>VLOOKUP(P181,'Copie doc'!$F$5:$H$30,3,FALSE)</f>
        <v>78740</v>
      </c>
      <c r="R181" s="620"/>
      <c r="S181" s="616"/>
      <c r="T181" s="616"/>
      <c r="U181" s="12"/>
      <c r="V181" s="12"/>
      <c r="W181" s="617"/>
      <c r="X181" s="12"/>
      <c r="Y181" s="630"/>
      <c r="Z181" s="12"/>
      <c r="AA181" s="3"/>
      <c r="AB181" s="3"/>
    </row>
    <row r="182" spans="1:28">
      <c r="A182" s="12">
        <f t="shared" si="15"/>
        <v>179</v>
      </c>
      <c r="B182" s="12" t="str">
        <f t="shared" si="16"/>
        <v>CAR</v>
      </c>
      <c r="C182" s="12" t="str">
        <f t="shared" si="14"/>
        <v>179-CAR</v>
      </c>
      <c r="D182" s="12" t="s">
        <v>189</v>
      </c>
      <c r="E182" s="13" t="str">
        <f t="shared" si="13"/>
        <v>179-CAR</v>
      </c>
      <c r="F182" s="12" t="s">
        <v>248</v>
      </c>
      <c r="G182" s="14">
        <v>45119</v>
      </c>
      <c r="H182" s="12" t="s">
        <v>2</v>
      </c>
      <c r="I182" s="12" t="s">
        <v>150</v>
      </c>
      <c r="J182" s="12"/>
      <c r="K182" s="12"/>
      <c r="L182" s="12" t="s">
        <v>125</v>
      </c>
      <c r="M182" s="12"/>
      <c r="N182" s="12"/>
      <c r="O182" s="12"/>
      <c r="P182" s="12" t="s">
        <v>151</v>
      </c>
      <c r="Q182" s="627">
        <f>VLOOKUP(P182,'Copie doc'!$F$5:$H$30,3,FALSE)</f>
        <v>78955</v>
      </c>
      <c r="R182" s="620"/>
      <c r="S182" s="616"/>
      <c r="T182" s="616"/>
      <c r="U182" s="12"/>
      <c r="V182" s="12"/>
      <c r="W182" s="617"/>
      <c r="X182" s="12"/>
      <c r="Y182" s="630"/>
      <c r="Z182" s="12"/>
      <c r="AA182" s="3"/>
      <c r="AB182" s="3"/>
    </row>
    <row r="183" spans="1:28">
      <c r="A183" s="12">
        <f t="shared" si="15"/>
        <v>180</v>
      </c>
      <c r="B183" s="12" t="str">
        <f t="shared" si="16"/>
        <v>CFS</v>
      </c>
      <c r="C183" s="12" t="str">
        <f t="shared" si="14"/>
        <v>180-CFS</v>
      </c>
      <c r="D183" s="12" t="s">
        <v>189</v>
      </c>
      <c r="E183" s="13" t="str">
        <f t="shared" si="13"/>
        <v>180-CFS</v>
      </c>
      <c r="F183" s="12" t="s">
        <v>248</v>
      </c>
      <c r="G183" s="14">
        <v>45138</v>
      </c>
      <c r="H183" s="12" t="s">
        <v>3</v>
      </c>
      <c r="I183" s="12" t="s">
        <v>150</v>
      </c>
      <c r="J183" s="12"/>
      <c r="K183" s="12"/>
      <c r="L183" s="12" t="s">
        <v>130</v>
      </c>
      <c r="M183" s="12"/>
      <c r="N183" s="12"/>
      <c r="O183" s="12"/>
      <c r="P183" s="12" t="s">
        <v>126</v>
      </c>
      <c r="Q183" s="627">
        <f>VLOOKUP(P183,'Copie doc'!$F$5:$H$30,3,FALSE)</f>
        <v>78700</v>
      </c>
      <c r="R183" s="620"/>
      <c r="S183" s="616"/>
      <c r="T183" s="616"/>
      <c r="U183" s="12"/>
      <c r="V183" s="12"/>
      <c r="W183" s="617"/>
      <c r="X183" s="12"/>
      <c r="Y183" s="630"/>
      <c r="Z183" s="12"/>
      <c r="AA183" s="3"/>
      <c r="AB183" s="3"/>
    </row>
    <row r="184" spans="1:28">
      <c r="A184" s="12">
        <f t="shared" si="15"/>
        <v>181</v>
      </c>
      <c r="B184" s="12" t="str">
        <f t="shared" si="16"/>
        <v>ARG</v>
      </c>
      <c r="C184" s="12" t="str">
        <f t="shared" si="14"/>
        <v>181-ARG</v>
      </c>
      <c r="D184" s="12" t="s">
        <v>189</v>
      </c>
      <c r="E184" s="13" t="str">
        <f t="shared" si="13"/>
        <v>181-ARG</v>
      </c>
      <c r="F184" s="12" t="s">
        <v>221</v>
      </c>
      <c r="G184" s="14">
        <v>45112</v>
      </c>
      <c r="H184" s="12" t="s">
        <v>3</v>
      </c>
      <c r="I184" s="12" t="s">
        <v>169</v>
      </c>
      <c r="J184" s="12"/>
      <c r="K184" s="12"/>
      <c r="L184" s="12" t="s">
        <v>130</v>
      </c>
      <c r="M184" s="12"/>
      <c r="N184" s="12"/>
      <c r="O184" s="12"/>
      <c r="P184" s="12" t="s">
        <v>143</v>
      </c>
      <c r="Q184" s="627">
        <f>VLOOKUP(P184,'Copie doc'!$F$5:$H$30,3,FALSE)</f>
        <v>95100</v>
      </c>
      <c r="R184" s="12"/>
      <c r="S184" s="616"/>
      <c r="T184" s="616"/>
      <c r="U184" s="12"/>
      <c r="V184" s="12"/>
      <c r="W184" s="617"/>
      <c r="X184" s="12"/>
      <c r="Y184" s="630"/>
      <c r="Z184" s="12"/>
      <c r="AA184" s="3"/>
      <c r="AB184" s="3"/>
    </row>
    <row r="185" spans="1:28">
      <c r="A185" s="12">
        <f t="shared" si="15"/>
        <v>182</v>
      </c>
      <c r="B185" s="12" t="str">
        <f t="shared" si="16"/>
        <v>ALL</v>
      </c>
      <c r="C185" s="12" t="str">
        <f t="shared" si="14"/>
        <v>182-ALL</v>
      </c>
      <c r="D185" s="12" t="s">
        <v>189</v>
      </c>
      <c r="E185" s="13" t="str">
        <f t="shared" si="13"/>
        <v>182-ALL</v>
      </c>
      <c r="F185" s="12" t="s">
        <v>217</v>
      </c>
      <c r="G185" s="14">
        <v>45125</v>
      </c>
      <c r="H185" s="12" t="s">
        <v>3</v>
      </c>
      <c r="I185" s="12" t="s">
        <v>129</v>
      </c>
      <c r="J185" s="12"/>
      <c r="K185" s="12"/>
      <c r="L185" s="12" t="s">
        <v>130</v>
      </c>
      <c r="M185" s="12"/>
      <c r="N185" s="12"/>
      <c r="O185" s="12"/>
      <c r="P185" s="12" t="s">
        <v>105</v>
      </c>
      <c r="Q185" s="627">
        <f>VLOOKUP(P185,'Copie doc'!$F$5:$H$30,3,FALSE)</f>
        <v>78580</v>
      </c>
      <c r="R185" s="620"/>
      <c r="S185" s="616"/>
      <c r="T185" s="616"/>
      <c r="U185" s="12"/>
      <c r="V185" s="12"/>
      <c r="W185" s="617"/>
      <c r="X185" s="12"/>
      <c r="Y185" s="630"/>
      <c r="Z185" s="12"/>
      <c r="AA185" s="3"/>
      <c r="AB185" s="3"/>
    </row>
    <row r="186" spans="1:28">
      <c r="A186" s="12">
        <f t="shared" si="15"/>
        <v>183</v>
      </c>
      <c r="B186" s="12" t="str">
        <f t="shared" si="16"/>
        <v>CFS</v>
      </c>
      <c r="C186" s="12" t="str">
        <f t="shared" si="14"/>
        <v>183-CFS</v>
      </c>
      <c r="D186" s="12" t="s">
        <v>189</v>
      </c>
      <c r="E186" s="13" t="str">
        <f t="shared" si="13"/>
        <v>183-CFS</v>
      </c>
      <c r="F186" s="12" t="s">
        <v>248</v>
      </c>
      <c r="G186" s="14">
        <v>45173</v>
      </c>
      <c r="H186" s="12" t="s">
        <v>3</v>
      </c>
      <c r="I186" s="12" t="s">
        <v>152</v>
      </c>
      <c r="J186" s="12"/>
      <c r="K186" s="12"/>
      <c r="L186" s="12" t="s">
        <v>125</v>
      </c>
      <c r="M186" s="12"/>
      <c r="N186" s="12"/>
      <c r="O186" s="12"/>
      <c r="P186" s="12" t="s">
        <v>126</v>
      </c>
      <c r="Q186" s="627">
        <f>VLOOKUP(P186,'Copie doc'!$F$5:$H$30,3,FALSE)</f>
        <v>78700</v>
      </c>
      <c r="R186" s="620"/>
      <c r="S186" s="616"/>
      <c r="T186" s="616"/>
      <c r="U186" s="12"/>
      <c r="V186" s="12"/>
      <c r="W186" s="617"/>
      <c r="X186" s="12"/>
      <c r="Y186" s="630"/>
      <c r="Z186" s="12"/>
      <c r="AA186" s="3"/>
      <c r="AB186" s="3"/>
    </row>
    <row r="187" spans="1:28">
      <c r="A187" s="12">
        <f t="shared" si="15"/>
        <v>184</v>
      </c>
      <c r="B187" s="12" t="str">
        <f t="shared" si="16"/>
        <v>CFS</v>
      </c>
      <c r="C187" s="12" t="str">
        <f t="shared" si="14"/>
        <v>184-CFS</v>
      </c>
      <c r="D187" s="12" t="s">
        <v>189</v>
      </c>
      <c r="E187" s="13" t="str">
        <f t="shared" si="13"/>
        <v>184-CFS</v>
      </c>
      <c r="F187" s="12" t="s">
        <v>248</v>
      </c>
      <c r="G187" s="14">
        <v>45131</v>
      </c>
      <c r="H187" s="12" t="s">
        <v>3</v>
      </c>
      <c r="I187" s="12" t="s">
        <v>152</v>
      </c>
      <c r="J187" s="12"/>
      <c r="K187" s="12"/>
      <c r="L187" s="12" t="s">
        <v>130</v>
      </c>
      <c r="M187" s="12"/>
      <c r="N187" s="12"/>
      <c r="O187" s="12"/>
      <c r="P187" s="12" t="s">
        <v>126</v>
      </c>
      <c r="Q187" s="627">
        <f>VLOOKUP(P187,'Copie doc'!$F$5:$H$30,3,FALSE)</f>
        <v>78700</v>
      </c>
      <c r="R187" s="620"/>
      <c r="S187" s="616"/>
      <c r="T187" s="616"/>
      <c r="U187" s="12"/>
      <c r="V187" s="12"/>
      <c r="W187" s="617"/>
      <c r="X187" s="12"/>
      <c r="Y187" s="630"/>
      <c r="Z187" s="12"/>
      <c r="AA187" s="3"/>
      <c r="AB187" s="3"/>
    </row>
    <row r="188" spans="1:28">
      <c r="A188" s="12">
        <f t="shared" si="15"/>
        <v>185</v>
      </c>
      <c r="B188" s="12" t="str">
        <f t="shared" si="16"/>
        <v>AND</v>
      </c>
      <c r="C188" s="12" t="str">
        <f t="shared" si="14"/>
        <v>185-AND</v>
      </c>
      <c r="D188" s="12" t="s">
        <v>189</v>
      </c>
      <c r="E188" s="13" t="str">
        <f t="shared" si="13"/>
        <v>185-AND</v>
      </c>
      <c r="F188" s="12" t="s">
        <v>248</v>
      </c>
      <c r="G188" s="14">
        <v>45138</v>
      </c>
      <c r="H188" s="12" t="s">
        <v>3</v>
      </c>
      <c r="I188" s="12" t="s">
        <v>150</v>
      </c>
      <c r="J188" s="12"/>
      <c r="K188" s="12"/>
      <c r="L188" s="12" t="s">
        <v>125</v>
      </c>
      <c r="M188" s="12"/>
      <c r="N188" s="12"/>
      <c r="O188" s="12"/>
      <c r="P188" s="12" t="s">
        <v>5</v>
      </c>
      <c r="Q188" s="627">
        <f>VLOOKUP(P188,'Copie doc'!$F$5:$H$30,3,FALSE)</f>
        <v>78570</v>
      </c>
      <c r="R188" s="620"/>
      <c r="S188" s="616"/>
      <c r="T188" s="616"/>
      <c r="U188" s="12"/>
      <c r="V188" s="12"/>
      <c r="W188" s="617"/>
      <c r="X188" s="12"/>
      <c r="Y188" s="630"/>
      <c r="Z188" s="12"/>
      <c r="AA188" s="3"/>
      <c r="AB188" s="3"/>
    </row>
    <row r="189" spans="1:28">
      <c r="A189" s="12">
        <f t="shared" si="15"/>
        <v>186</v>
      </c>
      <c r="B189" s="12" t="str">
        <f t="shared" si="16"/>
        <v>AUL</v>
      </c>
      <c r="C189" s="12" t="str">
        <f t="shared" si="14"/>
        <v>186-AUL</v>
      </c>
      <c r="D189" s="12" t="s">
        <v>189</v>
      </c>
      <c r="E189" s="13" t="str">
        <f t="shared" si="13"/>
        <v>186-AUL</v>
      </c>
      <c r="F189" s="12" t="s">
        <v>217</v>
      </c>
      <c r="G189" s="14">
        <v>45119</v>
      </c>
      <c r="H189" s="12" t="s">
        <v>2</v>
      </c>
      <c r="I189" s="12" t="s">
        <v>152</v>
      </c>
      <c r="J189" s="12"/>
      <c r="K189" s="12"/>
      <c r="L189" s="12" t="s">
        <v>130</v>
      </c>
      <c r="M189" s="12"/>
      <c r="N189" s="12"/>
      <c r="O189" s="12"/>
      <c r="P189" s="12" t="s">
        <v>135</v>
      </c>
      <c r="Q189" s="627">
        <f>VLOOKUP(P189,'Copie doc'!$F$5:$H$30,3,FALSE)</f>
        <v>78126</v>
      </c>
      <c r="R189" s="620"/>
      <c r="S189" s="616"/>
      <c r="T189" s="616"/>
      <c r="U189" s="12"/>
      <c r="V189" s="12"/>
      <c r="W189" s="617"/>
      <c r="X189" s="12"/>
      <c r="Y189" s="630"/>
      <c r="Z189" s="12"/>
      <c r="AA189" s="3"/>
      <c r="AB189" s="3"/>
    </row>
    <row r="190" spans="1:28">
      <c r="A190" s="12">
        <f t="shared" si="15"/>
        <v>187</v>
      </c>
      <c r="B190" s="12" t="str">
        <f t="shared" si="16"/>
        <v>AUL</v>
      </c>
      <c r="C190" s="12" t="str">
        <f t="shared" si="14"/>
        <v>187-AUL</v>
      </c>
      <c r="D190" s="12" t="s">
        <v>189</v>
      </c>
      <c r="E190" s="13" t="str">
        <f t="shared" si="13"/>
        <v>187-AUL</v>
      </c>
      <c r="F190" s="12" t="s">
        <v>217</v>
      </c>
      <c r="G190" s="14">
        <v>45119</v>
      </c>
      <c r="H190" s="12" t="s">
        <v>2</v>
      </c>
      <c r="I190" s="12" t="s">
        <v>152</v>
      </c>
      <c r="J190" s="12"/>
      <c r="K190" s="12"/>
      <c r="L190" s="12" t="s">
        <v>130</v>
      </c>
      <c r="M190" s="12"/>
      <c r="N190" s="12"/>
      <c r="O190" s="12"/>
      <c r="P190" s="12" t="s">
        <v>135</v>
      </c>
      <c r="Q190" s="627">
        <f>VLOOKUP(P190,'Copie doc'!$F$5:$H$30,3,FALSE)</f>
        <v>78126</v>
      </c>
      <c r="R190" s="620"/>
      <c r="S190" s="616"/>
      <c r="T190" s="616"/>
      <c r="U190" s="12"/>
      <c r="V190" s="12"/>
      <c r="W190" s="617"/>
      <c r="X190" s="12"/>
      <c r="Y190" s="630"/>
      <c r="Z190" s="12"/>
      <c r="AA190" s="3"/>
      <c r="AB190" s="3"/>
    </row>
    <row r="191" spans="1:28">
      <c r="A191" s="12">
        <f t="shared" si="15"/>
        <v>188</v>
      </c>
      <c r="B191" s="12" t="str">
        <f t="shared" si="16"/>
        <v>BDA</v>
      </c>
      <c r="C191" s="12" t="str">
        <f t="shared" si="14"/>
        <v>188-BDA</v>
      </c>
      <c r="D191" s="12" t="s">
        <v>189</v>
      </c>
      <c r="E191" s="13" t="str">
        <f t="shared" si="13"/>
        <v>188-BDA</v>
      </c>
      <c r="F191" s="12" t="s">
        <v>231</v>
      </c>
      <c r="G191" s="14">
        <v>45141</v>
      </c>
      <c r="H191" s="12" t="s">
        <v>3</v>
      </c>
      <c r="I191" s="12" t="s">
        <v>150</v>
      </c>
      <c r="J191" s="12"/>
      <c r="K191" s="12"/>
      <c r="L191" s="12" t="s">
        <v>130</v>
      </c>
      <c r="M191" s="12"/>
      <c r="N191" s="12"/>
      <c r="O191" s="12"/>
      <c r="P191" s="12" t="s">
        <v>191</v>
      </c>
      <c r="Q191" s="627">
        <f>VLOOKUP(P191,'Copie doc'!$F$5:$H$30,3,FALSE)</f>
        <v>78390</v>
      </c>
      <c r="R191" s="620"/>
      <c r="S191" s="616"/>
      <c r="T191" s="616"/>
      <c r="U191" s="12"/>
      <c r="V191" s="12"/>
      <c r="W191" s="617"/>
      <c r="X191" s="12"/>
      <c r="Y191" s="630"/>
      <c r="Z191" s="12"/>
      <c r="AA191" s="3"/>
      <c r="AB191" s="3"/>
    </row>
    <row r="192" spans="1:28">
      <c r="A192" s="12">
        <f t="shared" si="15"/>
        <v>189</v>
      </c>
      <c r="B192" s="12" t="str">
        <f t="shared" si="16"/>
        <v>CFS</v>
      </c>
      <c r="C192" s="12" t="str">
        <f t="shared" si="14"/>
        <v>189-CFS</v>
      </c>
      <c r="D192" s="12" t="s">
        <v>189</v>
      </c>
      <c r="E192" s="13" t="str">
        <f t="shared" si="13"/>
        <v>189-CFS</v>
      </c>
      <c r="F192" s="12" t="s">
        <v>248</v>
      </c>
      <c r="G192" s="14">
        <v>45131</v>
      </c>
      <c r="H192" s="12" t="s">
        <v>3</v>
      </c>
      <c r="I192" s="12" t="s">
        <v>129</v>
      </c>
      <c r="J192" s="12"/>
      <c r="K192" s="12"/>
      <c r="L192" s="12" t="s">
        <v>130</v>
      </c>
      <c r="M192" s="12"/>
      <c r="N192" s="12"/>
      <c r="O192" s="12"/>
      <c r="P192" s="12" t="s">
        <v>126</v>
      </c>
      <c r="Q192" s="627">
        <f>VLOOKUP(P192,'Copie doc'!$F$5:$H$30,3,FALSE)</f>
        <v>78700</v>
      </c>
      <c r="R192" s="620"/>
      <c r="S192" s="616"/>
      <c r="T192" s="616"/>
      <c r="U192" s="12"/>
      <c r="V192" s="12"/>
      <c r="W192" s="617"/>
      <c r="X192" s="12"/>
      <c r="Y192" s="630"/>
      <c r="Z192" s="12" t="s">
        <v>181</v>
      </c>
      <c r="AA192" s="3"/>
      <c r="AB192" s="3"/>
    </row>
    <row r="193" spans="1:28">
      <c r="A193" s="12">
        <f t="shared" si="15"/>
        <v>190</v>
      </c>
      <c r="B193" s="12" t="str">
        <f t="shared" si="16"/>
        <v>ORG</v>
      </c>
      <c r="C193" s="12" t="str">
        <f t="shared" si="14"/>
        <v>190-ORG</v>
      </c>
      <c r="D193" s="12" t="s">
        <v>189</v>
      </c>
      <c r="E193" s="13" t="str">
        <f t="shared" si="13"/>
        <v>190-ORG</v>
      </c>
      <c r="F193" s="12" t="s">
        <v>217</v>
      </c>
      <c r="G193" s="14">
        <v>45128</v>
      </c>
      <c r="H193" s="12" t="s">
        <v>3</v>
      </c>
      <c r="I193" s="12" t="s">
        <v>150</v>
      </c>
      <c r="J193" s="12"/>
      <c r="K193" s="12"/>
      <c r="L193" s="12" t="s">
        <v>130</v>
      </c>
      <c r="M193" s="12"/>
      <c r="N193" s="12"/>
      <c r="O193" s="12"/>
      <c r="P193" s="12" t="s">
        <v>101</v>
      </c>
      <c r="Q193" s="627">
        <f>VLOOKUP(P193,'Copie doc'!$F$5:$H$30,3,FALSE)</f>
        <v>78630</v>
      </c>
      <c r="R193" s="620"/>
      <c r="S193" s="616"/>
      <c r="T193" s="616"/>
      <c r="U193" s="12"/>
      <c r="V193" s="12"/>
      <c r="W193" s="617"/>
      <c r="X193" s="12"/>
      <c r="Y193" s="630"/>
      <c r="Z193" s="12"/>
      <c r="AA193" s="3"/>
      <c r="AB193" s="3"/>
    </row>
    <row r="194" spans="1:28">
      <c r="A194" s="12">
        <f t="shared" si="15"/>
        <v>191</v>
      </c>
      <c r="B194" s="12" t="str">
        <f t="shared" si="16"/>
        <v>CFS</v>
      </c>
      <c r="C194" s="12" t="str">
        <f t="shared" si="14"/>
        <v>191-CFS</v>
      </c>
      <c r="D194" s="12" t="s">
        <v>189</v>
      </c>
      <c r="E194" s="13" t="str">
        <f t="shared" si="13"/>
        <v>191-CFS</v>
      </c>
      <c r="F194" s="12" t="s">
        <v>217</v>
      </c>
      <c r="G194" s="14">
        <v>45126</v>
      </c>
      <c r="H194" s="12" t="s">
        <v>2</v>
      </c>
      <c r="I194" s="12" t="s">
        <v>152</v>
      </c>
      <c r="J194" s="12"/>
      <c r="K194" s="12"/>
      <c r="L194" s="12" t="s">
        <v>130</v>
      </c>
      <c r="M194" s="12"/>
      <c r="N194" s="12"/>
      <c r="O194" s="12"/>
      <c r="P194" s="12" t="s">
        <v>126</v>
      </c>
      <c r="Q194" s="627">
        <f>VLOOKUP(P194,'Copie doc'!$F$5:$H$30,3,FALSE)</f>
        <v>78700</v>
      </c>
      <c r="R194" s="620"/>
      <c r="S194" s="616"/>
      <c r="T194" s="616"/>
      <c r="U194" s="12"/>
      <c r="V194" s="12"/>
      <c r="W194" s="617"/>
      <c r="X194" s="12"/>
      <c r="Y194" s="630"/>
      <c r="Z194" s="12"/>
      <c r="AA194" s="3"/>
      <c r="AB194" s="3"/>
    </row>
    <row r="195" spans="1:28">
      <c r="A195" s="12">
        <f t="shared" si="15"/>
        <v>192</v>
      </c>
      <c r="B195" s="12" t="str">
        <f t="shared" si="16"/>
        <v>CFS</v>
      </c>
      <c r="C195" s="12" t="str">
        <f t="shared" si="14"/>
        <v>192-CFS</v>
      </c>
      <c r="D195" s="12" t="s">
        <v>189</v>
      </c>
      <c r="E195" s="13" t="str">
        <f t="shared" si="13"/>
        <v>192-CFS</v>
      </c>
      <c r="F195" s="12" t="s">
        <v>248</v>
      </c>
      <c r="G195" s="14">
        <v>45131</v>
      </c>
      <c r="H195" s="12" t="s">
        <v>3</v>
      </c>
      <c r="I195" s="12" t="s">
        <v>176</v>
      </c>
      <c r="J195" s="12"/>
      <c r="K195" s="12"/>
      <c r="L195" s="12" t="s">
        <v>130</v>
      </c>
      <c r="M195" s="12"/>
      <c r="N195" s="12"/>
      <c r="O195" s="12"/>
      <c r="P195" s="12" t="s">
        <v>126</v>
      </c>
      <c r="Q195" s="627">
        <f>VLOOKUP(P195,'Copie doc'!$F$5:$H$30,3,FALSE)</f>
        <v>78700</v>
      </c>
      <c r="R195" s="620"/>
      <c r="S195" s="616"/>
      <c r="T195" s="616"/>
      <c r="U195" s="12"/>
      <c r="V195" s="12"/>
      <c r="W195" s="617"/>
      <c r="X195" s="12"/>
      <c r="Y195" s="630"/>
      <c r="Z195" s="12"/>
      <c r="AA195" s="3"/>
      <c r="AB195" s="3"/>
    </row>
    <row r="196" spans="1:28">
      <c r="A196" s="12">
        <f t="shared" si="15"/>
        <v>193</v>
      </c>
      <c r="B196" s="12" t="str">
        <f t="shared" si="16"/>
        <v>CFS</v>
      </c>
      <c r="C196" s="12" t="str">
        <f t="shared" si="14"/>
        <v>193-CFS</v>
      </c>
      <c r="D196" s="12" t="s">
        <v>189</v>
      </c>
      <c r="E196" s="13" t="str">
        <f t="shared" si="13"/>
        <v>193-CFS</v>
      </c>
      <c r="F196" s="12" t="s">
        <v>248</v>
      </c>
      <c r="G196" s="14">
        <v>45131</v>
      </c>
      <c r="H196" s="12" t="s">
        <v>2</v>
      </c>
      <c r="I196" s="12" t="s">
        <v>150</v>
      </c>
      <c r="J196" s="12"/>
      <c r="K196" s="12"/>
      <c r="L196" s="12" t="s">
        <v>130</v>
      </c>
      <c r="M196" s="12"/>
      <c r="N196" s="12"/>
      <c r="O196" s="12"/>
      <c r="P196" s="12" t="s">
        <v>126</v>
      </c>
      <c r="Q196" s="627">
        <f>VLOOKUP(P196,'Copie doc'!$F$5:$H$30,3,FALSE)</f>
        <v>78700</v>
      </c>
      <c r="R196" s="620"/>
      <c r="S196" s="616"/>
      <c r="T196" s="616"/>
      <c r="U196" s="12"/>
      <c r="V196" s="12"/>
      <c r="W196" s="617"/>
      <c r="X196" s="12"/>
      <c r="Y196" s="630"/>
      <c r="Z196" s="12" t="s">
        <v>153</v>
      </c>
      <c r="AA196" s="3"/>
      <c r="AB196" s="3"/>
    </row>
    <row r="197" spans="1:28">
      <c r="A197" s="12">
        <f t="shared" si="15"/>
        <v>194</v>
      </c>
      <c r="B197" s="12" t="str">
        <f t="shared" si="16"/>
        <v>CFS</v>
      </c>
      <c r="C197" s="12" t="str">
        <f t="shared" si="14"/>
        <v>194-CFS</v>
      </c>
      <c r="D197" s="12" t="s">
        <v>189</v>
      </c>
      <c r="E197" s="13" t="str">
        <f t="shared" si="13"/>
        <v>194-CFS</v>
      </c>
      <c r="F197" s="12" t="s">
        <v>233</v>
      </c>
      <c r="G197" s="14">
        <v>45114</v>
      </c>
      <c r="H197" s="12" t="s">
        <v>3</v>
      </c>
      <c r="I197" s="12" t="s">
        <v>129</v>
      </c>
      <c r="J197" s="12"/>
      <c r="K197" s="12"/>
      <c r="L197" s="12" t="s">
        <v>130</v>
      </c>
      <c r="M197" s="12"/>
      <c r="N197" s="12"/>
      <c r="O197" s="12"/>
      <c r="P197" s="12" t="s">
        <v>126</v>
      </c>
      <c r="Q197" s="627">
        <f>VLOOKUP(P197,'Copie doc'!$F$5:$H$30,3,FALSE)</f>
        <v>78700</v>
      </c>
      <c r="R197" s="620"/>
      <c r="S197" s="616"/>
      <c r="T197" s="616"/>
      <c r="U197" s="12"/>
      <c r="V197" s="12"/>
      <c r="W197" s="617"/>
      <c r="X197" s="12"/>
      <c r="Y197" s="630"/>
      <c r="Z197" s="12"/>
      <c r="AA197" s="3"/>
      <c r="AB197" s="3"/>
    </row>
    <row r="198" spans="1:28">
      <c r="A198" s="12">
        <f t="shared" si="15"/>
        <v>195</v>
      </c>
      <c r="B198" s="12" t="str">
        <f t="shared" si="16"/>
        <v>AND</v>
      </c>
      <c r="C198" s="12" t="str">
        <f t="shared" si="14"/>
        <v>195-AND</v>
      </c>
      <c r="D198" s="12" t="s">
        <v>189</v>
      </c>
      <c r="E198" s="13" t="str">
        <f t="shared" ref="E198:E261" si="17">C198</f>
        <v>195-AND</v>
      </c>
      <c r="F198" s="12" t="s">
        <v>221</v>
      </c>
      <c r="G198" s="14">
        <v>45125</v>
      </c>
      <c r="H198" s="12" t="s">
        <v>3</v>
      </c>
      <c r="I198" s="12" t="s">
        <v>129</v>
      </c>
      <c r="J198" s="12"/>
      <c r="K198" s="12"/>
      <c r="L198" s="12" t="s">
        <v>125</v>
      </c>
      <c r="M198" s="12"/>
      <c r="N198" s="12"/>
      <c r="O198" s="12"/>
      <c r="P198" s="12" t="s">
        <v>5</v>
      </c>
      <c r="Q198" s="627">
        <f>VLOOKUP(P198,'Copie doc'!$F$5:$H$30,3,FALSE)</f>
        <v>78570</v>
      </c>
      <c r="R198" s="620"/>
      <c r="S198" s="616"/>
      <c r="T198" s="616"/>
      <c r="U198" s="12"/>
      <c r="V198" s="12"/>
      <c r="W198" s="617"/>
      <c r="X198" s="12"/>
      <c r="Y198" s="630"/>
      <c r="Z198" s="12"/>
      <c r="AA198" s="3"/>
      <c r="AB198" s="3"/>
    </row>
    <row r="199" spans="1:28">
      <c r="A199" s="12">
        <f t="shared" si="15"/>
        <v>196</v>
      </c>
      <c r="B199" s="12" t="str">
        <f t="shared" si="16"/>
        <v>CEL</v>
      </c>
      <c r="C199" s="12" t="str">
        <f t="shared" si="14"/>
        <v>196-CEL</v>
      </c>
      <c r="D199" s="12" t="s">
        <v>189</v>
      </c>
      <c r="E199" s="13" t="str">
        <f t="shared" si="17"/>
        <v>196-CEL</v>
      </c>
      <c r="F199" s="12" t="s">
        <v>233</v>
      </c>
      <c r="G199" s="14">
        <v>45141</v>
      </c>
      <c r="H199" s="12" t="s">
        <v>3</v>
      </c>
      <c r="I199" s="12" t="s">
        <v>129</v>
      </c>
      <c r="J199" s="12"/>
      <c r="K199" s="12"/>
      <c r="L199" s="12" t="s">
        <v>130</v>
      </c>
      <c r="M199" s="12"/>
      <c r="N199" s="12"/>
      <c r="O199" s="12"/>
      <c r="P199" s="12" t="s">
        <v>188</v>
      </c>
      <c r="Q199" s="627">
        <f>VLOOKUP(P199,'Copie doc'!$F$5:$H$30,3,FALSE)</f>
        <v>78170</v>
      </c>
      <c r="R199" s="620"/>
      <c r="S199" s="616"/>
      <c r="T199" s="616"/>
      <c r="U199" s="12"/>
      <c r="V199" s="12"/>
      <c r="W199" s="617"/>
      <c r="X199" s="12"/>
      <c r="Y199" s="630"/>
      <c r="Z199" s="12" t="s">
        <v>153</v>
      </c>
      <c r="AA199" s="3"/>
      <c r="AB199" s="3"/>
    </row>
    <row r="200" spans="1:28">
      <c r="A200" s="12">
        <f t="shared" si="15"/>
        <v>197</v>
      </c>
      <c r="B200" s="12" t="str">
        <f t="shared" si="16"/>
        <v>ACH</v>
      </c>
      <c r="C200" s="12" t="str">
        <f t="shared" si="14"/>
        <v>197-ACH</v>
      </c>
      <c r="D200" s="12" t="s">
        <v>189</v>
      </c>
      <c r="E200" s="13" t="str">
        <f t="shared" si="17"/>
        <v>197-ACH</v>
      </c>
      <c r="F200" s="12" t="s">
        <v>248</v>
      </c>
      <c r="G200" s="14">
        <v>45133</v>
      </c>
      <c r="H200" s="12" t="s">
        <v>3</v>
      </c>
      <c r="I200" s="12" t="s">
        <v>150</v>
      </c>
      <c r="J200" s="12"/>
      <c r="K200" s="12"/>
      <c r="L200" s="12" t="s">
        <v>125</v>
      </c>
      <c r="M200" s="12"/>
      <c r="N200" s="12"/>
      <c r="O200" s="12"/>
      <c r="P200" s="12" t="s">
        <v>8</v>
      </c>
      <c r="Q200" s="627">
        <f>VLOOKUP(P200,'Copie doc'!$F$5:$H$30,3,FALSE)</f>
        <v>78260</v>
      </c>
      <c r="R200" s="620"/>
      <c r="S200" s="616"/>
      <c r="T200" s="616"/>
      <c r="U200" s="12"/>
      <c r="V200" s="12"/>
      <c r="W200" s="617"/>
      <c r="X200" s="12"/>
      <c r="Y200" s="630"/>
      <c r="Z200" s="12"/>
      <c r="AA200" s="3"/>
      <c r="AB200" s="3"/>
    </row>
    <row r="201" spans="1:28">
      <c r="A201" s="12">
        <f t="shared" si="15"/>
        <v>198</v>
      </c>
      <c r="B201" s="12" t="str">
        <f t="shared" si="16"/>
        <v>AND</v>
      </c>
      <c r="C201" s="12" t="str">
        <f t="shared" si="14"/>
        <v>198-AND</v>
      </c>
      <c r="D201" s="12" t="s">
        <v>189</v>
      </c>
      <c r="E201" s="13" t="str">
        <f t="shared" si="17"/>
        <v>198-AND</v>
      </c>
      <c r="F201" s="12" t="s">
        <v>217</v>
      </c>
      <c r="G201" s="14">
        <v>45133</v>
      </c>
      <c r="H201" s="12" t="s">
        <v>3</v>
      </c>
      <c r="I201" s="12" t="s">
        <v>150</v>
      </c>
      <c r="J201" s="12"/>
      <c r="K201" s="12"/>
      <c r="L201" s="12" t="s">
        <v>125</v>
      </c>
      <c r="M201" s="12"/>
      <c r="N201" s="12"/>
      <c r="O201" s="12"/>
      <c r="P201" s="12" t="s">
        <v>5</v>
      </c>
      <c r="Q201" s="627">
        <f>VLOOKUP(P201,'Copie doc'!$F$5:$H$30,3,FALSE)</f>
        <v>78570</v>
      </c>
      <c r="R201" s="620"/>
      <c r="S201" s="616"/>
      <c r="T201" s="616"/>
      <c r="U201" s="12"/>
      <c r="V201" s="12"/>
      <c r="W201" s="617"/>
      <c r="X201" s="12"/>
      <c r="Y201" s="630"/>
      <c r="Z201" s="12"/>
      <c r="AA201" s="3"/>
      <c r="AB201" s="3"/>
    </row>
    <row r="202" spans="1:28">
      <c r="A202" s="12">
        <f t="shared" si="15"/>
        <v>199</v>
      </c>
      <c r="B202" s="12" t="str">
        <f t="shared" si="16"/>
        <v>BDA</v>
      </c>
      <c r="C202" s="12" t="str">
        <f t="shared" si="14"/>
        <v>199-BDA</v>
      </c>
      <c r="D202" s="12" t="s">
        <v>189</v>
      </c>
      <c r="E202" s="13" t="str">
        <f t="shared" si="17"/>
        <v>199-BDA</v>
      </c>
      <c r="F202" s="12" t="s">
        <v>233</v>
      </c>
      <c r="G202" s="14">
        <v>45160</v>
      </c>
      <c r="H202" s="12" t="s">
        <v>3</v>
      </c>
      <c r="I202" s="12" t="s">
        <v>124</v>
      </c>
      <c r="J202" s="12"/>
      <c r="K202" s="12"/>
      <c r="L202" s="12" t="s">
        <v>130</v>
      </c>
      <c r="M202" s="12"/>
      <c r="N202" s="12"/>
      <c r="O202" s="12"/>
      <c r="P202" s="12" t="s">
        <v>191</v>
      </c>
      <c r="Q202" s="627">
        <f>VLOOKUP(P202,'Copie doc'!$F$5:$H$30,3,FALSE)</f>
        <v>78390</v>
      </c>
      <c r="R202" s="620"/>
      <c r="S202" s="616"/>
      <c r="T202" s="616"/>
      <c r="U202" s="12"/>
      <c r="V202" s="12"/>
      <c r="W202" s="617"/>
      <c r="X202" s="12"/>
      <c r="Y202" s="630"/>
      <c r="Z202" s="12"/>
      <c r="AA202" s="3"/>
      <c r="AB202" s="3"/>
    </row>
    <row r="203" spans="1:28">
      <c r="A203" s="12">
        <f t="shared" si="15"/>
        <v>200</v>
      </c>
      <c r="B203" s="12" t="str">
        <f t="shared" si="16"/>
        <v>CFS</v>
      </c>
      <c r="C203" s="12" t="str">
        <f t="shared" si="14"/>
        <v>200-CFS</v>
      </c>
      <c r="D203" s="12" t="s">
        <v>189</v>
      </c>
      <c r="E203" s="13" t="str">
        <f t="shared" si="17"/>
        <v>200-CFS</v>
      </c>
      <c r="F203" s="12" t="s">
        <v>248</v>
      </c>
      <c r="G203" s="14">
        <v>45118</v>
      </c>
      <c r="H203" s="12" t="s">
        <v>2</v>
      </c>
      <c r="I203" s="12" t="s">
        <v>152</v>
      </c>
      <c r="J203" s="12"/>
      <c r="K203" s="12"/>
      <c r="L203" s="12" t="s">
        <v>125</v>
      </c>
      <c r="M203" s="12"/>
      <c r="N203" s="12"/>
      <c r="O203" s="12"/>
      <c r="P203" s="12" t="s">
        <v>126</v>
      </c>
      <c r="Q203" s="627">
        <f>VLOOKUP(P203,'Copie doc'!$F$5:$H$30,3,FALSE)</f>
        <v>78700</v>
      </c>
      <c r="R203" s="620"/>
      <c r="S203" s="616"/>
      <c r="T203" s="616"/>
      <c r="U203" s="12"/>
      <c r="V203" s="12"/>
      <c r="W203" s="617"/>
      <c r="X203" s="12"/>
      <c r="Y203" s="630"/>
      <c r="Z203" s="12"/>
      <c r="AA203" s="3"/>
      <c r="AB203" s="3"/>
    </row>
    <row r="204" spans="1:28">
      <c r="A204" s="12">
        <f t="shared" si="15"/>
        <v>201</v>
      </c>
      <c r="B204" s="12" t="str">
        <f t="shared" si="16"/>
        <v>ORG</v>
      </c>
      <c r="C204" s="12" t="str">
        <f t="shared" si="14"/>
        <v>201-ORG</v>
      </c>
      <c r="D204" s="12" t="s">
        <v>189</v>
      </c>
      <c r="E204" s="13" t="str">
        <f t="shared" si="17"/>
        <v>201-ORG</v>
      </c>
      <c r="F204" s="12" t="s">
        <v>217</v>
      </c>
      <c r="G204" s="14">
        <v>45128</v>
      </c>
      <c r="H204" s="12" t="s">
        <v>3</v>
      </c>
      <c r="I204" s="12" t="s">
        <v>150</v>
      </c>
      <c r="J204" s="12"/>
      <c r="K204" s="12"/>
      <c r="L204" s="12" t="s">
        <v>130</v>
      </c>
      <c r="M204" s="12"/>
      <c r="N204" s="12"/>
      <c r="O204" s="12"/>
      <c r="P204" s="12" t="s">
        <v>101</v>
      </c>
      <c r="Q204" s="627">
        <f>VLOOKUP(P204,'Copie doc'!$F$5:$H$30,3,FALSE)</f>
        <v>78630</v>
      </c>
      <c r="R204" s="620"/>
      <c r="S204" s="616"/>
      <c r="T204" s="616"/>
      <c r="U204" s="12"/>
      <c r="V204" s="12"/>
      <c r="W204" s="617"/>
      <c r="X204" s="12"/>
      <c r="Y204" s="630"/>
      <c r="Z204" s="12"/>
      <c r="AA204" s="3"/>
      <c r="AB204" s="3"/>
    </row>
    <row r="205" spans="1:28">
      <c r="A205" s="12">
        <f t="shared" si="15"/>
        <v>202</v>
      </c>
      <c r="B205" s="12" t="str">
        <f t="shared" si="16"/>
        <v>BDA</v>
      </c>
      <c r="C205" s="12" t="str">
        <f t="shared" si="14"/>
        <v>202-BDA</v>
      </c>
      <c r="D205" s="12" t="s">
        <v>189</v>
      </c>
      <c r="E205" s="13" t="str">
        <f t="shared" si="17"/>
        <v>202-BDA</v>
      </c>
      <c r="F205" s="12" t="s">
        <v>233</v>
      </c>
      <c r="G205" s="14">
        <v>45161</v>
      </c>
      <c r="H205" s="12" t="s">
        <v>3</v>
      </c>
      <c r="I205" s="12" t="s">
        <v>150</v>
      </c>
      <c r="J205" s="12"/>
      <c r="K205" s="12"/>
      <c r="L205" s="12" t="s">
        <v>130</v>
      </c>
      <c r="M205" s="12"/>
      <c r="N205" s="12"/>
      <c r="O205" s="12"/>
      <c r="P205" s="12" t="s">
        <v>191</v>
      </c>
      <c r="Q205" s="627">
        <f>VLOOKUP(P205,'Copie doc'!$F$5:$H$30,3,FALSE)</f>
        <v>78390</v>
      </c>
      <c r="R205" s="620"/>
      <c r="S205" s="616"/>
      <c r="T205" s="616"/>
      <c r="U205" s="12"/>
      <c r="V205" s="12"/>
      <c r="W205" s="617"/>
      <c r="X205" s="12"/>
      <c r="Y205" s="630"/>
      <c r="Z205" s="12"/>
      <c r="AA205" s="3"/>
      <c r="AB205" s="3"/>
    </row>
    <row r="206" spans="1:28">
      <c r="A206" s="12">
        <f t="shared" si="15"/>
        <v>203</v>
      </c>
      <c r="B206" s="12" t="str">
        <f t="shared" si="16"/>
        <v>JOU</v>
      </c>
      <c r="C206" s="12" t="str">
        <f t="shared" si="14"/>
        <v>203-JOU</v>
      </c>
      <c r="D206" s="12" t="s">
        <v>189</v>
      </c>
      <c r="E206" s="13" t="str">
        <f t="shared" si="17"/>
        <v>203-JOU</v>
      </c>
      <c r="F206" s="12" t="s">
        <v>231</v>
      </c>
      <c r="G206" s="14">
        <v>45139</v>
      </c>
      <c r="H206" s="12" t="s">
        <v>3</v>
      </c>
      <c r="I206" s="12" t="s">
        <v>150</v>
      </c>
      <c r="J206" s="12"/>
      <c r="K206" s="12"/>
      <c r="L206" s="12" t="s">
        <v>130</v>
      </c>
      <c r="M206" s="12"/>
      <c r="N206" s="12"/>
      <c r="O206" s="12"/>
      <c r="P206" s="12" t="s">
        <v>192</v>
      </c>
      <c r="Q206" s="627">
        <f>VLOOKUP(P206,'Copie doc'!$F$5:$H$30,3,FALSE)</f>
        <v>78350</v>
      </c>
      <c r="R206" s="620"/>
      <c r="S206" s="616"/>
      <c r="T206" s="616"/>
      <c r="U206" s="12"/>
      <c r="V206" s="12"/>
      <c r="W206" s="617"/>
      <c r="X206" s="12"/>
      <c r="Y206" s="630"/>
      <c r="Z206" s="12"/>
      <c r="AA206" s="3"/>
      <c r="AB206" s="3"/>
    </row>
    <row r="207" spans="1:28">
      <c r="A207" s="12">
        <f t="shared" si="15"/>
        <v>204</v>
      </c>
      <c r="B207" s="12" t="str">
        <f t="shared" si="16"/>
        <v>CFS</v>
      </c>
      <c r="C207" s="12" t="str">
        <f t="shared" si="14"/>
        <v>204-CFS</v>
      </c>
      <c r="D207" s="12" t="s">
        <v>189</v>
      </c>
      <c r="E207" s="13" t="str">
        <f t="shared" si="17"/>
        <v>204-CFS</v>
      </c>
      <c r="F207" s="12" t="s">
        <v>221</v>
      </c>
      <c r="G207" s="14">
        <v>45117</v>
      </c>
      <c r="H207" s="12" t="s">
        <v>3</v>
      </c>
      <c r="I207" s="12" t="s">
        <v>152</v>
      </c>
      <c r="J207" s="12"/>
      <c r="K207" s="12"/>
      <c r="L207" s="12" t="s">
        <v>130</v>
      </c>
      <c r="M207" s="12"/>
      <c r="N207" s="12"/>
      <c r="O207" s="12"/>
      <c r="P207" s="12" t="s">
        <v>126</v>
      </c>
      <c r="Q207" s="627">
        <f>VLOOKUP(P207,'Copie doc'!$F$5:$H$30,3,FALSE)</f>
        <v>78700</v>
      </c>
      <c r="R207" s="620"/>
      <c r="S207" s="616"/>
      <c r="T207" s="616"/>
      <c r="U207" s="12"/>
      <c r="V207" s="12"/>
      <c r="W207" s="617"/>
      <c r="X207" s="12"/>
      <c r="Y207" s="630"/>
      <c r="Z207" s="12"/>
      <c r="AA207" s="3"/>
      <c r="AB207" s="3"/>
    </row>
    <row r="208" spans="1:28">
      <c r="A208" s="12">
        <f t="shared" si="15"/>
        <v>205</v>
      </c>
      <c r="B208" s="12" t="str">
        <f t="shared" si="16"/>
        <v>CFS</v>
      </c>
      <c r="C208" s="12" t="str">
        <f t="shared" si="14"/>
        <v>205-CFS</v>
      </c>
      <c r="D208" s="12" t="s">
        <v>189</v>
      </c>
      <c r="E208" s="13" t="str">
        <f t="shared" si="17"/>
        <v>205-CFS</v>
      </c>
      <c r="F208" s="12" t="s">
        <v>221</v>
      </c>
      <c r="G208" s="14">
        <v>45117</v>
      </c>
      <c r="H208" s="12" t="s">
        <v>2</v>
      </c>
      <c r="I208" s="12" t="s">
        <v>152</v>
      </c>
      <c r="J208" s="12"/>
      <c r="K208" s="12"/>
      <c r="L208" s="12" t="s">
        <v>130</v>
      </c>
      <c r="M208" s="12"/>
      <c r="N208" s="12"/>
      <c r="O208" s="12"/>
      <c r="P208" s="12" t="s">
        <v>126</v>
      </c>
      <c r="Q208" s="627">
        <v>78700</v>
      </c>
      <c r="R208" s="620"/>
      <c r="S208" s="616"/>
      <c r="T208" s="616"/>
      <c r="U208" s="12"/>
      <c r="V208" s="12"/>
      <c r="W208" s="617"/>
      <c r="X208" s="12"/>
      <c r="Y208" s="630"/>
      <c r="Z208" s="12"/>
      <c r="AA208" s="3"/>
      <c r="AB208" s="3"/>
    </row>
    <row r="209" spans="1:28">
      <c r="A209" s="12">
        <f t="shared" si="15"/>
        <v>206</v>
      </c>
      <c r="B209" s="12" t="str">
        <f t="shared" si="16"/>
        <v>CHP</v>
      </c>
      <c r="C209" s="12" t="str">
        <f t="shared" si="14"/>
        <v>206-CHP</v>
      </c>
      <c r="D209" s="12" t="s">
        <v>189</v>
      </c>
      <c r="E209" s="13" t="str">
        <f t="shared" si="17"/>
        <v>206-CHP</v>
      </c>
      <c r="F209" s="12" t="s">
        <v>221</v>
      </c>
      <c r="G209" s="14">
        <v>45131</v>
      </c>
      <c r="H209" s="12" t="s">
        <v>2</v>
      </c>
      <c r="I209" s="12" t="s">
        <v>152</v>
      </c>
      <c r="J209" s="12"/>
      <c r="K209" s="12"/>
      <c r="L209" s="12" t="s">
        <v>125</v>
      </c>
      <c r="M209" s="12"/>
      <c r="N209" s="12"/>
      <c r="O209" s="12"/>
      <c r="P209" s="12" t="s">
        <v>131</v>
      </c>
      <c r="Q209" s="627">
        <f>VLOOKUP(P209,'Copie doc'!$F$5:$H$30,3,FALSE)</f>
        <v>78570</v>
      </c>
      <c r="R209" s="620"/>
      <c r="S209" s="616"/>
      <c r="T209" s="616"/>
      <c r="U209" s="12"/>
      <c r="V209" s="12"/>
      <c r="W209" s="617"/>
      <c r="X209" s="12"/>
      <c r="Y209" s="630"/>
      <c r="Z209" s="12"/>
      <c r="AA209" s="3"/>
      <c r="AB209" s="3"/>
    </row>
    <row r="210" spans="1:28">
      <c r="A210" s="12">
        <f t="shared" si="15"/>
        <v>207</v>
      </c>
      <c r="B210" s="12" t="str">
        <f t="shared" si="16"/>
        <v>CFS</v>
      </c>
      <c r="C210" s="12" t="str">
        <f t="shared" si="14"/>
        <v>207-CFS</v>
      </c>
      <c r="D210" s="12" t="s">
        <v>189</v>
      </c>
      <c r="E210" s="13" t="str">
        <f t="shared" si="17"/>
        <v>207-CFS</v>
      </c>
      <c r="F210" s="12" t="s">
        <v>248</v>
      </c>
      <c r="G210" s="14">
        <v>45134</v>
      </c>
      <c r="H210" s="12" t="s">
        <v>3</v>
      </c>
      <c r="I210" s="12" t="s">
        <v>152</v>
      </c>
      <c r="J210" s="12"/>
      <c r="K210" s="12"/>
      <c r="L210" s="12" t="s">
        <v>125</v>
      </c>
      <c r="M210" s="12"/>
      <c r="N210" s="12"/>
      <c r="O210" s="12"/>
      <c r="P210" s="12" t="s">
        <v>126</v>
      </c>
      <c r="Q210" s="627">
        <f>VLOOKUP(P210,'Copie doc'!$F$5:$H$30,3,FALSE)</f>
        <v>78700</v>
      </c>
      <c r="R210" s="620"/>
      <c r="S210" s="616"/>
      <c r="T210" s="616"/>
      <c r="U210" s="12"/>
      <c r="V210" s="12"/>
      <c r="W210" s="617"/>
      <c r="X210" s="12"/>
      <c r="Y210" s="630"/>
      <c r="Z210" s="12"/>
      <c r="AA210" s="3"/>
      <c r="AB210" s="3"/>
    </row>
    <row r="211" spans="1:28">
      <c r="A211" s="12">
        <f t="shared" si="15"/>
        <v>208</v>
      </c>
      <c r="B211" s="12" t="str">
        <f t="shared" si="16"/>
        <v>CFS</v>
      </c>
      <c r="C211" s="12" t="str">
        <f t="shared" si="14"/>
        <v>208-CFS</v>
      </c>
      <c r="D211" s="12" t="s">
        <v>189</v>
      </c>
      <c r="E211" s="13" t="str">
        <f t="shared" si="17"/>
        <v>208-CFS</v>
      </c>
      <c r="F211" s="12" t="s">
        <v>248</v>
      </c>
      <c r="G211" s="14">
        <v>45134</v>
      </c>
      <c r="H211" s="12" t="s">
        <v>3</v>
      </c>
      <c r="I211" s="12" t="s">
        <v>152</v>
      </c>
      <c r="J211" s="12"/>
      <c r="K211" s="12"/>
      <c r="L211" s="12" t="s">
        <v>125</v>
      </c>
      <c r="M211" s="12"/>
      <c r="N211" s="12"/>
      <c r="O211" s="12"/>
      <c r="P211" s="12" t="s">
        <v>126</v>
      </c>
      <c r="Q211" s="627">
        <f>VLOOKUP(P211,'Copie doc'!$F$5:$H$30,3,FALSE)</f>
        <v>78700</v>
      </c>
      <c r="R211" s="620"/>
      <c r="S211" s="616"/>
      <c r="T211" s="616"/>
      <c r="U211" s="12"/>
      <c r="V211" s="12"/>
      <c r="W211" s="617"/>
      <c r="X211" s="12"/>
      <c r="Y211" s="630"/>
      <c r="Z211" s="12"/>
      <c r="AA211" s="3"/>
      <c r="AB211" s="3"/>
    </row>
    <row r="212" spans="1:28">
      <c r="A212" s="12">
        <f t="shared" si="15"/>
        <v>209</v>
      </c>
      <c r="B212" s="12" t="str">
        <f t="shared" si="16"/>
        <v>CFS</v>
      </c>
      <c r="C212" s="12" t="str">
        <f t="shared" si="14"/>
        <v>209-CFS</v>
      </c>
      <c r="D212" s="12" t="s">
        <v>189</v>
      </c>
      <c r="E212" s="13" t="str">
        <f t="shared" si="17"/>
        <v>209-CFS</v>
      </c>
      <c r="F212" s="12" t="s">
        <v>248</v>
      </c>
      <c r="G212" s="14">
        <v>45134</v>
      </c>
      <c r="H212" s="12" t="s">
        <v>3</v>
      </c>
      <c r="I212" s="12" t="s">
        <v>152</v>
      </c>
      <c r="J212" s="12"/>
      <c r="K212" s="12"/>
      <c r="L212" s="12" t="s">
        <v>125</v>
      </c>
      <c r="M212" s="12"/>
      <c r="N212" s="12"/>
      <c r="O212" s="12"/>
      <c r="P212" s="12" t="s">
        <v>126</v>
      </c>
      <c r="Q212" s="627">
        <f>VLOOKUP(P212,'Copie doc'!$F$5:$H$30,3,FALSE)</f>
        <v>78700</v>
      </c>
      <c r="R212" s="620"/>
      <c r="S212" s="616"/>
      <c r="T212" s="616"/>
      <c r="U212" s="12"/>
      <c r="V212" s="12"/>
      <c r="W212" s="617"/>
      <c r="X212" s="12"/>
      <c r="Y212" s="630"/>
      <c r="Z212" s="12"/>
      <c r="AA212" s="3"/>
      <c r="AB212" s="3"/>
    </row>
    <row r="213" spans="1:28">
      <c r="A213" s="12">
        <f t="shared" si="15"/>
        <v>210</v>
      </c>
      <c r="B213" s="12" t="str">
        <f t="shared" si="16"/>
        <v>CFS</v>
      </c>
      <c r="C213" s="12" t="str">
        <f t="shared" si="14"/>
        <v>210-CFS</v>
      </c>
      <c r="D213" s="12" t="s">
        <v>189</v>
      </c>
      <c r="E213" s="13" t="str">
        <f t="shared" si="17"/>
        <v>210-CFS</v>
      </c>
      <c r="F213" s="12" t="s">
        <v>248</v>
      </c>
      <c r="G213" s="14">
        <v>45134</v>
      </c>
      <c r="H213" s="12" t="s">
        <v>3</v>
      </c>
      <c r="I213" s="12" t="s">
        <v>152</v>
      </c>
      <c r="J213" s="12"/>
      <c r="K213" s="12"/>
      <c r="L213" s="12" t="s">
        <v>125</v>
      </c>
      <c r="M213" s="12"/>
      <c r="N213" s="12"/>
      <c r="O213" s="12"/>
      <c r="P213" s="12" t="s">
        <v>126</v>
      </c>
      <c r="Q213" s="627">
        <f>VLOOKUP(P213,'Copie doc'!$F$5:$H$30,3,FALSE)</f>
        <v>78700</v>
      </c>
      <c r="R213" s="620"/>
      <c r="S213" s="616"/>
      <c r="T213" s="616"/>
      <c r="U213" s="12"/>
      <c r="V213" s="12"/>
      <c r="W213" s="617"/>
      <c r="X213" s="12"/>
      <c r="Y213" s="630"/>
      <c r="Z213" s="12"/>
      <c r="AA213" s="3"/>
      <c r="AB213" s="3"/>
    </row>
    <row r="214" spans="1:28">
      <c r="A214" s="12">
        <f t="shared" si="15"/>
        <v>211</v>
      </c>
      <c r="B214" s="12" t="str">
        <f t="shared" si="16"/>
        <v>CFS</v>
      </c>
      <c r="C214" s="12" t="str">
        <f t="shared" si="14"/>
        <v>211-CFS</v>
      </c>
      <c r="D214" s="12" t="s">
        <v>189</v>
      </c>
      <c r="E214" s="13" t="str">
        <f t="shared" si="17"/>
        <v>211-CFS</v>
      </c>
      <c r="F214" s="12" t="s">
        <v>248</v>
      </c>
      <c r="G214" s="14">
        <v>45134</v>
      </c>
      <c r="H214" s="12" t="s">
        <v>3</v>
      </c>
      <c r="I214" s="12" t="s">
        <v>152</v>
      </c>
      <c r="J214" s="12"/>
      <c r="K214" s="12"/>
      <c r="L214" s="12" t="s">
        <v>125</v>
      </c>
      <c r="M214" s="12"/>
      <c r="N214" s="12"/>
      <c r="O214" s="12"/>
      <c r="P214" s="12" t="s">
        <v>126</v>
      </c>
      <c r="Q214" s="627">
        <f>VLOOKUP(P214,'Copie doc'!$F$5:$H$30,3,FALSE)</f>
        <v>78700</v>
      </c>
      <c r="R214" s="620"/>
      <c r="S214" s="616"/>
      <c r="T214" s="616"/>
      <c r="U214" s="12"/>
      <c r="V214" s="12"/>
      <c r="W214" s="617"/>
      <c r="X214" s="12"/>
      <c r="Y214" s="630"/>
      <c r="Z214" s="12"/>
      <c r="AA214" s="3"/>
      <c r="AB214" s="3"/>
    </row>
    <row r="215" spans="1:28">
      <c r="A215" s="12">
        <f t="shared" si="15"/>
        <v>212</v>
      </c>
      <c r="B215" s="12" t="str">
        <f t="shared" si="16"/>
        <v>CFS</v>
      </c>
      <c r="C215" s="12" t="str">
        <f t="shared" si="14"/>
        <v>212-CFS</v>
      </c>
      <c r="D215" s="12" t="s">
        <v>189</v>
      </c>
      <c r="E215" s="13" t="str">
        <f t="shared" si="17"/>
        <v>212-CFS</v>
      </c>
      <c r="F215" s="12" t="s">
        <v>248</v>
      </c>
      <c r="G215" s="14">
        <v>45134</v>
      </c>
      <c r="H215" s="12" t="s">
        <v>3</v>
      </c>
      <c r="I215" s="12" t="s">
        <v>152</v>
      </c>
      <c r="J215" s="12"/>
      <c r="K215" s="12"/>
      <c r="L215" s="12" t="s">
        <v>125</v>
      </c>
      <c r="M215" s="12"/>
      <c r="N215" s="12"/>
      <c r="O215" s="12"/>
      <c r="P215" s="12" t="s">
        <v>126</v>
      </c>
      <c r="Q215" s="627">
        <f>VLOOKUP(P215,'Copie doc'!$F$5:$H$30,3,FALSE)</f>
        <v>78700</v>
      </c>
      <c r="R215" s="620"/>
      <c r="S215" s="616"/>
      <c r="T215" s="616"/>
      <c r="U215" s="12"/>
      <c r="V215" s="12"/>
      <c r="W215" s="617"/>
      <c r="X215" s="12"/>
      <c r="Y215" s="630"/>
      <c r="Z215" s="12"/>
      <c r="AA215" s="3"/>
      <c r="AB215" s="3"/>
    </row>
    <row r="216" spans="1:28">
      <c r="A216" s="12">
        <f>A215+1</f>
        <v>213</v>
      </c>
      <c r="B216" s="12" t="str">
        <f t="shared" si="16"/>
        <v>CFS</v>
      </c>
      <c r="C216" s="12" t="str">
        <f t="shared" si="14"/>
        <v>213-CFS</v>
      </c>
      <c r="D216" s="12" t="s">
        <v>189</v>
      </c>
      <c r="E216" s="13" t="str">
        <f t="shared" si="17"/>
        <v>213-CFS</v>
      </c>
      <c r="F216" s="12" t="s">
        <v>221</v>
      </c>
      <c r="G216" s="14">
        <v>45124</v>
      </c>
      <c r="H216" s="12" t="s">
        <v>2</v>
      </c>
      <c r="I216" s="12" t="s">
        <v>129</v>
      </c>
      <c r="J216" s="12"/>
      <c r="K216" s="12"/>
      <c r="L216" s="12" t="s">
        <v>125</v>
      </c>
      <c r="M216" s="12"/>
      <c r="N216" s="12"/>
      <c r="O216" s="12"/>
      <c r="P216" s="12" t="s">
        <v>126</v>
      </c>
      <c r="Q216" s="627">
        <f>VLOOKUP(P216,'Copie doc'!$F$5:$H$30,3,FALSE)</f>
        <v>78700</v>
      </c>
      <c r="R216" s="620"/>
      <c r="S216" s="616"/>
      <c r="T216" s="616"/>
      <c r="U216" s="12"/>
      <c r="V216" s="12"/>
      <c r="W216" s="617"/>
      <c r="X216" s="12"/>
      <c r="Y216" s="630"/>
      <c r="Z216" s="12"/>
      <c r="AA216" s="3"/>
      <c r="AB216" s="3"/>
    </row>
    <row r="217" spans="1:28">
      <c r="A217" s="12">
        <f t="shared" si="15"/>
        <v>214</v>
      </c>
      <c r="B217" s="12" t="str">
        <f t="shared" si="16"/>
        <v>CFS</v>
      </c>
      <c r="C217" s="12" t="str">
        <f t="shared" si="14"/>
        <v>214-CFS</v>
      </c>
      <c r="D217" s="12" t="s">
        <v>189</v>
      </c>
      <c r="E217" s="13" t="str">
        <f t="shared" si="17"/>
        <v>214-CFS</v>
      </c>
      <c r="F217" s="12" t="s">
        <v>248</v>
      </c>
      <c r="G217" s="14">
        <v>45169</v>
      </c>
      <c r="H217" s="12" t="s">
        <v>3</v>
      </c>
      <c r="I217" s="12" t="s">
        <v>152</v>
      </c>
      <c r="J217" s="12"/>
      <c r="K217" s="12"/>
      <c r="L217" s="12" t="s">
        <v>130</v>
      </c>
      <c r="M217" s="12"/>
      <c r="N217" s="12"/>
      <c r="O217" s="12"/>
      <c r="P217" s="12" t="s">
        <v>126</v>
      </c>
      <c r="Q217" s="627">
        <f>VLOOKUP(P217,'Copie doc'!$F$5:$H$30,3,FALSE)</f>
        <v>78700</v>
      </c>
      <c r="R217" s="620"/>
      <c r="S217" s="616"/>
      <c r="T217" s="616"/>
      <c r="U217" s="12"/>
      <c r="V217" s="12"/>
      <c r="W217" s="617"/>
      <c r="X217" s="12"/>
      <c r="Y217" s="630"/>
      <c r="Z217" s="12"/>
      <c r="AA217" s="3"/>
      <c r="AB217" s="3"/>
    </row>
    <row r="218" spans="1:28">
      <c r="A218" s="12">
        <f t="shared" si="15"/>
        <v>215</v>
      </c>
      <c r="B218" s="12" t="str">
        <f t="shared" si="16"/>
        <v>VAU</v>
      </c>
      <c r="C218" s="12" t="str">
        <f t="shared" si="14"/>
        <v>215-VAU</v>
      </c>
      <c r="D218" s="12" t="s">
        <v>189</v>
      </c>
      <c r="E218" s="13" t="str">
        <f t="shared" si="17"/>
        <v>215-VAU</v>
      </c>
      <c r="F218" s="12" t="s">
        <v>221</v>
      </c>
      <c r="G218" s="14">
        <v>45128</v>
      </c>
      <c r="H218" s="12" t="s">
        <v>3</v>
      </c>
      <c r="I218" s="12" t="s">
        <v>129</v>
      </c>
      <c r="J218" s="12"/>
      <c r="K218" s="12"/>
      <c r="L218" s="12" t="s">
        <v>130</v>
      </c>
      <c r="M218" s="12"/>
      <c r="N218" s="12"/>
      <c r="O218" s="12"/>
      <c r="P218" s="12" t="s">
        <v>138</v>
      </c>
      <c r="Q218" s="627">
        <f>VLOOKUP(P218,'Copie doc'!$F$5:$H$30,3,FALSE)</f>
        <v>78740</v>
      </c>
      <c r="R218" s="620"/>
      <c r="S218" s="616"/>
      <c r="T218" s="616"/>
      <c r="U218" s="12"/>
      <c r="V218" s="12"/>
      <c r="W218" s="617"/>
      <c r="X218" s="12"/>
      <c r="Y218" s="630"/>
      <c r="Z218" s="12"/>
      <c r="AA218" s="3"/>
      <c r="AB218" s="3"/>
    </row>
    <row r="219" spans="1:28">
      <c r="A219" s="12">
        <f t="shared" si="15"/>
        <v>216</v>
      </c>
      <c r="B219" s="12" t="str">
        <f t="shared" si="16"/>
        <v>CFS</v>
      </c>
      <c r="C219" s="12" t="str">
        <f t="shared" si="14"/>
        <v>216-CFS</v>
      </c>
      <c r="D219" s="12" t="s">
        <v>189</v>
      </c>
      <c r="E219" s="13" t="str">
        <f t="shared" si="17"/>
        <v>216-CFS</v>
      </c>
      <c r="F219" s="12" t="s">
        <v>248</v>
      </c>
      <c r="G219" s="14">
        <v>45134</v>
      </c>
      <c r="H219" s="12" t="s">
        <v>2</v>
      </c>
      <c r="I219" s="12" t="s">
        <v>152</v>
      </c>
      <c r="J219" s="12"/>
      <c r="K219" s="12"/>
      <c r="L219" s="12" t="s">
        <v>130</v>
      </c>
      <c r="M219" s="12"/>
      <c r="N219" s="12"/>
      <c r="O219" s="12"/>
      <c r="P219" s="12" t="s">
        <v>126</v>
      </c>
      <c r="Q219" s="627">
        <f>VLOOKUP(P219,'Copie doc'!$F$5:$H$30,3,FALSE)</f>
        <v>78700</v>
      </c>
      <c r="R219" s="620"/>
      <c r="S219" s="616"/>
      <c r="T219" s="616"/>
      <c r="U219" s="12"/>
      <c r="V219" s="12"/>
      <c r="W219" s="617"/>
      <c r="X219" s="12"/>
      <c r="Y219" s="630"/>
      <c r="Z219" s="12"/>
      <c r="AA219" s="3"/>
      <c r="AB219" s="3"/>
    </row>
    <row r="220" spans="1:28">
      <c r="A220" s="12">
        <f t="shared" si="15"/>
        <v>217</v>
      </c>
      <c r="B220" s="12" t="str">
        <f t="shared" si="16"/>
        <v>ACH</v>
      </c>
      <c r="C220" s="12" t="str">
        <f t="shared" si="14"/>
        <v>217-ACH</v>
      </c>
      <c r="D220" s="12" t="s">
        <v>189</v>
      </c>
      <c r="E220" s="13" t="str">
        <f t="shared" si="17"/>
        <v>217-ACH</v>
      </c>
      <c r="F220" s="12" t="s">
        <v>248</v>
      </c>
      <c r="G220" s="14">
        <v>45133</v>
      </c>
      <c r="H220" s="12" t="s">
        <v>3</v>
      </c>
      <c r="I220" s="12" t="s">
        <v>150</v>
      </c>
      <c r="J220" s="12"/>
      <c r="K220" s="12"/>
      <c r="L220" s="12" t="s">
        <v>125</v>
      </c>
      <c r="M220" s="12"/>
      <c r="N220" s="12"/>
      <c r="O220" s="12"/>
      <c r="P220" s="12" t="s">
        <v>8</v>
      </c>
      <c r="Q220" s="627">
        <f>VLOOKUP(P220,'Copie doc'!$F$5:$H$30,3,FALSE)</f>
        <v>78260</v>
      </c>
      <c r="R220" s="620"/>
      <c r="S220" s="616"/>
      <c r="T220" s="616"/>
      <c r="U220" s="12"/>
      <c r="V220" s="12"/>
      <c r="W220" s="617"/>
      <c r="X220" s="12"/>
      <c r="Y220" s="630"/>
      <c r="Z220" s="12"/>
      <c r="AA220" s="3"/>
      <c r="AB220" s="3"/>
    </row>
    <row r="221" spans="1:28">
      <c r="A221" s="12">
        <f t="shared" si="15"/>
        <v>218</v>
      </c>
      <c r="B221" s="12" t="str">
        <f t="shared" si="16"/>
        <v>ORG</v>
      </c>
      <c r="C221" s="12" t="str">
        <f t="shared" si="14"/>
        <v>218-ORG</v>
      </c>
      <c r="D221" s="12" t="s">
        <v>189</v>
      </c>
      <c r="E221" s="13" t="str">
        <f t="shared" si="17"/>
        <v>218-ORG</v>
      </c>
      <c r="F221" s="12" t="s">
        <v>217</v>
      </c>
      <c r="G221" s="14">
        <v>45128</v>
      </c>
      <c r="H221" s="12" t="s">
        <v>2</v>
      </c>
      <c r="I221" s="12" t="s">
        <v>152</v>
      </c>
      <c r="J221" s="12"/>
      <c r="K221" s="12"/>
      <c r="L221" s="12" t="s">
        <v>125</v>
      </c>
      <c r="M221" s="12"/>
      <c r="N221" s="12"/>
      <c r="O221" s="12"/>
      <c r="P221" s="12" t="s">
        <v>101</v>
      </c>
      <c r="Q221" s="627">
        <f>VLOOKUP(P221,'Copie doc'!$F$5:$H$30,3,FALSE)</f>
        <v>78630</v>
      </c>
      <c r="R221" s="620"/>
      <c r="S221" s="616"/>
      <c r="T221" s="616"/>
      <c r="U221" s="12"/>
      <c r="V221" s="12"/>
      <c r="W221" s="617"/>
      <c r="X221" s="12"/>
      <c r="Y221" s="630"/>
      <c r="Z221" s="12"/>
      <c r="AA221" s="3"/>
      <c r="AB221" s="3"/>
    </row>
    <row r="222" spans="1:28">
      <c r="A222" s="12">
        <f t="shared" si="15"/>
        <v>219</v>
      </c>
      <c r="B222" s="12" t="str">
        <f t="shared" si="16"/>
        <v>CFS</v>
      </c>
      <c r="C222" s="12" t="str">
        <f t="shared" si="14"/>
        <v>219-CFS</v>
      </c>
      <c r="D222" s="12" t="s">
        <v>189</v>
      </c>
      <c r="E222" s="13" t="str">
        <f t="shared" si="17"/>
        <v>219-CFS</v>
      </c>
      <c r="F222" s="12" t="s">
        <v>248</v>
      </c>
      <c r="G222" s="14">
        <v>45142</v>
      </c>
      <c r="H222" s="12" t="s">
        <v>3</v>
      </c>
      <c r="I222" s="12" t="s">
        <v>152</v>
      </c>
      <c r="J222" s="12"/>
      <c r="K222" s="12"/>
      <c r="L222" s="12" t="s">
        <v>130</v>
      </c>
      <c r="M222" s="12"/>
      <c r="N222" s="12"/>
      <c r="O222" s="12"/>
      <c r="P222" s="12" t="s">
        <v>126</v>
      </c>
      <c r="Q222" s="627">
        <f>VLOOKUP(P222,'Copie doc'!$F$5:$H$30,3,FALSE)</f>
        <v>78700</v>
      </c>
      <c r="R222" s="620"/>
      <c r="S222" s="616"/>
      <c r="T222" s="616"/>
      <c r="U222" s="12"/>
      <c r="V222" s="12"/>
      <c r="W222" s="617"/>
      <c r="X222" s="12"/>
      <c r="Y222" s="630"/>
      <c r="Z222" s="12"/>
      <c r="AA222" s="3"/>
      <c r="AB222" s="3"/>
    </row>
    <row r="223" spans="1:28">
      <c r="A223" s="12">
        <f t="shared" si="15"/>
        <v>220</v>
      </c>
      <c r="B223" s="12" t="str">
        <f t="shared" si="16"/>
        <v>CFS</v>
      </c>
      <c r="C223" s="12" t="str">
        <f t="shared" si="14"/>
        <v>220-CFS</v>
      </c>
      <c r="D223" s="12" t="s">
        <v>189</v>
      </c>
      <c r="E223" s="13" t="str">
        <f t="shared" si="17"/>
        <v>220-CFS</v>
      </c>
      <c r="F223" s="12" t="s">
        <v>221</v>
      </c>
      <c r="G223" s="14">
        <v>45131</v>
      </c>
      <c r="H223" s="12" t="s">
        <v>3</v>
      </c>
      <c r="I223" s="12" t="s">
        <v>152</v>
      </c>
      <c r="J223" s="12"/>
      <c r="K223" s="12"/>
      <c r="L223" s="12" t="s">
        <v>130</v>
      </c>
      <c r="M223" s="12"/>
      <c r="N223" s="12"/>
      <c r="O223" s="12"/>
      <c r="P223" s="12" t="s">
        <v>126</v>
      </c>
      <c r="Q223" s="627">
        <f>VLOOKUP(P223,'Copie doc'!$F$5:$H$30,3,FALSE)</f>
        <v>78700</v>
      </c>
      <c r="R223" s="620"/>
      <c r="S223" s="616"/>
      <c r="T223" s="616"/>
      <c r="U223" s="12"/>
      <c r="V223" s="12"/>
      <c r="W223" s="617"/>
      <c r="X223" s="12"/>
      <c r="Y223" s="630"/>
      <c r="Z223" s="12"/>
      <c r="AA223" s="3"/>
      <c r="AB223" s="3"/>
    </row>
    <row r="224" spans="1:28">
      <c r="A224" s="12">
        <f t="shared" si="15"/>
        <v>221</v>
      </c>
      <c r="B224" s="12" t="str">
        <f t="shared" si="16"/>
        <v>CFS</v>
      </c>
      <c r="C224" s="12" t="str">
        <f t="shared" si="14"/>
        <v>221-CFS</v>
      </c>
      <c r="D224" s="12" t="s">
        <v>189</v>
      </c>
      <c r="E224" s="13" t="str">
        <f t="shared" si="17"/>
        <v>221-CFS</v>
      </c>
      <c r="F224" s="12" t="s">
        <v>221</v>
      </c>
      <c r="G224" s="14">
        <v>45131</v>
      </c>
      <c r="H224" s="12" t="s">
        <v>3</v>
      </c>
      <c r="I224" s="12" t="s">
        <v>134</v>
      </c>
      <c r="J224" s="12"/>
      <c r="K224" s="12"/>
      <c r="L224" s="12" t="s">
        <v>125</v>
      </c>
      <c r="M224" s="12"/>
      <c r="N224" s="12"/>
      <c r="O224" s="12"/>
      <c r="P224" s="12" t="s">
        <v>126</v>
      </c>
      <c r="Q224" s="627">
        <f>VLOOKUP(P224,'Copie doc'!$F$5:$H$30,3,FALSE)</f>
        <v>78700</v>
      </c>
      <c r="R224" s="620"/>
      <c r="S224" s="616"/>
      <c r="T224" s="616"/>
      <c r="U224" s="12"/>
      <c r="V224" s="12"/>
      <c r="W224" s="617"/>
      <c r="X224" s="12"/>
      <c r="Y224" s="630"/>
      <c r="Z224" s="12"/>
      <c r="AA224" s="3"/>
      <c r="AB224" s="3"/>
    </row>
    <row r="225" spans="1:28">
      <c r="A225" s="12">
        <f t="shared" si="15"/>
        <v>222</v>
      </c>
      <c r="B225" s="12" t="str">
        <f t="shared" si="16"/>
        <v>CFS</v>
      </c>
      <c r="C225" s="12" t="str">
        <f t="shared" si="14"/>
        <v>222-CFS</v>
      </c>
      <c r="D225" s="12" t="s">
        <v>189</v>
      </c>
      <c r="E225" s="13" t="str">
        <f t="shared" si="17"/>
        <v>222-CFS</v>
      </c>
      <c r="F225" s="12" t="s">
        <v>221</v>
      </c>
      <c r="G225" s="14">
        <v>45124</v>
      </c>
      <c r="H225" s="12" t="s">
        <v>3</v>
      </c>
      <c r="I225" s="12" t="s">
        <v>129</v>
      </c>
      <c r="J225" s="12"/>
      <c r="K225" s="12"/>
      <c r="L225" s="12" t="s">
        <v>130</v>
      </c>
      <c r="M225" s="12"/>
      <c r="N225" s="12"/>
      <c r="O225" s="12"/>
      <c r="P225" s="12" t="s">
        <v>126</v>
      </c>
      <c r="Q225" s="627">
        <f>VLOOKUP(P225,'Copie doc'!$F$5:$H$30,3,FALSE)</f>
        <v>78700</v>
      </c>
      <c r="R225" s="620"/>
      <c r="S225" s="616"/>
      <c r="T225" s="616"/>
      <c r="U225" s="12"/>
      <c r="V225" s="12"/>
      <c r="W225" s="617"/>
      <c r="X225" s="12"/>
      <c r="Y225" s="630"/>
      <c r="Z225" s="12" t="s">
        <v>153</v>
      </c>
      <c r="AA225" s="3"/>
      <c r="AB225" s="3"/>
    </row>
    <row r="226" spans="1:28">
      <c r="A226" s="12">
        <f t="shared" si="15"/>
        <v>223</v>
      </c>
      <c r="B226" s="12" t="str">
        <f t="shared" si="16"/>
        <v>CFS</v>
      </c>
      <c r="C226" s="12" t="str">
        <f t="shared" si="14"/>
        <v>223-CFS</v>
      </c>
      <c r="D226" s="12" t="s">
        <v>189</v>
      </c>
      <c r="E226" s="13" t="str">
        <f t="shared" si="17"/>
        <v>223-CFS</v>
      </c>
      <c r="F226" s="12" t="s">
        <v>221</v>
      </c>
      <c r="G226" s="14">
        <v>45125</v>
      </c>
      <c r="H226" s="12" t="s">
        <v>2</v>
      </c>
      <c r="I226" s="12" t="s">
        <v>152</v>
      </c>
      <c r="J226" s="12"/>
      <c r="K226" s="12"/>
      <c r="L226" s="12" t="s">
        <v>130</v>
      </c>
      <c r="M226" s="12"/>
      <c r="N226" s="12"/>
      <c r="O226" s="12"/>
      <c r="P226" s="12" t="s">
        <v>126</v>
      </c>
      <c r="Q226" s="627">
        <f>VLOOKUP(P226,'Copie doc'!$F$5:$H$30,3,FALSE)</f>
        <v>78700</v>
      </c>
      <c r="R226" s="620"/>
      <c r="S226" s="616"/>
      <c r="T226" s="616"/>
      <c r="U226" s="12"/>
      <c r="V226" s="12"/>
      <c r="W226" s="617"/>
      <c r="X226" s="12"/>
      <c r="Y226" s="630"/>
      <c r="Z226" s="12"/>
      <c r="AA226" s="3"/>
      <c r="AB226" s="3"/>
    </row>
    <row r="227" spans="1:28">
      <c r="A227" s="12">
        <f t="shared" si="15"/>
        <v>224</v>
      </c>
      <c r="B227" s="12" t="str">
        <f t="shared" si="16"/>
        <v>CFS</v>
      </c>
      <c r="C227" s="12" t="str">
        <f t="shared" si="14"/>
        <v>224-CFS</v>
      </c>
      <c r="D227" s="12" t="s">
        <v>189</v>
      </c>
      <c r="E227" s="13" t="str">
        <f t="shared" si="17"/>
        <v>224-CFS</v>
      </c>
      <c r="F227" s="12" t="s">
        <v>248</v>
      </c>
      <c r="G227" s="14">
        <v>45124</v>
      </c>
      <c r="H227" s="12" t="s">
        <v>3</v>
      </c>
      <c r="I227" s="12" t="s">
        <v>152</v>
      </c>
      <c r="J227" s="12"/>
      <c r="K227" s="12"/>
      <c r="L227" s="12" t="s">
        <v>130</v>
      </c>
      <c r="M227" s="12"/>
      <c r="N227" s="12"/>
      <c r="O227" s="12"/>
      <c r="P227" s="12" t="s">
        <v>126</v>
      </c>
      <c r="Q227" s="627">
        <f>VLOOKUP(P227,'Copie doc'!$F$5:$H$30,3,FALSE)</f>
        <v>78700</v>
      </c>
      <c r="R227" s="620"/>
      <c r="S227" s="616"/>
      <c r="T227" s="616"/>
      <c r="U227" s="12"/>
      <c r="V227" s="12"/>
      <c r="W227" s="617"/>
      <c r="X227" s="12"/>
      <c r="Y227" s="630"/>
      <c r="Z227" s="12" t="s">
        <v>153</v>
      </c>
      <c r="AA227" s="3"/>
      <c r="AB227" s="3"/>
    </row>
    <row r="228" spans="1:28">
      <c r="A228" s="12">
        <f t="shared" si="15"/>
        <v>225</v>
      </c>
      <c r="B228" s="12" t="str">
        <f t="shared" si="16"/>
        <v>BDA</v>
      </c>
      <c r="C228" s="12" t="str">
        <f t="shared" si="14"/>
        <v>225-BDA</v>
      </c>
      <c r="D228" s="12" t="s">
        <v>189</v>
      </c>
      <c r="E228" s="13" t="str">
        <f t="shared" si="17"/>
        <v>225-BDA</v>
      </c>
      <c r="F228" s="12" t="s">
        <v>233</v>
      </c>
      <c r="G228" s="14">
        <v>45127</v>
      </c>
      <c r="H228" s="12" t="s">
        <v>3</v>
      </c>
      <c r="I228" s="12" t="s">
        <v>176</v>
      </c>
      <c r="J228" s="12"/>
      <c r="K228" s="12"/>
      <c r="L228" s="12" t="s">
        <v>130</v>
      </c>
      <c r="M228" s="12"/>
      <c r="N228" s="12"/>
      <c r="O228" s="12"/>
      <c r="P228" s="12" t="s">
        <v>191</v>
      </c>
      <c r="Q228" s="627">
        <f>VLOOKUP(P228,'Copie doc'!$F$5:$H$30,3,FALSE)</f>
        <v>78390</v>
      </c>
      <c r="R228" s="620"/>
      <c r="S228" s="616"/>
      <c r="T228" s="616"/>
      <c r="U228" s="12"/>
      <c r="V228" s="12"/>
      <c r="W228" s="617"/>
      <c r="X228" s="12"/>
      <c r="Y228" s="630"/>
      <c r="Z228" s="12"/>
      <c r="AA228" s="3"/>
      <c r="AB228" s="3"/>
    </row>
    <row r="229" spans="1:28">
      <c r="A229" s="12">
        <f t="shared" si="15"/>
        <v>226</v>
      </c>
      <c r="B229" s="12" t="str">
        <f t="shared" si="16"/>
        <v>CHP</v>
      </c>
      <c r="C229" s="12" t="str">
        <f t="shared" si="14"/>
        <v>226-CHP</v>
      </c>
      <c r="D229" s="12" t="s">
        <v>189</v>
      </c>
      <c r="E229" s="13" t="str">
        <f t="shared" si="17"/>
        <v>226-CHP</v>
      </c>
      <c r="F229" s="12" t="s">
        <v>248</v>
      </c>
      <c r="G229" s="14">
        <v>45140</v>
      </c>
      <c r="H229" s="12" t="s">
        <v>2</v>
      </c>
      <c r="I229" s="12" t="s">
        <v>150</v>
      </c>
      <c r="J229" s="12"/>
      <c r="K229" s="12"/>
      <c r="L229" s="12" t="s">
        <v>130</v>
      </c>
      <c r="M229" s="12"/>
      <c r="N229" s="12"/>
      <c r="O229" s="12"/>
      <c r="P229" s="12" t="s">
        <v>131</v>
      </c>
      <c r="Q229" s="627">
        <f>VLOOKUP(P229,'Copie doc'!$F$5:$H$30,3,FALSE)</f>
        <v>78570</v>
      </c>
      <c r="R229" s="620"/>
      <c r="S229" s="616"/>
      <c r="T229" s="616"/>
      <c r="U229" s="12"/>
      <c r="V229" s="12"/>
      <c r="W229" s="617"/>
      <c r="X229" s="12"/>
      <c r="Y229" s="630"/>
      <c r="Z229" s="12"/>
      <c r="AA229" s="3"/>
      <c r="AB229" s="3"/>
    </row>
    <row r="230" spans="1:28">
      <c r="A230" s="12">
        <f t="shared" si="15"/>
        <v>227</v>
      </c>
      <c r="B230" s="12" t="str">
        <f t="shared" si="16"/>
        <v>CFS</v>
      </c>
      <c r="C230" s="12" t="str">
        <f t="shared" si="14"/>
        <v>227-CFS</v>
      </c>
      <c r="D230" s="12" t="s">
        <v>189</v>
      </c>
      <c r="E230" s="13" t="str">
        <f t="shared" si="17"/>
        <v>227-CFS</v>
      </c>
      <c r="F230" s="12" t="s">
        <v>221</v>
      </c>
      <c r="G230" s="14">
        <v>45124</v>
      </c>
      <c r="H230" s="12" t="s">
        <v>2</v>
      </c>
      <c r="I230" s="12" t="s">
        <v>150</v>
      </c>
      <c r="J230" s="12"/>
      <c r="K230" s="12"/>
      <c r="L230" s="12" t="s">
        <v>125</v>
      </c>
      <c r="M230" s="12"/>
      <c r="N230" s="12"/>
      <c r="O230" s="12"/>
      <c r="P230" s="12" t="s">
        <v>126</v>
      </c>
      <c r="Q230" s="627">
        <f>VLOOKUP(P230,'Copie doc'!$F$5:$H$30,3,FALSE)</f>
        <v>78700</v>
      </c>
      <c r="R230" s="620"/>
      <c r="S230" s="616"/>
      <c r="T230" s="616"/>
      <c r="U230" s="12"/>
      <c r="V230" s="12"/>
      <c r="W230" s="617"/>
      <c r="X230" s="12"/>
      <c r="Y230" s="630"/>
      <c r="Z230" s="12"/>
      <c r="AA230" s="3"/>
      <c r="AB230" s="3"/>
    </row>
    <row r="231" spans="1:28">
      <c r="A231" s="12">
        <f t="shared" si="15"/>
        <v>228</v>
      </c>
      <c r="B231" s="12" t="str">
        <f t="shared" si="16"/>
        <v>ALL</v>
      </c>
      <c r="C231" s="12" t="str">
        <f t="shared" si="14"/>
        <v>228-ALL</v>
      </c>
      <c r="D231" s="12" t="s">
        <v>189</v>
      </c>
      <c r="E231" s="13" t="str">
        <f t="shared" si="17"/>
        <v>228-ALL</v>
      </c>
      <c r="F231" s="12" t="s">
        <v>217</v>
      </c>
      <c r="G231" s="14">
        <v>45134</v>
      </c>
      <c r="H231" s="12" t="s">
        <v>3</v>
      </c>
      <c r="I231" s="12" t="s">
        <v>150</v>
      </c>
      <c r="J231" s="12"/>
      <c r="K231" s="12"/>
      <c r="L231" s="12" t="s">
        <v>130</v>
      </c>
      <c r="M231" s="12"/>
      <c r="N231" s="12"/>
      <c r="O231" s="12"/>
      <c r="P231" s="12" t="s">
        <v>105</v>
      </c>
      <c r="Q231" s="627">
        <f>VLOOKUP(P231,'Copie doc'!$F$5:$H$30,3,FALSE)</f>
        <v>78580</v>
      </c>
      <c r="R231" s="620"/>
      <c r="S231" s="616"/>
      <c r="T231" s="616"/>
      <c r="U231" s="12"/>
      <c r="V231" s="12"/>
      <c r="W231" s="617"/>
      <c r="X231" s="12"/>
      <c r="Y231" s="630"/>
      <c r="Z231" s="12" t="s">
        <v>153</v>
      </c>
      <c r="AA231" s="3"/>
      <c r="AB231" s="3"/>
    </row>
    <row r="232" spans="1:28">
      <c r="A232" s="12">
        <f t="shared" si="15"/>
        <v>229</v>
      </c>
      <c r="B232" s="12" t="str">
        <f t="shared" si="16"/>
        <v>AND</v>
      </c>
      <c r="C232" s="12" t="str">
        <f t="shared" si="14"/>
        <v>229-AND</v>
      </c>
      <c r="D232" s="12" t="s">
        <v>189</v>
      </c>
      <c r="E232" s="13" t="str">
        <f t="shared" si="17"/>
        <v>229-AND</v>
      </c>
      <c r="F232" s="12" t="s">
        <v>217</v>
      </c>
      <c r="G232" s="14">
        <v>45133</v>
      </c>
      <c r="H232" s="12" t="s">
        <v>3</v>
      </c>
      <c r="I232" s="12" t="s">
        <v>150</v>
      </c>
      <c r="J232" s="12"/>
      <c r="K232" s="12"/>
      <c r="L232" s="12" t="s">
        <v>125</v>
      </c>
      <c r="M232" s="12"/>
      <c r="N232" s="12"/>
      <c r="O232" s="12"/>
      <c r="P232" s="12" t="s">
        <v>5</v>
      </c>
      <c r="Q232" s="627">
        <f>VLOOKUP(P232,'Copie doc'!$F$5:$H$30,3,FALSE)</f>
        <v>78570</v>
      </c>
      <c r="R232" s="620"/>
      <c r="S232" s="616"/>
      <c r="T232" s="616"/>
      <c r="U232" s="12"/>
      <c r="V232" s="12"/>
      <c r="W232" s="617"/>
      <c r="X232" s="12"/>
      <c r="Y232" s="630"/>
      <c r="Z232" s="12"/>
      <c r="AA232" s="3"/>
      <c r="AB232" s="3"/>
    </row>
    <row r="233" spans="1:28">
      <c r="A233" s="12">
        <f t="shared" si="15"/>
        <v>230</v>
      </c>
      <c r="B233" s="12" t="str">
        <f t="shared" si="16"/>
        <v>CHP</v>
      </c>
      <c r="C233" s="12" t="str">
        <f t="shared" si="14"/>
        <v>230-CHP</v>
      </c>
      <c r="D233" s="12" t="s">
        <v>189</v>
      </c>
      <c r="E233" s="13" t="str">
        <f t="shared" si="17"/>
        <v>230-CHP</v>
      </c>
      <c r="F233" s="12" t="s">
        <v>221</v>
      </c>
      <c r="G233" s="14">
        <v>45119</v>
      </c>
      <c r="H233" s="12" t="s">
        <v>2</v>
      </c>
      <c r="I233" s="12" t="s">
        <v>152</v>
      </c>
      <c r="J233" s="12"/>
      <c r="K233" s="12"/>
      <c r="L233" s="12" t="s">
        <v>130</v>
      </c>
      <c r="M233" s="12"/>
      <c r="N233" s="12"/>
      <c r="O233" s="12"/>
      <c r="P233" s="12" t="s">
        <v>131</v>
      </c>
      <c r="Q233" s="627">
        <f>VLOOKUP(P233,'Copie doc'!$F$5:$H$30,3,FALSE)</f>
        <v>78570</v>
      </c>
      <c r="R233" s="620"/>
      <c r="S233" s="616"/>
      <c r="T233" s="616"/>
      <c r="U233" s="12"/>
      <c r="V233" s="12"/>
      <c r="W233" s="617"/>
      <c r="X233" s="12"/>
      <c r="Y233" s="630"/>
      <c r="Z233" s="12"/>
      <c r="AA233" s="3"/>
      <c r="AB233" s="3"/>
    </row>
    <row r="234" spans="1:28">
      <c r="A234" s="12">
        <f t="shared" si="15"/>
        <v>231</v>
      </c>
      <c r="B234" s="12" t="str">
        <f t="shared" si="16"/>
        <v>CAR</v>
      </c>
      <c r="C234" s="12" t="str">
        <f t="shared" si="14"/>
        <v>231-CAR</v>
      </c>
      <c r="D234" s="12" t="s">
        <v>189</v>
      </c>
      <c r="E234" s="13" t="str">
        <f t="shared" si="17"/>
        <v>231-CAR</v>
      </c>
      <c r="F234" s="12" t="s">
        <v>248</v>
      </c>
      <c r="G234" s="14">
        <v>45132</v>
      </c>
      <c r="H234" s="12" t="s">
        <v>3</v>
      </c>
      <c r="I234" s="12" t="s">
        <v>152</v>
      </c>
      <c r="J234" s="12"/>
      <c r="K234" s="12"/>
      <c r="L234" s="12" t="s">
        <v>125</v>
      </c>
      <c r="M234" s="12"/>
      <c r="N234" s="12"/>
      <c r="O234" s="12"/>
      <c r="P234" s="12" t="s">
        <v>151</v>
      </c>
      <c r="Q234" s="627">
        <v>78955</v>
      </c>
      <c r="R234" s="620"/>
      <c r="S234" s="616"/>
      <c r="T234" s="616"/>
      <c r="U234" s="12"/>
      <c r="V234" s="12"/>
      <c r="W234" s="617"/>
      <c r="X234" s="12"/>
      <c r="Y234" s="630"/>
      <c r="Z234" s="12"/>
      <c r="AA234" s="3"/>
      <c r="AB234" s="3"/>
    </row>
    <row r="235" spans="1:28">
      <c r="A235" s="12">
        <f t="shared" si="15"/>
        <v>232</v>
      </c>
      <c r="B235" s="12" t="str">
        <f t="shared" si="16"/>
        <v>ACH</v>
      </c>
      <c r="C235" s="12" t="str">
        <f t="shared" si="14"/>
        <v>232-ACH</v>
      </c>
      <c r="D235" s="12" t="s">
        <v>189</v>
      </c>
      <c r="E235" s="13" t="str">
        <f t="shared" si="17"/>
        <v>232-ACH</v>
      </c>
      <c r="F235" s="12" t="s">
        <v>248</v>
      </c>
      <c r="G235" s="14">
        <v>45133</v>
      </c>
      <c r="H235" s="12" t="s">
        <v>2</v>
      </c>
      <c r="I235" s="12" t="s">
        <v>134</v>
      </c>
      <c r="J235" s="12"/>
      <c r="K235" s="12"/>
      <c r="L235" s="12" t="s">
        <v>130</v>
      </c>
      <c r="M235" s="12"/>
      <c r="N235" s="12"/>
      <c r="O235" s="12"/>
      <c r="P235" s="12" t="s">
        <v>8</v>
      </c>
      <c r="Q235" s="627">
        <f>VLOOKUP(P235,'Copie doc'!$F$5:$H$30,3,FALSE)</f>
        <v>78260</v>
      </c>
      <c r="R235" s="620"/>
      <c r="S235" s="616"/>
      <c r="T235" s="616"/>
      <c r="U235" s="12"/>
      <c r="V235" s="12"/>
      <c r="W235" s="617"/>
      <c r="X235" s="12"/>
      <c r="Y235" s="630"/>
      <c r="Z235" s="12"/>
      <c r="AA235" s="3"/>
      <c r="AB235" s="3"/>
    </row>
    <row r="236" spans="1:28">
      <c r="A236" s="12">
        <f t="shared" si="15"/>
        <v>233</v>
      </c>
      <c r="B236" s="12" t="str">
        <f t="shared" si="16"/>
        <v>VAL</v>
      </c>
      <c r="C236" s="12" t="str">
        <f t="shared" si="14"/>
        <v>233-VAL</v>
      </c>
      <c r="D236" s="12" t="s">
        <v>189</v>
      </c>
      <c r="E236" s="13" t="str">
        <f t="shared" si="17"/>
        <v>233-VAL</v>
      </c>
      <c r="F236" s="12" t="s">
        <v>221</v>
      </c>
      <c r="G236" s="14">
        <v>45131</v>
      </c>
      <c r="H236" s="12" t="s">
        <v>3</v>
      </c>
      <c r="I236" s="12" t="s">
        <v>150</v>
      </c>
      <c r="J236" s="12"/>
      <c r="K236" s="12"/>
      <c r="L236" s="12" t="s">
        <v>130</v>
      </c>
      <c r="M236" s="12"/>
      <c r="N236" s="12"/>
      <c r="O236" s="12"/>
      <c r="P236" s="12" t="s">
        <v>140</v>
      </c>
      <c r="Q236" s="627">
        <f>VLOOKUP(P236,'Copie doc'!$F$5:$H$30,3,FALSE)</f>
        <v>95760</v>
      </c>
      <c r="R236" s="620"/>
      <c r="S236" s="616"/>
      <c r="T236" s="616"/>
      <c r="U236" s="12"/>
      <c r="V236" s="12"/>
      <c r="W236" s="617"/>
      <c r="X236" s="12"/>
      <c r="Y236" s="630"/>
      <c r="Z236" s="12"/>
      <c r="AA236" s="3"/>
      <c r="AB236" s="3"/>
    </row>
    <row r="237" spans="1:28">
      <c r="A237" s="12">
        <f t="shared" si="15"/>
        <v>234</v>
      </c>
      <c r="B237" s="12" t="str">
        <f t="shared" si="16"/>
        <v>NES</v>
      </c>
      <c r="C237" s="12" t="str">
        <f t="shared" si="14"/>
        <v>234-NES</v>
      </c>
      <c r="D237" s="12" t="s">
        <v>189</v>
      </c>
      <c r="E237" s="13" t="str">
        <f t="shared" si="17"/>
        <v>234-NES</v>
      </c>
      <c r="F237" s="12" t="s">
        <v>221</v>
      </c>
      <c r="G237" s="14">
        <v>45131</v>
      </c>
      <c r="H237" s="12" t="s">
        <v>3</v>
      </c>
      <c r="I237" s="12" t="s">
        <v>152</v>
      </c>
      <c r="J237" s="12"/>
      <c r="K237" s="12"/>
      <c r="L237" s="12" t="s">
        <v>130</v>
      </c>
      <c r="M237" s="12"/>
      <c r="N237" s="12"/>
      <c r="O237" s="12"/>
      <c r="P237" s="12" t="s">
        <v>139</v>
      </c>
      <c r="Q237" s="627">
        <f>VLOOKUP(P237,'Copie doc'!$F$5:$H$30,3,FALSE)</f>
        <v>95690</v>
      </c>
      <c r="R237" s="620"/>
      <c r="S237" s="616"/>
      <c r="T237" s="616"/>
      <c r="U237" s="12"/>
      <c r="V237" s="12"/>
      <c r="W237" s="617"/>
      <c r="X237" s="12"/>
      <c r="Y237" s="630"/>
      <c r="Z237" s="12"/>
      <c r="AA237" s="3"/>
      <c r="AB237" s="3"/>
    </row>
    <row r="238" spans="1:28">
      <c r="A238" s="12">
        <f t="shared" si="15"/>
        <v>235</v>
      </c>
      <c r="B238" s="12" t="str">
        <f t="shared" si="16"/>
        <v>ARG</v>
      </c>
      <c r="C238" s="12" t="str">
        <f t="shared" si="14"/>
        <v>235-ARG</v>
      </c>
      <c r="D238" s="12" t="s">
        <v>189</v>
      </c>
      <c r="E238" s="13" t="str">
        <f t="shared" si="17"/>
        <v>235-ARG</v>
      </c>
      <c r="F238" s="12" t="s">
        <v>217</v>
      </c>
      <c r="G238" s="14">
        <v>45127</v>
      </c>
      <c r="H238" s="12" t="s">
        <v>3</v>
      </c>
      <c r="I238" s="12" t="s">
        <v>150</v>
      </c>
      <c r="J238" s="12"/>
      <c r="K238" s="12"/>
      <c r="L238" s="12" t="s">
        <v>125</v>
      </c>
      <c r="M238" s="12"/>
      <c r="N238" s="12"/>
      <c r="O238" s="12"/>
      <c r="P238" s="12" t="s">
        <v>143</v>
      </c>
      <c r="Q238" s="627">
        <f>VLOOKUP(P238,'Copie doc'!$F$5:$H$30,3,FALSE)</f>
        <v>95100</v>
      </c>
      <c r="R238" s="620"/>
      <c r="S238" s="616"/>
      <c r="T238" s="616"/>
      <c r="U238" s="12"/>
      <c r="V238" s="12"/>
      <c r="W238" s="617"/>
      <c r="X238" s="12"/>
      <c r="Y238" s="630"/>
      <c r="Z238" s="12"/>
      <c r="AA238" s="3"/>
      <c r="AB238" s="3"/>
    </row>
    <row r="239" spans="1:28">
      <c r="A239" s="12">
        <f>A238+1</f>
        <v>236</v>
      </c>
      <c r="B239" s="12" t="str">
        <f t="shared" si="16"/>
        <v>CFS</v>
      </c>
      <c r="C239" s="12" t="str">
        <f t="shared" si="14"/>
        <v>236-CFS</v>
      </c>
      <c r="D239" s="12" t="s">
        <v>189</v>
      </c>
      <c r="E239" s="13" t="str">
        <f t="shared" si="17"/>
        <v>236-CFS</v>
      </c>
      <c r="F239" s="12" t="s">
        <v>221</v>
      </c>
      <c r="G239" s="14">
        <v>45125</v>
      </c>
      <c r="H239" s="12" t="s">
        <v>2</v>
      </c>
      <c r="I239" s="12" t="s">
        <v>150</v>
      </c>
      <c r="J239" s="621"/>
      <c r="K239" s="12"/>
      <c r="L239" s="12" t="s">
        <v>125</v>
      </c>
      <c r="M239" s="12"/>
      <c r="N239" s="12"/>
      <c r="O239" s="12"/>
      <c r="P239" s="12" t="s">
        <v>126</v>
      </c>
      <c r="Q239" s="627">
        <f>VLOOKUP(P239,'Copie doc'!$F$5:$H$30,3,FALSE)</f>
        <v>78700</v>
      </c>
      <c r="R239" s="620"/>
      <c r="S239" s="616"/>
      <c r="T239" s="616"/>
      <c r="U239" s="12"/>
      <c r="V239" s="12"/>
      <c r="W239" s="617"/>
      <c r="X239" s="12"/>
      <c r="Y239" s="630"/>
      <c r="Z239" s="12"/>
      <c r="AA239" s="3"/>
      <c r="AB239" s="3"/>
    </row>
    <row r="240" spans="1:28">
      <c r="A240" s="12">
        <f t="shared" si="15"/>
        <v>237</v>
      </c>
      <c r="B240" s="12" t="str">
        <f t="shared" si="16"/>
        <v>AND</v>
      </c>
      <c r="C240" s="12" t="str">
        <f t="shared" si="14"/>
        <v>237-AND</v>
      </c>
      <c r="D240" s="12" t="s">
        <v>189</v>
      </c>
      <c r="E240" s="13" t="str">
        <f t="shared" si="17"/>
        <v>237-AND</v>
      </c>
      <c r="F240" s="12" t="s">
        <v>248</v>
      </c>
      <c r="G240" s="14">
        <v>45159</v>
      </c>
      <c r="H240" s="12" t="s">
        <v>3</v>
      </c>
      <c r="I240" s="12" t="s">
        <v>150</v>
      </c>
      <c r="J240" s="12"/>
      <c r="K240" s="12"/>
      <c r="L240" s="12" t="s">
        <v>130</v>
      </c>
      <c r="M240" s="12"/>
      <c r="N240" s="12"/>
      <c r="O240" s="12"/>
      <c r="P240" s="12" t="s">
        <v>5</v>
      </c>
      <c r="Q240" s="627">
        <f>VLOOKUP(P240,'Copie doc'!$F$5:$H$30,3,FALSE)</f>
        <v>78570</v>
      </c>
      <c r="R240" s="620"/>
      <c r="S240" s="616"/>
      <c r="T240" s="616"/>
      <c r="U240" s="12"/>
      <c r="V240" s="12"/>
      <c r="W240" s="617"/>
      <c r="X240" s="12"/>
      <c r="Y240" s="630"/>
      <c r="Z240" s="12"/>
      <c r="AA240" s="3"/>
      <c r="AB240" s="3"/>
    </row>
    <row r="241" spans="1:28">
      <c r="A241" s="12">
        <f t="shared" si="15"/>
        <v>238</v>
      </c>
      <c r="B241" s="12" t="str">
        <f t="shared" si="16"/>
        <v>CAR</v>
      </c>
      <c r="C241" s="12" t="str">
        <f t="shared" si="14"/>
        <v>238-CAR</v>
      </c>
      <c r="D241" s="12" t="s">
        <v>189</v>
      </c>
      <c r="E241" s="13" t="str">
        <f t="shared" si="17"/>
        <v>238-CAR</v>
      </c>
      <c r="F241" s="12" t="s">
        <v>248</v>
      </c>
      <c r="G241" s="14">
        <v>45132</v>
      </c>
      <c r="H241" s="12" t="s">
        <v>2</v>
      </c>
      <c r="I241" s="12" t="s">
        <v>150</v>
      </c>
      <c r="J241" s="12"/>
      <c r="K241" s="12"/>
      <c r="L241" s="12" t="s">
        <v>125</v>
      </c>
      <c r="M241" s="12"/>
      <c r="N241" s="12"/>
      <c r="O241" s="12"/>
      <c r="P241" s="12" t="s">
        <v>151</v>
      </c>
      <c r="Q241" s="627">
        <f>VLOOKUP(P241,'Copie doc'!$F$5:$H$30,3,FALSE)</f>
        <v>78955</v>
      </c>
      <c r="R241" s="620"/>
      <c r="S241" s="616"/>
      <c r="T241" s="616"/>
      <c r="U241" s="12"/>
      <c r="V241" s="12"/>
      <c r="W241" s="617"/>
      <c r="X241" s="12"/>
      <c r="Y241" s="630"/>
      <c r="Z241" s="12"/>
      <c r="AA241" s="3"/>
      <c r="AB241" s="3"/>
    </row>
    <row r="242" spans="1:28">
      <c r="A242" s="12">
        <f t="shared" si="15"/>
        <v>239</v>
      </c>
      <c r="B242" s="12" t="str">
        <f t="shared" si="16"/>
        <v>AND</v>
      </c>
      <c r="C242" s="12" t="str">
        <f t="shared" si="14"/>
        <v>239-AND</v>
      </c>
      <c r="D242" s="12" t="s">
        <v>189</v>
      </c>
      <c r="E242" s="13" t="str">
        <f t="shared" si="17"/>
        <v>239-AND</v>
      </c>
      <c r="F242" s="12" t="s">
        <v>217</v>
      </c>
      <c r="G242" s="14">
        <v>45133</v>
      </c>
      <c r="H242" s="12" t="s">
        <v>3</v>
      </c>
      <c r="I242" s="12" t="s">
        <v>150</v>
      </c>
      <c r="J242" s="12"/>
      <c r="K242" s="12"/>
      <c r="L242" s="12" t="s">
        <v>125</v>
      </c>
      <c r="M242" s="12"/>
      <c r="N242" s="12"/>
      <c r="O242" s="12"/>
      <c r="P242" s="12" t="s">
        <v>5</v>
      </c>
      <c r="Q242" s="627">
        <f>VLOOKUP(P242,'Copie doc'!$F$5:$H$30,3,FALSE)</f>
        <v>78570</v>
      </c>
      <c r="R242" s="620"/>
      <c r="S242" s="616"/>
      <c r="T242" s="616"/>
      <c r="U242" s="12"/>
      <c r="V242" s="12"/>
      <c r="W242" s="617"/>
      <c r="X242" s="12"/>
      <c r="Y242" s="630"/>
      <c r="Z242" s="12"/>
      <c r="AA242" s="3"/>
      <c r="AB242" s="3"/>
    </row>
    <row r="243" spans="1:28">
      <c r="A243" s="12">
        <f t="shared" si="15"/>
        <v>240</v>
      </c>
      <c r="B243" s="12" t="str">
        <f t="shared" si="16"/>
        <v>AND</v>
      </c>
      <c r="C243" s="12" t="str">
        <f t="shared" ref="C243:C306" si="18">A243&amp;"-"&amp;B243</f>
        <v>240-AND</v>
      </c>
      <c r="D243" s="12" t="s">
        <v>189</v>
      </c>
      <c r="E243" s="13" t="str">
        <f t="shared" si="17"/>
        <v>240-AND</v>
      </c>
      <c r="F243" s="12" t="s">
        <v>221</v>
      </c>
      <c r="G243" s="14">
        <v>45125</v>
      </c>
      <c r="H243" s="12" t="s">
        <v>3</v>
      </c>
      <c r="I243" s="12" t="s">
        <v>129</v>
      </c>
      <c r="J243" s="12"/>
      <c r="K243" s="12"/>
      <c r="L243" s="12" t="s">
        <v>130</v>
      </c>
      <c r="M243" s="12"/>
      <c r="N243" s="12"/>
      <c r="O243" s="12"/>
      <c r="P243" s="12" t="s">
        <v>5</v>
      </c>
      <c r="Q243" s="627">
        <f>VLOOKUP(P243,'Copie doc'!$F$5:$H$30,3,FALSE)</f>
        <v>78570</v>
      </c>
      <c r="R243" s="620"/>
      <c r="S243" s="616"/>
      <c r="T243" s="616"/>
      <c r="U243" s="12"/>
      <c r="V243" s="12"/>
      <c r="W243" s="617"/>
      <c r="X243" s="12"/>
      <c r="Y243" s="630"/>
      <c r="Z243" s="12"/>
      <c r="AA243" s="3"/>
      <c r="AB243" s="3"/>
    </row>
    <row r="244" spans="1:28">
      <c r="A244" s="12">
        <f t="shared" si="15"/>
        <v>241</v>
      </c>
      <c r="B244" s="12" t="str">
        <f t="shared" si="16"/>
        <v>CFS</v>
      </c>
      <c r="C244" s="12" t="str">
        <f t="shared" si="18"/>
        <v>241-CFS</v>
      </c>
      <c r="D244" s="12" t="s">
        <v>189</v>
      </c>
      <c r="E244" s="13" t="str">
        <f t="shared" si="17"/>
        <v>241-CFS</v>
      </c>
      <c r="F244" s="12" t="s">
        <v>248</v>
      </c>
      <c r="G244" s="14">
        <v>45156</v>
      </c>
      <c r="H244" s="12" t="s">
        <v>3</v>
      </c>
      <c r="I244" s="12" t="s">
        <v>150</v>
      </c>
      <c r="J244" s="12"/>
      <c r="K244" s="12"/>
      <c r="L244" s="12" t="s">
        <v>130</v>
      </c>
      <c r="M244" s="12"/>
      <c r="N244" s="12"/>
      <c r="O244" s="12"/>
      <c r="P244" s="12" t="s">
        <v>126</v>
      </c>
      <c r="Q244" s="627">
        <f>VLOOKUP(P244,'Copie doc'!$F$5:$H$30,3,FALSE)</f>
        <v>78700</v>
      </c>
      <c r="R244" s="620"/>
      <c r="S244" s="616"/>
      <c r="T244" s="616"/>
      <c r="U244" s="12"/>
      <c r="V244" s="12"/>
      <c r="W244" s="617"/>
      <c r="X244" s="12"/>
      <c r="Y244" s="630"/>
      <c r="Z244" s="12"/>
      <c r="AA244" s="3"/>
      <c r="AB244" s="3"/>
    </row>
    <row r="245" spans="1:28">
      <c r="A245" s="12">
        <f t="shared" ref="A245:A308" si="19">A244+1</f>
        <v>242</v>
      </c>
      <c r="B245" s="12" t="str">
        <f t="shared" ref="B245:B308" si="20">IF(P245="CONFLANS STE HONORINE","CFS",IF(P245="ANDRESY","AND",IF(P245="CHANTELOUP LES VIGNES","CHP",IF(P245="LES ALLUETS LE ROI","ALL",IF(P245="AUBERGENVILLE","AUB",IF(P245="MORAINVILLIERS","MOR",IF(P245="ORGEVAL","ORG",IF(P245="TESSANCOURT SUR AUBETTE","TES",IF(P245="CARRIERES SOUS POISSY","CAR",IF(P245="LA FALAISE","FAL",IF(P245="AULNAY SUR MAULDRE","AUL",IF(P245="NEZEL","NEZ",IF(P245="Juziers","JUZ",IF(P245="VAUX SUR SEINE","VAU",IF(P245="NESLES LA VALLEE","NES",IF(P245="BUTRY SUR OISE","BUT",IF(P245="VALMONDOIS","VAL",IF(P245="LABBEVILLE","LAB",IF(P245="PARMAIN","PAR",IF(P245="ACHERES","ACH",IF(P245="ARGENTEUIL","ARG",IF(P245="BOIS D'ARCY","BDA",IF(P245="JOUY EN JOSAS","JOU",IF(P245="BIEVRES","BIE",IF(P245="LA CELLE SAINT CLOUD","CEL","")))))))))))))))))))))))))</f>
        <v>CFS</v>
      </c>
      <c r="C245" s="12" t="str">
        <f t="shared" si="18"/>
        <v>242-CFS</v>
      </c>
      <c r="D245" s="12" t="s">
        <v>189</v>
      </c>
      <c r="E245" s="13" t="str">
        <f t="shared" si="17"/>
        <v>242-CFS</v>
      </c>
      <c r="F245" s="12" t="s">
        <v>217</v>
      </c>
      <c r="G245" s="14">
        <v>45131</v>
      </c>
      <c r="H245" s="12" t="s">
        <v>3</v>
      </c>
      <c r="I245" s="12" t="s">
        <v>129</v>
      </c>
      <c r="J245" s="12"/>
      <c r="K245" s="12"/>
      <c r="L245" s="12" t="s">
        <v>130</v>
      </c>
      <c r="M245" s="12"/>
      <c r="N245" s="12"/>
      <c r="O245" s="12"/>
      <c r="P245" s="12" t="s">
        <v>126</v>
      </c>
      <c r="Q245" s="627">
        <f>VLOOKUP(P245,'Copie doc'!$F$5:$H$30,3,FALSE)</f>
        <v>78700</v>
      </c>
      <c r="R245" s="620"/>
      <c r="S245" s="616"/>
      <c r="T245" s="616"/>
      <c r="U245" s="12"/>
      <c r="V245" s="12"/>
      <c r="W245" s="617"/>
      <c r="X245" s="12"/>
      <c r="Y245" s="630"/>
      <c r="Z245" s="12"/>
      <c r="AA245" s="3"/>
      <c r="AB245" s="3"/>
    </row>
    <row r="246" spans="1:28">
      <c r="A246" s="12">
        <f t="shared" si="19"/>
        <v>243</v>
      </c>
      <c r="B246" s="12" t="str">
        <f t="shared" si="20"/>
        <v>AND</v>
      </c>
      <c r="C246" s="12" t="str">
        <f t="shared" si="18"/>
        <v>243-AND</v>
      </c>
      <c r="D246" s="12" t="s">
        <v>189</v>
      </c>
      <c r="E246" s="13" t="str">
        <f t="shared" si="17"/>
        <v>243-AND</v>
      </c>
      <c r="F246" s="12" t="s">
        <v>249</v>
      </c>
      <c r="G246" s="14">
        <v>45125</v>
      </c>
      <c r="H246" s="12" t="s">
        <v>3</v>
      </c>
      <c r="I246" s="12" t="s">
        <v>152</v>
      </c>
      <c r="J246" s="12"/>
      <c r="K246" s="12"/>
      <c r="L246" s="12" t="s">
        <v>125</v>
      </c>
      <c r="M246" s="12"/>
      <c r="N246" s="12"/>
      <c r="O246" s="12"/>
      <c r="P246" s="12" t="s">
        <v>5</v>
      </c>
      <c r="Q246" s="627">
        <f>VLOOKUP(P246,'Copie doc'!$F$5:$H$30,3,FALSE)</f>
        <v>78570</v>
      </c>
      <c r="R246" s="620"/>
      <c r="S246" s="616"/>
      <c r="T246" s="616"/>
      <c r="U246" s="12"/>
      <c r="V246" s="12"/>
      <c r="W246" s="617"/>
      <c r="X246" s="12"/>
      <c r="Y246" s="630"/>
      <c r="Z246" s="12"/>
      <c r="AA246" s="3"/>
      <c r="AB246" s="3"/>
    </row>
    <row r="247" spans="1:28">
      <c r="A247" s="12">
        <f t="shared" si="19"/>
        <v>244</v>
      </c>
      <c r="B247" s="12" t="str">
        <f t="shared" si="20"/>
        <v>ORG</v>
      </c>
      <c r="C247" s="12" t="str">
        <f t="shared" si="18"/>
        <v>244-ORG</v>
      </c>
      <c r="D247" s="12" t="s">
        <v>189</v>
      </c>
      <c r="E247" s="13" t="str">
        <f t="shared" si="17"/>
        <v>244-ORG</v>
      </c>
      <c r="F247" s="12" t="s">
        <v>217</v>
      </c>
      <c r="G247" s="14">
        <v>45125</v>
      </c>
      <c r="H247" s="12" t="s">
        <v>3</v>
      </c>
      <c r="I247" s="12" t="s">
        <v>152</v>
      </c>
      <c r="J247" s="12"/>
      <c r="K247" s="12"/>
      <c r="L247" s="12" t="s">
        <v>130</v>
      </c>
      <c r="M247" s="12"/>
      <c r="N247" s="12"/>
      <c r="O247" s="12"/>
      <c r="P247" s="12" t="s">
        <v>101</v>
      </c>
      <c r="Q247" s="627">
        <f>VLOOKUP(P247,'Copie doc'!$F$5:$H$30,3,FALSE)</f>
        <v>78630</v>
      </c>
      <c r="R247" s="620"/>
      <c r="S247" s="616"/>
      <c r="T247" s="616"/>
      <c r="U247" s="12"/>
      <c r="V247" s="12"/>
      <c r="W247" s="617"/>
      <c r="X247" s="12"/>
      <c r="Y247" s="630"/>
      <c r="Z247" s="12" t="s">
        <v>153</v>
      </c>
      <c r="AA247" s="3"/>
      <c r="AB247" s="3"/>
    </row>
    <row r="248" spans="1:28">
      <c r="A248" s="12">
        <f t="shared" si="19"/>
        <v>245</v>
      </c>
      <c r="B248" s="12" t="str">
        <f t="shared" si="20"/>
        <v>ACH</v>
      </c>
      <c r="C248" s="12" t="str">
        <f t="shared" si="18"/>
        <v>245-ACH</v>
      </c>
      <c r="D248" s="12" t="s">
        <v>189</v>
      </c>
      <c r="E248" s="13" t="str">
        <f t="shared" si="17"/>
        <v>245-ACH</v>
      </c>
      <c r="F248" s="12" t="s">
        <v>248</v>
      </c>
      <c r="G248" s="14">
        <v>45126</v>
      </c>
      <c r="H248" s="12" t="s">
        <v>3</v>
      </c>
      <c r="I248" s="12" t="s">
        <v>150</v>
      </c>
      <c r="J248" s="12"/>
      <c r="K248" s="12"/>
      <c r="L248" s="12" t="s">
        <v>125</v>
      </c>
      <c r="M248" s="12"/>
      <c r="N248" s="12"/>
      <c r="O248" s="12"/>
      <c r="P248" s="12" t="s">
        <v>8</v>
      </c>
      <c r="Q248" s="627">
        <f>VLOOKUP(P248,'Copie doc'!$F$5:$H$30,3,FALSE)</f>
        <v>78260</v>
      </c>
      <c r="R248" s="620"/>
      <c r="S248" s="616"/>
      <c r="T248" s="616"/>
      <c r="U248" s="12"/>
      <c r="V248" s="12"/>
      <c r="W248" s="617"/>
      <c r="X248" s="12"/>
      <c r="Y248" s="630"/>
      <c r="Z248" s="12"/>
      <c r="AA248" s="3"/>
      <c r="AB248" s="3"/>
    </row>
    <row r="249" spans="1:28">
      <c r="A249" s="12">
        <f t="shared" si="19"/>
        <v>246</v>
      </c>
      <c r="B249" s="12" t="str">
        <f t="shared" si="20"/>
        <v>AND</v>
      </c>
      <c r="C249" s="12" t="str">
        <f t="shared" si="18"/>
        <v>246-AND</v>
      </c>
      <c r="D249" s="12" t="s">
        <v>189</v>
      </c>
      <c r="E249" s="13" t="str">
        <f t="shared" si="17"/>
        <v>246-AND</v>
      </c>
      <c r="F249" s="12" t="s">
        <v>217</v>
      </c>
      <c r="G249" s="14">
        <v>45138</v>
      </c>
      <c r="H249" s="12" t="s">
        <v>3</v>
      </c>
      <c r="I249" s="12" t="s">
        <v>152</v>
      </c>
      <c r="J249" s="12"/>
      <c r="K249" s="12"/>
      <c r="L249" s="12" t="s">
        <v>130</v>
      </c>
      <c r="M249" s="12"/>
      <c r="N249" s="12"/>
      <c r="O249" s="12"/>
      <c r="P249" s="12" t="s">
        <v>5</v>
      </c>
      <c r="Q249" s="627">
        <f>VLOOKUP(P249,'Copie doc'!$F$5:$H$30,3,FALSE)</f>
        <v>78570</v>
      </c>
      <c r="R249" s="620"/>
      <c r="S249" s="616"/>
      <c r="T249" s="616"/>
      <c r="U249" s="12"/>
      <c r="V249" s="12"/>
      <c r="W249" s="617"/>
      <c r="X249" s="12"/>
      <c r="Y249" s="630"/>
      <c r="Z249" s="12"/>
      <c r="AA249" s="3"/>
      <c r="AB249" s="3"/>
    </row>
    <row r="250" spans="1:28">
      <c r="A250" s="12">
        <f t="shared" si="19"/>
        <v>247</v>
      </c>
      <c r="B250" s="12" t="str">
        <f t="shared" si="20"/>
        <v>CFS</v>
      </c>
      <c r="C250" s="12" t="str">
        <f t="shared" si="18"/>
        <v>247-CFS</v>
      </c>
      <c r="D250" s="12" t="s">
        <v>189</v>
      </c>
      <c r="E250" s="13" t="str">
        <f t="shared" si="17"/>
        <v>247-CFS</v>
      </c>
      <c r="F250" s="12" t="s">
        <v>217</v>
      </c>
      <c r="G250" s="14">
        <v>45133</v>
      </c>
      <c r="H250" s="12" t="s">
        <v>2</v>
      </c>
      <c r="I250" s="12" t="s">
        <v>150</v>
      </c>
      <c r="J250" s="12"/>
      <c r="K250" s="12"/>
      <c r="L250" s="12" t="s">
        <v>125</v>
      </c>
      <c r="M250" s="12"/>
      <c r="N250" s="12"/>
      <c r="O250" s="12"/>
      <c r="P250" s="12" t="s">
        <v>126</v>
      </c>
      <c r="Q250" s="627">
        <f>VLOOKUP(P250,'Copie doc'!$F$5:$H$30,3,FALSE)</f>
        <v>78700</v>
      </c>
      <c r="R250" s="620"/>
      <c r="S250" s="616"/>
      <c r="T250" s="616"/>
      <c r="U250" s="12"/>
      <c r="V250" s="12"/>
      <c r="W250" s="617"/>
      <c r="X250" s="12"/>
      <c r="Y250" s="630"/>
      <c r="Z250" s="12"/>
      <c r="AA250" s="3"/>
      <c r="AB250" s="3"/>
    </row>
    <row r="251" spans="1:28">
      <c r="A251" s="12">
        <f t="shared" si="19"/>
        <v>248</v>
      </c>
      <c r="B251" s="12" t="str">
        <f t="shared" si="20"/>
        <v>AND</v>
      </c>
      <c r="C251" s="12" t="str">
        <f t="shared" si="18"/>
        <v>248-AND</v>
      </c>
      <c r="D251" s="12" t="s">
        <v>189</v>
      </c>
      <c r="E251" s="13" t="str">
        <f t="shared" si="17"/>
        <v>248-AND</v>
      </c>
      <c r="F251" s="12" t="s">
        <v>248</v>
      </c>
      <c r="G251" s="14">
        <v>45127</v>
      </c>
      <c r="H251" s="12" t="s">
        <v>2</v>
      </c>
      <c r="I251" s="12" t="s">
        <v>129</v>
      </c>
      <c r="J251" s="12"/>
      <c r="K251" s="12"/>
      <c r="L251" s="12" t="s">
        <v>130</v>
      </c>
      <c r="M251" s="12"/>
      <c r="N251" s="12"/>
      <c r="O251" s="12"/>
      <c r="P251" s="12" t="s">
        <v>5</v>
      </c>
      <c r="Q251" s="627">
        <f>VLOOKUP(P251,'Copie doc'!$F$5:$H$30,3,FALSE)</f>
        <v>78570</v>
      </c>
      <c r="R251" s="620"/>
      <c r="S251" s="616"/>
      <c r="T251" s="616"/>
      <c r="U251" s="12"/>
      <c r="V251" s="12"/>
      <c r="W251" s="617"/>
      <c r="X251" s="12"/>
      <c r="Y251" s="630"/>
      <c r="Z251" s="12"/>
      <c r="AA251" s="3"/>
      <c r="AB251" s="3"/>
    </row>
    <row r="252" spans="1:28">
      <c r="A252" s="12">
        <f t="shared" si="19"/>
        <v>249</v>
      </c>
      <c r="B252" s="12" t="str">
        <f t="shared" si="20"/>
        <v>CFS</v>
      </c>
      <c r="C252" s="12" t="str">
        <f t="shared" si="18"/>
        <v>249-CFS</v>
      </c>
      <c r="D252" s="12" t="s">
        <v>189</v>
      </c>
      <c r="E252" s="13" t="str">
        <f t="shared" si="17"/>
        <v>249-CFS</v>
      </c>
      <c r="F252" s="12" t="s">
        <v>217</v>
      </c>
      <c r="G252" s="14">
        <v>45133</v>
      </c>
      <c r="H252" s="12" t="s">
        <v>2</v>
      </c>
      <c r="I252" s="12" t="s">
        <v>152</v>
      </c>
      <c r="J252" s="12"/>
      <c r="K252" s="12"/>
      <c r="L252" s="12" t="s">
        <v>130</v>
      </c>
      <c r="M252" s="12"/>
      <c r="N252" s="12"/>
      <c r="O252" s="12"/>
      <c r="P252" s="12" t="s">
        <v>126</v>
      </c>
      <c r="Q252" s="627">
        <f>VLOOKUP(P252,'Copie doc'!$F$5:$H$30,3,FALSE)</f>
        <v>78700</v>
      </c>
      <c r="R252" s="620"/>
      <c r="S252" s="616"/>
      <c r="T252" s="616"/>
      <c r="U252" s="12"/>
      <c r="V252" s="12"/>
      <c r="W252" s="617"/>
      <c r="X252" s="12"/>
      <c r="Y252" s="630"/>
      <c r="Z252" s="12" t="s">
        <v>153</v>
      </c>
      <c r="AA252" s="3"/>
      <c r="AB252" s="3"/>
    </row>
    <row r="253" spans="1:28">
      <c r="A253" s="12">
        <f t="shared" si="19"/>
        <v>250</v>
      </c>
      <c r="B253" s="12" t="str">
        <f t="shared" si="20"/>
        <v>CFS</v>
      </c>
      <c r="C253" s="12" t="str">
        <f t="shared" si="18"/>
        <v>250-CFS</v>
      </c>
      <c r="D253" s="12" t="s">
        <v>189</v>
      </c>
      <c r="E253" s="13" t="str">
        <f t="shared" si="17"/>
        <v>250-CFS</v>
      </c>
      <c r="F253" s="12" t="s">
        <v>248</v>
      </c>
      <c r="G253" s="14">
        <v>45160</v>
      </c>
      <c r="H253" s="12" t="s">
        <v>3</v>
      </c>
      <c r="I253" s="12" t="s">
        <v>150</v>
      </c>
      <c r="J253" s="12"/>
      <c r="K253" s="12"/>
      <c r="L253" s="12" t="s">
        <v>130</v>
      </c>
      <c r="M253" s="12"/>
      <c r="N253" s="12"/>
      <c r="O253" s="12"/>
      <c r="P253" s="12" t="s">
        <v>126</v>
      </c>
      <c r="Q253" s="627">
        <f>VLOOKUP(P253,'Copie doc'!$F$5:$H$30,3,FALSE)</f>
        <v>78700</v>
      </c>
      <c r="R253" s="620"/>
      <c r="S253" s="616"/>
      <c r="T253" s="616"/>
      <c r="U253" s="12"/>
      <c r="V253" s="12"/>
      <c r="W253" s="617"/>
      <c r="X253" s="12"/>
      <c r="Y253" s="630"/>
      <c r="Z253" s="12"/>
      <c r="AA253" s="3"/>
      <c r="AB253" s="3"/>
    </row>
    <row r="254" spans="1:28">
      <c r="A254" s="12">
        <f t="shared" si="19"/>
        <v>251</v>
      </c>
      <c r="B254" s="12" t="str">
        <f t="shared" si="20"/>
        <v>CAR</v>
      </c>
      <c r="C254" s="12" t="str">
        <f t="shared" si="18"/>
        <v>251-CAR</v>
      </c>
      <c r="D254" s="12" t="s">
        <v>189</v>
      </c>
      <c r="E254" s="13" t="str">
        <f t="shared" si="17"/>
        <v>251-CAR</v>
      </c>
      <c r="F254" s="12" t="s">
        <v>221</v>
      </c>
      <c r="G254" s="14">
        <v>45127</v>
      </c>
      <c r="H254" s="12" t="s">
        <v>3</v>
      </c>
      <c r="I254" s="12" t="s">
        <v>169</v>
      </c>
      <c r="J254" s="12"/>
      <c r="K254" s="12"/>
      <c r="L254" s="12" t="s">
        <v>130</v>
      </c>
      <c r="M254" s="12"/>
      <c r="N254" s="12"/>
      <c r="O254" s="12"/>
      <c r="P254" s="12" t="s">
        <v>151</v>
      </c>
      <c r="Q254" s="627">
        <f>VLOOKUP(P254,'Copie doc'!$F$5:$H$30,3,FALSE)</f>
        <v>78955</v>
      </c>
      <c r="R254" s="620"/>
      <c r="S254" s="616"/>
      <c r="T254" s="616"/>
      <c r="U254" s="12"/>
      <c r="V254" s="12"/>
      <c r="W254" s="617"/>
      <c r="X254" s="12"/>
      <c r="Y254" s="630"/>
      <c r="Z254" s="12"/>
      <c r="AA254" s="3"/>
      <c r="AB254" s="3"/>
    </row>
    <row r="255" spans="1:28">
      <c r="A255" s="12">
        <f t="shared" si="19"/>
        <v>252</v>
      </c>
      <c r="B255" s="12" t="str">
        <f t="shared" si="20"/>
        <v>CAR</v>
      </c>
      <c r="C255" s="12" t="str">
        <f t="shared" si="18"/>
        <v>252-CAR</v>
      </c>
      <c r="D255" s="12" t="s">
        <v>189</v>
      </c>
      <c r="E255" s="13" t="str">
        <f t="shared" si="17"/>
        <v>252-CAR</v>
      </c>
      <c r="F255" s="12" t="s">
        <v>221</v>
      </c>
      <c r="G255" s="14">
        <v>45127</v>
      </c>
      <c r="H255" s="12" t="s">
        <v>3</v>
      </c>
      <c r="I255" s="12" t="s">
        <v>169</v>
      </c>
      <c r="J255" s="12"/>
      <c r="K255" s="12"/>
      <c r="L255" s="12" t="s">
        <v>130</v>
      </c>
      <c r="M255" s="12"/>
      <c r="N255" s="12"/>
      <c r="O255" s="12"/>
      <c r="P255" s="12" t="s">
        <v>151</v>
      </c>
      <c r="Q255" s="627">
        <f>VLOOKUP(P255,'Copie doc'!$F$5:$H$30,3,FALSE)</f>
        <v>78955</v>
      </c>
      <c r="R255" s="620"/>
      <c r="S255" s="616"/>
      <c r="T255" s="616"/>
      <c r="U255" s="12"/>
      <c r="V255" s="12"/>
      <c r="W255" s="617"/>
      <c r="X255" s="12"/>
      <c r="Y255" s="630"/>
      <c r="Z255" s="12"/>
      <c r="AA255" s="3"/>
      <c r="AB255" s="3"/>
    </row>
    <row r="256" spans="1:28">
      <c r="A256" s="12">
        <f t="shared" si="19"/>
        <v>253</v>
      </c>
      <c r="B256" s="12" t="str">
        <f t="shared" si="20"/>
        <v>CAR</v>
      </c>
      <c r="C256" s="12" t="str">
        <f t="shared" si="18"/>
        <v>253-CAR</v>
      </c>
      <c r="D256" s="12" t="s">
        <v>189</v>
      </c>
      <c r="E256" s="13" t="str">
        <f t="shared" si="17"/>
        <v>253-CAR</v>
      </c>
      <c r="F256" s="12" t="s">
        <v>221</v>
      </c>
      <c r="G256" s="14">
        <v>45127</v>
      </c>
      <c r="H256" s="12" t="s">
        <v>3</v>
      </c>
      <c r="I256" s="12" t="s">
        <v>169</v>
      </c>
      <c r="J256" s="12"/>
      <c r="K256" s="12"/>
      <c r="L256" s="12" t="s">
        <v>130</v>
      </c>
      <c r="M256" s="12"/>
      <c r="N256" s="12"/>
      <c r="O256" s="12"/>
      <c r="P256" s="12" t="s">
        <v>151</v>
      </c>
      <c r="Q256" s="627">
        <f>VLOOKUP(P256,'Copie doc'!$F$5:$H$30,3,FALSE)</f>
        <v>78955</v>
      </c>
      <c r="R256" s="620"/>
      <c r="S256" s="616"/>
      <c r="T256" s="616"/>
      <c r="U256" s="12"/>
      <c r="V256" s="12"/>
      <c r="W256" s="617"/>
      <c r="X256" s="12"/>
      <c r="Y256" s="630"/>
      <c r="Z256" s="12"/>
      <c r="AA256" s="3"/>
      <c r="AB256" s="3"/>
    </row>
    <row r="257" spans="1:28">
      <c r="A257" s="12">
        <f t="shared" si="19"/>
        <v>254</v>
      </c>
      <c r="B257" s="12" t="str">
        <f t="shared" si="20"/>
        <v>CAR</v>
      </c>
      <c r="C257" s="12" t="str">
        <f t="shared" si="18"/>
        <v>254-CAR</v>
      </c>
      <c r="D257" s="12" t="s">
        <v>189</v>
      </c>
      <c r="E257" s="13" t="str">
        <f t="shared" si="17"/>
        <v>254-CAR</v>
      </c>
      <c r="F257" s="12" t="s">
        <v>221</v>
      </c>
      <c r="G257" s="14">
        <v>45127</v>
      </c>
      <c r="H257" s="12" t="s">
        <v>3</v>
      </c>
      <c r="I257" s="12" t="s">
        <v>169</v>
      </c>
      <c r="J257" s="12"/>
      <c r="K257" s="12"/>
      <c r="L257" s="12" t="s">
        <v>130</v>
      </c>
      <c r="M257" s="12"/>
      <c r="N257" s="12"/>
      <c r="O257" s="12"/>
      <c r="P257" s="12" t="s">
        <v>151</v>
      </c>
      <c r="Q257" s="627">
        <f>VLOOKUP(P257,'Copie doc'!$F$5:$H$30,3,FALSE)</f>
        <v>78955</v>
      </c>
      <c r="R257" s="620"/>
      <c r="S257" s="616"/>
      <c r="T257" s="616"/>
      <c r="U257" s="12"/>
      <c r="V257" s="12"/>
      <c r="W257" s="617"/>
      <c r="X257" s="12"/>
      <c r="Y257" s="630"/>
      <c r="Z257" s="12"/>
      <c r="AA257" s="3"/>
      <c r="AB257" s="3"/>
    </row>
    <row r="258" spans="1:28">
      <c r="A258" s="12">
        <f t="shared" si="19"/>
        <v>255</v>
      </c>
      <c r="B258" s="12" t="str">
        <f t="shared" si="20"/>
        <v>CAR</v>
      </c>
      <c r="C258" s="12" t="str">
        <f t="shared" si="18"/>
        <v>255-CAR</v>
      </c>
      <c r="D258" s="12" t="s">
        <v>189</v>
      </c>
      <c r="E258" s="13" t="str">
        <f t="shared" si="17"/>
        <v>255-CAR</v>
      </c>
      <c r="F258" s="12" t="s">
        <v>221</v>
      </c>
      <c r="G258" s="14">
        <v>45127</v>
      </c>
      <c r="H258" s="12" t="s">
        <v>3</v>
      </c>
      <c r="I258" s="12" t="s">
        <v>169</v>
      </c>
      <c r="J258" s="12"/>
      <c r="K258" s="12"/>
      <c r="L258" s="12" t="s">
        <v>130</v>
      </c>
      <c r="M258" s="12"/>
      <c r="N258" s="12"/>
      <c r="O258" s="12"/>
      <c r="P258" s="12" t="s">
        <v>151</v>
      </c>
      <c r="Q258" s="627">
        <f>VLOOKUP(P258,'Copie doc'!$F$5:$H$30,3,FALSE)</f>
        <v>78955</v>
      </c>
      <c r="R258" s="620"/>
      <c r="S258" s="616"/>
      <c r="T258" s="616"/>
      <c r="U258" s="12"/>
      <c r="V258" s="12"/>
      <c r="W258" s="617"/>
      <c r="X258" s="12"/>
      <c r="Y258" s="630"/>
      <c r="Z258" s="12"/>
      <c r="AA258" s="3"/>
      <c r="AB258" s="3"/>
    </row>
    <row r="259" spans="1:28">
      <c r="A259" s="12">
        <f t="shared" si="19"/>
        <v>256</v>
      </c>
      <c r="B259" s="12" t="str">
        <f t="shared" si="20"/>
        <v>JUZ</v>
      </c>
      <c r="C259" s="12" t="str">
        <f t="shared" si="18"/>
        <v>256-JUZ</v>
      </c>
      <c r="D259" s="12" t="s">
        <v>189</v>
      </c>
      <c r="E259" s="13" t="str">
        <f t="shared" si="17"/>
        <v>256-JUZ</v>
      </c>
      <c r="F259" s="12" t="s">
        <v>217</v>
      </c>
      <c r="G259" s="14">
        <v>45182</v>
      </c>
      <c r="H259" s="12" t="s">
        <v>3</v>
      </c>
      <c r="I259" s="12" t="s">
        <v>152</v>
      </c>
      <c r="J259" s="12"/>
      <c r="K259" s="12"/>
      <c r="L259" s="12" t="s">
        <v>130</v>
      </c>
      <c r="M259" s="12"/>
      <c r="N259" s="12"/>
      <c r="O259" s="12"/>
      <c r="P259" s="12" t="s">
        <v>100</v>
      </c>
      <c r="Q259" s="627">
        <f>VLOOKUP(P259,'Copie doc'!$F$5:$H$30,3,FALSE)</f>
        <v>78820</v>
      </c>
      <c r="R259" s="620"/>
      <c r="S259" s="616"/>
      <c r="T259" s="616"/>
      <c r="U259" s="12"/>
      <c r="V259" s="12"/>
      <c r="W259" s="617"/>
      <c r="X259" s="12"/>
      <c r="Y259" s="630"/>
      <c r="Z259" s="12"/>
      <c r="AA259" s="3"/>
      <c r="AB259" s="3"/>
    </row>
    <row r="260" spans="1:28">
      <c r="A260" s="12">
        <f t="shared" si="19"/>
        <v>257</v>
      </c>
      <c r="B260" s="12" t="str">
        <f t="shared" si="20"/>
        <v>JUZ</v>
      </c>
      <c r="C260" s="12" t="str">
        <f t="shared" si="18"/>
        <v>257-JUZ</v>
      </c>
      <c r="D260" s="12" t="s">
        <v>189</v>
      </c>
      <c r="E260" s="13" t="str">
        <f t="shared" si="17"/>
        <v>257-JUZ</v>
      </c>
      <c r="F260" s="12" t="s">
        <v>217</v>
      </c>
      <c r="G260" s="14">
        <v>45132</v>
      </c>
      <c r="H260" s="12" t="s">
        <v>3</v>
      </c>
      <c r="I260" s="12" t="s">
        <v>152</v>
      </c>
      <c r="J260" s="12"/>
      <c r="K260" s="12"/>
      <c r="L260" s="12" t="s">
        <v>130</v>
      </c>
      <c r="M260" s="12"/>
      <c r="N260" s="12"/>
      <c r="O260" s="12"/>
      <c r="P260" s="12" t="s">
        <v>100</v>
      </c>
      <c r="Q260" s="627">
        <f>VLOOKUP(P260,'Copie doc'!$F$5:$H$30,3,FALSE)</f>
        <v>78820</v>
      </c>
      <c r="R260" s="620"/>
      <c r="S260" s="616"/>
      <c r="T260" s="616"/>
      <c r="U260" s="12"/>
      <c r="V260" s="12"/>
      <c r="W260" s="617"/>
      <c r="X260" s="12"/>
      <c r="Y260" s="630"/>
      <c r="Z260" s="12" t="s">
        <v>153</v>
      </c>
      <c r="AA260" s="3"/>
      <c r="AB260" s="3"/>
    </row>
    <row r="261" spans="1:28">
      <c r="A261" s="12">
        <f t="shared" si="19"/>
        <v>258</v>
      </c>
      <c r="B261" s="12" t="str">
        <f t="shared" si="20"/>
        <v>JUZ</v>
      </c>
      <c r="C261" s="12" t="str">
        <f t="shared" si="18"/>
        <v>258-JUZ</v>
      </c>
      <c r="D261" s="12" t="s">
        <v>189</v>
      </c>
      <c r="E261" s="13" t="str">
        <f t="shared" si="17"/>
        <v>258-JUZ</v>
      </c>
      <c r="F261" s="12" t="s">
        <v>217</v>
      </c>
      <c r="G261" s="14">
        <v>45132</v>
      </c>
      <c r="H261" s="12" t="s">
        <v>3</v>
      </c>
      <c r="I261" s="12" t="s">
        <v>152</v>
      </c>
      <c r="J261" s="12"/>
      <c r="K261" s="12"/>
      <c r="L261" s="12" t="s">
        <v>125</v>
      </c>
      <c r="M261" s="12"/>
      <c r="N261" s="12"/>
      <c r="O261" s="12"/>
      <c r="P261" s="12" t="s">
        <v>100</v>
      </c>
      <c r="Q261" s="627">
        <f>VLOOKUP(P261,'Copie doc'!$F$5:$H$30,3,FALSE)</f>
        <v>78820</v>
      </c>
      <c r="R261" s="620"/>
      <c r="S261" s="616"/>
      <c r="T261" s="616"/>
      <c r="U261" s="12"/>
      <c r="V261" s="12"/>
      <c r="W261" s="617"/>
      <c r="X261" s="12"/>
      <c r="Y261" s="630"/>
      <c r="Z261" s="12"/>
      <c r="AA261" s="3"/>
      <c r="AB261" s="3"/>
    </row>
    <row r="262" spans="1:28">
      <c r="A262" s="12">
        <f t="shared" si="19"/>
        <v>259</v>
      </c>
      <c r="B262" s="12" t="str">
        <f t="shared" si="20"/>
        <v>CAR</v>
      </c>
      <c r="C262" s="12" t="str">
        <f t="shared" si="18"/>
        <v>259-CAR</v>
      </c>
      <c r="D262" s="12" t="s">
        <v>189</v>
      </c>
      <c r="E262" s="13" t="str">
        <f t="shared" ref="E262:E325" si="21">C262</f>
        <v>259-CAR</v>
      </c>
      <c r="F262" s="12" t="s">
        <v>248</v>
      </c>
      <c r="G262" s="14">
        <v>45132</v>
      </c>
      <c r="H262" s="12" t="s">
        <v>2</v>
      </c>
      <c r="I262" s="12" t="s">
        <v>152</v>
      </c>
      <c r="J262" s="12"/>
      <c r="K262" s="12"/>
      <c r="L262" s="12" t="s">
        <v>125</v>
      </c>
      <c r="M262" s="12"/>
      <c r="N262" s="12"/>
      <c r="O262" s="12"/>
      <c r="P262" s="12" t="s">
        <v>151</v>
      </c>
      <c r="Q262" s="627">
        <f>VLOOKUP(P262,'Copie doc'!$F$5:$H$30,3,FALSE)</f>
        <v>78955</v>
      </c>
      <c r="R262" s="620"/>
      <c r="S262" s="616"/>
      <c r="T262" s="616"/>
      <c r="U262" s="12"/>
      <c r="V262" s="12"/>
      <c r="W262" s="617"/>
      <c r="X262" s="12"/>
      <c r="Y262" s="630"/>
      <c r="Z262" s="12"/>
      <c r="AA262" s="3"/>
      <c r="AB262" s="3"/>
    </row>
    <row r="263" spans="1:28">
      <c r="A263" s="12">
        <f t="shared" si="19"/>
        <v>260</v>
      </c>
      <c r="B263" s="12" t="str">
        <f t="shared" si="20"/>
        <v>BUT</v>
      </c>
      <c r="C263" s="12" t="str">
        <f t="shared" si="18"/>
        <v>260-BUT</v>
      </c>
      <c r="D263" s="12" t="s">
        <v>189</v>
      </c>
      <c r="E263" s="13" t="str">
        <f t="shared" si="21"/>
        <v>260-BUT</v>
      </c>
      <c r="F263" s="12" t="s">
        <v>221</v>
      </c>
      <c r="G263" s="14">
        <v>45139</v>
      </c>
      <c r="H263" s="12" t="s">
        <v>3</v>
      </c>
      <c r="I263" s="12" t="s">
        <v>152</v>
      </c>
      <c r="J263" s="12"/>
      <c r="K263" s="12"/>
      <c r="L263" s="12" t="s">
        <v>130</v>
      </c>
      <c r="M263" s="12"/>
      <c r="N263" s="12"/>
      <c r="O263" s="12"/>
      <c r="P263" s="12" t="s">
        <v>182</v>
      </c>
      <c r="Q263" s="627">
        <f>VLOOKUP(P263,'Copie doc'!$F$5:$H$30,3,FALSE)</f>
        <v>95430</v>
      </c>
      <c r="R263" s="620"/>
      <c r="S263" s="616"/>
      <c r="T263" s="616"/>
      <c r="U263" s="12"/>
      <c r="V263" s="12"/>
      <c r="W263" s="617"/>
      <c r="X263" s="12"/>
      <c r="Y263" s="630"/>
      <c r="Z263" s="12" t="s">
        <v>153</v>
      </c>
      <c r="AA263" s="3"/>
      <c r="AB263" s="3"/>
    </row>
    <row r="264" spans="1:28">
      <c r="A264" s="12">
        <f t="shared" si="19"/>
        <v>261</v>
      </c>
      <c r="B264" s="12" t="str">
        <f t="shared" si="20"/>
        <v>TES</v>
      </c>
      <c r="C264" s="12" t="str">
        <f t="shared" si="18"/>
        <v>261-TES</v>
      </c>
      <c r="D264" s="12" t="s">
        <v>189</v>
      </c>
      <c r="E264" s="13" t="str">
        <f t="shared" si="21"/>
        <v>261-TES</v>
      </c>
      <c r="F264" s="12" t="s">
        <v>217</v>
      </c>
      <c r="G264" s="14">
        <v>45132</v>
      </c>
      <c r="H264" s="12" t="s">
        <v>3</v>
      </c>
      <c r="I264" s="12" t="s">
        <v>124</v>
      </c>
      <c r="J264" s="12"/>
      <c r="K264" s="12"/>
      <c r="L264" s="12" t="s">
        <v>130</v>
      </c>
      <c r="M264" s="12"/>
      <c r="N264" s="12"/>
      <c r="O264" s="12"/>
      <c r="P264" s="12" t="s">
        <v>103</v>
      </c>
      <c r="Q264" s="627">
        <f>VLOOKUP(P264,'Copie doc'!$F$5:$H$30,3,FALSE)</f>
        <v>78250</v>
      </c>
      <c r="R264" s="620"/>
      <c r="S264" s="616"/>
      <c r="T264" s="616"/>
      <c r="U264" s="12"/>
      <c r="V264" s="12"/>
      <c r="W264" s="617"/>
      <c r="X264" s="12"/>
      <c r="Y264" s="630"/>
      <c r="Z264" s="12"/>
      <c r="AA264" s="3"/>
      <c r="AB264" s="3"/>
    </row>
    <row r="265" spans="1:28">
      <c r="A265" s="12">
        <f t="shared" si="19"/>
        <v>262</v>
      </c>
      <c r="B265" s="12" t="str">
        <f t="shared" si="20"/>
        <v>CFS</v>
      </c>
      <c r="C265" s="12" t="str">
        <f t="shared" si="18"/>
        <v>262-CFS</v>
      </c>
      <c r="D265" s="12" t="s">
        <v>189</v>
      </c>
      <c r="E265" s="13" t="str">
        <f t="shared" si="21"/>
        <v>262-CFS</v>
      </c>
      <c r="F265" s="12" t="s">
        <v>248</v>
      </c>
      <c r="G265" s="14">
        <v>45135</v>
      </c>
      <c r="H265" s="12" t="s">
        <v>3</v>
      </c>
      <c r="I265" s="12" t="s">
        <v>152</v>
      </c>
      <c r="J265" s="12"/>
      <c r="K265" s="12"/>
      <c r="L265" s="12" t="s">
        <v>125</v>
      </c>
      <c r="M265" s="12"/>
      <c r="N265" s="12"/>
      <c r="O265" s="12"/>
      <c r="P265" s="12" t="s">
        <v>126</v>
      </c>
      <c r="Q265" s="627">
        <f>VLOOKUP(P265,'Copie doc'!$F$5:$H$30,3,FALSE)</f>
        <v>78700</v>
      </c>
      <c r="R265" s="620"/>
      <c r="S265" s="616"/>
      <c r="T265" s="616"/>
      <c r="U265" s="12"/>
      <c r="V265" s="12"/>
      <c r="W265" s="617"/>
      <c r="X265" s="12"/>
      <c r="Y265" s="630"/>
      <c r="Z265" s="12"/>
      <c r="AA265" s="3"/>
      <c r="AB265" s="3"/>
    </row>
    <row r="266" spans="1:28">
      <c r="A266" s="12">
        <f t="shared" si="19"/>
        <v>263</v>
      </c>
      <c r="B266" s="12" t="str">
        <f t="shared" si="20"/>
        <v>ACH</v>
      </c>
      <c r="C266" s="12" t="str">
        <f t="shared" si="18"/>
        <v>263-ACH</v>
      </c>
      <c r="D266" s="12" t="s">
        <v>189</v>
      </c>
      <c r="E266" s="13" t="str">
        <f t="shared" si="21"/>
        <v>263-ACH</v>
      </c>
      <c r="F266" s="12" t="s">
        <v>248</v>
      </c>
      <c r="G266" s="14">
        <v>45133</v>
      </c>
      <c r="H266" s="12" t="s">
        <v>3</v>
      </c>
      <c r="I266" s="12" t="s">
        <v>150</v>
      </c>
      <c r="J266" s="12"/>
      <c r="K266" s="12"/>
      <c r="L266" s="12" t="s">
        <v>125</v>
      </c>
      <c r="M266" s="12"/>
      <c r="N266" s="12"/>
      <c r="O266" s="12"/>
      <c r="P266" s="12" t="s">
        <v>8</v>
      </c>
      <c r="Q266" s="627">
        <f>VLOOKUP(P266,'Copie doc'!$F$5:$H$30,3,FALSE)</f>
        <v>78260</v>
      </c>
      <c r="R266" s="620"/>
      <c r="S266" s="616"/>
      <c r="T266" s="616"/>
      <c r="U266" s="12"/>
      <c r="V266" s="12"/>
      <c r="W266" s="617"/>
      <c r="X266" s="12"/>
      <c r="Y266" s="630"/>
      <c r="Z266" s="12"/>
      <c r="AA266" s="3"/>
      <c r="AB266" s="3"/>
    </row>
    <row r="267" spans="1:28">
      <c r="A267" s="12">
        <f t="shared" si="19"/>
        <v>264</v>
      </c>
      <c r="B267" s="12" t="str">
        <f t="shared" si="20"/>
        <v>BDA</v>
      </c>
      <c r="C267" s="12" t="str">
        <f t="shared" si="18"/>
        <v>264-BDA</v>
      </c>
      <c r="D267" s="12" t="s">
        <v>189</v>
      </c>
      <c r="E267" s="13" t="str">
        <f t="shared" si="21"/>
        <v>264-BDA</v>
      </c>
      <c r="F267" s="12" t="s">
        <v>231</v>
      </c>
      <c r="G267" s="14">
        <v>45148</v>
      </c>
      <c r="H267" s="12" t="s">
        <v>3</v>
      </c>
      <c r="I267" s="12" t="s">
        <v>152</v>
      </c>
      <c r="J267" s="12"/>
      <c r="K267" s="12"/>
      <c r="L267" s="12" t="s">
        <v>125</v>
      </c>
      <c r="M267" s="12"/>
      <c r="N267" s="12"/>
      <c r="O267" s="12"/>
      <c r="P267" s="12" t="s">
        <v>191</v>
      </c>
      <c r="Q267" s="627">
        <f>VLOOKUP(P267,'Copie doc'!$F$5:$H$30,3,FALSE)</f>
        <v>78390</v>
      </c>
      <c r="R267" s="620"/>
      <c r="S267" s="616"/>
      <c r="T267" s="616"/>
      <c r="U267" s="12"/>
      <c r="V267" s="12"/>
      <c r="W267" s="617"/>
      <c r="X267" s="12"/>
      <c r="Y267" s="630"/>
      <c r="Z267" s="12"/>
      <c r="AA267" s="3"/>
      <c r="AB267" s="3"/>
    </row>
    <row r="268" spans="1:28">
      <c r="A268" s="12">
        <f t="shared" si="19"/>
        <v>265</v>
      </c>
      <c r="B268" s="12" t="str">
        <f t="shared" si="20"/>
        <v>AND</v>
      </c>
      <c r="C268" s="12" t="str">
        <f t="shared" si="18"/>
        <v>265-AND</v>
      </c>
      <c r="D268" s="12" t="s">
        <v>189</v>
      </c>
      <c r="E268" s="13" t="str">
        <f t="shared" si="21"/>
        <v>265-AND</v>
      </c>
      <c r="F268" s="12" t="s">
        <v>248</v>
      </c>
      <c r="G268" s="14">
        <v>45127</v>
      </c>
      <c r="H268" s="12" t="s">
        <v>2</v>
      </c>
      <c r="I268" s="12" t="s">
        <v>152</v>
      </c>
      <c r="J268" s="12"/>
      <c r="K268" s="12"/>
      <c r="L268" s="12" t="s">
        <v>125</v>
      </c>
      <c r="M268" s="12"/>
      <c r="N268" s="12"/>
      <c r="O268" s="12"/>
      <c r="P268" s="12" t="s">
        <v>5</v>
      </c>
      <c r="Q268" s="627">
        <f>VLOOKUP(P268,'Copie doc'!$F$5:$H$30,3,FALSE)</f>
        <v>78570</v>
      </c>
      <c r="R268" s="620"/>
      <c r="S268" s="616"/>
      <c r="T268" s="616"/>
      <c r="U268" s="12"/>
      <c r="V268" s="12"/>
      <c r="W268" s="617"/>
      <c r="X268" s="12"/>
      <c r="Y268" s="630"/>
      <c r="Z268" s="12"/>
      <c r="AA268" s="3"/>
      <c r="AB268" s="3"/>
    </row>
    <row r="269" spans="1:28">
      <c r="A269" s="12">
        <f t="shared" si="19"/>
        <v>266</v>
      </c>
      <c r="B269" s="12" t="str">
        <f t="shared" si="20"/>
        <v>CFS</v>
      </c>
      <c r="C269" s="12" t="str">
        <f t="shared" si="18"/>
        <v>266-CFS</v>
      </c>
      <c r="D269" s="12" t="s">
        <v>189</v>
      </c>
      <c r="E269" s="13" t="str">
        <f t="shared" si="21"/>
        <v>266-CFS</v>
      </c>
      <c r="F269" s="12" t="s">
        <v>248</v>
      </c>
      <c r="G269" s="14">
        <v>45126</v>
      </c>
      <c r="H269" s="12" t="s">
        <v>3</v>
      </c>
      <c r="I269" s="12" t="s">
        <v>152</v>
      </c>
      <c r="J269" s="12"/>
      <c r="K269" s="12"/>
      <c r="L269" s="12" t="s">
        <v>125</v>
      </c>
      <c r="M269" s="12"/>
      <c r="N269" s="12"/>
      <c r="O269" s="12"/>
      <c r="P269" s="12" t="s">
        <v>126</v>
      </c>
      <c r="Q269" s="627">
        <f>VLOOKUP(P269,'Copie doc'!$F$5:$H$30,3,FALSE)</f>
        <v>78700</v>
      </c>
      <c r="R269" s="620"/>
      <c r="S269" s="616"/>
      <c r="T269" s="616"/>
      <c r="U269" s="12"/>
      <c r="V269" s="12"/>
      <c r="W269" s="617"/>
      <c r="X269" s="12"/>
      <c r="Y269" s="630"/>
      <c r="Z269" s="12"/>
      <c r="AA269" s="3"/>
      <c r="AB269" s="3"/>
    </row>
    <row r="270" spans="1:28">
      <c r="A270" s="12">
        <f t="shared" si="19"/>
        <v>267</v>
      </c>
      <c r="B270" s="12" t="str">
        <f t="shared" si="20"/>
        <v>CFS</v>
      </c>
      <c r="C270" s="12" t="str">
        <f t="shared" si="18"/>
        <v>267-CFS</v>
      </c>
      <c r="D270" s="12" t="s">
        <v>189</v>
      </c>
      <c r="E270" s="13" t="str">
        <f t="shared" si="21"/>
        <v>267-CFS</v>
      </c>
      <c r="F270" s="12" t="s">
        <v>248</v>
      </c>
      <c r="G270" s="14">
        <v>45138</v>
      </c>
      <c r="H270" s="12" t="s">
        <v>3</v>
      </c>
      <c r="I270" s="12" t="s">
        <v>152</v>
      </c>
      <c r="J270" s="12"/>
      <c r="K270" s="12"/>
      <c r="L270" s="12" t="s">
        <v>130</v>
      </c>
      <c r="M270" s="12"/>
      <c r="N270" s="12"/>
      <c r="O270" s="12"/>
      <c r="P270" s="12" t="s">
        <v>126</v>
      </c>
      <c r="Q270" s="627">
        <f>VLOOKUP(P270,'Copie doc'!$F$5:$H$30,3,FALSE)</f>
        <v>78700</v>
      </c>
      <c r="R270" s="620"/>
      <c r="S270" s="616"/>
      <c r="T270" s="616"/>
      <c r="U270" s="12"/>
      <c r="V270" s="12"/>
      <c r="W270" s="617"/>
      <c r="X270" s="12"/>
      <c r="Y270" s="630"/>
      <c r="Z270" s="12"/>
      <c r="AA270" s="3"/>
      <c r="AB270" s="3"/>
    </row>
    <row r="271" spans="1:28">
      <c r="A271" s="12">
        <f t="shared" si="19"/>
        <v>268</v>
      </c>
      <c r="B271" s="12" t="str">
        <f t="shared" si="20"/>
        <v>CHP</v>
      </c>
      <c r="C271" s="12" t="str">
        <f t="shared" si="18"/>
        <v>268-CHP</v>
      </c>
      <c r="D271" s="12" t="s">
        <v>189</v>
      </c>
      <c r="E271" s="13" t="str">
        <f t="shared" si="21"/>
        <v>268-CHP</v>
      </c>
      <c r="F271" s="12" t="s">
        <v>248</v>
      </c>
      <c r="G271" s="14">
        <v>45135</v>
      </c>
      <c r="H271" s="12" t="s">
        <v>3</v>
      </c>
      <c r="I271" s="12" t="s">
        <v>152</v>
      </c>
      <c r="J271" s="12"/>
      <c r="K271" s="12"/>
      <c r="L271" s="12" t="s">
        <v>130</v>
      </c>
      <c r="M271" s="12"/>
      <c r="N271" s="12"/>
      <c r="O271" s="12"/>
      <c r="P271" s="12" t="s">
        <v>131</v>
      </c>
      <c r="Q271" s="627">
        <f>VLOOKUP(P271,'Copie doc'!$F$5:$H$30,3,FALSE)</f>
        <v>78570</v>
      </c>
      <c r="R271" s="620"/>
      <c r="S271" s="616"/>
      <c r="T271" s="616"/>
      <c r="U271" s="12"/>
      <c r="V271" s="12"/>
      <c r="W271" s="617"/>
      <c r="X271" s="12"/>
      <c r="Y271" s="630"/>
      <c r="Z271" s="12"/>
      <c r="AA271" s="3"/>
      <c r="AB271" s="3"/>
    </row>
    <row r="272" spans="1:28">
      <c r="A272" s="12">
        <f t="shared" si="19"/>
        <v>269</v>
      </c>
      <c r="B272" s="12" t="str">
        <f t="shared" si="20"/>
        <v>ORG</v>
      </c>
      <c r="C272" s="12" t="str">
        <f t="shared" si="18"/>
        <v>269-ORG</v>
      </c>
      <c r="D272" s="12" t="s">
        <v>189</v>
      </c>
      <c r="E272" s="13" t="str">
        <f t="shared" si="21"/>
        <v>269-ORG</v>
      </c>
      <c r="F272" s="12" t="s">
        <v>217</v>
      </c>
      <c r="G272" s="14">
        <v>45134</v>
      </c>
      <c r="H272" s="12" t="s">
        <v>3</v>
      </c>
      <c r="I272" s="12" t="s">
        <v>152</v>
      </c>
      <c r="J272" s="12"/>
      <c r="K272" s="12"/>
      <c r="L272" s="12" t="s">
        <v>130</v>
      </c>
      <c r="M272" s="12"/>
      <c r="N272" s="12"/>
      <c r="O272" s="12"/>
      <c r="P272" s="12" t="s">
        <v>101</v>
      </c>
      <c r="Q272" s="627">
        <f>VLOOKUP(P272,'Copie doc'!$F$5:$H$30,3,FALSE)</f>
        <v>78630</v>
      </c>
      <c r="R272" s="620"/>
      <c r="S272" s="616"/>
      <c r="T272" s="616"/>
      <c r="U272" s="12"/>
      <c r="V272" s="12"/>
      <c r="W272" s="617"/>
      <c r="X272" s="12"/>
      <c r="Y272" s="630"/>
      <c r="Z272" s="12"/>
      <c r="AA272" s="3"/>
      <c r="AB272" s="3"/>
    </row>
    <row r="273" spans="1:28">
      <c r="A273" s="12">
        <f t="shared" si="19"/>
        <v>270</v>
      </c>
      <c r="B273" s="12" t="str">
        <f t="shared" si="20"/>
        <v>AND</v>
      </c>
      <c r="C273" s="12" t="str">
        <f t="shared" si="18"/>
        <v>270-AND</v>
      </c>
      <c r="D273" s="12" t="s">
        <v>189</v>
      </c>
      <c r="E273" s="13" t="str">
        <f t="shared" si="21"/>
        <v>270-AND</v>
      </c>
      <c r="F273" s="12" t="s">
        <v>217</v>
      </c>
      <c r="G273" s="14">
        <v>45135</v>
      </c>
      <c r="H273" s="12" t="s">
        <v>3</v>
      </c>
      <c r="I273" s="12" t="s">
        <v>129</v>
      </c>
      <c r="J273" s="12"/>
      <c r="K273" s="12"/>
      <c r="L273" s="12" t="s">
        <v>130</v>
      </c>
      <c r="M273" s="12"/>
      <c r="N273" s="12"/>
      <c r="O273" s="12"/>
      <c r="P273" s="12" t="s">
        <v>5</v>
      </c>
      <c r="Q273" s="627">
        <f>VLOOKUP(P273,'Copie doc'!$F$5:$H$30,3,FALSE)</f>
        <v>78570</v>
      </c>
      <c r="R273" s="620"/>
      <c r="S273" s="616"/>
      <c r="T273" s="616"/>
      <c r="U273" s="12"/>
      <c r="V273" s="12"/>
      <c r="W273" s="617"/>
      <c r="X273" s="12"/>
      <c r="Y273" s="630"/>
      <c r="Z273" s="12"/>
      <c r="AA273" s="3"/>
      <c r="AB273" s="3"/>
    </row>
    <row r="274" spans="1:28">
      <c r="A274" s="12">
        <f t="shared" si="19"/>
        <v>271</v>
      </c>
      <c r="B274" s="12" t="str">
        <f t="shared" si="20"/>
        <v>BUT</v>
      </c>
      <c r="C274" s="12" t="str">
        <f t="shared" si="18"/>
        <v>271-BUT</v>
      </c>
      <c r="D274" s="12" t="s">
        <v>189</v>
      </c>
      <c r="E274" s="13" t="str">
        <f t="shared" si="21"/>
        <v>271-BUT</v>
      </c>
      <c r="F274" s="12" t="s">
        <v>221</v>
      </c>
      <c r="G274" s="14">
        <v>45139</v>
      </c>
      <c r="H274" s="12" t="s">
        <v>3</v>
      </c>
      <c r="I274" s="12" t="s">
        <v>152</v>
      </c>
      <c r="J274" s="12"/>
      <c r="K274" s="12"/>
      <c r="L274" s="12" t="s">
        <v>130</v>
      </c>
      <c r="M274" s="12"/>
      <c r="N274" s="12"/>
      <c r="O274" s="12"/>
      <c r="P274" s="12" t="s">
        <v>182</v>
      </c>
      <c r="Q274" s="627">
        <f>VLOOKUP(P274,'Copie doc'!$F$5:$H$30,3,FALSE)</f>
        <v>95430</v>
      </c>
      <c r="R274" s="620"/>
      <c r="S274" s="616"/>
      <c r="T274" s="616"/>
      <c r="U274" s="12"/>
      <c r="V274" s="12"/>
      <c r="W274" s="617"/>
      <c r="X274" s="12"/>
      <c r="Y274" s="630"/>
      <c r="Z274" s="12"/>
      <c r="AA274" s="3"/>
      <c r="AB274" s="3"/>
    </row>
    <row r="275" spans="1:28">
      <c r="A275" s="12">
        <f t="shared" si="19"/>
        <v>272</v>
      </c>
      <c r="B275" s="12" t="str">
        <f t="shared" si="20"/>
        <v>BDA</v>
      </c>
      <c r="C275" s="12" t="str">
        <f t="shared" si="18"/>
        <v>272-BDA</v>
      </c>
      <c r="D275" s="12" t="s">
        <v>189</v>
      </c>
      <c r="E275" s="13" t="str">
        <f t="shared" si="21"/>
        <v>272-BDA</v>
      </c>
      <c r="F275" s="12" t="s">
        <v>231</v>
      </c>
      <c r="G275" s="14">
        <v>45148</v>
      </c>
      <c r="H275" s="12" t="s">
        <v>3</v>
      </c>
      <c r="I275" s="12" t="s">
        <v>150</v>
      </c>
      <c r="J275" s="12"/>
      <c r="K275" s="12"/>
      <c r="L275" s="12" t="s">
        <v>130</v>
      </c>
      <c r="M275" s="12"/>
      <c r="N275" s="12"/>
      <c r="O275" s="12"/>
      <c r="P275" s="12" t="s">
        <v>191</v>
      </c>
      <c r="Q275" s="627">
        <f>VLOOKUP(P275,'Copie doc'!$F$5:$H$30,3,FALSE)</f>
        <v>78390</v>
      </c>
      <c r="R275" s="620"/>
      <c r="S275" s="616"/>
      <c r="T275" s="616"/>
      <c r="U275" s="12"/>
      <c r="V275" s="12"/>
      <c r="W275" s="617"/>
      <c r="X275" s="12"/>
      <c r="Y275" s="630"/>
      <c r="Z275" s="12"/>
      <c r="AA275" s="3"/>
      <c r="AB275" s="3"/>
    </row>
    <row r="276" spans="1:28">
      <c r="A276" s="12">
        <f t="shared" si="19"/>
        <v>273</v>
      </c>
      <c r="B276" s="12" t="str">
        <f t="shared" si="20"/>
        <v>VAU</v>
      </c>
      <c r="C276" s="12" t="str">
        <f t="shared" si="18"/>
        <v>273-VAU</v>
      </c>
      <c r="D276" s="12" t="s">
        <v>189</v>
      </c>
      <c r="E276" s="13" t="str">
        <f t="shared" si="21"/>
        <v>273-VAU</v>
      </c>
      <c r="F276" s="12" t="s">
        <v>217</v>
      </c>
      <c r="G276" s="14">
        <v>45132</v>
      </c>
      <c r="H276" s="12" t="s">
        <v>2</v>
      </c>
      <c r="I276" s="12" t="s">
        <v>152</v>
      </c>
      <c r="J276" s="12"/>
      <c r="K276" s="12"/>
      <c r="L276" s="12" t="s">
        <v>130</v>
      </c>
      <c r="M276" s="12"/>
      <c r="N276" s="12"/>
      <c r="O276" s="12"/>
      <c r="P276" s="12" t="s">
        <v>138</v>
      </c>
      <c r="Q276" s="627">
        <f>VLOOKUP(P276,'Copie doc'!$F$5:$H$30,3,FALSE)</f>
        <v>78740</v>
      </c>
      <c r="R276" s="620"/>
      <c r="S276" s="616"/>
      <c r="T276" s="616"/>
      <c r="U276" s="12"/>
      <c r="V276" s="12"/>
      <c r="W276" s="617"/>
      <c r="X276" s="12"/>
      <c r="Y276" s="630"/>
      <c r="Z276" s="12"/>
      <c r="AA276" s="3"/>
      <c r="AB276" s="3"/>
    </row>
    <row r="277" spans="1:28">
      <c r="A277" s="12">
        <f t="shared" si="19"/>
        <v>274</v>
      </c>
      <c r="B277" s="12" t="str">
        <f t="shared" si="20"/>
        <v>CFS</v>
      </c>
      <c r="C277" s="12" t="str">
        <f t="shared" si="18"/>
        <v>274-CFS</v>
      </c>
      <c r="D277" s="12" t="s">
        <v>189</v>
      </c>
      <c r="E277" s="13" t="str">
        <f t="shared" si="21"/>
        <v>274-CFS</v>
      </c>
      <c r="F277" s="12" t="s">
        <v>248</v>
      </c>
      <c r="G277" s="14">
        <v>45138</v>
      </c>
      <c r="H277" s="12" t="s">
        <v>3</v>
      </c>
      <c r="I277" s="12" t="s">
        <v>150</v>
      </c>
      <c r="J277" s="12"/>
      <c r="K277" s="12"/>
      <c r="L277" s="12" t="s">
        <v>130</v>
      </c>
      <c r="M277" s="12"/>
      <c r="N277" s="12"/>
      <c r="O277" s="12"/>
      <c r="P277" s="12" t="s">
        <v>126</v>
      </c>
      <c r="Q277" s="627">
        <f>VLOOKUP(P277,'Copie doc'!$F$5:$H$30,3,FALSE)</f>
        <v>78700</v>
      </c>
      <c r="R277" s="620"/>
      <c r="S277" s="616"/>
      <c r="T277" s="616"/>
      <c r="U277" s="12"/>
      <c r="V277" s="12"/>
      <c r="W277" s="617"/>
      <c r="X277" s="12"/>
      <c r="Y277" s="630"/>
      <c r="Z277" s="12"/>
      <c r="AA277" s="3"/>
      <c r="AB277" s="3"/>
    </row>
    <row r="278" spans="1:28">
      <c r="A278" s="12">
        <f t="shared" si="19"/>
        <v>275</v>
      </c>
      <c r="B278" s="12" t="str">
        <f t="shared" si="20"/>
        <v>CHP</v>
      </c>
      <c r="C278" s="12" t="str">
        <f t="shared" si="18"/>
        <v>275-CHP</v>
      </c>
      <c r="D278" s="12" t="s">
        <v>189</v>
      </c>
      <c r="E278" s="13" t="str">
        <f t="shared" si="21"/>
        <v>275-CHP</v>
      </c>
      <c r="F278" s="12" t="s">
        <v>217</v>
      </c>
      <c r="G278" s="14">
        <v>45135</v>
      </c>
      <c r="H278" s="12" t="s">
        <v>3</v>
      </c>
      <c r="I278" s="12" t="s">
        <v>152</v>
      </c>
      <c r="J278" s="12"/>
      <c r="K278" s="12"/>
      <c r="L278" s="12" t="s">
        <v>130</v>
      </c>
      <c r="M278" s="12"/>
      <c r="N278" s="12"/>
      <c r="O278" s="12"/>
      <c r="P278" s="12" t="s">
        <v>131</v>
      </c>
      <c r="Q278" s="627">
        <f>VLOOKUP(P278,'Copie doc'!$F$5:$H$30,3,FALSE)</f>
        <v>78570</v>
      </c>
      <c r="R278" s="620"/>
      <c r="S278" s="616"/>
      <c r="T278" s="616"/>
      <c r="U278" s="12"/>
      <c r="V278" s="12"/>
      <c r="W278" s="617"/>
      <c r="X278" s="12"/>
      <c r="Y278" s="630"/>
      <c r="Z278" s="12"/>
      <c r="AA278" s="3"/>
      <c r="AB278" s="3"/>
    </row>
    <row r="279" spans="1:28">
      <c r="A279" s="12">
        <f t="shared" si="19"/>
        <v>276</v>
      </c>
      <c r="B279" s="12" t="str">
        <f t="shared" si="20"/>
        <v>CFS</v>
      </c>
      <c r="C279" s="12" t="str">
        <f t="shared" si="18"/>
        <v>276-CFS</v>
      </c>
      <c r="D279" s="12" t="s">
        <v>189</v>
      </c>
      <c r="E279" s="13" t="str">
        <f t="shared" si="21"/>
        <v>276-CFS</v>
      </c>
      <c r="F279" s="12" t="s">
        <v>248</v>
      </c>
      <c r="G279" s="14">
        <v>45139</v>
      </c>
      <c r="H279" s="12" t="s">
        <v>3</v>
      </c>
      <c r="I279" s="12" t="s">
        <v>129</v>
      </c>
      <c r="J279" s="12"/>
      <c r="K279" s="12"/>
      <c r="L279" s="12" t="s">
        <v>130</v>
      </c>
      <c r="M279" s="12"/>
      <c r="N279" s="12"/>
      <c r="O279" s="12"/>
      <c r="P279" s="12" t="s">
        <v>126</v>
      </c>
      <c r="Q279" s="627">
        <f>VLOOKUP(P279,'Copie doc'!$F$5:$H$30,3,FALSE)</f>
        <v>78700</v>
      </c>
      <c r="R279" s="620"/>
      <c r="S279" s="616"/>
      <c r="T279" s="616"/>
      <c r="U279" s="12"/>
      <c r="V279" s="12"/>
      <c r="W279" s="617"/>
      <c r="X279" s="12"/>
      <c r="Y279" s="630"/>
      <c r="Z279" s="12"/>
      <c r="AA279" s="3"/>
      <c r="AB279" s="3"/>
    </row>
    <row r="280" spans="1:28">
      <c r="A280" s="12">
        <f t="shared" si="19"/>
        <v>277</v>
      </c>
      <c r="B280" s="12" t="str">
        <f t="shared" si="20"/>
        <v>ACH</v>
      </c>
      <c r="C280" s="12" t="str">
        <f t="shared" si="18"/>
        <v>277-ACH</v>
      </c>
      <c r="D280" s="12" t="s">
        <v>189</v>
      </c>
      <c r="E280" s="13" t="str">
        <f t="shared" si="21"/>
        <v>277-ACH</v>
      </c>
      <c r="F280" s="12" t="s">
        <v>217</v>
      </c>
      <c r="G280" s="14">
        <v>45135</v>
      </c>
      <c r="H280" s="12" t="s">
        <v>2</v>
      </c>
      <c r="I280" s="12" t="s">
        <v>129</v>
      </c>
      <c r="J280" s="12"/>
      <c r="K280" s="12"/>
      <c r="L280" s="12" t="s">
        <v>125</v>
      </c>
      <c r="M280" s="12"/>
      <c r="N280" s="12"/>
      <c r="O280" s="12"/>
      <c r="P280" s="12" t="s">
        <v>8</v>
      </c>
      <c r="Q280" s="627">
        <f>VLOOKUP(P280,'Copie doc'!$F$5:$H$30,3,FALSE)</f>
        <v>78260</v>
      </c>
      <c r="R280" s="620"/>
      <c r="S280" s="616"/>
      <c r="T280" s="616"/>
      <c r="U280" s="12"/>
      <c r="V280" s="12"/>
      <c r="W280" s="617"/>
      <c r="X280" s="12"/>
      <c r="Y280" s="630"/>
      <c r="Z280" s="12"/>
      <c r="AA280" s="3"/>
      <c r="AB280" s="3"/>
    </row>
    <row r="281" spans="1:28">
      <c r="A281" s="12">
        <f t="shared" si="19"/>
        <v>278</v>
      </c>
      <c r="B281" s="12" t="str">
        <f t="shared" si="20"/>
        <v>CHP</v>
      </c>
      <c r="C281" s="12" t="str">
        <f t="shared" si="18"/>
        <v>278-CHP</v>
      </c>
      <c r="D281" s="12" t="s">
        <v>189</v>
      </c>
      <c r="E281" s="13" t="str">
        <f t="shared" si="21"/>
        <v>278-CHP</v>
      </c>
      <c r="F281" s="12" t="s">
        <v>217</v>
      </c>
      <c r="G281" s="14">
        <v>45135</v>
      </c>
      <c r="H281" s="12" t="s">
        <v>3</v>
      </c>
      <c r="I281" s="12" t="s">
        <v>150</v>
      </c>
      <c r="J281" s="12"/>
      <c r="K281" s="12"/>
      <c r="L281" s="12" t="s">
        <v>125</v>
      </c>
      <c r="M281" s="12"/>
      <c r="N281" s="12"/>
      <c r="O281" s="12"/>
      <c r="P281" s="12" t="s">
        <v>131</v>
      </c>
      <c r="Q281" s="627">
        <f>VLOOKUP(P281,'Copie doc'!$F$5:$H$30,3,FALSE)</f>
        <v>78570</v>
      </c>
      <c r="R281" s="620"/>
      <c r="S281" s="616"/>
      <c r="T281" s="616"/>
      <c r="U281" s="12"/>
      <c r="V281" s="12"/>
      <c r="W281" s="617"/>
      <c r="X281" s="12"/>
      <c r="Y281" s="630"/>
      <c r="Z281" s="12"/>
      <c r="AA281" s="3"/>
      <c r="AB281" s="3"/>
    </row>
    <row r="282" spans="1:28">
      <c r="A282" s="12">
        <f t="shared" si="19"/>
        <v>279</v>
      </c>
      <c r="B282" s="12" t="str">
        <f t="shared" si="20"/>
        <v>AND</v>
      </c>
      <c r="C282" s="12" t="str">
        <f t="shared" si="18"/>
        <v>279-AND</v>
      </c>
      <c r="D282" s="12" t="s">
        <v>189</v>
      </c>
      <c r="E282" s="13" t="str">
        <f t="shared" si="21"/>
        <v>279-AND</v>
      </c>
      <c r="F282" s="12" t="s">
        <v>221</v>
      </c>
      <c r="G282" s="14">
        <v>45138</v>
      </c>
      <c r="H282" s="12" t="s">
        <v>3</v>
      </c>
      <c r="I282" s="12" t="s">
        <v>150</v>
      </c>
      <c r="J282" s="12"/>
      <c r="K282" s="12"/>
      <c r="L282" s="12" t="s">
        <v>130</v>
      </c>
      <c r="M282" s="12"/>
      <c r="N282" s="12"/>
      <c r="O282" s="12"/>
      <c r="P282" s="12" t="s">
        <v>5</v>
      </c>
      <c r="Q282" s="627">
        <f>VLOOKUP(P282,'Copie doc'!$F$5:$H$30,3,FALSE)</f>
        <v>78570</v>
      </c>
      <c r="R282" s="620"/>
      <c r="S282" s="616"/>
      <c r="T282" s="616"/>
      <c r="U282" s="12"/>
      <c r="V282" s="12"/>
      <c r="W282" s="617"/>
      <c r="X282" s="12"/>
      <c r="Y282" s="630"/>
      <c r="Z282" s="12"/>
      <c r="AA282" s="3"/>
      <c r="AB282" s="3"/>
    </row>
    <row r="283" spans="1:28">
      <c r="A283" s="12">
        <f t="shared" si="19"/>
        <v>280</v>
      </c>
      <c r="B283" s="12" t="str">
        <f t="shared" si="20"/>
        <v>CFS</v>
      </c>
      <c r="C283" s="12" t="str">
        <f t="shared" si="18"/>
        <v>280-CFS</v>
      </c>
      <c r="D283" s="12" t="s">
        <v>189</v>
      </c>
      <c r="E283" s="13" t="str">
        <f t="shared" si="21"/>
        <v>280-CFS</v>
      </c>
      <c r="F283" s="12" t="s">
        <v>248</v>
      </c>
      <c r="G283" s="14">
        <v>45138</v>
      </c>
      <c r="H283" s="12" t="s">
        <v>2</v>
      </c>
      <c r="I283" s="12" t="s">
        <v>129</v>
      </c>
      <c r="J283" s="12"/>
      <c r="K283" s="12"/>
      <c r="L283" s="12" t="s">
        <v>130</v>
      </c>
      <c r="M283" s="12"/>
      <c r="N283" s="12"/>
      <c r="O283" s="12"/>
      <c r="P283" s="12" t="s">
        <v>126</v>
      </c>
      <c r="Q283" s="627">
        <f>VLOOKUP(P283,'Copie doc'!$F$5:$H$30,3,FALSE)</f>
        <v>78700</v>
      </c>
      <c r="R283" s="620"/>
      <c r="S283" s="616"/>
      <c r="T283" s="616"/>
      <c r="U283" s="12"/>
      <c r="V283" s="12"/>
      <c r="W283" s="617"/>
      <c r="X283" s="12"/>
      <c r="Y283" s="630"/>
      <c r="Z283" s="12"/>
      <c r="AA283" s="3"/>
      <c r="AB283" s="3"/>
    </row>
    <row r="284" spans="1:28">
      <c r="A284" s="12">
        <f t="shared" si="19"/>
        <v>281</v>
      </c>
      <c r="B284" s="12" t="str">
        <f t="shared" si="20"/>
        <v>CFS</v>
      </c>
      <c r="C284" s="12" t="str">
        <f t="shared" si="18"/>
        <v>281-CFS</v>
      </c>
      <c r="D284" s="12" t="s">
        <v>189</v>
      </c>
      <c r="E284" s="13" t="str">
        <f t="shared" si="21"/>
        <v>281-CFS</v>
      </c>
      <c r="F284" s="12" t="s">
        <v>248</v>
      </c>
      <c r="G284" s="14">
        <v>45134</v>
      </c>
      <c r="H284" s="12" t="s">
        <v>2</v>
      </c>
      <c r="I284" s="12" t="s">
        <v>150</v>
      </c>
      <c r="J284" s="12"/>
      <c r="K284" s="12"/>
      <c r="L284" s="12" t="s">
        <v>130</v>
      </c>
      <c r="M284" s="12"/>
      <c r="N284" s="12"/>
      <c r="O284" s="12"/>
      <c r="P284" s="12" t="s">
        <v>126</v>
      </c>
      <c r="Q284" s="627">
        <f>VLOOKUP(P284,'Copie doc'!$F$5:$H$30,3,FALSE)</f>
        <v>78700</v>
      </c>
      <c r="R284" s="12"/>
      <c r="S284" s="616"/>
      <c r="T284" s="616"/>
      <c r="U284" s="12"/>
      <c r="V284" s="12"/>
      <c r="W284" s="617"/>
      <c r="X284" s="12"/>
      <c r="Y284" s="630"/>
      <c r="Z284" s="12" t="s">
        <v>153</v>
      </c>
      <c r="AA284" s="3"/>
      <c r="AB284" s="3"/>
    </row>
    <row r="285" spans="1:28">
      <c r="A285" s="12">
        <f t="shared" si="19"/>
        <v>282</v>
      </c>
      <c r="B285" s="12" t="str">
        <f t="shared" si="20"/>
        <v>CFS</v>
      </c>
      <c r="C285" s="12" t="str">
        <f t="shared" si="18"/>
        <v>282-CFS</v>
      </c>
      <c r="D285" s="12" t="s">
        <v>189</v>
      </c>
      <c r="E285" s="13" t="str">
        <f t="shared" si="21"/>
        <v>282-CFS</v>
      </c>
      <c r="F285" s="12" t="s">
        <v>248</v>
      </c>
      <c r="G285" s="14">
        <v>45160</v>
      </c>
      <c r="H285" s="12" t="s">
        <v>3</v>
      </c>
      <c r="I285" s="12" t="s">
        <v>150</v>
      </c>
      <c r="J285" s="12"/>
      <c r="K285" s="12"/>
      <c r="L285" s="12" t="s">
        <v>125</v>
      </c>
      <c r="M285" s="12"/>
      <c r="N285" s="12"/>
      <c r="O285" s="12"/>
      <c r="P285" s="12" t="s">
        <v>126</v>
      </c>
      <c r="Q285" s="627">
        <f>VLOOKUP(P285,'Copie doc'!$F$5:$H$30,3,FALSE)</f>
        <v>78700</v>
      </c>
      <c r="R285" s="620"/>
      <c r="S285" s="616"/>
      <c r="T285" s="616"/>
      <c r="U285" s="12"/>
      <c r="V285" s="12"/>
      <c r="W285" s="617"/>
      <c r="X285" s="12"/>
      <c r="Y285" s="630"/>
      <c r="Z285" s="12"/>
      <c r="AA285" s="3"/>
      <c r="AB285" s="3"/>
    </row>
    <row r="286" spans="1:28">
      <c r="A286" s="12">
        <f t="shared" si="19"/>
        <v>283</v>
      </c>
      <c r="B286" s="12" t="str">
        <f t="shared" si="20"/>
        <v>ACH</v>
      </c>
      <c r="C286" s="12" t="str">
        <f t="shared" si="18"/>
        <v>283-ACH</v>
      </c>
      <c r="D286" s="12" t="s">
        <v>189</v>
      </c>
      <c r="E286" s="13" t="str">
        <f t="shared" si="21"/>
        <v>283-ACH</v>
      </c>
      <c r="F286" s="12" t="s">
        <v>217</v>
      </c>
      <c r="G286" s="14">
        <v>45135</v>
      </c>
      <c r="H286" s="12" t="s">
        <v>2</v>
      </c>
      <c r="I286" s="12" t="s">
        <v>152</v>
      </c>
      <c r="J286" s="12"/>
      <c r="K286" s="12"/>
      <c r="L286" s="12" t="s">
        <v>125</v>
      </c>
      <c r="M286" s="12"/>
      <c r="N286" s="12"/>
      <c r="O286" s="12"/>
      <c r="P286" s="12" t="s">
        <v>8</v>
      </c>
      <c r="Q286" s="627">
        <f>VLOOKUP(P286,'Copie doc'!$F$5:$H$30,3,FALSE)</f>
        <v>78260</v>
      </c>
      <c r="R286" s="620"/>
      <c r="S286" s="616"/>
      <c r="T286" s="616"/>
      <c r="U286" s="12"/>
      <c r="V286" s="12"/>
      <c r="W286" s="617"/>
      <c r="X286" s="12"/>
      <c r="Y286" s="630"/>
      <c r="Z286" s="12"/>
      <c r="AA286" s="3"/>
      <c r="AB286" s="3"/>
    </row>
    <row r="287" spans="1:28">
      <c r="A287" s="12">
        <f t="shared" si="19"/>
        <v>284</v>
      </c>
      <c r="B287" s="12" t="str">
        <f t="shared" si="20"/>
        <v>CEL</v>
      </c>
      <c r="C287" s="12" t="str">
        <f t="shared" si="18"/>
        <v>284-CEL</v>
      </c>
      <c r="D287" s="12" t="s">
        <v>189</v>
      </c>
      <c r="E287" s="13" t="str">
        <f t="shared" si="21"/>
        <v>284-CEL</v>
      </c>
      <c r="F287" s="12" t="s">
        <v>231</v>
      </c>
      <c r="G287" s="14">
        <v>45146</v>
      </c>
      <c r="H287" s="12" t="s">
        <v>2</v>
      </c>
      <c r="I287" s="12" t="s">
        <v>150</v>
      </c>
      <c r="J287" s="12"/>
      <c r="K287" s="12"/>
      <c r="L287" s="12" t="s">
        <v>125</v>
      </c>
      <c r="M287" s="12"/>
      <c r="N287" s="12"/>
      <c r="O287" s="12"/>
      <c r="P287" s="12" t="s">
        <v>188</v>
      </c>
      <c r="Q287" s="627">
        <f>VLOOKUP(P287,'Copie doc'!$F$5:$H$30,3,FALSE)</f>
        <v>78170</v>
      </c>
      <c r="R287" s="620"/>
      <c r="S287" s="616"/>
      <c r="T287" s="616"/>
      <c r="U287" s="12"/>
      <c r="V287" s="12"/>
      <c r="W287" s="617"/>
      <c r="X287" s="12"/>
      <c r="Y287" s="630"/>
      <c r="Z287" s="12"/>
      <c r="AA287" s="3"/>
      <c r="AB287" s="3"/>
    </row>
    <row r="288" spans="1:28">
      <c r="A288" s="12">
        <f t="shared" si="19"/>
        <v>285</v>
      </c>
      <c r="B288" s="12" t="str">
        <f t="shared" si="20"/>
        <v>CFS</v>
      </c>
      <c r="C288" s="12" t="str">
        <f t="shared" si="18"/>
        <v>285-CFS</v>
      </c>
      <c r="D288" s="12" t="s">
        <v>189</v>
      </c>
      <c r="E288" s="13" t="str">
        <f t="shared" si="21"/>
        <v>285-CFS</v>
      </c>
      <c r="F288" s="12" t="s">
        <v>221</v>
      </c>
      <c r="G288" s="14">
        <v>45135</v>
      </c>
      <c r="H288" s="12" t="s">
        <v>3</v>
      </c>
      <c r="I288" s="12" t="s">
        <v>150</v>
      </c>
      <c r="J288" s="12"/>
      <c r="K288" s="12"/>
      <c r="L288" s="12" t="s">
        <v>130</v>
      </c>
      <c r="M288" s="12"/>
      <c r="N288" s="12"/>
      <c r="O288" s="12"/>
      <c r="P288" s="12" t="s">
        <v>126</v>
      </c>
      <c r="Q288" s="627">
        <f>VLOOKUP(P288,'Copie doc'!$F$5:$H$30,3,FALSE)</f>
        <v>78700</v>
      </c>
      <c r="R288" s="620"/>
      <c r="S288" s="616"/>
      <c r="T288" s="616"/>
      <c r="U288" s="12"/>
      <c r="V288" s="12"/>
      <c r="W288" s="617"/>
      <c r="X288" s="12"/>
      <c r="Y288" s="630"/>
      <c r="Z288" s="12"/>
      <c r="AA288" s="3"/>
      <c r="AB288" s="3"/>
    </row>
    <row r="289" spans="1:28">
      <c r="A289" s="12">
        <f t="shared" si="19"/>
        <v>286</v>
      </c>
      <c r="B289" s="12" t="str">
        <f t="shared" si="20"/>
        <v>TES</v>
      </c>
      <c r="C289" s="12" t="str">
        <f t="shared" si="18"/>
        <v>286-TES</v>
      </c>
      <c r="D289" s="12" t="s">
        <v>189</v>
      </c>
      <c r="E289" s="13" t="str">
        <f t="shared" si="21"/>
        <v>286-TES</v>
      </c>
      <c r="F289" s="12" t="s">
        <v>217</v>
      </c>
      <c r="G289" s="14">
        <v>45168</v>
      </c>
      <c r="H289" s="12" t="s">
        <v>3</v>
      </c>
      <c r="I289" s="12" t="s">
        <v>150</v>
      </c>
      <c r="J289" s="12"/>
      <c r="K289" s="12"/>
      <c r="L289" s="12" t="s">
        <v>130</v>
      </c>
      <c r="M289" s="12"/>
      <c r="N289" s="12"/>
      <c r="O289" s="12"/>
      <c r="P289" s="12" t="s">
        <v>103</v>
      </c>
      <c r="Q289" s="627">
        <f>VLOOKUP(P289,'Copie doc'!$F$5:$H$30,3,FALSE)</f>
        <v>78250</v>
      </c>
      <c r="R289" s="620"/>
      <c r="S289" s="616"/>
      <c r="T289" s="616"/>
      <c r="U289" s="12"/>
      <c r="V289" s="12"/>
      <c r="W289" s="617"/>
      <c r="X289" s="12"/>
      <c r="Y289" s="630"/>
      <c r="Z289" s="12" t="s">
        <v>153</v>
      </c>
      <c r="AA289" s="3"/>
      <c r="AB289" s="3"/>
    </row>
    <row r="290" spans="1:28">
      <c r="A290" s="12">
        <f t="shared" si="19"/>
        <v>287</v>
      </c>
      <c r="B290" s="12" t="str">
        <f t="shared" si="20"/>
        <v>CAR</v>
      </c>
      <c r="C290" s="12" t="str">
        <f t="shared" si="18"/>
        <v>287-CAR</v>
      </c>
      <c r="D290" s="12" t="s">
        <v>189</v>
      </c>
      <c r="E290" s="13" t="str">
        <f t="shared" si="21"/>
        <v>287-CAR</v>
      </c>
      <c r="F290" s="12" t="s">
        <v>248</v>
      </c>
      <c r="G290" s="14">
        <v>45142</v>
      </c>
      <c r="H290" s="12" t="s">
        <v>3</v>
      </c>
      <c r="I290" s="12" t="s">
        <v>152</v>
      </c>
      <c r="J290" s="12"/>
      <c r="K290" s="12"/>
      <c r="L290" s="12" t="s">
        <v>125</v>
      </c>
      <c r="M290" s="12"/>
      <c r="N290" s="12"/>
      <c r="O290" s="12"/>
      <c r="P290" s="12" t="s">
        <v>151</v>
      </c>
      <c r="Q290" s="627">
        <f>VLOOKUP(P290,'Copie doc'!$F$5:$H$30,3,FALSE)</f>
        <v>78955</v>
      </c>
      <c r="R290" s="620"/>
      <c r="S290" s="616"/>
      <c r="T290" s="616"/>
      <c r="U290" s="12"/>
      <c r="V290" s="12"/>
      <c r="W290" s="617"/>
      <c r="X290" s="12"/>
      <c r="Y290" s="630"/>
      <c r="Z290" s="12"/>
      <c r="AA290" s="3"/>
      <c r="AB290" s="3"/>
    </row>
    <row r="291" spans="1:28">
      <c r="A291" s="12">
        <f t="shared" si="19"/>
        <v>288</v>
      </c>
      <c r="B291" s="12" t="str">
        <f t="shared" si="20"/>
        <v>MOR</v>
      </c>
      <c r="C291" s="12" t="str">
        <f t="shared" si="18"/>
        <v>288-MOR</v>
      </c>
      <c r="D291" s="12" t="s">
        <v>189</v>
      </c>
      <c r="E291" s="13" t="str">
        <f t="shared" si="21"/>
        <v>288-MOR</v>
      </c>
      <c r="F291" s="12" t="s">
        <v>249</v>
      </c>
      <c r="G291" s="14">
        <v>45132</v>
      </c>
      <c r="H291" s="12" t="s">
        <v>2</v>
      </c>
      <c r="I291" s="12" t="s">
        <v>134</v>
      </c>
      <c r="J291" s="12"/>
      <c r="K291" s="12"/>
      <c r="L291" s="12" t="s">
        <v>125</v>
      </c>
      <c r="M291" s="12"/>
      <c r="N291" s="12"/>
      <c r="O291" s="12"/>
      <c r="P291" s="12" t="s">
        <v>104</v>
      </c>
      <c r="Q291" s="627">
        <f>VLOOKUP(P291,'Copie doc'!$F$5:$H$30,3,FALSE)</f>
        <v>78630</v>
      </c>
      <c r="R291" s="620"/>
      <c r="S291" s="616"/>
      <c r="T291" s="616"/>
      <c r="U291" s="12"/>
      <c r="V291" s="12"/>
      <c r="W291" s="617"/>
      <c r="X291" s="12"/>
      <c r="Y291" s="630"/>
      <c r="Z291" s="12"/>
      <c r="AA291" s="3"/>
      <c r="AB291" s="3"/>
    </row>
    <row r="292" spans="1:28">
      <c r="A292" s="12">
        <f t="shared" si="19"/>
        <v>289</v>
      </c>
      <c r="B292" s="12" t="str">
        <f t="shared" si="20"/>
        <v>CFS</v>
      </c>
      <c r="C292" s="12" t="str">
        <f t="shared" si="18"/>
        <v>289-CFS</v>
      </c>
      <c r="D292" s="12" t="s">
        <v>189</v>
      </c>
      <c r="E292" s="13" t="str">
        <f t="shared" si="21"/>
        <v>289-CFS</v>
      </c>
      <c r="F292" s="12" t="s">
        <v>221</v>
      </c>
      <c r="G292" s="14">
        <v>45135</v>
      </c>
      <c r="H292" s="12" t="s">
        <v>3</v>
      </c>
      <c r="I292" s="12" t="s">
        <v>152</v>
      </c>
      <c r="J292" s="12"/>
      <c r="K292" s="12"/>
      <c r="L292" s="12" t="s">
        <v>130</v>
      </c>
      <c r="M292" s="12"/>
      <c r="N292" s="12"/>
      <c r="O292" s="12"/>
      <c r="P292" s="12" t="s">
        <v>126</v>
      </c>
      <c r="Q292" s="627">
        <f>VLOOKUP(P292,'Copie doc'!$F$5:$H$30,3,FALSE)</f>
        <v>78700</v>
      </c>
      <c r="R292" s="620"/>
      <c r="S292" s="616"/>
      <c r="T292" s="616"/>
      <c r="U292" s="12"/>
      <c r="V292" s="12"/>
      <c r="W292" s="617"/>
      <c r="X292" s="12"/>
      <c r="Y292" s="630"/>
      <c r="Z292" s="12"/>
      <c r="AA292" s="3"/>
      <c r="AB292" s="3"/>
    </row>
    <row r="293" spans="1:28">
      <c r="A293" s="12">
        <f t="shared" si="19"/>
        <v>290</v>
      </c>
      <c r="B293" s="12" t="str">
        <f t="shared" si="20"/>
        <v>CHP</v>
      </c>
      <c r="C293" s="12" t="str">
        <f t="shared" si="18"/>
        <v>290-CHP</v>
      </c>
      <c r="D293" s="12" t="s">
        <v>189</v>
      </c>
      <c r="E293" s="13" t="str">
        <f t="shared" si="21"/>
        <v>290-CHP</v>
      </c>
      <c r="F293" s="12" t="s">
        <v>248</v>
      </c>
      <c r="G293" s="14">
        <v>45133</v>
      </c>
      <c r="H293" s="12" t="s">
        <v>3</v>
      </c>
      <c r="I293" s="12" t="s">
        <v>129</v>
      </c>
      <c r="J293" s="12"/>
      <c r="K293" s="12"/>
      <c r="L293" s="12" t="s">
        <v>130</v>
      </c>
      <c r="M293" s="12"/>
      <c r="N293" s="12"/>
      <c r="O293" s="12"/>
      <c r="P293" s="12" t="s">
        <v>131</v>
      </c>
      <c r="Q293" s="627">
        <f>VLOOKUP(P293,'Copie doc'!$F$5:$H$30,3,FALSE)</f>
        <v>78570</v>
      </c>
      <c r="R293" s="620"/>
      <c r="S293" s="616"/>
      <c r="T293" s="616"/>
      <c r="U293" s="12"/>
      <c r="V293" s="12"/>
      <c r="W293" s="617"/>
      <c r="X293" s="12"/>
      <c r="Y293" s="630"/>
      <c r="Z293" s="12"/>
      <c r="AA293" s="3"/>
      <c r="AB293" s="3"/>
    </row>
    <row r="294" spans="1:28">
      <c r="A294" s="12">
        <f t="shared" si="19"/>
        <v>291</v>
      </c>
      <c r="B294" s="12" t="str">
        <f t="shared" si="20"/>
        <v>AUB</v>
      </c>
      <c r="C294" s="12" t="str">
        <f t="shared" si="18"/>
        <v>291-AUB</v>
      </c>
      <c r="D294" s="12" t="s">
        <v>189</v>
      </c>
      <c r="E294" s="13" t="str">
        <f t="shared" si="21"/>
        <v>291-AUB</v>
      </c>
      <c r="F294" s="12" t="s">
        <v>217</v>
      </c>
      <c r="G294" s="14">
        <v>45141</v>
      </c>
      <c r="H294" s="12" t="s">
        <v>3</v>
      </c>
      <c r="I294" s="12" t="s">
        <v>152</v>
      </c>
      <c r="J294" s="12"/>
      <c r="K294" s="12"/>
      <c r="L294" s="12" t="s">
        <v>130</v>
      </c>
      <c r="M294" s="12"/>
      <c r="N294" s="12"/>
      <c r="O294" s="12"/>
      <c r="P294" s="12" t="s">
        <v>102</v>
      </c>
      <c r="Q294" s="627">
        <f>VLOOKUP(P294,'Copie doc'!$F$5:$H$30,3,FALSE)</f>
        <v>78410</v>
      </c>
      <c r="R294" s="620"/>
      <c r="S294" s="616"/>
      <c r="T294" s="616"/>
      <c r="U294" s="12"/>
      <c r="V294" s="12"/>
      <c r="W294" s="617"/>
      <c r="X294" s="12"/>
      <c r="Y294" s="630"/>
      <c r="Z294" s="12"/>
      <c r="AA294" s="3"/>
      <c r="AB294" s="3"/>
    </row>
    <row r="295" spans="1:28">
      <c r="A295" s="12">
        <f t="shared" si="19"/>
        <v>292</v>
      </c>
      <c r="B295" s="12" t="str">
        <f t="shared" si="20"/>
        <v>ORG</v>
      </c>
      <c r="C295" s="12" t="str">
        <f t="shared" si="18"/>
        <v>292-ORG</v>
      </c>
      <c r="D295" s="12" t="s">
        <v>189</v>
      </c>
      <c r="E295" s="13" t="str">
        <f t="shared" si="21"/>
        <v>292-ORG</v>
      </c>
      <c r="F295" s="12" t="s">
        <v>217</v>
      </c>
      <c r="G295" s="14">
        <v>45159</v>
      </c>
      <c r="H295" s="12" t="s">
        <v>3</v>
      </c>
      <c r="I295" s="12" t="s">
        <v>169</v>
      </c>
      <c r="J295" s="12"/>
      <c r="K295" s="12"/>
      <c r="L295" s="12" t="s">
        <v>130</v>
      </c>
      <c r="M295" s="12"/>
      <c r="N295" s="12"/>
      <c r="O295" s="12"/>
      <c r="P295" s="12" t="s">
        <v>101</v>
      </c>
      <c r="Q295" s="627">
        <f>VLOOKUP(P295,'Copie doc'!$F$5:$H$30,3,FALSE)</f>
        <v>78630</v>
      </c>
      <c r="R295" s="620"/>
      <c r="S295" s="616"/>
      <c r="T295" s="616"/>
      <c r="U295" s="12"/>
      <c r="V295" s="12"/>
      <c r="W295" s="617"/>
      <c r="X295" s="12"/>
      <c r="Y295" s="630"/>
      <c r="Z295" s="12"/>
      <c r="AA295" s="3"/>
      <c r="AB295" s="3"/>
    </row>
    <row r="296" spans="1:28">
      <c r="A296" s="12">
        <f t="shared" si="19"/>
        <v>293</v>
      </c>
      <c r="B296" s="12" t="str">
        <f t="shared" si="20"/>
        <v>JOU</v>
      </c>
      <c r="C296" s="12" t="str">
        <f t="shared" si="18"/>
        <v>293-JOU</v>
      </c>
      <c r="D296" s="12" t="s">
        <v>189</v>
      </c>
      <c r="E296" s="13" t="str">
        <f t="shared" si="21"/>
        <v>293-JOU</v>
      </c>
      <c r="F296" s="12" t="s">
        <v>231</v>
      </c>
      <c r="G296" s="14">
        <v>45147</v>
      </c>
      <c r="H296" s="12" t="s">
        <v>3</v>
      </c>
      <c r="I296" s="12" t="s">
        <v>169</v>
      </c>
      <c r="J296" s="12"/>
      <c r="K296" s="12"/>
      <c r="L296" s="12" t="s">
        <v>125</v>
      </c>
      <c r="M296" s="12"/>
      <c r="N296" s="12"/>
      <c r="O296" s="12"/>
      <c r="P296" s="12" t="s">
        <v>192</v>
      </c>
      <c r="Q296" s="627">
        <f>VLOOKUP(P296,'Copie doc'!$F$5:$H$30,3,FALSE)</f>
        <v>78350</v>
      </c>
      <c r="R296" s="620"/>
      <c r="S296" s="616"/>
      <c r="T296" s="616"/>
      <c r="U296" s="12"/>
      <c r="V296" s="12"/>
      <c r="W296" s="617"/>
      <c r="X296" s="12"/>
      <c r="Y296" s="630"/>
      <c r="Z296" s="12"/>
      <c r="AA296" s="3"/>
      <c r="AB296" s="3"/>
    </row>
    <row r="297" spans="1:28">
      <c r="A297" s="12">
        <f t="shared" si="19"/>
        <v>294</v>
      </c>
      <c r="B297" s="12" t="str">
        <f t="shared" si="20"/>
        <v>ACH</v>
      </c>
      <c r="C297" s="12" t="str">
        <f t="shared" si="18"/>
        <v>294-ACH</v>
      </c>
      <c r="D297" s="12" t="s">
        <v>189</v>
      </c>
      <c r="E297" s="13" t="str">
        <f t="shared" si="21"/>
        <v>294-ACH</v>
      </c>
      <c r="F297" s="12" t="s">
        <v>217</v>
      </c>
      <c r="G297" s="14">
        <v>45142</v>
      </c>
      <c r="H297" s="12" t="s">
        <v>3</v>
      </c>
      <c r="I297" s="12" t="s">
        <v>150</v>
      </c>
      <c r="J297" s="12"/>
      <c r="K297" s="12"/>
      <c r="L297" s="12" t="s">
        <v>125</v>
      </c>
      <c r="M297" s="12"/>
      <c r="N297" s="12"/>
      <c r="O297" s="12"/>
      <c r="P297" s="12" t="s">
        <v>8</v>
      </c>
      <c r="Q297" s="627">
        <f>VLOOKUP(P297,'Copie doc'!$F$5:$H$30,3,FALSE)</f>
        <v>78260</v>
      </c>
      <c r="R297" s="620"/>
      <c r="S297" s="616"/>
      <c r="T297" s="616"/>
      <c r="U297" s="12"/>
      <c r="V297" s="12"/>
      <c r="W297" s="617"/>
      <c r="X297" s="12"/>
      <c r="Y297" s="630"/>
      <c r="Z297" s="12"/>
      <c r="AA297" s="3"/>
      <c r="AB297" s="3"/>
    </row>
    <row r="298" spans="1:28">
      <c r="A298" s="12">
        <f t="shared" si="19"/>
        <v>295</v>
      </c>
      <c r="B298" s="12" t="str">
        <f t="shared" si="20"/>
        <v>ACH</v>
      </c>
      <c r="C298" s="12" t="str">
        <f t="shared" si="18"/>
        <v>295-ACH</v>
      </c>
      <c r="D298" s="12" t="s">
        <v>189</v>
      </c>
      <c r="E298" s="13" t="str">
        <f t="shared" si="21"/>
        <v>295-ACH</v>
      </c>
      <c r="F298" s="12" t="s">
        <v>217</v>
      </c>
      <c r="G298" s="14">
        <v>45142</v>
      </c>
      <c r="H298" s="12" t="s">
        <v>3</v>
      </c>
      <c r="I298" s="12" t="s">
        <v>152</v>
      </c>
      <c r="J298" s="12"/>
      <c r="K298" s="12"/>
      <c r="L298" s="12" t="s">
        <v>125</v>
      </c>
      <c r="M298" s="12"/>
      <c r="N298" s="12"/>
      <c r="O298" s="12"/>
      <c r="P298" s="12" t="s">
        <v>8</v>
      </c>
      <c r="Q298" s="627">
        <f>VLOOKUP(P298,'Copie doc'!$F$5:$H$30,3,FALSE)</f>
        <v>78260</v>
      </c>
      <c r="R298" s="620"/>
      <c r="S298" s="616"/>
      <c r="T298" s="616"/>
      <c r="U298" s="12"/>
      <c r="V298" s="12"/>
      <c r="W298" s="617"/>
      <c r="X298" s="12"/>
      <c r="Y298" s="630"/>
      <c r="Z298" s="12"/>
      <c r="AA298" s="3"/>
      <c r="AB298" s="3"/>
    </row>
    <row r="299" spans="1:28">
      <c r="A299" s="12">
        <f t="shared" si="19"/>
        <v>296</v>
      </c>
      <c r="B299" s="12" t="str">
        <f t="shared" si="20"/>
        <v>AND</v>
      </c>
      <c r="C299" s="12" t="str">
        <f t="shared" si="18"/>
        <v>296-AND</v>
      </c>
      <c r="D299" s="12" t="s">
        <v>189</v>
      </c>
      <c r="E299" s="13" t="str">
        <f t="shared" si="21"/>
        <v>296-AND</v>
      </c>
      <c r="F299" s="12" t="s">
        <v>248</v>
      </c>
      <c r="G299" s="14">
        <v>45139</v>
      </c>
      <c r="H299" s="12" t="s">
        <v>3</v>
      </c>
      <c r="I299" s="12" t="s">
        <v>129</v>
      </c>
      <c r="J299" s="12"/>
      <c r="K299" s="12"/>
      <c r="L299" s="12" t="s">
        <v>130</v>
      </c>
      <c r="M299" s="12"/>
      <c r="N299" s="12"/>
      <c r="O299" s="12"/>
      <c r="P299" s="12" t="s">
        <v>5</v>
      </c>
      <c r="Q299" s="627">
        <f>VLOOKUP(P299,'Copie doc'!$F$5:$H$30,3,FALSE)</f>
        <v>78570</v>
      </c>
      <c r="R299" s="620"/>
      <c r="S299" s="616"/>
      <c r="T299" s="616"/>
      <c r="U299" s="12"/>
      <c r="V299" s="12"/>
      <c r="W299" s="617"/>
      <c r="X299" s="12"/>
      <c r="Y299" s="630"/>
      <c r="Z299" s="12"/>
      <c r="AA299" s="3"/>
      <c r="AB299" s="3"/>
    </row>
    <row r="300" spans="1:28">
      <c r="A300" s="12">
        <f t="shared" si="19"/>
        <v>297</v>
      </c>
      <c r="B300" s="12" t="str">
        <f t="shared" si="20"/>
        <v>CFS</v>
      </c>
      <c r="C300" s="12" t="str">
        <f t="shared" si="18"/>
        <v>297-CFS</v>
      </c>
      <c r="D300" s="12" t="s">
        <v>189</v>
      </c>
      <c r="E300" s="13" t="str">
        <f t="shared" si="21"/>
        <v>297-CFS</v>
      </c>
      <c r="F300" s="12" t="s">
        <v>248</v>
      </c>
      <c r="G300" s="14">
        <v>45139</v>
      </c>
      <c r="H300" s="12" t="s">
        <v>3</v>
      </c>
      <c r="I300" s="12" t="s">
        <v>152</v>
      </c>
      <c r="J300" s="12"/>
      <c r="K300" s="12"/>
      <c r="L300" s="12" t="s">
        <v>125</v>
      </c>
      <c r="M300" s="12"/>
      <c r="N300" s="12"/>
      <c r="O300" s="12"/>
      <c r="P300" s="12" t="s">
        <v>126</v>
      </c>
      <c r="Q300" s="627">
        <f>VLOOKUP(P300,'Copie doc'!$F$5:$H$30,3,FALSE)</f>
        <v>78700</v>
      </c>
      <c r="R300" s="620"/>
      <c r="S300" s="616"/>
      <c r="T300" s="616"/>
      <c r="U300" s="12"/>
      <c r="V300" s="12"/>
      <c r="W300" s="617"/>
      <c r="X300" s="12"/>
      <c r="Y300" s="630"/>
      <c r="Z300" s="12"/>
      <c r="AA300" s="3"/>
      <c r="AB300" s="3"/>
    </row>
    <row r="301" spans="1:28">
      <c r="A301" s="12">
        <f t="shared" si="19"/>
        <v>298</v>
      </c>
      <c r="B301" s="12" t="str">
        <f t="shared" si="20"/>
        <v>ACH</v>
      </c>
      <c r="C301" s="12" t="str">
        <f t="shared" si="18"/>
        <v>298-ACH</v>
      </c>
      <c r="D301" s="12" t="s">
        <v>189</v>
      </c>
      <c r="E301" s="13" t="str">
        <f t="shared" si="21"/>
        <v>298-ACH</v>
      </c>
      <c r="F301" s="12" t="s">
        <v>248</v>
      </c>
      <c r="G301" s="14">
        <v>45139</v>
      </c>
      <c r="H301" s="12" t="s">
        <v>2</v>
      </c>
      <c r="I301" s="12" t="s">
        <v>124</v>
      </c>
      <c r="J301" s="12"/>
      <c r="K301" s="12"/>
      <c r="L301" s="12" t="s">
        <v>130</v>
      </c>
      <c r="M301" s="12"/>
      <c r="N301" s="12"/>
      <c r="O301" s="12"/>
      <c r="P301" s="12" t="s">
        <v>8</v>
      </c>
      <c r="Q301" s="627">
        <f>VLOOKUP(P301,'Copie doc'!$F$5:$H$30,3,FALSE)</f>
        <v>78260</v>
      </c>
      <c r="R301" s="620"/>
      <c r="S301" s="616"/>
      <c r="T301" s="616"/>
      <c r="U301" s="12"/>
      <c r="V301" s="12"/>
      <c r="W301" s="617"/>
      <c r="X301" s="12"/>
      <c r="Y301" s="630"/>
      <c r="Z301" s="12" t="s">
        <v>153</v>
      </c>
      <c r="AA301" s="3"/>
      <c r="AB301" s="3"/>
    </row>
    <row r="302" spans="1:28">
      <c r="A302" s="12">
        <f t="shared" si="19"/>
        <v>299</v>
      </c>
      <c r="B302" s="12" t="str">
        <f t="shared" si="20"/>
        <v>ORG</v>
      </c>
      <c r="C302" s="12" t="str">
        <f t="shared" si="18"/>
        <v>299-ORG</v>
      </c>
      <c r="D302" s="12" t="s">
        <v>189</v>
      </c>
      <c r="E302" s="13" t="str">
        <f t="shared" si="21"/>
        <v>299-ORG</v>
      </c>
      <c r="F302" s="12" t="s">
        <v>217</v>
      </c>
      <c r="G302" s="14">
        <v>45141</v>
      </c>
      <c r="H302" s="12" t="s">
        <v>3</v>
      </c>
      <c r="I302" s="12" t="s">
        <v>152</v>
      </c>
      <c r="J302" s="12"/>
      <c r="K302" s="12"/>
      <c r="L302" s="12" t="s">
        <v>130</v>
      </c>
      <c r="M302" s="12"/>
      <c r="N302" s="12"/>
      <c r="O302" s="12"/>
      <c r="P302" s="12" t="s">
        <v>101</v>
      </c>
      <c r="Q302" s="627">
        <f>VLOOKUP(P302,'Copie doc'!$F$5:$H$30,3,FALSE)</f>
        <v>78630</v>
      </c>
      <c r="R302" s="620"/>
      <c r="S302" s="616"/>
      <c r="T302" s="616"/>
      <c r="U302" s="12"/>
      <c r="V302" s="12"/>
      <c r="W302" s="617"/>
      <c r="X302" s="12"/>
      <c r="Y302" s="630"/>
      <c r="Z302" s="12"/>
      <c r="AA302" s="3"/>
      <c r="AB302" s="3"/>
    </row>
    <row r="303" spans="1:28">
      <c r="A303" s="12">
        <f t="shared" si="19"/>
        <v>300</v>
      </c>
      <c r="B303" s="12" t="str">
        <f t="shared" si="20"/>
        <v>AUB</v>
      </c>
      <c r="C303" s="12" t="str">
        <f t="shared" si="18"/>
        <v>300-AUB</v>
      </c>
      <c r="D303" s="12" t="s">
        <v>189</v>
      </c>
      <c r="E303" s="13" t="str">
        <f t="shared" si="21"/>
        <v>300-AUB</v>
      </c>
      <c r="F303" s="12" t="s">
        <v>217</v>
      </c>
      <c r="G303" s="14">
        <v>45134</v>
      </c>
      <c r="H303" s="12" t="s">
        <v>3</v>
      </c>
      <c r="I303" s="12" t="s">
        <v>169</v>
      </c>
      <c r="J303" s="12"/>
      <c r="K303" s="12"/>
      <c r="L303" s="12" t="s">
        <v>125</v>
      </c>
      <c r="M303" s="12"/>
      <c r="N303" s="12"/>
      <c r="O303" s="12"/>
      <c r="P303" s="12" t="s">
        <v>102</v>
      </c>
      <c r="Q303" s="627">
        <f>VLOOKUP(P303,'Copie doc'!$F$5:$H$30,3,FALSE)</f>
        <v>78410</v>
      </c>
      <c r="R303" s="620"/>
      <c r="S303" s="616"/>
      <c r="T303" s="616"/>
      <c r="U303" s="12"/>
      <c r="V303" s="12"/>
      <c r="W303" s="617"/>
      <c r="X303" s="12"/>
      <c r="Y303" s="630"/>
      <c r="Z303" s="12"/>
      <c r="AA303" s="3"/>
      <c r="AB303" s="3"/>
    </row>
    <row r="304" spans="1:28">
      <c r="A304" s="12">
        <f t="shared" si="19"/>
        <v>301</v>
      </c>
      <c r="B304" s="12" t="str">
        <f t="shared" si="20"/>
        <v>AUB</v>
      </c>
      <c r="C304" s="12" t="str">
        <f t="shared" si="18"/>
        <v>301-AUB</v>
      </c>
      <c r="D304" s="12" t="s">
        <v>189</v>
      </c>
      <c r="E304" s="13" t="str">
        <f t="shared" si="21"/>
        <v>301-AUB</v>
      </c>
      <c r="F304" s="12" t="s">
        <v>217</v>
      </c>
      <c r="G304" s="14">
        <v>45134</v>
      </c>
      <c r="H304" s="12" t="s">
        <v>3</v>
      </c>
      <c r="I304" s="12" t="s">
        <v>169</v>
      </c>
      <c r="J304" s="12"/>
      <c r="K304" s="12"/>
      <c r="L304" s="12" t="s">
        <v>125</v>
      </c>
      <c r="M304" s="12"/>
      <c r="N304" s="12"/>
      <c r="O304" s="12"/>
      <c r="P304" s="12" t="s">
        <v>102</v>
      </c>
      <c r="Q304" s="627">
        <f>VLOOKUP(P304,'Copie doc'!$F$5:$H$30,3,FALSE)</f>
        <v>78410</v>
      </c>
      <c r="R304" s="620"/>
      <c r="S304" s="616"/>
      <c r="T304" s="616"/>
      <c r="U304" s="12"/>
      <c r="V304" s="12"/>
      <c r="W304" s="617"/>
      <c r="X304" s="12"/>
      <c r="Y304" s="630"/>
      <c r="Z304" s="12"/>
      <c r="AA304" s="3"/>
      <c r="AB304" s="3"/>
    </row>
    <row r="305" spans="1:28">
      <c r="A305" s="12">
        <f t="shared" si="19"/>
        <v>302</v>
      </c>
      <c r="B305" s="12" t="str">
        <f t="shared" si="20"/>
        <v>CEL</v>
      </c>
      <c r="C305" s="12" t="str">
        <f t="shared" si="18"/>
        <v>302-CEL</v>
      </c>
      <c r="D305" s="12" t="s">
        <v>189</v>
      </c>
      <c r="E305" s="13" t="str">
        <f t="shared" si="21"/>
        <v>302-CEL</v>
      </c>
      <c r="F305" s="12" t="s">
        <v>231</v>
      </c>
      <c r="G305" s="14">
        <v>45140</v>
      </c>
      <c r="H305" s="12" t="s">
        <v>3</v>
      </c>
      <c r="I305" s="12" t="s">
        <v>150</v>
      </c>
      <c r="J305" s="12"/>
      <c r="K305" s="12"/>
      <c r="L305" s="12" t="s">
        <v>125</v>
      </c>
      <c r="M305" s="12"/>
      <c r="N305" s="12"/>
      <c r="O305" s="12"/>
      <c r="P305" s="12" t="s">
        <v>188</v>
      </c>
      <c r="Q305" s="627">
        <f>VLOOKUP(P305,'Copie doc'!$F$5:$H$30,3,FALSE)</f>
        <v>78170</v>
      </c>
      <c r="R305" s="620"/>
      <c r="S305" s="616"/>
      <c r="T305" s="616"/>
      <c r="U305" s="12"/>
      <c r="V305" s="12"/>
      <c r="W305" s="617"/>
      <c r="X305" s="12"/>
      <c r="Y305" s="630"/>
      <c r="Z305" s="12"/>
      <c r="AA305" s="3"/>
      <c r="AB305" s="3"/>
    </row>
    <row r="306" spans="1:28">
      <c r="A306" s="12">
        <f t="shared" si="19"/>
        <v>303</v>
      </c>
      <c r="B306" s="12" t="str">
        <f t="shared" si="20"/>
        <v>ACH</v>
      </c>
      <c r="C306" s="12" t="str">
        <f t="shared" si="18"/>
        <v>303-ACH</v>
      </c>
      <c r="D306" s="12" t="s">
        <v>189</v>
      </c>
      <c r="E306" s="13" t="str">
        <f t="shared" si="21"/>
        <v>303-ACH</v>
      </c>
      <c r="F306" s="12" t="s">
        <v>248</v>
      </c>
      <c r="G306" s="14">
        <v>45139</v>
      </c>
      <c r="H306" s="12" t="s">
        <v>2</v>
      </c>
      <c r="I306" s="12" t="s">
        <v>150</v>
      </c>
      <c r="J306" s="12"/>
      <c r="K306" s="12"/>
      <c r="L306" s="12" t="s">
        <v>125</v>
      </c>
      <c r="M306" s="12"/>
      <c r="N306" s="12"/>
      <c r="O306" s="12"/>
      <c r="P306" s="12" t="s">
        <v>8</v>
      </c>
      <c r="Q306" s="627">
        <f>VLOOKUP(P306,'Copie doc'!$F$5:$H$30,3,FALSE)</f>
        <v>78260</v>
      </c>
      <c r="R306" s="620"/>
      <c r="S306" s="616"/>
      <c r="T306" s="616"/>
      <c r="U306" s="12"/>
      <c r="V306" s="12"/>
      <c r="W306" s="617"/>
      <c r="X306" s="12"/>
      <c r="Y306" s="630"/>
      <c r="Z306" s="12"/>
      <c r="AA306" s="3"/>
      <c r="AB306" s="3"/>
    </row>
    <row r="307" spans="1:28">
      <c r="A307" s="12">
        <f t="shared" si="19"/>
        <v>304</v>
      </c>
      <c r="B307" s="12" t="str">
        <f t="shared" si="20"/>
        <v>JUZ</v>
      </c>
      <c r="C307" s="12" t="str">
        <f t="shared" ref="C307:C359" si="22">A307&amp;"-"&amp;B307</f>
        <v>304-JUZ</v>
      </c>
      <c r="D307" s="12" t="s">
        <v>189</v>
      </c>
      <c r="E307" s="13" t="str">
        <f t="shared" si="21"/>
        <v>304-JUZ</v>
      </c>
      <c r="F307" s="12" t="s">
        <v>217</v>
      </c>
      <c r="G307" s="14">
        <v>45168</v>
      </c>
      <c r="H307" s="12" t="s">
        <v>3</v>
      </c>
      <c r="I307" s="12" t="s">
        <v>129</v>
      </c>
      <c r="J307" s="12"/>
      <c r="K307" s="12"/>
      <c r="L307" s="12" t="s">
        <v>130</v>
      </c>
      <c r="M307" s="12"/>
      <c r="N307" s="12"/>
      <c r="O307" s="12"/>
      <c r="P307" s="12" t="s">
        <v>100</v>
      </c>
      <c r="Q307" s="627">
        <f>VLOOKUP(P307,'Copie doc'!$F$5:$H$30,3,FALSE)</f>
        <v>78820</v>
      </c>
      <c r="R307" s="620"/>
      <c r="S307" s="616"/>
      <c r="T307" s="616"/>
      <c r="U307" s="12"/>
      <c r="V307" s="12"/>
      <c r="W307" s="617"/>
      <c r="X307" s="12"/>
      <c r="Y307" s="630"/>
      <c r="Z307" s="12"/>
      <c r="AA307" s="3"/>
      <c r="AB307" s="3"/>
    </row>
    <row r="308" spans="1:28">
      <c r="A308" s="12">
        <f t="shared" si="19"/>
        <v>305</v>
      </c>
      <c r="B308" s="12" t="str">
        <f t="shared" si="20"/>
        <v>JUZ</v>
      </c>
      <c r="C308" s="12" t="str">
        <f t="shared" si="22"/>
        <v>305-JUZ</v>
      </c>
      <c r="D308" s="12" t="s">
        <v>189</v>
      </c>
      <c r="E308" s="13" t="str">
        <f t="shared" si="21"/>
        <v>305-JUZ</v>
      </c>
      <c r="F308" s="12" t="s">
        <v>217</v>
      </c>
      <c r="G308" s="14">
        <v>45168</v>
      </c>
      <c r="H308" s="12" t="s">
        <v>3</v>
      </c>
      <c r="I308" s="12" t="s">
        <v>176</v>
      </c>
      <c r="J308" s="12"/>
      <c r="K308" s="12"/>
      <c r="L308" s="12" t="s">
        <v>130</v>
      </c>
      <c r="M308" s="12"/>
      <c r="N308" s="12"/>
      <c r="O308" s="12"/>
      <c r="P308" s="12" t="s">
        <v>100</v>
      </c>
      <c r="Q308" s="627">
        <f>VLOOKUP(P308,'Copie doc'!$F$5:$H$30,3,FALSE)</f>
        <v>78820</v>
      </c>
      <c r="R308" s="620"/>
      <c r="S308" s="616"/>
      <c r="T308" s="616"/>
      <c r="U308" s="12"/>
      <c r="V308" s="12"/>
      <c r="W308" s="617"/>
      <c r="X308" s="12"/>
      <c r="Y308" s="630"/>
      <c r="Z308" s="12"/>
      <c r="AA308" s="3"/>
      <c r="AB308" s="3"/>
    </row>
    <row r="309" spans="1:28">
      <c r="A309" s="12">
        <f t="shared" ref="A309:A359" si="23">A308+1</f>
        <v>306</v>
      </c>
      <c r="B309" s="12" t="str">
        <f t="shared" ref="B309:B353" si="24">IF(P309="CONFLANS STE HONORINE","CFS",IF(P309="ANDRESY","AND",IF(P309="CHANTELOUP LES VIGNES","CHP",IF(P309="LES ALLUETS LE ROI","ALL",IF(P309="AUBERGENVILLE","AUB",IF(P309="MORAINVILLIERS","MOR",IF(P309="ORGEVAL","ORG",IF(P309="TESSANCOURT SUR AUBETTE","TES",IF(P309="CARRIERES SOUS POISSY","CAR",IF(P309="LA FALAISE","FAL",IF(P309="AULNAY SUR MAULDRE","AUL",IF(P309="NEZEL","NEZ",IF(P309="Juziers","JUZ",IF(P309="VAUX SUR SEINE","VAU",IF(P309="NESLES LA VALLEE","NES",IF(P309="BUTRY SUR OISE","BUT",IF(P309="VALMONDOIS","VAL",IF(P309="LABBEVILLE","LAB",IF(P309="PARMAIN","PAR",IF(P309="ACHERES","ACH",IF(P309="ARGENTEUIL","ARG",IF(P309="BOIS D'ARCY","BDA",IF(P309="JOUY EN JOSAS","JOU",IF(P309="BIEVRES","BIE",IF(P309="LA CELLE SAINT CLOUD","CEL","")))))))))))))))))))))))))</f>
        <v>AND</v>
      </c>
      <c r="C309" s="12" t="str">
        <f t="shared" si="22"/>
        <v>306-AND</v>
      </c>
      <c r="D309" s="12" t="s">
        <v>189</v>
      </c>
      <c r="E309" s="13" t="str">
        <f t="shared" si="21"/>
        <v>306-AND</v>
      </c>
      <c r="F309" s="12" t="s">
        <v>248</v>
      </c>
      <c r="G309" s="14">
        <v>45140</v>
      </c>
      <c r="H309" s="12" t="s">
        <v>3</v>
      </c>
      <c r="I309" s="12" t="s">
        <v>124</v>
      </c>
      <c r="J309" s="12"/>
      <c r="K309" s="12"/>
      <c r="L309" s="12" t="s">
        <v>130</v>
      </c>
      <c r="M309" s="12"/>
      <c r="N309" s="12"/>
      <c r="O309" s="12"/>
      <c r="P309" s="12" t="s">
        <v>5</v>
      </c>
      <c r="Q309" s="627">
        <f>VLOOKUP(P309,'Copie doc'!$F$5:$H$30,3,FALSE)</f>
        <v>78570</v>
      </c>
      <c r="R309" s="620"/>
      <c r="S309" s="616"/>
      <c r="T309" s="616"/>
      <c r="U309" s="12"/>
      <c r="V309" s="12"/>
      <c r="W309" s="617"/>
      <c r="X309" s="12"/>
      <c r="Y309" s="630"/>
      <c r="Z309" s="12" t="s">
        <v>153</v>
      </c>
      <c r="AA309" s="3"/>
      <c r="AB309" s="3"/>
    </row>
    <row r="310" spans="1:28">
      <c r="A310" s="12">
        <f t="shared" si="23"/>
        <v>307</v>
      </c>
      <c r="B310" s="12" t="str">
        <f t="shared" si="24"/>
        <v>LAB</v>
      </c>
      <c r="C310" s="12" t="str">
        <f t="shared" si="22"/>
        <v>307-LAB</v>
      </c>
      <c r="D310" s="12" t="s">
        <v>189</v>
      </c>
      <c r="E310" s="13" t="str">
        <f t="shared" si="21"/>
        <v>307-LAB</v>
      </c>
      <c r="F310" s="12" t="s">
        <v>221</v>
      </c>
      <c r="G310" s="14">
        <v>45139</v>
      </c>
      <c r="H310" s="12" t="s">
        <v>3</v>
      </c>
      <c r="I310" s="12" t="s">
        <v>150</v>
      </c>
      <c r="J310" s="12"/>
      <c r="K310" s="12"/>
      <c r="L310" s="12" t="s">
        <v>130</v>
      </c>
      <c r="M310" s="12"/>
      <c r="N310" s="12"/>
      <c r="O310" s="12"/>
      <c r="P310" s="12" t="s">
        <v>141</v>
      </c>
      <c r="Q310" s="627">
        <f>VLOOKUP(P310,'Copie doc'!$F$5:$H$30,3,FALSE)</f>
        <v>95690</v>
      </c>
      <c r="R310" s="620"/>
      <c r="S310" s="616"/>
      <c r="T310" s="616"/>
      <c r="U310" s="12"/>
      <c r="V310" s="12"/>
      <c r="W310" s="617"/>
      <c r="X310" s="12"/>
      <c r="Y310" s="630"/>
      <c r="Z310" s="12"/>
      <c r="AA310" s="3"/>
      <c r="AB310" s="3"/>
    </row>
    <row r="311" spans="1:28">
      <c r="A311" s="12">
        <f t="shared" si="23"/>
        <v>308</v>
      </c>
      <c r="B311" s="12" t="str">
        <f t="shared" si="24"/>
        <v>CAR</v>
      </c>
      <c r="C311" s="12" t="str">
        <f t="shared" si="22"/>
        <v>308-CAR</v>
      </c>
      <c r="D311" s="12" t="s">
        <v>189</v>
      </c>
      <c r="E311" s="13" t="str">
        <f t="shared" si="21"/>
        <v>308-CAR</v>
      </c>
      <c r="F311" s="12" t="s">
        <v>248</v>
      </c>
      <c r="G311" s="14">
        <v>45141</v>
      </c>
      <c r="H311" s="12" t="s">
        <v>2</v>
      </c>
      <c r="I311" s="12" t="s">
        <v>152</v>
      </c>
      <c r="J311" s="12"/>
      <c r="K311" s="12"/>
      <c r="L311" s="12" t="s">
        <v>125</v>
      </c>
      <c r="M311" s="12"/>
      <c r="N311" s="12"/>
      <c r="O311" s="12"/>
      <c r="P311" s="12" t="s">
        <v>151</v>
      </c>
      <c r="Q311" s="627">
        <f>VLOOKUP(P311,'Copie doc'!$F$5:$H$30,3,FALSE)</f>
        <v>78955</v>
      </c>
      <c r="R311" s="620"/>
      <c r="S311" s="616"/>
      <c r="T311" s="616"/>
      <c r="U311" s="12"/>
      <c r="V311" s="12"/>
      <c r="W311" s="617"/>
      <c r="X311" s="12"/>
      <c r="Y311" s="630"/>
      <c r="Z311" s="12"/>
      <c r="AA311" s="3"/>
      <c r="AB311" s="3"/>
    </row>
    <row r="312" spans="1:28">
      <c r="A312" s="12">
        <f t="shared" si="23"/>
        <v>309</v>
      </c>
      <c r="B312" s="12" t="str">
        <f t="shared" si="24"/>
        <v>ALL</v>
      </c>
      <c r="C312" s="12" t="str">
        <f t="shared" si="22"/>
        <v>309-ALL</v>
      </c>
      <c r="D312" s="12" t="s">
        <v>189</v>
      </c>
      <c r="E312" s="13" t="str">
        <f t="shared" si="21"/>
        <v>309-ALL</v>
      </c>
      <c r="F312" s="12" t="s">
        <v>217</v>
      </c>
      <c r="G312" s="14">
        <v>45141</v>
      </c>
      <c r="H312" s="12" t="s">
        <v>2</v>
      </c>
      <c r="I312" s="12" t="s">
        <v>150</v>
      </c>
      <c r="J312" s="12"/>
      <c r="K312" s="12"/>
      <c r="L312" s="12" t="s">
        <v>130</v>
      </c>
      <c r="M312" s="12"/>
      <c r="N312" s="622"/>
      <c r="O312" s="12"/>
      <c r="P312" s="12" t="s">
        <v>105</v>
      </c>
      <c r="Q312" s="627">
        <f>VLOOKUP(P312,'Copie doc'!$F$5:$H$30,3,FALSE)</f>
        <v>78580</v>
      </c>
      <c r="R312" s="620"/>
      <c r="S312" s="616"/>
      <c r="T312" s="616"/>
      <c r="U312" s="12"/>
      <c r="V312" s="12"/>
      <c r="W312" s="617"/>
      <c r="X312" s="12"/>
      <c r="Y312" s="630"/>
      <c r="Z312" s="12"/>
      <c r="AA312" s="3"/>
      <c r="AB312" s="3"/>
    </row>
    <row r="313" spans="1:28">
      <c r="A313" s="12">
        <f t="shared" si="23"/>
        <v>310</v>
      </c>
      <c r="B313" s="12" t="str">
        <f t="shared" si="24"/>
        <v>CFS</v>
      </c>
      <c r="C313" s="12" t="str">
        <f t="shared" si="22"/>
        <v>310-CFS</v>
      </c>
      <c r="D313" s="12" t="s">
        <v>189</v>
      </c>
      <c r="E313" s="13" t="str">
        <f t="shared" si="21"/>
        <v>310-CFS</v>
      </c>
      <c r="F313" s="12" t="s">
        <v>248</v>
      </c>
      <c r="G313" s="14">
        <v>45140</v>
      </c>
      <c r="H313" s="12" t="s">
        <v>3</v>
      </c>
      <c r="I313" s="12" t="s">
        <v>129</v>
      </c>
      <c r="J313" s="12"/>
      <c r="K313" s="12"/>
      <c r="L313" s="12" t="s">
        <v>130</v>
      </c>
      <c r="M313" s="12"/>
      <c r="N313" s="12"/>
      <c r="O313" s="12"/>
      <c r="P313" s="12" t="s">
        <v>126</v>
      </c>
      <c r="Q313" s="627">
        <f>VLOOKUP(P313,'Copie doc'!$F$5:$H$30,3,FALSE)</f>
        <v>78700</v>
      </c>
      <c r="R313" s="620"/>
      <c r="S313" s="616"/>
      <c r="T313" s="616"/>
      <c r="U313" s="12"/>
      <c r="V313" s="12"/>
      <c r="W313" s="617"/>
      <c r="X313" s="12"/>
      <c r="Y313" s="630"/>
      <c r="Z313" s="12"/>
      <c r="AA313" s="3"/>
      <c r="AB313" s="3"/>
    </row>
    <row r="314" spans="1:28">
      <c r="A314" s="12">
        <f t="shared" si="23"/>
        <v>311</v>
      </c>
      <c r="B314" s="12" t="str">
        <f t="shared" si="24"/>
        <v>VAU</v>
      </c>
      <c r="C314" s="12" t="str">
        <f t="shared" si="22"/>
        <v>311-VAU</v>
      </c>
      <c r="D314" s="12" t="s">
        <v>189</v>
      </c>
      <c r="E314" s="13" t="str">
        <f t="shared" si="21"/>
        <v>311-VAU</v>
      </c>
      <c r="F314" s="12" t="s">
        <v>217</v>
      </c>
      <c r="G314" s="14">
        <v>45145</v>
      </c>
      <c r="H314" s="12" t="s">
        <v>3</v>
      </c>
      <c r="I314" s="12" t="s">
        <v>150</v>
      </c>
      <c r="J314" s="12"/>
      <c r="K314" s="12"/>
      <c r="L314" s="12" t="s">
        <v>130</v>
      </c>
      <c r="M314" s="12"/>
      <c r="N314" s="12"/>
      <c r="O314" s="12"/>
      <c r="P314" s="12" t="s">
        <v>138</v>
      </c>
      <c r="Q314" s="627">
        <f>VLOOKUP(P314,'Copie doc'!$F$5:$H$30,3,FALSE)</f>
        <v>78740</v>
      </c>
      <c r="R314" s="620"/>
      <c r="S314" s="616"/>
      <c r="T314" s="616"/>
      <c r="U314" s="12"/>
      <c r="V314" s="12"/>
      <c r="W314" s="617"/>
      <c r="X314" s="12"/>
      <c r="Y314" s="630"/>
      <c r="Z314" s="12"/>
      <c r="AA314" s="3"/>
      <c r="AB314" s="3"/>
    </row>
    <row r="315" spans="1:28">
      <c r="A315" s="12">
        <f t="shared" si="23"/>
        <v>312</v>
      </c>
      <c r="B315" s="12" t="str">
        <f t="shared" si="24"/>
        <v>VAL</v>
      </c>
      <c r="C315" s="12" t="str">
        <f t="shared" si="22"/>
        <v>312-VAL</v>
      </c>
      <c r="D315" s="12" t="s">
        <v>189</v>
      </c>
      <c r="E315" s="13" t="str">
        <f t="shared" si="21"/>
        <v>312-VAL</v>
      </c>
      <c r="F315" s="12" t="s">
        <v>221</v>
      </c>
      <c r="G315" s="14">
        <v>45163</v>
      </c>
      <c r="H315" s="12" t="s">
        <v>3</v>
      </c>
      <c r="I315" s="12" t="s">
        <v>150</v>
      </c>
      <c r="J315" s="12"/>
      <c r="K315" s="12"/>
      <c r="L315" s="12" t="s">
        <v>130</v>
      </c>
      <c r="M315" s="12"/>
      <c r="N315" s="12"/>
      <c r="O315" s="12"/>
      <c r="P315" s="12" t="s">
        <v>140</v>
      </c>
      <c r="Q315" s="627">
        <f>VLOOKUP(P315,'Copie doc'!$F$5:$H$30,3,FALSE)</f>
        <v>95760</v>
      </c>
      <c r="R315" s="620"/>
      <c r="S315" s="616"/>
      <c r="T315" s="616"/>
      <c r="U315" s="12"/>
      <c r="V315" s="12"/>
      <c r="W315" s="617"/>
      <c r="X315" s="12"/>
      <c r="Y315" s="630"/>
      <c r="Z315" s="12" t="s">
        <v>153</v>
      </c>
      <c r="AA315" s="3"/>
      <c r="AB315" s="3"/>
    </row>
    <row r="316" spans="1:28">
      <c r="A316" s="12">
        <f t="shared" si="23"/>
        <v>313</v>
      </c>
      <c r="B316" s="12" t="str">
        <f t="shared" si="24"/>
        <v>JUZ</v>
      </c>
      <c r="C316" s="12" t="str">
        <f t="shared" si="22"/>
        <v>313-JUZ</v>
      </c>
      <c r="D316" s="12" t="s">
        <v>189</v>
      </c>
      <c r="E316" s="13" t="str">
        <f t="shared" si="21"/>
        <v>313-JUZ</v>
      </c>
      <c r="F316" s="12" t="s">
        <v>217</v>
      </c>
      <c r="G316" s="14">
        <v>45145</v>
      </c>
      <c r="H316" s="12" t="s">
        <v>3</v>
      </c>
      <c r="I316" s="114" t="s">
        <v>176</v>
      </c>
      <c r="J316" s="114"/>
      <c r="K316" s="114"/>
      <c r="L316" s="114" t="s">
        <v>130</v>
      </c>
      <c r="M316" s="114"/>
      <c r="N316" s="114"/>
      <c r="O316" s="114"/>
      <c r="P316" s="114" t="s">
        <v>100</v>
      </c>
      <c r="Q316" s="628">
        <f>VLOOKUP(P316,'Copie doc'!$F$5:$H$30,3,FALSE)</f>
        <v>78820</v>
      </c>
      <c r="R316" s="623"/>
      <c r="S316" s="616"/>
      <c r="T316" s="616"/>
      <c r="U316" s="12"/>
      <c r="V316" s="12"/>
      <c r="W316" s="617"/>
      <c r="X316" s="12"/>
      <c r="Y316" s="630"/>
      <c r="Z316" s="12"/>
      <c r="AA316" s="3"/>
      <c r="AB316" s="3"/>
    </row>
    <row r="317" spans="1:28">
      <c r="A317" s="12">
        <f t="shared" si="23"/>
        <v>314</v>
      </c>
      <c r="B317" s="12" t="str">
        <f t="shared" si="24"/>
        <v>ORG</v>
      </c>
      <c r="C317" s="12" t="str">
        <f t="shared" si="22"/>
        <v>314-ORG</v>
      </c>
      <c r="D317" s="12" t="s">
        <v>189</v>
      </c>
      <c r="E317" s="13" t="str">
        <f t="shared" si="21"/>
        <v>314-ORG</v>
      </c>
      <c r="F317" s="12" t="s">
        <v>217</v>
      </c>
      <c r="G317" s="14">
        <v>45154</v>
      </c>
      <c r="H317" s="12" t="s">
        <v>3</v>
      </c>
      <c r="I317" s="12" t="s">
        <v>150</v>
      </c>
      <c r="J317" s="12"/>
      <c r="K317" s="12"/>
      <c r="L317" s="12" t="s">
        <v>130</v>
      </c>
      <c r="M317" s="12"/>
      <c r="N317" s="12"/>
      <c r="O317" s="12"/>
      <c r="P317" s="12" t="s">
        <v>101</v>
      </c>
      <c r="Q317" s="627">
        <f>VLOOKUP(P317,'Copie doc'!$F$5:$H$30,3,FALSE)</f>
        <v>78630</v>
      </c>
      <c r="R317" s="620"/>
      <c r="S317" s="616"/>
      <c r="T317" s="616"/>
      <c r="U317" s="12"/>
      <c r="V317" s="12"/>
      <c r="W317" s="617"/>
      <c r="X317" s="12"/>
      <c r="Y317" s="630"/>
      <c r="Z317" s="12" t="s">
        <v>153</v>
      </c>
      <c r="AA317" s="3"/>
      <c r="AB317" s="3"/>
    </row>
    <row r="318" spans="1:28">
      <c r="A318" s="12">
        <f t="shared" si="23"/>
        <v>315</v>
      </c>
      <c r="B318" s="12" t="str">
        <f t="shared" si="24"/>
        <v>NEZ</v>
      </c>
      <c r="C318" s="12" t="str">
        <f t="shared" si="22"/>
        <v>315-NEZ</v>
      </c>
      <c r="D318" s="12" t="s">
        <v>189</v>
      </c>
      <c r="E318" s="13" t="str">
        <f t="shared" si="21"/>
        <v>315-NEZ</v>
      </c>
      <c r="F318" s="12" t="s">
        <v>217</v>
      </c>
      <c r="G318" s="14">
        <v>45141</v>
      </c>
      <c r="H318" s="12" t="s">
        <v>2</v>
      </c>
      <c r="I318" s="12" t="s">
        <v>129</v>
      </c>
      <c r="J318" s="12"/>
      <c r="K318" s="12"/>
      <c r="L318" s="12" t="s">
        <v>130</v>
      </c>
      <c r="M318" s="12"/>
      <c r="N318" s="12"/>
      <c r="O318" s="12"/>
      <c r="P318" s="12" t="s">
        <v>136</v>
      </c>
      <c r="Q318" s="627">
        <f>VLOOKUP(P318,'Copie doc'!$F$5:$H$30,3,FALSE)</f>
        <v>78410</v>
      </c>
      <c r="R318" s="620"/>
      <c r="S318" s="616"/>
      <c r="T318" s="616"/>
      <c r="U318" s="12"/>
      <c r="V318" s="12"/>
      <c r="W318" s="617"/>
      <c r="X318" s="12"/>
      <c r="Y318" s="630"/>
      <c r="Z318" s="12"/>
      <c r="AA318" s="3"/>
      <c r="AB318" s="3"/>
    </row>
    <row r="319" spans="1:28">
      <c r="A319" s="12">
        <f t="shared" si="23"/>
        <v>316</v>
      </c>
      <c r="B319" s="12" t="str">
        <f t="shared" si="24"/>
        <v>CFS</v>
      </c>
      <c r="C319" s="12" t="str">
        <f t="shared" si="22"/>
        <v>316-CFS</v>
      </c>
      <c r="D319" s="12" t="s">
        <v>189</v>
      </c>
      <c r="E319" s="13" t="str">
        <f t="shared" si="21"/>
        <v>316-CFS</v>
      </c>
      <c r="F319" s="12" t="s">
        <v>248</v>
      </c>
      <c r="G319" s="14">
        <v>45142</v>
      </c>
      <c r="H319" s="12" t="s">
        <v>3</v>
      </c>
      <c r="I319" s="12" t="s">
        <v>176</v>
      </c>
      <c r="J319" s="12"/>
      <c r="K319" s="12"/>
      <c r="L319" s="12" t="s">
        <v>125</v>
      </c>
      <c r="M319" s="12"/>
      <c r="N319" s="12"/>
      <c r="O319" s="12"/>
      <c r="P319" s="12" t="s">
        <v>126</v>
      </c>
      <c r="Q319" s="627">
        <v>78700</v>
      </c>
      <c r="R319" s="620"/>
      <c r="S319" s="616"/>
      <c r="T319" s="616"/>
      <c r="U319" s="12"/>
      <c r="V319" s="12"/>
      <c r="W319" s="617"/>
      <c r="X319" s="12"/>
      <c r="Y319" s="630"/>
      <c r="Z319" s="12"/>
      <c r="AA319" s="3"/>
      <c r="AB319" s="3"/>
    </row>
    <row r="320" spans="1:28">
      <c r="A320" s="12">
        <f t="shared" si="23"/>
        <v>317</v>
      </c>
      <c r="B320" s="12" t="str">
        <f t="shared" si="24"/>
        <v>AND</v>
      </c>
      <c r="C320" s="12" t="str">
        <f t="shared" si="22"/>
        <v>317-AND</v>
      </c>
      <c r="D320" s="12" t="s">
        <v>189</v>
      </c>
      <c r="E320" s="13" t="str">
        <f t="shared" si="21"/>
        <v>317-AND</v>
      </c>
      <c r="F320" s="12" t="s">
        <v>248</v>
      </c>
      <c r="G320" s="14">
        <v>45140</v>
      </c>
      <c r="H320" s="12" t="s">
        <v>3</v>
      </c>
      <c r="I320" s="12" t="s">
        <v>152</v>
      </c>
      <c r="J320" s="12"/>
      <c r="K320" s="12"/>
      <c r="L320" s="12" t="s">
        <v>130</v>
      </c>
      <c r="M320" s="12"/>
      <c r="N320" s="12"/>
      <c r="O320" s="12"/>
      <c r="P320" s="12" t="s">
        <v>5</v>
      </c>
      <c r="Q320" s="627">
        <f>VLOOKUP(P320,'Copie doc'!$F$5:$H$30,3,FALSE)</f>
        <v>78570</v>
      </c>
      <c r="R320" s="620"/>
      <c r="S320" s="616"/>
      <c r="T320" s="616"/>
      <c r="U320" s="12"/>
      <c r="V320" s="12"/>
      <c r="W320" s="617"/>
      <c r="X320" s="12"/>
      <c r="Y320" s="630"/>
      <c r="Z320" s="12"/>
      <c r="AA320" s="3"/>
      <c r="AB320" s="3"/>
    </row>
    <row r="321" spans="1:28">
      <c r="A321" s="12">
        <f t="shared" si="23"/>
        <v>318</v>
      </c>
      <c r="B321" s="12" t="str">
        <f t="shared" si="24"/>
        <v>CFS</v>
      </c>
      <c r="C321" s="12" t="str">
        <f t="shared" si="22"/>
        <v>318-CFS</v>
      </c>
      <c r="D321" s="12" t="s">
        <v>189</v>
      </c>
      <c r="E321" s="13" t="str">
        <f t="shared" si="21"/>
        <v>318-CFS</v>
      </c>
      <c r="F321" s="12" t="s">
        <v>217</v>
      </c>
      <c r="G321" s="14">
        <v>45146</v>
      </c>
      <c r="H321" s="12" t="s">
        <v>3</v>
      </c>
      <c r="I321" s="12" t="s">
        <v>129</v>
      </c>
      <c r="J321" s="12"/>
      <c r="K321" s="12"/>
      <c r="L321" s="12" t="s">
        <v>130</v>
      </c>
      <c r="M321" s="12"/>
      <c r="N321" s="12"/>
      <c r="O321" s="12"/>
      <c r="P321" s="12" t="s">
        <v>126</v>
      </c>
      <c r="Q321" s="627">
        <f>VLOOKUP(P321,'Copie doc'!$F$5:$H$30,3,FALSE)</f>
        <v>78700</v>
      </c>
      <c r="R321" s="620"/>
      <c r="S321" s="616"/>
      <c r="T321" s="616"/>
      <c r="U321" s="12"/>
      <c r="V321" s="12"/>
      <c r="W321" s="617"/>
      <c r="X321" s="12"/>
      <c r="Y321" s="630"/>
      <c r="Z321" s="12"/>
      <c r="AA321" s="3"/>
      <c r="AB321" s="3"/>
    </row>
    <row r="322" spans="1:28">
      <c r="A322" s="12">
        <f t="shared" si="23"/>
        <v>319</v>
      </c>
      <c r="B322" s="12" t="str">
        <f t="shared" si="24"/>
        <v>AUB</v>
      </c>
      <c r="C322" s="12" t="str">
        <f t="shared" si="22"/>
        <v>319-AUB</v>
      </c>
      <c r="D322" s="12" t="s">
        <v>189</v>
      </c>
      <c r="E322" s="13" t="str">
        <f t="shared" si="21"/>
        <v>319-AUB</v>
      </c>
      <c r="F322" s="12" t="s">
        <v>217</v>
      </c>
      <c r="G322" s="14">
        <v>45147</v>
      </c>
      <c r="H322" s="12" t="s">
        <v>3</v>
      </c>
      <c r="I322" s="12" t="s">
        <v>152</v>
      </c>
      <c r="J322" s="12"/>
      <c r="K322" s="12"/>
      <c r="L322" s="12" t="s">
        <v>125</v>
      </c>
      <c r="M322" s="12"/>
      <c r="N322" s="12"/>
      <c r="O322" s="12"/>
      <c r="P322" s="12" t="s">
        <v>102</v>
      </c>
      <c r="Q322" s="627">
        <f>VLOOKUP(P322,'Copie doc'!$F$5:$H$30,3,FALSE)</f>
        <v>78410</v>
      </c>
      <c r="R322" s="620"/>
      <c r="S322" s="616"/>
      <c r="T322" s="616"/>
      <c r="U322" s="12"/>
      <c r="V322" s="12"/>
      <c r="W322" s="617"/>
      <c r="X322" s="12"/>
      <c r="Y322" s="630"/>
      <c r="Z322" s="12"/>
      <c r="AA322" s="3"/>
      <c r="AB322" s="3"/>
    </row>
    <row r="323" spans="1:28">
      <c r="A323" s="12">
        <f t="shared" si="23"/>
        <v>320</v>
      </c>
      <c r="B323" s="12" t="str">
        <f t="shared" si="24"/>
        <v>ACH</v>
      </c>
      <c r="C323" s="12" t="str">
        <f t="shared" si="22"/>
        <v>320-ACH</v>
      </c>
      <c r="D323" s="12" t="s">
        <v>189</v>
      </c>
      <c r="E323" s="13" t="str">
        <f t="shared" si="21"/>
        <v>320-ACH</v>
      </c>
      <c r="F323" s="12" t="s">
        <v>217</v>
      </c>
      <c r="G323" s="14">
        <v>45142</v>
      </c>
      <c r="H323" s="12" t="s">
        <v>3</v>
      </c>
      <c r="I323" s="12" t="s">
        <v>152</v>
      </c>
      <c r="J323" s="12"/>
      <c r="K323" s="12"/>
      <c r="L323" s="12" t="s">
        <v>130</v>
      </c>
      <c r="M323" s="12"/>
      <c r="N323" s="12"/>
      <c r="O323" s="12"/>
      <c r="P323" s="12" t="s">
        <v>8</v>
      </c>
      <c r="Q323" s="627">
        <f>VLOOKUP(P323,'Copie doc'!$F$5:$H$30,3,FALSE)</f>
        <v>78260</v>
      </c>
      <c r="R323" s="620"/>
      <c r="S323" s="616"/>
      <c r="T323" s="616"/>
      <c r="U323" s="12"/>
      <c r="V323" s="12"/>
      <c r="W323" s="617"/>
      <c r="X323" s="12"/>
      <c r="Y323" s="630"/>
      <c r="Z323" s="12"/>
      <c r="AA323" s="3"/>
      <c r="AB323" s="3"/>
    </row>
    <row r="324" spans="1:28">
      <c r="A324" s="12">
        <f t="shared" si="23"/>
        <v>321</v>
      </c>
      <c r="B324" s="12" t="str">
        <f t="shared" si="24"/>
        <v>AUB</v>
      </c>
      <c r="C324" s="12" t="str">
        <f t="shared" si="22"/>
        <v>321-AUB</v>
      </c>
      <c r="D324" s="12" t="s">
        <v>189</v>
      </c>
      <c r="E324" s="13" t="str">
        <f t="shared" si="21"/>
        <v>321-AUB</v>
      </c>
      <c r="F324" s="12" t="s">
        <v>217</v>
      </c>
      <c r="G324" s="14">
        <v>45141</v>
      </c>
      <c r="H324" s="12" t="s">
        <v>3</v>
      </c>
      <c r="I324" s="12" t="s">
        <v>150</v>
      </c>
      <c r="J324" s="624"/>
      <c r="K324" s="12"/>
      <c r="L324" s="12" t="s">
        <v>125</v>
      </c>
      <c r="M324" s="12"/>
      <c r="N324" s="12"/>
      <c r="O324" s="12"/>
      <c r="P324" s="12" t="s">
        <v>102</v>
      </c>
      <c r="Q324" s="627">
        <f>VLOOKUP(P324,'Copie doc'!$F$5:$H$30,3,FALSE)</f>
        <v>78410</v>
      </c>
      <c r="R324" s="620"/>
      <c r="S324" s="616"/>
      <c r="T324" s="616"/>
      <c r="U324" s="12"/>
      <c r="V324" s="12"/>
      <c r="W324" s="617"/>
      <c r="X324" s="12"/>
      <c r="Y324" s="630"/>
      <c r="Z324" s="12"/>
      <c r="AA324" s="3"/>
      <c r="AB324" s="3"/>
    </row>
    <row r="325" spans="1:28">
      <c r="A325" s="12">
        <f t="shared" si="23"/>
        <v>322</v>
      </c>
      <c r="B325" s="12" t="str">
        <f t="shared" si="24"/>
        <v>CAR</v>
      </c>
      <c r="C325" s="12" t="str">
        <f t="shared" si="22"/>
        <v>322-CAR</v>
      </c>
      <c r="D325" s="12" t="s">
        <v>189</v>
      </c>
      <c r="E325" s="13" t="str">
        <f t="shared" si="21"/>
        <v>322-CAR</v>
      </c>
      <c r="F325" s="12" t="s">
        <v>248</v>
      </c>
      <c r="G325" s="14">
        <v>45145</v>
      </c>
      <c r="H325" s="12" t="s">
        <v>3</v>
      </c>
      <c r="I325" s="12" t="s">
        <v>129</v>
      </c>
      <c r="J325" s="12"/>
      <c r="K325" s="12"/>
      <c r="L325" s="12" t="s">
        <v>130</v>
      </c>
      <c r="M325" s="12"/>
      <c r="N325" s="12"/>
      <c r="O325" s="12"/>
      <c r="P325" s="12" t="s">
        <v>151</v>
      </c>
      <c r="Q325" s="627">
        <f>VLOOKUP(P325,'Copie doc'!$F$5:$H$30,3,FALSE)</f>
        <v>78955</v>
      </c>
      <c r="R325" s="620"/>
      <c r="S325" s="616"/>
      <c r="T325" s="616"/>
      <c r="U325" s="12"/>
      <c r="V325" s="12"/>
      <c r="W325" s="617"/>
      <c r="X325" s="12"/>
      <c r="Y325" s="630"/>
      <c r="Z325" s="12"/>
      <c r="AA325" s="3"/>
      <c r="AB325" s="3"/>
    </row>
    <row r="326" spans="1:28">
      <c r="A326" s="12">
        <f t="shared" si="23"/>
        <v>323</v>
      </c>
      <c r="B326" s="12" t="str">
        <f t="shared" si="24"/>
        <v>CAR</v>
      </c>
      <c r="C326" s="12" t="str">
        <f t="shared" si="22"/>
        <v>323-CAR</v>
      </c>
      <c r="D326" s="12" t="s">
        <v>189</v>
      </c>
      <c r="E326" s="13" t="str">
        <f t="shared" ref="E326:E359" si="25">C326</f>
        <v>323-CAR</v>
      </c>
      <c r="F326" s="12" t="s">
        <v>248</v>
      </c>
      <c r="G326" s="14">
        <v>45141</v>
      </c>
      <c r="H326" s="12" t="s">
        <v>2</v>
      </c>
      <c r="I326" s="12" t="s">
        <v>152</v>
      </c>
      <c r="J326" s="12"/>
      <c r="K326" s="12"/>
      <c r="L326" s="12" t="s">
        <v>125</v>
      </c>
      <c r="M326" s="12"/>
      <c r="N326" s="12"/>
      <c r="O326" s="12"/>
      <c r="P326" s="12" t="s">
        <v>151</v>
      </c>
      <c r="Q326" s="627">
        <f>VLOOKUP(P326,'Copie doc'!$F$5:$H$30,3,FALSE)</f>
        <v>78955</v>
      </c>
      <c r="R326" s="620"/>
      <c r="S326" s="616"/>
      <c r="T326" s="616"/>
      <c r="U326" s="12"/>
      <c r="V326" s="12"/>
      <c r="W326" s="617"/>
      <c r="X326" s="12"/>
      <c r="Y326" s="630"/>
      <c r="Z326" s="12"/>
      <c r="AA326" s="3"/>
      <c r="AB326" s="3"/>
    </row>
    <row r="327" spans="1:28">
      <c r="A327" s="12">
        <f t="shared" si="23"/>
        <v>324</v>
      </c>
      <c r="B327" s="12" t="str">
        <f t="shared" si="24"/>
        <v>VAU</v>
      </c>
      <c r="C327" s="12" t="str">
        <f t="shared" si="22"/>
        <v>324-VAU</v>
      </c>
      <c r="D327" s="12" t="s">
        <v>189</v>
      </c>
      <c r="E327" s="13" t="str">
        <f t="shared" si="25"/>
        <v>324-VAU</v>
      </c>
      <c r="F327" s="12" t="s">
        <v>217</v>
      </c>
      <c r="G327" s="14">
        <v>45145</v>
      </c>
      <c r="H327" s="12" t="s">
        <v>3</v>
      </c>
      <c r="I327" s="12" t="s">
        <v>152</v>
      </c>
      <c r="J327" s="12"/>
      <c r="K327" s="12"/>
      <c r="L327" s="12" t="s">
        <v>130</v>
      </c>
      <c r="M327" s="12"/>
      <c r="N327" s="12"/>
      <c r="O327" s="12"/>
      <c r="P327" s="12" t="s">
        <v>138</v>
      </c>
      <c r="Q327" s="627">
        <f>VLOOKUP(P327,'Copie doc'!$F$5:$H$30,3,FALSE)</f>
        <v>78740</v>
      </c>
      <c r="R327" s="620"/>
      <c r="S327" s="616"/>
      <c r="T327" s="616"/>
      <c r="U327" s="12"/>
      <c r="V327" s="12"/>
      <c r="W327" s="617"/>
      <c r="X327" s="12"/>
      <c r="Y327" s="630"/>
      <c r="Z327" s="12"/>
      <c r="AA327" s="3"/>
      <c r="AB327" s="3"/>
    </row>
    <row r="328" spans="1:28">
      <c r="A328" s="12">
        <f t="shared" si="23"/>
        <v>325</v>
      </c>
      <c r="B328" s="12" t="str">
        <f t="shared" si="24"/>
        <v>CFS</v>
      </c>
      <c r="C328" s="12" t="str">
        <f t="shared" si="22"/>
        <v>325-CFS</v>
      </c>
      <c r="D328" s="12" t="s">
        <v>189</v>
      </c>
      <c r="E328" s="13" t="str">
        <f t="shared" si="25"/>
        <v>325-CFS</v>
      </c>
      <c r="F328" s="12" t="s">
        <v>217</v>
      </c>
      <c r="G328" s="14">
        <v>45146</v>
      </c>
      <c r="H328" s="12" t="s">
        <v>2</v>
      </c>
      <c r="I328" s="12" t="s">
        <v>152</v>
      </c>
      <c r="J328" s="12"/>
      <c r="K328" s="12"/>
      <c r="L328" s="12" t="s">
        <v>130</v>
      </c>
      <c r="M328" s="12"/>
      <c r="N328" s="12"/>
      <c r="O328" s="12"/>
      <c r="P328" s="12" t="s">
        <v>126</v>
      </c>
      <c r="Q328" s="627">
        <f>VLOOKUP(P328,'Copie doc'!$F$5:$H$30,3,FALSE)</f>
        <v>78700</v>
      </c>
      <c r="R328" s="620"/>
      <c r="S328" s="616"/>
      <c r="T328" s="616"/>
      <c r="U328" s="12"/>
      <c r="V328" s="12"/>
      <c r="W328" s="617"/>
      <c r="X328" s="12"/>
      <c r="Y328" s="630"/>
      <c r="Z328" s="12" t="s">
        <v>153</v>
      </c>
      <c r="AA328" s="3"/>
      <c r="AB328" s="3"/>
    </row>
    <row r="329" spans="1:28">
      <c r="A329" s="12">
        <f t="shared" si="23"/>
        <v>326</v>
      </c>
      <c r="B329" s="12" t="str">
        <f t="shared" si="24"/>
        <v>BUT</v>
      </c>
      <c r="C329" s="12" t="str">
        <f t="shared" si="22"/>
        <v>326-BUT</v>
      </c>
      <c r="D329" s="12" t="s">
        <v>189</v>
      </c>
      <c r="E329" s="13" t="str">
        <f t="shared" si="25"/>
        <v>326-BUT</v>
      </c>
      <c r="F329" s="12" t="s">
        <v>217</v>
      </c>
      <c r="G329" s="14">
        <v>45155</v>
      </c>
      <c r="H329" s="12" t="s">
        <v>3</v>
      </c>
      <c r="I329" s="12" t="s">
        <v>150</v>
      </c>
      <c r="J329" s="12"/>
      <c r="K329" s="12"/>
      <c r="L329" s="12" t="s">
        <v>130</v>
      </c>
      <c r="M329" s="12"/>
      <c r="N329" s="12"/>
      <c r="O329" s="12"/>
      <c r="P329" s="12" t="s">
        <v>182</v>
      </c>
      <c r="Q329" s="627">
        <f>VLOOKUP(P329,'Copie doc'!$F$5:$H$30,3,FALSE)</f>
        <v>95430</v>
      </c>
      <c r="R329" s="620"/>
      <c r="S329" s="616"/>
      <c r="T329" s="616"/>
      <c r="U329" s="12"/>
      <c r="V329" s="12"/>
      <c r="W329" s="617"/>
      <c r="X329" s="12"/>
      <c r="Y329" s="630"/>
      <c r="Z329" s="12" t="s">
        <v>153</v>
      </c>
      <c r="AA329" s="3"/>
      <c r="AB329" s="3"/>
    </row>
    <row r="330" spans="1:28">
      <c r="A330" s="12">
        <f t="shared" si="23"/>
        <v>327</v>
      </c>
      <c r="B330" s="12" t="str">
        <f t="shared" si="24"/>
        <v>MOR</v>
      </c>
      <c r="C330" s="12" t="str">
        <f t="shared" si="22"/>
        <v>327-MOR</v>
      </c>
      <c r="D330" s="12" t="s">
        <v>189</v>
      </c>
      <c r="E330" s="13" t="str">
        <f t="shared" si="25"/>
        <v>327-MOR</v>
      </c>
      <c r="F330" s="12" t="s">
        <v>217</v>
      </c>
      <c r="G330" s="14">
        <v>45147</v>
      </c>
      <c r="H330" s="12" t="s">
        <v>3</v>
      </c>
      <c r="I330" s="12" t="s">
        <v>150</v>
      </c>
      <c r="J330" s="12"/>
      <c r="K330" s="12"/>
      <c r="L330" s="12" t="s">
        <v>130</v>
      </c>
      <c r="M330" s="12"/>
      <c r="N330" s="12"/>
      <c r="O330" s="12"/>
      <c r="P330" s="12" t="s">
        <v>104</v>
      </c>
      <c r="Q330" s="627">
        <f>VLOOKUP(P330,'Copie doc'!$F$5:$H$30,3,FALSE)</f>
        <v>78630</v>
      </c>
      <c r="R330" s="620"/>
      <c r="S330" s="616"/>
      <c r="T330" s="616"/>
      <c r="U330" s="12"/>
      <c r="V330" s="12"/>
      <c r="W330" s="617"/>
      <c r="X330" s="12"/>
      <c r="Y330" s="630"/>
      <c r="Z330" s="12"/>
      <c r="AA330" s="3"/>
      <c r="AB330" s="3"/>
    </row>
    <row r="331" spans="1:28">
      <c r="A331" s="12">
        <f t="shared" si="23"/>
        <v>328</v>
      </c>
      <c r="B331" s="12" t="str">
        <f t="shared" si="24"/>
        <v>AND</v>
      </c>
      <c r="C331" s="12" t="str">
        <f t="shared" si="22"/>
        <v>328-AND</v>
      </c>
      <c r="D331" s="12" t="s">
        <v>189</v>
      </c>
      <c r="E331" s="13" t="str">
        <f t="shared" si="25"/>
        <v>328-AND</v>
      </c>
      <c r="F331" s="12" t="s">
        <v>248</v>
      </c>
      <c r="G331" s="14">
        <v>45146</v>
      </c>
      <c r="H331" s="12" t="s">
        <v>3</v>
      </c>
      <c r="I331" s="12" t="s">
        <v>152</v>
      </c>
      <c r="J331" s="12"/>
      <c r="K331" s="12"/>
      <c r="L331" s="12" t="s">
        <v>130</v>
      </c>
      <c r="M331" s="12"/>
      <c r="N331" s="12"/>
      <c r="O331" s="12"/>
      <c r="P331" s="12" t="s">
        <v>5</v>
      </c>
      <c r="Q331" s="627">
        <f>VLOOKUP(P331,'Copie doc'!$F$5:$H$30,3,FALSE)</f>
        <v>78570</v>
      </c>
      <c r="R331" s="620"/>
      <c r="S331" s="616"/>
      <c r="T331" s="616"/>
      <c r="U331" s="12"/>
      <c r="V331" s="12"/>
      <c r="W331" s="617"/>
      <c r="X331" s="12"/>
      <c r="Y331" s="630"/>
      <c r="Z331" s="12"/>
      <c r="AA331" s="3"/>
      <c r="AB331" s="3"/>
    </row>
    <row r="332" spans="1:28">
      <c r="A332" s="12">
        <f t="shared" si="23"/>
        <v>329</v>
      </c>
      <c r="B332" s="12" t="str">
        <f t="shared" si="24"/>
        <v>CFS</v>
      </c>
      <c r="C332" s="12" t="str">
        <f t="shared" si="22"/>
        <v>329-CFS</v>
      </c>
      <c r="D332" s="12" t="s">
        <v>189</v>
      </c>
      <c r="E332" s="13" t="str">
        <f t="shared" si="25"/>
        <v>329-CFS</v>
      </c>
      <c r="F332" s="12" t="s">
        <v>248</v>
      </c>
      <c r="G332" s="14">
        <v>45145</v>
      </c>
      <c r="H332" s="12" t="s">
        <v>3</v>
      </c>
      <c r="I332" s="12" t="s">
        <v>150</v>
      </c>
      <c r="J332" s="12"/>
      <c r="K332" s="12"/>
      <c r="L332" s="12" t="s">
        <v>130</v>
      </c>
      <c r="M332" s="12"/>
      <c r="N332" s="12"/>
      <c r="O332" s="12"/>
      <c r="P332" s="12" t="s">
        <v>126</v>
      </c>
      <c r="Q332" s="627">
        <f>VLOOKUP(P332,'Copie doc'!$F$5:$H$30,3,FALSE)</f>
        <v>78700</v>
      </c>
      <c r="R332" s="620"/>
      <c r="S332" s="616"/>
      <c r="T332" s="616"/>
      <c r="U332" s="12"/>
      <c r="V332" s="12"/>
      <c r="W332" s="617"/>
      <c r="X332" s="12"/>
      <c r="Y332" s="630"/>
      <c r="Z332" s="12" t="s">
        <v>153</v>
      </c>
      <c r="AA332" s="3"/>
      <c r="AB332" s="3"/>
    </row>
    <row r="333" spans="1:28" ht="28.8">
      <c r="A333" s="12">
        <v>330</v>
      </c>
      <c r="B333" s="12" t="s">
        <v>163</v>
      </c>
      <c r="C333" s="12" t="s">
        <v>596</v>
      </c>
      <c r="D333" s="12" t="s">
        <v>189</v>
      </c>
      <c r="E333" s="13" t="str">
        <f t="shared" si="25"/>
        <v>330-CHP</v>
      </c>
      <c r="F333" s="12" t="s">
        <v>248</v>
      </c>
      <c r="G333" s="14">
        <v>45142</v>
      </c>
      <c r="H333" s="12" t="s">
        <v>2</v>
      </c>
      <c r="I333" s="12" t="s">
        <v>124</v>
      </c>
      <c r="J333" s="12" t="s">
        <v>597</v>
      </c>
      <c r="K333" s="12" t="s">
        <v>598</v>
      </c>
      <c r="L333" s="12" t="s">
        <v>125</v>
      </c>
      <c r="M333" s="12">
        <v>330</v>
      </c>
      <c r="N333" s="12" t="s">
        <v>599</v>
      </c>
      <c r="O333" s="12" t="s">
        <v>600</v>
      </c>
      <c r="P333" s="12" t="s">
        <v>131</v>
      </c>
      <c r="Q333" s="627">
        <v>78570</v>
      </c>
      <c r="R333" s="620" t="s">
        <v>601</v>
      </c>
      <c r="S333" s="616" t="s">
        <v>602</v>
      </c>
      <c r="T333" s="616" t="s">
        <v>603</v>
      </c>
      <c r="U333" s="12">
        <v>330</v>
      </c>
      <c r="V333" s="12" t="s">
        <v>599</v>
      </c>
      <c r="W333" s="617" t="s">
        <v>604</v>
      </c>
      <c r="X333" s="12" t="s">
        <v>131</v>
      </c>
      <c r="Y333" s="630">
        <v>78570</v>
      </c>
      <c r="Z333" s="615" t="s">
        <v>605</v>
      </c>
      <c r="AA333" s="3"/>
      <c r="AB333" s="3"/>
    </row>
    <row r="334" spans="1:28">
      <c r="A334" s="12">
        <f t="shared" si="23"/>
        <v>331</v>
      </c>
      <c r="B334" s="12" t="str">
        <f t="shared" si="24"/>
        <v>CAR</v>
      </c>
      <c r="C334" s="12" t="str">
        <f t="shared" si="22"/>
        <v>331-CAR</v>
      </c>
      <c r="D334" s="12" t="s">
        <v>189</v>
      </c>
      <c r="E334" s="13" t="str">
        <f t="shared" si="25"/>
        <v>331-CAR</v>
      </c>
      <c r="F334" s="12" t="s">
        <v>248</v>
      </c>
      <c r="G334" s="14">
        <v>45145</v>
      </c>
      <c r="H334" s="12" t="s">
        <v>3</v>
      </c>
      <c r="I334" s="12" t="s">
        <v>152</v>
      </c>
      <c r="J334" s="12"/>
      <c r="K334" s="12"/>
      <c r="L334" s="12" t="s">
        <v>125</v>
      </c>
      <c r="M334" s="12"/>
      <c r="N334" s="12"/>
      <c r="O334" s="12"/>
      <c r="P334" s="12" t="s">
        <v>151</v>
      </c>
      <c r="Q334" s="627">
        <f>VLOOKUP(P334,'Copie doc'!$F$5:$H$30,3,FALSE)</f>
        <v>78955</v>
      </c>
      <c r="R334" s="620"/>
      <c r="S334" s="616"/>
      <c r="T334" s="616"/>
      <c r="U334" s="12"/>
      <c r="V334" s="12"/>
      <c r="W334" s="617"/>
      <c r="X334" s="12"/>
      <c r="Y334" s="630"/>
      <c r="Z334" s="12"/>
      <c r="AA334" s="3"/>
      <c r="AB334" s="3"/>
    </row>
    <row r="335" spans="1:28">
      <c r="A335" s="12">
        <f t="shared" si="23"/>
        <v>332</v>
      </c>
      <c r="B335" s="12" t="str">
        <f t="shared" si="24"/>
        <v>CFS</v>
      </c>
      <c r="C335" s="12" t="str">
        <f t="shared" si="22"/>
        <v>332-CFS</v>
      </c>
      <c r="D335" s="12" t="s">
        <v>189</v>
      </c>
      <c r="E335" s="13" t="str">
        <f t="shared" si="25"/>
        <v>332-CFS</v>
      </c>
      <c r="F335" s="12" t="s">
        <v>217</v>
      </c>
      <c r="G335" s="14">
        <v>45146</v>
      </c>
      <c r="H335" s="12" t="s">
        <v>3</v>
      </c>
      <c r="I335" s="12" t="s">
        <v>129</v>
      </c>
      <c r="J335" s="12"/>
      <c r="K335" s="12"/>
      <c r="L335" s="12" t="s">
        <v>125</v>
      </c>
      <c r="M335" s="12"/>
      <c r="N335" s="12"/>
      <c r="O335" s="12"/>
      <c r="P335" s="12" t="s">
        <v>126</v>
      </c>
      <c r="Q335" s="627">
        <f>VLOOKUP(P335,'Copie doc'!$F$5:$H$30,3,FALSE)</f>
        <v>78700</v>
      </c>
      <c r="R335" s="620"/>
      <c r="S335" s="616"/>
      <c r="T335" s="616"/>
      <c r="U335" s="12"/>
      <c r="V335" s="12"/>
      <c r="W335" s="617"/>
      <c r="X335" s="12"/>
      <c r="Y335" s="630"/>
      <c r="Z335" s="12"/>
      <c r="AA335" s="3"/>
      <c r="AB335" s="3"/>
    </row>
    <row r="336" spans="1:28">
      <c r="A336" s="12">
        <f t="shared" si="23"/>
        <v>333</v>
      </c>
      <c r="B336" s="12" t="str">
        <f t="shared" si="24"/>
        <v>JUZ</v>
      </c>
      <c r="C336" s="12" t="str">
        <f t="shared" si="22"/>
        <v>333-JUZ</v>
      </c>
      <c r="D336" s="12"/>
      <c r="E336" s="13" t="str">
        <f t="shared" si="25"/>
        <v>333-JUZ</v>
      </c>
      <c r="F336" s="12" t="s">
        <v>217</v>
      </c>
      <c r="G336" s="14">
        <v>45145</v>
      </c>
      <c r="H336" s="12" t="s">
        <v>2</v>
      </c>
      <c r="I336" s="12" t="s">
        <v>129</v>
      </c>
      <c r="J336" s="12"/>
      <c r="K336" s="12"/>
      <c r="L336" s="12" t="s">
        <v>130</v>
      </c>
      <c r="M336" s="12"/>
      <c r="N336" s="12"/>
      <c r="O336" s="12"/>
      <c r="P336" s="12" t="s">
        <v>100</v>
      </c>
      <c r="Q336" s="627">
        <f>VLOOKUP(P336,'Copie doc'!$F$5:$H$30,3,FALSE)</f>
        <v>78820</v>
      </c>
      <c r="R336" s="620"/>
      <c r="S336" s="616"/>
      <c r="T336" s="616"/>
      <c r="U336" s="12"/>
      <c r="V336" s="12"/>
      <c r="W336" s="617"/>
      <c r="X336" s="12"/>
      <c r="Y336" s="630"/>
      <c r="Z336" s="12"/>
      <c r="AA336" s="3"/>
      <c r="AB336" s="3"/>
    </row>
    <row r="337" spans="1:28">
      <c r="A337" s="12">
        <f t="shared" si="23"/>
        <v>334</v>
      </c>
      <c r="B337" s="12" t="str">
        <f t="shared" si="24"/>
        <v>CHP</v>
      </c>
      <c r="C337" s="12" t="str">
        <f t="shared" si="22"/>
        <v>334-CHP</v>
      </c>
      <c r="D337" s="12"/>
      <c r="E337" s="13" t="str">
        <f t="shared" si="25"/>
        <v>334-CHP</v>
      </c>
      <c r="F337" s="12" t="s">
        <v>248</v>
      </c>
      <c r="G337" s="14">
        <v>45145</v>
      </c>
      <c r="H337" s="12" t="s">
        <v>2</v>
      </c>
      <c r="I337" s="12" t="s">
        <v>152</v>
      </c>
      <c r="J337" s="12"/>
      <c r="K337" s="12"/>
      <c r="L337" s="12" t="s">
        <v>125</v>
      </c>
      <c r="M337" s="12"/>
      <c r="N337" s="12"/>
      <c r="O337" s="12"/>
      <c r="P337" s="12" t="s">
        <v>131</v>
      </c>
      <c r="Q337" s="627">
        <f>VLOOKUP(P337,'Copie doc'!$F$5:$H$30,3,FALSE)</f>
        <v>78570</v>
      </c>
      <c r="R337" s="620"/>
      <c r="S337" s="616"/>
      <c r="T337" s="616"/>
      <c r="U337" s="12"/>
      <c r="V337" s="12"/>
      <c r="W337" s="617"/>
      <c r="X337" s="12"/>
      <c r="Y337" s="630"/>
      <c r="Z337" s="12"/>
      <c r="AA337" s="3"/>
      <c r="AB337" s="3"/>
    </row>
    <row r="338" spans="1:28">
      <c r="A338" s="12">
        <f t="shared" si="23"/>
        <v>335</v>
      </c>
      <c r="B338" s="12" t="str">
        <f t="shared" si="24"/>
        <v>ACH</v>
      </c>
      <c r="C338" s="12" t="str">
        <f t="shared" si="22"/>
        <v>335-ACH</v>
      </c>
      <c r="D338" s="12"/>
      <c r="E338" s="13" t="str">
        <f t="shared" si="25"/>
        <v>335-ACH</v>
      </c>
      <c r="F338" s="12" t="s">
        <v>248</v>
      </c>
      <c r="G338" s="14">
        <v>45149</v>
      </c>
      <c r="H338" s="12" t="s">
        <v>3</v>
      </c>
      <c r="I338" s="12" t="s">
        <v>176</v>
      </c>
      <c r="J338" s="12"/>
      <c r="K338" s="12"/>
      <c r="L338" s="12" t="s">
        <v>130</v>
      </c>
      <c r="M338" s="12"/>
      <c r="N338" s="12"/>
      <c r="O338" s="12"/>
      <c r="P338" s="12" t="s">
        <v>8</v>
      </c>
      <c r="Q338" s="627">
        <v>78260</v>
      </c>
      <c r="R338" s="620"/>
      <c r="S338" s="616"/>
      <c r="T338" s="616"/>
      <c r="U338" s="12"/>
      <c r="V338" s="12"/>
      <c r="W338" s="617"/>
      <c r="X338" s="12"/>
      <c r="Y338" s="630"/>
      <c r="Z338" s="12"/>
      <c r="AA338" s="3"/>
      <c r="AB338" s="3"/>
    </row>
    <row r="339" spans="1:28">
      <c r="A339" s="12">
        <f t="shared" si="23"/>
        <v>336</v>
      </c>
      <c r="B339" s="12" t="str">
        <f t="shared" si="24"/>
        <v>VAU</v>
      </c>
      <c r="C339" s="12" t="str">
        <f t="shared" si="22"/>
        <v>336-VAU</v>
      </c>
      <c r="D339" s="12"/>
      <c r="E339" s="13" t="str">
        <f t="shared" si="25"/>
        <v>336-VAU</v>
      </c>
      <c r="F339" s="12" t="s">
        <v>217</v>
      </c>
      <c r="G339" s="14">
        <v>45147</v>
      </c>
      <c r="H339" s="12" t="s">
        <v>2</v>
      </c>
      <c r="I339" s="12" t="s">
        <v>150</v>
      </c>
      <c r="J339" s="12"/>
      <c r="K339" s="12"/>
      <c r="L339" s="12" t="s">
        <v>130</v>
      </c>
      <c r="M339" s="12"/>
      <c r="N339" s="12"/>
      <c r="O339" s="12"/>
      <c r="P339" s="12" t="s">
        <v>138</v>
      </c>
      <c r="Q339" s="627">
        <f>VLOOKUP(P339,'Copie doc'!$F$5:$H$30,3,FALSE)</f>
        <v>78740</v>
      </c>
      <c r="R339" s="620"/>
      <c r="S339" s="616"/>
      <c r="T339" s="616"/>
      <c r="U339" s="12"/>
      <c r="V339" s="12"/>
      <c r="W339" s="617"/>
      <c r="X339" s="12"/>
      <c r="Y339" s="630"/>
      <c r="Z339" s="12"/>
      <c r="AA339" s="3"/>
      <c r="AB339" s="3"/>
    </row>
    <row r="340" spans="1:28">
      <c r="A340" s="12">
        <f t="shared" si="23"/>
        <v>337</v>
      </c>
      <c r="B340" s="12" t="str">
        <f t="shared" si="24"/>
        <v>AUB</v>
      </c>
      <c r="C340" s="12" t="str">
        <f t="shared" si="22"/>
        <v>337-AUB</v>
      </c>
      <c r="D340" s="12"/>
      <c r="E340" s="13" t="str">
        <f t="shared" si="25"/>
        <v>337-AUB</v>
      </c>
      <c r="F340" s="12" t="s">
        <v>217</v>
      </c>
      <c r="G340" s="14">
        <v>45147</v>
      </c>
      <c r="H340" s="12" t="s">
        <v>3</v>
      </c>
      <c r="I340" s="12" t="s">
        <v>150</v>
      </c>
      <c r="J340" s="12"/>
      <c r="K340" s="12"/>
      <c r="L340" s="12" t="s">
        <v>125</v>
      </c>
      <c r="M340" s="12"/>
      <c r="N340" s="12"/>
      <c r="O340" s="12"/>
      <c r="P340" s="12" t="s">
        <v>102</v>
      </c>
      <c r="Q340" s="627">
        <f>VLOOKUP(P340,'Copie doc'!$F$5:$H$30,3,FALSE)</f>
        <v>78410</v>
      </c>
      <c r="R340" s="620"/>
      <c r="S340" s="616"/>
      <c r="T340" s="616"/>
      <c r="U340" s="12"/>
      <c r="V340" s="12"/>
      <c r="W340" s="617"/>
      <c r="X340" s="12"/>
      <c r="Y340" s="630"/>
      <c r="Z340" s="12"/>
      <c r="AA340" s="3"/>
      <c r="AB340" s="3"/>
    </row>
    <row r="341" spans="1:28">
      <c r="A341" s="12">
        <f t="shared" si="23"/>
        <v>338</v>
      </c>
      <c r="B341" s="12" t="str">
        <f t="shared" si="24"/>
        <v>AND</v>
      </c>
      <c r="C341" s="12" t="str">
        <f t="shared" si="22"/>
        <v>338-AND</v>
      </c>
      <c r="D341" s="12"/>
      <c r="E341" s="13" t="str">
        <f t="shared" si="25"/>
        <v>338-AND</v>
      </c>
      <c r="F341" s="12" t="s">
        <v>248</v>
      </c>
      <c r="G341" s="14">
        <v>45149</v>
      </c>
      <c r="H341" s="12" t="s">
        <v>3</v>
      </c>
      <c r="I341" s="12" t="s">
        <v>152</v>
      </c>
      <c r="J341" s="12"/>
      <c r="K341" s="12"/>
      <c r="L341" s="12" t="s">
        <v>125</v>
      </c>
      <c r="M341" s="12"/>
      <c r="N341" s="12"/>
      <c r="O341" s="12"/>
      <c r="P341" s="12" t="s">
        <v>5</v>
      </c>
      <c r="Q341" s="627">
        <f>VLOOKUP(P341,'Copie doc'!$F$5:$H$30,3,FALSE)</f>
        <v>78570</v>
      </c>
      <c r="R341" s="620"/>
      <c r="S341" s="616"/>
      <c r="T341" s="616"/>
      <c r="U341" s="12"/>
      <c r="V341" s="12"/>
      <c r="W341" s="617"/>
      <c r="X341" s="12"/>
      <c r="Y341" s="630"/>
      <c r="Z341" s="12"/>
      <c r="AA341" s="3"/>
      <c r="AB341" s="3"/>
    </row>
    <row r="342" spans="1:28">
      <c r="A342" s="12">
        <f t="shared" si="23"/>
        <v>339</v>
      </c>
      <c r="B342" s="12" t="str">
        <f t="shared" si="24"/>
        <v>BDA</v>
      </c>
      <c r="C342" s="12" t="str">
        <f t="shared" si="22"/>
        <v>339-BDA</v>
      </c>
      <c r="D342" s="12"/>
      <c r="E342" s="13" t="str">
        <f t="shared" si="25"/>
        <v>339-BDA</v>
      </c>
      <c r="F342" s="12" t="s">
        <v>231</v>
      </c>
      <c r="G342" s="14">
        <v>45160</v>
      </c>
      <c r="H342" s="12" t="s">
        <v>2</v>
      </c>
      <c r="I342" s="12" t="s">
        <v>129</v>
      </c>
      <c r="J342" s="12"/>
      <c r="K342" s="12"/>
      <c r="L342" s="12" t="s">
        <v>125</v>
      </c>
      <c r="M342" s="12"/>
      <c r="N342" s="12"/>
      <c r="O342" s="12"/>
      <c r="P342" s="12" t="s">
        <v>191</v>
      </c>
      <c r="Q342" s="627">
        <f>VLOOKUP(P342,'Copie doc'!$F$5:$H$30,3,FALSE)</f>
        <v>78390</v>
      </c>
      <c r="R342" s="620"/>
      <c r="S342" s="616"/>
      <c r="T342" s="616"/>
      <c r="U342" s="12"/>
      <c r="V342" s="12"/>
      <c r="W342" s="617"/>
      <c r="X342" s="12"/>
      <c r="Y342" s="630"/>
      <c r="Z342" s="12"/>
      <c r="AA342" s="3"/>
      <c r="AB342" s="3"/>
    </row>
    <row r="343" spans="1:28">
      <c r="A343" s="12">
        <f t="shared" si="23"/>
        <v>340</v>
      </c>
      <c r="B343" s="12" t="str">
        <f t="shared" si="24"/>
        <v>CAR</v>
      </c>
      <c r="C343" s="12" t="str">
        <f t="shared" si="22"/>
        <v>340-CAR</v>
      </c>
      <c r="D343" s="12"/>
      <c r="E343" s="13" t="str">
        <f t="shared" si="25"/>
        <v>340-CAR</v>
      </c>
      <c r="F343" s="12" t="s">
        <v>248</v>
      </c>
      <c r="G343" s="14">
        <v>45154</v>
      </c>
      <c r="H343" s="12" t="s">
        <v>3</v>
      </c>
      <c r="I343" s="12" t="s">
        <v>150</v>
      </c>
      <c r="J343" s="12"/>
      <c r="K343" s="12"/>
      <c r="L343" s="12" t="s">
        <v>130</v>
      </c>
      <c r="M343" s="12"/>
      <c r="N343" s="12"/>
      <c r="O343" s="12"/>
      <c r="P343" s="12" t="s">
        <v>151</v>
      </c>
      <c r="Q343" s="627">
        <f>VLOOKUP(P343,'Copie doc'!$F$5:$H$30,3,FALSE)</f>
        <v>78955</v>
      </c>
      <c r="R343" s="620"/>
      <c r="S343" s="616"/>
      <c r="T343" s="616"/>
      <c r="U343" s="12"/>
      <c r="V343" s="12"/>
      <c r="W343" s="617"/>
      <c r="X343" s="12"/>
      <c r="Y343" s="630"/>
      <c r="Z343" s="12"/>
      <c r="AA343" s="3"/>
      <c r="AB343" s="3"/>
    </row>
    <row r="344" spans="1:28">
      <c r="A344" s="12">
        <f t="shared" si="23"/>
        <v>341</v>
      </c>
      <c r="B344" s="12" t="str">
        <f t="shared" si="24"/>
        <v>VAU</v>
      </c>
      <c r="C344" s="12" t="str">
        <f t="shared" si="22"/>
        <v>341-VAU</v>
      </c>
      <c r="D344" s="12"/>
      <c r="E344" s="13" t="str">
        <f t="shared" si="25"/>
        <v>341-VAU</v>
      </c>
      <c r="F344" s="12" t="s">
        <v>217</v>
      </c>
      <c r="G344" s="14">
        <v>45142</v>
      </c>
      <c r="H344" s="12" t="s">
        <v>2</v>
      </c>
      <c r="I344" s="114" t="s">
        <v>150</v>
      </c>
      <c r="J344" s="114"/>
      <c r="K344" s="114"/>
      <c r="L344" s="114" t="s">
        <v>130</v>
      </c>
      <c r="M344" s="114"/>
      <c r="N344" s="114"/>
      <c r="O344" s="114"/>
      <c r="P344" s="114" t="s">
        <v>138</v>
      </c>
      <c r="Q344" s="627">
        <f>VLOOKUP(P344,'Copie doc'!$F$5:$H$30,3,FALSE)</f>
        <v>78740</v>
      </c>
      <c r="R344" s="620"/>
      <c r="S344" s="616"/>
      <c r="T344" s="616"/>
      <c r="U344" s="12"/>
      <c r="V344" s="12"/>
      <c r="W344" s="617"/>
      <c r="X344" s="12"/>
      <c r="Y344" s="630"/>
      <c r="Z344" s="12" t="s">
        <v>153</v>
      </c>
      <c r="AA344" s="3"/>
      <c r="AB344" s="3"/>
    </row>
    <row r="345" spans="1:28">
      <c r="A345" s="12">
        <f t="shared" si="23"/>
        <v>342</v>
      </c>
      <c r="B345" s="12" t="str">
        <f t="shared" si="24"/>
        <v>CFS</v>
      </c>
      <c r="C345" s="12" t="str">
        <f t="shared" si="22"/>
        <v>342-CFS</v>
      </c>
      <c r="D345" s="12"/>
      <c r="E345" s="13" t="str">
        <f t="shared" si="25"/>
        <v>342-CFS</v>
      </c>
      <c r="F345" s="12" t="s">
        <v>248</v>
      </c>
      <c r="G345" s="14">
        <v>45147</v>
      </c>
      <c r="H345" s="12" t="s">
        <v>2</v>
      </c>
      <c r="I345" s="12"/>
      <c r="J345" s="12"/>
      <c r="K345" s="12"/>
      <c r="L345" s="12" t="s">
        <v>130</v>
      </c>
      <c r="M345" s="12"/>
      <c r="N345" s="12"/>
      <c r="O345" s="12"/>
      <c r="P345" s="12" t="s">
        <v>126</v>
      </c>
      <c r="Q345" s="627">
        <f>VLOOKUP(P345,'Copie doc'!$F$5:$H$30,3,FALSE)</f>
        <v>78700</v>
      </c>
      <c r="R345" s="620"/>
      <c r="S345" s="616"/>
      <c r="T345" s="616"/>
      <c r="U345" s="12"/>
      <c r="V345" s="12"/>
      <c r="W345" s="617"/>
      <c r="X345" s="12"/>
      <c r="Y345" s="630"/>
      <c r="Z345" s="12" t="s">
        <v>153</v>
      </c>
      <c r="AA345" s="3"/>
      <c r="AB345" s="3"/>
    </row>
    <row r="346" spans="1:28">
      <c r="A346" s="12">
        <f t="shared" si="23"/>
        <v>343</v>
      </c>
      <c r="B346" s="12" t="str">
        <f t="shared" si="24"/>
        <v>CAR</v>
      </c>
      <c r="C346" s="12" t="str">
        <f t="shared" si="22"/>
        <v>343-CAR</v>
      </c>
      <c r="D346" s="12"/>
      <c r="E346" s="13" t="str">
        <f t="shared" si="25"/>
        <v>343-CAR</v>
      </c>
      <c r="F346" s="12" t="s">
        <v>248</v>
      </c>
      <c r="G346" s="14">
        <v>45149</v>
      </c>
      <c r="H346" s="12" t="s">
        <v>3</v>
      </c>
      <c r="I346" s="12" t="s">
        <v>129</v>
      </c>
      <c r="J346" s="12"/>
      <c r="K346" s="12"/>
      <c r="L346" s="12" t="s">
        <v>125</v>
      </c>
      <c r="M346" s="12"/>
      <c r="N346" s="12"/>
      <c r="O346" s="12"/>
      <c r="P346" s="12" t="s">
        <v>151</v>
      </c>
      <c r="Q346" s="627">
        <f>VLOOKUP(P346,'Copie doc'!$F$5:$H$30,3,FALSE)</f>
        <v>78955</v>
      </c>
      <c r="R346" s="620"/>
      <c r="S346" s="616"/>
      <c r="T346" s="616"/>
      <c r="U346" s="12"/>
      <c r="V346" s="12"/>
      <c r="W346" s="617"/>
      <c r="X346" s="12"/>
      <c r="Y346" s="630"/>
      <c r="Z346" s="12"/>
      <c r="AA346" s="3"/>
      <c r="AB346" s="3"/>
    </row>
    <row r="347" spans="1:28">
      <c r="A347" s="12">
        <f t="shared" si="23"/>
        <v>344</v>
      </c>
      <c r="B347" s="12" t="str">
        <f t="shared" si="24"/>
        <v>CAR</v>
      </c>
      <c r="C347" s="12" t="str">
        <f t="shared" si="22"/>
        <v>344-CAR</v>
      </c>
      <c r="D347" s="12"/>
      <c r="E347" s="13" t="str">
        <f t="shared" si="25"/>
        <v>344-CAR</v>
      </c>
      <c r="F347" s="12" t="s">
        <v>248</v>
      </c>
      <c r="G347" s="14">
        <v>45148</v>
      </c>
      <c r="H347" s="12" t="s">
        <v>2</v>
      </c>
      <c r="I347" s="12" t="s">
        <v>150</v>
      </c>
      <c r="J347" s="12"/>
      <c r="K347" s="12"/>
      <c r="L347" s="12" t="s">
        <v>125</v>
      </c>
      <c r="M347" s="12"/>
      <c r="N347" s="12"/>
      <c r="O347" s="12"/>
      <c r="P347" s="12" t="s">
        <v>151</v>
      </c>
      <c r="Q347" s="627">
        <f>VLOOKUP(P347,'Copie doc'!$F$5:$H$30,3,FALSE)</f>
        <v>78955</v>
      </c>
      <c r="R347" s="620"/>
      <c r="S347" s="616"/>
      <c r="T347" s="616"/>
      <c r="U347" s="12"/>
      <c r="V347" s="12"/>
      <c r="W347" s="617"/>
      <c r="X347" s="12"/>
      <c r="Y347" s="630"/>
      <c r="Z347" s="12"/>
      <c r="AA347" s="3"/>
      <c r="AB347" s="3"/>
    </row>
    <row r="348" spans="1:28">
      <c r="A348" s="12">
        <f t="shared" si="23"/>
        <v>345</v>
      </c>
      <c r="B348" s="12" t="str">
        <f t="shared" si="24"/>
        <v>NES</v>
      </c>
      <c r="C348" s="12" t="str">
        <f t="shared" si="22"/>
        <v>345-NES</v>
      </c>
      <c r="D348" s="12"/>
      <c r="E348" s="13" t="str">
        <f t="shared" si="25"/>
        <v>345-NES</v>
      </c>
      <c r="F348" s="12" t="s">
        <v>221</v>
      </c>
      <c r="G348" s="14">
        <v>45159</v>
      </c>
      <c r="H348" s="12" t="s">
        <v>2</v>
      </c>
      <c r="I348" s="12" t="s">
        <v>150</v>
      </c>
      <c r="J348" s="12"/>
      <c r="K348" s="12"/>
      <c r="L348" s="12" t="s">
        <v>130</v>
      </c>
      <c r="M348" s="12"/>
      <c r="N348" s="12"/>
      <c r="O348" s="12"/>
      <c r="P348" s="12" t="s">
        <v>139</v>
      </c>
      <c r="Q348" s="627">
        <f>VLOOKUP(P348,'Copie doc'!$F$5:$H$30,3,FALSE)</f>
        <v>95690</v>
      </c>
      <c r="R348" s="620"/>
      <c r="S348" s="616"/>
      <c r="T348" s="616"/>
      <c r="U348" s="12"/>
      <c r="V348" s="12"/>
      <c r="W348" s="617"/>
      <c r="X348" s="12"/>
      <c r="Y348" s="630"/>
      <c r="Z348" s="12" t="s">
        <v>153</v>
      </c>
      <c r="AA348" s="3"/>
      <c r="AB348" s="3"/>
    </row>
    <row r="349" spans="1:28">
      <c r="A349" s="12">
        <f t="shared" si="23"/>
        <v>346</v>
      </c>
      <c r="B349" s="12" t="str">
        <f t="shared" si="24"/>
        <v>ACH</v>
      </c>
      <c r="C349" s="12" t="str">
        <f t="shared" si="22"/>
        <v>346-ACH</v>
      </c>
      <c r="D349" s="12"/>
      <c r="E349" s="13" t="str">
        <f t="shared" si="25"/>
        <v>346-ACH</v>
      </c>
      <c r="F349" s="12" t="s">
        <v>231</v>
      </c>
      <c r="G349" s="14">
        <v>45154</v>
      </c>
      <c r="H349" s="12" t="s">
        <v>3</v>
      </c>
      <c r="I349" s="12" t="s">
        <v>152</v>
      </c>
      <c r="J349" s="12"/>
      <c r="K349" s="12"/>
      <c r="L349" s="12" t="s">
        <v>125</v>
      </c>
      <c r="M349" s="12"/>
      <c r="N349" s="12"/>
      <c r="O349" s="12"/>
      <c r="P349" s="12" t="s">
        <v>8</v>
      </c>
      <c r="Q349" s="627">
        <f>VLOOKUP(P349,'Copie doc'!$F$5:$H$30,3,FALSE)</f>
        <v>78260</v>
      </c>
      <c r="R349" s="620"/>
      <c r="S349" s="616"/>
      <c r="T349" s="616"/>
      <c r="U349" s="12"/>
      <c r="V349" s="12"/>
      <c r="W349" s="617"/>
      <c r="X349" s="12"/>
      <c r="Y349" s="630"/>
      <c r="Z349" s="12"/>
      <c r="AA349" s="3"/>
      <c r="AB349" s="3"/>
    </row>
    <row r="350" spans="1:28">
      <c r="A350" s="12">
        <f t="shared" si="23"/>
        <v>347</v>
      </c>
      <c r="B350" s="12" t="str">
        <f t="shared" si="24"/>
        <v>BDA</v>
      </c>
      <c r="C350" s="12" t="str">
        <f t="shared" si="22"/>
        <v>347-BDA</v>
      </c>
      <c r="D350" s="12"/>
      <c r="E350" s="13" t="str">
        <f t="shared" si="25"/>
        <v>347-BDA</v>
      </c>
      <c r="F350" s="12" t="s">
        <v>231</v>
      </c>
      <c r="G350" s="14">
        <v>45160</v>
      </c>
      <c r="H350" s="12" t="s">
        <v>3</v>
      </c>
      <c r="I350" s="12" t="s">
        <v>150</v>
      </c>
      <c r="J350" s="12"/>
      <c r="K350" s="12"/>
      <c r="L350" s="12" t="s">
        <v>125</v>
      </c>
      <c r="M350" s="12"/>
      <c r="N350" s="12"/>
      <c r="O350" s="12"/>
      <c r="P350" s="12" t="s">
        <v>191</v>
      </c>
      <c r="Q350" s="627">
        <f>VLOOKUP(P350,'Copie doc'!$F$5:$H$30,3,FALSE)</f>
        <v>78390</v>
      </c>
      <c r="R350" s="620"/>
      <c r="S350" s="616"/>
      <c r="T350" s="616"/>
      <c r="U350" s="12"/>
      <c r="V350" s="12"/>
      <c r="W350" s="617"/>
      <c r="X350" s="12"/>
      <c r="Y350" s="630"/>
      <c r="Z350" s="12"/>
      <c r="AA350" s="3"/>
      <c r="AB350" s="3"/>
    </row>
    <row r="351" spans="1:28">
      <c r="A351" s="12">
        <f t="shared" si="23"/>
        <v>348</v>
      </c>
      <c r="B351" s="12" t="str">
        <f t="shared" si="24"/>
        <v>CFS</v>
      </c>
      <c r="C351" s="12" t="str">
        <f t="shared" si="22"/>
        <v>348-CFS</v>
      </c>
      <c r="D351" s="12"/>
      <c r="E351" s="13" t="str">
        <f t="shared" si="25"/>
        <v>348-CFS</v>
      </c>
      <c r="F351" s="12" t="s">
        <v>231</v>
      </c>
      <c r="G351" s="14">
        <v>45145</v>
      </c>
      <c r="H351" s="12" t="s">
        <v>3</v>
      </c>
      <c r="I351" s="12" t="s">
        <v>150</v>
      </c>
      <c r="J351" s="12"/>
      <c r="K351" s="12"/>
      <c r="L351" s="12" t="s">
        <v>125</v>
      </c>
      <c r="M351" s="12"/>
      <c r="N351" s="12"/>
      <c r="O351" s="12"/>
      <c r="P351" s="12" t="s">
        <v>126</v>
      </c>
      <c r="Q351" s="627">
        <f>VLOOKUP(P351,'Copie doc'!$F$5:$H$30,3,FALSE)</f>
        <v>78700</v>
      </c>
      <c r="R351" s="12"/>
      <c r="S351" s="616"/>
      <c r="T351" s="616"/>
      <c r="U351" s="12"/>
      <c r="V351" s="12"/>
      <c r="W351" s="617"/>
      <c r="X351" s="12"/>
      <c r="Y351" s="630"/>
      <c r="Z351" s="12"/>
      <c r="AA351" s="3"/>
      <c r="AB351" s="3"/>
    </row>
    <row r="352" spans="1:28">
      <c r="A352" s="12">
        <f t="shared" si="23"/>
        <v>349</v>
      </c>
      <c r="B352" s="12" t="str">
        <f t="shared" si="24"/>
        <v>CFS</v>
      </c>
      <c r="C352" s="12" t="str">
        <f t="shared" si="22"/>
        <v>349-CFS</v>
      </c>
      <c r="D352" s="12"/>
      <c r="E352" s="13" t="str">
        <f t="shared" si="25"/>
        <v>349-CFS</v>
      </c>
      <c r="F352" s="12" t="s">
        <v>233</v>
      </c>
      <c r="G352" s="14">
        <v>45149</v>
      </c>
      <c r="H352" s="12" t="s">
        <v>3</v>
      </c>
      <c r="I352" s="12" t="s">
        <v>124</v>
      </c>
      <c r="J352" s="12"/>
      <c r="K352" s="12"/>
      <c r="L352" s="12" t="s">
        <v>130</v>
      </c>
      <c r="M352" s="12"/>
      <c r="N352" s="12"/>
      <c r="O352" s="12"/>
      <c r="P352" s="12" t="s">
        <v>126</v>
      </c>
      <c r="Q352" s="627">
        <f>VLOOKUP(P352,'Copie doc'!$F$5:$H$30,3,FALSE)</f>
        <v>78700</v>
      </c>
      <c r="R352" s="620"/>
      <c r="S352" s="616"/>
      <c r="T352" s="616"/>
      <c r="U352" s="12"/>
      <c r="V352" s="12"/>
      <c r="W352" s="617"/>
      <c r="X352" s="12"/>
      <c r="Y352" s="630"/>
      <c r="Z352" s="12" t="s">
        <v>153</v>
      </c>
      <c r="AA352" s="3"/>
      <c r="AB352" s="3"/>
    </row>
    <row r="353" spans="1:28">
      <c r="A353" s="12">
        <f t="shared" si="23"/>
        <v>350</v>
      </c>
      <c r="B353" s="12" t="str">
        <f t="shared" si="24"/>
        <v>CFS</v>
      </c>
      <c r="C353" s="12" t="str">
        <f t="shared" si="22"/>
        <v>350-CFS</v>
      </c>
      <c r="D353" s="12"/>
      <c r="E353" s="13" t="str">
        <f t="shared" si="25"/>
        <v>350-CFS</v>
      </c>
      <c r="F353" s="12" t="s">
        <v>233</v>
      </c>
      <c r="G353" s="14">
        <v>45147</v>
      </c>
      <c r="H353" s="12" t="s">
        <v>2</v>
      </c>
      <c r="I353" s="12" t="s">
        <v>129</v>
      </c>
      <c r="J353" s="12"/>
      <c r="K353" s="12"/>
      <c r="L353" s="12" t="s">
        <v>130</v>
      </c>
      <c r="M353" s="12"/>
      <c r="N353" s="12"/>
      <c r="O353" s="12"/>
      <c r="P353" s="12" t="s">
        <v>126</v>
      </c>
      <c r="Q353" s="627">
        <f>VLOOKUP(P353,'Copie doc'!$F$5:$H$30,3,FALSE)</f>
        <v>78700</v>
      </c>
      <c r="R353" s="620"/>
      <c r="S353" s="616"/>
      <c r="T353" s="616"/>
      <c r="U353" s="12"/>
      <c r="V353" s="12"/>
      <c r="W353" s="617"/>
      <c r="X353" s="12"/>
      <c r="Y353" s="630"/>
      <c r="Z353" s="12"/>
      <c r="AA353" s="3"/>
      <c r="AB353" s="3"/>
    </row>
    <row r="354" spans="1:28">
      <c r="A354" s="12">
        <f t="shared" si="23"/>
        <v>351</v>
      </c>
      <c r="B354" s="12" t="s">
        <v>155</v>
      </c>
      <c r="C354" s="12" t="str">
        <f t="shared" si="22"/>
        <v>351-ACH</v>
      </c>
      <c r="D354" s="12"/>
      <c r="E354" s="13" t="str">
        <f t="shared" si="25"/>
        <v>351-ACH</v>
      </c>
      <c r="F354" s="12" t="s">
        <v>231</v>
      </c>
      <c r="G354" s="14">
        <v>45154</v>
      </c>
      <c r="H354" s="12" t="s">
        <v>3</v>
      </c>
      <c r="I354" s="12" t="s">
        <v>150</v>
      </c>
      <c r="J354" s="12"/>
      <c r="K354" s="12"/>
      <c r="L354" s="12" t="s">
        <v>125</v>
      </c>
      <c r="M354" s="12"/>
      <c r="N354" s="12"/>
      <c r="O354" s="12"/>
      <c r="P354" s="12" t="s">
        <v>8</v>
      </c>
      <c r="Q354" s="627">
        <f>VLOOKUP(P354,'Copie doc'!$F$5:$H$30,3,FALSE)</f>
        <v>78260</v>
      </c>
      <c r="R354" s="12"/>
      <c r="S354" s="616"/>
      <c r="T354" s="616"/>
      <c r="U354" s="12"/>
      <c r="V354" s="12"/>
      <c r="W354" s="617"/>
      <c r="X354" s="12"/>
      <c r="Y354" s="630"/>
      <c r="Z354" s="12"/>
      <c r="AA354" s="3"/>
      <c r="AB354" s="3"/>
    </row>
    <row r="355" spans="1:28">
      <c r="A355" s="12">
        <f t="shared" si="23"/>
        <v>352</v>
      </c>
      <c r="B355" s="12" t="str">
        <f>IF(P355="CONFLANS STE HONORINE","CFS",IF(P355="ANDRESY","AND",IF(P355="CHANTELOUP LES VIGNES","CHP",IF(P355="LES ALLUETS LE ROI","ALL",IF(P355="AUBERGENVILLE","AUB",IF(P355="MORAINVILLIERS","MOR",IF(P355="ORGEVAL","ORG",IF(P355="TESSANCOURT SUR AUBETTE","TES",IF(P355="CARRIERES SOUS POISSY","CAR",IF(P355="LA FALAISE","FAL",IF(P355="AULNAY SUR MAULDRE","AUL",IF(P355="NEZEL","NEZ",IF(P355="Juziers","JUZ",IF(P355="VAUX SUR SEINE","VAU",IF(P355="NESLES LA VALLEE","NES",IF(P355="BUTRY SUR OISE","BUT",IF(P355="VALMONDOIS","VAL",IF(P355="LABBEVILLE","LAB",IF(P355="PARMAIN","PAR",IF(P355="ACHERES","ACH",IF(P355="ARGENTEUIL","ARG",IF(P355="BOIS D'ARCY","BDA",IF(P355="JOUY EN JOSAS","JOU",IF(P355="BIEVRES","BIE",IF(P355="LA CELLE SAINT CLOUD","CEL","")))))))))))))))))))))))))</f>
        <v>JUZ</v>
      </c>
      <c r="C355" s="12" t="str">
        <f t="shared" si="22"/>
        <v>352-JUZ</v>
      </c>
      <c r="D355" s="12"/>
      <c r="E355" s="13" t="str">
        <f t="shared" si="25"/>
        <v>352-JUZ</v>
      </c>
      <c r="F355" s="12" t="s">
        <v>217</v>
      </c>
      <c r="G355" s="14">
        <v>45147</v>
      </c>
      <c r="H355" s="12" t="s">
        <v>2</v>
      </c>
      <c r="I355" s="12" t="s">
        <v>176</v>
      </c>
      <c r="J355" s="12"/>
      <c r="K355" s="12"/>
      <c r="L355" s="12" t="s">
        <v>130</v>
      </c>
      <c r="M355" s="12"/>
      <c r="N355" s="12"/>
      <c r="O355" s="12"/>
      <c r="P355" s="12" t="s">
        <v>100</v>
      </c>
      <c r="Q355" s="627">
        <f>VLOOKUP(P355,'Copie doc'!$F$5:$H$30,3,FALSE)</f>
        <v>78820</v>
      </c>
      <c r="R355" s="620"/>
      <c r="S355" s="616"/>
      <c r="T355" s="616"/>
      <c r="U355" s="12"/>
      <c r="V355" s="12"/>
      <c r="W355" s="617"/>
      <c r="X355" s="12"/>
      <c r="Y355" s="630"/>
      <c r="Z355" s="12"/>
      <c r="AA355" s="3"/>
      <c r="AB355" s="3"/>
    </row>
    <row r="356" spans="1:28">
      <c r="A356" s="12">
        <f t="shared" si="23"/>
        <v>353</v>
      </c>
      <c r="B356" s="12" t="s">
        <v>154</v>
      </c>
      <c r="C356" s="12" t="str">
        <f t="shared" si="22"/>
        <v>353-CFS</v>
      </c>
      <c r="D356" s="12"/>
      <c r="E356" s="13" t="str">
        <f t="shared" si="25"/>
        <v>353-CFS</v>
      </c>
      <c r="F356" s="12" t="s">
        <v>217</v>
      </c>
      <c r="G356" s="14">
        <v>45156</v>
      </c>
      <c r="H356" s="12" t="s">
        <v>3</v>
      </c>
      <c r="I356" s="12" t="s">
        <v>129</v>
      </c>
      <c r="J356" s="12"/>
      <c r="K356" s="12"/>
      <c r="L356" s="12" t="s">
        <v>130</v>
      </c>
      <c r="M356" s="12"/>
      <c r="N356" s="12"/>
      <c r="O356" s="12"/>
      <c r="P356" s="12" t="s">
        <v>126</v>
      </c>
      <c r="Q356" s="627">
        <f>VLOOKUP(P356,'Copie doc'!$F$5:$H$30,3,FALSE)</f>
        <v>78700</v>
      </c>
      <c r="R356" s="12"/>
      <c r="S356" s="616"/>
      <c r="T356" s="616"/>
      <c r="U356" s="12"/>
      <c r="V356" s="12"/>
      <c r="W356" s="617"/>
      <c r="X356" s="12"/>
      <c r="Y356" s="630"/>
      <c r="Z356" s="12"/>
      <c r="AA356" s="3"/>
      <c r="AB356" s="3"/>
    </row>
    <row r="357" spans="1:28">
      <c r="A357" s="12">
        <f t="shared" si="23"/>
        <v>354</v>
      </c>
      <c r="B357" s="12" t="str">
        <f>IF(P357="CONFLANS STE HONORINE","CFS",IF(P357="ANDRESY","AND",IF(P357="CHANTELOUP LES VIGNES","CHP",IF(P357="LES ALLUETS LE ROI","ALL",IF(P357="AUBERGENVILLE","AUB",IF(P357="MORAINVILLIERS","MOR",IF(P357="ORGEVAL","ORG",IF(P357="TESSANCOURT SUR AUBETTE","TES",IF(P357="CARRIERES SOUS POISSY","CAR",IF(P357="LA FALAISE","FAL",IF(P357="AULNAY SUR MAULDRE","AUL",IF(P357="NEZEL","NEZ",IF(P357="Juziers","JUZ",IF(P357="VAUX SUR SEINE","VAU",IF(P357="NESLES LA VALLEE","NES",IF(P357="BUTRY SUR OISE","BUT",IF(P357="VALMONDOIS","VAL",IF(P357="LABBEVILLE","LAB",IF(P357="PARMAIN","PAR",IF(P357="ACHERES","ACH",IF(P357="ARGENTEUIL","ARG",IF(P357="BOIS D'ARCY","BDA",IF(P357="JOUY EN JOSAS","JOU",IF(P357="BIEVRES","BIE",IF(P357="LA CELLE SAINT CLOUD","CEL","")))))))))))))))))))))))))</f>
        <v>CAR</v>
      </c>
      <c r="C357" s="12" t="str">
        <f t="shared" si="22"/>
        <v>354-CAR</v>
      </c>
      <c r="D357" s="12"/>
      <c r="E357" s="13" t="str">
        <f t="shared" si="25"/>
        <v>354-CAR</v>
      </c>
      <c r="F357" s="12" t="s">
        <v>231</v>
      </c>
      <c r="G357" s="14">
        <v>45155</v>
      </c>
      <c r="H357" s="12" t="s">
        <v>3</v>
      </c>
      <c r="I357" s="12" t="s">
        <v>150</v>
      </c>
      <c r="J357" s="12"/>
      <c r="K357" s="12"/>
      <c r="L357" s="12" t="s">
        <v>125</v>
      </c>
      <c r="M357" s="12"/>
      <c r="N357" s="12"/>
      <c r="O357" s="12"/>
      <c r="P357" s="12" t="s">
        <v>151</v>
      </c>
      <c r="Q357" s="627">
        <f>VLOOKUP(P357,'Copie doc'!$F$5:$H$30,3,FALSE)</f>
        <v>78955</v>
      </c>
      <c r="R357" s="620"/>
      <c r="S357" s="616"/>
      <c r="T357" s="616"/>
      <c r="U357" s="12"/>
      <c r="V357" s="12"/>
      <c r="W357" s="617"/>
      <c r="X357" s="12"/>
      <c r="Y357" s="630"/>
      <c r="Z357" s="12"/>
      <c r="AA357" s="3"/>
      <c r="AB357" s="3"/>
    </row>
    <row r="358" spans="1:28">
      <c r="A358" s="12">
        <f t="shared" si="23"/>
        <v>355</v>
      </c>
      <c r="B358" s="12" t="str">
        <f>IF(P358="CONFLANS STE HONORINE","CFS",IF(P358="ANDRESY","AND",IF(P358="CHANTELOUP LES VIGNES","CHP",IF(P358="LES ALLUETS LE ROI","ALL",IF(P358="AUBERGENVILLE","AUB",IF(P358="MORAINVILLIERS","MOR",IF(P358="ORGEVAL","ORG",IF(P358="TESSANCOURT SUR AUBETTE","TES",IF(P358="CARRIERES SOUS POISSY","CAR",IF(P358="LA FALAISE","FAL",IF(P358="AULNAY SUR MAULDRE","AUL",IF(P358="NEZEL","NEZ",IF(P358="Juziers","JUZ",IF(P358="VAUX SUR SEINE","VAU",IF(P358="NESLES LA VALLEE","NES",IF(P358="BUTRY SUR OISE","BUT",IF(P358="VALMONDOIS","VAL",IF(P358="LABBEVILLE","LAB",IF(P358="PARMAIN","PAR",IF(P358="ACHERES","ACH",IF(P358="ARGENTEUIL","ARG",IF(P358="BOIS D'ARCY","BDA",IF(P358="JOUY EN JOSAS","JOU",IF(P358="BIEVRES","BIE",IF(P358="LA CELLE SAINT CLOUD","CEL","")))))))))))))))))))))))))</f>
        <v>CAR</v>
      </c>
      <c r="C358" s="12" t="str">
        <f t="shared" si="22"/>
        <v>355-CAR</v>
      </c>
      <c r="D358" s="12"/>
      <c r="E358" s="13" t="str">
        <f t="shared" si="25"/>
        <v>355-CAR</v>
      </c>
      <c r="F358" s="12" t="s">
        <v>231</v>
      </c>
      <c r="G358" s="14">
        <v>45155</v>
      </c>
      <c r="H358" s="12" t="s">
        <v>3</v>
      </c>
      <c r="I358" s="12" t="s">
        <v>129</v>
      </c>
      <c r="J358" s="12"/>
      <c r="K358" s="12"/>
      <c r="L358" s="12" t="s">
        <v>125</v>
      </c>
      <c r="M358" s="12"/>
      <c r="N358" s="12"/>
      <c r="O358" s="12"/>
      <c r="P358" s="12" t="s">
        <v>151</v>
      </c>
      <c r="Q358" s="627">
        <f>VLOOKUP(P358,'Copie doc'!$F$5:$H$30,3,FALSE)</f>
        <v>78955</v>
      </c>
      <c r="R358" s="620"/>
      <c r="S358" s="616"/>
      <c r="T358" s="616"/>
      <c r="U358" s="12"/>
      <c r="V358" s="12"/>
      <c r="W358" s="617"/>
      <c r="X358" s="12"/>
      <c r="Y358" s="630"/>
      <c r="Z358" s="12"/>
      <c r="AA358" s="3"/>
      <c r="AB358" s="3"/>
    </row>
    <row r="359" spans="1:28">
      <c r="A359" s="12">
        <f t="shared" si="23"/>
        <v>356</v>
      </c>
      <c r="B359" s="12" t="s">
        <v>156</v>
      </c>
      <c r="C359" s="12" t="str">
        <f t="shared" si="22"/>
        <v>356-CAR</v>
      </c>
      <c r="D359" s="12"/>
      <c r="E359" s="13" t="str">
        <f t="shared" si="25"/>
        <v>356-CAR</v>
      </c>
      <c r="F359" s="12" t="s">
        <v>231</v>
      </c>
      <c r="G359" s="14">
        <v>45155</v>
      </c>
      <c r="H359" s="12" t="s">
        <v>3</v>
      </c>
      <c r="I359" s="12" t="s">
        <v>129</v>
      </c>
      <c r="J359" s="12"/>
      <c r="K359" s="12"/>
      <c r="L359" s="12" t="s">
        <v>125</v>
      </c>
      <c r="M359" s="12"/>
      <c r="N359" s="12"/>
      <c r="O359" s="12"/>
      <c r="P359" s="12" t="s">
        <v>151</v>
      </c>
      <c r="Q359" s="627">
        <f>VLOOKUP(P359,'Copie doc'!$F$5:$H$30,3,FALSE)</f>
        <v>78955</v>
      </c>
      <c r="R359" s="12"/>
      <c r="S359" s="616"/>
      <c r="T359" s="616"/>
      <c r="U359" s="12"/>
      <c r="V359" s="12"/>
      <c r="W359" s="617"/>
      <c r="X359" s="12"/>
      <c r="Y359" s="630"/>
      <c r="Z359" s="12"/>
      <c r="AA359" s="3"/>
      <c r="AB359" s="3"/>
    </row>
  </sheetData>
  <mergeCells count="2">
    <mergeCell ref="N1:R1"/>
    <mergeCell ref="V1:Z1"/>
  </mergeCells>
  <phoneticPr fontId="40" type="noConversion"/>
  <dataValidations count="10">
    <dataValidation type="list" allowBlank="1" showInputMessage="1" showErrorMessage="1" sqref="D3 E360:E1048576" xr:uid="{00000000-0002-0000-0100-000000000000}">
      <formula1>"Margaux,Pascale,Virginie,Dylan"</formula1>
    </dataValidation>
    <dataValidation type="list" allowBlank="1" showInputMessage="1" showErrorMessage="1" sqref="G360:G1048576" xr:uid="{00000000-0002-0000-0100-000001000000}">
      <formula1>"Stéphane REIGAZA,Mahamadoun CISSE,Christophe PIAT,Marie-Laure DJOMO ALIMA,Van KOMBILA,Omar ABDELLAOUI,Nathan DORE GARZON"</formula1>
    </dataValidation>
    <dataValidation type="list" allowBlank="1" showInputMessage="1" showErrorMessage="1" sqref="P3" xr:uid="{00000000-0002-0000-0100-000004000000}">
      <formula1>"CONFLANS STE HONORINE,ANDRESY,CHANTELOUP LES VIGNES,ORGEVAL,MORAINVILLIERS,LES ALLUETS LE ROI,AUBERGENVILLE,TESSANCOURT SUR AUBETTE,CARRIERES SOUS POISSY,AULNAY SUR MAULDRE,LA FALAISE,NEZEL,JUZIERS,VAUX SUR SEINE,ARGENTEUIL"</formula1>
    </dataValidation>
    <dataValidation type="list" allowBlank="1" showInputMessage="1" showErrorMessage="1" sqref="F3:F359" xr:uid="{00000000-0002-0000-0100-000013000000}">
      <formula1>"SR,CP,MLDA,VK,NDG,AS,RG,RR"</formula1>
    </dataValidation>
    <dataValidation type="list" allowBlank="1" showInputMessage="1" sqref="D324:D345" xr:uid="{00000000-0002-0000-0100-000015000000}">
      <formula1>"Kalthoum,Delphine,Pascale,Virginie,Dylan"</formula1>
    </dataValidation>
    <dataValidation type="list" allowBlank="1" showInputMessage="1" showErrorMessage="1" sqref="I3:I359 J360:J1048576" xr:uid="{00000000-0002-0000-0100-000002000000}">
      <formula1>"Monsieur,Madame,Monsieur ou Madame,Mesdames,Messieurs,SCI,Sté,Indivision,Succession,Consorts"</formula1>
    </dataValidation>
    <dataValidation type="list" allowBlank="1" showInputMessage="1" showErrorMessage="1" sqref="L3:L359 M360:M1048576" xr:uid="{00000000-0002-0000-0100-000011000000}">
      <formula1>"MAISON,APPT"</formula1>
    </dataValidation>
    <dataValidation type="list" allowBlank="1" showInputMessage="1" showErrorMessage="1" sqref="H3:H359 I360:I1048576" xr:uid="{00000000-0002-0000-0100-00000F000000}">
      <formula1>"MATIN,APRES-MIDI"</formula1>
    </dataValidation>
    <dataValidation type="list" allowBlank="1" showInputMessage="1" sqref="D4:D323" xr:uid="{00000000-0002-0000-0100-000012000000}">
      <formula1>"Margaux,Kalthoum,Emma,Pascale,Virginie,Dylan"</formula1>
    </dataValidation>
    <dataValidation type="list" allowBlank="1" showInputMessage="1" showErrorMessage="1" sqref="Q360:Q1048576" xr:uid="{00000000-0002-0000-0100-000003000000}">
      <formula1>"CONFLANS STE HONORINE,ANDRESY,CHANTELOUP LES VIGNES,ORGEVAL,MORAINVILLIERS,LES ALLUETS LE ROI,AUBERGENVILLE,TESSANCOURT SUR AUBETTE,CARRIERES SOUS POISSY,AULNAY SUR MAULDRE,LA FALAISE,NEZEL,JUZIERS,VAUX SUR SEINE"</formula1>
    </dataValidation>
  </dataValidation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opie">
                <anchor moveWithCells="1" sizeWithCells="1">
                  <from>
                    <xdr:col>18</xdr:col>
                    <xdr:colOff>160020</xdr:colOff>
                    <xdr:row>0</xdr:row>
                    <xdr:rowOff>60960</xdr:rowOff>
                  </from>
                  <to>
                    <xdr:col>18</xdr:col>
                    <xdr:colOff>1371600</xdr:colOff>
                    <xdr:row>0</xdr:row>
                    <xdr:rowOff>655320</xdr:rowOff>
                  </to>
                </anchor>
              </controlPr>
            </control>
          </mc:Choice>
        </mc:AlternateContent>
        <mc:AlternateContent xmlns:mc="http://schemas.openxmlformats.org/markup-compatibility/2006">
          <mc:Choice Requires="x14">
            <control shapeId="2050" r:id="rId5" name="Button 2">
              <controlPr defaultSize="0" print="0" autoFill="0" autoPict="0" macro="[0]!impressionfinale">
                <anchor moveWithCells="1" sizeWithCells="1">
                  <from>
                    <xdr:col>19</xdr:col>
                    <xdr:colOff>518160</xdr:colOff>
                    <xdr:row>0</xdr:row>
                    <xdr:rowOff>53340</xdr:rowOff>
                  </from>
                  <to>
                    <xdr:col>20</xdr:col>
                    <xdr:colOff>472440</xdr:colOff>
                    <xdr:row>0</xdr:row>
                    <xdr:rowOff>647700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17000000}">
          <x14:formula1>
            <xm:f>'Copie doc'!$F$5:$F$29</xm:f>
          </x14:formula1>
          <xm:sqref>P4:P359</xm:sqref>
        </x14:dataValidation>
        <x14:dataValidation type="list" allowBlank="1" showInputMessage="1" xr:uid="{00000000-0002-0000-0100-000018000000}">
          <x14:formula1>
            <xm:f>'Copie doc'!$A$22:$A$25</xm:f>
          </x14:formula1>
          <xm:sqref>D347:D359</xm:sqref>
        </x14:dataValidation>
        <x14:dataValidation type="list" allowBlank="1" showInputMessage="1" xr:uid="{00000000-0002-0000-0100-000019000000}">
          <x14:formula1>
            <xm:f>'Copie doc'!$A$22:$A$42</xm:f>
          </x14:formula1>
          <xm:sqref>D346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4:O49"/>
  <sheetViews>
    <sheetView showRuler="0" topLeftCell="A10" zoomScaleNormal="100" workbookViewId="0">
      <selection activeCell="A49" sqref="A49:O49"/>
    </sheetView>
  </sheetViews>
  <sheetFormatPr baseColWidth="10" defaultRowHeight="14.4"/>
  <cols>
    <col min="1" max="15" width="5.6640625" customWidth="1"/>
  </cols>
  <sheetData>
    <row r="4" spans="1:15" ht="14.25" customHeight="1">
      <c r="A4" s="356" t="s">
        <v>40</v>
      </c>
      <c r="B4" s="357"/>
      <c r="C4" s="357"/>
      <c r="D4" s="357"/>
      <c r="E4" s="357"/>
      <c r="F4" s="357"/>
      <c r="G4" s="17"/>
      <c r="H4" s="18"/>
      <c r="I4" s="18"/>
      <c r="J4" s="18"/>
      <c r="K4" s="18"/>
      <c r="L4" s="18"/>
      <c r="M4" s="18"/>
      <c r="N4" s="353"/>
      <c r="O4" s="354"/>
    </row>
    <row r="5" spans="1:15" ht="10.5" customHeight="1">
      <c r="A5" s="20"/>
      <c r="N5" s="364" t="str">
        <f>'Copie doc'!M3</f>
        <v>APPT</v>
      </c>
      <c r="O5" s="365"/>
    </row>
    <row r="6" spans="1:15" ht="15" customHeight="1">
      <c r="A6" s="110" t="s">
        <v>41</v>
      </c>
      <c r="B6" s="344"/>
      <c r="C6" s="344"/>
      <c r="D6" s="344"/>
      <c r="E6" s="344"/>
      <c r="F6" s="344"/>
      <c r="G6" s="344"/>
      <c r="H6" s="344"/>
      <c r="I6" s="344"/>
      <c r="J6" s="344"/>
      <c r="K6" s="344"/>
      <c r="L6" s="344"/>
      <c r="M6" s="344"/>
      <c r="N6" s="325"/>
      <c r="O6" s="326"/>
    </row>
    <row r="7" spans="1:15" ht="15" customHeight="1">
      <c r="A7" s="109" t="s">
        <v>82</v>
      </c>
      <c r="C7" s="22"/>
      <c r="D7" s="23"/>
      <c r="E7" s="23"/>
      <c r="F7" s="23"/>
      <c r="G7" s="23"/>
      <c r="H7" s="22"/>
      <c r="I7" s="360"/>
      <c r="J7" s="360"/>
      <c r="K7" s="360"/>
      <c r="L7" s="3" t="str">
        <f>IF(M7="","","-")</f>
        <v/>
      </c>
      <c r="M7" s="361"/>
      <c r="N7" s="361"/>
      <c r="O7" s="362"/>
    </row>
    <row r="8" spans="1:15" ht="15" customHeight="1">
      <c r="A8" s="110" t="s">
        <v>43</v>
      </c>
      <c r="B8" s="22"/>
      <c r="C8" s="343"/>
      <c r="D8" s="344"/>
      <c r="E8" s="344"/>
      <c r="F8" s="344"/>
      <c r="G8" s="344"/>
      <c r="H8" s="344"/>
      <c r="I8" s="344"/>
      <c r="J8" s="344"/>
      <c r="K8" s="344"/>
      <c r="L8" s="344"/>
      <c r="M8" s="344"/>
      <c r="N8" s="344"/>
      <c r="O8" s="345"/>
    </row>
    <row r="9" spans="1:15" ht="15" customHeight="1">
      <c r="A9" s="111"/>
      <c r="B9" s="29"/>
      <c r="C9" s="359"/>
      <c r="D9" s="359"/>
      <c r="E9" s="359"/>
      <c r="F9" s="359"/>
      <c r="G9" s="359"/>
      <c r="H9" s="359"/>
      <c r="I9" s="359"/>
      <c r="J9" s="359"/>
      <c r="K9" s="359"/>
      <c r="L9" s="359"/>
      <c r="M9" s="359"/>
      <c r="N9" s="29"/>
      <c r="O9" s="112"/>
    </row>
    <row r="10" spans="1:15" ht="6.75" customHeight="1"/>
    <row r="11" spans="1:15">
      <c r="A11" s="1" t="s">
        <v>121</v>
      </c>
    </row>
    <row r="12" spans="1:15">
      <c r="A12" t="s">
        <v>45</v>
      </c>
      <c r="C12" s="51"/>
      <c r="D12" s="330">
        <f>'Copie doc'!H3</f>
        <v>44578</v>
      </c>
      <c r="E12" s="331"/>
      <c r="F12" s="355" t="s">
        <v>224</v>
      </c>
      <c r="G12" s="355"/>
      <c r="H12" t="str">
        <f>IF('Copie doc'!I3="MATIN","la matinée","l'après-midi")</f>
        <v>la matinée</v>
      </c>
      <c r="J12" s="363" t="s">
        <v>47</v>
      </c>
      <c r="K12" s="363"/>
      <c r="L12" s="363"/>
      <c r="M12" s="341"/>
      <c r="N12" s="341"/>
      <c r="O12" s="341"/>
    </row>
    <row r="13" spans="1:15" ht="12.75" customHeight="1">
      <c r="J13" s="363" t="s">
        <v>133</v>
      </c>
      <c r="K13" s="363"/>
      <c r="L13" s="363"/>
      <c r="M13" s="341"/>
      <c r="N13" s="341"/>
      <c r="O13" s="341"/>
    </row>
    <row r="14" spans="1:15">
      <c r="A14" s="33" t="s">
        <v>122</v>
      </c>
      <c r="D14" s="341" t="str">
        <f>IF('Copie doc'!AB3="x","VENTE - CONTRE-VISITE","VENTE - VISITE INITIALE")</f>
        <v>VENTE - VISITE INITIALE</v>
      </c>
      <c r="E14" s="341"/>
      <c r="F14" s="341"/>
      <c r="G14" s="341"/>
    </row>
    <row r="15" spans="1:15" ht="5.25" customHeight="1"/>
    <row r="16" spans="1:15">
      <c r="A16" s="33" t="s">
        <v>83</v>
      </c>
    </row>
    <row r="20" spans="1:15" ht="4.5" customHeight="1"/>
    <row r="21" spans="1:15" ht="15" customHeight="1">
      <c r="A21" s="346" t="s">
        <v>172</v>
      </c>
      <c r="B21" s="346"/>
      <c r="C21" s="346"/>
      <c r="D21" s="346"/>
      <c r="E21" s="346"/>
      <c r="F21" s="346"/>
      <c r="G21" s="346"/>
      <c r="H21" s="346"/>
      <c r="I21" s="346"/>
      <c r="J21" s="346"/>
      <c r="K21" s="346"/>
      <c r="L21" s="346"/>
      <c r="M21" s="346"/>
      <c r="N21" s="346"/>
      <c r="O21" s="346"/>
    </row>
    <row r="22" spans="1:15" ht="12.75" customHeight="1">
      <c r="A22" s="347" t="s">
        <v>173</v>
      </c>
      <c r="B22" s="348"/>
      <c r="C22" s="348"/>
      <c r="D22" s="348"/>
      <c r="E22" s="348"/>
      <c r="F22" s="348"/>
      <c r="G22" s="348"/>
      <c r="H22" s="348"/>
      <c r="I22" s="348"/>
      <c r="J22" s="348"/>
      <c r="K22" s="348"/>
      <c r="L22" s="348"/>
      <c r="M22" s="348"/>
      <c r="N22" s="348"/>
      <c r="O22" s="348"/>
    </row>
    <row r="23" spans="1:15">
      <c r="A23" s="366" t="s">
        <v>145</v>
      </c>
      <c r="B23" s="349"/>
      <c r="C23" s="349"/>
      <c r="D23" s="349"/>
      <c r="E23" s="349"/>
      <c r="F23" s="349"/>
      <c r="G23" s="349"/>
      <c r="H23" s="349" t="s">
        <v>174</v>
      </c>
      <c r="I23" s="349"/>
      <c r="J23" s="349"/>
      <c r="K23" s="349"/>
      <c r="L23" s="349"/>
      <c r="M23" s="349"/>
      <c r="N23" s="349"/>
      <c r="O23" s="350"/>
    </row>
    <row r="24" spans="1:15" ht="8.25" customHeight="1">
      <c r="A24" s="367"/>
      <c r="B24" s="351"/>
      <c r="C24" s="351"/>
      <c r="D24" s="351"/>
      <c r="E24" s="351"/>
      <c r="F24" s="351"/>
      <c r="G24" s="351"/>
      <c r="H24" s="351"/>
      <c r="I24" s="351"/>
      <c r="J24" s="351"/>
      <c r="K24" s="351"/>
      <c r="L24" s="351"/>
      <c r="M24" s="351"/>
      <c r="N24" s="351"/>
      <c r="O24" s="352"/>
    </row>
    <row r="25" spans="1:15" ht="15.75" customHeight="1">
      <c r="A25" s="33" t="s">
        <v>86</v>
      </c>
    </row>
    <row r="30" spans="1:15" ht="15" customHeight="1">
      <c r="A30" s="358" t="s">
        <v>84</v>
      </c>
      <c r="B30" s="358"/>
      <c r="C30" s="358"/>
      <c r="D30" s="358"/>
      <c r="E30" s="358"/>
      <c r="F30" s="358"/>
      <c r="G30" s="358"/>
      <c r="H30" s="358"/>
      <c r="I30" s="358"/>
      <c r="J30" s="358"/>
      <c r="K30" s="358"/>
      <c r="L30" s="358"/>
      <c r="M30" s="358"/>
      <c r="N30" s="358"/>
      <c r="O30" s="358"/>
    </row>
    <row r="31" spans="1:15">
      <c r="A31" s="358"/>
      <c r="B31" s="358"/>
      <c r="C31" s="358"/>
      <c r="D31" s="358"/>
      <c r="E31" s="358"/>
      <c r="F31" s="358"/>
      <c r="G31" s="358"/>
      <c r="H31" s="358"/>
      <c r="I31" s="358"/>
      <c r="J31" s="358"/>
      <c r="K31" s="358"/>
      <c r="L31" s="358"/>
      <c r="M31" s="358"/>
      <c r="N31" s="358"/>
      <c r="O31" s="358"/>
    </row>
    <row r="32" spans="1:15">
      <c r="A32" s="341" t="s">
        <v>175</v>
      </c>
      <c r="B32" s="341"/>
      <c r="C32" s="341"/>
      <c r="D32" s="341"/>
      <c r="E32" s="341"/>
      <c r="F32" s="341"/>
      <c r="G32" s="341"/>
      <c r="H32" s="341"/>
      <c r="I32" s="341"/>
      <c r="J32" s="341"/>
      <c r="K32" s="341"/>
      <c r="L32" s="341"/>
      <c r="M32" s="341"/>
      <c r="N32" s="341"/>
      <c r="O32" s="341"/>
    </row>
    <row r="33" spans="1:15">
      <c r="A33" s="33" t="s">
        <v>85</v>
      </c>
    </row>
    <row r="38" spans="1:15">
      <c r="A38" s="358" t="s">
        <v>84</v>
      </c>
      <c r="B38" s="358"/>
      <c r="C38" s="358"/>
      <c r="D38" s="358"/>
      <c r="E38" s="358"/>
      <c r="F38" s="358"/>
      <c r="G38" s="358"/>
      <c r="H38" s="358"/>
      <c r="I38" s="358"/>
      <c r="J38" s="358"/>
      <c r="K38" s="358"/>
      <c r="L38" s="358"/>
      <c r="M38" s="358"/>
      <c r="N38" s="358"/>
      <c r="O38" s="358"/>
    </row>
    <row r="39" spans="1:15">
      <c r="A39" s="358"/>
      <c r="B39" s="358"/>
      <c r="C39" s="358"/>
      <c r="D39" s="358"/>
      <c r="E39" s="358"/>
      <c r="F39" s="358"/>
      <c r="G39" s="358"/>
      <c r="H39" s="358"/>
      <c r="I39" s="358"/>
      <c r="J39" s="358"/>
      <c r="K39" s="358"/>
      <c r="L39" s="358"/>
      <c r="M39" s="358"/>
      <c r="N39" s="358"/>
      <c r="O39" s="358"/>
    </row>
    <row r="40" spans="1:15">
      <c r="A40" s="332" t="s">
        <v>132</v>
      </c>
      <c r="B40" s="333"/>
      <c r="C40" s="333"/>
      <c r="D40" s="333"/>
      <c r="E40" s="333"/>
      <c r="F40" s="333"/>
      <c r="G40" s="334"/>
      <c r="I40" s="332" t="s">
        <v>223</v>
      </c>
      <c r="J40" s="333"/>
      <c r="K40" s="333"/>
      <c r="L40" s="333"/>
      <c r="M40" s="333"/>
      <c r="N40" s="333"/>
      <c r="O40" s="334"/>
    </row>
    <row r="41" spans="1:15">
      <c r="A41" s="335"/>
      <c r="B41" s="336"/>
      <c r="C41" s="336"/>
      <c r="D41" s="336"/>
      <c r="E41" s="336"/>
      <c r="F41" s="336"/>
      <c r="G41" s="337"/>
      <c r="I41" s="335"/>
      <c r="J41" s="336"/>
      <c r="K41" s="336"/>
      <c r="L41" s="336"/>
      <c r="M41" s="336"/>
      <c r="N41" s="336"/>
      <c r="O41" s="337"/>
    </row>
    <row r="42" spans="1:15" ht="27" customHeight="1">
      <c r="A42" s="338"/>
      <c r="B42" s="339"/>
      <c r="C42" s="339"/>
      <c r="D42" s="339"/>
      <c r="E42" s="339"/>
      <c r="F42" s="339"/>
      <c r="G42" s="340"/>
      <c r="I42" s="338"/>
      <c r="J42" s="339"/>
      <c r="K42" s="339"/>
      <c r="L42" s="339"/>
      <c r="M42" s="339"/>
      <c r="N42" s="339"/>
      <c r="O42" s="340"/>
    </row>
    <row r="43" spans="1:15" ht="8.25" customHeight="1">
      <c r="A43" s="342"/>
      <c r="B43" s="342"/>
      <c r="C43" s="342"/>
      <c r="D43" s="342"/>
      <c r="E43" s="342"/>
      <c r="F43" s="342"/>
      <c r="G43" s="342"/>
      <c r="H43" s="342"/>
      <c r="I43" s="342"/>
      <c r="J43" s="342"/>
      <c r="K43" s="342"/>
      <c r="L43" s="342"/>
      <c r="M43" s="342"/>
      <c r="N43" s="342"/>
      <c r="O43" s="342"/>
    </row>
    <row r="44" spans="1:15">
      <c r="A44" s="342"/>
      <c r="B44" s="342"/>
      <c r="C44" s="342"/>
      <c r="D44" s="342"/>
      <c r="E44" s="342"/>
      <c r="F44" s="342"/>
      <c r="G44" s="342"/>
      <c r="H44" s="342"/>
      <c r="I44" s="342"/>
      <c r="J44" s="342"/>
      <c r="K44" s="342"/>
      <c r="L44" s="342"/>
      <c r="M44" s="342"/>
      <c r="N44" s="342"/>
      <c r="O44" s="342"/>
    </row>
    <row r="45" spans="1:15">
      <c r="A45" s="342"/>
      <c r="B45" s="342"/>
      <c r="C45" s="342"/>
      <c r="D45" s="342"/>
      <c r="E45" s="342"/>
      <c r="F45" s="342"/>
      <c r="G45" s="342"/>
      <c r="H45" s="342"/>
      <c r="I45" s="342"/>
      <c r="J45" s="342"/>
      <c r="K45" s="342"/>
      <c r="L45" s="342"/>
      <c r="M45" s="342"/>
      <c r="N45" s="342"/>
      <c r="O45" s="342"/>
    </row>
    <row r="46" spans="1:15" ht="20.25" customHeight="1">
      <c r="A46" s="129" t="s">
        <v>220</v>
      </c>
      <c r="B46" s="46"/>
      <c r="C46" s="46"/>
      <c r="D46" s="46"/>
      <c r="E46" s="46"/>
      <c r="F46" s="46"/>
    </row>
    <row r="47" spans="1:15" ht="35.25" customHeight="1">
      <c r="A47" s="327"/>
      <c r="B47" s="327"/>
      <c r="C47" s="327"/>
      <c r="D47" s="327"/>
      <c r="E47" s="327"/>
      <c r="F47" s="327"/>
      <c r="G47" s="327"/>
      <c r="H47" s="327"/>
      <c r="I47" s="327"/>
      <c r="J47" s="327"/>
      <c r="K47" s="327"/>
      <c r="L47" s="327"/>
      <c r="M47" s="327"/>
      <c r="N47" s="327"/>
      <c r="O47" s="327"/>
    </row>
    <row r="48" spans="1:15" ht="27" customHeight="1">
      <c r="A48" s="328"/>
      <c r="B48" s="328"/>
      <c r="C48" s="328"/>
      <c r="D48" s="328"/>
      <c r="E48" s="328"/>
      <c r="F48" s="328"/>
      <c r="G48" s="328"/>
      <c r="H48" s="328"/>
      <c r="I48" s="328"/>
      <c r="J48" s="328"/>
      <c r="K48" s="328"/>
      <c r="L48" s="328"/>
      <c r="M48" s="328"/>
      <c r="N48" s="328"/>
      <c r="O48" s="328"/>
    </row>
    <row r="49" spans="1:15" ht="21.75" customHeight="1">
      <c r="A49" s="329"/>
      <c r="B49" s="329"/>
      <c r="C49" s="329"/>
      <c r="D49" s="329"/>
      <c r="E49" s="329"/>
      <c r="F49" s="329"/>
      <c r="G49" s="329"/>
      <c r="H49" s="329"/>
      <c r="I49" s="329"/>
      <c r="J49" s="329"/>
      <c r="K49" s="329"/>
      <c r="L49" s="329"/>
      <c r="M49" s="329"/>
      <c r="N49" s="329"/>
      <c r="O49" s="329"/>
    </row>
  </sheetData>
  <mergeCells count="30">
    <mergeCell ref="N4:O4"/>
    <mergeCell ref="B6:M6"/>
    <mergeCell ref="F12:G12"/>
    <mergeCell ref="A4:F4"/>
    <mergeCell ref="A38:O39"/>
    <mergeCell ref="C9:M9"/>
    <mergeCell ref="A30:O31"/>
    <mergeCell ref="M12:O12"/>
    <mergeCell ref="I7:K7"/>
    <mergeCell ref="M7:O7"/>
    <mergeCell ref="J12:L12"/>
    <mergeCell ref="A32:O32"/>
    <mergeCell ref="D14:G14"/>
    <mergeCell ref="N5:O5"/>
    <mergeCell ref="J13:L13"/>
    <mergeCell ref="A23:G24"/>
    <mergeCell ref="N6:O6"/>
    <mergeCell ref="A47:O47"/>
    <mergeCell ref="A48:O48"/>
    <mergeCell ref="A49:O49"/>
    <mergeCell ref="D12:E12"/>
    <mergeCell ref="I40:O42"/>
    <mergeCell ref="M13:O13"/>
    <mergeCell ref="A40:G42"/>
    <mergeCell ref="A43:O45"/>
    <mergeCell ref="C8:I8"/>
    <mergeCell ref="J8:O8"/>
    <mergeCell ref="A21:O21"/>
    <mergeCell ref="A22:O22"/>
    <mergeCell ref="H23:O24"/>
  </mergeCells>
  <pageMargins left="0.70866141732283472" right="0.70866141732283472" top="0.74803149606299213" bottom="0.74803149606299213" header="0.31496062992125984" footer="0.31496062992125984"/>
  <pageSetup paperSize="9" orientation="portrait" r:id="rId1"/>
  <headerFooter differentFirst="1">
    <oddHeader>&amp;L&amp;G</oddHeader>
    <oddFooter>&amp;L&amp;G&amp;C&amp;8 28, quai de l’Oise – 78570 ANDRESY – Tél. : 01 39 70 20 00 – contact@spie-sefo.fr SAS au capital de 400 000 €uros
R.C. Paris B 444 062 723 – N° SIRET : 444 062 723 00028 - Code APE 3600 Z – N° TVA intracommunautaire FR 75 444 062 723</oddFooter>
    <firstHeader>&amp;L&amp;G&amp;R&amp;G</firstHeader>
    <firstFooter>&amp;L&amp;G&amp;C&amp;8 28, quai de l’Oise – 78570 ANDRESY – Tél. : 01 39 70 20 00 – sefo@sefo.fr -  SAS au capital de 400 000 €uros
R.C. Paris B 444 062 723 – N° SIRET : 444 062 723 00028 - Code APE 3600 Z – N° TVA intracommunautaire FR 75 444 062 723</first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0</xdr:col>
                    <xdr:colOff>7620</xdr:colOff>
                    <xdr:row>16</xdr:row>
                    <xdr:rowOff>7620</xdr:rowOff>
                  </from>
                  <to>
                    <xdr:col>2</xdr:col>
                    <xdr:colOff>274320</xdr:colOff>
                    <xdr:row>17</xdr:row>
                    <xdr:rowOff>99060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0</xdr:col>
                    <xdr:colOff>7620</xdr:colOff>
                    <xdr:row>17</xdr:row>
                    <xdr:rowOff>76200</xdr:rowOff>
                  </from>
                  <to>
                    <xdr:col>3</xdr:col>
                    <xdr:colOff>251460</xdr:colOff>
                    <xdr:row>18</xdr:row>
                    <xdr:rowOff>22860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0</xdr:col>
                    <xdr:colOff>7620</xdr:colOff>
                    <xdr:row>18</xdr:row>
                    <xdr:rowOff>60960</xdr:rowOff>
                  </from>
                  <to>
                    <xdr:col>3</xdr:col>
                    <xdr:colOff>152400</xdr:colOff>
                    <xdr:row>19</xdr:row>
                    <xdr:rowOff>38100</xdr:rowOff>
                  </to>
                </anchor>
              </controlPr>
            </control>
          </mc:Choice>
        </mc:AlternateContent>
        <mc:AlternateContent xmlns:mc="http://schemas.openxmlformats.org/markup-compatibility/2006">
          <mc:Choice Requires="x14">
            <control shapeId="4104" r:id="rId8" name="Check Box 8">
              <controlPr defaultSize="0" autoFill="0" autoLine="0" autoPict="0">
                <anchor moveWithCells="1">
                  <from>
                    <xdr:col>4</xdr:col>
                    <xdr:colOff>220980</xdr:colOff>
                    <xdr:row>22</xdr:row>
                    <xdr:rowOff>30480</xdr:rowOff>
                  </from>
                  <to>
                    <xdr:col>5</xdr:col>
                    <xdr:colOff>182880</xdr:colOff>
                    <xdr:row>23</xdr:row>
                    <xdr:rowOff>60960</xdr:rowOff>
                  </to>
                </anchor>
              </controlPr>
            </control>
          </mc:Choice>
        </mc:AlternateContent>
        <mc:AlternateContent xmlns:mc="http://schemas.openxmlformats.org/markup-compatibility/2006">
          <mc:Choice Requires="x14">
            <control shapeId="4105" r:id="rId9" name="Check Box 9">
              <controlPr defaultSize="0" autoFill="0" autoLine="0" autoPict="0">
                <anchor moveWithCells="1">
                  <from>
                    <xdr:col>11</xdr:col>
                    <xdr:colOff>342900</xdr:colOff>
                    <xdr:row>22</xdr:row>
                    <xdr:rowOff>38100</xdr:rowOff>
                  </from>
                  <to>
                    <xdr:col>12</xdr:col>
                    <xdr:colOff>304800</xdr:colOff>
                    <xdr:row>23</xdr:row>
                    <xdr:rowOff>68580</xdr:rowOff>
                  </to>
                </anchor>
              </controlPr>
            </control>
          </mc:Choice>
        </mc:AlternateContent>
        <mc:AlternateContent xmlns:mc="http://schemas.openxmlformats.org/markup-compatibility/2006">
          <mc:Choice Requires="x14">
            <control shapeId="4117" r:id="rId10" name="Check Box 21">
              <controlPr defaultSize="0" autoFill="0" autoLine="0" autoPict="0">
                <anchor moveWithCells="1">
                  <from>
                    <xdr:col>0</xdr:col>
                    <xdr:colOff>7620</xdr:colOff>
                    <xdr:row>25</xdr:row>
                    <xdr:rowOff>7620</xdr:rowOff>
                  </from>
                  <to>
                    <xdr:col>13</xdr:col>
                    <xdr:colOff>342900</xdr:colOff>
                    <xdr:row>25</xdr:row>
                    <xdr:rowOff>175260</xdr:rowOff>
                  </to>
                </anchor>
              </controlPr>
            </control>
          </mc:Choice>
        </mc:AlternateContent>
        <mc:AlternateContent xmlns:mc="http://schemas.openxmlformats.org/markup-compatibility/2006">
          <mc:Choice Requires="x14">
            <control shapeId="4118" r:id="rId11" name="Check Box 22">
              <controlPr defaultSize="0" autoFill="0" autoLine="0" autoPict="0">
                <anchor moveWithCells="1">
                  <from>
                    <xdr:col>0</xdr:col>
                    <xdr:colOff>7620</xdr:colOff>
                    <xdr:row>25</xdr:row>
                    <xdr:rowOff>144780</xdr:rowOff>
                  </from>
                  <to>
                    <xdr:col>8</xdr:col>
                    <xdr:colOff>228600</xdr:colOff>
                    <xdr:row>27</xdr:row>
                    <xdr:rowOff>30480</xdr:rowOff>
                  </to>
                </anchor>
              </controlPr>
            </control>
          </mc:Choice>
        </mc:AlternateContent>
        <mc:AlternateContent xmlns:mc="http://schemas.openxmlformats.org/markup-compatibility/2006">
          <mc:Choice Requires="x14">
            <control shapeId="4119" r:id="rId12" name="Check Box 23">
              <controlPr defaultSize="0" autoFill="0" autoLine="0" autoPict="0">
                <anchor moveWithCells="1">
                  <from>
                    <xdr:col>0</xdr:col>
                    <xdr:colOff>7620</xdr:colOff>
                    <xdr:row>26</xdr:row>
                    <xdr:rowOff>144780</xdr:rowOff>
                  </from>
                  <to>
                    <xdr:col>10</xdr:col>
                    <xdr:colOff>365760</xdr:colOff>
                    <xdr:row>28</xdr:row>
                    <xdr:rowOff>22860</xdr:rowOff>
                  </to>
                </anchor>
              </controlPr>
            </control>
          </mc:Choice>
        </mc:AlternateContent>
        <mc:AlternateContent xmlns:mc="http://schemas.openxmlformats.org/markup-compatibility/2006">
          <mc:Choice Requires="x14">
            <control shapeId="4120" r:id="rId13" name="Check Box 24">
              <controlPr defaultSize="0" autoFill="0" autoLine="0" autoPict="0">
                <anchor moveWithCells="1">
                  <from>
                    <xdr:col>0</xdr:col>
                    <xdr:colOff>7620</xdr:colOff>
                    <xdr:row>27</xdr:row>
                    <xdr:rowOff>182880</xdr:rowOff>
                  </from>
                  <to>
                    <xdr:col>14</xdr:col>
                    <xdr:colOff>152400</xdr:colOff>
                    <xdr:row>28</xdr:row>
                    <xdr:rowOff>182880</xdr:rowOff>
                  </to>
                </anchor>
              </controlPr>
            </control>
          </mc:Choice>
        </mc:AlternateContent>
        <mc:AlternateContent xmlns:mc="http://schemas.openxmlformats.org/markup-compatibility/2006">
          <mc:Choice Requires="x14">
            <control shapeId="4121" r:id="rId14" name="Check Box 25">
              <controlPr defaultSize="0" autoFill="0" autoLine="0" autoPict="0">
                <anchor moveWithCells="1">
                  <from>
                    <xdr:col>0</xdr:col>
                    <xdr:colOff>7620</xdr:colOff>
                    <xdr:row>33</xdr:row>
                    <xdr:rowOff>7620</xdr:rowOff>
                  </from>
                  <to>
                    <xdr:col>13</xdr:col>
                    <xdr:colOff>342900</xdr:colOff>
                    <xdr:row>33</xdr:row>
                    <xdr:rowOff>175260</xdr:rowOff>
                  </to>
                </anchor>
              </controlPr>
            </control>
          </mc:Choice>
        </mc:AlternateContent>
        <mc:AlternateContent xmlns:mc="http://schemas.openxmlformats.org/markup-compatibility/2006">
          <mc:Choice Requires="x14">
            <control shapeId="4122" r:id="rId15" name="Check Box 26">
              <controlPr defaultSize="0" autoFill="0" autoLine="0" autoPict="0">
                <anchor moveWithCells="1">
                  <from>
                    <xdr:col>0</xdr:col>
                    <xdr:colOff>7620</xdr:colOff>
                    <xdr:row>33</xdr:row>
                    <xdr:rowOff>144780</xdr:rowOff>
                  </from>
                  <to>
                    <xdr:col>8</xdr:col>
                    <xdr:colOff>228600</xdr:colOff>
                    <xdr:row>35</xdr:row>
                    <xdr:rowOff>30480</xdr:rowOff>
                  </to>
                </anchor>
              </controlPr>
            </control>
          </mc:Choice>
        </mc:AlternateContent>
        <mc:AlternateContent xmlns:mc="http://schemas.openxmlformats.org/markup-compatibility/2006">
          <mc:Choice Requires="x14">
            <control shapeId="4123" r:id="rId16" name="Check Box 27">
              <controlPr defaultSize="0" autoFill="0" autoLine="0" autoPict="0">
                <anchor moveWithCells="1">
                  <from>
                    <xdr:col>0</xdr:col>
                    <xdr:colOff>7620</xdr:colOff>
                    <xdr:row>34</xdr:row>
                    <xdr:rowOff>144780</xdr:rowOff>
                  </from>
                  <to>
                    <xdr:col>10</xdr:col>
                    <xdr:colOff>365760</xdr:colOff>
                    <xdr:row>36</xdr:row>
                    <xdr:rowOff>22860</xdr:rowOff>
                  </to>
                </anchor>
              </controlPr>
            </control>
          </mc:Choice>
        </mc:AlternateContent>
        <mc:AlternateContent xmlns:mc="http://schemas.openxmlformats.org/markup-compatibility/2006">
          <mc:Choice Requires="x14">
            <control shapeId="4124" r:id="rId17" name="Check Box 28">
              <controlPr defaultSize="0" autoFill="0" autoLine="0" autoPict="0">
                <anchor moveWithCells="1">
                  <from>
                    <xdr:col>0</xdr:col>
                    <xdr:colOff>7620</xdr:colOff>
                    <xdr:row>35</xdr:row>
                    <xdr:rowOff>182880</xdr:rowOff>
                  </from>
                  <to>
                    <xdr:col>14</xdr:col>
                    <xdr:colOff>152400</xdr:colOff>
                    <xdr:row>36</xdr:row>
                    <xdr:rowOff>182880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7:N100"/>
  <sheetViews>
    <sheetView topLeftCell="A11" zoomScale="90" zoomScaleNormal="90" workbookViewId="0">
      <selection activeCell="A36" sqref="A36:N39"/>
    </sheetView>
  </sheetViews>
  <sheetFormatPr baseColWidth="10" defaultRowHeight="14.4"/>
  <cols>
    <col min="1" max="8" width="5.6640625" customWidth="1"/>
    <col min="9" max="9" width="6.109375" customWidth="1"/>
    <col min="10" max="10" width="5.88671875" customWidth="1"/>
    <col min="11" max="14" width="5.6640625" customWidth="1"/>
  </cols>
  <sheetData>
    <row r="7" spans="1:14">
      <c r="H7" s="22"/>
    </row>
    <row r="8" spans="1:14">
      <c r="H8" s="341"/>
      <c r="I8" s="341"/>
      <c r="J8" s="341"/>
      <c r="K8" s="341"/>
      <c r="L8" s="341"/>
      <c r="M8" s="341"/>
      <c r="N8" s="341"/>
    </row>
    <row r="9" spans="1:14">
      <c r="H9" s="341"/>
      <c r="I9" s="341"/>
      <c r="J9" s="341"/>
      <c r="K9" s="341"/>
      <c r="L9" s="341"/>
      <c r="M9" s="341"/>
      <c r="N9" s="341"/>
    </row>
    <row r="13" spans="1:14">
      <c r="H13" s="341" t="s">
        <v>87</v>
      </c>
      <c r="I13" s="341"/>
      <c r="J13" s="368">
        <f ca="1">TODAY()</f>
        <v>45153</v>
      </c>
      <c r="K13" s="368"/>
      <c r="L13" s="368"/>
      <c r="M13" s="368"/>
      <c r="N13" s="368"/>
    </row>
    <row r="15" spans="1:14">
      <c r="A15" t="s">
        <v>88</v>
      </c>
      <c r="E15" s="374"/>
      <c r="F15" s="374"/>
      <c r="G15" s="374"/>
    </row>
    <row r="16" spans="1:14">
      <c r="E16" s="341"/>
      <c r="F16" s="341"/>
      <c r="G16" s="341"/>
      <c r="H16" s="341"/>
      <c r="I16" s="341"/>
      <c r="J16" s="108"/>
      <c r="K16" s="341"/>
      <c r="L16" s="341"/>
      <c r="M16" s="341"/>
      <c r="N16" s="341"/>
    </row>
    <row r="17" spans="1:14">
      <c r="E17" s="341"/>
      <c r="F17" s="341"/>
      <c r="G17" s="341"/>
      <c r="H17" s="341"/>
      <c r="I17" s="341"/>
      <c r="J17" s="341"/>
    </row>
    <row r="19" spans="1:14" ht="6.6" customHeight="1"/>
    <row r="20" spans="1:14">
      <c r="A20" t="str">
        <f>IF('Copie doc'!J3="Madame","Madame,",IF('Copie doc'!J3="Monsieur","Monsieur,","Madame, Monsieur,"))</f>
        <v>Madame,</v>
      </c>
    </row>
    <row r="21" spans="1:14">
      <c r="A21" s="358" t="s">
        <v>89</v>
      </c>
      <c r="B21" s="358"/>
      <c r="C21" s="358"/>
      <c r="D21" s="358"/>
      <c r="E21" s="358"/>
      <c r="F21" s="358"/>
      <c r="G21" s="358"/>
      <c r="H21" s="358"/>
      <c r="I21" s="358"/>
      <c r="J21" s="358"/>
      <c r="K21" s="358"/>
      <c r="L21" s="358"/>
      <c r="M21" s="358"/>
      <c r="N21" s="358"/>
    </row>
    <row r="22" spans="1:14">
      <c r="A22" s="358"/>
      <c r="B22" s="358"/>
      <c r="C22" s="358"/>
      <c r="D22" s="358"/>
      <c r="E22" s="358"/>
      <c r="F22" s="358"/>
      <c r="G22" s="358"/>
      <c r="H22" s="358"/>
      <c r="I22" s="358"/>
      <c r="J22" s="358"/>
      <c r="K22" s="358"/>
      <c r="L22" s="358"/>
      <c r="M22" s="358"/>
      <c r="N22" s="358"/>
    </row>
    <row r="23" spans="1:14">
      <c r="A23" s="358"/>
      <c r="B23" s="358"/>
      <c r="C23" s="358"/>
      <c r="D23" s="358"/>
      <c r="E23" s="358"/>
      <c r="F23" s="358"/>
      <c r="G23" s="358"/>
      <c r="H23" s="358"/>
      <c r="I23" s="358"/>
      <c r="J23" s="358"/>
      <c r="K23" s="358"/>
      <c r="L23" s="358"/>
      <c r="M23" s="358"/>
      <c r="N23" s="358"/>
    </row>
    <row r="24" spans="1:14" ht="9" customHeight="1"/>
    <row r="25" spans="1:14" ht="15" thickBot="1">
      <c r="A25" t="s">
        <v>252</v>
      </c>
    </row>
    <row r="26" spans="1:14" ht="16.2" thickBot="1">
      <c r="A26" s="383" t="s">
        <v>54</v>
      </c>
      <c r="B26" s="384"/>
      <c r="C26" s="384"/>
      <c r="D26" s="384"/>
      <c r="E26" s="384"/>
      <c r="F26" s="384"/>
      <c r="G26" s="385"/>
      <c r="H26" s="37" t="s">
        <v>55</v>
      </c>
      <c r="I26" s="386" t="s">
        <v>56</v>
      </c>
      <c r="J26" s="387"/>
      <c r="K26" s="387"/>
      <c r="L26" s="387" t="s">
        <v>57</v>
      </c>
      <c r="M26" s="387"/>
      <c r="N26" s="388"/>
    </row>
    <row r="27" spans="1:14" ht="15" customHeight="1">
      <c r="A27" s="389" t="str">
        <f>IF('Copie doc'!AB3="","Contrôle de raccordement au réseau collectif d'assainissement","Contre-visite raccordement au réseau collectif d'assainissement")</f>
        <v>Contrôle de raccordement au réseau collectif d'assainissement</v>
      </c>
      <c r="B27" s="390"/>
      <c r="C27" s="390"/>
      <c r="D27" s="390"/>
      <c r="E27" s="390"/>
      <c r="F27" s="390"/>
      <c r="G27" s="390"/>
      <c r="H27" s="393">
        <v>1</v>
      </c>
      <c r="I27" s="395">
        <f>IF(OR(ISNA(VLOOKUP('Copie doc'!W7,'Copie doc'!S7:T34,2,FALSE)),'Copie doc'!W7=""),"ERREUR",VLOOKUP('Copie doc'!W7,'Copie doc'!S7:T34,2,FALSE))</f>
        <v>5</v>
      </c>
      <c r="J27" s="396"/>
      <c r="K27" s="396"/>
      <c r="L27" s="399">
        <f>H27*I27</f>
        <v>5</v>
      </c>
      <c r="M27" s="400"/>
      <c r="N27" s="401"/>
    </row>
    <row r="28" spans="1:14" ht="15.75" customHeight="1" thickBot="1">
      <c r="A28" s="391"/>
      <c r="B28" s="392"/>
      <c r="C28" s="392"/>
      <c r="D28" s="392"/>
      <c r="E28" s="392"/>
      <c r="F28" s="392"/>
      <c r="G28" s="392"/>
      <c r="H28" s="394"/>
      <c r="I28" s="397"/>
      <c r="J28" s="398"/>
      <c r="K28" s="398"/>
      <c r="L28" s="402"/>
      <c r="M28" s="403"/>
      <c r="N28" s="404"/>
    </row>
    <row r="29" spans="1:14">
      <c r="A29" s="405"/>
      <c r="B29" s="405"/>
      <c r="C29" s="405"/>
      <c r="D29" s="405"/>
      <c r="E29" s="405"/>
      <c r="F29" s="405"/>
      <c r="G29" s="405"/>
      <c r="H29" s="39"/>
      <c r="I29" s="369" t="s">
        <v>59</v>
      </c>
      <c r="J29" s="370"/>
      <c r="K29" s="370"/>
      <c r="L29" s="371">
        <f>L27*0.2</f>
        <v>1</v>
      </c>
      <c r="M29" s="372"/>
      <c r="N29" s="373"/>
    </row>
    <row r="30" spans="1:14">
      <c r="A30" s="54"/>
      <c r="B30" s="54"/>
      <c r="C30" s="54"/>
      <c r="D30" s="54"/>
      <c r="E30" s="54"/>
      <c r="F30" s="54"/>
      <c r="G30" s="54"/>
      <c r="H30" s="54"/>
      <c r="I30" s="369"/>
      <c r="J30" s="370"/>
      <c r="K30" s="370"/>
      <c r="L30" s="371"/>
      <c r="M30" s="372"/>
      <c r="N30" s="373"/>
    </row>
    <row r="31" spans="1:14">
      <c r="A31" s="54"/>
      <c r="B31" s="54"/>
      <c r="C31" s="54"/>
      <c r="D31" s="54"/>
      <c r="E31" s="54"/>
      <c r="F31" s="54"/>
      <c r="G31" s="54"/>
      <c r="H31" s="54"/>
      <c r="I31" s="375" t="s">
        <v>62</v>
      </c>
      <c r="J31" s="376"/>
      <c r="K31" s="376"/>
      <c r="L31" s="379">
        <f>L27+L29</f>
        <v>6</v>
      </c>
      <c r="M31" s="379"/>
      <c r="N31" s="380"/>
    </row>
    <row r="32" spans="1:14" ht="15" thickBot="1">
      <c r="A32" s="54"/>
      <c r="B32" s="54"/>
      <c r="C32" s="54"/>
      <c r="D32" s="54"/>
      <c r="E32" s="54"/>
      <c r="F32" s="54"/>
      <c r="G32" s="54"/>
      <c r="H32" s="54"/>
      <c r="I32" s="377"/>
      <c r="J32" s="378"/>
      <c r="K32" s="378"/>
      <c r="L32" s="381"/>
      <c r="M32" s="381"/>
      <c r="N32" s="382"/>
    </row>
    <row r="33" spans="1:14" ht="12" customHeight="1">
      <c r="A33" s="54"/>
      <c r="B33" s="54"/>
      <c r="C33" s="54"/>
      <c r="D33" s="54"/>
      <c r="E33" s="54"/>
      <c r="F33" s="54"/>
      <c r="G33" s="54"/>
      <c r="H33" s="54"/>
      <c r="I33" s="54"/>
      <c r="J33" s="54"/>
      <c r="K33" s="54"/>
      <c r="L33" s="54"/>
      <c r="M33" s="54"/>
      <c r="N33" s="54"/>
    </row>
    <row r="34" spans="1:14" ht="15" customHeight="1">
      <c r="A34" s="54"/>
      <c r="B34" s="407" t="s">
        <v>109</v>
      </c>
      <c r="C34" s="407"/>
      <c r="D34" s="407"/>
      <c r="E34" s="407"/>
      <c r="F34" s="407"/>
      <c r="G34" s="407"/>
      <c r="H34" s="408">
        <f>'Copie doc'!H3</f>
        <v>44578</v>
      </c>
      <c r="I34" s="408"/>
      <c r="J34" s="141" t="s">
        <v>106</v>
      </c>
      <c r="K34" s="409" t="str">
        <f>IF('Copie doc'!I3="MATIN","08h30 et 12h00","13h45 et 16h30")</f>
        <v>08h30 et 12h00</v>
      </c>
      <c r="L34" s="409"/>
      <c r="M34" s="409"/>
      <c r="N34" s="409"/>
    </row>
    <row r="35" spans="1:14" ht="7.5" customHeight="1">
      <c r="A35" s="54"/>
      <c r="B35" s="56"/>
      <c r="C35" s="56"/>
      <c r="D35" s="56"/>
      <c r="E35" s="56"/>
      <c r="F35" s="56"/>
      <c r="G35" s="56"/>
      <c r="H35" s="57"/>
      <c r="I35" s="57"/>
      <c r="J35" s="55"/>
      <c r="K35" s="58"/>
      <c r="L35" s="58"/>
      <c r="M35" s="58"/>
      <c r="N35" s="58"/>
    </row>
    <row r="36" spans="1:14" ht="15" customHeight="1">
      <c r="A36" s="410"/>
      <c r="B36" s="410"/>
      <c r="C36" s="410"/>
      <c r="D36" s="410"/>
      <c r="E36" s="410"/>
      <c r="F36" s="410"/>
      <c r="G36" s="410"/>
      <c r="H36" s="410"/>
      <c r="I36" s="410"/>
      <c r="J36" s="410"/>
      <c r="K36" s="410"/>
      <c r="L36" s="410"/>
      <c r="M36" s="410"/>
      <c r="N36" s="410"/>
    </row>
    <row r="37" spans="1:14">
      <c r="A37" s="410"/>
      <c r="B37" s="410"/>
      <c r="C37" s="410"/>
      <c r="D37" s="410"/>
      <c r="E37" s="410"/>
      <c r="F37" s="410"/>
      <c r="G37" s="410"/>
      <c r="H37" s="410"/>
      <c r="I37" s="410"/>
      <c r="J37" s="410"/>
      <c r="K37" s="410"/>
      <c r="L37" s="410"/>
      <c r="M37" s="410"/>
      <c r="N37" s="410"/>
    </row>
    <row r="38" spans="1:14" ht="25.95" customHeight="1">
      <c r="A38" s="410"/>
      <c r="B38" s="410"/>
      <c r="C38" s="410"/>
      <c r="D38" s="410"/>
      <c r="E38" s="410"/>
      <c r="F38" s="410"/>
      <c r="G38" s="410"/>
      <c r="H38" s="410"/>
      <c r="I38" s="410"/>
      <c r="J38" s="410"/>
      <c r="K38" s="410"/>
      <c r="L38" s="410"/>
      <c r="M38" s="410"/>
      <c r="N38" s="410"/>
    </row>
    <row r="39" spans="1:14" ht="3.75" customHeight="1">
      <c r="A39" s="410"/>
      <c r="B39" s="410"/>
      <c r="C39" s="410"/>
      <c r="D39" s="410"/>
      <c r="E39" s="410"/>
      <c r="F39" s="410"/>
      <c r="G39" s="410"/>
      <c r="H39" s="410"/>
      <c r="I39" s="410"/>
      <c r="J39" s="410"/>
      <c r="K39" s="410"/>
      <c r="L39" s="410"/>
      <c r="M39" s="410"/>
      <c r="N39" s="410"/>
    </row>
    <row r="40" spans="1:14" ht="7.5" customHeight="1">
      <c r="A40" s="411" t="s">
        <v>108</v>
      </c>
      <c r="B40" s="411"/>
      <c r="C40" s="411"/>
      <c r="D40" s="411"/>
      <c r="E40" s="411"/>
      <c r="F40" s="411"/>
      <c r="G40" s="411"/>
      <c r="H40" s="411"/>
      <c r="I40" s="411"/>
      <c r="J40" s="411"/>
      <c r="K40" s="411"/>
      <c r="L40" s="411"/>
      <c r="M40" s="411"/>
      <c r="N40" s="411"/>
    </row>
    <row r="41" spans="1:14">
      <c r="A41" s="411"/>
      <c r="B41" s="411"/>
      <c r="C41" s="411"/>
      <c r="D41" s="411"/>
      <c r="E41" s="411"/>
      <c r="F41" s="411"/>
      <c r="G41" s="411"/>
      <c r="H41" s="411"/>
      <c r="I41" s="411"/>
      <c r="J41" s="411"/>
      <c r="K41" s="411"/>
      <c r="L41" s="411"/>
      <c r="M41" s="411"/>
      <c r="N41" s="411"/>
    </row>
    <row r="42" spans="1:14">
      <c r="A42" s="411"/>
      <c r="B42" s="411"/>
      <c r="C42" s="411"/>
      <c r="D42" s="411"/>
      <c r="E42" s="411"/>
      <c r="F42" s="411"/>
      <c r="G42" s="411"/>
      <c r="H42" s="411"/>
      <c r="I42" s="411"/>
      <c r="J42" s="411"/>
      <c r="K42" s="411"/>
      <c r="L42" s="411"/>
      <c r="M42" s="411"/>
      <c r="N42" s="411"/>
    </row>
    <row r="43" spans="1:14" ht="7.5" customHeight="1">
      <c r="A43" s="113"/>
      <c r="B43" s="113"/>
      <c r="C43" s="113"/>
      <c r="D43" s="113"/>
      <c r="E43" s="113"/>
      <c r="F43" s="113"/>
      <c r="G43" s="113"/>
      <c r="H43" s="113"/>
      <c r="I43" s="113"/>
      <c r="J43" s="113"/>
      <c r="K43" s="113"/>
      <c r="L43" s="113"/>
      <c r="M43" s="113"/>
      <c r="N43" s="113"/>
    </row>
    <row r="44" spans="1:14" ht="46.5" customHeight="1">
      <c r="A44" s="412" t="s">
        <v>179</v>
      </c>
      <c r="B44" s="412"/>
      <c r="C44" s="412"/>
      <c r="D44" s="412"/>
      <c r="E44" s="412"/>
      <c r="F44" s="412"/>
      <c r="G44" s="412"/>
      <c r="H44" s="412"/>
      <c r="I44" s="412"/>
      <c r="J44" s="412"/>
      <c r="K44" s="412"/>
      <c r="L44" s="412"/>
      <c r="M44" s="412"/>
      <c r="N44" s="412"/>
    </row>
    <row r="45" spans="1:14" ht="6" customHeight="1">
      <c r="A45" s="406" t="s">
        <v>107</v>
      </c>
      <c r="B45" s="406"/>
      <c r="C45" s="406"/>
      <c r="D45" s="406"/>
      <c r="E45" s="406"/>
      <c r="F45" s="406"/>
      <c r="G45" s="406"/>
      <c r="H45" s="406"/>
      <c r="I45" s="406"/>
      <c r="J45" s="406"/>
      <c r="K45" s="406"/>
      <c r="L45" s="406"/>
      <c r="M45" s="406"/>
      <c r="N45" s="406"/>
    </row>
    <row r="46" spans="1:14">
      <c r="A46" s="406"/>
      <c r="B46" s="406"/>
      <c r="C46" s="406"/>
      <c r="D46" s="406"/>
      <c r="E46" s="406"/>
      <c r="F46" s="406"/>
      <c r="G46" s="406"/>
      <c r="H46" s="406"/>
      <c r="I46" s="406"/>
      <c r="J46" s="406"/>
      <c r="K46" s="406"/>
      <c r="L46" s="406"/>
      <c r="M46" s="406"/>
      <c r="N46" s="406"/>
    </row>
    <row r="47" spans="1:14">
      <c r="A47" s="406"/>
      <c r="B47" s="406"/>
      <c r="C47" s="406"/>
      <c r="D47" s="406"/>
      <c r="E47" s="406"/>
      <c r="F47" s="406"/>
      <c r="G47" s="406"/>
      <c r="H47" s="406"/>
      <c r="I47" s="406"/>
      <c r="J47" s="406"/>
      <c r="K47" s="406"/>
      <c r="L47" s="406"/>
      <c r="M47" s="406"/>
      <c r="N47" s="406"/>
    </row>
    <row r="48" spans="1:14">
      <c r="A48" s="406"/>
      <c r="B48" s="406"/>
      <c r="C48" s="406"/>
      <c r="D48" s="406"/>
      <c r="E48" s="406"/>
      <c r="F48" s="406"/>
      <c r="G48" s="406"/>
      <c r="H48" s="406"/>
      <c r="I48" s="406"/>
      <c r="J48" s="406"/>
      <c r="K48" s="406"/>
      <c r="L48" s="406"/>
      <c r="M48" s="406"/>
      <c r="N48" s="406"/>
    </row>
    <row r="50" spans="10:14">
      <c r="J50" s="336" t="s">
        <v>73</v>
      </c>
      <c r="K50" s="336"/>
      <c r="L50" s="336"/>
      <c r="M50" s="336"/>
      <c r="N50" s="336"/>
    </row>
    <row r="51" spans="10:14" ht="7.95" customHeight="1">
      <c r="J51" s="336"/>
      <c r="K51" s="336"/>
      <c r="L51" s="336"/>
      <c r="M51" s="336"/>
      <c r="N51" s="336"/>
    </row>
    <row r="52" spans="10:14" hidden="1"/>
    <row r="53" spans="10:14" hidden="1"/>
    <row r="54" spans="10:14" hidden="1"/>
    <row r="55" spans="10:14" hidden="1"/>
    <row r="56" spans="10:14" hidden="1"/>
    <row r="57" spans="10:14" hidden="1"/>
    <row r="58" spans="10:14" hidden="1"/>
    <row r="59" spans="10:14" hidden="1"/>
    <row r="60" spans="10:14" hidden="1"/>
    <row r="61" spans="10:14" hidden="1"/>
    <row r="62" spans="10:14" hidden="1"/>
    <row r="63" spans="10:14" hidden="1"/>
    <row r="64" spans="10:14" hidden="1"/>
    <row r="65" hidden="1"/>
    <row r="66" hidden="1"/>
    <row r="67" hidden="1"/>
    <row r="68" hidden="1"/>
    <row r="69" hidden="1"/>
    <row r="70" hidden="1"/>
    <row r="71" ht="1.2" hidden="1" customHeight="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sheetData>
  <mergeCells count="29">
    <mergeCell ref="A45:N48"/>
    <mergeCell ref="J50:N51"/>
    <mergeCell ref="B34:G34"/>
    <mergeCell ref="H34:I34"/>
    <mergeCell ref="K34:N34"/>
    <mergeCell ref="A36:N39"/>
    <mergeCell ref="A40:N42"/>
    <mergeCell ref="A44:N44"/>
    <mergeCell ref="E15:G15"/>
    <mergeCell ref="I31:K32"/>
    <mergeCell ref="L31:N32"/>
    <mergeCell ref="E17:J17"/>
    <mergeCell ref="A21:N23"/>
    <mergeCell ref="A26:G26"/>
    <mergeCell ref="I26:K26"/>
    <mergeCell ref="L26:N26"/>
    <mergeCell ref="A27:G28"/>
    <mergeCell ref="H27:H28"/>
    <mergeCell ref="I27:K28"/>
    <mergeCell ref="L27:N28"/>
    <mergeCell ref="A29:G29"/>
    <mergeCell ref="E16:I16"/>
    <mergeCell ref="H8:N8"/>
    <mergeCell ref="H9:N9"/>
    <mergeCell ref="H13:I13"/>
    <mergeCell ref="J13:N13"/>
    <mergeCell ref="I29:K30"/>
    <mergeCell ref="L29:N30"/>
    <mergeCell ref="K16:N16"/>
  </mergeCells>
  <pageMargins left="0.70866141732283472" right="0.70866141732283472" top="0.74803149606299213" bottom="0.74803149606299213" header="0.31496062992125984" footer="0.31496062992125984"/>
  <pageSetup paperSize="9" orientation="portrait" verticalDpi="300" r:id="rId1"/>
  <headerFooter>
    <oddHeader>&amp;L&amp;G</oddHeader>
    <oddFooter>&amp;L&amp;G&amp;C&amp;8 26, quai de l’Oise – 78570 ANDRESY – Tél. : 01 39 70 20 00 – contact@spie-sefo.fr SAS au capital de 400 000 €uros
R.C. Paris B 444 062 723 – N° SIRET : 444 062 723 00028 - Code APE 3600 Z – N° TVA intracommunautaire FR 75 444 062 723</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pageSetUpPr fitToPage="1"/>
  </sheetPr>
  <dimension ref="A2:N84"/>
  <sheetViews>
    <sheetView zoomScale="80" zoomScaleNormal="80" workbookViewId="0">
      <selection activeCell="E13" sqref="E13"/>
    </sheetView>
  </sheetViews>
  <sheetFormatPr baseColWidth="10" defaultRowHeight="14.4"/>
  <cols>
    <col min="2" max="2" width="5.33203125" customWidth="1"/>
    <col min="3" max="3" width="12.44140625" customWidth="1"/>
    <col min="4" max="4" width="11.33203125" customWidth="1"/>
    <col min="5" max="5" width="7.109375" customWidth="1"/>
    <col min="6" max="8" width="3.6640625" customWidth="1"/>
    <col min="9" max="9" width="12.6640625" customWidth="1"/>
    <col min="10" max="10" width="1.6640625" bestFit="1" customWidth="1"/>
    <col min="11" max="11" width="4.33203125" customWidth="1"/>
    <col min="12" max="12" width="1" customWidth="1"/>
    <col min="13" max="13" width="10.88671875" customWidth="1"/>
    <col min="14" max="14" width="16.5546875" customWidth="1"/>
  </cols>
  <sheetData>
    <row r="2" spans="1:14" ht="25.5" customHeight="1">
      <c r="B2" s="59"/>
      <c r="C2" s="59"/>
      <c r="D2" s="59"/>
      <c r="E2" s="59"/>
      <c r="F2" s="59"/>
      <c r="G2" s="59"/>
      <c r="M2" s="413"/>
      <c r="N2" s="413"/>
    </row>
    <row r="3" spans="1:14" ht="15">
      <c r="A3" s="496" t="s">
        <v>75</v>
      </c>
      <c r="B3" s="496"/>
      <c r="C3" s="496"/>
      <c r="D3" s="496"/>
      <c r="E3" s="496"/>
      <c r="F3" s="496"/>
      <c r="G3" s="496"/>
      <c r="M3" t="s">
        <v>416</v>
      </c>
      <c r="N3" s="79"/>
    </row>
    <row r="4" spans="1:14">
      <c r="A4" s="60" t="s">
        <v>43</v>
      </c>
      <c r="B4" s="341"/>
      <c r="C4" s="341"/>
      <c r="D4" s="341"/>
      <c r="E4" s="341"/>
      <c r="K4" s="60"/>
      <c r="M4" t="s">
        <v>417</v>
      </c>
      <c r="N4" s="51"/>
    </row>
    <row r="5" spans="1:14">
      <c r="B5" s="25"/>
    </row>
    <row r="6" spans="1:14">
      <c r="A6" s="60" t="s">
        <v>78</v>
      </c>
      <c r="B6" s="341"/>
      <c r="C6" s="341"/>
      <c r="D6" s="341"/>
      <c r="E6" s="341"/>
      <c r="K6" s="60"/>
    </row>
    <row r="8" spans="1:14" ht="15">
      <c r="A8" s="450" t="s">
        <v>251</v>
      </c>
      <c r="B8" s="450"/>
      <c r="C8" s="450"/>
      <c r="D8" s="450"/>
      <c r="E8" s="450"/>
      <c r="F8" s="450"/>
      <c r="G8" s="450"/>
      <c r="H8" s="450"/>
      <c r="I8" s="450"/>
      <c r="J8" s="450"/>
      <c r="K8" s="450"/>
      <c r="L8" s="450"/>
      <c r="M8" s="450"/>
      <c r="N8" s="450"/>
    </row>
    <row r="9" spans="1:14">
      <c r="A9" t="s">
        <v>41</v>
      </c>
      <c r="K9" t="s">
        <v>76</v>
      </c>
    </row>
    <row r="11" spans="1:14">
      <c r="A11" t="s">
        <v>43</v>
      </c>
      <c r="K11" t="s">
        <v>77</v>
      </c>
    </row>
    <row r="12" spans="1:14" ht="9.9" customHeight="1"/>
    <row r="13" spans="1:14">
      <c r="A13" t="s">
        <v>78</v>
      </c>
      <c r="K13" t="s">
        <v>114</v>
      </c>
    </row>
    <row r="15" spans="1:14">
      <c r="A15" s="63" t="s">
        <v>115</v>
      </c>
    </row>
    <row r="16" spans="1:14" ht="8.25" customHeight="1">
      <c r="A16" s="64"/>
    </row>
    <row r="17" spans="1:14" ht="15" customHeight="1">
      <c r="A17" s="451"/>
      <c r="B17" s="451"/>
      <c r="C17" s="451"/>
      <c r="D17" s="451"/>
      <c r="E17" s="451"/>
      <c r="F17" s="451"/>
      <c r="G17" s="451"/>
      <c r="H17" s="451"/>
      <c r="I17" s="451"/>
      <c r="J17" s="451"/>
      <c r="K17" s="451"/>
      <c r="L17" s="451"/>
      <c r="M17" s="451"/>
      <c r="N17" s="451"/>
    </row>
    <row r="18" spans="1:14">
      <c r="A18" s="451"/>
      <c r="B18" s="451"/>
      <c r="C18" s="451"/>
      <c r="D18" s="451"/>
      <c r="E18" s="451"/>
      <c r="F18" s="451"/>
      <c r="G18" s="451"/>
      <c r="H18" s="451"/>
      <c r="I18" s="451"/>
      <c r="J18" s="451"/>
      <c r="K18" s="451"/>
      <c r="L18" s="451"/>
      <c r="M18" s="451"/>
      <c r="N18" s="451"/>
    </row>
    <row r="19" spans="1:14">
      <c r="A19" s="451"/>
      <c r="B19" s="451"/>
      <c r="C19" s="451"/>
      <c r="D19" s="451"/>
      <c r="E19" s="451"/>
      <c r="F19" s="451"/>
      <c r="G19" s="451"/>
      <c r="H19" s="451"/>
      <c r="I19" s="451"/>
      <c r="J19" s="451"/>
      <c r="K19" s="451"/>
      <c r="L19" s="451"/>
      <c r="M19" s="451"/>
      <c r="N19" s="451"/>
    </row>
    <row r="20" spans="1:14">
      <c r="A20" s="65"/>
      <c r="B20" s="65"/>
      <c r="C20" s="65"/>
      <c r="D20" s="65"/>
      <c r="E20" s="65"/>
      <c r="F20" s="65"/>
      <c r="G20" s="65"/>
      <c r="H20" s="65"/>
      <c r="I20" s="65"/>
      <c r="J20" s="65"/>
      <c r="K20" s="65"/>
      <c r="L20" s="65"/>
      <c r="M20" s="65"/>
      <c r="N20" s="65"/>
    </row>
    <row r="21" spans="1:14" ht="15" customHeight="1">
      <c r="A21" s="451"/>
      <c r="B21" s="451"/>
      <c r="C21" s="451"/>
      <c r="D21" s="451"/>
      <c r="E21" s="451"/>
      <c r="F21" s="451"/>
      <c r="G21" s="451"/>
      <c r="H21" s="451"/>
      <c r="I21" s="451"/>
      <c r="J21" s="451"/>
      <c r="K21" s="451"/>
      <c r="L21" s="451"/>
      <c r="M21" s="451"/>
      <c r="N21" s="451"/>
    </row>
    <row r="22" spans="1:14">
      <c r="A22" s="451"/>
      <c r="B22" s="451"/>
      <c r="C22" s="451"/>
      <c r="D22" s="451"/>
      <c r="E22" s="451"/>
      <c r="F22" s="451"/>
      <c r="G22" s="451"/>
      <c r="H22" s="451"/>
      <c r="I22" s="451"/>
      <c r="J22" s="451"/>
      <c r="K22" s="451"/>
      <c r="L22" s="451"/>
      <c r="M22" s="451"/>
      <c r="N22" s="451"/>
    </row>
    <row r="23" spans="1:14">
      <c r="A23" s="451"/>
      <c r="B23" s="451"/>
      <c r="C23" s="451"/>
      <c r="D23" s="451"/>
      <c r="E23" s="451"/>
      <c r="F23" s="451"/>
      <c r="G23" s="451"/>
      <c r="H23" s="451"/>
      <c r="I23" s="451"/>
      <c r="J23" s="451"/>
      <c r="K23" s="451"/>
      <c r="L23" s="451"/>
      <c r="M23" s="451"/>
      <c r="N23" s="451"/>
    </row>
    <row r="24" spans="1:14">
      <c r="A24" s="65"/>
      <c r="B24" s="65"/>
      <c r="C24" s="65"/>
      <c r="D24" s="65"/>
      <c r="E24" s="65"/>
      <c r="F24" s="65"/>
      <c r="G24" s="65"/>
      <c r="H24" s="65"/>
      <c r="I24" s="65"/>
      <c r="J24" s="65"/>
      <c r="K24" s="65"/>
      <c r="L24" s="65"/>
      <c r="M24" s="65"/>
      <c r="N24" s="65"/>
    </row>
    <row r="25" spans="1:14">
      <c r="A25" s="451"/>
      <c r="B25" s="451"/>
      <c r="C25" s="451"/>
      <c r="D25" s="451"/>
      <c r="E25" s="451"/>
      <c r="F25" s="451"/>
      <c r="G25" s="451"/>
      <c r="H25" s="451"/>
      <c r="I25" s="451"/>
      <c r="J25" s="451"/>
      <c r="K25" s="451"/>
      <c r="L25" s="451"/>
      <c r="M25" s="451"/>
      <c r="N25" s="451"/>
    </row>
    <row r="26" spans="1:14">
      <c r="A26" s="451"/>
      <c r="B26" s="451"/>
      <c r="C26" s="451"/>
      <c r="D26" s="451"/>
      <c r="E26" s="451"/>
      <c r="F26" s="451"/>
      <c r="G26" s="451"/>
      <c r="H26" s="451"/>
      <c r="I26" s="451"/>
      <c r="J26" s="451"/>
      <c r="K26" s="451"/>
      <c r="L26" s="451"/>
      <c r="M26" s="451"/>
      <c r="N26" s="451"/>
    </row>
    <row r="28" spans="1:14">
      <c r="A28" s="451"/>
      <c r="B28" s="451"/>
      <c r="C28" s="451"/>
      <c r="D28" s="451"/>
      <c r="E28" s="451"/>
      <c r="F28" s="451"/>
      <c r="G28" s="451"/>
      <c r="H28" s="451"/>
      <c r="I28" s="451"/>
      <c r="J28" s="451"/>
      <c r="K28" s="451"/>
      <c r="L28" s="451"/>
      <c r="M28" s="451"/>
      <c r="N28" s="451"/>
    </row>
    <row r="29" spans="1:14">
      <c r="A29" s="451"/>
      <c r="B29" s="451"/>
      <c r="C29" s="451"/>
      <c r="D29" s="451"/>
      <c r="E29" s="451"/>
      <c r="F29" s="451"/>
      <c r="G29" s="451"/>
      <c r="H29" s="451"/>
      <c r="I29" s="451"/>
      <c r="J29" s="451"/>
      <c r="K29" s="451"/>
      <c r="L29" s="451"/>
      <c r="M29" s="451"/>
      <c r="N29" s="451"/>
    </row>
    <row r="30" spans="1:14" ht="18" customHeight="1"/>
    <row r="31" spans="1:14">
      <c r="A31" s="63"/>
    </row>
    <row r="32" spans="1:14" ht="24.75" customHeight="1">
      <c r="D32" s="452" t="s">
        <v>147</v>
      </c>
      <c r="E32" s="452"/>
      <c r="F32" s="452"/>
      <c r="G32" s="452"/>
      <c r="H32" s="452"/>
      <c r="I32" s="452"/>
      <c r="J32" s="452"/>
      <c r="K32" s="452"/>
      <c r="L32" s="452"/>
      <c r="M32" s="452"/>
      <c r="N32" s="452"/>
    </row>
    <row r="33" spans="1:14" ht="15" customHeight="1">
      <c r="A33" s="470" t="s">
        <v>116</v>
      </c>
      <c r="B33" s="471"/>
      <c r="C33" s="472"/>
      <c r="D33" s="468" t="s">
        <v>117</v>
      </c>
      <c r="E33" s="434" t="s">
        <v>230</v>
      </c>
      <c r="F33" s="435"/>
      <c r="G33" s="434" t="s">
        <v>146</v>
      </c>
      <c r="H33" s="435"/>
      <c r="I33" s="435"/>
      <c r="J33" s="435"/>
      <c r="K33" s="435"/>
      <c r="L33" s="435"/>
      <c r="M33" s="435"/>
      <c r="N33" s="445"/>
    </row>
    <row r="34" spans="1:14" ht="42.75" customHeight="1" thickBot="1">
      <c r="A34" s="473"/>
      <c r="B34" s="474"/>
      <c r="C34" s="475"/>
      <c r="D34" s="469"/>
      <c r="E34" s="436"/>
      <c r="F34" s="437"/>
      <c r="G34" s="436"/>
      <c r="H34" s="437"/>
      <c r="I34" s="437"/>
      <c r="J34" s="437"/>
      <c r="K34" s="437"/>
      <c r="L34" s="437"/>
      <c r="M34" s="437"/>
      <c r="N34" s="446"/>
    </row>
    <row r="35" spans="1:14" ht="15.75" customHeight="1" thickBot="1">
      <c r="A35" s="476" t="s">
        <v>118</v>
      </c>
      <c r="B35" s="477"/>
      <c r="C35" s="478"/>
      <c r="D35" s="71"/>
      <c r="E35" s="438"/>
      <c r="F35" s="439"/>
      <c r="G35" s="447" t="s">
        <v>148</v>
      </c>
      <c r="H35" s="448"/>
      <c r="I35" s="448"/>
      <c r="J35" s="448"/>
      <c r="K35" s="448"/>
      <c r="L35" s="448"/>
      <c r="M35" s="448"/>
      <c r="N35" s="449"/>
    </row>
    <row r="36" spans="1:14" ht="24.9" customHeight="1">
      <c r="A36" s="479"/>
      <c r="B36" s="480"/>
      <c r="C36" s="481"/>
      <c r="D36" s="68"/>
      <c r="E36" s="440"/>
      <c r="F36" s="441"/>
      <c r="G36" s="442"/>
      <c r="H36" s="443"/>
      <c r="I36" s="443"/>
      <c r="J36" s="443"/>
      <c r="K36" s="443"/>
      <c r="L36" s="443"/>
      <c r="M36" s="443"/>
      <c r="N36" s="444"/>
    </row>
    <row r="37" spans="1:14" ht="24.9" customHeight="1">
      <c r="A37" s="421"/>
      <c r="B37" s="422"/>
      <c r="C37" s="423"/>
      <c r="D37" s="69"/>
      <c r="E37" s="427"/>
      <c r="F37" s="428"/>
      <c r="G37" s="424"/>
      <c r="H37" s="425"/>
      <c r="I37" s="425"/>
      <c r="J37" s="425"/>
      <c r="K37" s="425"/>
      <c r="L37" s="425"/>
      <c r="M37" s="425"/>
      <c r="N37" s="426"/>
    </row>
    <row r="38" spans="1:14" ht="24.9" customHeight="1">
      <c r="A38" s="421"/>
      <c r="B38" s="422"/>
      <c r="C38" s="423"/>
      <c r="D38" s="69"/>
      <c r="E38" s="427"/>
      <c r="F38" s="428"/>
      <c r="G38" s="424"/>
      <c r="H38" s="425"/>
      <c r="I38" s="425"/>
      <c r="J38" s="425"/>
      <c r="K38" s="425"/>
      <c r="L38" s="425"/>
      <c r="M38" s="425"/>
      <c r="N38" s="426"/>
    </row>
    <row r="39" spans="1:14" ht="24.9" customHeight="1">
      <c r="A39" s="421"/>
      <c r="B39" s="422"/>
      <c r="C39" s="423"/>
      <c r="D39" s="69"/>
      <c r="E39" s="427"/>
      <c r="F39" s="428"/>
      <c r="G39" s="424"/>
      <c r="H39" s="425"/>
      <c r="I39" s="425"/>
      <c r="J39" s="425"/>
      <c r="K39" s="425"/>
      <c r="L39" s="425"/>
      <c r="M39" s="425"/>
      <c r="N39" s="426"/>
    </row>
    <row r="40" spans="1:14" ht="24.9" customHeight="1">
      <c r="A40" s="421"/>
      <c r="B40" s="422"/>
      <c r="C40" s="423"/>
      <c r="D40" s="69"/>
      <c r="E40" s="427"/>
      <c r="F40" s="428"/>
      <c r="G40" s="424"/>
      <c r="H40" s="425"/>
      <c r="I40" s="425"/>
      <c r="J40" s="425"/>
      <c r="K40" s="425"/>
      <c r="L40" s="425"/>
      <c r="M40" s="425"/>
      <c r="N40" s="426"/>
    </row>
    <row r="41" spans="1:14" ht="24.9" customHeight="1">
      <c r="A41" s="421"/>
      <c r="B41" s="422"/>
      <c r="C41" s="423"/>
      <c r="D41" s="69"/>
      <c r="E41" s="427"/>
      <c r="F41" s="428"/>
      <c r="G41" s="424"/>
      <c r="H41" s="425"/>
      <c r="I41" s="425"/>
      <c r="J41" s="425"/>
      <c r="K41" s="425"/>
      <c r="L41" s="425"/>
      <c r="M41" s="425"/>
      <c r="N41" s="426"/>
    </row>
    <row r="42" spans="1:14" ht="24.9" customHeight="1">
      <c r="A42" s="429"/>
      <c r="B42" s="421"/>
      <c r="C42" s="94"/>
      <c r="D42" s="69"/>
      <c r="E42" s="427"/>
      <c r="F42" s="428"/>
      <c r="G42" s="424"/>
      <c r="H42" s="425"/>
      <c r="I42" s="425"/>
      <c r="J42" s="425"/>
      <c r="K42" s="425"/>
      <c r="L42" s="425"/>
      <c r="M42" s="425"/>
      <c r="N42" s="426"/>
    </row>
    <row r="46" spans="1:14" ht="21.75" customHeight="1">
      <c r="N46" s="130"/>
    </row>
    <row r="47" spans="1:14">
      <c r="A47" s="358" t="s">
        <v>149</v>
      </c>
      <c r="B47" s="358"/>
      <c r="C47" s="358"/>
      <c r="D47" s="358"/>
      <c r="E47" s="358"/>
      <c r="F47" s="358"/>
      <c r="G47" s="358"/>
      <c r="H47" s="358"/>
      <c r="I47" s="358"/>
      <c r="J47" s="358"/>
      <c r="K47" s="358"/>
      <c r="L47" s="358"/>
      <c r="M47" s="358"/>
      <c r="N47" s="358"/>
    </row>
    <row r="48" spans="1:14">
      <c r="A48" s="358"/>
      <c r="B48" s="358"/>
      <c r="C48" s="358"/>
      <c r="D48" s="358"/>
      <c r="E48" s="358"/>
      <c r="F48" s="358"/>
      <c r="G48" s="358"/>
      <c r="H48" s="358"/>
      <c r="I48" s="358"/>
      <c r="J48" s="358"/>
      <c r="K48" s="358"/>
      <c r="L48" s="358"/>
      <c r="M48" s="358"/>
      <c r="N48" s="358"/>
    </row>
    <row r="49" spans="1:14">
      <c r="A49" s="358"/>
      <c r="B49" s="358"/>
      <c r="C49" s="358"/>
      <c r="D49" s="358"/>
      <c r="E49" s="358"/>
      <c r="F49" s="358"/>
      <c r="G49" s="358"/>
      <c r="H49" s="358"/>
      <c r="I49" s="358"/>
      <c r="J49" s="358"/>
      <c r="K49" s="358"/>
      <c r="L49" s="358"/>
      <c r="M49" s="358"/>
      <c r="N49" s="358"/>
    </row>
    <row r="50" spans="1:14">
      <c r="A50" s="358"/>
      <c r="B50" s="358"/>
      <c r="C50" s="358"/>
      <c r="D50" s="358"/>
      <c r="E50" s="358"/>
      <c r="F50" s="358"/>
      <c r="G50" s="358"/>
      <c r="H50" s="358"/>
      <c r="I50" s="358"/>
      <c r="J50" s="358"/>
      <c r="K50" s="358"/>
      <c r="L50" s="358"/>
      <c r="M50" s="358"/>
      <c r="N50" s="358"/>
    </row>
    <row r="51" spans="1:14">
      <c r="A51" s="358"/>
      <c r="B51" s="358"/>
      <c r="C51" s="358"/>
      <c r="D51" s="358"/>
      <c r="E51" s="358"/>
      <c r="F51" s="358"/>
      <c r="G51" s="358"/>
      <c r="H51" s="358"/>
      <c r="I51" s="358"/>
      <c r="J51" s="358"/>
      <c r="K51" s="358"/>
      <c r="L51" s="358"/>
      <c r="M51" s="358"/>
      <c r="N51" s="358"/>
    </row>
    <row r="52" spans="1:14">
      <c r="A52" s="358"/>
      <c r="B52" s="358"/>
      <c r="C52" s="358"/>
      <c r="D52" s="358"/>
      <c r="E52" s="358"/>
      <c r="F52" s="358"/>
      <c r="G52" s="358"/>
      <c r="H52" s="358"/>
      <c r="I52" s="358"/>
      <c r="J52" s="358"/>
      <c r="K52" s="358"/>
      <c r="L52" s="358"/>
      <c r="M52" s="358"/>
      <c r="N52" s="358"/>
    </row>
    <row r="53" spans="1:14">
      <c r="A53" s="358"/>
      <c r="B53" s="358"/>
      <c r="C53" s="358"/>
      <c r="D53" s="358"/>
      <c r="E53" s="358"/>
      <c r="F53" s="358"/>
      <c r="G53" s="358"/>
      <c r="H53" s="358"/>
      <c r="I53" s="358"/>
      <c r="J53" s="358"/>
      <c r="K53" s="358"/>
      <c r="L53" s="358"/>
      <c r="M53" s="358"/>
      <c r="N53" s="358"/>
    </row>
    <row r="54" spans="1:14">
      <c r="A54" s="358"/>
      <c r="B54" s="358"/>
      <c r="C54" s="358"/>
      <c r="D54" s="358"/>
      <c r="E54" s="358"/>
      <c r="F54" s="358"/>
      <c r="G54" s="358"/>
      <c r="H54" s="358"/>
      <c r="I54" s="358"/>
      <c r="J54" s="358"/>
      <c r="K54" s="358"/>
      <c r="L54" s="358"/>
      <c r="M54" s="358"/>
      <c r="N54" s="358"/>
    </row>
    <row r="55" spans="1:14">
      <c r="A55" s="358"/>
      <c r="B55" s="358"/>
      <c r="C55" s="358"/>
      <c r="D55" s="358"/>
      <c r="E55" s="358"/>
      <c r="F55" s="358"/>
      <c r="G55" s="358"/>
      <c r="H55" s="358"/>
      <c r="I55" s="358"/>
      <c r="J55" s="358"/>
      <c r="K55" s="358"/>
      <c r="L55" s="358"/>
      <c r="M55" s="358"/>
      <c r="N55" s="358"/>
    </row>
    <row r="56" spans="1:14">
      <c r="A56" s="358"/>
      <c r="B56" s="358"/>
      <c r="C56" s="358"/>
      <c r="D56" s="358"/>
      <c r="E56" s="358"/>
      <c r="F56" s="358"/>
      <c r="G56" s="358"/>
      <c r="H56" s="358"/>
      <c r="I56" s="358"/>
      <c r="J56" s="358"/>
      <c r="K56" s="358"/>
      <c r="L56" s="358"/>
      <c r="M56" s="358"/>
      <c r="N56" s="358"/>
    </row>
    <row r="57" spans="1:14">
      <c r="A57" s="358"/>
      <c r="B57" s="358"/>
      <c r="C57" s="358"/>
      <c r="D57" s="358"/>
      <c r="E57" s="358"/>
      <c r="F57" s="358"/>
      <c r="G57" s="358"/>
      <c r="H57" s="358"/>
      <c r="I57" s="358"/>
      <c r="J57" s="358"/>
      <c r="K57" s="358"/>
      <c r="L57" s="358"/>
      <c r="M57" s="358"/>
      <c r="N57" s="358"/>
    </row>
    <row r="58" spans="1:14" ht="23.25" customHeight="1" thickBot="1">
      <c r="A58" s="420" t="s">
        <v>79</v>
      </c>
      <c r="B58" s="420"/>
      <c r="C58" s="420"/>
      <c r="D58" s="420"/>
      <c r="E58" s="498" t="s">
        <v>147</v>
      </c>
      <c r="F58" s="498"/>
      <c r="G58" s="498"/>
      <c r="H58" s="498"/>
      <c r="I58" s="498"/>
      <c r="J58" s="498"/>
      <c r="K58" s="498"/>
      <c r="L58" s="498"/>
      <c r="M58" s="498"/>
      <c r="N58" s="498"/>
    </row>
    <row r="59" spans="1:14" ht="15" customHeight="1">
      <c r="A59" s="453" t="s">
        <v>119</v>
      </c>
      <c r="B59" s="454"/>
      <c r="C59" s="466" t="s">
        <v>166</v>
      </c>
      <c r="D59" s="430" t="s">
        <v>120</v>
      </c>
      <c r="E59" s="457" t="s">
        <v>168</v>
      </c>
      <c r="F59" s="414" t="s">
        <v>80</v>
      </c>
      <c r="G59" s="459"/>
      <c r="H59" s="415"/>
      <c r="I59" s="414" t="s">
        <v>167</v>
      </c>
      <c r="J59" s="415"/>
      <c r="K59" s="460" t="s">
        <v>171</v>
      </c>
      <c r="L59" s="461"/>
      <c r="M59" s="464" t="s">
        <v>81</v>
      </c>
      <c r="N59" s="461"/>
    </row>
    <row r="60" spans="1:14" ht="21.75" customHeight="1" thickBot="1">
      <c r="A60" s="455"/>
      <c r="B60" s="456"/>
      <c r="C60" s="467"/>
      <c r="D60" s="431"/>
      <c r="E60" s="458"/>
      <c r="F60" s="416"/>
      <c r="G60" s="437"/>
      <c r="H60" s="417"/>
      <c r="I60" s="416"/>
      <c r="J60" s="417"/>
      <c r="K60" s="462"/>
      <c r="L60" s="463"/>
      <c r="M60" s="465"/>
      <c r="N60" s="463"/>
    </row>
    <row r="61" spans="1:14" ht="15" thickBot="1">
      <c r="A61" s="494"/>
      <c r="B61" s="495"/>
      <c r="C61" s="131"/>
      <c r="D61" s="132"/>
      <c r="E61" s="93"/>
      <c r="F61" s="82"/>
      <c r="G61" s="70"/>
      <c r="H61" s="83"/>
      <c r="I61" s="418"/>
      <c r="J61" s="419"/>
      <c r="K61" s="101"/>
      <c r="L61" s="102"/>
      <c r="M61" s="432"/>
      <c r="N61" s="433"/>
    </row>
    <row r="62" spans="1:14" ht="20.100000000000001" customHeight="1">
      <c r="A62" s="488"/>
      <c r="B62" s="489"/>
      <c r="C62" s="97"/>
      <c r="D62" s="104"/>
      <c r="E62" s="103"/>
      <c r="F62" s="84"/>
      <c r="G62" s="66"/>
      <c r="H62" s="85"/>
      <c r="I62" s="98"/>
      <c r="J62" s="98"/>
      <c r="K62" s="90"/>
      <c r="L62" s="85"/>
      <c r="M62" s="482"/>
      <c r="N62" s="483"/>
    </row>
    <row r="63" spans="1:14" ht="20.100000000000001" customHeight="1">
      <c r="A63" s="484"/>
      <c r="B63" s="485"/>
      <c r="C63" s="94"/>
      <c r="D63" s="105"/>
      <c r="E63" s="99"/>
      <c r="F63" s="86"/>
      <c r="G63" s="67"/>
      <c r="H63" s="87"/>
      <c r="I63" s="99"/>
      <c r="J63" s="99"/>
      <c r="K63" s="86"/>
      <c r="L63" s="87"/>
      <c r="M63" s="486"/>
      <c r="N63" s="487"/>
    </row>
    <row r="64" spans="1:14" ht="20.100000000000001" customHeight="1">
      <c r="A64" s="484"/>
      <c r="B64" s="485"/>
      <c r="C64" s="94"/>
      <c r="D64" s="105"/>
      <c r="E64" s="99"/>
      <c r="F64" s="86"/>
      <c r="G64" s="67"/>
      <c r="H64" s="87"/>
      <c r="I64" s="99"/>
      <c r="J64" s="99"/>
      <c r="K64" s="86"/>
      <c r="L64" s="87"/>
      <c r="M64" s="486"/>
      <c r="N64" s="487"/>
    </row>
    <row r="65" spans="1:14" ht="20.100000000000001" customHeight="1">
      <c r="A65" s="484"/>
      <c r="B65" s="485"/>
      <c r="C65" s="94"/>
      <c r="D65" s="105"/>
      <c r="E65" s="99"/>
      <c r="F65" s="86"/>
      <c r="G65" s="67"/>
      <c r="H65" s="87"/>
      <c r="I65" s="99"/>
      <c r="J65" s="99"/>
      <c r="K65" s="86"/>
      <c r="L65" s="87"/>
      <c r="M65" s="486"/>
      <c r="N65" s="487"/>
    </row>
    <row r="66" spans="1:14" ht="20.100000000000001" customHeight="1">
      <c r="A66" s="484"/>
      <c r="B66" s="485"/>
      <c r="C66" s="94"/>
      <c r="D66" s="105"/>
      <c r="E66" s="99"/>
      <c r="F66" s="86"/>
      <c r="G66" s="67"/>
      <c r="H66" s="87"/>
      <c r="I66" s="99"/>
      <c r="J66" s="99"/>
      <c r="K66" s="86"/>
      <c r="L66" s="87"/>
      <c r="M66" s="486"/>
      <c r="N66" s="487"/>
    </row>
    <row r="67" spans="1:14" ht="20.100000000000001" customHeight="1">
      <c r="A67" s="484"/>
      <c r="B67" s="485"/>
      <c r="C67" s="94"/>
      <c r="D67" s="105"/>
      <c r="E67" s="99"/>
      <c r="F67" s="86"/>
      <c r="G67" s="67"/>
      <c r="H67" s="87"/>
      <c r="I67" s="99"/>
      <c r="J67" s="99"/>
      <c r="K67" s="86"/>
      <c r="L67" s="87"/>
      <c r="M67" s="486"/>
      <c r="N67" s="487"/>
    </row>
    <row r="68" spans="1:14" ht="20.100000000000001" customHeight="1">
      <c r="A68" s="484"/>
      <c r="B68" s="485"/>
      <c r="C68" s="94"/>
      <c r="D68" s="105"/>
      <c r="E68" s="99"/>
      <c r="F68" s="86"/>
      <c r="G68" s="67"/>
      <c r="H68" s="87"/>
      <c r="I68" s="99"/>
      <c r="J68" s="99"/>
      <c r="K68" s="86"/>
      <c r="L68" s="87"/>
      <c r="M68" s="486"/>
      <c r="N68" s="487"/>
    </row>
    <row r="69" spans="1:14" ht="20.100000000000001" customHeight="1">
      <c r="A69" s="484"/>
      <c r="B69" s="485"/>
      <c r="C69" s="94"/>
      <c r="D69" s="105"/>
      <c r="E69" s="99"/>
      <c r="F69" s="86"/>
      <c r="G69" s="67"/>
      <c r="H69" s="87"/>
      <c r="I69" s="99"/>
      <c r="J69" s="99"/>
      <c r="K69" s="86"/>
      <c r="L69" s="87"/>
      <c r="M69" s="486"/>
      <c r="N69" s="487"/>
    </row>
    <row r="70" spans="1:14" ht="20.100000000000001" customHeight="1">
      <c r="A70" s="490"/>
      <c r="B70" s="491"/>
      <c r="C70" s="96"/>
      <c r="D70" s="105"/>
      <c r="E70" s="99"/>
      <c r="F70" s="84"/>
      <c r="G70" s="66"/>
      <c r="H70" s="85"/>
      <c r="I70" s="98"/>
      <c r="J70" s="98"/>
      <c r="K70" s="86"/>
      <c r="L70" s="85"/>
      <c r="M70" s="482"/>
      <c r="N70" s="483"/>
    </row>
    <row r="71" spans="1:14" ht="20.100000000000001" customHeight="1">
      <c r="A71" s="484"/>
      <c r="B71" s="485"/>
      <c r="C71" s="94"/>
      <c r="D71" s="105"/>
      <c r="E71" s="99"/>
      <c r="F71" s="86"/>
      <c r="G71" s="67"/>
      <c r="H71" s="87"/>
      <c r="I71" s="99"/>
      <c r="J71" s="99"/>
      <c r="K71" s="86"/>
      <c r="L71" s="87"/>
      <c r="M71" s="486"/>
      <c r="N71" s="487"/>
    </row>
    <row r="72" spans="1:14" ht="20.100000000000001" customHeight="1">
      <c r="A72" s="484"/>
      <c r="B72" s="485"/>
      <c r="C72" s="94"/>
      <c r="D72" s="105"/>
      <c r="E72" s="99"/>
      <c r="F72" s="86"/>
      <c r="G72" s="67"/>
      <c r="H72" s="87"/>
      <c r="I72" s="99"/>
      <c r="J72" s="99"/>
      <c r="K72" s="86"/>
      <c r="L72" s="87"/>
      <c r="M72" s="486"/>
      <c r="N72" s="487"/>
    </row>
    <row r="73" spans="1:14" ht="20.100000000000001" customHeight="1">
      <c r="A73" s="484"/>
      <c r="B73" s="485"/>
      <c r="C73" s="94"/>
      <c r="D73" s="105"/>
      <c r="E73" s="99"/>
      <c r="F73" s="86"/>
      <c r="G73" s="67"/>
      <c r="H73" s="87"/>
      <c r="I73" s="99"/>
      <c r="J73" s="99"/>
      <c r="K73" s="86"/>
      <c r="L73" s="87"/>
      <c r="M73" s="486"/>
      <c r="N73" s="487"/>
    </row>
    <row r="74" spans="1:14" ht="20.100000000000001" customHeight="1">
      <c r="A74" s="484"/>
      <c r="B74" s="485"/>
      <c r="C74" s="94"/>
      <c r="D74" s="105"/>
      <c r="E74" s="99"/>
      <c r="F74" s="86"/>
      <c r="G74" s="67"/>
      <c r="H74" s="87"/>
      <c r="I74" s="99"/>
      <c r="J74" s="99"/>
      <c r="K74" s="86"/>
      <c r="L74" s="87"/>
      <c r="M74" s="486"/>
      <c r="N74" s="487"/>
    </row>
    <row r="75" spans="1:14" ht="20.100000000000001" customHeight="1">
      <c r="A75" s="484"/>
      <c r="B75" s="485"/>
      <c r="C75" s="94"/>
      <c r="D75" s="105"/>
      <c r="E75" s="99"/>
      <c r="F75" s="86"/>
      <c r="G75" s="67"/>
      <c r="H75" s="87"/>
      <c r="I75" s="99"/>
      <c r="J75" s="99"/>
      <c r="K75" s="86"/>
      <c r="L75" s="87"/>
      <c r="M75" s="486"/>
      <c r="N75" s="487"/>
    </row>
    <row r="76" spans="1:14" ht="20.100000000000001" customHeight="1">
      <c r="A76" s="484"/>
      <c r="B76" s="485"/>
      <c r="C76" s="94"/>
      <c r="D76" s="105"/>
      <c r="E76" s="99"/>
      <c r="F76" s="86"/>
      <c r="G76" s="67"/>
      <c r="H76" s="87"/>
      <c r="I76" s="99"/>
      <c r="J76" s="99"/>
      <c r="K76" s="86"/>
      <c r="L76" s="87"/>
      <c r="M76" s="486"/>
      <c r="N76" s="487"/>
    </row>
    <row r="77" spans="1:14" ht="20.100000000000001" customHeight="1">
      <c r="A77" s="484"/>
      <c r="B77" s="485"/>
      <c r="C77" s="94"/>
      <c r="D77" s="105"/>
      <c r="E77" s="99"/>
      <c r="F77" s="86"/>
      <c r="G77" s="67"/>
      <c r="H77" s="87"/>
      <c r="I77" s="99"/>
      <c r="J77" s="99"/>
      <c r="K77" s="86"/>
      <c r="L77" s="87"/>
      <c r="M77" s="486"/>
      <c r="N77" s="487"/>
    </row>
    <row r="78" spans="1:14" ht="20.100000000000001" customHeight="1">
      <c r="A78" s="484"/>
      <c r="B78" s="485"/>
      <c r="C78" s="94"/>
      <c r="D78" s="105"/>
      <c r="E78" s="99"/>
      <c r="F78" s="86"/>
      <c r="G78" s="67"/>
      <c r="H78" s="87"/>
      <c r="I78" s="99"/>
      <c r="J78" s="99"/>
      <c r="K78" s="86"/>
      <c r="L78" s="87"/>
      <c r="M78" s="486"/>
      <c r="N78" s="487"/>
    </row>
    <row r="79" spans="1:14" ht="20.100000000000001" customHeight="1">
      <c r="A79" s="484"/>
      <c r="B79" s="485"/>
      <c r="C79" s="94"/>
      <c r="D79" s="105"/>
      <c r="E79" s="99"/>
      <c r="F79" s="86"/>
      <c r="G79" s="67"/>
      <c r="H79" s="87"/>
      <c r="I79" s="99"/>
      <c r="J79" s="99"/>
      <c r="K79" s="86"/>
      <c r="L79" s="87"/>
      <c r="M79" s="486"/>
      <c r="N79" s="487"/>
    </row>
    <row r="80" spans="1:14" ht="20.100000000000001" customHeight="1" thickBot="1">
      <c r="A80" s="499"/>
      <c r="B80" s="500"/>
      <c r="C80" s="95"/>
      <c r="D80" s="106"/>
      <c r="E80" s="100"/>
      <c r="F80" s="88"/>
      <c r="G80" s="81"/>
      <c r="H80" s="89"/>
      <c r="I80" s="100"/>
      <c r="J80" s="100"/>
      <c r="K80" s="88"/>
      <c r="L80" s="89"/>
      <c r="M80" s="501"/>
      <c r="N80" s="502"/>
    </row>
    <row r="81" spans="1:14">
      <c r="A81" s="497"/>
      <c r="B81" s="497"/>
      <c r="C81" s="497"/>
      <c r="D81" s="497"/>
      <c r="E81" s="497"/>
      <c r="F81" s="497"/>
      <c r="G81" s="497"/>
      <c r="H81" s="497"/>
      <c r="I81" s="497"/>
      <c r="J81" s="497"/>
      <c r="K81" s="497"/>
      <c r="L81" s="497"/>
      <c r="M81" s="497"/>
      <c r="N81" s="497"/>
    </row>
    <row r="82" spans="1:14">
      <c r="A82" s="497"/>
      <c r="B82" s="497"/>
      <c r="C82" s="497"/>
      <c r="D82" s="497"/>
      <c r="E82" s="497"/>
      <c r="F82" s="497"/>
      <c r="G82" s="497"/>
      <c r="H82" s="497"/>
      <c r="I82" s="497"/>
      <c r="J82" s="497"/>
      <c r="K82" s="497"/>
      <c r="L82" s="497"/>
      <c r="M82" s="497"/>
      <c r="N82" s="497"/>
    </row>
    <row r="83" spans="1:14">
      <c r="A83" s="3"/>
      <c r="B83" s="3"/>
      <c r="C83" s="3"/>
      <c r="D83" s="3"/>
      <c r="E83" s="22"/>
      <c r="F83" s="493"/>
      <c r="G83" s="493"/>
      <c r="H83" s="493"/>
      <c r="I83" s="492"/>
      <c r="J83" s="492"/>
      <c r="K83" s="492"/>
      <c r="L83" s="492"/>
      <c r="M83" s="492"/>
      <c r="N83" s="92"/>
    </row>
    <row r="84" spans="1:14">
      <c r="K84" s="79"/>
      <c r="L84" s="79"/>
      <c r="M84" s="79"/>
      <c r="N84" s="92"/>
    </row>
  </sheetData>
  <mergeCells count="93">
    <mergeCell ref="A61:B61"/>
    <mergeCell ref="B4:E4"/>
    <mergeCell ref="B6:E6"/>
    <mergeCell ref="A3:G3"/>
    <mergeCell ref="A81:N82"/>
    <mergeCell ref="E58:N58"/>
    <mergeCell ref="A79:B79"/>
    <mergeCell ref="M79:N79"/>
    <mergeCell ref="A80:B80"/>
    <mergeCell ref="M80:N80"/>
    <mergeCell ref="A76:B76"/>
    <mergeCell ref="M76:N76"/>
    <mergeCell ref="A77:B77"/>
    <mergeCell ref="M77:N77"/>
    <mergeCell ref="A78:B78"/>
    <mergeCell ref="M78:N78"/>
    <mergeCell ref="A74:B74"/>
    <mergeCell ref="M74:N74"/>
    <mergeCell ref="A75:B75"/>
    <mergeCell ref="M75:N75"/>
    <mergeCell ref="I83:M83"/>
    <mergeCell ref="F83:H83"/>
    <mergeCell ref="A71:B71"/>
    <mergeCell ref="M71:N71"/>
    <mergeCell ref="A72:B72"/>
    <mergeCell ref="M72:N72"/>
    <mergeCell ref="A73:B73"/>
    <mergeCell ref="M73:N73"/>
    <mergeCell ref="A68:B68"/>
    <mergeCell ref="M68:N68"/>
    <mergeCell ref="A69:B69"/>
    <mergeCell ref="M69:N69"/>
    <mergeCell ref="A70:B70"/>
    <mergeCell ref="M70:N70"/>
    <mergeCell ref="A65:B65"/>
    <mergeCell ref="M65:N65"/>
    <mergeCell ref="A66:B66"/>
    <mergeCell ref="M66:N66"/>
    <mergeCell ref="A67:B67"/>
    <mergeCell ref="M67:N67"/>
    <mergeCell ref="M62:N62"/>
    <mergeCell ref="A63:B63"/>
    <mergeCell ref="M63:N63"/>
    <mergeCell ref="A64:B64"/>
    <mergeCell ref="M64:N64"/>
    <mergeCell ref="A62:B62"/>
    <mergeCell ref="D32:N32"/>
    <mergeCell ref="G40:N40"/>
    <mergeCell ref="G39:N39"/>
    <mergeCell ref="A59:B60"/>
    <mergeCell ref="E59:E60"/>
    <mergeCell ref="F59:H60"/>
    <mergeCell ref="K59:L60"/>
    <mergeCell ref="M59:N60"/>
    <mergeCell ref="C59:C60"/>
    <mergeCell ref="D33:D34"/>
    <mergeCell ref="A33:C34"/>
    <mergeCell ref="A35:C35"/>
    <mergeCell ref="A40:C40"/>
    <mergeCell ref="A38:C38"/>
    <mergeCell ref="A37:C37"/>
    <mergeCell ref="A36:C36"/>
    <mergeCell ref="A8:N8"/>
    <mergeCell ref="A17:N19"/>
    <mergeCell ref="A21:N23"/>
    <mergeCell ref="A25:N26"/>
    <mergeCell ref="A28:N29"/>
    <mergeCell ref="G38:N38"/>
    <mergeCell ref="G37:N37"/>
    <mergeCell ref="G36:N36"/>
    <mergeCell ref="G33:N34"/>
    <mergeCell ref="G35:N35"/>
    <mergeCell ref="E35:F35"/>
    <mergeCell ref="E39:F39"/>
    <mergeCell ref="E38:F38"/>
    <mergeCell ref="E37:F37"/>
    <mergeCell ref="E36:F36"/>
    <mergeCell ref="M2:N2"/>
    <mergeCell ref="I59:J60"/>
    <mergeCell ref="I61:J61"/>
    <mergeCell ref="A58:D58"/>
    <mergeCell ref="A39:C39"/>
    <mergeCell ref="G42:N42"/>
    <mergeCell ref="G41:N41"/>
    <mergeCell ref="E42:F42"/>
    <mergeCell ref="E41:F41"/>
    <mergeCell ref="A42:B42"/>
    <mergeCell ref="A41:C41"/>
    <mergeCell ref="D59:D60"/>
    <mergeCell ref="A47:N57"/>
    <mergeCell ref="E40:F40"/>
    <mergeCell ref="M61:N61"/>
    <mergeCell ref="E33:F34"/>
  </mergeCells>
  <pageMargins left="0" right="0" top="0.74803149606299213" bottom="0.74803149606299213" header="0.31496062992125984" footer="0.31496062992125984"/>
  <pageSetup paperSize="9" fitToHeight="0" orientation="portrait" horizontalDpi="300" verticalDpi="300" r:id="rId1"/>
  <headerFooter>
    <oddHeader>&amp;L&amp;G&amp;R&amp;"Trebuchet MS,Gras"&amp;14&amp;U&amp;K04-022PRE-RAPPORT A LA VISITE DE CONTROLE DE 
RACCORDEMENT AU RESEAU D'ASSAINISSEMENT</oddHeader>
    <oddFooter>&amp;L&amp;G&amp;C&amp;8 28, quai de l’Oise – 78570 ANDRESY – Tél. : 01 39 70 20 00 – contact@spie-sefo.fr SAS au capital de 400 000 €uros
R.C. Paris B 444 062 723 – N° SIRET : 444 062 723 00028 - Code APE 3600 Z – N° TVA intracommunautaire FR 75 444 062 723</oddFooter>
  </headerFooter>
  <rowBreaks count="1" manualBreakCount="1">
    <brk id="44" max="16383" man="1"/>
  </rowBreaks>
  <legacyDrawingHF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8">
    <pageSetUpPr fitToPage="1"/>
  </sheetPr>
  <dimension ref="A1:AM47"/>
  <sheetViews>
    <sheetView zoomScale="60" zoomScaleNormal="60" workbookViewId="0">
      <selection activeCell="AB83" sqref="AB83"/>
    </sheetView>
  </sheetViews>
  <sheetFormatPr baseColWidth="10" defaultColWidth="11.44140625" defaultRowHeight="14.4"/>
  <cols>
    <col min="1" max="1" width="2.33203125" customWidth="1"/>
    <col min="2" max="2" width="4.109375" customWidth="1"/>
    <col min="3" max="3" width="4.5546875" customWidth="1"/>
    <col min="4" max="4" width="7.88671875" customWidth="1"/>
    <col min="5" max="6" width="5.6640625" customWidth="1"/>
    <col min="7" max="7" width="7.33203125" customWidth="1"/>
    <col min="8" max="9" width="6" customWidth="1"/>
    <col min="10" max="10" width="3.5546875" customWidth="1"/>
    <col min="11" max="11" width="13.44140625" customWidth="1"/>
    <col min="12" max="14" width="5.6640625" customWidth="1"/>
    <col min="15" max="15" width="5.109375" customWidth="1"/>
    <col min="16" max="16" width="7.109375" customWidth="1"/>
    <col min="17" max="17" width="1.44140625" customWidth="1"/>
    <col min="18" max="18" width="3" customWidth="1"/>
    <col min="19" max="19" width="3.6640625" customWidth="1"/>
    <col min="20" max="20" width="4.109375" customWidth="1"/>
    <col min="21" max="21" width="5.6640625" customWidth="1"/>
    <col min="22" max="22" width="11.33203125" customWidth="1"/>
    <col min="23" max="23" width="7.6640625" customWidth="1"/>
    <col min="24" max="24" width="3" customWidth="1"/>
    <col min="25" max="25" width="4.44140625" customWidth="1"/>
    <col min="26" max="26" width="13.44140625" customWidth="1"/>
    <col min="27" max="27" width="6.33203125" customWidth="1"/>
    <col min="28" max="28" width="16.44140625" customWidth="1"/>
    <col min="29" max="29" width="3.88671875" customWidth="1"/>
    <col min="30" max="30" width="6.5546875" customWidth="1"/>
    <col min="31" max="31" width="2.88671875" customWidth="1"/>
    <col min="32" max="39" width="5.6640625" customWidth="1"/>
  </cols>
  <sheetData>
    <row r="1" spans="2:33" ht="20.100000000000001" customHeight="1">
      <c r="I1" s="525"/>
      <c r="J1" s="526"/>
      <c r="K1" s="526"/>
      <c r="L1" s="526"/>
      <c r="M1" s="526"/>
      <c r="N1" s="526"/>
      <c r="O1" s="526"/>
      <c r="P1" s="527"/>
    </row>
    <row r="2" spans="2:33" ht="9.75" customHeight="1">
      <c r="I2" s="528"/>
      <c r="J2" s="529"/>
      <c r="K2" s="529"/>
      <c r="L2" s="529"/>
      <c r="M2" s="529"/>
      <c r="N2" s="529"/>
      <c r="O2" s="529"/>
      <c r="P2" s="530"/>
    </row>
    <row r="3" spans="2:33" ht="20.100000000000001" customHeight="1">
      <c r="I3" s="528"/>
      <c r="J3" s="529"/>
      <c r="K3" s="529"/>
      <c r="L3" s="529"/>
      <c r="M3" s="529"/>
      <c r="N3" s="529"/>
      <c r="O3" s="529"/>
      <c r="P3" s="530"/>
    </row>
    <row r="4" spans="2:33" s="16" customFormat="1" ht="9.75" customHeight="1">
      <c r="I4" s="528"/>
      <c r="J4" s="529"/>
      <c r="K4" s="529"/>
      <c r="L4" s="529"/>
      <c r="M4" s="529"/>
      <c r="N4" s="529"/>
      <c r="O4" s="529"/>
      <c r="P4" s="530"/>
    </row>
    <row r="5" spans="2:33" ht="19.5" customHeight="1" thickBot="1">
      <c r="I5" s="531"/>
      <c r="J5" s="532"/>
      <c r="K5" s="532"/>
      <c r="L5" s="532"/>
      <c r="M5" s="532"/>
      <c r="N5" s="532"/>
      <c r="O5" s="532"/>
      <c r="P5" s="533"/>
    </row>
    <row r="6" spans="2:33" ht="10.5" customHeight="1"/>
    <row r="7" spans="2:33" ht="20.100000000000001" customHeight="1">
      <c r="B7" s="534" t="s">
        <v>40</v>
      </c>
      <c r="C7" s="535"/>
      <c r="D7" s="535"/>
      <c r="E7" s="535"/>
      <c r="F7" s="535"/>
      <c r="G7" s="535"/>
      <c r="H7" s="17"/>
      <c r="I7" s="17"/>
      <c r="J7" s="18"/>
      <c r="K7" s="18"/>
      <c r="L7" s="18"/>
      <c r="M7" s="18"/>
      <c r="N7" s="18"/>
      <c r="O7" s="536" t="s">
        <v>219</v>
      </c>
      <c r="P7" s="537"/>
      <c r="Z7" s="15"/>
      <c r="AA7" s="19"/>
      <c r="AB7" s="19"/>
      <c r="AC7" s="19"/>
      <c r="AD7" s="19"/>
    </row>
    <row r="8" spans="2:33" ht="1.5" customHeight="1">
      <c r="B8" s="20"/>
      <c r="P8" s="21"/>
      <c r="AC8" s="19"/>
      <c r="AD8" s="19"/>
    </row>
    <row r="9" spans="2:33" ht="35.25" customHeight="1">
      <c r="B9" s="20" t="s">
        <v>41</v>
      </c>
      <c r="D9" s="22"/>
      <c r="E9" s="22"/>
      <c r="F9" s="22"/>
      <c r="G9" s="22"/>
      <c r="H9" s="22"/>
      <c r="I9" s="22"/>
      <c r="J9" s="22"/>
      <c r="K9" s="22"/>
      <c r="L9" s="22"/>
      <c r="N9" s="22"/>
      <c r="O9" s="492"/>
      <c r="P9" s="538"/>
      <c r="Z9" s="15"/>
      <c r="AA9" s="19"/>
      <c r="AE9" s="19"/>
      <c r="AG9" s="19"/>
    </row>
    <row r="10" spans="2:33" ht="14.25" customHeight="1">
      <c r="B10" s="521" t="s">
        <v>42</v>
      </c>
      <c r="C10" s="341"/>
      <c r="D10" s="341"/>
      <c r="E10" s="361"/>
      <c r="F10" s="361"/>
      <c r="G10" s="361"/>
      <c r="H10" s="361"/>
      <c r="I10" s="361"/>
      <c r="J10" s="361"/>
      <c r="K10" s="23"/>
      <c r="L10" s="23"/>
      <c r="M10" s="23"/>
      <c r="N10" s="23"/>
      <c r="O10" s="23"/>
      <c r="P10" s="21"/>
      <c r="Z10" s="15"/>
      <c r="AA10" s="19"/>
      <c r="AE10" s="19"/>
      <c r="AF10" s="19"/>
      <c r="AG10" s="19"/>
    </row>
    <row r="11" spans="2:33" ht="0.75" customHeight="1">
      <c r="B11" s="24"/>
      <c r="C11" s="25"/>
      <c r="D11" s="25"/>
      <c r="E11" s="4"/>
      <c r="F11" s="4"/>
      <c r="G11" s="4"/>
      <c r="H11" s="4"/>
      <c r="I11" s="4"/>
      <c r="J11" s="4"/>
      <c r="K11" s="4"/>
      <c r="L11" s="4"/>
      <c r="M11" s="4"/>
      <c r="P11" s="26"/>
      <c r="AE11" s="19"/>
      <c r="AF11" s="19"/>
      <c r="AG11" s="19"/>
    </row>
    <row r="12" spans="2:33" ht="15.6">
      <c r="B12" s="20" t="s">
        <v>43</v>
      </c>
      <c r="E12" s="22"/>
      <c r="F12" s="22"/>
      <c r="G12" s="22"/>
      <c r="H12" s="22"/>
      <c r="I12" s="22"/>
      <c r="J12" s="22"/>
      <c r="K12" s="22"/>
      <c r="L12" s="22"/>
      <c r="P12" s="21"/>
      <c r="Z12" s="15"/>
      <c r="AE12" s="19"/>
      <c r="AF12" s="19"/>
      <c r="AG12" s="19"/>
    </row>
    <row r="13" spans="2:33" ht="14.25" customHeight="1">
      <c r="B13" s="27"/>
      <c r="C13" s="28"/>
      <c r="D13" s="28"/>
      <c r="E13" s="29"/>
      <c r="F13" s="29"/>
      <c r="G13" s="30"/>
      <c r="H13" s="30"/>
      <c r="I13" s="30"/>
      <c r="J13" s="30"/>
      <c r="K13" s="30"/>
      <c r="L13" s="30"/>
      <c r="M13" s="30"/>
      <c r="N13" s="30"/>
      <c r="O13" s="28"/>
      <c r="P13" s="31"/>
      <c r="AE13" s="19"/>
      <c r="AF13" s="19"/>
      <c r="AG13" s="19"/>
    </row>
    <row r="14" spans="2:33" ht="6.75" customHeight="1">
      <c r="AE14" s="19"/>
      <c r="AF14" s="19"/>
      <c r="AG14" s="19"/>
    </row>
    <row r="15" spans="2:33" ht="15.6">
      <c r="B15" s="505" t="s">
        <v>44</v>
      </c>
      <c r="C15" s="505"/>
      <c r="D15" s="505"/>
      <c r="E15" s="505"/>
      <c r="Z15" s="32"/>
      <c r="AA15" s="522"/>
      <c r="AB15" s="522"/>
      <c r="AF15" s="19"/>
      <c r="AG15" s="19"/>
    </row>
    <row r="16" spans="2:33" ht="15.6">
      <c r="B16" t="s">
        <v>45</v>
      </c>
      <c r="F16" s="523"/>
      <c r="G16" s="523"/>
      <c r="H16" s="330" t="s">
        <v>3</v>
      </c>
      <c r="I16" s="330"/>
      <c r="J16" s="330"/>
      <c r="K16" t="s">
        <v>110</v>
      </c>
      <c r="N16" s="524"/>
      <c r="O16" s="524"/>
      <c r="S16" s="19" t="s">
        <v>46</v>
      </c>
      <c r="T16" s="19"/>
      <c r="U16" s="19"/>
      <c r="V16" s="19"/>
      <c r="W16" s="19"/>
    </row>
    <row r="17" spans="2:39" ht="15.6">
      <c r="B17" t="s">
        <v>438</v>
      </c>
      <c r="F17" s="341"/>
      <c r="G17" s="341"/>
      <c r="H17" s="341"/>
      <c r="I17" s="341"/>
      <c r="S17" s="19"/>
      <c r="T17" s="19"/>
      <c r="U17" s="19"/>
      <c r="W17" s="539"/>
      <c r="X17" s="539"/>
      <c r="Y17" s="539"/>
      <c r="Z17" s="539"/>
      <c r="AA17" s="539"/>
      <c r="AB17" s="539"/>
      <c r="AC17" s="539"/>
      <c r="AD17" s="539"/>
      <c r="AE17" s="19"/>
      <c r="AF17" s="19"/>
    </row>
    <row r="18" spans="2:39" ht="11.25" customHeight="1">
      <c r="B18" s="33"/>
      <c r="F18" s="1"/>
      <c r="S18" s="19"/>
      <c r="T18" s="19"/>
      <c r="U18" s="19"/>
      <c r="V18" s="19"/>
      <c r="W18" s="15"/>
      <c r="X18" s="32"/>
      <c r="Y18" s="32"/>
      <c r="Z18" s="32"/>
      <c r="AA18" s="19"/>
      <c r="AB18" s="19"/>
      <c r="AC18" s="19"/>
      <c r="AD18" s="19"/>
      <c r="AE18" s="19"/>
      <c r="AF18" s="19"/>
    </row>
    <row r="19" spans="2:39" ht="15.75" customHeight="1">
      <c r="B19" s="520" t="s">
        <v>48</v>
      </c>
      <c r="C19" s="520"/>
      <c r="D19" s="520"/>
      <c r="E19" s="520"/>
      <c r="F19" s="520"/>
      <c r="G19" s="520"/>
      <c r="H19" s="520"/>
      <c r="I19" s="520"/>
      <c r="S19" s="19"/>
      <c r="T19" s="19"/>
      <c r="U19" s="19"/>
      <c r="V19" s="19"/>
      <c r="W19" s="34"/>
      <c r="X19" s="34"/>
      <c r="Y19" s="19"/>
      <c r="Z19" s="19"/>
      <c r="AA19" s="19"/>
      <c r="AB19" s="19"/>
      <c r="AC19" s="19"/>
      <c r="AD19" s="19"/>
      <c r="AE19" s="19"/>
      <c r="AF19" s="19"/>
    </row>
    <row r="20" spans="2:39" ht="20.100000000000001" customHeight="1">
      <c r="P20" s="35" t="s">
        <v>39</v>
      </c>
      <c r="R20" s="19" t="s">
        <v>111</v>
      </c>
      <c r="T20" s="19"/>
      <c r="U20" s="19"/>
      <c r="V20" s="19"/>
      <c r="W20" s="19"/>
      <c r="X20" s="19"/>
      <c r="Y20" s="19"/>
      <c r="Z20" s="19"/>
      <c r="AA20" s="19"/>
      <c r="AB20" s="19"/>
      <c r="AC20" s="19"/>
      <c r="AD20" s="19"/>
      <c r="AE20" s="19"/>
      <c r="AF20" s="19"/>
    </row>
    <row r="21" spans="2:39" ht="4.5" customHeight="1">
      <c r="S21" s="19"/>
      <c r="T21" s="19"/>
      <c r="U21" s="19"/>
      <c r="V21" s="19"/>
      <c r="W21" s="19"/>
      <c r="X21" s="19"/>
      <c r="Y21" s="19"/>
      <c r="Z21" s="19"/>
      <c r="AA21" s="19"/>
      <c r="AB21" s="19"/>
      <c r="AC21" s="19"/>
      <c r="AD21" s="19"/>
      <c r="AE21" s="19"/>
      <c r="AF21" s="19"/>
    </row>
    <row r="22" spans="2:39" ht="27" customHeight="1">
      <c r="B22" s="2"/>
      <c r="C22" s="2"/>
      <c r="R22" s="19" t="s">
        <v>49</v>
      </c>
      <c r="T22" s="19"/>
      <c r="U22" s="19"/>
      <c r="V22" s="19"/>
      <c r="W22" s="19"/>
      <c r="X22" s="19"/>
      <c r="Y22" s="19"/>
      <c r="Z22" s="19"/>
      <c r="AA22" s="19"/>
      <c r="AB22" s="19"/>
      <c r="AC22" s="19"/>
      <c r="AD22" s="19"/>
      <c r="AE22" s="19"/>
      <c r="AF22" s="19"/>
    </row>
    <row r="23" spans="2:39" ht="15.6">
      <c r="B23" s="33" t="s">
        <v>50</v>
      </c>
      <c r="C23" s="33"/>
      <c r="D23" s="33"/>
      <c r="E23" s="33"/>
      <c r="F23" s="33"/>
      <c r="G23" s="33"/>
      <c r="H23" s="33"/>
      <c r="I23" s="33"/>
      <c r="R23" s="19" t="s">
        <v>51</v>
      </c>
      <c r="T23" s="19"/>
      <c r="U23" s="19"/>
      <c r="V23" s="19"/>
      <c r="W23" s="19"/>
      <c r="X23" s="19"/>
      <c r="Y23" s="19"/>
      <c r="Z23" s="19"/>
      <c r="AA23" s="19"/>
      <c r="AB23" s="19"/>
      <c r="AC23" s="19"/>
      <c r="AD23" s="19"/>
      <c r="AE23" s="19"/>
      <c r="AF23" s="19"/>
    </row>
    <row r="24" spans="2:39" ht="15.75" customHeight="1">
      <c r="B24" s="2"/>
      <c r="C24" s="2"/>
    </row>
    <row r="25" spans="2:39" ht="19.5" customHeight="1" thickBot="1">
      <c r="S25" s="19" t="s">
        <v>52</v>
      </c>
      <c r="T25" s="19"/>
      <c r="U25" s="19"/>
      <c r="V25" s="19"/>
      <c r="W25" s="19"/>
      <c r="X25" s="19"/>
      <c r="Y25" s="19"/>
      <c r="Z25" s="19"/>
      <c r="AA25" s="19"/>
      <c r="AB25" s="19"/>
      <c r="AC25" s="19"/>
      <c r="AD25" s="19"/>
      <c r="AE25" s="19"/>
      <c r="AF25" s="19"/>
    </row>
    <row r="26" spans="2:39" ht="16.5" customHeight="1" thickBot="1">
      <c r="B26" s="520" t="s">
        <v>53</v>
      </c>
      <c r="C26" s="520"/>
      <c r="D26" s="520"/>
      <c r="E26" s="520"/>
      <c r="F26" s="520"/>
      <c r="G26" s="520"/>
      <c r="H26" s="520"/>
      <c r="I26" s="520"/>
      <c r="J26" s="520"/>
      <c r="K26" s="520"/>
      <c r="L26" s="520"/>
      <c r="M26" s="520"/>
      <c r="N26" s="520"/>
      <c r="O26" s="520"/>
      <c r="P26" s="520"/>
      <c r="Q26" s="520"/>
      <c r="R26" s="36"/>
      <c r="S26" s="383" t="s">
        <v>54</v>
      </c>
      <c r="T26" s="384"/>
      <c r="U26" s="384"/>
      <c r="V26" s="384"/>
      <c r="W26" s="384"/>
      <c r="X26" s="384"/>
      <c r="Y26" s="385"/>
      <c r="Z26" s="37" t="s">
        <v>55</v>
      </c>
      <c r="AA26" s="386" t="s">
        <v>56</v>
      </c>
      <c r="AB26" s="387"/>
      <c r="AC26" s="387"/>
      <c r="AD26" s="387" t="s">
        <v>57</v>
      </c>
      <c r="AE26" s="387"/>
      <c r="AF26" s="388"/>
    </row>
    <row r="27" spans="2:39" ht="20.100000000000001" customHeight="1">
      <c r="S27" s="389" t="s">
        <v>112</v>
      </c>
      <c r="T27" s="390"/>
      <c r="U27" s="390"/>
      <c r="V27" s="390"/>
      <c r="W27" s="390"/>
      <c r="X27" s="390"/>
      <c r="Y27" s="390"/>
      <c r="Z27" s="393">
        <v>1</v>
      </c>
      <c r="AA27" s="395"/>
      <c r="AB27" s="396"/>
      <c r="AC27" s="396"/>
      <c r="AD27" s="512"/>
      <c r="AE27" s="512"/>
      <c r="AF27" s="513"/>
      <c r="AM27" t="s">
        <v>0</v>
      </c>
    </row>
    <row r="28" spans="2:39" ht="20.100000000000001" customHeight="1" thickBot="1">
      <c r="S28" s="391"/>
      <c r="T28" s="392"/>
      <c r="U28" s="392"/>
      <c r="V28" s="392"/>
      <c r="W28" s="392"/>
      <c r="X28" s="392"/>
      <c r="Y28" s="392"/>
      <c r="Z28" s="394"/>
      <c r="AA28" s="397"/>
      <c r="AB28" s="398"/>
      <c r="AC28" s="398"/>
      <c r="AD28" s="514"/>
      <c r="AE28" s="514"/>
      <c r="AF28" s="515"/>
    </row>
    <row r="29" spans="2:39" ht="15" customHeight="1">
      <c r="B29" s="516" t="s">
        <v>58</v>
      </c>
      <c r="C29" s="516"/>
      <c r="D29" s="516"/>
      <c r="E29" s="516"/>
      <c r="F29" s="516"/>
      <c r="G29" s="516"/>
      <c r="H29" s="516"/>
      <c r="I29" s="516"/>
      <c r="J29" s="516"/>
      <c r="K29" s="516"/>
      <c r="L29" s="516"/>
      <c r="M29" s="516"/>
      <c r="N29" s="516"/>
      <c r="O29" s="516"/>
      <c r="P29" s="516"/>
      <c r="Q29" s="516"/>
      <c r="R29" s="38"/>
      <c r="S29" s="405"/>
      <c r="T29" s="405"/>
      <c r="U29" s="405"/>
      <c r="V29" s="405"/>
      <c r="W29" s="405"/>
      <c r="X29" s="405"/>
      <c r="Y29" s="405"/>
      <c r="Z29" s="39"/>
      <c r="AA29" s="369" t="s">
        <v>59</v>
      </c>
      <c r="AB29" s="370"/>
      <c r="AC29" s="370"/>
      <c r="AD29" s="517"/>
      <c r="AE29" s="518"/>
      <c r="AF29" s="519"/>
    </row>
    <row r="30" spans="2:39" ht="14.25" customHeight="1">
      <c r="B30" s="341" t="s">
        <v>60</v>
      </c>
      <c r="C30" s="341"/>
      <c r="D30" s="341"/>
      <c r="E30" s="341"/>
      <c r="F30" s="341"/>
      <c r="G30" s="341"/>
      <c r="H30" s="341"/>
      <c r="I30" s="341"/>
      <c r="J30" s="341"/>
      <c r="K30" s="341"/>
      <c r="L30" s="341"/>
      <c r="M30" s="341"/>
      <c r="N30" s="341"/>
      <c r="O30" s="341"/>
      <c r="P30" s="341"/>
      <c r="Q30" s="341"/>
      <c r="R30" s="25"/>
      <c r="S30" s="410"/>
      <c r="T30" s="410"/>
      <c r="U30" s="410"/>
      <c r="V30" s="410"/>
      <c r="W30" s="410"/>
      <c r="X30" s="410"/>
      <c r="Y30" s="410"/>
      <c r="Z30" s="410"/>
      <c r="AA30" s="369"/>
      <c r="AB30" s="370"/>
      <c r="AC30" s="370"/>
      <c r="AD30" s="517"/>
      <c r="AE30" s="518"/>
      <c r="AF30" s="519"/>
    </row>
    <row r="31" spans="2:39" ht="19.5" customHeight="1">
      <c r="B31" s="505" t="s">
        <v>61</v>
      </c>
      <c r="C31" s="505"/>
      <c r="D31" s="505"/>
      <c r="S31" s="410"/>
      <c r="T31" s="410"/>
      <c r="U31" s="410"/>
      <c r="V31" s="410"/>
      <c r="W31" s="410"/>
      <c r="X31" s="410"/>
      <c r="Y31" s="410"/>
      <c r="Z31" s="410"/>
      <c r="AA31" s="375" t="s">
        <v>62</v>
      </c>
      <c r="AB31" s="376"/>
      <c r="AC31" s="376"/>
      <c r="AD31" s="379">
        <f>AD27+AD29</f>
        <v>0</v>
      </c>
      <c r="AE31" s="379"/>
      <c r="AF31" s="380"/>
    </row>
    <row r="32" spans="2:39" ht="15" customHeight="1" thickBot="1">
      <c r="B32" s="506" t="s">
        <v>63</v>
      </c>
      <c r="C32" s="507"/>
      <c r="D32" s="507"/>
      <c r="E32" s="507"/>
      <c r="F32" s="47"/>
      <c r="G32" s="47"/>
      <c r="H32" s="47"/>
      <c r="I32" s="47"/>
      <c r="J32" s="47"/>
      <c r="K32" s="47"/>
      <c r="L32" s="47"/>
      <c r="M32" s="47"/>
      <c r="N32" s="47"/>
      <c r="O32" s="47"/>
      <c r="P32" s="49"/>
      <c r="S32" s="410"/>
      <c r="T32" s="410"/>
      <c r="U32" s="410"/>
      <c r="V32" s="410"/>
      <c r="W32" s="410"/>
      <c r="X32" s="410"/>
      <c r="Y32" s="410"/>
      <c r="Z32" s="410"/>
      <c r="AA32" s="377"/>
      <c r="AB32" s="378"/>
      <c r="AC32" s="378"/>
      <c r="AD32" s="381"/>
      <c r="AE32" s="381"/>
      <c r="AF32" s="382"/>
    </row>
    <row r="33" spans="1:33" ht="18" customHeight="1">
      <c r="B33" s="508"/>
      <c r="C33" s="509"/>
      <c r="D33" s="509"/>
      <c r="E33" s="509"/>
      <c r="F33" s="48"/>
      <c r="G33" s="48"/>
      <c r="H33" s="48"/>
      <c r="I33" s="48"/>
      <c r="J33" s="48"/>
      <c r="K33" s="48"/>
      <c r="L33" s="48"/>
      <c r="M33" s="48"/>
      <c r="N33" s="48"/>
      <c r="O33" s="48"/>
      <c r="P33" s="50"/>
      <c r="S33" s="410"/>
      <c r="T33" s="410"/>
      <c r="U33" s="410"/>
      <c r="V33" s="410"/>
      <c r="W33" s="410"/>
      <c r="X33" s="410"/>
      <c r="Y33" s="410"/>
      <c r="Z33" s="410"/>
    </row>
    <row r="34" spans="1:33" ht="20.100000000000001" customHeight="1">
      <c r="R34" s="4"/>
      <c r="U34" s="40" t="s">
        <v>64</v>
      </c>
      <c r="W34" s="41"/>
      <c r="X34" s="41"/>
      <c r="Y34" s="3"/>
      <c r="Z34" s="42">
        <f>F16</f>
        <v>0</v>
      </c>
      <c r="AA34" s="40" t="s">
        <v>65</v>
      </c>
      <c r="AB34" s="40" t="s">
        <v>113</v>
      </c>
      <c r="AC34" s="1"/>
    </row>
    <row r="35" spans="1:33" ht="15.6">
      <c r="Y35" s="15"/>
    </row>
    <row r="36" spans="1:33">
      <c r="S36" s="510" t="s">
        <v>66</v>
      </c>
      <c r="T36" s="510"/>
      <c r="U36" s="510"/>
      <c r="V36" s="510"/>
      <c r="W36" s="510"/>
      <c r="X36" s="510"/>
      <c r="Y36" s="510"/>
      <c r="Z36" s="510"/>
      <c r="AA36" s="510"/>
      <c r="AB36" s="510"/>
      <c r="AC36" s="510"/>
      <c r="AD36" s="510"/>
      <c r="AE36" s="510"/>
      <c r="AF36" s="510"/>
    </row>
    <row r="37" spans="1:33" ht="15.75" customHeight="1">
      <c r="S37" s="510"/>
      <c r="T37" s="510"/>
      <c r="U37" s="510"/>
      <c r="V37" s="510"/>
      <c r="W37" s="510"/>
      <c r="X37" s="510"/>
      <c r="Y37" s="510"/>
      <c r="Z37" s="510"/>
      <c r="AA37" s="510"/>
      <c r="AB37" s="510"/>
      <c r="AC37" s="510"/>
      <c r="AD37" s="510"/>
      <c r="AE37" s="510"/>
      <c r="AF37" s="510"/>
    </row>
    <row r="38" spans="1:33" ht="15" customHeight="1">
      <c r="S38" s="511" t="s">
        <v>67</v>
      </c>
      <c r="T38" s="511"/>
      <c r="U38" s="511"/>
      <c r="V38" s="511"/>
      <c r="W38" s="511"/>
      <c r="X38" s="511"/>
      <c r="Y38" s="511"/>
      <c r="Z38" s="511"/>
      <c r="AA38" s="511"/>
      <c r="AB38" s="511"/>
      <c r="AC38" s="511"/>
      <c r="AD38" s="511"/>
      <c r="AE38" s="511"/>
      <c r="AF38" s="511"/>
    </row>
    <row r="39" spans="1:33" ht="20.100000000000001" customHeight="1">
      <c r="B39" s="341" t="s">
        <v>68</v>
      </c>
      <c r="C39" s="341"/>
      <c r="D39" s="341"/>
      <c r="E39" s="341"/>
      <c r="F39" s="341"/>
      <c r="G39" s="341"/>
      <c r="H39" s="341"/>
      <c r="I39" s="341"/>
      <c r="J39" s="341"/>
      <c r="K39" s="341"/>
      <c r="L39" s="341"/>
      <c r="M39" s="341"/>
      <c r="N39" s="341"/>
      <c r="O39" s="341"/>
      <c r="P39" s="341"/>
      <c r="Q39" s="341"/>
      <c r="R39" s="25"/>
      <c r="S39" s="511"/>
      <c r="T39" s="511"/>
      <c r="U39" s="511"/>
      <c r="V39" s="511"/>
      <c r="W39" s="511"/>
      <c r="X39" s="511"/>
      <c r="Y39" s="511"/>
      <c r="Z39" s="511"/>
      <c r="AA39" s="511"/>
      <c r="AB39" s="511"/>
      <c r="AC39" s="511"/>
      <c r="AD39" s="511"/>
      <c r="AE39" s="511"/>
      <c r="AF39" s="511"/>
    </row>
    <row r="40" spans="1:33" ht="20.100000000000001" customHeight="1">
      <c r="B40" s="341" t="s">
        <v>69</v>
      </c>
      <c r="C40" s="341"/>
      <c r="D40" s="341"/>
      <c r="E40" s="341"/>
      <c r="F40" s="341"/>
      <c r="G40" s="341"/>
      <c r="H40" s="341"/>
      <c r="I40" s="341"/>
      <c r="J40" s="341"/>
      <c r="K40" s="341"/>
      <c r="L40" s="341"/>
      <c r="M40" s="341"/>
      <c r="N40" s="341"/>
      <c r="O40" s="341"/>
      <c r="P40" s="341"/>
      <c r="Q40" s="341"/>
      <c r="R40" s="25"/>
    </row>
    <row r="41" spans="1:33" ht="19.5" customHeight="1">
      <c r="B41" s="341" t="s">
        <v>69</v>
      </c>
      <c r="C41" s="341"/>
      <c r="D41" s="341"/>
      <c r="E41" s="341"/>
      <c r="F41" s="341"/>
      <c r="G41" s="341"/>
      <c r="H41" s="341"/>
      <c r="I41" s="341"/>
      <c r="J41" s="341"/>
      <c r="K41" s="341"/>
      <c r="L41" s="341"/>
      <c r="M41" s="341"/>
      <c r="N41" s="341"/>
      <c r="O41" s="341"/>
      <c r="P41" s="341"/>
      <c r="Q41" s="341"/>
      <c r="S41" s="32" t="s">
        <v>70</v>
      </c>
      <c r="T41" s="22"/>
      <c r="U41" s="22"/>
      <c r="V41" s="22"/>
      <c r="W41" s="22"/>
      <c r="X41" s="22"/>
      <c r="Y41" s="22"/>
      <c r="Z41" s="22"/>
      <c r="AA41" s="22"/>
      <c r="AB41" s="22"/>
      <c r="AC41" s="15" t="s">
        <v>111</v>
      </c>
    </row>
    <row r="42" spans="1:33" ht="19.5" customHeight="1">
      <c r="B42" s="341" t="s">
        <v>69</v>
      </c>
      <c r="C42" s="341"/>
      <c r="D42" s="341"/>
      <c r="E42" s="341"/>
      <c r="F42" s="341"/>
      <c r="G42" s="341"/>
      <c r="H42" s="341"/>
      <c r="I42" s="341"/>
      <c r="J42" s="341"/>
      <c r="K42" s="341"/>
      <c r="L42" s="341"/>
      <c r="M42" s="341"/>
      <c r="N42" s="341"/>
      <c r="O42" s="341"/>
      <c r="P42" s="341"/>
      <c r="Q42" s="341"/>
      <c r="S42" s="32" t="s">
        <v>71</v>
      </c>
      <c r="T42" s="22"/>
      <c r="U42" s="22"/>
      <c r="V42" s="22"/>
      <c r="W42" s="22"/>
      <c r="X42" s="22"/>
      <c r="Y42" s="22"/>
      <c r="Z42" s="22"/>
      <c r="AA42" s="22"/>
      <c r="AB42" s="22"/>
      <c r="AC42" s="34"/>
    </row>
    <row r="43" spans="1:33" ht="15.6">
      <c r="S43" s="19"/>
    </row>
    <row r="44" spans="1:33" ht="15.6">
      <c r="F44" s="503" t="s">
        <v>72</v>
      </c>
      <c r="G44" s="353"/>
      <c r="H44" s="353"/>
      <c r="I44" s="353"/>
      <c r="J44" s="353"/>
      <c r="K44" s="354"/>
      <c r="AA44" s="19" t="s">
        <v>73</v>
      </c>
    </row>
    <row r="45" spans="1:33" ht="26.25" customHeight="1">
      <c r="F45" s="504"/>
      <c r="G45" s="504"/>
      <c r="H45" s="504"/>
      <c r="I45" s="504"/>
      <c r="J45" s="504"/>
      <c r="K45" s="504"/>
    </row>
    <row r="46" spans="1:33" ht="15" customHeight="1">
      <c r="A46" s="43"/>
      <c r="B46" s="44"/>
      <c r="C46" s="44"/>
      <c r="D46" s="44"/>
      <c r="E46" s="44"/>
      <c r="F46" s="429"/>
      <c r="G46" s="429"/>
      <c r="H46" s="429"/>
      <c r="I46" s="429"/>
      <c r="J46" s="429"/>
      <c r="K46" s="429"/>
      <c r="L46" s="44"/>
      <c r="M46" s="44"/>
      <c r="N46" s="44"/>
      <c r="O46" s="44"/>
      <c r="P46" s="44"/>
      <c r="R46" s="45" t="s">
        <v>74</v>
      </c>
      <c r="S46" s="45"/>
      <c r="T46" s="45"/>
      <c r="U46" s="45"/>
      <c r="V46" s="45"/>
      <c r="W46" s="45"/>
      <c r="X46" s="45"/>
      <c r="Y46" s="45"/>
      <c r="Z46" s="45"/>
      <c r="AA46" s="45"/>
      <c r="AB46" s="45"/>
      <c r="AC46" s="45"/>
      <c r="AD46" s="45"/>
      <c r="AE46" s="45"/>
      <c r="AF46" s="45"/>
      <c r="AG46" s="45"/>
    </row>
    <row r="47" spans="1:33">
      <c r="A47" s="44"/>
      <c r="R47" s="45"/>
      <c r="S47" s="45"/>
    </row>
  </sheetData>
  <mergeCells count="43">
    <mergeCell ref="O9:P9"/>
    <mergeCell ref="F17:I17"/>
    <mergeCell ref="W17:AD17"/>
    <mergeCell ref="B19:I19"/>
    <mergeCell ref="I1:P2"/>
    <mergeCell ref="I3:P3"/>
    <mergeCell ref="I4:P5"/>
    <mergeCell ref="B7:G7"/>
    <mergeCell ref="O7:P7"/>
    <mergeCell ref="B26:Q26"/>
    <mergeCell ref="S26:Y26"/>
    <mergeCell ref="AA26:AC26"/>
    <mergeCell ref="AD26:AF26"/>
    <mergeCell ref="B10:D10"/>
    <mergeCell ref="E10:G10"/>
    <mergeCell ref="H10:J10"/>
    <mergeCell ref="B15:E15"/>
    <mergeCell ref="AA15:AB15"/>
    <mergeCell ref="F16:G16"/>
    <mergeCell ref="H16:J16"/>
    <mergeCell ref="N16:O16"/>
    <mergeCell ref="S38:AF39"/>
    <mergeCell ref="B39:Q39"/>
    <mergeCell ref="S27:Y28"/>
    <mergeCell ref="Z27:Z28"/>
    <mergeCell ref="AA27:AC28"/>
    <mergeCell ref="AD27:AF28"/>
    <mergeCell ref="B29:Q29"/>
    <mergeCell ref="S29:Y29"/>
    <mergeCell ref="AA29:AC30"/>
    <mergeCell ref="AD29:AF30"/>
    <mergeCell ref="B30:Q30"/>
    <mergeCell ref="S30:Z33"/>
    <mergeCell ref="B31:D31"/>
    <mergeCell ref="AA31:AC32"/>
    <mergeCell ref="AD31:AF32"/>
    <mergeCell ref="B32:E33"/>
    <mergeCell ref="S36:AF37"/>
    <mergeCell ref="B40:Q40"/>
    <mergeCell ref="B41:Q41"/>
    <mergeCell ref="B42:Q42"/>
    <mergeCell ref="F44:K44"/>
    <mergeCell ref="F45:K46"/>
  </mergeCells>
  <pageMargins left="0.7" right="0.7" top="0.75" bottom="0.75" header="0.3" footer="0.3"/>
  <pageSetup paperSize="9"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6" r:id="rId4" name="Check Box 14">
              <controlPr defaultSize="0" autoFill="0" autoLine="0" autoPict="0">
                <anchor moveWithCells="1">
                  <from>
                    <xdr:col>2</xdr:col>
                    <xdr:colOff>0</xdr:colOff>
                    <xdr:row>19</xdr:row>
                    <xdr:rowOff>30480</xdr:rowOff>
                  </from>
                  <to>
                    <xdr:col>4</xdr:col>
                    <xdr:colOff>198120</xdr:colOff>
                    <xdr:row>21</xdr:row>
                    <xdr:rowOff>0</xdr:rowOff>
                  </to>
                </anchor>
              </controlPr>
            </control>
          </mc:Choice>
        </mc:AlternateContent>
        <mc:AlternateContent xmlns:mc="http://schemas.openxmlformats.org/markup-compatibility/2006">
          <mc:Choice Requires="x14">
            <control shapeId="3087" r:id="rId5" name="Check Box 15">
              <controlPr defaultSize="0" autoFill="0" autoLine="0" autoPict="0">
                <anchor moveWithCells="1">
                  <from>
                    <xdr:col>2</xdr:col>
                    <xdr:colOff>0</xdr:colOff>
                    <xdr:row>19</xdr:row>
                    <xdr:rowOff>251460</xdr:rowOff>
                  </from>
                  <to>
                    <xdr:col>4</xdr:col>
                    <xdr:colOff>60960</xdr:colOff>
                    <xdr:row>21</xdr:row>
                    <xdr:rowOff>129540</xdr:rowOff>
                  </to>
                </anchor>
              </controlPr>
            </control>
          </mc:Choice>
        </mc:AlternateContent>
        <mc:AlternateContent xmlns:mc="http://schemas.openxmlformats.org/markup-compatibility/2006">
          <mc:Choice Requires="x14">
            <control shapeId="3088" r:id="rId6" name="Check Box 16">
              <controlPr defaultSize="0" autoFill="0" autoLine="0" autoPict="0">
                <anchor moveWithCells="1">
                  <from>
                    <xdr:col>2</xdr:col>
                    <xdr:colOff>0</xdr:colOff>
                    <xdr:row>21</xdr:row>
                    <xdr:rowOff>152400</xdr:rowOff>
                  </from>
                  <to>
                    <xdr:col>5</xdr:col>
                    <xdr:colOff>76200</xdr:colOff>
                    <xdr:row>21</xdr:row>
                    <xdr:rowOff>327660</xdr:rowOff>
                  </to>
                </anchor>
              </controlPr>
            </control>
          </mc:Choice>
        </mc:AlternateContent>
        <mc:AlternateContent xmlns:mc="http://schemas.openxmlformats.org/markup-compatibility/2006">
          <mc:Choice Requires="x14">
            <control shapeId="3089" r:id="rId7" name="Check Box 17">
              <controlPr defaultSize="0" autoFill="0" autoLine="0" autoPict="0">
                <anchor moveWithCells="1">
                  <from>
                    <xdr:col>2</xdr:col>
                    <xdr:colOff>0</xdr:colOff>
                    <xdr:row>23</xdr:row>
                    <xdr:rowOff>38100</xdr:rowOff>
                  </from>
                  <to>
                    <xdr:col>4</xdr:col>
                    <xdr:colOff>68580</xdr:colOff>
                    <xdr:row>24</xdr:row>
                    <xdr:rowOff>83820</xdr:rowOff>
                  </to>
                </anchor>
              </controlPr>
            </control>
          </mc:Choice>
        </mc:AlternateContent>
        <mc:AlternateContent xmlns:mc="http://schemas.openxmlformats.org/markup-compatibility/2006">
          <mc:Choice Requires="x14">
            <control shapeId="3090" r:id="rId8" name="Check Box 18">
              <controlPr defaultSize="0" autoFill="0" autoLine="0" autoPict="0">
                <anchor moveWithCells="1">
                  <from>
                    <xdr:col>2</xdr:col>
                    <xdr:colOff>0</xdr:colOff>
                    <xdr:row>24</xdr:row>
                    <xdr:rowOff>68580</xdr:rowOff>
                  </from>
                  <to>
                    <xdr:col>6</xdr:col>
                    <xdr:colOff>327660</xdr:colOff>
                    <xdr:row>25</xdr:row>
                    <xdr:rowOff>38100</xdr:rowOff>
                  </to>
                </anchor>
              </controlPr>
            </control>
          </mc:Choice>
        </mc:AlternateContent>
        <mc:AlternateContent xmlns:mc="http://schemas.openxmlformats.org/markup-compatibility/2006">
          <mc:Choice Requires="x14">
            <control shapeId="3091" r:id="rId9" name="Check Box 19">
              <controlPr defaultSize="0" autoFill="0" autoLine="0" autoPict="0">
                <anchor moveWithCells="1">
                  <from>
                    <xdr:col>2</xdr:col>
                    <xdr:colOff>0</xdr:colOff>
                    <xdr:row>26</xdr:row>
                    <xdr:rowOff>68580</xdr:rowOff>
                  </from>
                  <to>
                    <xdr:col>5</xdr:col>
                    <xdr:colOff>312420</xdr:colOff>
                    <xdr:row>27</xdr:row>
                    <xdr:rowOff>60960</xdr:rowOff>
                  </to>
                </anchor>
              </controlPr>
            </control>
          </mc:Choice>
        </mc:AlternateContent>
        <mc:AlternateContent xmlns:mc="http://schemas.openxmlformats.org/markup-compatibility/2006">
          <mc:Choice Requires="x14">
            <control shapeId="3092" r:id="rId10" name="Check Box 20">
              <controlPr defaultSize="0" autoFill="0" autoLine="0" autoPict="0">
                <anchor moveWithCells="1">
                  <from>
                    <xdr:col>2</xdr:col>
                    <xdr:colOff>0</xdr:colOff>
                    <xdr:row>27</xdr:row>
                    <xdr:rowOff>53340</xdr:rowOff>
                  </from>
                  <to>
                    <xdr:col>4</xdr:col>
                    <xdr:colOff>320040</xdr:colOff>
                    <xdr:row>28</xdr:row>
                    <xdr:rowOff>0</xdr:rowOff>
                  </to>
                </anchor>
              </controlPr>
            </control>
          </mc:Choice>
        </mc:AlternateContent>
        <mc:AlternateContent xmlns:mc="http://schemas.openxmlformats.org/markup-compatibility/2006">
          <mc:Choice Requires="x14">
            <control shapeId="3093" r:id="rId11" name="Check Box 21">
              <controlPr defaultSize="0" autoFill="0" autoLine="0" autoPict="0">
                <anchor moveWithCells="1">
                  <from>
                    <xdr:col>10</xdr:col>
                    <xdr:colOff>7620</xdr:colOff>
                    <xdr:row>30</xdr:row>
                    <xdr:rowOff>190500</xdr:rowOff>
                  </from>
                  <to>
                    <xdr:col>11</xdr:col>
                    <xdr:colOff>106680</xdr:colOff>
                    <xdr:row>32</xdr:row>
                    <xdr:rowOff>114300</xdr:rowOff>
                  </to>
                </anchor>
              </controlPr>
            </control>
          </mc:Choice>
        </mc:AlternateContent>
        <mc:AlternateContent xmlns:mc="http://schemas.openxmlformats.org/markup-compatibility/2006">
          <mc:Choice Requires="x14">
            <control shapeId="3094" r:id="rId12" name="Check Box 22">
              <controlPr defaultSize="0" autoFill="0" autoLine="0" autoPict="0">
                <anchor moveWithCells="1">
                  <from>
                    <xdr:col>14</xdr:col>
                    <xdr:colOff>327660</xdr:colOff>
                    <xdr:row>30</xdr:row>
                    <xdr:rowOff>190500</xdr:rowOff>
                  </from>
                  <to>
                    <xdr:col>18</xdr:col>
                    <xdr:colOff>30480</xdr:colOff>
                    <xdr:row>32</xdr:row>
                    <xdr:rowOff>114300</xdr:rowOff>
                  </to>
                </anchor>
              </controlPr>
            </control>
          </mc:Choice>
        </mc:AlternateContent>
        <mc:AlternateContent xmlns:mc="http://schemas.openxmlformats.org/markup-compatibility/2006">
          <mc:Choice Requires="x14">
            <control shapeId="3095" r:id="rId13" name="Check Box 23">
              <controlPr defaultSize="0" autoFill="0" autoLine="0" autoPict="0">
                <anchor moveWithCells="1">
                  <from>
                    <xdr:col>2</xdr:col>
                    <xdr:colOff>0</xdr:colOff>
                    <xdr:row>34</xdr:row>
                    <xdr:rowOff>38100</xdr:rowOff>
                  </from>
                  <to>
                    <xdr:col>14</xdr:col>
                    <xdr:colOff>129540</xdr:colOff>
                    <xdr:row>34</xdr:row>
                    <xdr:rowOff>198120</xdr:rowOff>
                  </to>
                </anchor>
              </controlPr>
            </control>
          </mc:Choice>
        </mc:AlternateContent>
        <mc:AlternateContent xmlns:mc="http://schemas.openxmlformats.org/markup-compatibility/2006">
          <mc:Choice Requires="x14">
            <control shapeId="3096" r:id="rId14" name="Check Box 24">
              <controlPr defaultSize="0" autoFill="0" autoLine="0" autoPict="0">
                <anchor moveWithCells="1">
                  <from>
                    <xdr:col>2</xdr:col>
                    <xdr:colOff>22860</xdr:colOff>
                    <xdr:row>34</xdr:row>
                    <xdr:rowOff>129540</xdr:rowOff>
                  </from>
                  <to>
                    <xdr:col>10</xdr:col>
                    <xdr:colOff>167640</xdr:colOff>
                    <xdr:row>36</xdr:row>
                    <xdr:rowOff>7620</xdr:rowOff>
                  </to>
                </anchor>
              </controlPr>
            </control>
          </mc:Choice>
        </mc:AlternateContent>
        <mc:AlternateContent xmlns:mc="http://schemas.openxmlformats.org/markup-compatibility/2006">
          <mc:Choice Requires="x14">
            <control shapeId="3097" r:id="rId15" name="Check Box 25">
              <controlPr defaultSize="0" autoFill="0" autoLine="0" autoPict="0">
                <anchor moveWithCells="1">
                  <from>
                    <xdr:col>2</xdr:col>
                    <xdr:colOff>0</xdr:colOff>
                    <xdr:row>35</xdr:row>
                    <xdr:rowOff>152400</xdr:rowOff>
                  </from>
                  <to>
                    <xdr:col>11</xdr:col>
                    <xdr:colOff>152400</xdr:colOff>
                    <xdr:row>37</xdr:row>
                    <xdr:rowOff>30480</xdr:rowOff>
                  </to>
                </anchor>
              </controlPr>
            </control>
          </mc:Choice>
        </mc:AlternateContent>
        <mc:AlternateContent xmlns:mc="http://schemas.openxmlformats.org/markup-compatibility/2006">
          <mc:Choice Requires="x14">
            <control shapeId="3098" r:id="rId16" name="Check Box 26">
              <controlPr defaultSize="0" autoFill="0" autoLine="0" autoPict="0">
                <anchor moveWithCells="1">
                  <from>
                    <xdr:col>2</xdr:col>
                    <xdr:colOff>0</xdr:colOff>
                    <xdr:row>37</xdr:row>
                    <xdr:rowOff>7620</xdr:rowOff>
                  </from>
                  <to>
                    <xdr:col>14</xdr:col>
                    <xdr:colOff>327660</xdr:colOff>
                    <xdr:row>38</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
  <dimension ref="A1:G31"/>
  <sheetViews>
    <sheetView topLeftCell="A23" workbookViewId="0">
      <selection activeCell="A29" sqref="A29"/>
    </sheetView>
  </sheetViews>
  <sheetFormatPr baseColWidth="10" defaultColWidth="11.44140625" defaultRowHeight="14.4"/>
  <cols>
    <col min="1" max="1" width="23.109375" customWidth="1"/>
    <col min="2" max="5" width="12.6640625" customWidth="1"/>
  </cols>
  <sheetData>
    <row r="1" spans="1:5">
      <c r="A1" s="555" t="s">
        <v>127</v>
      </c>
      <c r="B1" s="556"/>
      <c r="C1" s="556"/>
      <c r="D1" s="556"/>
      <c r="E1" s="557"/>
    </row>
    <row r="2" spans="1:5">
      <c r="A2" s="558"/>
      <c r="B2" s="559"/>
      <c r="C2" s="559"/>
      <c r="D2" s="559"/>
      <c r="E2" s="560"/>
    </row>
    <row r="3" spans="1:5" ht="15.75" customHeight="1">
      <c r="A3" s="543" t="s">
        <v>262</v>
      </c>
      <c r="B3" s="561" t="str">
        <f>'Copie doc'!F3</f>
        <v>1091-CFS</v>
      </c>
      <c r="C3" s="562"/>
      <c r="D3" s="562"/>
      <c r="E3" s="563"/>
    </row>
    <row r="4" spans="1:5" ht="15.75" customHeight="1">
      <c r="A4" s="546"/>
      <c r="B4" s="564"/>
      <c r="C4" s="565"/>
      <c r="D4" s="565"/>
      <c r="E4" s="566"/>
    </row>
    <row r="5" spans="1:5" ht="18" customHeight="1">
      <c r="A5" s="543" t="s">
        <v>263</v>
      </c>
      <c r="B5" s="543"/>
      <c r="C5" s="544"/>
      <c r="D5" s="544"/>
      <c r="E5" s="545"/>
    </row>
    <row r="6" spans="1:5" ht="18" customHeight="1">
      <c r="A6" s="546"/>
      <c r="B6" s="546"/>
      <c r="C6" s="547"/>
      <c r="D6" s="547"/>
      <c r="E6" s="548"/>
    </row>
    <row r="7" spans="1:5" ht="15.75" customHeight="1">
      <c r="A7" s="543" t="s">
        <v>264</v>
      </c>
      <c r="B7" s="543"/>
      <c r="C7" s="544"/>
      <c r="D7" s="544"/>
      <c r="E7" s="545"/>
    </row>
    <row r="8" spans="1:5" ht="15.75" customHeight="1">
      <c r="A8" s="546"/>
      <c r="B8" s="546"/>
      <c r="C8" s="547"/>
      <c r="D8" s="547"/>
      <c r="E8" s="548"/>
    </row>
    <row r="9" spans="1:5" ht="15.75" customHeight="1">
      <c r="A9" s="543" t="s">
        <v>265</v>
      </c>
      <c r="B9" s="549"/>
      <c r="C9" s="550"/>
      <c r="D9" s="550"/>
      <c r="E9" s="551"/>
    </row>
    <row r="10" spans="1:5" ht="15.75" customHeight="1">
      <c r="A10" s="546"/>
      <c r="B10" s="552"/>
      <c r="C10" s="553"/>
      <c r="D10" s="553"/>
      <c r="E10" s="554"/>
    </row>
    <row r="11" spans="1:5" ht="15.75" customHeight="1">
      <c r="A11" s="543" t="s">
        <v>266</v>
      </c>
      <c r="B11" s="549"/>
      <c r="C11" s="550"/>
      <c r="D11" s="550"/>
      <c r="E11" s="551"/>
    </row>
    <row r="12" spans="1:5" ht="15.75" customHeight="1">
      <c r="A12" s="546"/>
      <c r="B12" s="552"/>
      <c r="C12" s="553"/>
      <c r="D12" s="553"/>
      <c r="E12" s="554"/>
    </row>
    <row r="13" spans="1:5" ht="15.75" customHeight="1">
      <c r="A13" s="543" t="s">
        <v>267</v>
      </c>
      <c r="B13" s="580">
        <f>'Copie doc'!H3</f>
        <v>44578</v>
      </c>
      <c r="C13" s="581"/>
      <c r="D13" s="584" t="str">
        <f>'Copie doc'!I3</f>
        <v>MATIN</v>
      </c>
      <c r="E13" s="585"/>
    </row>
    <row r="14" spans="1:5" ht="15.75" customHeight="1">
      <c r="A14" s="546"/>
      <c r="B14" s="582"/>
      <c r="C14" s="583"/>
      <c r="D14" s="586"/>
      <c r="E14" s="587"/>
    </row>
    <row r="15" spans="1:5" ht="15.75" customHeight="1">
      <c r="A15" s="543" t="s">
        <v>268</v>
      </c>
      <c r="B15" s="543" t="str">
        <f>'Copie doc'!G3</f>
        <v>Christophe PIAT</v>
      </c>
      <c r="C15" s="544"/>
      <c r="D15" s="544"/>
      <c r="E15" s="545"/>
    </row>
    <row r="16" spans="1:5" ht="15.75" customHeight="1">
      <c r="A16" s="546"/>
      <c r="B16" s="546"/>
      <c r="C16" s="547"/>
      <c r="D16" s="547"/>
      <c r="E16" s="548"/>
    </row>
    <row r="17" spans="1:7" ht="15.6">
      <c r="A17" s="77" t="s">
        <v>269</v>
      </c>
      <c r="B17" s="571"/>
      <c r="C17" s="572"/>
      <c r="D17" s="572"/>
      <c r="E17" s="573"/>
    </row>
    <row r="18" spans="1:7" ht="15.6">
      <c r="A18" s="78"/>
      <c r="B18" s="574"/>
      <c r="C18" s="575"/>
      <c r="D18" s="575"/>
      <c r="E18" s="576"/>
    </row>
    <row r="19" spans="1:7" ht="15.6">
      <c r="A19" s="78"/>
      <c r="B19" s="574"/>
      <c r="C19" s="575"/>
      <c r="D19" s="575"/>
      <c r="E19" s="576"/>
    </row>
    <row r="20" spans="1:7" ht="15.6">
      <c r="A20" s="78"/>
      <c r="B20" s="574"/>
      <c r="C20" s="575"/>
      <c r="D20" s="575"/>
      <c r="E20" s="576"/>
    </row>
    <row r="21" spans="1:7" ht="15" customHeight="1">
      <c r="A21" s="27"/>
      <c r="B21" s="577"/>
      <c r="C21" s="578"/>
      <c r="D21" s="578"/>
      <c r="E21" s="579"/>
    </row>
    <row r="22" spans="1:7" ht="63.75" customHeight="1"/>
    <row r="23" spans="1:7">
      <c r="A23" s="555" t="s">
        <v>255</v>
      </c>
      <c r="B23" s="556"/>
      <c r="C23" s="556"/>
      <c r="D23" s="556"/>
      <c r="E23" s="557"/>
      <c r="G23">
        <v>0</v>
      </c>
    </row>
    <row r="24" spans="1:7">
      <c r="A24" s="558"/>
      <c r="B24" s="559"/>
      <c r="C24" s="559"/>
      <c r="D24" s="559"/>
      <c r="E24" s="560"/>
    </row>
    <row r="25" spans="1:7" s="22" customFormat="1" ht="30" customHeight="1">
      <c r="A25" s="76" t="s">
        <v>256</v>
      </c>
      <c r="B25" s="540"/>
      <c r="C25" s="541"/>
      <c r="D25" s="541"/>
      <c r="E25" s="542"/>
    </row>
    <row r="26" spans="1:7" s="22" customFormat="1" ht="30" customHeight="1">
      <c r="A26" s="76" t="s">
        <v>257</v>
      </c>
      <c r="B26" s="540"/>
      <c r="C26" s="541"/>
      <c r="D26" s="541"/>
      <c r="E26" s="542"/>
    </row>
    <row r="27" spans="1:7" s="22" customFormat="1" ht="20.100000000000001" customHeight="1">
      <c r="A27" s="569" t="s">
        <v>258</v>
      </c>
      <c r="B27" s="12" t="s">
        <v>259</v>
      </c>
      <c r="C27" s="12"/>
      <c r="D27" s="567" t="s">
        <v>261</v>
      </c>
      <c r="E27" s="567"/>
    </row>
    <row r="28" spans="1:7" s="22" customFormat="1" ht="20.100000000000001" customHeight="1">
      <c r="A28" s="570"/>
      <c r="B28" s="12" t="s">
        <v>260</v>
      </c>
      <c r="C28" s="12"/>
      <c r="D28" s="568"/>
      <c r="E28" s="568"/>
    </row>
    <row r="29" spans="1:7" s="22" customFormat="1" ht="30" customHeight="1">
      <c r="A29" s="76" t="s">
        <v>270</v>
      </c>
      <c r="B29" s="540"/>
      <c r="C29" s="541"/>
      <c r="D29" s="541"/>
      <c r="E29" s="542"/>
    </row>
    <row r="30" spans="1:7" ht="24.6" customHeight="1">
      <c r="A30" s="76" t="s">
        <v>434</v>
      </c>
      <c r="B30" s="540"/>
      <c r="C30" s="541"/>
      <c r="D30" s="541"/>
      <c r="E30" s="542"/>
    </row>
    <row r="31" spans="1:7" ht="24.6" customHeight="1">
      <c r="A31" s="76" t="s">
        <v>435</v>
      </c>
      <c r="B31" s="540"/>
      <c r="C31" s="541"/>
      <c r="D31" s="541"/>
      <c r="E31" s="542"/>
    </row>
  </sheetData>
  <mergeCells count="27">
    <mergeCell ref="A9:A10"/>
    <mergeCell ref="B9:E10"/>
    <mergeCell ref="A11:A12"/>
    <mergeCell ref="A15:A16"/>
    <mergeCell ref="D27:D28"/>
    <mergeCell ref="E27:E28"/>
    <mergeCell ref="A27:A28"/>
    <mergeCell ref="B17:E21"/>
    <mergeCell ref="A13:A14"/>
    <mergeCell ref="B13:C14"/>
    <mergeCell ref="D13:E14"/>
    <mergeCell ref="B30:E30"/>
    <mergeCell ref="B31:E31"/>
    <mergeCell ref="B15:E16"/>
    <mergeCell ref="B11:E12"/>
    <mergeCell ref="A1:E2"/>
    <mergeCell ref="A3:A4"/>
    <mergeCell ref="A5:A6"/>
    <mergeCell ref="A7:A8"/>
    <mergeCell ref="B7:E8"/>
    <mergeCell ref="B5:E5"/>
    <mergeCell ref="B6:E6"/>
    <mergeCell ref="A23:E24"/>
    <mergeCell ref="B3:E4"/>
    <mergeCell ref="B26:E26"/>
    <mergeCell ref="B25:E25"/>
    <mergeCell ref="B29:E29"/>
  </mergeCells>
  <pageMargins left="0" right="0" top="0.74803149606299213" bottom="0.74803149606299213" header="0.31496062992125984" footer="0.31496062992125984"/>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theme="8" tint="0.79998168889431442"/>
  </sheetPr>
  <dimension ref="A1:AB54"/>
  <sheetViews>
    <sheetView workbookViewId="0">
      <selection activeCell="E16" sqref="E16"/>
    </sheetView>
  </sheetViews>
  <sheetFormatPr baseColWidth="10" defaultColWidth="7.88671875" defaultRowHeight="14.4"/>
  <cols>
    <col min="1" max="1" width="25.77734375" customWidth="1"/>
    <col min="4" max="4" width="8.44140625" customWidth="1"/>
    <col min="5" max="5" width="10.109375" customWidth="1"/>
    <col min="6" max="6" width="35.88671875" customWidth="1"/>
    <col min="7" max="7" width="19.44140625" customWidth="1"/>
    <col min="8" max="8" width="11.88671875" customWidth="1"/>
    <col min="9" max="9" width="17.33203125" customWidth="1"/>
    <col min="10" max="10" width="16.5546875" customWidth="1"/>
    <col min="11" max="11" width="14" customWidth="1"/>
    <col min="12" max="12" width="12.33203125" customWidth="1"/>
    <col min="13" max="13" width="10.109375" customWidth="1"/>
    <col min="15" max="15" width="17.5546875" bestFit="1" customWidth="1"/>
    <col min="16" max="16" width="13.6640625" customWidth="1"/>
    <col min="17" max="17" width="22.44140625" bestFit="1" customWidth="1"/>
    <col min="18" max="18" width="9.33203125" customWidth="1"/>
    <col min="19" max="19" width="17" customWidth="1"/>
    <col min="20" max="20" width="15.5546875" customWidth="1"/>
    <col min="21" max="21" width="12.6640625" customWidth="1"/>
    <col min="23" max="23" width="20.6640625" customWidth="1"/>
    <col min="24" max="24" width="8.109375" customWidth="1"/>
    <col min="26" max="26" width="15.44140625" customWidth="1"/>
    <col min="27" max="27" width="82.5546875" customWidth="1"/>
    <col min="28" max="28" width="7.88671875" style="2"/>
  </cols>
  <sheetData>
    <row r="1" spans="1:28" ht="17.399999999999999">
      <c r="E1" s="588" t="s">
        <v>29</v>
      </c>
      <c r="F1" s="589"/>
      <c r="G1" s="589"/>
      <c r="H1" s="589"/>
      <c r="I1" s="589"/>
      <c r="J1" s="589"/>
      <c r="K1" s="589"/>
      <c r="L1" s="589"/>
      <c r="M1" s="589"/>
      <c r="N1" s="589"/>
      <c r="O1" s="589"/>
      <c r="P1" s="589"/>
      <c r="Q1" s="589"/>
      <c r="R1" s="589"/>
      <c r="S1" s="589"/>
      <c r="T1" s="589"/>
      <c r="U1" s="589"/>
      <c r="V1" s="589"/>
      <c r="W1" s="589"/>
      <c r="X1" s="589"/>
      <c r="Y1" s="589"/>
      <c r="Z1" s="589"/>
      <c r="AA1" s="589"/>
      <c r="AB1" s="589"/>
    </row>
    <row r="2" spans="1:28" ht="18">
      <c r="E2" s="5" t="s">
        <v>30</v>
      </c>
      <c r="F2" s="6" t="s">
        <v>31</v>
      </c>
      <c r="G2" s="6" t="s">
        <v>13</v>
      </c>
      <c r="H2" s="7" t="s">
        <v>14</v>
      </c>
      <c r="I2" s="6" t="s">
        <v>15</v>
      </c>
      <c r="J2" s="6" t="s">
        <v>16</v>
      </c>
      <c r="K2" s="6" t="s">
        <v>17</v>
      </c>
      <c r="L2" s="6" t="s">
        <v>18</v>
      </c>
      <c r="M2" s="6" t="s">
        <v>32</v>
      </c>
      <c r="N2" s="6" t="s">
        <v>19</v>
      </c>
      <c r="O2" s="6" t="s">
        <v>33</v>
      </c>
      <c r="P2" s="6" t="s">
        <v>34</v>
      </c>
      <c r="Q2" s="6" t="s">
        <v>35</v>
      </c>
      <c r="R2" s="6" t="s">
        <v>23</v>
      </c>
      <c r="S2" s="6" t="s">
        <v>24</v>
      </c>
      <c r="T2" s="8" t="s">
        <v>25</v>
      </c>
      <c r="U2" s="8" t="s">
        <v>26</v>
      </c>
      <c r="V2" s="5" t="s">
        <v>19</v>
      </c>
      <c r="W2" s="5" t="s">
        <v>33</v>
      </c>
      <c r="X2" s="5" t="s">
        <v>36</v>
      </c>
      <c r="Y2" s="5" t="s">
        <v>35</v>
      </c>
      <c r="Z2" s="9" t="s">
        <v>34</v>
      </c>
      <c r="AA2" s="10" t="s">
        <v>37</v>
      </c>
      <c r="AB2" s="140" t="s">
        <v>28</v>
      </c>
    </row>
    <row r="3" spans="1:28">
      <c r="A3" s="11">
        <v>1001</v>
      </c>
      <c r="B3" s="12">
        <v>1091</v>
      </c>
      <c r="C3" s="12" t="s">
        <v>154</v>
      </c>
      <c r="D3" s="11" t="s">
        <v>436</v>
      </c>
      <c r="E3" s="12" t="s">
        <v>123</v>
      </c>
      <c r="F3" s="13" t="s">
        <v>436</v>
      </c>
      <c r="G3" s="72" t="s">
        <v>439</v>
      </c>
      <c r="H3" s="14">
        <v>44578</v>
      </c>
      <c r="I3" s="76" t="s">
        <v>3</v>
      </c>
      <c r="J3" s="72" t="s">
        <v>150</v>
      </c>
      <c r="K3" s="72"/>
      <c r="L3" s="72"/>
      <c r="M3" s="12" t="s">
        <v>125</v>
      </c>
      <c r="N3" s="12"/>
      <c r="O3" s="11"/>
      <c r="P3" s="11"/>
      <c r="Q3" s="11" t="s">
        <v>126</v>
      </c>
      <c r="R3" s="74"/>
      <c r="S3" s="80"/>
      <c r="T3" s="75"/>
      <c r="U3" s="75"/>
      <c r="V3" s="73"/>
      <c r="W3" s="11"/>
      <c r="X3" s="91"/>
      <c r="Y3" s="11"/>
      <c r="Z3" s="11"/>
      <c r="AA3" s="11" t="s">
        <v>177</v>
      </c>
      <c r="AB3" s="73"/>
    </row>
    <row r="4" spans="1:28" s="143" customFormat="1">
      <c r="A4" s="163"/>
      <c r="B4" s="592"/>
      <c r="C4" s="592"/>
      <c r="D4" s="163"/>
      <c r="E4" s="592"/>
      <c r="F4" s="601" t="s">
        <v>22</v>
      </c>
      <c r="G4" s="145" t="s">
        <v>451</v>
      </c>
      <c r="H4" s="599" t="s">
        <v>23</v>
      </c>
      <c r="I4" s="111" t="s">
        <v>455</v>
      </c>
      <c r="J4" s="593"/>
      <c r="K4" s="593"/>
      <c r="L4" s="593"/>
      <c r="M4" s="592"/>
      <c r="N4" s="592"/>
      <c r="O4" s="18"/>
      <c r="P4" s="18"/>
      <c r="Q4" s="18"/>
      <c r="R4" s="594"/>
      <c r="S4" s="595"/>
      <c r="T4" s="596"/>
      <c r="U4" s="596"/>
      <c r="V4" s="597"/>
      <c r="W4" s="163"/>
      <c r="X4" s="598"/>
      <c r="Y4" s="163"/>
      <c r="Z4" s="163"/>
      <c r="AA4" s="163"/>
      <c r="AB4" s="597"/>
    </row>
    <row r="5" spans="1:28" ht="15" thickBot="1">
      <c r="F5" s="52" t="s">
        <v>8</v>
      </c>
      <c r="G5" s="107" t="s">
        <v>155</v>
      </c>
      <c r="H5" s="136">
        <v>78260</v>
      </c>
      <c r="I5" s="138" t="s">
        <v>155</v>
      </c>
      <c r="O5" s="18"/>
      <c r="P5" s="18"/>
      <c r="Q5" s="18"/>
      <c r="T5" s="117"/>
      <c r="U5" s="118"/>
      <c r="V5" s="118"/>
      <c r="W5" s="2"/>
      <c r="X5" s="341"/>
      <c r="Y5" s="341"/>
      <c r="Z5" s="341"/>
      <c r="AA5" s="341"/>
    </row>
    <row r="6" spans="1:28" ht="15" thickBot="1">
      <c r="F6" s="52" t="s">
        <v>5</v>
      </c>
      <c r="G6" s="53" t="s">
        <v>157</v>
      </c>
      <c r="H6" s="136">
        <v>78570</v>
      </c>
      <c r="I6" s="138" t="s">
        <v>164</v>
      </c>
      <c r="S6" s="119" t="s">
        <v>198</v>
      </c>
      <c r="T6" s="120" t="s">
        <v>199</v>
      </c>
      <c r="U6" s="118"/>
      <c r="V6" s="118"/>
      <c r="W6" s="2"/>
      <c r="X6" s="341"/>
      <c r="Y6" s="341"/>
      <c r="Z6" s="341"/>
      <c r="AA6" s="341"/>
    </row>
    <row r="7" spans="1:28" ht="15" thickBot="1">
      <c r="F7" s="52" t="s">
        <v>143</v>
      </c>
      <c r="G7" s="107" t="s">
        <v>144</v>
      </c>
      <c r="H7" s="136">
        <v>95100</v>
      </c>
      <c r="I7" s="138" t="s">
        <v>144</v>
      </c>
      <c r="S7" s="121" t="s">
        <v>200</v>
      </c>
      <c r="T7" s="122">
        <v>5</v>
      </c>
      <c r="U7" s="118"/>
      <c r="V7" s="118"/>
      <c r="W7" s="139" t="str">
        <f>M3&amp;INDEX($I$5:$I$29,MATCH($Q$3,$F$5:$F$29,0),1)&amp;IF(AB3&lt;&gt;"","X","")</f>
        <v>APPTAS4</v>
      </c>
      <c r="X7" s="341"/>
      <c r="Y7" s="341"/>
      <c r="Z7" s="341"/>
      <c r="AA7" s="341"/>
    </row>
    <row r="8" spans="1:28">
      <c r="F8" s="52" t="s">
        <v>102</v>
      </c>
      <c r="G8" s="53" t="s">
        <v>161</v>
      </c>
      <c r="H8" s="136">
        <v>78410</v>
      </c>
      <c r="I8" s="138" t="s">
        <v>165</v>
      </c>
      <c r="S8" s="123" t="s">
        <v>201</v>
      </c>
      <c r="T8" s="124">
        <v>5</v>
      </c>
      <c r="U8" s="118"/>
      <c r="V8" s="118"/>
      <c r="X8" s="341"/>
      <c r="Y8" s="341"/>
      <c r="Z8" s="341"/>
      <c r="AA8" s="341"/>
    </row>
    <row r="9" spans="1:28">
      <c r="A9" t="s">
        <v>449</v>
      </c>
      <c r="B9" t="s">
        <v>450</v>
      </c>
      <c r="F9" s="52" t="s">
        <v>135</v>
      </c>
      <c r="G9" s="53" t="s">
        <v>91</v>
      </c>
      <c r="H9" s="136">
        <v>78126</v>
      </c>
      <c r="I9" s="138" t="s">
        <v>234</v>
      </c>
      <c r="S9" s="123" t="s">
        <v>202</v>
      </c>
      <c r="T9" s="124">
        <v>5</v>
      </c>
      <c r="U9" s="118"/>
      <c r="V9" s="118"/>
      <c r="X9" s="331"/>
      <c r="Y9" s="331"/>
      <c r="Z9" s="331"/>
      <c r="AA9" s="331"/>
    </row>
    <row r="10" spans="1:28" ht="15" thickBot="1">
      <c r="A10" s="143" t="s">
        <v>447</v>
      </c>
      <c r="B10" s="143" t="s">
        <v>248</v>
      </c>
      <c r="F10" s="52" t="s">
        <v>190</v>
      </c>
      <c r="G10" s="53" t="s">
        <v>193</v>
      </c>
      <c r="H10" s="136">
        <v>91570</v>
      </c>
      <c r="I10" s="138" t="s">
        <v>197</v>
      </c>
      <c r="S10" s="125" t="s">
        <v>203</v>
      </c>
      <c r="T10" s="126">
        <v>5</v>
      </c>
      <c r="U10" s="118"/>
      <c r="V10" s="118"/>
      <c r="X10" s="331"/>
      <c r="Y10" s="331"/>
      <c r="Z10" s="331"/>
      <c r="AA10" s="331"/>
    </row>
    <row r="11" spans="1:28">
      <c r="A11" s="143" t="s">
        <v>439</v>
      </c>
      <c r="B11" s="143" t="s">
        <v>23</v>
      </c>
      <c r="F11" s="52" t="s">
        <v>191</v>
      </c>
      <c r="G11" s="53" t="s">
        <v>195</v>
      </c>
      <c r="H11" s="136">
        <v>78390</v>
      </c>
      <c r="I11" s="138" t="s">
        <v>197</v>
      </c>
      <c r="S11" s="121" t="s">
        <v>244</v>
      </c>
      <c r="T11" s="133">
        <v>5</v>
      </c>
      <c r="U11" s="118"/>
      <c r="V11" s="118"/>
      <c r="X11" s="2"/>
      <c r="Y11" s="2"/>
      <c r="Z11" s="2"/>
      <c r="AA11" s="2"/>
    </row>
    <row r="12" spans="1:28">
      <c r="A12" s="143" t="s">
        <v>443</v>
      </c>
      <c r="B12" t="s">
        <v>459</v>
      </c>
      <c r="F12" s="52" t="s">
        <v>182</v>
      </c>
      <c r="G12" s="53" t="s">
        <v>96</v>
      </c>
      <c r="H12" s="136">
        <v>95430</v>
      </c>
      <c r="I12" s="138" t="s">
        <v>235</v>
      </c>
      <c r="S12" s="123" t="s">
        <v>245</v>
      </c>
      <c r="T12" s="134">
        <v>5</v>
      </c>
      <c r="U12" s="118"/>
      <c r="V12" s="118"/>
      <c r="X12" s="331"/>
      <c r="Y12" s="331"/>
      <c r="Z12" s="331"/>
      <c r="AA12" s="331"/>
    </row>
    <row r="13" spans="1:28">
      <c r="A13" s="143" t="s">
        <v>444</v>
      </c>
      <c r="B13" s="143" t="s">
        <v>249</v>
      </c>
      <c r="F13" s="52" t="s">
        <v>151</v>
      </c>
      <c r="G13" s="53" t="s">
        <v>156</v>
      </c>
      <c r="H13" s="136">
        <v>78955</v>
      </c>
      <c r="I13" s="138" t="s">
        <v>234</v>
      </c>
      <c r="S13" s="123" t="s">
        <v>240</v>
      </c>
      <c r="T13" s="134">
        <v>5</v>
      </c>
      <c r="U13" s="118"/>
      <c r="V13" s="118"/>
      <c r="X13" s="331"/>
      <c r="Y13" s="331"/>
      <c r="Z13" s="331"/>
      <c r="AA13" s="331"/>
    </row>
    <row r="14" spans="1:28" ht="15" thickBot="1">
      <c r="A14" s="143" t="s">
        <v>445</v>
      </c>
      <c r="B14" s="143" t="s">
        <v>217</v>
      </c>
      <c r="F14" s="52" t="s">
        <v>131</v>
      </c>
      <c r="G14" s="53" t="s">
        <v>163</v>
      </c>
      <c r="H14" s="136">
        <v>78570</v>
      </c>
      <c r="I14" s="138" t="s">
        <v>164</v>
      </c>
      <c r="S14" s="125" t="s">
        <v>241</v>
      </c>
      <c r="T14" s="135">
        <v>5</v>
      </c>
      <c r="U14" s="118"/>
      <c r="V14" s="118"/>
      <c r="X14" s="331"/>
      <c r="Y14" s="331"/>
      <c r="Z14" s="331"/>
      <c r="AA14" s="331"/>
    </row>
    <row r="15" spans="1:28">
      <c r="A15" s="143" t="s">
        <v>446</v>
      </c>
      <c r="B15" t="s">
        <v>221</v>
      </c>
      <c r="F15" s="52" t="s">
        <v>126</v>
      </c>
      <c r="G15" s="53" t="s">
        <v>154</v>
      </c>
      <c r="H15" s="136">
        <v>78700</v>
      </c>
      <c r="I15" s="138" t="s">
        <v>164</v>
      </c>
      <c r="S15" s="121" t="s">
        <v>246</v>
      </c>
      <c r="T15" s="122">
        <v>5</v>
      </c>
      <c r="U15" s="118"/>
      <c r="V15" s="118"/>
      <c r="X15" s="331"/>
      <c r="Y15" s="331"/>
      <c r="Z15" s="331"/>
      <c r="AA15" s="331"/>
    </row>
    <row r="16" spans="1:28">
      <c r="A16" s="143" t="s">
        <v>448</v>
      </c>
      <c r="B16" t="s">
        <v>458</v>
      </c>
      <c r="F16" s="61" t="s">
        <v>192</v>
      </c>
      <c r="G16" s="62" t="s">
        <v>194</v>
      </c>
      <c r="H16" s="137">
        <v>78350</v>
      </c>
      <c r="I16" s="138" t="s">
        <v>197</v>
      </c>
      <c r="S16" s="123" t="s">
        <v>247</v>
      </c>
      <c r="T16" s="124">
        <v>5</v>
      </c>
      <c r="U16" s="118"/>
      <c r="V16" s="118"/>
      <c r="X16" s="2"/>
      <c r="Y16" s="2"/>
      <c r="Z16" s="2"/>
      <c r="AA16" s="2"/>
    </row>
    <row r="17" spans="1:27">
      <c r="A17" t="s">
        <v>460</v>
      </c>
      <c r="B17" t="s">
        <v>233</v>
      </c>
      <c r="F17" s="61" t="s">
        <v>100</v>
      </c>
      <c r="G17" s="62" t="s">
        <v>93</v>
      </c>
      <c r="H17" s="137">
        <v>78820</v>
      </c>
      <c r="I17" s="138" t="s">
        <v>234</v>
      </c>
      <c r="S17" s="123" t="s">
        <v>242</v>
      </c>
      <c r="T17" s="124">
        <v>5</v>
      </c>
      <c r="U17" s="118"/>
      <c r="V17" s="118"/>
      <c r="X17" s="2"/>
      <c r="Y17" s="2"/>
      <c r="Z17" s="2"/>
      <c r="AA17" s="2"/>
    </row>
    <row r="18" spans="1:27" ht="15" thickBot="1">
      <c r="A18" t="s">
        <v>461</v>
      </c>
      <c r="B18" s="143" t="s">
        <v>231</v>
      </c>
      <c r="F18" s="61" t="s">
        <v>188</v>
      </c>
      <c r="G18" s="62" t="s">
        <v>196</v>
      </c>
      <c r="H18" s="137">
        <v>78170</v>
      </c>
      <c r="I18" s="138" t="s">
        <v>197</v>
      </c>
      <c r="S18" s="125" t="s">
        <v>243</v>
      </c>
      <c r="T18" s="126">
        <v>5</v>
      </c>
      <c r="U18" s="118"/>
      <c r="V18" s="118"/>
      <c r="X18" s="2"/>
      <c r="Y18" s="2"/>
      <c r="Z18" s="2"/>
      <c r="AA18" s="2"/>
    </row>
    <row r="19" spans="1:27">
      <c r="F19" s="61" t="s">
        <v>137</v>
      </c>
      <c r="G19" s="62" t="s">
        <v>90</v>
      </c>
      <c r="H19" s="137">
        <v>78410</v>
      </c>
      <c r="I19" s="138" t="s">
        <v>234</v>
      </c>
      <c r="S19" s="121" t="s">
        <v>204</v>
      </c>
      <c r="T19" s="122">
        <v>5</v>
      </c>
      <c r="U19" s="118"/>
      <c r="V19" s="118"/>
      <c r="X19" s="2"/>
      <c r="Y19" s="2"/>
      <c r="Z19" s="2"/>
      <c r="AA19" s="2"/>
    </row>
    <row r="20" spans="1:27">
      <c r="F20" s="61" t="s">
        <v>141</v>
      </c>
      <c r="G20" s="62" t="s">
        <v>98</v>
      </c>
      <c r="H20" s="137">
        <v>95690</v>
      </c>
      <c r="I20" s="138" t="s">
        <v>235</v>
      </c>
      <c r="S20" s="123" t="s">
        <v>205</v>
      </c>
      <c r="T20" s="124">
        <v>5</v>
      </c>
      <c r="U20" s="118"/>
      <c r="V20" s="118"/>
      <c r="X20" s="2"/>
      <c r="Y20" s="2"/>
      <c r="Z20" s="2"/>
      <c r="AA20" s="2"/>
    </row>
    <row r="21" spans="1:27" ht="15" thickBot="1">
      <c r="A21" s="590" t="s">
        <v>456</v>
      </c>
      <c r="F21" s="61" t="s">
        <v>105</v>
      </c>
      <c r="G21" s="62" t="s">
        <v>162</v>
      </c>
      <c r="H21" s="137">
        <v>78580</v>
      </c>
      <c r="I21" s="138" t="s">
        <v>165</v>
      </c>
      <c r="S21" s="123" t="s">
        <v>206</v>
      </c>
      <c r="T21" s="124">
        <v>5</v>
      </c>
      <c r="U21" s="118"/>
      <c r="V21" s="118"/>
      <c r="X21" s="2"/>
      <c r="Y21" s="2"/>
      <c r="Z21" s="2"/>
      <c r="AA21" s="2"/>
    </row>
    <row r="22" spans="1:27" ht="15" thickBot="1">
      <c r="A22" s="142" t="s">
        <v>408</v>
      </c>
      <c r="F22" s="61" t="s">
        <v>104</v>
      </c>
      <c r="G22" s="62" t="s">
        <v>158</v>
      </c>
      <c r="H22" s="137">
        <v>78630</v>
      </c>
      <c r="I22" s="138" t="s">
        <v>165</v>
      </c>
      <c r="S22" s="125" t="s">
        <v>207</v>
      </c>
      <c r="T22" s="126">
        <v>5</v>
      </c>
      <c r="U22" s="118"/>
      <c r="V22" s="118"/>
    </row>
    <row r="23" spans="1:27">
      <c r="A23" s="11" t="s">
        <v>178</v>
      </c>
      <c r="F23" s="52" t="s">
        <v>139</v>
      </c>
      <c r="G23" s="53" t="s">
        <v>95</v>
      </c>
      <c r="H23" s="136">
        <v>95690</v>
      </c>
      <c r="I23" s="138" t="s">
        <v>235</v>
      </c>
      <c r="S23" s="121" t="s">
        <v>208</v>
      </c>
      <c r="T23" s="122">
        <v>5</v>
      </c>
    </row>
    <row r="24" spans="1:27">
      <c r="A24" s="11" t="s">
        <v>409</v>
      </c>
      <c r="F24" s="52" t="s">
        <v>136</v>
      </c>
      <c r="G24" s="53" t="s">
        <v>92</v>
      </c>
      <c r="H24" s="136">
        <v>78410</v>
      </c>
      <c r="I24" s="138" t="s">
        <v>234</v>
      </c>
      <c r="S24" s="123" t="s">
        <v>209</v>
      </c>
      <c r="T24" s="124">
        <v>5</v>
      </c>
    </row>
    <row r="25" spans="1:27">
      <c r="A25" s="591" t="s">
        <v>170</v>
      </c>
      <c r="F25" s="52" t="s">
        <v>101</v>
      </c>
      <c r="G25" s="53" t="s">
        <v>159</v>
      </c>
      <c r="H25" s="136">
        <v>78630</v>
      </c>
      <c r="I25" s="138" t="s">
        <v>165</v>
      </c>
      <c r="O25" s="117"/>
      <c r="S25" s="123" t="s">
        <v>210</v>
      </c>
      <c r="T25" s="124">
        <v>5</v>
      </c>
    </row>
    <row r="26" spans="1:27" ht="15" thickBot="1">
      <c r="E26" s="116"/>
      <c r="F26" s="115" t="s">
        <v>142</v>
      </c>
      <c r="G26" s="53" t="s">
        <v>99</v>
      </c>
      <c r="H26" s="136">
        <v>95620</v>
      </c>
      <c r="I26" s="138" t="s">
        <v>235</v>
      </c>
      <c r="O26" s="117"/>
      <c r="S26" s="125" t="s">
        <v>211</v>
      </c>
      <c r="T26" s="126">
        <v>5</v>
      </c>
    </row>
    <row r="27" spans="1:27">
      <c r="E27" s="116"/>
      <c r="F27" s="115" t="s">
        <v>103</v>
      </c>
      <c r="G27" s="53" t="s">
        <v>160</v>
      </c>
      <c r="H27" s="136">
        <v>78250</v>
      </c>
      <c r="I27" s="138" t="s">
        <v>165</v>
      </c>
      <c r="O27" s="117"/>
      <c r="S27" s="127" t="s">
        <v>212</v>
      </c>
      <c r="T27" s="128">
        <v>5</v>
      </c>
    </row>
    <row r="28" spans="1:27">
      <c r="A28" t="s">
        <v>16</v>
      </c>
      <c r="E28" s="116"/>
      <c r="F28" s="115" t="s">
        <v>140</v>
      </c>
      <c r="G28" s="53" t="s">
        <v>97</v>
      </c>
      <c r="H28" s="136">
        <v>95760</v>
      </c>
      <c r="I28" s="138" t="s">
        <v>235</v>
      </c>
      <c r="O28" s="117"/>
      <c r="S28" s="123" t="s">
        <v>213</v>
      </c>
      <c r="T28" s="124">
        <v>5</v>
      </c>
    </row>
    <row r="29" spans="1:27">
      <c r="A29" s="143" t="s">
        <v>152</v>
      </c>
      <c r="E29" s="116"/>
      <c r="F29" s="61" t="s">
        <v>138</v>
      </c>
      <c r="G29" s="62" t="s">
        <v>94</v>
      </c>
      <c r="H29" s="137">
        <v>78740</v>
      </c>
      <c r="I29" s="600" t="s">
        <v>234</v>
      </c>
      <c r="O29" s="117"/>
      <c r="S29" s="123" t="s">
        <v>214</v>
      </c>
      <c r="T29" s="124">
        <v>5</v>
      </c>
    </row>
    <row r="30" spans="1:27" ht="15" thickBot="1">
      <c r="A30" s="143" t="s">
        <v>150</v>
      </c>
      <c r="K30" t="str" cm="1">
        <f t="array" ref="K30:K54">CONCATENATE(O25:O49)</f>
        <v/>
      </c>
      <c r="O30" s="117"/>
      <c r="S30" s="125" t="s">
        <v>215</v>
      </c>
      <c r="T30" s="126">
        <v>5</v>
      </c>
    </row>
    <row r="31" spans="1:27">
      <c r="A31" s="143" t="s">
        <v>129</v>
      </c>
      <c r="K31" t="str">
        <v/>
      </c>
      <c r="O31" s="117"/>
      <c r="S31" s="127" t="s">
        <v>236</v>
      </c>
      <c r="T31" s="128">
        <v>5</v>
      </c>
    </row>
    <row r="32" spans="1:27">
      <c r="A32" s="143" t="s">
        <v>452</v>
      </c>
      <c r="K32" t="str">
        <v/>
      </c>
      <c r="O32" s="117"/>
      <c r="S32" s="123" t="s">
        <v>239</v>
      </c>
      <c r="T32" s="124">
        <v>5</v>
      </c>
    </row>
    <row r="33" spans="1:20">
      <c r="A33" s="143" t="s">
        <v>453</v>
      </c>
      <c r="K33" t="str">
        <v/>
      </c>
      <c r="O33" s="117"/>
      <c r="S33" s="123" t="s">
        <v>237</v>
      </c>
      <c r="T33" s="124">
        <v>5</v>
      </c>
    </row>
    <row r="34" spans="1:20" ht="15" thickBot="1">
      <c r="A34" s="143" t="s">
        <v>134</v>
      </c>
      <c r="K34" t="str">
        <v/>
      </c>
      <c r="O34" s="117"/>
      <c r="S34" s="125" t="s">
        <v>238</v>
      </c>
      <c r="T34" s="126">
        <v>5</v>
      </c>
    </row>
    <row r="35" spans="1:20">
      <c r="A35" s="143" t="s">
        <v>169</v>
      </c>
      <c r="K35" t="str">
        <v/>
      </c>
      <c r="O35" s="117"/>
      <c r="T35" s="256"/>
    </row>
    <row r="36" spans="1:20">
      <c r="A36" s="143" t="s">
        <v>176</v>
      </c>
      <c r="K36" t="str">
        <v/>
      </c>
      <c r="O36" s="117"/>
    </row>
    <row r="37" spans="1:20">
      <c r="A37" s="143" t="s">
        <v>124</v>
      </c>
      <c r="K37" t="str">
        <v/>
      </c>
      <c r="O37" s="117"/>
    </row>
    <row r="38" spans="1:20">
      <c r="A38" s="143" t="s">
        <v>454</v>
      </c>
      <c r="K38" t="str">
        <v/>
      </c>
      <c r="O38" s="117"/>
    </row>
    <row r="39" spans="1:20">
      <c r="K39" t="str">
        <v/>
      </c>
      <c r="O39" s="117"/>
    </row>
    <row r="40" spans="1:20">
      <c r="K40" t="str">
        <v/>
      </c>
      <c r="O40" s="117"/>
    </row>
    <row r="41" spans="1:20">
      <c r="K41" t="str">
        <v/>
      </c>
      <c r="O41" s="117"/>
    </row>
    <row r="42" spans="1:20">
      <c r="K42" t="str">
        <v/>
      </c>
      <c r="O42" s="117"/>
    </row>
    <row r="43" spans="1:20">
      <c r="K43" t="str">
        <v/>
      </c>
      <c r="O43" s="117"/>
    </row>
    <row r="44" spans="1:20">
      <c r="K44" t="str">
        <v/>
      </c>
      <c r="O44" s="117"/>
    </row>
    <row r="45" spans="1:20">
      <c r="K45" t="str">
        <v/>
      </c>
      <c r="O45" s="117"/>
    </row>
    <row r="46" spans="1:20">
      <c r="K46" t="str">
        <v/>
      </c>
      <c r="O46" s="117"/>
    </row>
    <row r="47" spans="1:20">
      <c r="K47" t="str">
        <v/>
      </c>
      <c r="O47" s="117"/>
    </row>
    <row r="48" spans="1:20">
      <c r="K48" t="str">
        <v/>
      </c>
      <c r="O48" s="117"/>
    </row>
    <row r="49" spans="11:15">
      <c r="K49" t="str">
        <v/>
      </c>
      <c r="O49" s="117"/>
    </row>
    <row r="50" spans="11:15">
      <c r="K50" t="str">
        <v/>
      </c>
    </row>
    <row r="51" spans="11:15">
      <c r="K51" t="str">
        <v/>
      </c>
    </row>
    <row r="52" spans="11:15">
      <c r="K52" t="str">
        <v/>
      </c>
    </row>
    <row r="53" spans="11:15">
      <c r="K53" t="str">
        <v/>
      </c>
    </row>
    <row r="54" spans="11:15">
      <c r="K54" t="str">
        <v/>
      </c>
    </row>
  </sheetData>
  <sortState ref="F5:H29">
    <sortCondition ref="F5:F29"/>
  </sortState>
  <mergeCells count="11">
    <mergeCell ref="X7:AA7"/>
    <mergeCell ref="E1:AB1"/>
    <mergeCell ref="X5:AA5"/>
    <mergeCell ref="X6:AA6"/>
    <mergeCell ref="X14:AA14"/>
    <mergeCell ref="X15:AA15"/>
    <mergeCell ref="X8:AA8"/>
    <mergeCell ref="X9:AA9"/>
    <mergeCell ref="X10:AA10"/>
    <mergeCell ref="X12:AA12"/>
    <mergeCell ref="X13:AA13"/>
  </mergeCells>
  <dataValidations count="6">
    <dataValidation type="list" allowBlank="1" showInputMessage="1" showErrorMessage="1" sqref="M3:M4" xr:uid="{00000000-0002-0000-0200-000000000000}">
      <formula1>"MAISON,APPT"</formula1>
    </dataValidation>
    <dataValidation type="list" allowBlank="1" showInputMessage="1" showErrorMessage="1" sqref="J3:J4" xr:uid="{00000000-0002-0000-0200-000001000000}">
      <formula1>"Monsieur,Madame,Monsieur ou Madame,Mesdames,Messieurs,SCI,Sté,Indivision,Succession,Consorts"</formula1>
    </dataValidation>
    <dataValidation type="list" allowBlank="1" showInputMessage="1" showErrorMessage="1" sqref="I3" xr:uid="{00000000-0002-0000-0200-000002000000}">
      <formula1>"MATIN,APRES-MIDI"</formula1>
    </dataValidation>
    <dataValidation type="list" allowBlank="1" showInputMessage="1" showErrorMessage="1" sqref="E3:E4" xr:uid="{00000000-0002-0000-0200-000003000000}">
      <formula1>"Margaux,Pascale,Virginie,Dylan"</formula1>
    </dataValidation>
    <dataValidation type="list" allowBlank="1" showInputMessage="1" sqref="Q3:Q4" xr:uid="{00000000-0002-0000-0200-000004000000}">
      <formula1>$F$5:$F$29</formula1>
    </dataValidation>
    <dataValidation type="list" allowBlank="1" showInputMessage="1" showErrorMessage="1" sqref="G3" xr:uid="{00000000-0002-0000-0200-000005000000}">
      <formula1>"Stéphane REIGAZA,Christophe PIAT,Mahamadoun CISSE,Marie-Laure DJOMO ALIMA,Van KOMBILA,Aurélie SIGRAND,Nathan DORE GARZON"</formula1>
    </dataValidation>
  </dataValidations>
  <pageMargins left="0.7" right="0.7" top="0.75" bottom="0.75" header="0.3" footer="0.3"/>
  <pageSetup paperSize="9" orientation="portrait" r:id="rId1"/>
  <tableParts count="4">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Planning</vt:lpstr>
      <vt:lpstr>Prise RV</vt:lpstr>
      <vt:lpstr>Certificat</vt:lpstr>
      <vt:lpstr>Courrier </vt:lpstr>
      <vt:lpstr>Pré-rapport</vt:lpstr>
      <vt:lpstr>Docs</vt:lpstr>
      <vt:lpstr>Infos RV</vt:lpstr>
      <vt:lpstr>Copie doc</vt:lpstr>
      <vt:lpstr>l_commune</vt:lpstr>
      <vt:lpstr>'Copie doc'!Zone_d_impression</vt:lpstr>
      <vt:lpstr>'Infos RV'!Zone_d_impression</vt:lpstr>
      <vt:lpstr>Planning!Zone_d_impression</vt:lpstr>
      <vt:lpstr>'Pré-rapport'!Zone_d_impression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Bourgeois , Virginie</dc:creator>
  <cp:lastModifiedBy>François ROUZE</cp:lastModifiedBy>
  <cp:lastPrinted>2023-08-15T05:17:27Z</cp:lastPrinted>
  <dcterms:created xsi:type="dcterms:W3CDTF">2021-11-24T09:16:53Z</dcterms:created>
  <dcterms:modified xsi:type="dcterms:W3CDTF">2023-08-15T06:31:37Z</dcterms:modified>
</cp:coreProperties>
</file>