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B4AC3D0-7C11-4918-9717-36E68BB511B6}" xr6:coauthVersionLast="36" xr6:coauthVersionMax="36" xr10:uidLastSave="{00000000-0000-0000-0000-000000000000}"/>
  <bookViews>
    <workbookView xWindow="-120" yWindow="-120" windowWidth="20736" windowHeight="11760" xr2:uid="{00000000-000D-0000-FFFF-FFFF00000000}"/>
  </bookViews>
  <sheets>
    <sheet name="Stock" sheetId="1" r:id="rId1"/>
    <sheet name="Mvts" sheetId="2" r:id="rId2"/>
    <sheet name="Sheet1" sheetId="3" r:id="rId3"/>
  </sheets>
  <calcPr calcId="191029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" i="1"/>
  <c r="A7" i="2" l="1"/>
  <c r="A6" i="2"/>
  <c r="A5" i="2"/>
  <c r="A4" i="2"/>
  <c r="A3" i="2"/>
  <c r="A2" i="2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2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2" i="1"/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M98" i="1" l="1" a="1"/>
  <c r="M98" i="1" s="1"/>
  <c r="M85" i="1" a="1"/>
  <c r="M85" i="1" s="1"/>
  <c r="M81" i="1" a="1"/>
  <c r="M81" i="1" s="1"/>
  <c r="M94" i="1" a="1"/>
  <c r="M94" i="1" s="1"/>
  <c r="M96" i="1" a="1"/>
  <c r="M96" i="1" s="1"/>
  <c r="M87" i="1" a="1"/>
  <c r="M87" i="1" s="1"/>
  <c r="M83" i="1" a="1"/>
  <c r="M83" i="1" s="1"/>
  <c r="M79" i="1" a="1"/>
  <c r="M79" i="1" s="1"/>
  <c r="M97" i="1" a="1"/>
  <c r="M97" i="1" s="1"/>
  <c r="M95" i="1" a="1"/>
  <c r="M95" i="1" s="1"/>
  <c r="M93" i="1" a="1"/>
  <c r="M93" i="1" s="1"/>
  <c r="M92" i="1" a="1"/>
  <c r="M92" i="1" s="1"/>
  <c r="M91" i="1" a="1"/>
  <c r="M91" i="1" s="1"/>
  <c r="M90" i="1" a="1"/>
  <c r="M90" i="1" s="1"/>
  <c r="M89" i="1" a="1"/>
  <c r="M89" i="1" s="1"/>
  <c r="M88" i="1" a="1"/>
  <c r="M88" i="1" s="1"/>
  <c r="M86" i="1" a="1"/>
  <c r="M86" i="1" s="1"/>
  <c r="M84" i="1" a="1"/>
  <c r="M84" i="1" s="1"/>
  <c r="M82" i="1" a="1"/>
  <c r="M82" i="1" s="1"/>
  <c r="M80" i="1" a="1"/>
  <c r="M80" i="1" s="1"/>
  <c r="M78" i="1" a="1"/>
  <c r="M78" i="1" s="1"/>
  <c r="M76" i="1" a="1"/>
  <c r="M76" i="1" s="1"/>
  <c r="M74" i="1" a="1"/>
  <c r="M74" i="1" s="1"/>
  <c r="M72" i="1" a="1"/>
  <c r="M72" i="1" s="1"/>
  <c r="M70" i="1" a="1"/>
  <c r="M70" i="1" s="1"/>
  <c r="M68" i="1" a="1"/>
  <c r="M68" i="1" s="1"/>
  <c r="M66" i="1" a="1"/>
  <c r="M66" i="1" s="1"/>
  <c r="M64" i="1" a="1"/>
  <c r="M64" i="1" s="1"/>
  <c r="M62" i="1" a="1"/>
  <c r="M62" i="1" s="1"/>
  <c r="M60" i="1" a="1"/>
  <c r="M60" i="1" s="1"/>
  <c r="M58" i="1" a="1"/>
  <c r="M58" i="1" s="1"/>
  <c r="M56" i="1" a="1"/>
  <c r="M56" i="1" s="1"/>
  <c r="M54" i="1" a="1"/>
  <c r="M54" i="1" s="1"/>
  <c r="M52" i="1" a="1"/>
  <c r="M52" i="1" s="1"/>
  <c r="M50" i="1" a="1"/>
  <c r="M50" i="1" s="1"/>
  <c r="M48" i="1" a="1"/>
  <c r="M48" i="1" s="1"/>
  <c r="M46" i="1" a="1"/>
  <c r="M46" i="1" s="1"/>
  <c r="M44" i="1" a="1"/>
  <c r="M44" i="1" s="1"/>
  <c r="M42" i="1" a="1"/>
  <c r="M42" i="1" s="1"/>
  <c r="M40" i="1" a="1"/>
  <c r="M40" i="1" s="1"/>
  <c r="M38" i="1" a="1"/>
  <c r="M38" i="1" s="1"/>
  <c r="M36" i="1" a="1"/>
  <c r="M36" i="1" s="1"/>
  <c r="M34" i="1" a="1"/>
  <c r="M34" i="1" s="1"/>
  <c r="M32" i="1" a="1"/>
  <c r="M32" i="1" s="1"/>
  <c r="M30" i="1" a="1"/>
  <c r="M30" i="1" s="1"/>
  <c r="M28" i="1" a="1"/>
  <c r="M28" i="1" s="1"/>
  <c r="M26" i="1" a="1"/>
  <c r="M26" i="1" s="1"/>
  <c r="M77" i="1" a="1"/>
  <c r="M77" i="1" s="1"/>
  <c r="M75" i="1" a="1"/>
  <c r="M75" i="1" s="1"/>
  <c r="M73" i="1" a="1"/>
  <c r="M73" i="1" s="1"/>
  <c r="M71" i="1" a="1"/>
  <c r="M71" i="1" s="1"/>
  <c r="M69" i="1" a="1"/>
  <c r="M69" i="1" s="1"/>
  <c r="M67" i="1" a="1"/>
  <c r="M67" i="1" s="1"/>
  <c r="M65" i="1" a="1"/>
  <c r="M65" i="1" s="1"/>
  <c r="M63" i="1" a="1"/>
  <c r="M63" i="1" s="1"/>
  <c r="M61" i="1" a="1"/>
  <c r="M61" i="1" s="1"/>
  <c r="M59" i="1" a="1"/>
  <c r="M59" i="1" s="1"/>
  <c r="M57" i="1" a="1"/>
  <c r="M57" i="1" s="1"/>
  <c r="M55" i="1" a="1"/>
  <c r="M55" i="1" s="1"/>
  <c r="M53" i="1" a="1"/>
  <c r="M53" i="1" s="1"/>
  <c r="M51" i="1" a="1"/>
  <c r="M51" i="1" s="1"/>
  <c r="M49" i="1" a="1"/>
  <c r="M49" i="1" s="1"/>
  <c r="M47" i="1" a="1"/>
  <c r="M47" i="1" s="1"/>
  <c r="M45" i="1" a="1"/>
  <c r="M45" i="1" s="1"/>
  <c r="M43" i="1" a="1"/>
  <c r="M43" i="1" s="1"/>
  <c r="M41" i="1" a="1"/>
  <c r="M41" i="1" s="1"/>
  <c r="M39" i="1" a="1"/>
  <c r="M39" i="1" s="1"/>
  <c r="M37" i="1" a="1"/>
  <c r="M37" i="1" s="1"/>
  <c r="M35" i="1" a="1"/>
  <c r="M35" i="1" s="1"/>
  <c r="M33" i="1" a="1"/>
  <c r="M33" i="1" s="1"/>
  <c r="M31" i="1" a="1"/>
  <c r="M31" i="1" s="1"/>
  <c r="M29" i="1" a="1"/>
  <c r="M29" i="1" s="1"/>
  <c r="M27" i="1" a="1"/>
  <c r="M27" i="1" s="1"/>
  <c r="M25" i="1" a="1"/>
  <c r="M25" i="1" s="1"/>
</calcChain>
</file>

<file path=xl/sharedStrings.xml><?xml version="1.0" encoding="utf-8"?>
<sst xmlns="http://schemas.openxmlformats.org/spreadsheetml/2006/main" count="161" uniqueCount="63">
  <si>
    <t>100</t>
  </si>
  <si>
    <t>12</t>
  </si>
  <si>
    <t>1</t>
  </si>
  <si>
    <t>2</t>
  </si>
  <si>
    <t>3</t>
  </si>
  <si>
    <t>4</t>
  </si>
  <si>
    <t>5</t>
  </si>
  <si>
    <t>Ahlawy 1 C 12*12</t>
  </si>
  <si>
    <t>Super Ahlawy 8 Boite 1.50 EGP</t>
  </si>
  <si>
    <t>Ahlawy 6 boites de 2 livres</t>
  </si>
  <si>
    <t>Bisque mandchoue 12*24.50 BC</t>
  </si>
  <si>
    <t>Biscuit Chicco 1g</t>
  </si>
  <si>
    <t>Ahlawy 3 c 4*12 pièces</t>
  </si>
  <si>
    <t>Gaufrette vanille pour 1c</t>
  </si>
  <si>
    <t>Gaufrette au chocolat pour 1c</t>
  </si>
  <si>
    <t>Ahlawy 12 boites de 2 livres</t>
  </si>
  <si>
    <t>Bisque Manchow 6*24 1g</t>
  </si>
  <si>
    <t>Bisque Manchow 6*12 2g</t>
  </si>
  <si>
    <t>Ahlawy plaquette 1 c</t>
  </si>
  <si>
    <t>Plaquette Ahlawy 2c</t>
  </si>
  <si>
    <t>Chicopesk 2g</t>
  </si>
  <si>
    <t>Ahlawy Doigt 2 c</t>
  </si>
  <si>
    <t>Ahlawy avec les dates 2 c</t>
  </si>
  <si>
    <t>Plaquette Ahlawy 3c</t>
  </si>
  <si>
    <t>Mancho Idem 4 cases</t>
  </si>
  <si>
    <t>Biscuits Ahlawy 1,5 g</t>
  </si>
  <si>
    <t>Wafer 8 boîtes * 6 paquets 5 livres</t>
  </si>
  <si>
    <t>gaufrettes, 6 boîtes * 8 paquets, 5 livres</t>
  </si>
  <si>
    <t>Ahlawy avec dates 3 c 4 p</t>
  </si>
  <si>
    <t>ranger</t>
  </si>
  <si>
    <t>Nom du produit</t>
  </si>
  <si>
    <t>Unité</t>
  </si>
  <si>
    <t>le prix</t>
  </si>
  <si>
    <t>stock actuel k</t>
  </si>
  <si>
    <t>Le stock actuel s</t>
  </si>
  <si>
    <t>Valeur totale</t>
  </si>
  <si>
    <t>date de validité</t>
  </si>
  <si>
    <t>le groupe</t>
  </si>
  <si>
    <t>validité du lien</t>
  </si>
  <si>
    <t>Code de l'article</t>
  </si>
  <si>
    <t>achat</t>
  </si>
  <si>
    <t>vente</t>
  </si>
  <si>
    <t>la date</t>
  </si>
  <si>
    <t>type de mouvement</t>
  </si>
  <si>
    <t>Acheter un carton</t>
  </si>
  <si>
    <t>acheter un morceau</t>
  </si>
  <si>
    <t>Échange de cartons</t>
  </si>
  <si>
    <t>Échanger une pièce</t>
  </si>
  <si>
    <t>Numéro de document</t>
  </si>
  <si>
    <t>du magasin</t>
  </si>
  <si>
    <t>production complète</t>
  </si>
  <si>
    <t>magasin phare</t>
  </si>
  <si>
    <t>Des biscuits</t>
  </si>
  <si>
    <t>Transfert de la production complète au magasin principal</t>
  </si>
  <si>
    <t>date de l'inscription</t>
  </si>
  <si>
    <t>Validité du produit</t>
  </si>
  <si>
    <t>Type de transfert</t>
  </si>
  <si>
    <t>administration</t>
  </si>
  <si>
    <t>autre</t>
  </si>
  <si>
    <t>autre1</t>
  </si>
  <si>
    <t>autre2</t>
  </si>
  <si>
    <t>compte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</si>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</sst>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\ AM/PM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Verdana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4" fillId="4" borderId="5" xfId="0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wrapText="1"/>
    </xf>
    <xf numFmtId="0" fontId="7" fillId="4" borderId="0" xfId="1" applyFont="1" applyFill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8" fillId="5" borderId="1" xfId="1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center" vertical="center" wrapText="1"/>
    </xf>
    <xf numFmtId="14" fontId="3" fillId="6" borderId="4" xfId="0" applyNumberFormat="1" applyFont="1" applyFill="1" applyBorder="1" applyAlignment="1">
      <alignment horizontal="center" vertical="center"/>
    </xf>
    <xf numFmtId="0" fontId="0" fillId="6" borderId="0" xfId="0" applyFill="1"/>
    <xf numFmtId="14" fontId="9" fillId="6" borderId="5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Normal_Stock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3</xdr:row>
      <xdr:rowOff>47625</xdr:rowOff>
    </xdr:from>
    <xdr:to>
      <xdr:col>13</xdr:col>
      <xdr:colOff>0</xdr:colOff>
      <xdr:row>4</xdr:row>
      <xdr:rowOff>38100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1420475" y="83820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371475</xdr:colOff>
      <xdr:row>0</xdr:row>
      <xdr:rowOff>266700</xdr:rowOff>
    </xdr:from>
    <xdr:to>
      <xdr:col>14</xdr:col>
      <xdr:colOff>552450</xdr:colOff>
      <xdr:row>1</xdr:row>
      <xdr:rowOff>66675</xdr:rowOff>
    </xdr:to>
    <xdr:sp macro="" textlink="">
      <xdr:nvSpPr>
        <xdr:cNvPr id="3" name="Text Box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2058650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238125</xdr:colOff>
      <xdr:row>0</xdr:row>
      <xdr:rowOff>190500</xdr:rowOff>
    </xdr:from>
    <xdr:to>
      <xdr:col>15</xdr:col>
      <xdr:colOff>390525</xdr:colOff>
      <xdr:row>1</xdr:row>
      <xdr:rowOff>161925</xdr:rowOff>
    </xdr:to>
    <xdr:sp macro="[0]!etatstock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611100" y="190500"/>
          <a:ext cx="8382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  <xdr:twoCellAnchor>
    <xdr:from>
      <xdr:col>14</xdr:col>
      <xdr:colOff>419100</xdr:colOff>
      <xdr:row>2</xdr:row>
      <xdr:rowOff>171450</xdr:rowOff>
    </xdr:from>
    <xdr:to>
      <xdr:col>16</xdr:col>
      <xdr:colOff>104775</xdr:colOff>
      <xdr:row>4</xdr:row>
      <xdr:rowOff>152400</xdr:rowOff>
    </xdr:to>
    <xdr:sp macro="[0]!majddv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2792075" y="771525"/>
          <a:ext cx="105727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  <xdr:oneCellAnchor>
    <xdr:from>
      <xdr:col>13</xdr:col>
      <xdr:colOff>371475</xdr:colOff>
      <xdr:row>1</xdr:row>
      <xdr:rowOff>266700</xdr:rowOff>
    </xdr:from>
    <xdr:ext cx="866775" cy="190500"/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</xdr:row>
      <xdr:rowOff>266700</xdr:rowOff>
    </xdr:from>
    <xdr:ext cx="866775" cy="190500"/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3</xdr:row>
      <xdr:rowOff>266700</xdr:rowOff>
    </xdr:from>
    <xdr:ext cx="866775" cy="190500"/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4</xdr:row>
      <xdr:rowOff>266700</xdr:rowOff>
    </xdr:from>
    <xdr:ext cx="866775" cy="190500"/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5</xdr:row>
      <xdr:rowOff>266700</xdr:rowOff>
    </xdr:from>
    <xdr:ext cx="866775" cy="190500"/>
    <xdr:sp macro="" textlink="">
      <xdr:nvSpPr>
        <xdr:cNvPr id="10" name="Text Box 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6</xdr:row>
      <xdr:rowOff>266700</xdr:rowOff>
    </xdr:from>
    <xdr:ext cx="866775" cy="190500"/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7</xdr:row>
      <xdr:rowOff>266700</xdr:rowOff>
    </xdr:from>
    <xdr:ext cx="866775" cy="190500"/>
    <xdr:sp macro="" textlink="">
      <xdr:nvSpPr>
        <xdr:cNvPr id="12" name="Text Box 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8</xdr:row>
      <xdr:rowOff>266700</xdr:rowOff>
    </xdr:from>
    <xdr:ext cx="866775" cy="190500"/>
    <xdr:sp macro="" textlink="">
      <xdr:nvSpPr>
        <xdr:cNvPr id="13" name="Text Box 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9</xdr:row>
      <xdr:rowOff>266700</xdr:rowOff>
    </xdr:from>
    <xdr:ext cx="866775" cy="190500"/>
    <xdr:sp macro="" textlink="">
      <xdr:nvSpPr>
        <xdr:cNvPr id="14" name="Text Box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10</xdr:row>
      <xdr:rowOff>266700</xdr:rowOff>
    </xdr:from>
    <xdr:ext cx="866775" cy="190500"/>
    <xdr:sp macro="" textlink="">
      <xdr:nvSpPr>
        <xdr:cNvPr id="15" name="Text Box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11</xdr:row>
      <xdr:rowOff>266700</xdr:rowOff>
    </xdr:from>
    <xdr:ext cx="866775" cy="190500"/>
    <xdr:sp macro="" textlink="">
      <xdr:nvSpPr>
        <xdr:cNvPr id="16" name="Text Box 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12</xdr:row>
      <xdr:rowOff>266700</xdr:rowOff>
    </xdr:from>
    <xdr:ext cx="866775" cy="190500"/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13</xdr:row>
      <xdr:rowOff>266700</xdr:rowOff>
    </xdr:from>
    <xdr:ext cx="866775" cy="190500"/>
    <xdr:sp macro="" textlink="">
      <xdr:nvSpPr>
        <xdr:cNvPr id="18" name="Text Box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14</xdr:row>
      <xdr:rowOff>266700</xdr:rowOff>
    </xdr:from>
    <xdr:ext cx="866775" cy="190500"/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15</xdr:row>
      <xdr:rowOff>266700</xdr:rowOff>
    </xdr:from>
    <xdr:ext cx="866775" cy="190500"/>
    <xdr:sp macro="" textlink="">
      <xdr:nvSpPr>
        <xdr:cNvPr id="20" name="Text Box 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16</xdr:row>
      <xdr:rowOff>266700</xdr:rowOff>
    </xdr:from>
    <xdr:ext cx="866775" cy="190500"/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17</xdr:row>
      <xdr:rowOff>266700</xdr:rowOff>
    </xdr:from>
    <xdr:ext cx="866775" cy="190500"/>
    <xdr:sp macro="" textlink="">
      <xdr:nvSpPr>
        <xdr:cNvPr id="22" name="Text Box 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18</xdr:row>
      <xdr:rowOff>266700</xdr:rowOff>
    </xdr:from>
    <xdr:ext cx="866775" cy="190500"/>
    <xdr:sp macro="" textlink="">
      <xdr:nvSpPr>
        <xdr:cNvPr id="23" name="Text Box 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19</xdr:row>
      <xdr:rowOff>266700</xdr:rowOff>
    </xdr:from>
    <xdr:ext cx="866775" cy="190500"/>
    <xdr:sp macro="" textlink="">
      <xdr:nvSpPr>
        <xdr:cNvPr id="24" name="Text Box 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20</xdr:row>
      <xdr:rowOff>266700</xdr:rowOff>
    </xdr:from>
    <xdr:ext cx="866775" cy="190500"/>
    <xdr:sp macro="" textlink="">
      <xdr:nvSpPr>
        <xdr:cNvPr id="25" name="Text Box 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13</xdr:col>
      <xdr:colOff>371475</xdr:colOff>
      <xdr:row>21</xdr:row>
      <xdr:rowOff>266700</xdr:rowOff>
    </xdr:from>
    <xdr:ext cx="866775" cy="190500"/>
    <xdr:sp macro="" textlink="">
      <xdr:nvSpPr>
        <xdr:cNvPr id="26" name="Text Box 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2658725" y="266700"/>
          <a:ext cx="8667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98"/>
  <sheetViews>
    <sheetView tabSelected="1" workbookViewId="0">
      <selection activeCell="A2" sqref="A2"/>
    </sheetView>
  </sheetViews>
  <sheetFormatPr baseColWidth="10" defaultColWidth="8.88671875" defaultRowHeight="14.4" x14ac:dyDescent="0.3"/>
  <cols>
    <col min="1" max="1" width="8.6640625" bestFit="1" customWidth="1"/>
    <col min="2" max="2" width="39" bestFit="1" customWidth="1"/>
    <col min="5" max="5" width="15.33203125" bestFit="1" customWidth="1"/>
    <col min="6" max="6" width="18.33203125" bestFit="1" customWidth="1"/>
    <col min="8" max="8" width="16.6640625" bestFit="1" customWidth="1"/>
    <col min="9" max="9" width="10.6640625" bestFit="1" customWidth="1"/>
    <col min="11" max="12" width="0" hidden="1" customWidth="1"/>
    <col min="13" max="13" width="16.6640625" style="29" bestFit="1" customWidth="1"/>
    <col min="14" max="14" width="9" style="33"/>
  </cols>
  <sheetData>
    <row r="1" spans="1:14" ht="30.75" customHeight="1" thickTop="1" thickBot="1" x14ac:dyDescent="0.35">
      <c r="A1" s="12" t="s">
        <v>29</v>
      </c>
      <c r="B1" s="13" t="s">
        <v>30</v>
      </c>
      <c r="C1" s="13" t="s">
        <v>31</v>
      </c>
      <c r="D1" s="13" t="s">
        <v>32</v>
      </c>
      <c r="E1" s="13" t="s">
        <v>33</v>
      </c>
      <c r="F1" s="13" t="s">
        <v>34</v>
      </c>
      <c r="G1" s="13" t="s">
        <v>35</v>
      </c>
      <c r="H1" s="14" t="s">
        <v>36</v>
      </c>
      <c r="I1" s="13" t="s">
        <v>37</v>
      </c>
      <c r="J1" s="15" t="s">
        <v>62</v>
      </c>
      <c r="M1" s="28" t="s">
        <v>36</v>
      </c>
    </row>
    <row r="2" spans="1:14" ht="31.8" thickTop="1" x14ac:dyDescent="0.3">
      <c r="A2" s="16">
        <v>100</v>
      </c>
      <c r="B2" s="17" t="s">
        <v>7</v>
      </c>
      <c r="C2" s="17">
        <v>12</v>
      </c>
      <c r="D2" s="16">
        <v>110</v>
      </c>
      <c r="E2" s="16">
        <v>65</v>
      </c>
      <c r="F2" s="18"/>
      <c r="G2" s="18">
        <f t="shared" ref="G2:G23" si="0">D2*E2</f>
        <v>7150</v>
      </c>
      <c r="H2" s="19">
        <f>IFERROR(IF(A2&gt;0,VLOOKUP(Mvts!A2,Mvts!A:E,5,0),0),"")</f>
        <v>45017</v>
      </c>
      <c r="I2" s="20" t="s">
        <v>52</v>
      </c>
      <c r="J2" s="21" t="str">
        <f>A2&amp;COUNTIF(A:A,Mvts!B2)</f>
        <v>1001</v>
      </c>
      <c r="M2" s="30">
        <v>44927</v>
      </c>
      <c r="N2" s="33">
        <f>D2/C2</f>
        <v>9.1666666666666661</v>
      </c>
    </row>
    <row r="3" spans="1:14" ht="31.2" x14ac:dyDescent="0.3">
      <c r="A3" s="16">
        <v>101</v>
      </c>
      <c r="B3" s="17" t="s">
        <v>8</v>
      </c>
      <c r="C3" s="17">
        <v>8</v>
      </c>
      <c r="D3" s="16">
        <v>120</v>
      </c>
      <c r="E3" s="16"/>
      <c r="F3" s="18"/>
      <c r="G3" s="18">
        <f t="shared" si="0"/>
        <v>0</v>
      </c>
      <c r="H3" s="19">
        <f>IFERROR(IF(A3&gt;0,VLOOKUP(Mvts!A3,Mvts!A:E,5,0),0),"")</f>
        <v>45017</v>
      </c>
      <c r="I3" s="20" t="s">
        <v>52</v>
      </c>
      <c r="J3" s="21" t="str">
        <f>A3&amp;COUNTIF(A:A,Mvts!B3)</f>
        <v>1011</v>
      </c>
      <c r="M3" s="30"/>
      <c r="N3" s="33">
        <f t="shared" ref="N3:N23" si="1">D3/C3</f>
        <v>15</v>
      </c>
    </row>
    <row r="4" spans="1:14" ht="31.2" x14ac:dyDescent="0.3">
      <c r="A4" s="16">
        <v>102</v>
      </c>
      <c r="B4" s="17" t="s">
        <v>9</v>
      </c>
      <c r="C4" s="17">
        <v>6</v>
      </c>
      <c r="D4" s="16">
        <v>120</v>
      </c>
      <c r="E4" s="16"/>
      <c r="F4" s="18"/>
      <c r="G4" s="18">
        <f t="shared" si="0"/>
        <v>0</v>
      </c>
      <c r="H4" s="19">
        <f>IFERROR(IF(A4&gt;0,VLOOKUP(Mvts!A4,Mvts!A:E,5,0),0),"")</f>
        <v>45017</v>
      </c>
      <c r="I4" s="20" t="s">
        <v>52</v>
      </c>
      <c r="J4" s="21" t="str">
        <f>A4&amp;COUNTIF(A:A,Mvts!B4)</f>
        <v>1021</v>
      </c>
      <c r="M4" s="30"/>
      <c r="N4" s="33">
        <f t="shared" si="1"/>
        <v>20</v>
      </c>
    </row>
    <row r="5" spans="1:14" ht="31.2" x14ac:dyDescent="0.3">
      <c r="A5" s="16">
        <v>103</v>
      </c>
      <c r="B5" s="17" t="s">
        <v>10</v>
      </c>
      <c r="C5" s="17">
        <v>12</v>
      </c>
      <c r="D5" s="16">
        <v>120</v>
      </c>
      <c r="E5" s="16"/>
      <c r="F5" s="18"/>
      <c r="G5" s="18">
        <f t="shared" si="0"/>
        <v>0</v>
      </c>
      <c r="H5" s="19">
        <f>IFERROR(IF(A5&gt;0,VLOOKUP(Mvts!A5,Mvts!A:E,5,0),0),"")</f>
        <v>45017</v>
      </c>
      <c r="I5" s="20" t="s">
        <v>52</v>
      </c>
      <c r="J5" s="21" t="str">
        <f>A5&amp;COUNTIF(A:A,Mvts!B5)</f>
        <v>1031</v>
      </c>
      <c r="M5" s="30"/>
      <c r="N5" s="33">
        <f t="shared" si="1"/>
        <v>10</v>
      </c>
    </row>
    <row r="6" spans="1:14" ht="31.2" x14ac:dyDescent="0.3">
      <c r="A6" s="16">
        <v>104</v>
      </c>
      <c r="B6" s="17" t="s">
        <v>11</v>
      </c>
      <c r="C6" s="17">
        <v>12</v>
      </c>
      <c r="D6" s="16">
        <v>120</v>
      </c>
      <c r="E6" s="16"/>
      <c r="F6" s="18"/>
      <c r="G6" s="18">
        <f t="shared" si="0"/>
        <v>0</v>
      </c>
      <c r="H6" s="19">
        <f>IFERROR(IF(A6&gt;0,VLOOKUP(Mvts!A6,Mvts!A:E,5,0),0),"")</f>
        <v>45017</v>
      </c>
      <c r="I6" s="20" t="s">
        <v>52</v>
      </c>
      <c r="J6" s="21" t="str">
        <f>A6&amp;COUNTIF(A:A,Mvts!B6)</f>
        <v>1041</v>
      </c>
      <c r="M6" s="30"/>
      <c r="N6" s="33">
        <f t="shared" si="1"/>
        <v>10</v>
      </c>
    </row>
    <row r="7" spans="1:14" ht="31.2" x14ac:dyDescent="0.3">
      <c r="A7" s="16">
        <v>105</v>
      </c>
      <c r="B7" s="17" t="s">
        <v>12</v>
      </c>
      <c r="C7" s="17">
        <v>4</v>
      </c>
      <c r="D7" s="16">
        <v>120</v>
      </c>
      <c r="E7" s="16"/>
      <c r="F7" s="18"/>
      <c r="G7" s="18">
        <f t="shared" si="0"/>
        <v>0</v>
      </c>
      <c r="H7" s="19">
        <f>IFERROR(IF(A7&gt;0,VLOOKUP(Mvts!A7,Mvts!A:E,5,0),0),"")</f>
        <v>45017</v>
      </c>
      <c r="I7" s="20" t="s">
        <v>52</v>
      </c>
      <c r="J7" s="21" t="str">
        <f>A7&amp;COUNTIF(A:A,Mvts!B7)</f>
        <v>1051</v>
      </c>
      <c r="M7" s="30"/>
      <c r="N7" s="33">
        <f t="shared" si="1"/>
        <v>30</v>
      </c>
    </row>
    <row r="8" spans="1:14" ht="31.2" x14ac:dyDescent="0.3">
      <c r="A8" s="16">
        <v>106</v>
      </c>
      <c r="B8" s="17" t="s">
        <v>13</v>
      </c>
      <c r="C8" s="17">
        <v>12</v>
      </c>
      <c r="D8" s="16">
        <v>120</v>
      </c>
      <c r="E8" s="16"/>
      <c r="F8" s="18"/>
      <c r="G8" s="18">
        <f t="shared" si="0"/>
        <v>0</v>
      </c>
      <c r="H8" s="19" t="str">
        <f>IFERROR(IF(A8&gt;0,VLOOKUP(Mvts!A8,Mvts!A:E,5,0),0),"")</f>
        <v/>
      </c>
      <c r="I8" s="20" t="s">
        <v>52</v>
      </c>
      <c r="J8" s="21" t="str">
        <f>A8&amp;COUNTIF(A:A,Mvts!B8)</f>
        <v>1060</v>
      </c>
      <c r="M8" s="30"/>
      <c r="N8" s="33">
        <f t="shared" si="1"/>
        <v>10</v>
      </c>
    </row>
    <row r="9" spans="1:14" ht="31.2" x14ac:dyDescent="0.3">
      <c r="A9" s="16">
        <v>107</v>
      </c>
      <c r="B9" s="17" t="s">
        <v>14</v>
      </c>
      <c r="C9" s="17">
        <v>12</v>
      </c>
      <c r="D9" s="16">
        <v>120</v>
      </c>
      <c r="E9" s="16"/>
      <c r="F9" s="18"/>
      <c r="G9" s="18">
        <f t="shared" si="0"/>
        <v>0</v>
      </c>
      <c r="H9" s="19" t="str">
        <f>IFERROR(IF(A9&gt;0,VLOOKUP(Mvts!A9,Mvts!A:E,5,0),0),"")</f>
        <v/>
      </c>
      <c r="I9" s="20" t="s">
        <v>52</v>
      </c>
      <c r="J9" s="21" t="str">
        <f>A9&amp;COUNTIF(A:A,Mvts!B9)</f>
        <v>1070</v>
      </c>
      <c r="M9" s="30"/>
      <c r="N9" s="33">
        <f t="shared" si="1"/>
        <v>10</v>
      </c>
    </row>
    <row r="10" spans="1:14" ht="31.2" x14ac:dyDescent="0.3">
      <c r="A10" s="16">
        <v>108</v>
      </c>
      <c r="B10" s="17" t="s">
        <v>15</v>
      </c>
      <c r="C10" s="17">
        <v>12</v>
      </c>
      <c r="D10" s="16">
        <v>120</v>
      </c>
      <c r="E10" s="16"/>
      <c r="F10" s="18"/>
      <c r="G10" s="18">
        <f t="shared" si="0"/>
        <v>0</v>
      </c>
      <c r="H10" s="19" t="str">
        <f>IFERROR(IF(A10&gt;0,VLOOKUP(Mvts!A10,Mvts!A:E,5,0),0),"")</f>
        <v/>
      </c>
      <c r="I10" s="20" t="s">
        <v>52</v>
      </c>
      <c r="J10" s="21" t="str">
        <f>A10&amp;COUNTIF(A:A,Mvts!B10)</f>
        <v>1080</v>
      </c>
      <c r="M10" s="30"/>
      <c r="N10" s="33">
        <f t="shared" si="1"/>
        <v>10</v>
      </c>
    </row>
    <row r="11" spans="1:14" ht="31.2" x14ac:dyDescent="0.3">
      <c r="A11" s="16">
        <v>109</v>
      </c>
      <c r="B11" s="17" t="s">
        <v>16</v>
      </c>
      <c r="C11" s="17">
        <v>6</v>
      </c>
      <c r="D11" s="16">
        <v>120</v>
      </c>
      <c r="E11" s="16"/>
      <c r="F11" s="18"/>
      <c r="G11" s="18">
        <f t="shared" si="0"/>
        <v>0</v>
      </c>
      <c r="H11" s="19" t="str">
        <f>IFERROR(IF(A11&gt;0,VLOOKUP(Mvts!A11,Mvts!A:E,5,0),0),"")</f>
        <v/>
      </c>
      <c r="I11" s="20" t="s">
        <v>52</v>
      </c>
      <c r="J11" s="21" t="str">
        <f>A11&amp;COUNTIF(A:A,Mvts!B11)</f>
        <v>1090</v>
      </c>
      <c r="M11" s="30"/>
      <c r="N11" s="33">
        <f t="shared" si="1"/>
        <v>20</v>
      </c>
    </row>
    <row r="12" spans="1:14" ht="31.2" x14ac:dyDescent="0.3">
      <c r="A12" s="16">
        <v>110</v>
      </c>
      <c r="B12" s="17" t="s">
        <v>17</v>
      </c>
      <c r="C12" s="17">
        <v>6</v>
      </c>
      <c r="D12" s="16">
        <v>120</v>
      </c>
      <c r="E12" s="16"/>
      <c r="F12" s="18"/>
      <c r="G12" s="18">
        <f t="shared" si="0"/>
        <v>0</v>
      </c>
      <c r="H12" s="19" t="str">
        <f>IFERROR(IF(A12&gt;0,VLOOKUP(Mvts!A12,Mvts!A:E,5,0),0),"")</f>
        <v/>
      </c>
      <c r="I12" s="20" t="s">
        <v>52</v>
      </c>
      <c r="J12" s="21" t="str">
        <f>A12&amp;COUNTIF(A:A,Mvts!B12)</f>
        <v>1100</v>
      </c>
      <c r="M12" s="30"/>
      <c r="N12" s="33">
        <f t="shared" si="1"/>
        <v>20</v>
      </c>
    </row>
    <row r="13" spans="1:14" ht="31.2" x14ac:dyDescent="0.3">
      <c r="A13" s="16">
        <v>111</v>
      </c>
      <c r="B13" s="17" t="s">
        <v>18</v>
      </c>
      <c r="C13" s="17">
        <v>12</v>
      </c>
      <c r="D13" s="16">
        <v>120</v>
      </c>
      <c r="E13" s="16"/>
      <c r="F13" s="18"/>
      <c r="G13" s="18">
        <f t="shared" si="0"/>
        <v>0</v>
      </c>
      <c r="H13" s="19" t="str">
        <f>IFERROR(IF(A13&gt;0,VLOOKUP(Mvts!A13,Mvts!A:E,5,0),0),"")</f>
        <v/>
      </c>
      <c r="I13" s="20" t="s">
        <v>52</v>
      </c>
      <c r="J13" s="21" t="str">
        <f>A13&amp;COUNTIF(A:A,Mvts!B13)</f>
        <v>1110</v>
      </c>
      <c r="M13" s="30"/>
      <c r="N13" s="33">
        <f t="shared" si="1"/>
        <v>10</v>
      </c>
    </row>
    <row r="14" spans="1:14" ht="31.2" x14ac:dyDescent="0.3">
      <c r="A14" s="16">
        <v>112</v>
      </c>
      <c r="B14" s="17" t="s">
        <v>19</v>
      </c>
      <c r="C14" s="17">
        <v>12</v>
      </c>
      <c r="D14" s="16">
        <v>120</v>
      </c>
      <c r="E14" s="22"/>
      <c r="F14" s="23"/>
      <c r="G14" s="18">
        <f t="shared" si="0"/>
        <v>0</v>
      </c>
      <c r="H14" s="19" t="str">
        <f>IFERROR(IF(A14&gt;0,VLOOKUP(Mvts!A14,Mvts!A:E,5,0),0),"")</f>
        <v/>
      </c>
      <c r="I14" s="20" t="s">
        <v>52</v>
      </c>
      <c r="J14" s="21" t="str">
        <f>A14&amp;COUNTIF(A:A,Mvts!B14)</f>
        <v>1120</v>
      </c>
      <c r="L14" s="24"/>
      <c r="M14" s="30"/>
      <c r="N14" s="33">
        <f t="shared" si="1"/>
        <v>10</v>
      </c>
    </row>
    <row r="15" spans="1:14" ht="31.2" x14ac:dyDescent="0.3">
      <c r="A15" s="16">
        <v>113</v>
      </c>
      <c r="B15" s="17" t="s">
        <v>20</v>
      </c>
      <c r="C15" s="17">
        <v>12</v>
      </c>
      <c r="D15" s="16">
        <v>120</v>
      </c>
      <c r="E15" s="22"/>
      <c r="F15" s="23"/>
      <c r="G15" s="18">
        <f t="shared" si="0"/>
        <v>0</v>
      </c>
      <c r="H15" s="19" t="str">
        <f>IFERROR(IF(A15&gt;0,VLOOKUP(Mvts!A15,Mvts!A:E,5,0),0),"")</f>
        <v/>
      </c>
      <c r="I15" s="20" t="s">
        <v>52</v>
      </c>
      <c r="J15" s="21" t="str">
        <f>A15&amp;COUNTIF(A:A,Mvts!B15)</f>
        <v>1130</v>
      </c>
      <c r="K15" s="25"/>
      <c r="L15" s="24"/>
      <c r="M15" s="30"/>
      <c r="N15" s="33">
        <f t="shared" si="1"/>
        <v>10</v>
      </c>
    </row>
    <row r="16" spans="1:14" ht="31.2" x14ac:dyDescent="0.3">
      <c r="A16" s="16">
        <v>114</v>
      </c>
      <c r="B16" s="17" t="s">
        <v>21</v>
      </c>
      <c r="C16" s="17">
        <v>12</v>
      </c>
      <c r="D16" s="16">
        <v>120</v>
      </c>
      <c r="E16" s="22"/>
      <c r="F16" s="23"/>
      <c r="G16" s="18">
        <f t="shared" si="0"/>
        <v>0</v>
      </c>
      <c r="H16" s="19" t="str">
        <f>IFERROR(IF(A16&gt;0,VLOOKUP(Mvts!A16,Mvts!A:E,5,0),0),"")</f>
        <v/>
      </c>
      <c r="I16" s="20" t="s">
        <v>52</v>
      </c>
      <c r="J16" s="21" t="str">
        <f>A16&amp;COUNTIF(A:A,Mvts!B16)</f>
        <v>1140</v>
      </c>
      <c r="K16" s="25"/>
      <c r="M16" s="30"/>
      <c r="N16" s="33">
        <f t="shared" si="1"/>
        <v>10</v>
      </c>
    </row>
    <row r="17" spans="1:14" ht="31.2" x14ac:dyDescent="0.3">
      <c r="A17" s="16">
        <v>115</v>
      </c>
      <c r="B17" s="17" t="s">
        <v>22</v>
      </c>
      <c r="C17" s="17">
        <v>12</v>
      </c>
      <c r="D17" s="16">
        <v>120</v>
      </c>
      <c r="E17" s="22"/>
      <c r="F17" s="23"/>
      <c r="G17" s="18">
        <f t="shared" si="0"/>
        <v>0</v>
      </c>
      <c r="H17" s="19" t="str">
        <f>IFERROR(IF(A17&gt;0,VLOOKUP(Mvts!A17,Mvts!A:E,5,0),0),"")</f>
        <v/>
      </c>
      <c r="I17" s="20" t="s">
        <v>52</v>
      </c>
      <c r="J17" s="21" t="str">
        <f>A17&amp;COUNTIF(A:A,Mvts!B17)</f>
        <v>1150</v>
      </c>
      <c r="M17" s="30"/>
      <c r="N17" s="33">
        <f t="shared" si="1"/>
        <v>10</v>
      </c>
    </row>
    <row r="18" spans="1:14" ht="31.2" x14ac:dyDescent="0.3">
      <c r="A18" s="16">
        <v>116</v>
      </c>
      <c r="B18" s="17" t="s">
        <v>23</v>
      </c>
      <c r="C18" s="17">
        <v>6</v>
      </c>
      <c r="D18" s="16">
        <v>120</v>
      </c>
      <c r="E18" s="22"/>
      <c r="F18" s="23"/>
      <c r="G18" s="18">
        <f t="shared" si="0"/>
        <v>0</v>
      </c>
      <c r="H18" s="19" t="str">
        <f>IFERROR(IF(A18&gt;0,VLOOKUP(Mvts!A18,Mvts!A:E,5,0),0),"")</f>
        <v/>
      </c>
      <c r="I18" s="20" t="s">
        <v>52</v>
      </c>
      <c r="J18" s="21" t="str">
        <f>A18&amp;COUNTIF(A:A,Mvts!B18)</f>
        <v>1160</v>
      </c>
      <c r="M18" s="30"/>
      <c r="N18" s="33">
        <f t="shared" si="1"/>
        <v>20</v>
      </c>
    </row>
    <row r="19" spans="1:14" ht="31.2" x14ac:dyDescent="0.3">
      <c r="A19" s="16">
        <v>117</v>
      </c>
      <c r="B19" s="17" t="s">
        <v>24</v>
      </c>
      <c r="C19" s="17">
        <v>4</v>
      </c>
      <c r="D19" s="16">
        <v>120</v>
      </c>
      <c r="E19" s="22"/>
      <c r="F19" s="23"/>
      <c r="G19" s="18">
        <f t="shared" si="0"/>
        <v>0</v>
      </c>
      <c r="H19" s="19" t="str">
        <f>IFERROR(IF(A19&gt;0,VLOOKUP(Mvts!A19,Mvts!A:E,5,0),0),"")</f>
        <v/>
      </c>
      <c r="I19" s="20" t="s">
        <v>52</v>
      </c>
      <c r="J19" s="21" t="str">
        <f>A19&amp;COUNTIF(A:A,Mvts!B19)</f>
        <v>1170</v>
      </c>
      <c r="M19" s="30"/>
      <c r="N19" s="33">
        <f t="shared" si="1"/>
        <v>30</v>
      </c>
    </row>
    <row r="20" spans="1:14" ht="31.2" x14ac:dyDescent="0.3">
      <c r="A20" s="16">
        <v>118</v>
      </c>
      <c r="B20" s="17" t="s">
        <v>25</v>
      </c>
      <c r="C20" s="17">
        <v>8</v>
      </c>
      <c r="D20" s="16">
        <v>120</v>
      </c>
      <c r="E20" s="22"/>
      <c r="F20" s="23"/>
      <c r="G20" s="18">
        <f t="shared" si="0"/>
        <v>0</v>
      </c>
      <c r="H20" s="19" t="str">
        <f>IFERROR(IF(A20&gt;0,VLOOKUP(Mvts!A20,Mvts!A:E,5,0),0),"")</f>
        <v/>
      </c>
      <c r="I20" s="20" t="s">
        <v>52</v>
      </c>
      <c r="J20" s="21" t="str">
        <f>A20&amp;COUNTIF(A:A,Mvts!B20)</f>
        <v>1180</v>
      </c>
      <c r="M20" s="30"/>
      <c r="N20" s="33">
        <f t="shared" si="1"/>
        <v>15</v>
      </c>
    </row>
    <row r="21" spans="1:14" ht="31.2" x14ac:dyDescent="0.3">
      <c r="A21" s="16">
        <v>119</v>
      </c>
      <c r="B21" s="17" t="s">
        <v>26</v>
      </c>
      <c r="C21" s="17">
        <v>8</v>
      </c>
      <c r="D21" s="16">
        <v>192</v>
      </c>
      <c r="E21" s="22"/>
      <c r="F21" s="23"/>
      <c r="G21" s="18">
        <f t="shared" si="0"/>
        <v>0</v>
      </c>
      <c r="H21" s="19" t="str">
        <f>IFERROR(IF(A21&gt;0,VLOOKUP(Mvts!A21,Mvts!A:E,5,0),0),"")</f>
        <v/>
      </c>
      <c r="I21" s="20" t="s">
        <v>52</v>
      </c>
      <c r="J21" s="21" t="str">
        <f>A21&amp;COUNTIF(A:A,Mvts!B21)</f>
        <v>1190</v>
      </c>
      <c r="M21" s="30"/>
      <c r="N21" s="33">
        <f t="shared" si="1"/>
        <v>24</v>
      </c>
    </row>
    <row r="22" spans="1:14" ht="31.2" x14ac:dyDescent="0.3">
      <c r="A22" s="16">
        <v>120</v>
      </c>
      <c r="B22" s="17" t="s">
        <v>27</v>
      </c>
      <c r="C22" s="17">
        <v>6</v>
      </c>
      <c r="D22" s="16">
        <v>192</v>
      </c>
      <c r="E22" s="22"/>
      <c r="F22" s="23"/>
      <c r="G22" s="18">
        <f t="shared" si="0"/>
        <v>0</v>
      </c>
      <c r="H22" s="19" t="str">
        <f>IFERROR(IF(A22&gt;0,VLOOKUP(Mvts!A22,Mvts!A:E,5,0),0),"")</f>
        <v/>
      </c>
      <c r="I22" s="20" t="s">
        <v>52</v>
      </c>
      <c r="J22" s="21" t="str">
        <f>A22&amp;COUNTIF(A:A,Mvts!B22)</f>
        <v>1200</v>
      </c>
      <c r="M22" s="30"/>
      <c r="N22" s="33">
        <f t="shared" si="1"/>
        <v>32</v>
      </c>
    </row>
    <row r="23" spans="1:14" ht="31.2" x14ac:dyDescent="0.3">
      <c r="A23" s="16">
        <v>121</v>
      </c>
      <c r="B23" s="17" t="s">
        <v>28</v>
      </c>
      <c r="C23" s="17">
        <v>4</v>
      </c>
      <c r="D23" s="16">
        <v>120</v>
      </c>
      <c r="E23" s="22"/>
      <c r="F23" s="23"/>
      <c r="G23" s="18">
        <f t="shared" si="0"/>
        <v>0</v>
      </c>
      <c r="H23" s="19" t="str">
        <f>IFERROR(IF(A23&gt;0,VLOOKUP(Mvts!A23,Mvts!A:E,5,0),0),"")</f>
        <v/>
      </c>
      <c r="I23" s="20" t="s">
        <v>52</v>
      </c>
      <c r="J23" s="21" t="str">
        <f>A23&amp;COUNTIF(A:A,Mvts!B23)</f>
        <v>1210</v>
      </c>
      <c r="M23" s="30"/>
      <c r="N23" s="33">
        <f t="shared" si="1"/>
        <v>30</v>
      </c>
    </row>
    <row r="24" spans="1:14" ht="15.6" x14ac:dyDescent="0.3">
      <c r="A24" s="16"/>
      <c r="B24" s="26"/>
      <c r="C24" s="17"/>
      <c r="D24" s="22"/>
      <c r="E24" s="22"/>
      <c r="F24" s="23"/>
      <c r="G24" s="18"/>
      <c r="H24" s="19">
        <f>IFERROR(IF(A24&gt;0,VLOOKUP(Mvts!A24,Mvts!A:E,5,0),0),"")</f>
        <v>0</v>
      </c>
      <c r="I24" s="27"/>
      <c r="J24" s="21" t="str">
        <f>A24&amp;COUNTIF(A:A,Mvts!B24)</f>
        <v>0</v>
      </c>
      <c r="M24" s="30"/>
    </row>
    <row r="25" spans="1:14" ht="15.6" x14ac:dyDescent="0.3">
      <c r="A25" s="16"/>
      <c r="B25" s="26"/>
      <c r="C25" s="17"/>
      <c r="D25" s="22"/>
      <c r="E25" s="22"/>
      <c r="F25" s="23"/>
      <c r="G25" s="18"/>
      <c r="H25" s="19">
        <f>IFERROR(IF(A25&gt;0,VLOOKUP(Mvts!A25,Mvts!A:E,5,0),0),"")</f>
        <v>0</v>
      </c>
      <c r="I25" s="27"/>
      <c r="J25" s="21" t="str">
        <f>A25&amp;COUNTIF(A:A,Mvts!B25)</f>
        <v>0</v>
      </c>
      <c r="M25" s="30" t="str">
        <f t="array" ref="M25">IFERROR(INDEX(Mvts!$S$2:$S$19992,MATCH(1,IF(Mvts!$A$2:$A$19992=Stock!$J25,IF(Mvts!$V$2:$V$19992&gt;0,1)),0)),"")</f>
        <v/>
      </c>
    </row>
    <row r="26" spans="1:14" ht="15.6" x14ac:dyDescent="0.3">
      <c r="A26" s="16"/>
      <c r="B26" s="26"/>
      <c r="C26" s="17"/>
      <c r="D26" s="22"/>
      <c r="E26" s="22"/>
      <c r="F26" s="23"/>
      <c r="G26" s="18"/>
      <c r="H26" s="19">
        <f>IFERROR(IF(A26&gt;0,VLOOKUP(Mvts!A26,Mvts!A:E,5,0),0),"")</f>
        <v>0</v>
      </c>
      <c r="I26" s="27"/>
      <c r="J26" s="21" t="str">
        <f>A26&amp;COUNTIF(A:A,Mvts!B26)</f>
        <v>0</v>
      </c>
      <c r="M26" s="30" t="str">
        <f t="array" ref="M26">IFERROR(INDEX(Mvts!$S$2:$S$19992,MATCH(1,IF(Mvts!$A$2:$A$19992=Stock!$J26,IF(Mvts!$V$2:$V$19992&gt;0,1)),0)),"")</f>
        <v/>
      </c>
    </row>
    <row r="27" spans="1:14" ht="15.6" x14ac:dyDescent="0.3">
      <c r="A27" s="16"/>
      <c r="B27" s="26"/>
      <c r="C27" s="17"/>
      <c r="D27" s="22"/>
      <c r="E27" s="22"/>
      <c r="F27" s="23"/>
      <c r="G27" s="18"/>
      <c r="H27" s="19">
        <f>IFERROR(IF(A27&gt;0,VLOOKUP(Mvts!A27,Mvts!A:E,5,0),0),"")</f>
        <v>0</v>
      </c>
      <c r="I27" s="27"/>
      <c r="J27" s="21" t="str">
        <f>A27&amp;COUNTIF(A:A,Mvts!B27)</f>
        <v>0</v>
      </c>
      <c r="M27" s="30" t="str">
        <f t="array" ref="M27">IFERROR(INDEX(Mvts!$S$2:$S$19992,MATCH(1,IF(Mvts!$A$2:$A$19992=Stock!$J27,IF(Mvts!$V$2:$V$19992&gt;0,1)),0)),"")</f>
        <v/>
      </c>
    </row>
    <row r="28" spans="1:14" ht="15.6" x14ac:dyDescent="0.3">
      <c r="A28" s="16"/>
      <c r="B28" s="26"/>
      <c r="C28" s="17"/>
      <c r="D28" s="22"/>
      <c r="E28" s="22"/>
      <c r="F28" s="23"/>
      <c r="G28" s="18"/>
      <c r="H28" s="19">
        <f>IFERROR(IF(A28&gt;0,VLOOKUP(Mvts!A28,Mvts!A:E,5,0),0),"")</f>
        <v>0</v>
      </c>
      <c r="I28" s="27"/>
      <c r="J28" s="21" t="str">
        <f>A28&amp;COUNTIF(A:A,Mvts!B28)</f>
        <v>0</v>
      </c>
      <c r="M28" s="30" t="str">
        <f t="array" ref="M28">IFERROR(INDEX(Mvts!$S$2:$S$19992,MATCH(1,IF(Mvts!$A$2:$A$19992=Stock!$J28,IF(Mvts!$V$2:$V$19992&gt;0,1)),0)),"")</f>
        <v/>
      </c>
    </row>
    <row r="29" spans="1:14" ht="15.6" x14ac:dyDescent="0.3">
      <c r="A29" s="16"/>
      <c r="B29" s="26"/>
      <c r="C29" s="17"/>
      <c r="D29" s="22"/>
      <c r="E29" s="22"/>
      <c r="F29" s="23"/>
      <c r="G29" s="18"/>
      <c r="H29" s="19">
        <f>IFERROR(IF(A29&gt;0,VLOOKUP(Mvts!A29,Mvts!A:E,5,0),0),"")</f>
        <v>0</v>
      </c>
      <c r="I29" s="27"/>
      <c r="J29" s="21" t="str">
        <f>A29&amp;COUNTIF(A:A,Mvts!B29)</f>
        <v>0</v>
      </c>
      <c r="M29" s="30" t="str">
        <f t="array" ref="M29">IFERROR(INDEX(Mvts!$S$2:$S$19992,MATCH(1,IF(Mvts!$A$2:$A$19992=Stock!$J29,IF(Mvts!$V$2:$V$19992&gt;0,1)),0)),"")</f>
        <v/>
      </c>
    </row>
    <row r="30" spans="1:14" ht="15.6" x14ac:dyDescent="0.3">
      <c r="A30" s="16"/>
      <c r="B30" s="26"/>
      <c r="C30" s="17"/>
      <c r="D30" s="22"/>
      <c r="E30" s="22"/>
      <c r="F30" s="23"/>
      <c r="G30" s="18"/>
      <c r="H30" s="19">
        <f>IFERROR(IF(A30&gt;0,VLOOKUP(Mvts!A30,Mvts!A:E,5,0),0),"")</f>
        <v>0</v>
      </c>
      <c r="I30" s="27"/>
      <c r="J30" s="21" t="str">
        <f>A30&amp;COUNTIF(A:A,Mvts!B30)</f>
        <v>0</v>
      </c>
      <c r="M30" s="30" t="str">
        <f t="array" ref="M30">IFERROR(INDEX(Mvts!$S$2:$S$19992,MATCH(1,IF(Mvts!$A$2:$A$19992=Stock!$J30,IF(Mvts!$V$2:$V$19992&gt;0,1)),0)),"")</f>
        <v/>
      </c>
    </row>
    <row r="31" spans="1:14" ht="15.6" x14ac:dyDescent="0.3">
      <c r="A31" s="16"/>
      <c r="B31" s="26"/>
      <c r="C31" s="17"/>
      <c r="D31" s="22"/>
      <c r="E31" s="22"/>
      <c r="F31" s="23"/>
      <c r="G31" s="18"/>
      <c r="H31" s="19">
        <f>IFERROR(IF(A31&gt;0,VLOOKUP(Mvts!A31,Mvts!A:E,5,0),0),"")</f>
        <v>0</v>
      </c>
      <c r="I31" s="27"/>
      <c r="J31" s="21" t="str">
        <f>A31&amp;COUNTIF(A:A,Mvts!B31)</f>
        <v>0</v>
      </c>
      <c r="M31" s="30" t="str">
        <f t="array" ref="M31">IFERROR(INDEX(Mvts!$S$2:$S$19992,MATCH(1,IF(Mvts!$A$2:$A$19992=Stock!$J31,IF(Mvts!$V$2:$V$19992&gt;0,1)),0)),"")</f>
        <v/>
      </c>
    </row>
    <row r="32" spans="1:14" ht="15.6" x14ac:dyDescent="0.3">
      <c r="A32" s="16"/>
      <c r="B32" s="26"/>
      <c r="C32" s="17"/>
      <c r="D32" s="22"/>
      <c r="E32" s="22"/>
      <c r="F32" s="23"/>
      <c r="G32" s="18"/>
      <c r="H32" s="19">
        <f>IFERROR(IF(A32&gt;0,VLOOKUP(Mvts!A32,Mvts!A:E,5,0),0),"")</f>
        <v>0</v>
      </c>
      <c r="I32" s="27"/>
      <c r="J32" s="21" t="str">
        <f>A32&amp;COUNTIF(A:A,Mvts!B32)</f>
        <v>0</v>
      </c>
      <c r="M32" s="30" t="str">
        <f t="array" ref="M32">IFERROR(INDEX(Mvts!$S$2:$S$19992,MATCH(1,IF(Mvts!$A$2:$A$19992=Stock!$J32,IF(Mvts!$V$2:$V$19992&gt;0,1)),0)),"")</f>
        <v/>
      </c>
    </row>
    <row r="33" spans="1:13" ht="15.6" x14ac:dyDescent="0.3">
      <c r="A33" s="16"/>
      <c r="B33" s="26"/>
      <c r="C33" s="17"/>
      <c r="D33" s="22"/>
      <c r="E33" s="22"/>
      <c r="F33" s="23"/>
      <c r="G33" s="18"/>
      <c r="H33" s="19">
        <f>IFERROR(IF(A33&gt;0,VLOOKUP(Mvts!A33,Mvts!A:E,5,0),0),"")</f>
        <v>0</v>
      </c>
      <c r="I33" s="27"/>
      <c r="J33" s="21" t="str">
        <f>A33&amp;COUNTIF(A:A,Mvts!B33)</f>
        <v>0</v>
      </c>
      <c r="M33" s="30" t="str">
        <f t="array" ref="M33">IFERROR(INDEX(Mvts!$S$2:$S$19992,MATCH(1,IF(Mvts!$A$2:$A$19992=Stock!$J33,IF(Mvts!$V$2:$V$19992&gt;0,1)),0)),"")</f>
        <v/>
      </c>
    </row>
    <row r="34" spans="1:13" ht="15.6" x14ac:dyDescent="0.3">
      <c r="A34" s="16"/>
      <c r="B34" s="26"/>
      <c r="C34" s="17"/>
      <c r="D34" s="22"/>
      <c r="E34" s="22"/>
      <c r="F34" s="23"/>
      <c r="G34" s="18"/>
      <c r="H34" s="19">
        <f>IFERROR(IF(A34&gt;0,VLOOKUP(Mvts!A34,Mvts!A:E,5,0),0),"")</f>
        <v>0</v>
      </c>
      <c r="I34" s="27"/>
      <c r="J34" s="21" t="str">
        <f>A34&amp;COUNTIF(A:A,Mvts!B34)</f>
        <v>0</v>
      </c>
      <c r="M34" s="30" t="str">
        <f t="array" ref="M34">IFERROR(INDEX(Mvts!$S$2:$S$19992,MATCH(1,IF(Mvts!$A$2:$A$19992=Stock!$J34,IF(Mvts!$V$2:$V$19992&gt;0,1)),0)),"")</f>
        <v/>
      </c>
    </row>
    <row r="35" spans="1:13" ht="15.6" x14ac:dyDescent="0.3">
      <c r="A35" s="16"/>
      <c r="B35" s="26"/>
      <c r="C35" s="17"/>
      <c r="D35" s="22"/>
      <c r="E35" s="22"/>
      <c r="F35" s="23"/>
      <c r="G35" s="18"/>
      <c r="H35" s="19">
        <f>IFERROR(IF(A35&gt;0,VLOOKUP(Mvts!A35,Mvts!A:E,5,0),0),"")</f>
        <v>0</v>
      </c>
      <c r="I35" s="27"/>
      <c r="J35" s="21" t="str">
        <f>A35&amp;COUNTIF(A:A,Mvts!B35)</f>
        <v>0</v>
      </c>
      <c r="M35" s="30" t="str">
        <f t="array" ref="M35">IFERROR(INDEX(Mvts!$S$2:$S$19992,MATCH(1,IF(Mvts!$A$2:$A$19992=Stock!$J35,IF(Mvts!$V$2:$V$19992&gt;0,1)),0)),"")</f>
        <v/>
      </c>
    </row>
    <row r="36" spans="1:13" ht="15.6" x14ac:dyDescent="0.3">
      <c r="A36" s="16"/>
      <c r="B36" s="26"/>
      <c r="C36" s="17"/>
      <c r="D36" s="22"/>
      <c r="E36" s="22"/>
      <c r="F36" s="23"/>
      <c r="G36" s="18"/>
      <c r="H36" s="19">
        <f>IFERROR(IF(A36&gt;0,VLOOKUP(Mvts!A36,Mvts!A:E,5,0),0),"")</f>
        <v>0</v>
      </c>
      <c r="I36" s="27"/>
      <c r="J36" s="21" t="str">
        <f>A36&amp;COUNTIF(A:A,Mvts!B36)</f>
        <v>0</v>
      </c>
      <c r="M36" s="30" t="str">
        <f t="array" ref="M36">IFERROR(INDEX(Mvts!$S$2:$S$19992,MATCH(1,IF(Mvts!$A$2:$A$19992=Stock!$J36,IF(Mvts!$V$2:$V$19992&gt;0,1)),0)),"")</f>
        <v/>
      </c>
    </row>
    <row r="37" spans="1:13" ht="15.6" x14ac:dyDescent="0.3">
      <c r="A37" s="16"/>
      <c r="B37" s="26"/>
      <c r="C37" s="17"/>
      <c r="D37" s="22"/>
      <c r="E37" s="22"/>
      <c r="F37" s="23"/>
      <c r="G37" s="18"/>
      <c r="H37" s="19">
        <f>IFERROR(IF(A37&gt;0,VLOOKUP(Mvts!A37,Mvts!A:E,5,0),0),"")</f>
        <v>0</v>
      </c>
      <c r="I37" s="27"/>
      <c r="J37" s="21" t="str">
        <f>A37&amp;COUNTIF(A:A,Mvts!B37)</f>
        <v>0</v>
      </c>
      <c r="M37" s="30" t="str">
        <f t="array" ref="M37">IFERROR(INDEX(Mvts!$S$2:$S$19992,MATCH(1,IF(Mvts!$A$2:$A$19992=Stock!$J37,IF(Mvts!$V$2:$V$19992&gt;0,1)),0)),"")</f>
        <v/>
      </c>
    </row>
    <row r="38" spans="1:13" ht="15.6" x14ac:dyDescent="0.3">
      <c r="A38" s="16"/>
      <c r="B38" s="26"/>
      <c r="C38" s="17"/>
      <c r="D38" s="22"/>
      <c r="E38" s="22"/>
      <c r="F38" s="23"/>
      <c r="G38" s="18"/>
      <c r="H38" s="19">
        <f>IFERROR(IF(A38&gt;0,VLOOKUP(Mvts!A38,Mvts!A:E,5,0),0),"")</f>
        <v>0</v>
      </c>
      <c r="I38" s="27"/>
      <c r="J38" s="21" t="str">
        <f>A38&amp;COUNTIF(A:A,Mvts!B38)</f>
        <v>0</v>
      </c>
      <c r="M38" s="30" t="str">
        <f t="array" ref="M38">IFERROR(INDEX(Mvts!$S$2:$S$19992,MATCH(1,IF(Mvts!$A$2:$A$19992=Stock!$J38,IF(Mvts!$V$2:$V$19992&gt;0,1)),0)),"")</f>
        <v/>
      </c>
    </row>
    <row r="39" spans="1:13" ht="15.6" x14ac:dyDescent="0.3">
      <c r="A39" s="16"/>
      <c r="B39" s="26"/>
      <c r="C39" s="17"/>
      <c r="D39" s="22"/>
      <c r="E39" s="22"/>
      <c r="F39" s="23"/>
      <c r="G39" s="18"/>
      <c r="H39" s="19">
        <f>IFERROR(IF(A39&gt;0,VLOOKUP(Mvts!A39,Mvts!A:E,5,0),0),"")</f>
        <v>0</v>
      </c>
      <c r="I39" s="27"/>
      <c r="J39" s="21" t="str">
        <f>A39&amp;COUNTIF(A:A,Mvts!B39)</f>
        <v>0</v>
      </c>
      <c r="M39" s="30" t="str">
        <f t="array" ref="M39">IFERROR(INDEX(Mvts!$S$2:$S$19992,MATCH(1,IF(Mvts!$A$2:$A$19992=Stock!$J39,IF(Mvts!$V$2:$V$19992&gt;0,1)),0)),"")</f>
        <v/>
      </c>
    </row>
    <row r="40" spans="1:13" ht="15.6" x14ac:dyDescent="0.3">
      <c r="A40" s="16"/>
      <c r="B40" s="26"/>
      <c r="C40" s="17"/>
      <c r="D40" s="22"/>
      <c r="E40" s="22"/>
      <c r="F40" s="23"/>
      <c r="G40" s="18"/>
      <c r="H40" s="19">
        <f>IFERROR(IF(A40&gt;0,VLOOKUP(Mvts!A40,Mvts!A:E,5,0),0),"")</f>
        <v>0</v>
      </c>
      <c r="I40" s="27"/>
      <c r="J40" s="21" t="str">
        <f>A40&amp;COUNTIF(A:A,Mvts!B40)</f>
        <v>0</v>
      </c>
      <c r="M40" s="30" t="str">
        <f t="array" ref="M40">IFERROR(INDEX(Mvts!$S$2:$S$19992,MATCH(1,IF(Mvts!$A$2:$A$19992=Stock!$J40,IF(Mvts!$V$2:$V$19992&gt;0,1)),0)),"")</f>
        <v/>
      </c>
    </row>
    <row r="41" spans="1:13" ht="15.6" x14ac:dyDescent="0.3">
      <c r="A41" s="16"/>
      <c r="B41" s="26"/>
      <c r="C41" s="17"/>
      <c r="D41" s="22"/>
      <c r="E41" s="22"/>
      <c r="F41" s="23"/>
      <c r="G41" s="18"/>
      <c r="H41" s="19">
        <f>IFERROR(IF(A41&gt;0,VLOOKUP(Mvts!A41,Mvts!A:E,5,0),0),"")</f>
        <v>0</v>
      </c>
      <c r="I41" s="27"/>
      <c r="J41" s="21" t="str">
        <f>A41&amp;COUNTIF(A:A,Mvts!B41)</f>
        <v>0</v>
      </c>
      <c r="M41" s="30" t="str">
        <f t="array" ref="M41">IFERROR(INDEX(Mvts!$S$2:$S$19992,MATCH(1,IF(Mvts!$A$2:$A$19992=Stock!$J41,IF(Mvts!$V$2:$V$19992&gt;0,1)),0)),"")</f>
        <v/>
      </c>
    </row>
    <row r="42" spans="1:13" ht="15.6" x14ac:dyDescent="0.3">
      <c r="A42" s="16"/>
      <c r="B42" s="26"/>
      <c r="C42" s="17"/>
      <c r="D42" s="22"/>
      <c r="E42" s="22"/>
      <c r="F42" s="23"/>
      <c r="G42" s="18"/>
      <c r="H42" s="19">
        <f>IFERROR(IF(A42&gt;0,VLOOKUP(Mvts!A42,Mvts!A:E,5,0),0),"")</f>
        <v>0</v>
      </c>
      <c r="I42" s="27"/>
      <c r="J42" s="21" t="str">
        <f>A42&amp;COUNTIF(A:A,Mvts!B42)</f>
        <v>0</v>
      </c>
      <c r="M42" s="30" t="str">
        <f t="array" ref="M42">IFERROR(INDEX(Mvts!$S$2:$S$19992,MATCH(1,IF(Mvts!$A$2:$A$19992=Stock!$J42,IF(Mvts!$V$2:$V$19992&gt;0,1)),0)),"")</f>
        <v/>
      </c>
    </row>
    <row r="43" spans="1:13" ht="15.6" x14ac:dyDescent="0.3">
      <c r="A43" s="16"/>
      <c r="B43" s="26"/>
      <c r="C43" s="17"/>
      <c r="D43" s="22"/>
      <c r="E43" s="22"/>
      <c r="F43" s="23"/>
      <c r="G43" s="18"/>
      <c r="H43" s="19">
        <f>IFERROR(IF(A43&gt;0,VLOOKUP(Mvts!A43,Mvts!A:E,5,0),0),"")</f>
        <v>0</v>
      </c>
      <c r="I43" s="27"/>
      <c r="J43" s="21" t="str">
        <f>A43&amp;COUNTIF(A:A,Mvts!B43)</f>
        <v>0</v>
      </c>
      <c r="M43" s="30" t="str">
        <f t="array" ref="M43">IFERROR(INDEX(Mvts!$S$2:$S$19992,MATCH(1,IF(Mvts!$A$2:$A$19992=Stock!$J43,IF(Mvts!$V$2:$V$19992&gt;0,1)),0)),"")</f>
        <v/>
      </c>
    </row>
    <row r="44" spans="1:13" ht="15.6" x14ac:dyDescent="0.3">
      <c r="A44" s="16"/>
      <c r="B44" s="26"/>
      <c r="C44" s="17"/>
      <c r="D44" s="22"/>
      <c r="E44" s="22"/>
      <c r="F44" s="23"/>
      <c r="G44" s="18"/>
      <c r="H44" s="19">
        <f>IFERROR(IF(A44&gt;0,VLOOKUP(Mvts!A44,Mvts!A:E,5,0),0),"")</f>
        <v>0</v>
      </c>
      <c r="I44" s="27"/>
      <c r="J44" s="21" t="str">
        <f>A44&amp;COUNTIF(A:A,Mvts!B44)</f>
        <v>0</v>
      </c>
      <c r="M44" s="30" t="str">
        <f t="array" ref="M44">IFERROR(INDEX(Mvts!$S$2:$S$19992,MATCH(1,IF(Mvts!$A$2:$A$19992=Stock!$J44,IF(Mvts!$V$2:$V$19992&gt;0,1)),0)),"")</f>
        <v/>
      </c>
    </row>
    <row r="45" spans="1:13" ht="15.6" x14ac:dyDescent="0.3">
      <c r="A45" s="16"/>
      <c r="B45" s="26"/>
      <c r="C45" s="17"/>
      <c r="D45" s="22"/>
      <c r="E45" s="22"/>
      <c r="F45" s="23"/>
      <c r="G45" s="18"/>
      <c r="H45" s="19">
        <f>IFERROR(IF(A45&gt;0,VLOOKUP(Mvts!A45,Mvts!A:E,5,0),0),"")</f>
        <v>0</v>
      </c>
      <c r="I45" s="27"/>
      <c r="J45" s="21" t="str">
        <f>A45&amp;COUNTIF(A:A,Mvts!B45)</f>
        <v>0</v>
      </c>
      <c r="M45" s="30" t="str">
        <f t="array" ref="M45">IFERROR(INDEX(Mvts!$S$2:$S$19992,MATCH(1,IF(Mvts!$A$2:$A$19992=Stock!$J45,IF(Mvts!$V$2:$V$19992&gt;0,1)),0)),"")</f>
        <v/>
      </c>
    </row>
    <row r="46" spans="1:13" ht="15.6" x14ac:dyDescent="0.3">
      <c r="A46" s="16"/>
      <c r="B46" s="26"/>
      <c r="C46" s="17"/>
      <c r="D46" s="22"/>
      <c r="E46" s="22"/>
      <c r="F46" s="23"/>
      <c r="G46" s="18"/>
      <c r="H46" s="19">
        <f>IFERROR(IF(A46&gt;0,VLOOKUP(Mvts!A46,Mvts!A:E,5,0),0),"")</f>
        <v>0</v>
      </c>
      <c r="I46" s="27"/>
      <c r="J46" s="21" t="str">
        <f>A46&amp;COUNTIF(A:A,Mvts!B46)</f>
        <v>0</v>
      </c>
      <c r="M46" s="30" t="str">
        <f t="array" ref="M46">IFERROR(INDEX(Mvts!$S$2:$S$19992,MATCH(1,IF(Mvts!$A$2:$A$19992=Stock!$J46,IF(Mvts!$V$2:$V$19992&gt;0,1)),0)),"")</f>
        <v/>
      </c>
    </row>
    <row r="47" spans="1:13" ht="15.6" x14ac:dyDescent="0.3">
      <c r="A47" s="16"/>
      <c r="B47" s="26"/>
      <c r="C47" s="17"/>
      <c r="D47" s="22"/>
      <c r="E47" s="22"/>
      <c r="F47" s="23"/>
      <c r="G47" s="18"/>
      <c r="H47" s="19">
        <f>IFERROR(IF(A47&gt;0,VLOOKUP(Mvts!A47,Mvts!A:E,5,0),0),"")</f>
        <v>0</v>
      </c>
      <c r="I47" s="27"/>
      <c r="J47" s="21" t="str">
        <f>A47&amp;COUNTIF(A:A,Mvts!B47)</f>
        <v>0</v>
      </c>
      <c r="M47" s="30" t="str">
        <f t="array" ref="M47">IFERROR(INDEX(Mvts!$S$2:$S$19992,MATCH(1,IF(Mvts!$A$2:$A$19992=Stock!$J47,IF(Mvts!$V$2:$V$19992&gt;0,1)),0)),"")</f>
        <v/>
      </c>
    </row>
    <row r="48" spans="1:13" ht="15.6" x14ac:dyDescent="0.3">
      <c r="A48" s="16"/>
      <c r="B48" s="26"/>
      <c r="C48" s="17"/>
      <c r="D48" s="22"/>
      <c r="E48" s="22"/>
      <c r="F48" s="23"/>
      <c r="G48" s="18"/>
      <c r="H48" s="19">
        <f>IFERROR(IF(A48&gt;0,VLOOKUP(Mvts!A48,Mvts!A:E,5,0),0),"")</f>
        <v>0</v>
      </c>
      <c r="I48" s="27"/>
      <c r="J48" s="21" t="str">
        <f>A48&amp;COUNTIF(A:A,Mvts!B48)</f>
        <v>0</v>
      </c>
      <c r="M48" s="30" t="str">
        <f t="array" ref="M48">IFERROR(INDEX(Mvts!$S$2:$S$19992,MATCH(1,IF(Mvts!$A$2:$A$19992=Stock!$J48,IF(Mvts!$V$2:$V$19992&gt;0,1)),0)),"")</f>
        <v/>
      </c>
    </row>
    <row r="49" spans="1:13" ht="15.6" x14ac:dyDescent="0.3">
      <c r="A49" s="16"/>
      <c r="B49" s="26"/>
      <c r="C49" s="17"/>
      <c r="D49" s="22"/>
      <c r="E49" s="22"/>
      <c r="F49" s="23"/>
      <c r="G49" s="18"/>
      <c r="H49" s="19">
        <f>IFERROR(IF(A49&gt;0,VLOOKUP(Mvts!A49,Mvts!A:E,5,0),0),"")</f>
        <v>0</v>
      </c>
      <c r="I49" s="27"/>
      <c r="J49" s="21" t="str">
        <f>A49&amp;COUNTIF(A:A,Mvts!B49)</f>
        <v>0</v>
      </c>
      <c r="M49" s="30" t="str">
        <f t="array" ref="M49">IFERROR(INDEX(Mvts!$S$2:$S$19992,MATCH(1,IF(Mvts!$A$2:$A$19992=Stock!$J49,IF(Mvts!$V$2:$V$19992&gt;0,1)),0)),"")</f>
        <v/>
      </c>
    </row>
    <row r="50" spans="1:13" ht="15.6" x14ac:dyDescent="0.3">
      <c r="A50" s="16"/>
      <c r="B50" s="26"/>
      <c r="C50" s="17"/>
      <c r="D50" s="22"/>
      <c r="E50" s="22"/>
      <c r="F50" s="23"/>
      <c r="G50" s="18"/>
      <c r="H50" s="19">
        <f>IFERROR(IF(A50&gt;0,VLOOKUP(Mvts!A50,Mvts!A:E,5,0),0),"")</f>
        <v>0</v>
      </c>
      <c r="I50" s="27"/>
      <c r="J50" s="21" t="str">
        <f>A50&amp;COUNTIF(A:A,Mvts!B50)</f>
        <v>0</v>
      </c>
      <c r="M50" s="30" t="str">
        <f t="array" ref="M50">IFERROR(INDEX(Mvts!$S$2:$S$19992,MATCH(1,IF(Mvts!$A$2:$A$19992=Stock!$J50,IF(Mvts!$V$2:$V$19992&gt;0,1)),0)),"")</f>
        <v/>
      </c>
    </row>
    <row r="51" spans="1:13" ht="15.6" x14ac:dyDescent="0.3">
      <c r="A51" s="16"/>
      <c r="B51" s="26"/>
      <c r="C51" s="17"/>
      <c r="D51" s="22"/>
      <c r="E51" s="22"/>
      <c r="F51" s="23"/>
      <c r="G51" s="18"/>
      <c r="H51" s="19">
        <f>IFERROR(IF(A51&gt;0,VLOOKUP(Mvts!A51,Mvts!A:E,5,0),0),"")</f>
        <v>0</v>
      </c>
      <c r="I51" s="27"/>
      <c r="J51" s="21" t="str">
        <f>A51&amp;COUNTIF(A:A,Mvts!B51)</f>
        <v>0</v>
      </c>
      <c r="M51" s="30" t="str">
        <f t="array" ref="M51">IFERROR(INDEX(Mvts!$S$2:$S$19992,MATCH(1,IF(Mvts!$A$2:$A$19992=Stock!$J51,IF(Mvts!$V$2:$V$19992&gt;0,1)),0)),"")</f>
        <v/>
      </c>
    </row>
    <row r="52" spans="1:13" ht="15.6" x14ac:dyDescent="0.3">
      <c r="A52" s="16"/>
      <c r="B52" s="26"/>
      <c r="C52" s="17"/>
      <c r="D52" s="22"/>
      <c r="E52" s="22"/>
      <c r="F52" s="23"/>
      <c r="G52" s="18"/>
      <c r="H52" s="19">
        <f>IFERROR(IF(A52&gt;0,VLOOKUP(Mvts!A52,Mvts!A:E,5,0),0),"")</f>
        <v>0</v>
      </c>
      <c r="I52" s="27"/>
      <c r="J52" s="21" t="str">
        <f>A52&amp;COUNTIF(A:A,Mvts!B52)</f>
        <v>0</v>
      </c>
      <c r="M52" s="30" t="str">
        <f t="array" ref="M52">IFERROR(INDEX(Mvts!$S$2:$S$19992,MATCH(1,IF(Mvts!$A$2:$A$19992=Stock!$J52,IF(Mvts!$V$2:$V$19992&gt;0,1)),0)),"")</f>
        <v/>
      </c>
    </row>
    <row r="53" spans="1:13" ht="15.6" x14ac:dyDescent="0.3">
      <c r="A53" s="16"/>
      <c r="B53" s="26"/>
      <c r="C53" s="17"/>
      <c r="D53" s="22"/>
      <c r="E53" s="22"/>
      <c r="F53" s="23"/>
      <c r="G53" s="18"/>
      <c r="H53" s="19">
        <f>IFERROR(IF(A53&gt;0,VLOOKUP(Mvts!A53,Mvts!A:E,5,0),0),"")</f>
        <v>0</v>
      </c>
      <c r="I53" s="27"/>
      <c r="J53" s="21" t="str">
        <f>A53&amp;COUNTIF(A:A,Mvts!B53)</f>
        <v>0</v>
      </c>
      <c r="M53" s="30" t="str">
        <f t="array" ref="M53">IFERROR(INDEX(Mvts!$S$2:$S$19992,MATCH(1,IF(Mvts!$A$2:$A$19992=Stock!$J53,IF(Mvts!$V$2:$V$19992&gt;0,1)),0)),"")</f>
        <v/>
      </c>
    </row>
    <row r="54" spans="1:13" ht="15.6" x14ac:dyDescent="0.3">
      <c r="A54" s="16"/>
      <c r="B54" s="26"/>
      <c r="C54" s="17"/>
      <c r="D54" s="22"/>
      <c r="E54" s="22"/>
      <c r="F54" s="23"/>
      <c r="G54" s="18"/>
      <c r="H54" s="19">
        <f>IFERROR(IF(A54&gt;0,VLOOKUP(Mvts!A54,Mvts!A:E,5,0),0),"")</f>
        <v>0</v>
      </c>
      <c r="I54" s="27"/>
      <c r="J54" s="21" t="str">
        <f>A54&amp;COUNTIF(A:A,Mvts!B54)</f>
        <v>0</v>
      </c>
      <c r="M54" s="30" t="str">
        <f t="array" ref="M54">IFERROR(INDEX(Mvts!$S$2:$S$19992,MATCH(1,IF(Mvts!$A$2:$A$19992=Stock!$J54,IF(Mvts!$V$2:$V$19992&gt;0,1)),0)),"")</f>
        <v/>
      </c>
    </row>
    <row r="55" spans="1:13" ht="15.6" x14ac:dyDescent="0.3">
      <c r="A55" s="16"/>
      <c r="B55" s="26"/>
      <c r="C55" s="17"/>
      <c r="D55" s="22"/>
      <c r="E55" s="22"/>
      <c r="F55" s="23"/>
      <c r="G55" s="18"/>
      <c r="H55" s="19">
        <f>IFERROR(IF(A55&gt;0,VLOOKUP(Mvts!A55,Mvts!A:E,5,0),0),"")</f>
        <v>0</v>
      </c>
      <c r="I55" s="27"/>
      <c r="J55" s="21" t="str">
        <f>A55&amp;COUNTIF(A:A,Mvts!B55)</f>
        <v>0</v>
      </c>
      <c r="M55" s="30" t="str">
        <f t="array" ref="M55">IFERROR(INDEX(Mvts!$S$2:$S$19992,MATCH(1,IF(Mvts!$A$2:$A$19992=Stock!$J55,IF(Mvts!$V$2:$V$19992&gt;0,1)),0)),"")</f>
        <v/>
      </c>
    </row>
    <row r="56" spans="1:13" ht="15.6" x14ac:dyDescent="0.3">
      <c r="A56" s="16"/>
      <c r="B56" s="26"/>
      <c r="C56" s="17"/>
      <c r="D56" s="22"/>
      <c r="E56" s="22"/>
      <c r="F56" s="23"/>
      <c r="G56" s="18"/>
      <c r="H56" s="19">
        <f>IFERROR(IF(A56&gt;0,VLOOKUP(Mvts!A56,Mvts!A:E,5,0),0),"")</f>
        <v>0</v>
      </c>
      <c r="I56" s="27"/>
      <c r="J56" s="21" t="str">
        <f>A56&amp;COUNTIF(A:A,Mvts!B56)</f>
        <v>0</v>
      </c>
      <c r="M56" s="30" t="str">
        <f t="array" ref="M56">IFERROR(INDEX(Mvts!$S$2:$S$19992,MATCH(1,IF(Mvts!$A$2:$A$19992=Stock!$J56,IF(Mvts!$V$2:$V$19992&gt;0,1)),0)),"")</f>
        <v/>
      </c>
    </row>
    <row r="57" spans="1:13" ht="15.6" x14ac:dyDescent="0.3">
      <c r="A57" s="16"/>
      <c r="B57" s="26"/>
      <c r="C57" s="17"/>
      <c r="D57" s="22"/>
      <c r="E57" s="22"/>
      <c r="F57" s="23"/>
      <c r="G57" s="18"/>
      <c r="H57" s="19">
        <f>IFERROR(IF(A57&gt;0,VLOOKUP(Mvts!A57,Mvts!A:E,5,0),0),"")</f>
        <v>0</v>
      </c>
      <c r="I57" s="27"/>
      <c r="J57" s="21" t="str">
        <f>A57&amp;COUNTIF(A:A,Mvts!B57)</f>
        <v>0</v>
      </c>
      <c r="M57" s="30" t="str">
        <f t="array" ref="M57">IFERROR(INDEX(Mvts!$S$2:$S$19992,MATCH(1,IF(Mvts!$A$2:$A$19992=Stock!$J57,IF(Mvts!$V$2:$V$19992&gt;0,1)),0)),"")</f>
        <v/>
      </c>
    </row>
    <row r="58" spans="1:13" ht="15.6" x14ac:dyDescent="0.3">
      <c r="A58" s="16"/>
      <c r="B58" s="26"/>
      <c r="C58" s="17"/>
      <c r="D58" s="22"/>
      <c r="E58" s="22"/>
      <c r="F58" s="23"/>
      <c r="G58" s="18"/>
      <c r="H58" s="19">
        <f>IFERROR(IF(A58&gt;0,VLOOKUP(Mvts!A58,Mvts!A:E,5,0),0),"")</f>
        <v>0</v>
      </c>
      <c r="I58" s="27"/>
      <c r="J58" s="21" t="str">
        <f>A58&amp;COUNTIF(A:A,Mvts!B58)</f>
        <v>0</v>
      </c>
      <c r="M58" s="30" t="str">
        <f t="array" ref="M58">IFERROR(INDEX(Mvts!$S$2:$S$19992,MATCH(1,IF(Mvts!$A$2:$A$19992=Stock!$J58,IF(Mvts!$V$2:$V$19992&gt;0,1)),0)),"")</f>
        <v/>
      </c>
    </row>
    <row r="59" spans="1:13" ht="15.6" x14ac:dyDescent="0.3">
      <c r="A59" s="16"/>
      <c r="B59" s="26"/>
      <c r="C59" s="17"/>
      <c r="D59" s="22"/>
      <c r="E59" s="22"/>
      <c r="F59" s="23"/>
      <c r="G59" s="18"/>
      <c r="H59" s="19">
        <f>IFERROR(IF(A59&gt;0,VLOOKUP(Mvts!A59,Mvts!A:E,5,0),0),"")</f>
        <v>0</v>
      </c>
      <c r="I59" s="27"/>
      <c r="J59" s="21" t="str">
        <f>A59&amp;COUNTIF(A:A,Mvts!B59)</f>
        <v>0</v>
      </c>
      <c r="M59" s="30" t="str">
        <f t="array" ref="M59">IFERROR(INDEX(Mvts!$S$2:$S$19992,MATCH(1,IF(Mvts!$A$2:$A$19992=Stock!$J59,IF(Mvts!$V$2:$V$19992&gt;0,1)),0)),"")</f>
        <v/>
      </c>
    </row>
    <row r="60" spans="1:13" ht="15.6" x14ac:dyDescent="0.3">
      <c r="A60" s="16"/>
      <c r="B60" s="26"/>
      <c r="C60" s="17"/>
      <c r="D60" s="22"/>
      <c r="E60" s="22"/>
      <c r="F60" s="23"/>
      <c r="G60" s="18"/>
      <c r="H60" s="19">
        <f>IFERROR(IF(A60&gt;0,VLOOKUP(Mvts!A60,Mvts!A:E,5,0),0),"")</f>
        <v>0</v>
      </c>
      <c r="I60" s="27"/>
      <c r="J60" s="21" t="str">
        <f>A60&amp;COUNTIF(A:A,Mvts!B60)</f>
        <v>0</v>
      </c>
      <c r="M60" s="30" t="str">
        <f t="array" ref="M60">IFERROR(INDEX(Mvts!$S$2:$S$19992,MATCH(1,IF(Mvts!$A$2:$A$19992=Stock!$J60,IF(Mvts!$V$2:$V$19992&gt;0,1)),0)),"")</f>
        <v/>
      </c>
    </row>
    <row r="61" spans="1:13" ht="15.6" x14ac:dyDescent="0.3">
      <c r="A61" s="16"/>
      <c r="B61" s="26"/>
      <c r="C61" s="17"/>
      <c r="D61" s="22"/>
      <c r="E61" s="22"/>
      <c r="F61" s="23"/>
      <c r="G61" s="18"/>
      <c r="H61" s="19">
        <f>IFERROR(IF(A61&gt;0,VLOOKUP(Mvts!A61,Mvts!A:E,5,0),0),"")</f>
        <v>0</v>
      </c>
      <c r="I61" s="27"/>
      <c r="J61" s="21" t="str">
        <f>A61&amp;COUNTIF(A:A,Mvts!B61)</f>
        <v>0</v>
      </c>
      <c r="M61" s="30" t="str">
        <f t="array" ref="M61">IFERROR(INDEX(Mvts!$S$2:$S$19992,MATCH(1,IF(Mvts!$A$2:$A$19992=Stock!$J61,IF(Mvts!$V$2:$V$19992&gt;0,1)),0)),"")</f>
        <v/>
      </c>
    </row>
    <row r="62" spans="1:13" ht="15.6" x14ac:dyDescent="0.3">
      <c r="A62" s="16"/>
      <c r="B62" s="26"/>
      <c r="C62" s="17"/>
      <c r="D62" s="22"/>
      <c r="E62" s="22"/>
      <c r="F62" s="23"/>
      <c r="G62" s="18"/>
      <c r="H62" s="19">
        <f>IFERROR(IF(A62&gt;0,VLOOKUP(Mvts!A62,Mvts!A:E,5,0),0),"")</f>
        <v>0</v>
      </c>
      <c r="I62" s="27"/>
      <c r="J62" s="21" t="str">
        <f>A62&amp;COUNTIF(A:A,Mvts!B62)</f>
        <v>0</v>
      </c>
      <c r="M62" s="30" t="str">
        <f t="array" ref="M62">IFERROR(INDEX(Mvts!$S$2:$S$19992,MATCH(1,IF(Mvts!$A$2:$A$19992=Stock!$J62,IF(Mvts!$V$2:$V$19992&gt;0,1)),0)),"")</f>
        <v/>
      </c>
    </row>
    <row r="63" spans="1:13" ht="15.6" x14ac:dyDescent="0.3">
      <c r="A63" s="16"/>
      <c r="B63" s="26"/>
      <c r="C63" s="17"/>
      <c r="D63" s="22"/>
      <c r="E63" s="22"/>
      <c r="F63" s="23"/>
      <c r="G63" s="18"/>
      <c r="H63" s="19">
        <f>IFERROR(IF(A63&gt;0,VLOOKUP(Mvts!A63,Mvts!A:E,5,0),0),"")</f>
        <v>0</v>
      </c>
      <c r="I63" s="27"/>
      <c r="J63" s="21" t="str">
        <f>A63&amp;COUNTIF(A:A,Mvts!B63)</f>
        <v>0</v>
      </c>
      <c r="M63" s="30" t="str">
        <f t="array" ref="M63">IFERROR(INDEX(Mvts!$S$2:$S$19992,MATCH(1,IF(Mvts!$A$2:$A$19992=Stock!$J63,IF(Mvts!$V$2:$V$19992&gt;0,1)),0)),"")</f>
        <v/>
      </c>
    </row>
    <row r="64" spans="1:13" ht="15.6" x14ac:dyDescent="0.3">
      <c r="A64" s="16"/>
      <c r="B64" s="26"/>
      <c r="C64" s="17"/>
      <c r="D64" s="22"/>
      <c r="E64" s="22"/>
      <c r="F64" s="23"/>
      <c r="G64" s="18"/>
      <c r="H64" s="19">
        <f>IFERROR(IF(A64&gt;0,VLOOKUP(Mvts!A64,Mvts!A:E,5,0),0),"")</f>
        <v>0</v>
      </c>
      <c r="I64" s="27"/>
      <c r="J64" s="21" t="str">
        <f>A64&amp;COUNTIF(A:A,Mvts!B64)</f>
        <v>0</v>
      </c>
      <c r="M64" s="30" t="str">
        <f t="array" ref="M64">IFERROR(INDEX(Mvts!$S$2:$S$19992,MATCH(1,IF(Mvts!$A$2:$A$19992=Stock!$J64,IF(Mvts!$V$2:$V$19992&gt;0,1)),0)),"")</f>
        <v/>
      </c>
    </row>
    <row r="65" spans="1:13" ht="15.6" x14ac:dyDescent="0.3">
      <c r="A65" s="16"/>
      <c r="B65" s="26"/>
      <c r="C65" s="17"/>
      <c r="D65" s="22"/>
      <c r="E65" s="22"/>
      <c r="F65" s="23"/>
      <c r="G65" s="18"/>
      <c r="H65" s="19">
        <f>IFERROR(IF(A65&gt;0,VLOOKUP(Mvts!A65,Mvts!A:E,5,0),0),"")</f>
        <v>0</v>
      </c>
      <c r="I65" s="27"/>
      <c r="J65" s="21" t="str">
        <f>A65&amp;COUNTIF(A:A,Mvts!B65)</f>
        <v>0</v>
      </c>
      <c r="M65" s="30" t="str">
        <f t="array" ref="M65">IFERROR(INDEX(Mvts!$S$2:$S$19992,MATCH(1,IF(Mvts!$A$2:$A$19992=Stock!$J65,IF(Mvts!$V$2:$V$19992&gt;0,1)),0)),"")</f>
        <v/>
      </c>
    </row>
    <row r="66" spans="1:13" ht="15.6" x14ac:dyDescent="0.3">
      <c r="A66" s="16"/>
      <c r="B66" s="26"/>
      <c r="C66" s="17"/>
      <c r="D66" s="22"/>
      <c r="E66" s="22"/>
      <c r="F66" s="23"/>
      <c r="G66" s="18"/>
      <c r="H66" s="19">
        <f>IFERROR(IF(A66&gt;0,VLOOKUP(Mvts!A66,Mvts!A:E,5,0),0),"")</f>
        <v>0</v>
      </c>
      <c r="I66" s="27"/>
      <c r="J66" s="21" t="str">
        <f>A66&amp;COUNTIF(A:A,Mvts!B66)</f>
        <v>0</v>
      </c>
      <c r="M66" s="30" t="str">
        <f t="array" ref="M66">IFERROR(INDEX(Mvts!$S$2:$S$19992,MATCH(1,IF(Mvts!$A$2:$A$19992=Stock!$J66,IF(Mvts!$V$2:$V$19992&gt;0,1)),0)),"")</f>
        <v/>
      </c>
    </row>
    <row r="67" spans="1:13" ht="15.6" x14ac:dyDescent="0.3">
      <c r="A67" s="16"/>
      <c r="B67" s="26"/>
      <c r="C67" s="17"/>
      <c r="D67" s="22"/>
      <c r="E67" s="22"/>
      <c r="F67" s="23"/>
      <c r="G67" s="18"/>
      <c r="H67" s="19">
        <f>IFERROR(IF(A67&gt;0,VLOOKUP(Mvts!A67,Mvts!A:E,5,0),0),"")</f>
        <v>0</v>
      </c>
      <c r="I67" s="27"/>
      <c r="J67" s="21" t="str">
        <f>A67&amp;COUNTIF(A:A,Mvts!B67)</f>
        <v>0</v>
      </c>
      <c r="M67" s="30" t="str">
        <f t="array" ref="M67">IFERROR(INDEX(Mvts!$S$2:$S$19992,MATCH(1,IF(Mvts!$A$2:$A$19992=Stock!$J67,IF(Mvts!$V$2:$V$19992&gt;0,1)),0)),"")</f>
        <v/>
      </c>
    </row>
    <row r="68" spans="1:13" ht="15.6" x14ac:dyDescent="0.3">
      <c r="A68" s="16"/>
      <c r="B68" s="26"/>
      <c r="C68" s="17"/>
      <c r="D68" s="22"/>
      <c r="E68" s="22"/>
      <c r="F68" s="23"/>
      <c r="G68" s="18"/>
      <c r="H68" s="19">
        <f>IFERROR(IF(A68&gt;0,VLOOKUP(Mvts!A68,Mvts!A:E,5,0),0),"")</f>
        <v>0</v>
      </c>
      <c r="I68" s="27"/>
      <c r="J68" s="21" t="str">
        <f>A68&amp;COUNTIF(A:A,Mvts!B68)</f>
        <v>0</v>
      </c>
      <c r="M68" s="30" t="str">
        <f t="array" ref="M68">IFERROR(INDEX(Mvts!$S$2:$S$19992,MATCH(1,IF(Mvts!$A$2:$A$19992=Stock!$J68,IF(Mvts!$V$2:$V$19992&gt;0,1)),0)),"")</f>
        <v/>
      </c>
    </row>
    <row r="69" spans="1:13" ht="15.6" x14ac:dyDescent="0.3">
      <c r="A69" s="16"/>
      <c r="B69" s="26"/>
      <c r="C69" s="17"/>
      <c r="D69" s="22"/>
      <c r="E69" s="22"/>
      <c r="F69" s="23"/>
      <c r="G69" s="18"/>
      <c r="H69" s="19">
        <f>IFERROR(IF(A69&gt;0,VLOOKUP(Mvts!A69,Mvts!A:E,5,0),0),"")</f>
        <v>0</v>
      </c>
      <c r="I69" s="27"/>
      <c r="J69" s="21" t="str">
        <f>A69&amp;COUNTIF(A:A,Mvts!B69)</f>
        <v>0</v>
      </c>
      <c r="M69" s="30" t="str">
        <f t="array" ref="M69">IFERROR(INDEX(Mvts!$S$2:$S$19992,MATCH(1,IF(Mvts!$A$2:$A$19992=Stock!$J69,IF(Mvts!$V$2:$V$19992&gt;0,1)),0)),"")</f>
        <v/>
      </c>
    </row>
    <row r="70" spans="1:13" ht="15.6" x14ac:dyDescent="0.3">
      <c r="A70" s="16"/>
      <c r="B70" s="26"/>
      <c r="C70" s="17"/>
      <c r="D70" s="22"/>
      <c r="E70" s="22"/>
      <c r="F70" s="23"/>
      <c r="G70" s="18"/>
      <c r="H70" s="19">
        <f>IFERROR(IF(A70&gt;0,VLOOKUP(Mvts!A70,Mvts!A:E,5,0),0),"")</f>
        <v>0</v>
      </c>
      <c r="I70" s="27"/>
      <c r="J70" s="21" t="str">
        <f>A70&amp;COUNTIF(A:A,Mvts!B70)</f>
        <v>0</v>
      </c>
      <c r="M70" s="30" t="str">
        <f t="array" ref="M70">IFERROR(INDEX(Mvts!$S$2:$S$19992,MATCH(1,IF(Mvts!$A$2:$A$19992=Stock!$J70,IF(Mvts!$V$2:$V$19992&gt;0,1)),0)),"")</f>
        <v/>
      </c>
    </row>
    <row r="71" spans="1:13" ht="15.6" x14ac:dyDescent="0.3">
      <c r="A71" s="16"/>
      <c r="B71" s="26"/>
      <c r="C71" s="17"/>
      <c r="D71" s="22"/>
      <c r="E71" s="22"/>
      <c r="F71" s="23"/>
      <c r="G71" s="18"/>
      <c r="H71" s="19">
        <f>IFERROR(IF(A71&gt;0,VLOOKUP(Mvts!A71,Mvts!A:E,5,0),0),"")</f>
        <v>0</v>
      </c>
      <c r="I71" s="27"/>
      <c r="J71" s="21" t="str">
        <f>A71&amp;COUNTIF(A:A,Mvts!B71)</f>
        <v>0</v>
      </c>
      <c r="M71" s="30" t="str">
        <f t="array" ref="M71">IFERROR(INDEX(Mvts!$S$2:$S$19992,MATCH(1,IF(Mvts!$A$2:$A$19992=Stock!$J71,IF(Mvts!$V$2:$V$19992&gt;0,1)),0)),"")</f>
        <v/>
      </c>
    </row>
    <row r="72" spans="1:13" ht="15.6" x14ac:dyDescent="0.3">
      <c r="A72" s="16"/>
      <c r="B72" s="26"/>
      <c r="C72" s="17"/>
      <c r="D72" s="22"/>
      <c r="E72" s="22"/>
      <c r="F72" s="23"/>
      <c r="G72" s="18"/>
      <c r="H72" s="19">
        <f>IFERROR(IF(A72&gt;0,VLOOKUP(Mvts!A72,Mvts!A:E,5,0),0),"")</f>
        <v>0</v>
      </c>
      <c r="I72" s="27"/>
      <c r="J72" s="21" t="str">
        <f>A72&amp;COUNTIF(A:A,Mvts!B72)</f>
        <v>0</v>
      </c>
      <c r="M72" s="30" t="str">
        <f t="array" ref="M72">IFERROR(INDEX(Mvts!$S$2:$S$19992,MATCH(1,IF(Mvts!$A$2:$A$19992=Stock!$J72,IF(Mvts!$V$2:$V$19992&gt;0,1)),0)),"")</f>
        <v/>
      </c>
    </row>
    <row r="73" spans="1:13" ht="15.6" x14ac:dyDescent="0.3">
      <c r="A73" s="16"/>
      <c r="B73" s="26"/>
      <c r="C73" s="26"/>
      <c r="D73" s="22"/>
      <c r="E73" s="22"/>
      <c r="F73" s="23"/>
      <c r="G73" s="18"/>
      <c r="H73" s="19">
        <f>IFERROR(IF(A73&gt;0,VLOOKUP(Mvts!A73,Mvts!A:E,5,0),0),"")</f>
        <v>0</v>
      </c>
      <c r="I73" s="27"/>
      <c r="J73" s="21" t="str">
        <f>A73&amp;COUNTIF(A:A,Mvts!B73)</f>
        <v>0</v>
      </c>
      <c r="M73" s="30" t="str">
        <f t="array" ref="M73">IFERROR(INDEX(Mvts!$S$2:$S$19992,MATCH(1,IF(Mvts!$A$2:$A$19992=Stock!$J73,IF(Mvts!$V$2:$V$19992&gt;0,1)),0)),"")</f>
        <v/>
      </c>
    </row>
    <row r="74" spans="1:13" ht="15.6" x14ac:dyDescent="0.3">
      <c r="A74" s="16"/>
      <c r="B74" s="26"/>
      <c r="C74" s="26"/>
      <c r="D74" s="22"/>
      <c r="E74" s="22"/>
      <c r="F74" s="23"/>
      <c r="G74" s="18"/>
      <c r="H74" s="19">
        <f>IFERROR(IF(A74&gt;0,VLOOKUP(Mvts!A74,Mvts!A:E,5,0),0),"")</f>
        <v>0</v>
      </c>
      <c r="I74" s="27"/>
      <c r="J74" s="21" t="str">
        <f>A74&amp;COUNTIF(A:A,Mvts!B74)</f>
        <v>0</v>
      </c>
      <c r="M74" s="30" t="str">
        <f t="array" ref="M74">IFERROR(INDEX(Mvts!$S$2:$S$19992,MATCH(1,IF(Mvts!$A$2:$A$19992=Stock!$J74,IF(Mvts!$V$2:$V$19992&gt;0,1)),0)),"")</f>
        <v/>
      </c>
    </row>
    <row r="75" spans="1:13" ht="15.6" x14ac:dyDescent="0.3">
      <c r="A75" s="16"/>
      <c r="B75" s="26"/>
      <c r="C75" s="26"/>
      <c r="D75" s="22"/>
      <c r="E75" s="22"/>
      <c r="F75" s="23"/>
      <c r="G75" s="18"/>
      <c r="H75" s="19">
        <f>IFERROR(IF(A75&gt;0,VLOOKUP(Mvts!A75,Mvts!A:E,5,0),0),"")</f>
        <v>0</v>
      </c>
      <c r="I75" s="27"/>
      <c r="J75" s="21" t="str">
        <f>A75&amp;COUNTIF(A:A,Mvts!B75)</f>
        <v>0</v>
      </c>
      <c r="M75" s="30" t="str">
        <f t="array" ref="M75">IFERROR(INDEX(Mvts!$S$2:$S$19992,MATCH(1,IF(Mvts!$A$2:$A$19992=Stock!$J75,IF(Mvts!$V$2:$V$19992&gt;0,1)),0)),"")</f>
        <v/>
      </c>
    </row>
    <row r="76" spans="1:13" ht="15.6" x14ac:dyDescent="0.3">
      <c r="A76" s="16"/>
      <c r="B76" s="26"/>
      <c r="C76" s="26"/>
      <c r="D76" s="22"/>
      <c r="E76" s="22"/>
      <c r="F76" s="23"/>
      <c r="G76" s="18"/>
      <c r="H76" s="19">
        <f>IFERROR(IF(A76&gt;0,VLOOKUP(Mvts!A76,Mvts!A:E,5,0),0),"")</f>
        <v>0</v>
      </c>
      <c r="I76" s="27"/>
      <c r="J76" s="21" t="str">
        <f>A76&amp;COUNTIF(A:A,Mvts!B76)</f>
        <v>0</v>
      </c>
      <c r="M76" s="30" t="str">
        <f t="array" ref="M76">IFERROR(INDEX(Mvts!$S$2:$S$19992,MATCH(1,IF(Mvts!$A$2:$A$19992=Stock!$J76,IF(Mvts!$V$2:$V$19992&gt;0,1)),0)),"")</f>
        <v/>
      </c>
    </row>
    <row r="77" spans="1:13" ht="15.6" x14ac:dyDescent="0.3">
      <c r="A77" s="16"/>
      <c r="B77" s="26"/>
      <c r="C77" s="26"/>
      <c r="D77" s="22"/>
      <c r="E77" s="22"/>
      <c r="F77" s="23"/>
      <c r="G77" s="18"/>
      <c r="H77" s="19">
        <f>IFERROR(IF(A77&gt;0,VLOOKUP(Mvts!A77,Mvts!A:E,5,0),0),"")</f>
        <v>0</v>
      </c>
      <c r="I77" s="27"/>
      <c r="J77" s="21" t="str">
        <f>A77&amp;COUNTIF(A:A,Mvts!B77)</f>
        <v>0</v>
      </c>
      <c r="M77" s="30" t="str">
        <f t="array" ref="M77">IFERROR(INDEX(Mvts!$S$2:$S$19992,MATCH(1,IF(Mvts!$A$2:$A$19992=Stock!$J77,IF(Mvts!$V$2:$V$19992&gt;0,1)),0)),"")</f>
        <v/>
      </c>
    </row>
    <row r="78" spans="1:13" ht="15.6" x14ac:dyDescent="0.3">
      <c r="A78" s="16"/>
      <c r="B78" s="26"/>
      <c r="C78" s="26"/>
      <c r="D78" s="22"/>
      <c r="E78" s="22"/>
      <c r="F78" s="23"/>
      <c r="G78" s="18"/>
      <c r="H78" s="19">
        <f>IFERROR(IF(A78&gt;0,VLOOKUP(Mvts!A78,Mvts!A:E,5,0),0),"")</f>
        <v>0</v>
      </c>
      <c r="I78" s="27"/>
      <c r="J78" s="21" t="str">
        <f>A78&amp;COUNTIF(A:A,Mvts!B78)</f>
        <v>0</v>
      </c>
      <c r="M78" s="30" t="str">
        <f t="array" ref="M78">IFERROR(INDEX(Mvts!$S$2:$S$19992,MATCH(1,IF(Mvts!$A$2:$A$19992=Stock!$J78,IF(Mvts!$V$2:$V$19992&gt;0,1)),0)),"")</f>
        <v/>
      </c>
    </row>
    <row r="79" spans="1:13" ht="15.6" x14ac:dyDescent="0.3">
      <c r="A79" s="16"/>
      <c r="B79" s="26"/>
      <c r="C79" s="26"/>
      <c r="D79" s="22"/>
      <c r="E79" s="22"/>
      <c r="F79" s="23"/>
      <c r="G79" s="18"/>
      <c r="H79" s="19">
        <f>IFERROR(IF(A79&gt;0,VLOOKUP(Mvts!A79,Mvts!A:E,5,0),0),"")</f>
        <v>0</v>
      </c>
      <c r="I79" s="27"/>
      <c r="J79" s="21" t="str">
        <f>A79&amp;COUNTIF(A:A,Mvts!B79)</f>
        <v>0</v>
      </c>
      <c r="M79" s="30" t="str">
        <f t="array" ref="M79">IFERROR(INDEX(Mvts!$S$2:$S$19992,MATCH(1,IF(Mvts!$A$2:$A$19992=Stock!$J79,IF(Mvts!$V$2:$V$19992&gt;0,1)),0)),"")</f>
        <v/>
      </c>
    </row>
    <row r="80" spans="1:13" ht="15.6" x14ac:dyDescent="0.3">
      <c r="A80" s="16"/>
      <c r="B80" s="26"/>
      <c r="C80" s="26"/>
      <c r="D80" s="22"/>
      <c r="E80" s="22"/>
      <c r="F80" s="23"/>
      <c r="G80" s="18"/>
      <c r="H80" s="19">
        <f>IFERROR(IF(A80&gt;0,VLOOKUP(Mvts!A80,Mvts!A:E,5,0),0),"")</f>
        <v>0</v>
      </c>
      <c r="I80" s="27"/>
      <c r="J80" s="21" t="str">
        <f>A80&amp;COUNTIF(A:A,Mvts!B80)</f>
        <v>0</v>
      </c>
      <c r="M80" s="30" t="str">
        <f t="array" ref="M80">IFERROR(INDEX(Mvts!$S$2:$S$19992,MATCH(1,IF(Mvts!$A$2:$A$19992=Stock!$J80,IF(Mvts!$V$2:$V$19992&gt;0,1)),0)),"")</f>
        <v/>
      </c>
    </row>
    <row r="81" spans="1:13" ht="15.6" x14ac:dyDescent="0.3">
      <c r="A81" s="16"/>
      <c r="B81" s="26"/>
      <c r="C81" s="26"/>
      <c r="D81" s="22"/>
      <c r="E81" s="22"/>
      <c r="F81" s="23"/>
      <c r="G81" s="18"/>
      <c r="H81" s="19">
        <f>IFERROR(IF(A81&gt;0,VLOOKUP(Mvts!A81,Mvts!A:E,5,0),0),"")</f>
        <v>0</v>
      </c>
      <c r="I81" s="27"/>
      <c r="J81" s="21" t="str">
        <f>A81&amp;COUNTIF(A:A,Mvts!B81)</f>
        <v>0</v>
      </c>
      <c r="M81" s="30" t="str">
        <f t="array" ref="M81">IFERROR(INDEX(Mvts!$S$2:$S$19992,MATCH(1,IF(Mvts!$A$2:$A$19992=Stock!$J81,IF(Mvts!$V$2:$V$19992&gt;0,1)),0)),"")</f>
        <v/>
      </c>
    </row>
    <row r="82" spans="1:13" ht="15.6" x14ac:dyDescent="0.3">
      <c r="A82" s="16"/>
      <c r="B82" s="26"/>
      <c r="C82" s="26"/>
      <c r="D82" s="22"/>
      <c r="E82" s="22"/>
      <c r="F82" s="23"/>
      <c r="G82" s="18"/>
      <c r="H82" s="19">
        <f>IFERROR(IF(A82&gt;0,VLOOKUP(Mvts!A82,Mvts!A:E,5,0),0),"")</f>
        <v>0</v>
      </c>
      <c r="I82" s="27"/>
      <c r="J82" s="21" t="str">
        <f>A82&amp;COUNTIF(A:A,Mvts!B82)</f>
        <v>0</v>
      </c>
      <c r="M82" s="30" t="str">
        <f t="array" ref="M82">IFERROR(INDEX(Mvts!$S$2:$S$19992,MATCH(1,IF(Mvts!$A$2:$A$19992=Stock!$J82,IF(Mvts!$V$2:$V$19992&gt;0,1)),0)),"")</f>
        <v/>
      </c>
    </row>
    <row r="83" spans="1:13" ht="15.6" x14ac:dyDescent="0.3">
      <c r="A83" s="16"/>
      <c r="B83" s="26"/>
      <c r="C83" s="26"/>
      <c r="D83" s="22"/>
      <c r="E83" s="22"/>
      <c r="F83" s="23"/>
      <c r="G83" s="18"/>
      <c r="H83" s="19">
        <f>IFERROR(IF(A83&gt;0,VLOOKUP(Mvts!A83,Mvts!A:E,5,0),0),"")</f>
        <v>0</v>
      </c>
      <c r="I83" s="27"/>
      <c r="J83" s="21" t="str">
        <f>A83&amp;COUNTIF(A:A,Mvts!B83)</f>
        <v>0</v>
      </c>
      <c r="M83" s="30" t="str">
        <f t="array" ref="M83">IFERROR(INDEX(Mvts!$S$2:$S$19992,MATCH(1,IF(Mvts!$A$2:$A$19992=Stock!$J83,IF(Mvts!$V$2:$V$19992&gt;0,1)),0)),"")</f>
        <v/>
      </c>
    </row>
    <row r="84" spans="1:13" ht="15.6" x14ac:dyDescent="0.3">
      <c r="A84" s="16"/>
      <c r="B84" s="26"/>
      <c r="C84" s="26"/>
      <c r="D84" s="22"/>
      <c r="E84" s="22"/>
      <c r="F84" s="23"/>
      <c r="G84" s="18"/>
      <c r="H84" s="19">
        <f>IFERROR(IF(A84&gt;0,VLOOKUP(Mvts!A84,Mvts!A:E,5,0),0),"")</f>
        <v>0</v>
      </c>
      <c r="I84" s="27"/>
      <c r="J84" s="21" t="str">
        <f>A84&amp;COUNTIF(A:A,Mvts!B84)</f>
        <v>0</v>
      </c>
      <c r="M84" s="30" t="str">
        <f t="array" ref="M84">IFERROR(INDEX(Mvts!$S$2:$S$19992,MATCH(1,IF(Mvts!$A$2:$A$19992=Stock!$J84,IF(Mvts!$V$2:$V$19992&gt;0,1)),0)),"")</f>
        <v/>
      </c>
    </row>
    <row r="85" spans="1:13" ht="15.6" x14ac:dyDescent="0.3">
      <c r="A85" s="16"/>
      <c r="B85" s="26"/>
      <c r="C85" s="26"/>
      <c r="D85" s="22"/>
      <c r="E85" s="22"/>
      <c r="F85" s="23"/>
      <c r="G85" s="18"/>
      <c r="H85" s="19">
        <f>IFERROR(IF(A85&gt;0,VLOOKUP(Mvts!A85,Mvts!A:E,5,0),0),"")</f>
        <v>0</v>
      </c>
      <c r="I85" s="27"/>
      <c r="J85" s="21" t="str">
        <f>A85&amp;COUNTIF(A:A,Mvts!B85)</f>
        <v>0</v>
      </c>
      <c r="M85" s="30" t="str">
        <f t="array" ref="M85">IFERROR(INDEX(Mvts!$S$2:$S$19992,MATCH(1,IF(Mvts!$A$2:$A$19992=Stock!$J85,IF(Mvts!$V$2:$V$19992&gt;0,1)),0)),"")</f>
        <v/>
      </c>
    </row>
    <row r="86" spans="1:13" ht="15.6" x14ac:dyDescent="0.3">
      <c r="A86" s="16"/>
      <c r="B86" s="26"/>
      <c r="C86" s="26"/>
      <c r="D86" s="22"/>
      <c r="E86" s="22"/>
      <c r="F86" s="23"/>
      <c r="G86" s="18"/>
      <c r="H86" s="19">
        <f>IFERROR(IF(A86&gt;0,VLOOKUP(Mvts!A86,Mvts!A:E,5,0),0),"")</f>
        <v>0</v>
      </c>
      <c r="I86" s="27"/>
      <c r="J86" s="21" t="str">
        <f>A86&amp;COUNTIF(A:A,Mvts!B86)</f>
        <v>0</v>
      </c>
      <c r="M86" s="30" t="str">
        <f t="array" ref="M86">IFERROR(INDEX(Mvts!$S$2:$S$19992,MATCH(1,IF(Mvts!$A$2:$A$19992=Stock!$J86,IF(Mvts!$V$2:$V$19992&gt;0,1)),0)),"")</f>
        <v/>
      </c>
    </row>
    <row r="87" spans="1:13" ht="15.6" x14ac:dyDescent="0.3">
      <c r="A87" s="16"/>
      <c r="B87" s="26"/>
      <c r="C87" s="26"/>
      <c r="D87" s="22"/>
      <c r="E87" s="22"/>
      <c r="F87" s="23"/>
      <c r="G87" s="18"/>
      <c r="H87" s="19">
        <f>IFERROR(IF(A87&gt;0,VLOOKUP(Mvts!A87,Mvts!A:E,5,0),0),"")</f>
        <v>0</v>
      </c>
      <c r="I87" s="27"/>
      <c r="J87" s="21" t="str">
        <f>A87&amp;COUNTIF(A:A,Mvts!B87)</f>
        <v>0</v>
      </c>
      <c r="M87" s="30" t="str">
        <f t="array" ref="M87">IFERROR(INDEX(Mvts!$S$2:$S$19992,MATCH(1,IF(Mvts!$A$2:$A$19992=Stock!$J87,IF(Mvts!$V$2:$V$19992&gt;0,1)),0)),"")</f>
        <v/>
      </c>
    </row>
    <row r="88" spans="1:13" ht="15.6" x14ac:dyDescent="0.3">
      <c r="A88" s="16"/>
      <c r="B88" s="26"/>
      <c r="C88" s="26"/>
      <c r="D88" s="22"/>
      <c r="E88" s="22"/>
      <c r="F88" s="23"/>
      <c r="G88" s="18"/>
      <c r="H88" s="19">
        <f>IFERROR(IF(A88&gt;0,VLOOKUP(Mvts!A88,Mvts!A:E,5,0),0),"")</f>
        <v>0</v>
      </c>
      <c r="I88" s="27"/>
      <c r="J88" s="21" t="str">
        <f>A88&amp;COUNTIF(A:A,Mvts!B88)</f>
        <v>0</v>
      </c>
      <c r="M88" s="30" t="str">
        <f t="array" ref="M88">IFERROR(INDEX(Mvts!$S$2:$S$19992,MATCH(1,IF(Mvts!$A$2:$A$19992=Stock!$J88,IF(Mvts!$V$2:$V$19992&gt;0,1)),0)),"")</f>
        <v/>
      </c>
    </row>
    <row r="89" spans="1:13" ht="15.6" x14ac:dyDescent="0.3">
      <c r="A89" s="16"/>
      <c r="B89" s="26"/>
      <c r="C89" s="26"/>
      <c r="D89" s="22"/>
      <c r="E89" s="22"/>
      <c r="F89" s="23"/>
      <c r="G89" s="18"/>
      <c r="H89" s="19">
        <f>IFERROR(IF(A89&gt;0,VLOOKUP(Mvts!A89,Mvts!A:E,5,0),0),"")</f>
        <v>0</v>
      </c>
      <c r="I89" s="27"/>
      <c r="J89" s="21" t="str">
        <f>A89&amp;COUNTIF(A:A,Mvts!B89)</f>
        <v>0</v>
      </c>
      <c r="M89" s="30" t="str">
        <f t="array" ref="M89">IFERROR(INDEX(Mvts!$S$2:$S$19992,MATCH(1,IF(Mvts!$A$2:$A$19992=Stock!$J89,IF(Mvts!$V$2:$V$19992&gt;0,1)),0)),"")</f>
        <v/>
      </c>
    </row>
    <row r="90" spans="1:13" ht="15.6" x14ac:dyDescent="0.3">
      <c r="A90" s="16"/>
      <c r="B90" s="26"/>
      <c r="C90" s="26"/>
      <c r="D90" s="22"/>
      <c r="E90" s="22"/>
      <c r="F90" s="23"/>
      <c r="G90" s="18"/>
      <c r="H90" s="19">
        <f>IFERROR(IF(A90&gt;0,VLOOKUP(Mvts!A90,Mvts!A:E,5,0),0),"")</f>
        <v>0</v>
      </c>
      <c r="I90" s="27"/>
      <c r="J90" s="21" t="str">
        <f>A90&amp;COUNTIF(A:A,Mvts!B90)</f>
        <v>0</v>
      </c>
      <c r="M90" s="30" t="str">
        <f t="array" ref="M90">IFERROR(INDEX(Mvts!$S$2:$S$19992,MATCH(1,IF(Mvts!$A$2:$A$19992=Stock!$J90,IF(Mvts!$V$2:$V$19992&gt;0,1)),0)),"")</f>
        <v/>
      </c>
    </row>
    <row r="91" spans="1:13" ht="15.6" x14ac:dyDescent="0.3">
      <c r="A91" s="16"/>
      <c r="B91" s="26"/>
      <c r="C91" s="26"/>
      <c r="D91" s="22"/>
      <c r="E91" s="22"/>
      <c r="F91" s="23"/>
      <c r="G91" s="18"/>
      <c r="H91" s="19">
        <f>IFERROR(IF(A91&gt;0,VLOOKUP(Mvts!A91,Mvts!A:E,5,0),0),"")</f>
        <v>0</v>
      </c>
      <c r="I91" s="27"/>
      <c r="J91" s="21" t="str">
        <f>A91&amp;COUNTIF(A:A,Mvts!B91)</f>
        <v>0</v>
      </c>
      <c r="M91" s="30" t="str">
        <f t="array" ref="M91">IFERROR(INDEX(Mvts!$S$2:$S$19992,MATCH(1,IF(Mvts!$A$2:$A$19992=Stock!$J91,IF(Mvts!$V$2:$V$19992&gt;0,1)),0)),"")</f>
        <v/>
      </c>
    </row>
    <row r="92" spans="1:13" ht="15.6" x14ac:dyDescent="0.3">
      <c r="A92" s="16"/>
      <c r="B92" s="26"/>
      <c r="C92" s="26"/>
      <c r="D92" s="22"/>
      <c r="E92" s="22"/>
      <c r="F92" s="23"/>
      <c r="G92" s="18"/>
      <c r="H92" s="19">
        <f>IFERROR(IF(A92&gt;0,VLOOKUP(Mvts!A92,Mvts!A:E,5,0),0),"")</f>
        <v>0</v>
      </c>
      <c r="I92" s="27"/>
      <c r="J92" s="21" t="str">
        <f>A92&amp;COUNTIF(A:A,Mvts!B92)</f>
        <v>0</v>
      </c>
      <c r="M92" s="30" t="str">
        <f t="array" ref="M92">IFERROR(INDEX(Mvts!$S$2:$S$19992,MATCH(1,IF(Mvts!$A$2:$A$19992=Stock!$J92,IF(Mvts!$V$2:$V$19992&gt;0,1)),0)),"")</f>
        <v/>
      </c>
    </row>
    <row r="93" spans="1:13" ht="15.6" x14ac:dyDescent="0.3">
      <c r="A93" s="16"/>
      <c r="B93" s="26"/>
      <c r="C93" s="26"/>
      <c r="D93" s="22"/>
      <c r="E93" s="22"/>
      <c r="F93" s="23"/>
      <c r="G93" s="18"/>
      <c r="H93" s="19">
        <f>IFERROR(IF(A93&gt;0,VLOOKUP(Mvts!A93,Mvts!A:E,5,0),0),"")</f>
        <v>0</v>
      </c>
      <c r="I93" s="27"/>
      <c r="J93" s="21" t="str">
        <f>A93&amp;COUNTIF(A:A,Mvts!B93)</f>
        <v>0</v>
      </c>
      <c r="M93" s="30" t="str">
        <f t="array" ref="M93">IFERROR(INDEX(Mvts!$S$2:$S$19992,MATCH(1,IF(Mvts!$A$2:$A$19992=Stock!$J93,IF(Mvts!$V$2:$V$19992&gt;0,1)),0)),"")</f>
        <v/>
      </c>
    </row>
    <row r="94" spans="1:13" ht="15.6" x14ac:dyDescent="0.3">
      <c r="A94" s="16"/>
      <c r="B94" s="26"/>
      <c r="C94" s="26"/>
      <c r="D94" s="22"/>
      <c r="E94" s="22"/>
      <c r="F94" s="23"/>
      <c r="G94" s="18"/>
      <c r="H94" s="19">
        <f>IFERROR(IF(A94&gt;0,VLOOKUP(Mvts!A94,Mvts!A:E,5,0),0),"")</f>
        <v>0</v>
      </c>
      <c r="I94" s="27"/>
      <c r="J94" s="21" t="str">
        <f>A94&amp;COUNTIF(A:A,Mvts!B94)</f>
        <v>0</v>
      </c>
      <c r="M94" s="30" t="str">
        <f t="array" ref="M94">IFERROR(INDEX(Mvts!$S$2:$S$19992,MATCH(1,IF(Mvts!$A$2:$A$19992=Stock!$J94,IF(Mvts!$V$2:$V$19992&gt;0,1)),0)),"")</f>
        <v/>
      </c>
    </row>
    <row r="95" spans="1:13" ht="15.6" x14ac:dyDescent="0.3">
      <c r="A95" s="16"/>
      <c r="B95" s="26"/>
      <c r="C95" s="26"/>
      <c r="D95" s="22"/>
      <c r="E95" s="22"/>
      <c r="F95" s="23"/>
      <c r="G95" s="18"/>
      <c r="H95" s="19">
        <f>IFERROR(IF(A95&gt;0,VLOOKUP(Mvts!A95,Mvts!A:E,5,0),0),"")</f>
        <v>0</v>
      </c>
      <c r="I95" s="27"/>
      <c r="J95" s="21" t="str">
        <f>A95&amp;COUNTIF(A:A,Mvts!B95)</f>
        <v>0</v>
      </c>
      <c r="M95" s="30" t="str">
        <f t="array" ref="M95">IFERROR(INDEX(Mvts!$S$2:$S$19992,MATCH(1,IF(Mvts!$A$2:$A$19992=Stock!$J95,IF(Mvts!$V$2:$V$19992&gt;0,1)),0)),"")</f>
        <v/>
      </c>
    </row>
    <row r="96" spans="1:13" ht="15.6" x14ac:dyDescent="0.3">
      <c r="A96" s="16"/>
      <c r="B96" s="26"/>
      <c r="C96" s="26"/>
      <c r="D96" s="22"/>
      <c r="E96" s="22"/>
      <c r="F96" s="23"/>
      <c r="G96" s="18"/>
      <c r="H96" s="19">
        <f>IFERROR(IF(A96&gt;0,VLOOKUP(Mvts!A96,Mvts!A:E,5,0),0),"")</f>
        <v>0</v>
      </c>
      <c r="I96" s="27"/>
      <c r="J96" s="21" t="str">
        <f>A96&amp;COUNTIF(A:A,Mvts!B96)</f>
        <v>0</v>
      </c>
      <c r="M96" s="30" t="str">
        <f t="array" ref="M96">IFERROR(INDEX(Mvts!$S$2:$S$19992,MATCH(1,IF(Mvts!$A$2:$A$19992=Stock!$J96,IF(Mvts!$V$2:$V$19992&gt;0,1)),0)),"")</f>
        <v/>
      </c>
    </row>
    <row r="97" spans="1:13" ht="15.6" x14ac:dyDescent="0.3">
      <c r="A97" s="16"/>
      <c r="B97" s="26"/>
      <c r="C97" s="26"/>
      <c r="D97" s="22"/>
      <c r="E97" s="22"/>
      <c r="F97" s="23"/>
      <c r="G97" s="18"/>
      <c r="H97" s="19">
        <f>IFERROR(IF(A97&gt;0,VLOOKUP(Mvts!A97,Mvts!A:E,5,0),0),"")</f>
        <v>0</v>
      </c>
      <c r="I97" s="27"/>
      <c r="J97" s="21" t="str">
        <f>A97&amp;COUNTIF(A:A,Mvts!B97)</f>
        <v>0</v>
      </c>
      <c r="M97" s="30" t="str">
        <f t="array" ref="M97">IFERROR(INDEX(Mvts!$S$2:$S$19992,MATCH(1,IF(Mvts!$A$2:$A$19992=Stock!$J97,IF(Mvts!$V$2:$V$19992&gt;0,1)),0)),"")</f>
        <v/>
      </c>
    </row>
    <row r="98" spans="1:13" ht="15.6" x14ac:dyDescent="0.3">
      <c r="A98" s="16"/>
      <c r="B98" s="26"/>
      <c r="C98" s="26"/>
      <c r="D98" s="22"/>
      <c r="E98" s="22"/>
      <c r="F98" s="23"/>
      <c r="G98" s="18"/>
      <c r="H98" s="19">
        <f>IFERROR(IF(A98&gt;0,VLOOKUP(Mvts!A98,Mvts!A:E,5,0),0),"")</f>
        <v>0</v>
      </c>
      <c r="I98" s="27"/>
      <c r="J98" s="21" t="str">
        <f>A98&amp;COUNTIF(A:A,Mvts!B98)</f>
        <v>0</v>
      </c>
      <c r="M98" s="30" t="str">
        <f t="array" ref="M98">IFERROR(INDEX(Mvts!$S$2:$S$19992,MATCH(1,IF(Mvts!$A$2:$A$19992=Stock!$J98,IF(Mvts!$V$2:$V$19992&gt;0,1)),0)),"")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7"/>
  <sheetViews>
    <sheetView topLeftCell="M1" workbookViewId="0">
      <selection activeCell="W2" sqref="V2:W9"/>
    </sheetView>
  </sheetViews>
  <sheetFormatPr baseColWidth="10" defaultColWidth="8.88671875" defaultRowHeight="14.4" x14ac:dyDescent="0.3"/>
  <cols>
    <col min="1" max="1" width="14.33203125" bestFit="1" customWidth="1"/>
    <col min="2" max="2" width="15.88671875" bestFit="1" customWidth="1"/>
    <col min="3" max="3" width="15.109375" bestFit="1" customWidth="1"/>
    <col min="5" max="5" width="9.88671875" bestFit="1" customWidth="1"/>
    <col min="15" max="15" width="18.109375" bestFit="1" customWidth="1"/>
    <col min="19" max="19" width="9.88671875" bestFit="1" customWidth="1"/>
    <col min="20" max="20" width="30.21875" customWidth="1"/>
    <col min="21" max="21" width="14.33203125" bestFit="1" customWidth="1"/>
    <col min="22" max="22" width="9.109375" customWidth="1"/>
    <col min="23" max="23" width="9" style="32"/>
  </cols>
  <sheetData>
    <row r="1" spans="1:23" ht="24.75" customHeight="1" x14ac:dyDescent="0.3">
      <c r="A1" s="2" t="s">
        <v>38</v>
      </c>
      <c r="B1" s="2" t="s">
        <v>39</v>
      </c>
      <c r="C1" s="2" t="s">
        <v>30</v>
      </c>
      <c r="D1" s="2" t="s">
        <v>31</v>
      </c>
      <c r="E1" s="3" t="s">
        <v>42</v>
      </c>
      <c r="F1" s="2" t="s">
        <v>43</v>
      </c>
      <c r="G1" s="2" t="s">
        <v>44</v>
      </c>
      <c r="H1" s="2" t="s">
        <v>45</v>
      </c>
      <c r="I1" s="2" t="s">
        <v>46</v>
      </c>
      <c r="J1" s="2" t="s">
        <v>47</v>
      </c>
      <c r="K1" s="2" t="s">
        <v>48</v>
      </c>
      <c r="L1" s="2" t="s">
        <v>49</v>
      </c>
      <c r="M1" s="2" t="s">
        <v>29</v>
      </c>
      <c r="N1" s="3" t="s">
        <v>37</v>
      </c>
      <c r="O1" s="4" t="s">
        <v>54</v>
      </c>
      <c r="P1" s="4" t="s">
        <v>58</v>
      </c>
      <c r="Q1" s="5" t="s">
        <v>59</v>
      </c>
      <c r="R1" s="5" t="s">
        <v>60</v>
      </c>
      <c r="S1" s="5" t="s">
        <v>55</v>
      </c>
      <c r="T1" s="5" t="s">
        <v>56</v>
      </c>
      <c r="U1" s="5" t="s">
        <v>57</v>
      </c>
      <c r="W1" s="31" t="s">
        <v>61</v>
      </c>
    </row>
    <row r="2" spans="1:23" x14ac:dyDescent="0.3">
      <c r="A2" s="6" t="str">
        <f t="shared" ref="A2:A7" si="0">IF(B2&gt;0,B2&amp;COUNTIF(B2:B2,B2)*1,0)</f>
        <v>1001</v>
      </c>
      <c r="B2" s="7" t="s">
        <v>0</v>
      </c>
      <c r="C2" s="7" t="s">
        <v>7</v>
      </c>
      <c r="D2" s="7" t="s">
        <v>1</v>
      </c>
      <c r="E2" s="8">
        <v>45017</v>
      </c>
      <c r="F2" s="7" t="s">
        <v>40</v>
      </c>
      <c r="G2" s="7">
        <v>100</v>
      </c>
      <c r="H2" s="7"/>
      <c r="I2" s="7"/>
      <c r="J2" s="7"/>
      <c r="K2" s="7" t="s">
        <v>2</v>
      </c>
      <c r="L2" s="7" t="s">
        <v>50</v>
      </c>
      <c r="M2" s="7" t="s">
        <v>51</v>
      </c>
      <c r="N2" s="9" t="s">
        <v>52</v>
      </c>
      <c r="O2" s="10">
        <v>45027.824305555558</v>
      </c>
      <c r="P2" s="6"/>
      <c r="Q2" s="6"/>
      <c r="R2" s="6"/>
      <c r="S2" s="11">
        <v>44927</v>
      </c>
      <c r="T2" t="s">
        <v>53</v>
      </c>
      <c r="U2" s="1" t="s">
        <v>51</v>
      </c>
      <c r="V2">
        <v>60</v>
      </c>
      <c r="W2" s="32">
        <v>100</v>
      </c>
    </row>
    <row r="3" spans="1:23" x14ac:dyDescent="0.3">
      <c r="A3" s="6" t="str">
        <f t="shared" si="0"/>
        <v>1001</v>
      </c>
      <c r="B3" s="7" t="s">
        <v>0</v>
      </c>
      <c r="C3" s="7" t="s">
        <v>7</v>
      </c>
      <c r="D3" s="7" t="s">
        <v>1</v>
      </c>
      <c r="E3" s="8">
        <v>45017</v>
      </c>
      <c r="F3" s="7" t="s">
        <v>41</v>
      </c>
      <c r="G3" s="7"/>
      <c r="H3" s="7"/>
      <c r="I3" s="7">
        <v>10</v>
      </c>
      <c r="J3" s="7"/>
      <c r="K3" s="7" t="s">
        <v>3</v>
      </c>
      <c r="L3" s="7" t="s">
        <v>51</v>
      </c>
      <c r="M3" s="7" t="s">
        <v>50</v>
      </c>
      <c r="N3" s="9" t="s">
        <v>52</v>
      </c>
      <c r="O3" s="10">
        <v>45027.844444444447</v>
      </c>
      <c r="P3" s="6"/>
      <c r="Q3" s="6"/>
      <c r="R3" s="6"/>
      <c r="S3" s="11">
        <v>44927</v>
      </c>
      <c r="T3" t="s">
        <v>53</v>
      </c>
      <c r="U3" s="1" t="s">
        <v>51</v>
      </c>
      <c r="W3" s="32">
        <v>90</v>
      </c>
    </row>
    <row r="4" spans="1:23" x14ac:dyDescent="0.3">
      <c r="A4" s="6" t="str">
        <f t="shared" si="0"/>
        <v>1001</v>
      </c>
      <c r="B4" s="7" t="s">
        <v>0</v>
      </c>
      <c r="C4" s="7" t="s">
        <v>7</v>
      </c>
      <c r="D4" s="7" t="s">
        <v>1</v>
      </c>
      <c r="E4" s="8">
        <v>45017</v>
      </c>
      <c r="F4" s="7" t="s">
        <v>41</v>
      </c>
      <c r="G4" s="7"/>
      <c r="H4" s="7"/>
      <c r="I4" s="7">
        <v>10</v>
      </c>
      <c r="J4" s="7"/>
      <c r="K4" s="7" t="s">
        <v>4</v>
      </c>
      <c r="L4" s="7" t="s">
        <v>51</v>
      </c>
      <c r="M4" s="7" t="s">
        <v>50</v>
      </c>
      <c r="N4" s="9" t="s">
        <v>52</v>
      </c>
      <c r="O4" s="10">
        <v>45027.84652777778</v>
      </c>
      <c r="P4" s="6"/>
      <c r="Q4" s="6"/>
      <c r="R4" s="6"/>
      <c r="S4" s="11">
        <v>44927</v>
      </c>
      <c r="T4" t="s">
        <v>53</v>
      </c>
      <c r="U4" s="1" t="s">
        <v>51</v>
      </c>
      <c r="W4" s="32">
        <v>80</v>
      </c>
    </row>
    <row r="5" spans="1:23" x14ac:dyDescent="0.3">
      <c r="A5" s="6" t="str">
        <f t="shared" si="0"/>
        <v>1001</v>
      </c>
      <c r="B5" s="7" t="s">
        <v>0</v>
      </c>
      <c r="C5" s="7" t="s">
        <v>7</v>
      </c>
      <c r="D5" s="7" t="s">
        <v>1</v>
      </c>
      <c r="E5" s="8">
        <v>45027</v>
      </c>
      <c r="F5" s="7" t="s">
        <v>41</v>
      </c>
      <c r="G5" s="7"/>
      <c r="H5" s="7"/>
      <c r="I5" s="7">
        <v>10</v>
      </c>
      <c r="J5" s="7"/>
      <c r="K5" s="7" t="s">
        <v>5</v>
      </c>
      <c r="L5" s="7" t="s">
        <v>51</v>
      </c>
      <c r="M5" s="7" t="s">
        <v>50</v>
      </c>
      <c r="N5" s="9" t="s">
        <v>52</v>
      </c>
      <c r="O5" s="10">
        <v>45027.865972222222</v>
      </c>
      <c r="P5" s="6"/>
      <c r="Q5" s="6"/>
      <c r="R5" s="6"/>
      <c r="S5" s="11">
        <v>44927</v>
      </c>
      <c r="T5" t="s">
        <v>53</v>
      </c>
      <c r="U5" s="1" t="s">
        <v>51</v>
      </c>
      <c r="W5" s="32">
        <v>70</v>
      </c>
    </row>
    <row r="6" spans="1:23" x14ac:dyDescent="0.3">
      <c r="A6" s="6" t="str">
        <f t="shared" si="0"/>
        <v>1001</v>
      </c>
      <c r="B6" s="7" t="s">
        <v>0</v>
      </c>
      <c r="C6" s="7" t="s">
        <v>7</v>
      </c>
      <c r="D6" s="7" t="s">
        <v>1</v>
      </c>
      <c r="E6" s="8">
        <v>45027</v>
      </c>
      <c r="F6" s="7" t="s">
        <v>41</v>
      </c>
      <c r="G6" s="7"/>
      <c r="H6" s="7"/>
      <c r="I6" s="7">
        <v>5</v>
      </c>
      <c r="J6" s="7"/>
      <c r="K6" s="7" t="s">
        <v>6</v>
      </c>
      <c r="L6" s="7" t="s">
        <v>51</v>
      </c>
      <c r="M6" s="7" t="s">
        <v>50</v>
      </c>
      <c r="N6" s="9" t="s">
        <v>52</v>
      </c>
      <c r="O6" s="10">
        <v>45027.870138888888</v>
      </c>
      <c r="P6" s="6"/>
      <c r="Q6" s="6"/>
      <c r="R6" s="6"/>
      <c r="S6" s="11">
        <v>44927</v>
      </c>
      <c r="T6" t="s">
        <v>53</v>
      </c>
      <c r="U6" s="1" t="s">
        <v>51</v>
      </c>
      <c r="W6" s="32">
        <v>65</v>
      </c>
    </row>
    <row r="7" spans="1:23" x14ac:dyDescent="0.3">
      <c r="A7" s="6" t="str">
        <f t="shared" si="0"/>
        <v>1001</v>
      </c>
      <c r="B7" s="7" t="s">
        <v>0</v>
      </c>
      <c r="C7" s="7" t="s">
        <v>7</v>
      </c>
      <c r="D7" s="7" t="s">
        <v>1</v>
      </c>
      <c r="E7" s="8">
        <v>45027</v>
      </c>
      <c r="F7" s="7" t="s">
        <v>41</v>
      </c>
      <c r="G7" s="7"/>
      <c r="H7" s="7"/>
      <c r="I7" s="7">
        <v>5</v>
      </c>
      <c r="J7" s="7"/>
      <c r="K7" s="7" t="s">
        <v>6</v>
      </c>
      <c r="L7" s="7" t="s">
        <v>51</v>
      </c>
      <c r="M7" s="7" t="s">
        <v>50</v>
      </c>
      <c r="N7" s="9" t="s">
        <v>52</v>
      </c>
      <c r="O7" s="10">
        <v>45027.870138888888</v>
      </c>
      <c r="P7" s="6"/>
      <c r="Q7" s="6"/>
      <c r="R7" s="6"/>
      <c r="S7" s="11">
        <v>44927</v>
      </c>
      <c r="T7" t="s">
        <v>53</v>
      </c>
      <c r="U7" s="1" t="s">
        <v>51</v>
      </c>
      <c r="W7" s="32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3"/>
  <sheetViews>
    <sheetView workbookViewId="0">
      <selection activeCell="C11" sqref="C11"/>
    </sheetView>
  </sheetViews>
  <sheetFormatPr baseColWidth="10" defaultColWidth="8.88671875" defaultRowHeight="14.4" x14ac:dyDescent="0.3"/>
  <cols>
    <col min="1" max="1" width="39" bestFit="1" customWidth="1"/>
    <col min="2" max="2" width="9.88671875" bestFit="1" customWidth="1"/>
  </cols>
  <sheetData>
    <row r="1" spans="1:2" ht="28.5" customHeight="1" thickTop="1" thickBot="1" x14ac:dyDescent="0.35">
      <c r="A1" s="13" t="s">
        <v>30</v>
      </c>
      <c r="B1" s="12" t="s">
        <v>29</v>
      </c>
    </row>
    <row r="2" spans="1:2" ht="16.2" thickTop="1" x14ac:dyDescent="0.3">
      <c r="A2" s="17" t="s">
        <v>7</v>
      </c>
      <c r="B2" s="16">
        <v>100</v>
      </c>
    </row>
    <row r="3" spans="1:2" ht="15.6" x14ac:dyDescent="0.3">
      <c r="A3" s="17" t="s">
        <v>8</v>
      </c>
      <c r="B3" s="16">
        <v>101</v>
      </c>
    </row>
    <row r="4" spans="1:2" ht="15.6" x14ac:dyDescent="0.3">
      <c r="A4" s="17" t="s">
        <v>9</v>
      </c>
      <c r="B4" s="16">
        <v>102</v>
      </c>
    </row>
    <row r="5" spans="1:2" ht="15.6" x14ac:dyDescent="0.3">
      <c r="A5" s="17" t="s">
        <v>10</v>
      </c>
      <c r="B5" s="16">
        <v>103</v>
      </c>
    </row>
    <row r="6" spans="1:2" ht="15.6" x14ac:dyDescent="0.3">
      <c r="A6" s="17" t="s">
        <v>11</v>
      </c>
      <c r="B6" s="16">
        <v>104</v>
      </c>
    </row>
    <row r="7" spans="1:2" ht="15.6" x14ac:dyDescent="0.3">
      <c r="A7" s="17" t="s">
        <v>12</v>
      </c>
      <c r="B7" s="16">
        <v>105</v>
      </c>
    </row>
    <row r="8" spans="1:2" ht="15.6" x14ac:dyDescent="0.3">
      <c r="A8" s="17" t="s">
        <v>13</v>
      </c>
      <c r="B8" s="16">
        <v>106</v>
      </c>
    </row>
    <row r="9" spans="1:2" ht="15.6" x14ac:dyDescent="0.3">
      <c r="A9" s="17" t="s">
        <v>14</v>
      </c>
      <c r="B9" s="16">
        <v>107</v>
      </c>
    </row>
    <row r="10" spans="1:2" ht="15.6" x14ac:dyDescent="0.3">
      <c r="A10" s="17" t="s">
        <v>15</v>
      </c>
      <c r="B10" s="16">
        <v>108</v>
      </c>
    </row>
    <row r="11" spans="1:2" ht="15.6" x14ac:dyDescent="0.3">
      <c r="A11" s="17" t="s">
        <v>16</v>
      </c>
      <c r="B11" s="16">
        <v>109</v>
      </c>
    </row>
    <row r="12" spans="1:2" ht="15.6" x14ac:dyDescent="0.3">
      <c r="A12" s="17" t="s">
        <v>17</v>
      </c>
      <c r="B12" s="16">
        <v>110</v>
      </c>
    </row>
    <row r="13" spans="1:2" ht="15.6" x14ac:dyDescent="0.3">
      <c r="A13" s="17" t="s">
        <v>18</v>
      </c>
      <c r="B13" s="16">
        <v>111</v>
      </c>
    </row>
    <row r="14" spans="1:2" ht="15.6" x14ac:dyDescent="0.3">
      <c r="A14" s="17" t="s">
        <v>19</v>
      </c>
      <c r="B14" s="16">
        <v>112</v>
      </c>
    </row>
    <row r="15" spans="1:2" ht="15.6" x14ac:dyDescent="0.3">
      <c r="A15" s="17" t="s">
        <v>20</v>
      </c>
      <c r="B15" s="16">
        <v>113</v>
      </c>
    </row>
    <row r="16" spans="1:2" ht="15.6" x14ac:dyDescent="0.3">
      <c r="A16" s="17" t="s">
        <v>21</v>
      </c>
      <c r="B16" s="16">
        <v>114</v>
      </c>
    </row>
    <row r="17" spans="1:2" ht="15.6" x14ac:dyDescent="0.3">
      <c r="A17" s="17" t="s">
        <v>22</v>
      </c>
      <c r="B17" s="16">
        <v>115</v>
      </c>
    </row>
    <row r="18" spans="1:2" ht="15.6" x14ac:dyDescent="0.3">
      <c r="A18" s="17" t="s">
        <v>23</v>
      </c>
      <c r="B18" s="16">
        <v>116</v>
      </c>
    </row>
    <row r="19" spans="1:2" ht="15.6" x14ac:dyDescent="0.3">
      <c r="A19" s="17" t="s">
        <v>24</v>
      </c>
      <c r="B19" s="16">
        <v>117</v>
      </c>
    </row>
    <row r="20" spans="1:2" ht="15.6" x14ac:dyDescent="0.3">
      <c r="A20" s="17" t="s">
        <v>25</v>
      </c>
      <c r="B20" s="16">
        <v>118</v>
      </c>
    </row>
    <row r="21" spans="1:2" ht="15.6" x14ac:dyDescent="0.3">
      <c r="A21" s="17" t="s">
        <v>26</v>
      </c>
      <c r="B21" s="16">
        <v>119</v>
      </c>
    </row>
    <row r="22" spans="1:2" ht="15.6" x14ac:dyDescent="0.3">
      <c r="A22" s="17" t="s">
        <v>27</v>
      </c>
      <c r="B22" s="16">
        <v>120</v>
      </c>
    </row>
    <row r="23" spans="1:2" ht="15.6" x14ac:dyDescent="0.3">
      <c r="A23" s="17" t="s">
        <v>28</v>
      </c>
      <c r="B23" s="16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2023-04-15T11:39:47Z</dcterms:modified>
</cp:coreProperties>
</file>