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drawings/drawing2.xml" ContentType="application/vnd.openxmlformats-officedocument.drawing+xml"/>
  <Override PartName="/xl/tables/table4.xml" ContentType="application/vnd.openxmlformats-officedocument.spreadsheetml.table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xl/tables/table5.xml" ContentType="application/vnd.openxmlformats-officedocument.spreadsheetml.tab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94" codeName="{3D1A710C-6663-3D7B-7F91-EC182F24A4BC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franc\Downloads\"/>
    </mc:Choice>
  </mc:AlternateContent>
  <xr:revisionPtr revIDLastSave="0" documentId="13_ncr:1_{CCDA7C50-4820-44E8-8FC2-3D871EF00247}" xr6:coauthVersionLast="36" xr6:coauthVersionMax="47" xr10:uidLastSave="{00000000-0000-0000-0000-000000000000}"/>
  <bookViews>
    <workbookView xWindow="-14448" yWindow="-16320" windowWidth="29040" windowHeight="15840" tabRatio="706" activeTab="3" xr2:uid="{1D35A031-6C52-45B0-9DB2-5415F3F9B61E}"/>
  </bookViews>
  <sheets>
    <sheet name="Formulaire" sheetId="5" r:id="rId1"/>
    <sheet name="Devis" sheetId="11" r:id="rId2"/>
    <sheet name="Suivi" sheetId="3" r:id="rId3"/>
    <sheet name="Travaux 2023" sheetId="2" r:id="rId4"/>
    <sheet name="Diagramme de Gantt" sheetId="12" r:id="rId5"/>
    <sheet name="Matériels à commander" sheetId="1" r:id="rId6"/>
    <sheet name="Calendrier" sheetId="10" r:id="rId7"/>
    <sheet name="Liste déroulante" sheetId="6" r:id="rId8"/>
  </sheets>
  <definedNames>
    <definedName name="Devis1">Devis!$A$1:$O$3</definedName>
    <definedName name="Devisàfaire">'Liste déroulante'!$B$3:$B$5</definedName>
    <definedName name="Statutcommande">'Liste déroulante'!$F$3:$F$5</definedName>
    <definedName name="Suivi1">Suivi!$A$1:$O$2</definedName>
    <definedName name="Suividesaffaires">'Liste déroulante'!$D$3:$D$6</definedName>
    <definedName name="Tabledevis">Tab_devis[]</definedName>
    <definedName name="TableSuivi">Tab_suivi[#All]</definedName>
    <definedName name="_xlnm.Print_Area" localSheetId="6">Calendrier!$B$6:$AF$33</definedName>
  </definedNames>
  <calcPr calcId="191029" concurrentCalc="0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N4" i="2" l="1"/>
  <c r="J3" i="11"/>
  <c r="F3" i="11"/>
  <c r="N3" i="2"/>
  <c r="J2" i="11"/>
  <c r="F2" i="11"/>
  <c r="J4" i="11"/>
  <c r="J5" i="11"/>
  <c r="J6" i="11"/>
  <c r="J7" i="11"/>
  <c r="J8" i="11"/>
  <c r="J9" i="11"/>
  <c r="J10" i="11"/>
  <c r="J11" i="11"/>
  <c r="J12" i="11"/>
  <c r="J13" i="11"/>
  <c r="J14" i="11"/>
  <c r="J15" i="11"/>
  <c r="J16" i="11"/>
  <c r="J17" i="11"/>
  <c r="J18" i="11"/>
  <c r="J19" i="11"/>
  <c r="J20" i="11"/>
  <c r="J21" i="11"/>
  <c r="J22" i="11"/>
  <c r="J23" i="11"/>
  <c r="J24" i="11"/>
  <c r="J25" i="11"/>
  <c r="M12" i="10"/>
  <c r="D3" i="12"/>
  <c r="D4" i="12"/>
  <c r="D5" i="12"/>
  <c r="D6" i="12"/>
  <c r="D7" i="12"/>
  <c r="D2" i="12"/>
  <c r="N2" i="2"/>
  <c r="N5" i="2"/>
  <c r="N6" i="2"/>
  <c r="AF33" i="10"/>
  <c r="AE33" i="10"/>
  <c r="AD33" i="10"/>
  <c r="AC33" i="10"/>
  <c r="AB33" i="10"/>
  <c r="AA33" i="10"/>
  <c r="Z33" i="10"/>
  <c r="X33" i="10"/>
  <c r="W33" i="10"/>
  <c r="V33" i="10"/>
  <c r="U33" i="10"/>
  <c r="T33" i="10"/>
  <c r="S33" i="10"/>
  <c r="R33" i="10"/>
  <c r="P33" i="10"/>
  <c r="O33" i="10"/>
  <c r="N33" i="10"/>
  <c r="M33" i="10"/>
  <c r="L33" i="10"/>
  <c r="K33" i="10"/>
  <c r="J33" i="10"/>
  <c r="H33" i="10"/>
  <c r="G33" i="10"/>
  <c r="F33" i="10"/>
  <c r="E33" i="10"/>
  <c r="D33" i="10"/>
  <c r="C33" i="10"/>
  <c r="B33" i="10"/>
  <c r="AF32" i="10"/>
  <c r="AE32" i="10"/>
  <c r="AD32" i="10"/>
  <c r="AC32" i="10"/>
  <c r="AB32" i="10"/>
  <c r="AA32" i="10"/>
  <c r="Z32" i="10"/>
  <c r="X32" i="10"/>
  <c r="W32" i="10"/>
  <c r="V32" i="10"/>
  <c r="U32" i="10"/>
  <c r="T32" i="10"/>
  <c r="S32" i="10"/>
  <c r="R32" i="10"/>
  <c r="P32" i="10"/>
  <c r="O32" i="10"/>
  <c r="N32" i="10"/>
  <c r="M32" i="10"/>
  <c r="L32" i="10"/>
  <c r="K32" i="10"/>
  <c r="J32" i="10"/>
  <c r="H32" i="10"/>
  <c r="G32" i="10"/>
  <c r="F32" i="10"/>
  <c r="E32" i="10"/>
  <c r="D32" i="10"/>
  <c r="C32" i="10"/>
  <c r="B32" i="10"/>
  <c r="AF31" i="10"/>
  <c r="AE31" i="10"/>
  <c r="AD31" i="10"/>
  <c r="AC31" i="10"/>
  <c r="AB31" i="10"/>
  <c r="AA31" i="10"/>
  <c r="Z31" i="10"/>
  <c r="X31" i="10"/>
  <c r="W31" i="10"/>
  <c r="V31" i="10"/>
  <c r="U31" i="10"/>
  <c r="T31" i="10"/>
  <c r="S31" i="10"/>
  <c r="R31" i="10"/>
  <c r="P31" i="10"/>
  <c r="O31" i="10"/>
  <c r="N31" i="10"/>
  <c r="M31" i="10"/>
  <c r="L31" i="10"/>
  <c r="K31" i="10"/>
  <c r="J31" i="10"/>
  <c r="H31" i="10"/>
  <c r="G31" i="10"/>
  <c r="F31" i="10"/>
  <c r="E31" i="10"/>
  <c r="D31" i="10"/>
  <c r="C31" i="10"/>
  <c r="B31" i="10"/>
  <c r="AF30" i="10"/>
  <c r="AE30" i="10"/>
  <c r="AD30" i="10"/>
  <c r="AC30" i="10"/>
  <c r="AB30" i="10"/>
  <c r="AA30" i="10"/>
  <c r="Z30" i="10"/>
  <c r="X30" i="10"/>
  <c r="W30" i="10"/>
  <c r="V30" i="10"/>
  <c r="U30" i="10"/>
  <c r="T30" i="10"/>
  <c r="S30" i="10"/>
  <c r="R30" i="10"/>
  <c r="P30" i="10"/>
  <c r="O30" i="10"/>
  <c r="N30" i="10"/>
  <c r="M30" i="10"/>
  <c r="L30" i="10"/>
  <c r="K30" i="10"/>
  <c r="J30" i="10"/>
  <c r="H30" i="10"/>
  <c r="G30" i="10"/>
  <c r="F30" i="10"/>
  <c r="E30" i="10"/>
  <c r="D30" i="10"/>
  <c r="C30" i="10"/>
  <c r="B30" i="10"/>
  <c r="AF29" i="10"/>
  <c r="AE29" i="10"/>
  <c r="AD29" i="10"/>
  <c r="AC29" i="10"/>
  <c r="AB29" i="10"/>
  <c r="AA29" i="10"/>
  <c r="Z29" i="10"/>
  <c r="X29" i="10"/>
  <c r="W29" i="10"/>
  <c r="V29" i="10"/>
  <c r="U29" i="10"/>
  <c r="T29" i="10"/>
  <c r="S29" i="10"/>
  <c r="R29" i="10"/>
  <c r="P29" i="10"/>
  <c r="O29" i="10"/>
  <c r="N29" i="10"/>
  <c r="M29" i="10"/>
  <c r="L29" i="10"/>
  <c r="K29" i="10"/>
  <c r="J29" i="10"/>
  <c r="H29" i="10"/>
  <c r="G29" i="10"/>
  <c r="F29" i="10"/>
  <c r="E29" i="10"/>
  <c r="D29" i="10"/>
  <c r="C29" i="10"/>
  <c r="B29" i="10"/>
  <c r="AF28" i="10"/>
  <c r="AE28" i="10"/>
  <c r="AD28" i="10"/>
  <c r="AC28" i="10"/>
  <c r="AB28" i="10"/>
  <c r="AA28" i="10"/>
  <c r="Z28" i="10"/>
  <c r="X28" i="10"/>
  <c r="W28" i="10"/>
  <c r="V28" i="10"/>
  <c r="U28" i="10"/>
  <c r="T28" i="10"/>
  <c r="S28" i="10"/>
  <c r="R28" i="10"/>
  <c r="P28" i="10"/>
  <c r="O28" i="10"/>
  <c r="N28" i="10"/>
  <c r="M28" i="10"/>
  <c r="L28" i="10"/>
  <c r="K28" i="10"/>
  <c r="J28" i="10"/>
  <c r="H28" i="10"/>
  <c r="G28" i="10"/>
  <c r="F28" i="10"/>
  <c r="E28" i="10"/>
  <c r="D28" i="10"/>
  <c r="C28" i="10"/>
  <c r="B28" i="10"/>
  <c r="AF27" i="10"/>
  <c r="AE27" i="10"/>
  <c r="AD27" i="10"/>
  <c r="AC27" i="10"/>
  <c r="AB27" i="10"/>
  <c r="AA27" i="10"/>
  <c r="Z27" i="10"/>
  <c r="X27" i="10"/>
  <c r="W27" i="10"/>
  <c r="V27" i="10"/>
  <c r="U27" i="10"/>
  <c r="T27" i="10"/>
  <c r="S27" i="10"/>
  <c r="R27" i="10"/>
  <c r="P27" i="10"/>
  <c r="O27" i="10"/>
  <c r="N27" i="10"/>
  <c r="M27" i="10"/>
  <c r="L27" i="10"/>
  <c r="K27" i="10"/>
  <c r="J27" i="10"/>
  <c r="H27" i="10"/>
  <c r="G27" i="10"/>
  <c r="F27" i="10"/>
  <c r="E27" i="10"/>
  <c r="D27" i="10"/>
  <c r="C27" i="10"/>
  <c r="B27" i="10"/>
  <c r="Z26" i="10"/>
  <c r="R26" i="10"/>
  <c r="J26" i="10"/>
  <c r="B26" i="10"/>
  <c r="AF24" i="10"/>
  <c r="AE24" i="10"/>
  <c r="AD24" i="10"/>
  <c r="AC24" i="10"/>
  <c r="AB24" i="10"/>
  <c r="AA24" i="10"/>
  <c r="Z24" i="10"/>
  <c r="X24" i="10"/>
  <c r="W24" i="10"/>
  <c r="V24" i="10"/>
  <c r="U24" i="10"/>
  <c r="T24" i="10"/>
  <c r="S24" i="10"/>
  <c r="R24" i="10"/>
  <c r="P24" i="10"/>
  <c r="O24" i="10"/>
  <c r="N24" i="10"/>
  <c r="M24" i="10"/>
  <c r="L24" i="10"/>
  <c r="K24" i="10"/>
  <c r="J24" i="10"/>
  <c r="H24" i="10"/>
  <c r="G24" i="10"/>
  <c r="F24" i="10"/>
  <c r="E24" i="10"/>
  <c r="D24" i="10"/>
  <c r="C24" i="10"/>
  <c r="B24" i="10"/>
  <c r="AF23" i="10"/>
  <c r="AE23" i="10"/>
  <c r="AD23" i="10"/>
  <c r="AC23" i="10"/>
  <c r="AB23" i="10"/>
  <c r="AA23" i="10"/>
  <c r="Z23" i="10"/>
  <c r="X23" i="10"/>
  <c r="W23" i="10"/>
  <c r="V23" i="10"/>
  <c r="U23" i="10"/>
  <c r="T23" i="10"/>
  <c r="S23" i="10"/>
  <c r="R23" i="10"/>
  <c r="P23" i="10"/>
  <c r="O23" i="10"/>
  <c r="N23" i="10"/>
  <c r="M23" i="10"/>
  <c r="L23" i="10"/>
  <c r="K23" i="10"/>
  <c r="J23" i="10"/>
  <c r="H23" i="10"/>
  <c r="G23" i="10"/>
  <c r="F23" i="10"/>
  <c r="E23" i="10"/>
  <c r="D23" i="10"/>
  <c r="C23" i="10"/>
  <c r="B23" i="10"/>
  <c r="AF22" i="10"/>
  <c r="AE22" i="10"/>
  <c r="AD22" i="10"/>
  <c r="AC22" i="10"/>
  <c r="AB22" i="10"/>
  <c r="AA22" i="10"/>
  <c r="Z22" i="10"/>
  <c r="X22" i="10"/>
  <c r="W22" i="10"/>
  <c r="V22" i="10"/>
  <c r="U22" i="10"/>
  <c r="T22" i="10"/>
  <c r="S22" i="10"/>
  <c r="R22" i="10"/>
  <c r="P22" i="10"/>
  <c r="O22" i="10"/>
  <c r="N22" i="10"/>
  <c r="M22" i="10"/>
  <c r="L22" i="10"/>
  <c r="K22" i="10"/>
  <c r="J22" i="10"/>
  <c r="H22" i="10"/>
  <c r="G22" i="10"/>
  <c r="F22" i="10"/>
  <c r="E22" i="10"/>
  <c r="D22" i="10"/>
  <c r="C22" i="10"/>
  <c r="B22" i="10"/>
  <c r="AF21" i="10"/>
  <c r="AE21" i="10"/>
  <c r="AD21" i="10"/>
  <c r="AC21" i="10"/>
  <c r="AB21" i="10"/>
  <c r="AA21" i="10"/>
  <c r="Z21" i="10"/>
  <c r="X21" i="10"/>
  <c r="W21" i="10"/>
  <c r="V21" i="10"/>
  <c r="U21" i="10"/>
  <c r="T21" i="10"/>
  <c r="S21" i="10"/>
  <c r="R21" i="10"/>
  <c r="P21" i="10"/>
  <c r="O21" i="10"/>
  <c r="N21" i="10"/>
  <c r="M21" i="10"/>
  <c r="L21" i="10"/>
  <c r="K21" i="10"/>
  <c r="J21" i="10"/>
  <c r="H21" i="10"/>
  <c r="G21" i="10"/>
  <c r="F21" i="10"/>
  <c r="E21" i="10"/>
  <c r="D21" i="10"/>
  <c r="C21" i="10"/>
  <c r="B21" i="10"/>
  <c r="AF20" i="10"/>
  <c r="AE20" i="10"/>
  <c r="AD20" i="10"/>
  <c r="AC20" i="10"/>
  <c r="AB20" i="10"/>
  <c r="AA20" i="10"/>
  <c r="Z20" i="10"/>
  <c r="X20" i="10"/>
  <c r="W20" i="10"/>
  <c r="V20" i="10"/>
  <c r="U20" i="10"/>
  <c r="T20" i="10"/>
  <c r="S20" i="10"/>
  <c r="R20" i="10"/>
  <c r="P20" i="10"/>
  <c r="O20" i="10"/>
  <c r="N20" i="10"/>
  <c r="M20" i="10"/>
  <c r="L20" i="10"/>
  <c r="K20" i="10"/>
  <c r="J20" i="10"/>
  <c r="H20" i="10"/>
  <c r="G20" i="10"/>
  <c r="F20" i="10"/>
  <c r="E20" i="10"/>
  <c r="D20" i="10"/>
  <c r="C20" i="10"/>
  <c r="B20" i="10"/>
  <c r="AF19" i="10"/>
  <c r="AE19" i="10"/>
  <c r="AD19" i="10"/>
  <c r="AC19" i="10"/>
  <c r="AB19" i="10"/>
  <c r="AA19" i="10"/>
  <c r="Z19" i="10"/>
  <c r="X19" i="10"/>
  <c r="W19" i="10"/>
  <c r="V19" i="10"/>
  <c r="U19" i="10"/>
  <c r="T19" i="10"/>
  <c r="S19" i="10"/>
  <c r="R19" i="10"/>
  <c r="P19" i="10"/>
  <c r="O19" i="10"/>
  <c r="N19" i="10"/>
  <c r="M19" i="10"/>
  <c r="L19" i="10"/>
  <c r="K19" i="10"/>
  <c r="J19" i="10"/>
  <c r="H19" i="10"/>
  <c r="G19" i="10"/>
  <c r="F19" i="10"/>
  <c r="E19" i="10"/>
  <c r="D19" i="10"/>
  <c r="C19" i="10"/>
  <c r="B19" i="10"/>
  <c r="AF18" i="10"/>
  <c r="AE18" i="10"/>
  <c r="AD18" i="10"/>
  <c r="AC18" i="10"/>
  <c r="AB18" i="10"/>
  <c r="AA18" i="10"/>
  <c r="Z18" i="10"/>
  <c r="X18" i="10"/>
  <c r="W18" i="10"/>
  <c r="V18" i="10"/>
  <c r="U18" i="10"/>
  <c r="T18" i="10"/>
  <c r="S18" i="10"/>
  <c r="R18" i="10"/>
  <c r="P18" i="10"/>
  <c r="O18" i="10"/>
  <c r="N18" i="10"/>
  <c r="M18" i="10"/>
  <c r="L18" i="10"/>
  <c r="K18" i="10"/>
  <c r="J18" i="10"/>
  <c r="H18" i="10"/>
  <c r="G18" i="10"/>
  <c r="F18" i="10"/>
  <c r="E18" i="10"/>
  <c r="D18" i="10"/>
  <c r="C18" i="10"/>
  <c r="B18" i="10"/>
  <c r="Z17" i="10"/>
  <c r="R17" i="10"/>
  <c r="J17" i="10"/>
  <c r="B17" i="10"/>
  <c r="AF15" i="10"/>
  <c r="AE15" i="10"/>
  <c r="AD15" i="10"/>
  <c r="AC15" i="10"/>
  <c r="AB15" i="10"/>
  <c r="AA15" i="10"/>
  <c r="Z15" i="10"/>
  <c r="X15" i="10"/>
  <c r="W15" i="10"/>
  <c r="V15" i="10"/>
  <c r="U15" i="10"/>
  <c r="T15" i="10"/>
  <c r="S15" i="10"/>
  <c r="R15" i="10"/>
  <c r="N12" i="10"/>
  <c r="O12" i="10"/>
  <c r="P12" i="10"/>
  <c r="J13" i="10"/>
  <c r="K13" i="10"/>
  <c r="L13" i="10"/>
  <c r="M13" i="10"/>
  <c r="N13" i="10"/>
  <c r="O13" i="10"/>
  <c r="P13" i="10"/>
  <c r="J14" i="10"/>
  <c r="K14" i="10"/>
  <c r="L14" i="10"/>
  <c r="M14" i="10"/>
  <c r="N14" i="10"/>
  <c r="O14" i="10"/>
  <c r="P14" i="10"/>
  <c r="J15" i="10"/>
  <c r="K15" i="10"/>
  <c r="L15" i="10"/>
  <c r="M15" i="10"/>
  <c r="N15" i="10"/>
  <c r="O15" i="10"/>
  <c r="P15" i="10"/>
  <c r="H15" i="10"/>
  <c r="G15" i="10"/>
  <c r="F15" i="10"/>
  <c r="E15" i="10"/>
  <c r="D15" i="10"/>
  <c r="C15" i="10"/>
  <c r="B15" i="10"/>
  <c r="AF14" i="10"/>
  <c r="AE14" i="10"/>
  <c r="AD14" i="10"/>
  <c r="AC14" i="10"/>
  <c r="AB14" i="10"/>
  <c r="AA14" i="10"/>
  <c r="Z14" i="10"/>
  <c r="X14" i="10"/>
  <c r="W14" i="10"/>
  <c r="V14" i="10"/>
  <c r="U14" i="10"/>
  <c r="T14" i="10"/>
  <c r="S14" i="10"/>
  <c r="R14" i="10"/>
  <c r="H14" i="10"/>
  <c r="G14" i="10"/>
  <c r="F14" i="10"/>
  <c r="E14" i="10"/>
  <c r="D14" i="10"/>
  <c r="C14" i="10"/>
  <c r="B14" i="10"/>
  <c r="AF13" i="10"/>
  <c r="AE13" i="10"/>
  <c r="AD13" i="10"/>
  <c r="AC13" i="10"/>
  <c r="AB13" i="10"/>
  <c r="AA13" i="10"/>
  <c r="Z13" i="10"/>
  <c r="X13" i="10"/>
  <c r="W13" i="10"/>
  <c r="V13" i="10"/>
  <c r="U13" i="10"/>
  <c r="T13" i="10"/>
  <c r="S13" i="10"/>
  <c r="R13" i="10"/>
  <c r="H13" i="10"/>
  <c r="G13" i="10"/>
  <c r="F13" i="10"/>
  <c r="E13" i="10"/>
  <c r="D13" i="10"/>
  <c r="C13" i="10"/>
  <c r="B13" i="10"/>
  <c r="AF12" i="10"/>
  <c r="AE12" i="10"/>
  <c r="AD12" i="10"/>
  <c r="AC12" i="10"/>
  <c r="AB12" i="10"/>
  <c r="AA12" i="10"/>
  <c r="Z12" i="10"/>
  <c r="X12" i="10"/>
  <c r="W12" i="10"/>
  <c r="V12" i="10"/>
  <c r="U12" i="10"/>
  <c r="T12" i="10"/>
  <c r="S12" i="10"/>
  <c r="R12" i="10"/>
  <c r="L12" i="10"/>
  <c r="K12" i="10"/>
  <c r="J12" i="10"/>
  <c r="H12" i="10"/>
  <c r="G12" i="10"/>
  <c r="F12" i="10"/>
  <c r="E12" i="10"/>
  <c r="D12" i="10"/>
  <c r="C12" i="10"/>
  <c r="B12" i="10"/>
  <c r="AF11" i="10"/>
  <c r="AE11" i="10"/>
  <c r="AD11" i="10"/>
  <c r="AC11" i="10"/>
  <c r="AB11" i="10"/>
  <c r="AA11" i="10"/>
  <c r="Z11" i="10"/>
  <c r="X11" i="10"/>
  <c r="W11" i="10"/>
  <c r="V11" i="10"/>
  <c r="U11" i="10"/>
  <c r="T11" i="10"/>
  <c r="S11" i="10"/>
  <c r="R11" i="10"/>
  <c r="P11" i="10"/>
  <c r="O11" i="10"/>
  <c r="N11" i="10"/>
  <c r="M11" i="10"/>
  <c r="L11" i="10"/>
  <c r="K11" i="10"/>
  <c r="J11" i="10"/>
  <c r="H11" i="10"/>
  <c r="G11" i="10"/>
  <c r="F11" i="10"/>
  <c r="E11" i="10"/>
  <c r="D11" i="10"/>
  <c r="C11" i="10"/>
  <c r="B11" i="10"/>
  <c r="AF10" i="10"/>
  <c r="AE10" i="10"/>
  <c r="AD10" i="10"/>
  <c r="AC10" i="10"/>
  <c r="AB10" i="10"/>
  <c r="AA10" i="10"/>
  <c r="Z10" i="10"/>
  <c r="X10" i="10"/>
  <c r="W10" i="10"/>
  <c r="V10" i="10"/>
  <c r="U10" i="10"/>
  <c r="T10" i="10"/>
  <c r="S10" i="10"/>
  <c r="R10" i="10"/>
  <c r="P10" i="10"/>
  <c r="O10" i="10"/>
  <c r="N10" i="10"/>
  <c r="M10" i="10"/>
  <c r="L10" i="10"/>
  <c r="K10" i="10"/>
  <c r="J10" i="10"/>
  <c r="H10" i="10"/>
  <c r="G10" i="10"/>
  <c r="F10" i="10"/>
  <c r="E10" i="10"/>
  <c r="D10" i="10"/>
  <c r="C10" i="10"/>
  <c r="B10" i="10"/>
  <c r="AF9" i="10"/>
  <c r="AE9" i="10"/>
  <c r="AD9" i="10"/>
  <c r="AC9" i="10"/>
  <c r="AB9" i="10"/>
  <c r="AA9" i="10"/>
  <c r="Z9" i="10"/>
  <c r="X9" i="10"/>
  <c r="W9" i="10"/>
  <c r="V9" i="10"/>
  <c r="U9" i="10"/>
  <c r="T9" i="10"/>
  <c r="S9" i="10"/>
  <c r="R9" i="10"/>
  <c r="P9" i="10"/>
  <c r="O9" i="10"/>
  <c r="N9" i="10"/>
  <c r="M9" i="10"/>
  <c r="L9" i="10"/>
  <c r="K9" i="10"/>
  <c r="J9" i="10"/>
  <c r="H9" i="10"/>
  <c r="G9" i="10"/>
  <c r="F9" i="10"/>
  <c r="E9" i="10"/>
  <c r="D9" i="10"/>
  <c r="C9" i="10"/>
  <c r="B9" i="10"/>
  <c r="Z8" i="10"/>
  <c r="R8" i="10"/>
  <c r="J8" i="10"/>
  <c r="B8" i="10"/>
  <c r="B6" i="10"/>
  <c r="J6" i="2"/>
  <c r="F6" i="2"/>
  <c r="J5" i="2"/>
  <c r="F5" i="2"/>
  <c r="J4" i="2"/>
  <c r="F4" i="2"/>
  <c r="J3" i="2"/>
  <c r="F3" i="2"/>
  <c r="J2" i="2"/>
  <c r="F2" i="2"/>
</calcChain>
</file>

<file path=xl/sharedStrings.xml><?xml version="1.0" encoding="utf-8"?>
<sst xmlns="http://schemas.openxmlformats.org/spreadsheetml/2006/main" count="118" uniqueCount="56">
  <si>
    <t>Nom de projet</t>
  </si>
  <si>
    <t>Architecte / Propriétaire</t>
  </si>
  <si>
    <t>Date de la demande</t>
  </si>
  <si>
    <t>Due date</t>
  </si>
  <si>
    <t>Adresse courriel</t>
  </si>
  <si>
    <t>Téléphone</t>
  </si>
  <si>
    <t>Notes</t>
  </si>
  <si>
    <t xml:space="preserve">En cours </t>
  </si>
  <si>
    <t>Autre</t>
  </si>
  <si>
    <t>Montant</t>
  </si>
  <si>
    <t xml:space="preserve">Envoyé le </t>
  </si>
  <si>
    <t>Rappel à faire</t>
  </si>
  <si>
    <t>Statut du suivi</t>
  </si>
  <si>
    <t>Statut du devis</t>
  </si>
  <si>
    <t>Statut Commande de matériel</t>
  </si>
  <si>
    <t>Produit à commander</t>
  </si>
  <si>
    <t>Fournisseurs</t>
  </si>
  <si>
    <t>Statut de la commande</t>
  </si>
  <si>
    <t>Date d'échéance</t>
  </si>
  <si>
    <t xml:space="preserve">Formulaire nouveau devis </t>
  </si>
  <si>
    <t>Statut : Devis à faire</t>
  </si>
  <si>
    <t>Statut : Commande</t>
  </si>
  <si>
    <t>Statut : Suivi des affaires</t>
  </si>
  <si>
    <t>En cours</t>
  </si>
  <si>
    <t>Fait</t>
  </si>
  <si>
    <t>Adjugé</t>
  </si>
  <si>
    <t>Refusé</t>
  </si>
  <si>
    <t xml:space="preserve">A faire </t>
  </si>
  <si>
    <t>Envoyé</t>
  </si>
  <si>
    <t>1: So, 2: Mo...</t>
  </si>
  <si>
    <t xml:space="preserve">Starttag </t>
  </si>
  <si>
    <t xml:space="preserve">Monat </t>
  </si>
  <si>
    <t xml:space="preserve">Jahr </t>
  </si>
  <si>
    <t>Travaux adjugés</t>
  </si>
  <si>
    <t>Début des travaux</t>
  </si>
  <si>
    <t>Fin des travaux</t>
  </si>
  <si>
    <t>Email</t>
  </si>
  <si>
    <t>Note</t>
  </si>
  <si>
    <t>Test1</t>
  </si>
  <si>
    <t>TEst1</t>
  </si>
  <si>
    <t>Durée des travaux</t>
  </si>
  <si>
    <t>test2</t>
  </si>
  <si>
    <t>test3</t>
  </si>
  <si>
    <t>test4</t>
  </si>
  <si>
    <t>test5</t>
  </si>
  <si>
    <t>Il reste à réussir à déplacer les données d'un tableau à un autre en gardant le format des cellules et les propriétés des tableaux afin de faire le diagramme à la fin</t>
  </si>
  <si>
    <t>Test</t>
  </si>
  <si>
    <t>testeeee</t>
  </si>
  <si>
    <t>testaaaaaa</t>
  </si>
  <si>
    <t>tegggg</t>
  </si>
  <si>
    <t>okok</t>
  </si>
  <si>
    <t>testetet</t>
  </si>
  <si>
    <t>qq</t>
  </si>
  <si>
    <t>t</t>
  </si>
  <si>
    <t>TEst2</t>
  </si>
  <si>
    <t>TEst3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</si>
</sst>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d"/>
  </numFmts>
  <fonts count="28" x14ac:knownFonts="1">
    <font>
      <sz val="11"/>
      <color theme="1"/>
      <name val="Calibri"/>
      <family val="2"/>
      <scheme val="minor"/>
    </font>
    <font>
      <b/>
      <sz val="11"/>
      <name val="Calibri"/>
      <family val="2"/>
      <scheme val="minor"/>
    </font>
    <font>
      <b/>
      <sz val="12"/>
      <name val="Calibri"/>
      <family val="2"/>
      <scheme val="minor"/>
    </font>
    <font>
      <sz val="12"/>
      <color theme="1"/>
      <name val="Calibri"/>
      <family val="2"/>
      <scheme val="minor"/>
    </font>
    <font>
      <sz val="12"/>
      <name val="Calibri"/>
      <family val="2"/>
      <scheme val="minor"/>
    </font>
    <font>
      <sz val="8"/>
      <name val="Calibri"/>
      <family val="2"/>
      <scheme val="minor"/>
    </font>
    <font>
      <sz val="10"/>
      <name val="Arial"/>
      <family val="2"/>
    </font>
    <font>
      <sz val="10"/>
      <name val="Calibri"/>
      <family val="2"/>
      <scheme val="minor"/>
    </font>
    <font>
      <sz val="12"/>
      <color theme="1" tint="0.34998626667073579"/>
      <name val="Calibri"/>
      <family val="2"/>
      <scheme val="minor"/>
    </font>
    <font>
      <b/>
      <sz val="10"/>
      <color theme="1" tint="0.249977111117893"/>
      <name val="Calibri"/>
      <family val="2"/>
      <scheme val="minor"/>
    </font>
    <font>
      <sz val="14"/>
      <name val="Calibri"/>
      <family val="2"/>
      <scheme val="minor"/>
    </font>
    <font>
      <b/>
      <sz val="15"/>
      <color theme="0"/>
      <name val="Calibri"/>
      <family val="2"/>
      <scheme val="minor"/>
    </font>
    <font>
      <sz val="11"/>
      <color theme="1" tint="0.34998626667073579"/>
      <name val="Calibri"/>
      <family val="2"/>
      <scheme val="minor"/>
    </font>
    <font>
      <sz val="10"/>
      <color theme="1" tint="0.34998626667073579"/>
      <name val="Calibri"/>
      <family val="2"/>
      <scheme val="minor"/>
    </font>
    <font>
      <sz val="22"/>
      <color theme="1" tint="0.34998626667073579"/>
      <name val="Calibri"/>
      <family val="2"/>
      <scheme val="minor"/>
    </font>
    <font>
      <b/>
      <sz val="42"/>
      <color theme="4" tint="-0.249977111117893"/>
      <name val="Calibri Light"/>
      <family val="2"/>
      <scheme val="major"/>
    </font>
    <font>
      <u/>
      <sz val="10"/>
      <color indexed="12"/>
      <name val="Tahoma"/>
      <family val="2"/>
    </font>
    <font>
      <sz val="10"/>
      <color theme="1" tint="0.499984740745262"/>
      <name val="Calibri"/>
      <family val="2"/>
      <scheme val="minor"/>
    </font>
    <font>
      <sz val="10"/>
      <color theme="1" tint="0.249977111117893"/>
      <name val="Calibri"/>
      <family val="2"/>
      <scheme val="minor"/>
    </font>
    <font>
      <b/>
      <sz val="12"/>
      <color theme="1" tint="0.34998626667073579"/>
      <name val="Calibri"/>
      <family val="2"/>
      <scheme val="minor"/>
    </font>
    <font>
      <sz val="11"/>
      <name val="Calibri"/>
      <family val="2"/>
      <scheme val="minor"/>
    </font>
    <font>
      <i/>
      <sz val="9"/>
      <color theme="1" tint="0.249977111117893"/>
      <name val="Calibri"/>
      <family val="2"/>
      <scheme val="minor"/>
    </font>
    <font>
      <b/>
      <sz val="10"/>
      <color theme="1" tint="0.34998626667073579"/>
      <name val="Calibri"/>
      <family val="2"/>
      <scheme val="minor"/>
    </font>
    <font>
      <sz val="10"/>
      <name val="Tahoma"/>
      <family val="2"/>
    </font>
    <font>
      <b/>
      <sz val="26"/>
      <color theme="0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8"/>
      <color theme="1"/>
      <name val="Calibri"/>
      <family val="2"/>
      <scheme val="minor"/>
    </font>
    <font>
      <sz val="11"/>
      <color rgb="FF000000"/>
      <name val="Calibri"/>
      <family val="2"/>
    </font>
  </fonts>
  <fills count="5">
    <fill>
      <patternFill patternType="none"/>
    </fill>
    <fill>
      <patternFill patternType="gray125"/>
    </fill>
    <fill>
      <patternFill patternType="solid">
        <fgColor theme="0" tint="-4.9989318521683403E-2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-0.249977111117893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theme="0" tint="-0.24994659260841701"/>
      </right>
      <top style="thin">
        <color theme="0" tint="-0.24994659260841701"/>
      </top>
      <bottom style="thin">
        <color theme="0" tint="-0.24994659260841701"/>
      </bottom>
      <diagonal/>
    </border>
    <border>
      <left style="thin">
        <color theme="0" tint="-0.24994659260841701"/>
      </left>
      <right/>
      <top style="thin">
        <color theme="0" tint="-0.24994659260841701"/>
      </top>
      <bottom style="thin">
        <color theme="0" tint="-0.24994659260841701"/>
      </bottom>
      <diagonal/>
    </border>
    <border>
      <left/>
      <right/>
      <top style="thin">
        <color theme="0" tint="-0.24994659260841701"/>
      </top>
      <bottom style="thin">
        <color theme="0" tint="-0.24994659260841701"/>
      </bottom>
      <diagonal/>
    </border>
  </borders>
  <cellStyleXfs count="3">
    <xf numFmtId="0" fontId="0" fillId="0" borderId="0"/>
    <xf numFmtId="0" fontId="6" fillId="0" borderId="0"/>
    <xf numFmtId="0" fontId="16" fillId="0" borderId="0" applyNumberFormat="0" applyFill="0" applyBorder="0" applyAlignment="0" applyProtection="0">
      <alignment vertical="top"/>
      <protection locked="0"/>
    </xf>
  </cellStyleXfs>
  <cellXfs count="42">
    <xf numFmtId="0" fontId="0" fillId="0" borderId="0" xfId="0"/>
    <xf numFmtId="14" fontId="0" fillId="0" borderId="0" xfId="0" applyNumberFormat="1"/>
    <xf numFmtId="0" fontId="3" fillId="0" borderId="0" xfId="0" applyFont="1"/>
    <xf numFmtId="0" fontId="7" fillId="0" borderId="0" xfId="1" applyFont="1"/>
    <xf numFmtId="0" fontId="7" fillId="0" borderId="0" xfId="1" applyFont="1" applyAlignment="1">
      <alignment vertical="center"/>
    </xf>
    <xf numFmtId="0" fontId="4" fillId="0" borderId="0" xfId="1" applyFont="1"/>
    <xf numFmtId="0" fontId="4" fillId="0" borderId="0" xfId="1" applyFont="1" applyAlignment="1">
      <alignment vertical="center"/>
    </xf>
    <xf numFmtId="164" fontId="2" fillId="0" borderId="0" xfId="1" applyNumberFormat="1" applyFont="1" applyAlignment="1">
      <alignment horizontal="center" vertical="center"/>
    </xf>
    <xf numFmtId="0" fontId="8" fillId="0" borderId="0" xfId="1" applyFont="1"/>
    <xf numFmtId="0" fontId="9" fillId="2" borderId="0" xfId="1" applyFont="1" applyFill="1" applyAlignment="1">
      <alignment horizontal="center" vertical="center"/>
    </xf>
    <xf numFmtId="0" fontId="10" fillId="0" borderId="0" xfId="1" applyFont="1"/>
    <xf numFmtId="0" fontId="10" fillId="0" borderId="0" xfId="1" applyFont="1" applyAlignment="1">
      <alignment vertical="center"/>
    </xf>
    <xf numFmtId="14" fontId="2" fillId="0" borderId="0" xfId="1" applyNumberFormat="1" applyFont="1" applyAlignment="1">
      <alignment horizontal="center" vertical="center"/>
    </xf>
    <xf numFmtId="0" fontId="13" fillId="0" borderId="0" xfId="1" applyFont="1"/>
    <xf numFmtId="0" fontId="12" fillId="0" borderId="0" xfId="1" applyFont="1" applyAlignment="1">
      <alignment vertical="center"/>
    </xf>
    <xf numFmtId="0" fontId="17" fillId="0" borderId="0" xfId="2" applyFont="1" applyAlignment="1" applyProtection="1">
      <alignment vertical="center"/>
    </xf>
    <xf numFmtId="0" fontId="18" fillId="0" borderId="0" xfId="2" applyFont="1" applyAlignment="1" applyProtection="1">
      <alignment vertical="center"/>
    </xf>
    <xf numFmtId="0" fontId="7" fillId="2" borderId="0" xfId="1" applyFont="1" applyFill="1"/>
    <xf numFmtId="0" fontId="19" fillId="0" borderId="0" xfId="1" applyFont="1" applyAlignment="1">
      <alignment vertical="center"/>
    </xf>
    <xf numFmtId="0" fontId="7" fillId="2" borderId="0" xfId="1" applyFont="1" applyFill="1" applyAlignment="1">
      <alignment vertical="center"/>
    </xf>
    <xf numFmtId="0" fontId="5" fillId="2" borderId="0" xfId="1" applyFont="1" applyFill="1" applyAlignment="1">
      <alignment horizontal="right" vertical="center"/>
    </xf>
    <xf numFmtId="0" fontId="20" fillId="2" borderId="0" xfId="1" applyFont="1" applyFill="1" applyAlignment="1">
      <alignment vertical="center"/>
    </xf>
    <xf numFmtId="0" fontId="21" fillId="2" borderId="0" xfId="1" applyFont="1" applyFill="1" applyAlignment="1">
      <alignment horizontal="left" vertical="center" indent="1"/>
    </xf>
    <xf numFmtId="0" fontId="1" fillId="2" borderId="0" xfId="1" applyFont="1" applyFill="1" applyAlignment="1">
      <alignment horizontal="right" vertical="center"/>
    </xf>
    <xf numFmtId="0" fontId="22" fillId="0" borderId="0" xfId="1" applyFont="1" applyAlignment="1">
      <alignment vertical="center"/>
    </xf>
    <xf numFmtId="0" fontId="23" fillId="0" borderId="0" xfId="1" applyFont="1" applyAlignment="1">
      <alignment vertical="center"/>
    </xf>
    <xf numFmtId="0" fontId="25" fillId="0" borderId="0" xfId="0" applyFont="1"/>
    <xf numFmtId="0" fontId="0" fillId="0" borderId="1" xfId="0" applyBorder="1"/>
    <xf numFmtId="14" fontId="0" fillId="0" borderId="1" xfId="0" applyNumberFormat="1" applyBorder="1"/>
    <xf numFmtId="49" fontId="0" fillId="0" borderId="1" xfId="0" applyNumberFormat="1" applyBorder="1"/>
    <xf numFmtId="0" fontId="0" fillId="0" borderId="1" xfId="0" applyBorder="1" applyAlignment="1">
      <alignment vertical="top"/>
    </xf>
    <xf numFmtId="3" fontId="0" fillId="0" borderId="0" xfId="0" applyNumberFormat="1"/>
    <xf numFmtId="1" fontId="0" fillId="0" borderId="0" xfId="0" applyNumberFormat="1"/>
    <xf numFmtId="0" fontId="26" fillId="3" borderId="0" xfId="0" applyFont="1" applyFill="1" applyAlignment="1">
      <alignment horizontal="center"/>
    </xf>
    <xf numFmtId="0" fontId="12" fillId="0" borderId="0" xfId="1" applyFont="1" applyAlignment="1">
      <alignment horizontal="left" vertical="top" wrapText="1"/>
    </xf>
    <xf numFmtId="0" fontId="24" fillId="4" borderId="0" xfId="1" applyFont="1" applyFill="1" applyAlignment="1">
      <alignment horizontal="center" vertical="center"/>
    </xf>
    <xf numFmtId="0" fontId="20" fillId="0" borderId="3" xfId="1" applyFont="1" applyBorder="1" applyAlignment="1">
      <alignment horizontal="center" vertical="center"/>
    </xf>
    <xf numFmtId="0" fontId="20" fillId="0" borderId="4" xfId="1" applyFont="1" applyBorder="1" applyAlignment="1">
      <alignment horizontal="center" vertical="center"/>
    </xf>
    <xf numFmtId="0" fontId="20" fillId="0" borderId="2" xfId="1" applyFont="1" applyBorder="1" applyAlignment="1">
      <alignment horizontal="center" vertical="center"/>
    </xf>
    <xf numFmtId="0" fontId="15" fillId="0" borderId="0" xfId="1" applyFont="1" applyAlignment="1">
      <alignment horizontal="center" vertical="center"/>
    </xf>
    <xf numFmtId="0" fontId="14" fillId="0" borderId="0" xfId="1" applyFont="1" applyAlignment="1">
      <alignment horizontal="center" vertical="center" wrapText="1"/>
    </xf>
    <xf numFmtId="17" fontId="11" fillId="4" borderId="0" xfId="1" applyNumberFormat="1" applyFont="1" applyFill="1" applyAlignment="1">
      <alignment horizontal="center" vertical="center"/>
    </xf>
  </cellXfs>
  <cellStyles count="3">
    <cellStyle name="Lien hypertexte 2" xfId="2" xr:uid="{82A84ACC-399B-45FB-925D-151628B27AAB}"/>
    <cellStyle name="Normal" xfId="0" builtinId="0"/>
    <cellStyle name="Normal 2" xfId="1" xr:uid="{A5AEF111-A79E-4295-A901-BEC1488478E8}"/>
  </cellStyles>
  <dxfs count="28">
    <dxf>
      <font>
        <color theme="4" tint="-0.24994659260841701"/>
      </font>
    </dxf>
    <dxf>
      <fill>
        <patternFill>
          <bgColor rgb="FFBFD77D"/>
        </patternFill>
      </fill>
    </dxf>
    <dxf>
      <fill>
        <patternFill>
          <bgColor theme="0" tint="-0.14996795556505021"/>
        </patternFill>
      </fill>
    </dxf>
    <dxf>
      <fill>
        <patternFill>
          <bgColor rgb="FF5BE7F0"/>
        </patternFill>
      </fill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theme="0"/>
        <name val="Century Gothic"/>
        <family val="1"/>
        <scheme val="none"/>
      </font>
      <fill>
        <patternFill patternType="solid">
          <fgColor theme="6"/>
          <bgColor theme="6"/>
        </patternFill>
      </fill>
      <alignment horizontal="general" vertical="center" textRotation="0" wrapText="0" indent="0" justifyLastLine="0" shrinkToFit="0" readingOrder="0"/>
    </dxf>
    <dxf>
      <numFmt numFmtId="19" formatCode="dd/mm/yyyy"/>
    </dxf>
    <dxf>
      <numFmt numFmtId="19" formatCode="dd/mm/yyyy"/>
    </dxf>
    <dxf>
      <numFmt numFmtId="19" formatCode="dd/mm/yyyy"/>
    </dxf>
    <dxf>
      <numFmt numFmtId="1" formatCode="0"/>
    </dxf>
    <dxf>
      <numFmt numFmtId="19" formatCode="dd/mm/yyyy"/>
    </dxf>
    <dxf>
      <numFmt numFmtId="19" formatCode="dd/mm/yyyy"/>
    </dxf>
    <dxf>
      <numFmt numFmtId="19" formatCode="dd/mm/yyyy"/>
    </dxf>
    <dxf>
      <numFmt numFmtId="19" formatCode="dd/mm/yyyy"/>
    </dxf>
    <dxf>
      <numFmt numFmtId="19" formatCode="dd/mm/yyyy"/>
    </dxf>
    <dxf>
      <numFmt numFmtId="19" formatCode="dd/mm/yyyy"/>
    </dxf>
    <dxf>
      <numFmt numFmtId="19" formatCode="dd/mm/yyyy"/>
    </dxf>
    <dxf>
      <numFmt numFmtId="19" formatCode="dd/mm/yyyy"/>
    </dxf>
    <dxf>
      <numFmt numFmtId="3" formatCode="#,##0"/>
    </dxf>
    <dxf>
      <numFmt numFmtId="19" formatCode="dd/mm/yyyy"/>
    </dxf>
    <dxf>
      <numFmt numFmtId="19" formatCode="dd/mm/yyyy"/>
    </dxf>
    <dxf>
      <numFmt numFmtId="19" formatCode="dd/mm/yyyy"/>
    </dxf>
    <dxf>
      <numFmt numFmtId="19" formatCode="dd/mm/yyyy"/>
    </dxf>
    <dxf>
      <numFmt numFmtId="19" formatCode="dd/mm/yyyy"/>
    </dxf>
    <dxf>
      <numFmt numFmtId="19" formatCode="dd/mm/yyyy"/>
    </dxf>
    <dxf>
      <numFmt numFmtId="19" formatCode="dd/mm/yyyy"/>
    </dxf>
    <dxf>
      <numFmt numFmtId="19" formatCode="dd/mm/yyyy"/>
    </dxf>
    <dxf>
      <numFmt numFmtId="19" formatCode="dd/mm/yyyy"/>
    </dxf>
    <dxf>
      <font>
        <strike val="0"/>
        <outline val="0"/>
        <shadow val="0"/>
        <u val="none"/>
        <vertAlign val="baseline"/>
        <sz val="11"/>
        <color theme="1"/>
        <name val="Calibri"/>
        <family val="2"/>
        <scheme val="minor"/>
      </font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0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theme" Target="theme/theme1.xml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fr-CH"/>
              <a:t>Travaux adjugé 2023</a:t>
            </a:r>
          </a:p>
        </c:rich>
      </c:tx>
      <c:layout>
        <c:manualLayout>
          <c:xMode val="edge"/>
          <c:yMode val="edge"/>
          <c:x val="0.44304265402843601"/>
          <c:y val="6.043437204910293E-2"/>
        </c:manualLayout>
      </c:layout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title>
    <c:autoTitleDeleted val="0"/>
    <c:plotArea>
      <c:layout>
        <c:manualLayout>
          <c:layoutTarget val="inner"/>
          <c:xMode val="edge"/>
          <c:yMode val="edge"/>
          <c:x val="5.1885509571967012E-2"/>
          <c:y val="0.27682065237596015"/>
          <c:w val="0.93151972235698022"/>
          <c:h val="0.68163071684028165"/>
        </c:manualLayout>
      </c:layout>
      <c:barChart>
        <c:barDir val="bar"/>
        <c:grouping val="stacked"/>
        <c:varyColors val="0"/>
        <c:ser>
          <c:idx val="0"/>
          <c:order val="0"/>
          <c:tx>
            <c:strRef>
              <c:f>'Diagramme de Gantt'!$B$1</c:f>
              <c:strCache>
                <c:ptCount val="1"/>
                <c:pt idx="0">
                  <c:v>Début des travaux</c:v>
                </c:pt>
              </c:strCache>
            </c:strRef>
          </c:tx>
          <c:spPr>
            <a:noFill/>
            <a:ln>
              <a:noFill/>
            </a:ln>
            <a:effectLst/>
          </c:spPr>
          <c:invertIfNegative val="0"/>
          <c:dLbls>
            <c:numFmt formatCode="dd/mm" sourceLinked="0"/>
            <c:spPr>
              <a:noFill/>
              <a:ln>
                <a:noFill/>
              </a:ln>
              <a:effectLst>
                <a:outerShdw blurRad="50800" dir="5400000" algn="ctr" rotWithShape="0">
                  <a:srgbClr val="000000">
                    <a:alpha val="43137"/>
                  </a:srgbClr>
                </a:outerShdw>
              </a:effectLst>
            </c:spPr>
            <c:txPr>
              <a:bodyPr rot="0" spcFirstLastPara="1" vertOverflow="overflow" horzOverflow="overflow" vert="horz" wrap="square" lIns="36000" tIns="19050" rIns="38100" bIns="19050" anchor="t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fr-FR"/>
              </a:p>
            </c:txPr>
            <c:dLblPos val="inBase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pPr xmlns:c15="http://schemas.microsoft.com/office/drawing/2012/chart">
                  <a:prstGeom prst="rect">
                    <a:avLst/>
                  </a:prstGeom>
                  <a:noFill/>
                  <a:ln>
                    <a:noFill/>
                  </a:ln>
                </c15:spPr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strRef>
              <c:f>'Diagramme de Gantt'!$A$2:$A$7</c:f>
              <c:strCache>
                <c:ptCount val="6"/>
                <c:pt idx="0">
                  <c:v>Test</c:v>
                </c:pt>
                <c:pt idx="1">
                  <c:v>testeeee</c:v>
                </c:pt>
                <c:pt idx="2">
                  <c:v>testaaaaaa</c:v>
                </c:pt>
                <c:pt idx="3">
                  <c:v>tegggg</c:v>
                </c:pt>
                <c:pt idx="4">
                  <c:v>okok</c:v>
                </c:pt>
                <c:pt idx="5">
                  <c:v>testetet</c:v>
                </c:pt>
              </c:strCache>
            </c:strRef>
          </c:cat>
          <c:val>
            <c:numRef>
              <c:f>'Diagramme de Gantt'!$B$2:$B$7</c:f>
              <c:numCache>
                <c:formatCode>m/d/yyyy</c:formatCode>
                <c:ptCount val="6"/>
                <c:pt idx="0">
                  <c:v>44927</c:v>
                </c:pt>
                <c:pt idx="1">
                  <c:v>44958</c:v>
                </c:pt>
                <c:pt idx="2">
                  <c:v>44986</c:v>
                </c:pt>
                <c:pt idx="3">
                  <c:v>44977</c:v>
                </c:pt>
                <c:pt idx="4">
                  <c:v>45017</c:v>
                </c:pt>
                <c:pt idx="5">
                  <c:v>45261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4D9F-4938-9B84-907CC0C00B92}"/>
            </c:ext>
          </c:extLst>
        </c:ser>
        <c:ser>
          <c:idx val="1"/>
          <c:order val="1"/>
          <c:tx>
            <c:strRef>
              <c:f>'Diagramme de Gantt'!$C$1</c:f>
              <c:strCache>
                <c:ptCount val="1"/>
                <c:pt idx="0">
                  <c:v>Durée des travaux</c:v>
                </c:pt>
              </c:strCache>
            </c:strRef>
          </c:tx>
          <c:spPr>
            <a:solidFill>
              <a:schemeClr val="accent2"/>
            </a:solidFill>
            <a:ln>
              <a:noFill/>
            </a:ln>
            <a:effectLst/>
          </c:spPr>
          <c:invertIfNegative val="0"/>
          <c:dLbls>
            <c:numFmt formatCode="General" sourceLinked="0"/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fr-FR"/>
              </a:p>
            </c:txPr>
            <c:dLblPos val="inEnd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strRef>
              <c:f>'Diagramme de Gantt'!$A$2:$A$7</c:f>
              <c:strCache>
                <c:ptCount val="6"/>
                <c:pt idx="0">
                  <c:v>Test</c:v>
                </c:pt>
                <c:pt idx="1">
                  <c:v>testeeee</c:v>
                </c:pt>
                <c:pt idx="2">
                  <c:v>testaaaaaa</c:v>
                </c:pt>
                <c:pt idx="3">
                  <c:v>tegggg</c:v>
                </c:pt>
                <c:pt idx="4">
                  <c:v>okok</c:v>
                </c:pt>
                <c:pt idx="5">
                  <c:v>testetet</c:v>
                </c:pt>
              </c:strCache>
            </c:strRef>
          </c:cat>
          <c:val>
            <c:numRef>
              <c:f>'Diagramme de Gantt'!$C$2:$C$7</c:f>
              <c:numCache>
                <c:formatCode>General</c:formatCode>
                <c:ptCount val="6"/>
                <c:pt idx="0">
                  <c:v>20</c:v>
                </c:pt>
                <c:pt idx="1">
                  <c:v>30</c:v>
                </c:pt>
                <c:pt idx="2">
                  <c:v>50</c:v>
                </c:pt>
                <c:pt idx="3">
                  <c:v>5</c:v>
                </c:pt>
                <c:pt idx="4">
                  <c:v>10</c:v>
                </c:pt>
                <c:pt idx="5">
                  <c:v>20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1-4D9F-4938-9B84-907CC0C00B92}"/>
            </c:ext>
          </c:extLst>
        </c:ser>
        <c:dLbls>
          <c:dLblPos val="inEnd"/>
          <c:showLegendKey val="0"/>
          <c:showVal val="1"/>
          <c:showCatName val="0"/>
          <c:showSerName val="0"/>
          <c:showPercent val="0"/>
          <c:showBubbleSize val="0"/>
        </c:dLbls>
        <c:gapWidth val="150"/>
        <c:overlap val="100"/>
        <c:axId val="835438184"/>
        <c:axId val="835428824"/>
      </c:barChart>
      <c:catAx>
        <c:axId val="835438184"/>
        <c:scaling>
          <c:orientation val="maxMin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835428824"/>
        <c:crosses val="autoZero"/>
        <c:auto val="1"/>
        <c:lblAlgn val="ctr"/>
        <c:lblOffset val="100"/>
        <c:noMultiLvlLbl val="0"/>
      </c:catAx>
      <c:valAx>
        <c:axId val="835428824"/>
        <c:scaling>
          <c:orientation val="minMax"/>
          <c:max val="45291"/>
          <c:min val="44927"/>
        </c:scaling>
        <c:delete val="0"/>
        <c:axPos val="t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minorGridlines>
          <c:spPr>
            <a:ln w="9525" cap="flat" cmpd="sng" algn="ctr">
              <a:solidFill>
                <a:schemeClr val="tx1">
                  <a:lumMod val="5000"/>
                  <a:lumOff val="95000"/>
                </a:schemeClr>
              </a:solidFill>
              <a:round/>
            </a:ln>
            <a:effectLst/>
          </c:spPr>
        </c:minorGridlines>
        <c:numFmt formatCode="mmmm" sourceLinked="0"/>
        <c:majorTickMark val="none"/>
        <c:minorTickMark val="none"/>
        <c:tickLblPos val="low"/>
        <c:spPr>
          <a:noFill/>
          <a:ln>
            <a:solidFill>
              <a:schemeClr val="accent1"/>
            </a:solidFill>
          </a:ln>
          <a:effectLst/>
        </c:spPr>
        <c:txPr>
          <a:bodyPr rot="0" spcFirstLastPara="1" vertOverflow="ellipsis" wrap="square" anchor="t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835438184"/>
        <c:crosses val="autoZero"/>
        <c:crossBetween val="between"/>
        <c:majorUnit val="31"/>
        <c:minorUnit val="1"/>
      </c:valAx>
      <c:spPr>
        <a:noFill/>
        <a:ln>
          <a:noFill/>
        </a:ln>
        <a:effectLst/>
      </c:spPr>
    </c:plotArea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97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trlProps/ctrlProp1.xml><?xml version="1.0" encoding="utf-8"?>
<formControlPr xmlns="http://schemas.microsoft.com/office/spreadsheetml/2009/9/main" objectType="Button" lockText="1"/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2491740</xdr:colOff>
          <xdr:row>19</xdr:row>
          <xdr:rowOff>137160</xdr:rowOff>
        </xdr:from>
        <xdr:to>
          <xdr:col>3</xdr:col>
          <xdr:colOff>167640</xdr:colOff>
          <xdr:row>22</xdr:row>
          <xdr:rowOff>106680</xdr:rowOff>
        </xdr:to>
        <xdr:sp macro="" textlink="">
          <xdr:nvSpPr>
            <xdr:cNvPr id="5133" name="Button 13" hidden="1">
              <a:extLst>
                <a:ext uri="{63B3BB69-23CF-44E3-9099-C40C66FF867C}">
                  <a14:compatExt spid="_x0000_s5133"/>
                </a:ext>
                <a:ext uri="{FF2B5EF4-FFF2-40B4-BE49-F238E27FC236}">
                  <a16:creationId xmlns:a16="http://schemas.microsoft.com/office/drawing/2014/main" id="{00000000-0008-0000-0000-00000D1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2004" rIns="36576" bIns="32004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Nouveau devis</a:t>
              </a:r>
            </a:p>
          </xdr:txBody>
        </xdr:sp>
        <xdr:clientData fPrintsWithSheet="0"/>
      </xdr:twoCellAnchor>
    </mc:Choice>
    <mc:Fallback/>
  </mc:AlternateContent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491490</xdr:colOff>
      <xdr:row>7</xdr:row>
      <xdr:rowOff>156210</xdr:rowOff>
    </xdr:from>
    <xdr:to>
      <xdr:col>14</xdr:col>
      <xdr:colOff>526415</xdr:colOff>
      <xdr:row>26</xdr:row>
      <xdr:rowOff>80010</xdr:rowOff>
    </xdr:to>
    <xdr:graphicFrame macro="">
      <xdr:nvGraphicFramePr>
        <xdr:cNvPr id="10" name="Graphique 9">
          <a:extLst>
            <a:ext uri="{FF2B5EF4-FFF2-40B4-BE49-F238E27FC236}">
              <a16:creationId xmlns:a16="http://schemas.microsoft.com/office/drawing/2014/main" id="{00000000-0008-0000-0400-00000A000000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D0418AAE-14A8-45CC-9676-F543FB343B35}" name="Tab_devis" displayName="Tab_devis" ref="A1:O3" totalsRowShown="0" headerRowDxfId="27">
  <tableColumns count="15">
    <tableColumn id="1" xr3:uid="{44C45FE4-CBDE-4C44-A283-532AAEB569A9}" name="Nom de projet"/>
    <tableColumn id="2" xr3:uid="{73269E47-5383-44C4-8927-5AE6957C9EC5}" name="Architecte / Propriétaire"/>
    <tableColumn id="6" xr3:uid="{0170A837-EE44-429E-8BB8-7E1E2C0D3AE9}" name="Adresse courriel"/>
    <tableColumn id="7" xr3:uid="{09FAC0CE-549B-4C2E-B7C5-CB5B9E1663D6}" name="Téléphone"/>
    <tableColumn id="4" xr3:uid="{FCD26810-2422-4DFC-8BBA-C4988F557DB4}" name="Date de la demande" dataDxfId="26"/>
    <tableColumn id="5" xr3:uid="{38A7316F-0968-4ABA-B7B9-D50CB41AB4BC}" name="Due date" dataDxfId="25">
      <calculatedColumnFormula>IF(Tab_devis[[#This Row],[Date de la demande]]="","",Tab_devis[[#This Row],[Date de la demande]]+15)</calculatedColumnFormula>
    </tableColumn>
    <tableColumn id="3" xr3:uid="{303A5FAD-1DD4-4DD8-A210-B74955902875}" name="Statut du devis"/>
    <tableColumn id="8" xr3:uid="{FE5CF200-082D-4C82-A44E-D4D394F64128}" name="Envoyé le " dataDxfId="24"/>
    <tableColumn id="9" xr3:uid="{4A616BE9-8DCD-4D29-9431-159486ECA844}" name="Montant"/>
    <tableColumn id="10" xr3:uid="{10E43E12-E6A5-44AD-B8A4-03D3BD8C7455}" name="Rappel à faire" dataDxfId="23">
      <calculatedColumnFormula>'Travaux 2023'!N1</calculatedColumnFormula>
    </tableColumn>
    <tableColumn id="11" xr3:uid="{06C06E6D-FB85-40C2-8CF2-45B150495CB1}" name="Statut du suivi"/>
    <tableColumn id="12" xr3:uid="{798A9A71-B5DD-4043-8A87-C26BB434522A}" name="Début des travaux" dataDxfId="22"/>
    <tableColumn id="13" xr3:uid="{AA5EF11A-6413-40DC-9045-EDAFD6FE1DFE}" name="Fin des travaux" dataDxfId="21"/>
    <tableColumn id="14" xr3:uid="{CA366EDE-B474-4BC0-9C68-89034F629A3F}" name="Statut Commande de matériel"/>
    <tableColumn id="15" xr3:uid="{D0C39971-5407-4E7C-8F56-E20E74B6840E}" name="Notes"/>
  </tableColumns>
  <tableStyleInfo name="TableStyleMedium13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CC975C04-FCC7-40CA-9AA8-B76640486B28}" name="Tab_suivi" displayName="Tab_suivi" ref="A1:O2" totalsRowShown="0">
  <tableColumns count="15">
    <tableColumn id="1" xr3:uid="{75A085DD-034C-4536-A2BE-4ABDD6A8B940}" name="Nom de projet"/>
    <tableColumn id="2" xr3:uid="{C9392C2E-0C2D-4E7D-B802-91C61F954894}" name="Architecte / Propriétaire"/>
    <tableColumn id="6" xr3:uid="{755A026C-F5AE-4BA7-B430-B6747016394F}" name="Adresse courriel"/>
    <tableColumn id="7" xr3:uid="{EADDC5FB-9304-4F01-98DE-737165BDCC4C}" name="Téléphone"/>
    <tableColumn id="4" xr3:uid="{01137241-BE84-4630-997F-14C11B02AB01}" name="Date de la demande" dataDxfId="20"/>
    <tableColumn id="5" xr3:uid="{E110CD52-7524-4114-A3BF-81ECDD40C7BA}" name="Due date" dataDxfId="19"/>
    <tableColumn id="3" xr3:uid="{1E2CEA89-B1FF-43D6-9750-38C664A5A5FA}" name="Statut du devis"/>
    <tableColumn id="8" xr3:uid="{07CD6EC4-8D02-4A15-B21D-E9FF41B7CC3C}" name="Envoyé le " dataDxfId="18"/>
    <tableColumn id="9" xr3:uid="{8746DF99-12F7-49C3-BFE5-B7C4828D84CB}" name="Montant" dataDxfId="17"/>
    <tableColumn id="10" xr3:uid="{5ED86452-3723-4F6B-80BB-35574DC025EF}" name="Rappel à faire" dataDxfId="16"/>
    <tableColumn id="11" xr3:uid="{61FFD952-0894-47CB-BE07-846EEE7B4069}" name="Statut du suivi"/>
    <tableColumn id="12" xr3:uid="{4A24A344-89A7-43B5-9C30-686970E8C931}" name="Début des travaux" dataDxfId="15"/>
    <tableColumn id="13" xr3:uid="{44FE1B0B-2424-4A54-BC61-10486E83C3DF}" name="Fin des travaux" dataDxfId="14"/>
    <tableColumn id="14" xr3:uid="{E1E6F316-2F06-4CD6-9FEC-DB9832780B88}" name="Statut Commande de matériel"/>
    <tableColumn id="15" xr3:uid="{D74CF896-2322-4495-960E-022970DD0A7E}" name="Notes"/>
  </tableColumns>
  <tableStyleInfo name="TableStyleMedium13" showFirstColumn="0" showLastColumn="0" showRowStripes="1" showColumnStripes="0"/>
</table>
</file>

<file path=xl/tables/table3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3" xr:uid="{85040901-7026-41C7-B5F8-2F43A4E670E1}" name="Tab_tx2023" displayName="Tab_tx2023" ref="A1:P6" totalsRowShown="0">
  <autoFilter ref="A1:P6" xr:uid="{85040901-7026-41C7-B5F8-2F43A4E670E1}"/>
  <tableColumns count="16">
    <tableColumn id="1" xr3:uid="{038085C1-902F-4B8D-8DF4-3DF67357E00A}" name="Nom de projet"/>
    <tableColumn id="2" xr3:uid="{F4EE6430-C0CD-4848-80DC-822709C45517}" name="Architecte / Propriétaire"/>
    <tableColumn id="6" xr3:uid="{02774664-4C54-4649-BAB5-8DB7CB8680E3}" name="Adresse courriel"/>
    <tableColumn id="7" xr3:uid="{DD0A1F68-CEA5-4BA1-A034-0A89C3F716F3}" name="Téléphone"/>
    <tableColumn id="4" xr3:uid="{96DB1547-7476-4E19-B29D-3D084430BFF1}" name="Date de la demande" dataDxfId="13"/>
    <tableColumn id="5" xr3:uid="{68B39C69-A1BB-424D-8F9D-481504825EA7}" name="Due date" dataDxfId="12">
      <calculatedColumnFormula>IF(Tab_devis[[#This Row],[Date de la demande]]="","",Tab_devis[[#This Row],[Date de la demande]]+15)</calculatedColumnFormula>
    </tableColumn>
    <tableColumn id="3" xr3:uid="{9CA3A283-422F-4070-9C87-533F9304A4A6}" name="Statut du devis"/>
    <tableColumn id="8" xr3:uid="{7289B813-61D4-43D5-A80C-AA400A5B98CD}" name="Envoyé le " dataDxfId="11"/>
    <tableColumn id="9" xr3:uid="{61188F9A-0A48-4482-8E5C-BB3D46BD4DB2}" name="Montant"/>
    <tableColumn id="10" xr3:uid="{D76BC11A-577C-4B87-8A6F-D2C1372DDBF8}" name="Rappel à faire" dataDxfId="10">
      <calculatedColumnFormula>IF(Tab_devis[[#This Row],[Envoyé le ]]="","",Tab_devis[[#This Row],[Envoyé le ]]+15)</calculatedColumnFormula>
    </tableColumn>
    <tableColumn id="11" xr3:uid="{5059DF7C-AF7B-40F4-94C2-E39DE030AB9E}" name="Statut du suivi"/>
    <tableColumn id="12" xr3:uid="{2ADE9CCF-8A9B-42EE-A074-35339188964D}" name="Début des travaux" dataDxfId="9"/>
    <tableColumn id="16" xr3:uid="{74815E29-C92F-4736-A6F8-5000353827F9}" name="Durée des travaux" dataDxfId="8"/>
    <tableColumn id="13" xr3:uid="{77303DFB-E8ED-4000-8CE1-E35D45AD9AC9}" name="Fin des travaux" dataDxfId="7">
      <calculatedColumnFormula>IF(L2="","",L2+Tab_tx2023[[#This Row],[Durée des travaux]])</calculatedColumnFormula>
    </tableColumn>
    <tableColumn id="14" xr3:uid="{649F54CE-1666-4A1A-9458-59E12E759CF6}" name="Statut Commande de matériel"/>
    <tableColumn id="15" xr3:uid="{2BEB743F-52D6-4927-BCC1-F88BBB8A3829}" name="Notes"/>
  </tableColumns>
  <tableStyleInfo name="TableStyleMedium13" showFirstColumn="0" showLastColumn="0" showRowStripes="1" showColumnStripes="0"/>
</table>
</file>

<file path=xl/tables/table4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4" xr:uid="{DEB0CCF7-E89A-4C36-9619-2CFE5F04465A}" name="Tableau4" displayName="Tableau4" ref="A1:D7" totalsRowShown="0">
  <tableColumns count="4">
    <tableColumn id="1" xr3:uid="{730796D6-059B-4320-9ADE-67F261C2AA4A}" name="Nom de projet"/>
    <tableColumn id="2" xr3:uid="{B136912A-4D4E-4696-A8A3-A59EF073E8FA}" name="Début des travaux" dataDxfId="6"/>
    <tableColumn id="3" xr3:uid="{B023EAEE-81D7-414D-BCD4-CB93B48DDD17}" name="Durée des travaux"/>
    <tableColumn id="4" xr3:uid="{26DC4EBF-4910-4A83-A305-131D0A60383F}" name="Fin des travaux" dataDxfId="5">
      <calculatedColumnFormula>B2+C2</calculatedColumnFormula>
    </tableColumn>
  </tableColumns>
  <tableStyleInfo name="TableStyleMedium2" showFirstColumn="0" showLastColumn="0" showRowStripes="1" showColumnStripes="0"/>
</table>
</file>

<file path=xl/tables/table5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7" xr:uid="{FB5BAC6B-4F38-43F2-8BF7-67A68C504B59}" name="Tab_a_commander" displayName="Tab_a_commander" ref="A1:E2" insertRow="1" insertRowShift="1" totalsRowShown="0">
  <autoFilter ref="A1:E2" xr:uid="{FB5BAC6B-4F38-43F2-8BF7-67A68C504B59}"/>
  <tableColumns count="5">
    <tableColumn id="1" xr3:uid="{60F943DD-F19D-42F8-BEB7-08EF4314EA35}" name="Nom de projet" dataDxfId="4"/>
    <tableColumn id="2" xr3:uid="{83786D90-DB0C-43AF-AB9E-D121E65F5984}" name="Produit à commander"/>
    <tableColumn id="3" xr3:uid="{47C724B1-AE0B-444B-AC51-B11949A5518B}" name="Fournisseurs"/>
    <tableColumn id="4" xr3:uid="{13855434-71EA-4625-AE69-76140F5DCA30}" name="Statut de la commande"/>
    <tableColumn id="5" xr3:uid="{CEFBB67A-505D-4DEA-888A-AEC05D39B896}" name="Date d'échéance"/>
  </tableColumns>
  <tableStyleInfo name="TableStyleMedium18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table" Target="../tables/table2.xml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table" Target="../tables/table3.xml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table" Target="../tables/table4.xml"/><Relationship Id="rId1" Type="http://schemas.openxmlformats.org/officeDocument/2006/relationships/drawing" Target="../drawings/drawing2.xml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table" Target="../tables/table5.xml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67ED855-0DED-4E2D-B98A-F1039FE11C3B}">
  <sheetPr codeName="Feuil1"/>
  <dimension ref="B4:D26"/>
  <sheetViews>
    <sheetView showGridLines="0" workbookViewId="0">
      <selection activeCell="D17" sqref="D17"/>
    </sheetView>
  </sheetViews>
  <sheetFormatPr baseColWidth="10" defaultRowHeight="14.4" x14ac:dyDescent="0.3"/>
  <cols>
    <col min="2" max="2" width="41.5546875" customWidth="1"/>
    <col min="4" max="4" width="48.77734375" customWidth="1"/>
  </cols>
  <sheetData>
    <row r="4" spans="2:4" ht="15.6" x14ac:dyDescent="0.3">
      <c r="B4" s="2"/>
      <c r="C4" s="2"/>
      <c r="D4" s="2"/>
    </row>
    <row r="5" spans="2:4" ht="23.4" x14ac:dyDescent="0.45">
      <c r="B5" s="33" t="s">
        <v>19</v>
      </c>
      <c r="C5" s="33"/>
      <c r="D5" s="33"/>
    </row>
    <row r="6" spans="2:4" ht="15.6" x14ac:dyDescent="0.3">
      <c r="B6" s="2"/>
      <c r="C6" s="2"/>
      <c r="D6" s="2"/>
    </row>
    <row r="7" spans="2:4" ht="15.6" x14ac:dyDescent="0.3">
      <c r="B7" s="2"/>
      <c r="C7" s="2"/>
      <c r="D7" s="2"/>
    </row>
    <row r="8" spans="2:4" ht="18" x14ac:dyDescent="0.35">
      <c r="B8" s="26" t="s">
        <v>0</v>
      </c>
      <c r="D8" s="26" t="s">
        <v>36</v>
      </c>
    </row>
    <row r="9" spans="2:4" x14ac:dyDescent="0.3">
      <c r="B9" s="27"/>
      <c r="D9" s="27"/>
    </row>
    <row r="12" spans="2:4" ht="18" x14ac:dyDescent="0.35">
      <c r="B12" s="26" t="s">
        <v>1</v>
      </c>
      <c r="D12" s="26" t="s">
        <v>5</v>
      </c>
    </row>
    <row r="13" spans="2:4" x14ac:dyDescent="0.3">
      <c r="B13" s="27"/>
      <c r="D13" s="29"/>
    </row>
    <row r="16" spans="2:4" ht="18" x14ac:dyDescent="0.35">
      <c r="B16" s="26" t="s">
        <v>2</v>
      </c>
      <c r="D16" s="26" t="s">
        <v>37</v>
      </c>
    </row>
    <row r="17" spans="2:4" x14ac:dyDescent="0.3">
      <c r="B17" s="28"/>
      <c r="D17" s="30"/>
    </row>
    <row r="24" spans="2:4" ht="18" x14ac:dyDescent="0.35">
      <c r="B24" s="26"/>
    </row>
    <row r="26" spans="2:4" ht="15.6" x14ac:dyDescent="0.3">
      <c r="B26" s="2"/>
      <c r="C26" s="2"/>
      <c r="D26" s="2"/>
    </row>
  </sheetData>
  <mergeCells count="1">
    <mergeCell ref="B5:D5"/>
  </mergeCells>
  <dataValidations count="1">
    <dataValidation type="date" showInputMessage="1" showErrorMessage="1" sqref="B17" xr:uid="{08DA05D7-BEB2-477B-913A-7D127755BDE7}">
      <formula1>44562</formula1>
      <formula2>54789</formula2>
    </dataValidation>
  </dataValidations>
  <pageMargins left="0.7" right="0.7" top="0.75" bottom="0.75" header="0.3" footer="0.3"/>
  <pageSetup paperSize="9" orientation="portrait" horizontalDpi="300" verticalDpi="300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5133" r:id="rId4" name="Button 13">
              <controlPr defaultSize="0" print="0" autoFill="0" autoPict="0" macro="[0]!Formulaire">
                <anchor moveWithCells="1" sizeWithCells="1">
                  <from>
                    <xdr:col>1</xdr:col>
                    <xdr:colOff>2491740</xdr:colOff>
                    <xdr:row>19</xdr:row>
                    <xdr:rowOff>137160</xdr:rowOff>
                  </from>
                  <to>
                    <xdr:col>3</xdr:col>
                    <xdr:colOff>167640</xdr:colOff>
                    <xdr:row>22</xdr:row>
                    <xdr:rowOff>106680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6FF0134-D433-4621-8F31-01CBA9BC4C78}">
  <sheetPr codeName="Feuil2"/>
  <dimension ref="A1:O25"/>
  <sheetViews>
    <sheetView workbookViewId="0">
      <selection activeCell="G4" sqref="G4"/>
    </sheetView>
  </sheetViews>
  <sheetFormatPr baseColWidth="10" defaultRowHeight="14.4" x14ac:dyDescent="0.3"/>
  <cols>
    <col min="1" max="1" width="15.5546875" bestFit="1" customWidth="1"/>
    <col min="2" max="2" width="24.109375" bestFit="1" customWidth="1"/>
    <col min="3" max="3" width="17" bestFit="1" customWidth="1"/>
    <col min="4" max="4" width="12.33203125" bestFit="1" customWidth="1"/>
    <col min="5" max="5" width="20.21875" style="1" bestFit="1" customWidth="1"/>
    <col min="6" max="6" width="10.88671875" style="1" bestFit="1" customWidth="1"/>
    <col min="7" max="7" width="15.77734375" bestFit="1" customWidth="1"/>
    <col min="8" max="8" width="11.77734375" style="1" hidden="1" customWidth="1"/>
    <col min="9" max="9" width="10.6640625" hidden="1" customWidth="1"/>
    <col min="10" max="10" width="14.77734375" style="1" hidden="1" customWidth="1"/>
    <col min="11" max="11" width="15.21875" hidden="1" customWidth="1"/>
    <col min="12" max="12" width="18.6640625" style="1" hidden="1" customWidth="1"/>
    <col min="13" max="13" width="15.88671875" style="1" hidden="1" customWidth="1"/>
    <col min="14" max="14" width="29" hidden="1" customWidth="1"/>
    <col min="15" max="15" width="8.21875" bestFit="1" customWidth="1"/>
  </cols>
  <sheetData>
    <row r="1" spans="1:15" x14ac:dyDescent="0.3">
      <c r="A1" t="s">
        <v>0</v>
      </c>
      <c r="B1" t="s">
        <v>1</v>
      </c>
      <c r="C1" t="s">
        <v>4</v>
      </c>
      <c r="D1" t="s">
        <v>5</v>
      </c>
      <c r="E1" s="1" t="s">
        <v>2</v>
      </c>
      <c r="F1" s="1" t="s">
        <v>3</v>
      </c>
      <c r="G1" t="s">
        <v>13</v>
      </c>
      <c r="H1" s="1" t="s">
        <v>10</v>
      </c>
      <c r="I1" t="s">
        <v>9</v>
      </c>
      <c r="J1" s="1" t="s">
        <v>11</v>
      </c>
      <c r="K1" t="s">
        <v>12</v>
      </c>
      <c r="L1" s="1" t="s">
        <v>34</v>
      </c>
      <c r="M1" s="1" t="s">
        <v>35</v>
      </c>
      <c r="N1" t="s">
        <v>14</v>
      </c>
      <c r="O1" t="s">
        <v>6</v>
      </c>
    </row>
    <row r="2" spans="1:15" x14ac:dyDescent="0.3">
      <c r="A2" t="s">
        <v>54</v>
      </c>
      <c r="B2" t="s">
        <v>39</v>
      </c>
      <c r="C2" t="s">
        <v>39</v>
      </c>
      <c r="D2" t="s">
        <v>39</v>
      </c>
      <c r="E2" s="1">
        <v>44927</v>
      </c>
      <c r="F2" s="1">
        <f>IF(Tab_devis[[#This Row],[Date de la demande]]="","",Tab_devis[[#This Row],[Date de la demande]]+15)</f>
        <v>44942</v>
      </c>
      <c r="G2" t="s">
        <v>23</v>
      </c>
      <c r="H2" s="1">
        <v>44958</v>
      </c>
      <c r="I2" s="31">
        <v>50000</v>
      </c>
      <c r="J2" s="1">
        <f>'Travaux 2023'!N3</f>
        <v>44988</v>
      </c>
      <c r="K2" t="s">
        <v>25</v>
      </c>
      <c r="O2" t="s">
        <v>38</v>
      </c>
    </row>
    <row r="3" spans="1:15" x14ac:dyDescent="0.3">
      <c r="A3" t="s">
        <v>55</v>
      </c>
      <c r="B3" t="s">
        <v>39</v>
      </c>
      <c r="C3" t="s">
        <v>39</v>
      </c>
      <c r="D3" t="s">
        <v>39</v>
      </c>
      <c r="E3" s="1">
        <v>44927</v>
      </c>
      <c r="F3" s="1">
        <f>IF(Tab_devis[[#This Row],[Date de la demande]]="","",Tab_devis[[#This Row],[Date de la demande]]+15)</f>
        <v>44942</v>
      </c>
      <c r="G3" t="s">
        <v>23</v>
      </c>
      <c r="H3" s="1">
        <v>44958</v>
      </c>
      <c r="I3" s="31">
        <v>50000</v>
      </c>
      <c r="J3" s="1">
        <f>'Travaux 2023'!N4</f>
        <v>45036</v>
      </c>
      <c r="K3" t="s">
        <v>25</v>
      </c>
      <c r="O3" t="s">
        <v>38</v>
      </c>
    </row>
    <row r="4" spans="1:15" x14ac:dyDescent="0.3">
      <c r="J4" s="1" t="e">
        <f>'Travaux 2023'!#REF!</f>
        <v>#REF!</v>
      </c>
    </row>
    <row r="5" spans="1:15" x14ac:dyDescent="0.3">
      <c r="J5" s="1" t="e">
        <f>'Travaux 2023'!#REF!</f>
        <v>#REF!</v>
      </c>
    </row>
    <row r="6" spans="1:15" x14ac:dyDescent="0.3">
      <c r="J6" s="1" t="e">
        <f>'Travaux 2023'!#REF!</f>
        <v>#REF!</v>
      </c>
    </row>
    <row r="7" spans="1:15" x14ac:dyDescent="0.3">
      <c r="J7" s="1" t="e">
        <f>'Travaux 2023'!#REF!</f>
        <v>#REF!</v>
      </c>
    </row>
    <row r="8" spans="1:15" x14ac:dyDescent="0.3">
      <c r="J8" s="1" t="e">
        <f>'Travaux 2023'!#REF!</f>
        <v>#REF!</v>
      </c>
    </row>
    <row r="9" spans="1:15" x14ac:dyDescent="0.3">
      <c r="J9" s="1" t="e">
        <f>'Travaux 2023'!#REF!</f>
        <v>#REF!</v>
      </c>
    </row>
    <row r="10" spans="1:15" x14ac:dyDescent="0.3">
      <c r="J10" s="1" t="e">
        <f>'Travaux 2023'!#REF!</f>
        <v>#REF!</v>
      </c>
    </row>
    <row r="11" spans="1:15" x14ac:dyDescent="0.3">
      <c r="J11" s="1" t="e">
        <f>'Travaux 2023'!#REF!</f>
        <v>#REF!</v>
      </c>
    </row>
    <row r="12" spans="1:15" x14ac:dyDescent="0.3">
      <c r="J12" s="1" t="e">
        <f>'Travaux 2023'!#REF!</f>
        <v>#REF!</v>
      </c>
    </row>
    <row r="13" spans="1:15" x14ac:dyDescent="0.3">
      <c r="J13" s="1" t="e">
        <f>'Travaux 2023'!#REF!</f>
        <v>#REF!</v>
      </c>
    </row>
    <row r="14" spans="1:15" x14ac:dyDescent="0.3">
      <c r="J14" s="1" t="e">
        <f>'Travaux 2023'!#REF!</f>
        <v>#REF!</v>
      </c>
    </row>
    <row r="15" spans="1:15" x14ac:dyDescent="0.3">
      <c r="J15" s="1" t="e">
        <f>'Travaux 2023'!#REF!</f>
        <v>#REF!</v>
      </c>
    </row>
    <row r="16" spans="1:15" x14ac:dyDescent="0.3">
      <c r="J16" s="1" t="e">
        <f>'Travaux 2023'!#REF!</f>
        <v>#REF!</v>
      </c>
    </row>
    <row r="17" spans="10:10" x14ac:dyDescent="0.3">
      <c r="J17" s="1" t="e">
        <f>'Travaux 2023'!#REF!</f>
        <v>#REF!</v>
      </c>
    </row>
    <row r="18" spans="10:10" x14ac:dyDescent="0.3">
      <c r="J18" s="1" t="e">
        <f>'Travaux 2023'!#REF!</f>
        <v>#REF!</v>
      </c>
    </row>
    <row r="19" spans="10:10" x14ac:dyDescent="0.3">
      <c r="J19" s="1" t="e">
        <f>'Travaux 2023'!#REF!</f>
        <v>#REF!</v>
      </c>
    </row>
    <row r="20" spans="10:10" x14ac:dyDescent="0.3">
      <c r="J20" s="1" t="e">
        <f>'Travaux 2023'!#REF!</f>
        <v>#REF!</v>
      </c>
    </row>
    <row r="21" spans="10:10" x14ac:dyDescent="0.3">
      <c r="J21" s="1" t="e">
        <f>'Travaux 2023'!#REF!</f>
        <v>#REF!</v>
      </c>
    </row>
    <row r="22" spans="10:10" x14ac:dyDescent="0.3">
      <c r="J22" s="1" t="e">
        <f>'Travaux 2023'!#REF!</f>
        <v>#REF!</v>
      </c>
    </row>
    <row r="23" spans="10:10" x14ac:dyDescent="0.3">
      <c r="J23" s="1" t="e">
        <f>'Travaux 2023'!#REF!</f>
        <v>#REF!</v>
      </c>
    </row>
    <row r="24" spans="10:10" x14ac:dyDescent="0.3">
      <c r="J24" s="1" t="e">
        <f>'Travaux 2023'!#REF!</f>
        <v>#REF!</v>
      </c>
    </row>
    <row r="25" spans="10:10" x14ac:dyDescent="0.3">
      <c r="J25" s="1" t="e">
        <f>'Travaux 2023'!#REF!</f>
        <v>#REF!</v>
      </c>
    </row>
  </sheetData>
  <phoneticPr fontId="5" type="noConversion"/>
  <dataValidations count="3">
    <dataValidation type="list" allowBlank="1" showInputMessage="1" showErrorMessage="1" sqref="K1:K1048576" xr:uid="{A6505F6A-6E2E-43B1-B62D-C9677F320F47}">
      <formula1>Suividesaffaires</formula1>
    </dataValidation>
    <dataValidation type="list" allowBlank="1" showInputMessage="1" showErrorMessage="1" sqref="N1:N1048576" xr:uid="{1766D466-CD44-43A1-AAED-61909FF43CCA}">
      <formula1>Statutcommande</formula1>
    </dataValidation>
    <dataValidation type="list" allowBlank="1" showInputMessage="1" showErrorMessage="1" sqref="G1:G1048576" xr:uid="{CA801A62-246A-4437-BB11-487C5D1D3A6C}">
      <formula1>Devisàfaire</formula1>
    </dataValidation>
  </dataValidations>
  <pageMargins left="0.7" right="0.7" top="0.75" bottom="0.75" header="0.3" footer="0.3"/>
  <tableParts count="1">
    <tablePart r:id="rId1"/>
  </tablePart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8FE9927-A1E9-4E63-B1D7-2DB293C91B5E}">
  <sheetPr codeName="Feuil3"/>
  <dimension ref="A1:O2"/>
  <sheetViews>
    <sheetView workbookViewId="0">
      <selection activeCell="D14" sqref="D14"/>
    </sheetView>
  </sheetViews>
  <sheetFormatPr baseColWidth="10" defaultRowHeight="14.4" x14ac:dyDescent="0.3"/>
  <cols>
    <col min="1" max="1" width="15.5546875" bestFit="1" customWidth="1"/>
    <col min="2" max="2" width="24.109375" bestFit="1" customWidth="1"/>
    <col min="3" max="3" width="17" bestFit="1" customWidth="1"/>
    <col min="4" max="4" width="12.33203125" bestFit="1" customWidth="1"/>
    <col min="5" max="5" width="20.21875" style="1" bestFit="1" customWidth="1"/>
    <col min="6" max="6" width="10.88671875" style="1" bestFit="1" customWidth="1"/>
    <col min="7" max="7" width="15.77734375" bestFit="1" customWidth="1"/>
    <col min="8" max="8" width="11.77734375" style="1" bestFit="1" customWidth="1"/>
    <col min="9" max="9" width="10.6640625" bestFit="1" customWidth="1"/>
    <col min="10" max="10" width="14.77734375" style="1" bestFit="1" customWidth="1"/>
    <col min="11" max="11" width="15.21875" bestFit="1" customWidth="1"/>
    <col min="12" max="12" width="18.6640625" style="1" hidden="1" customWidth="1"/>
    <col min="13" max="13" width="15.88671875" style="1" hidden="1" customWidth="1"/>
    <col min="14" max="14" width="29" hidden="1" customWidth="1"/>
    <col min="15" max="15" width="8.21875" bestFit="1" customWidth="1"/>
    <col min="17" max="17" width="10.109375" bestFit="1" customWidth="1"/>
  </cols>
  <sheetData>
    <row r="1" spans="1:15" x14ac:dyDescent="0.3">
      <c r="A1" t="s">
        <v>0</v>
      </c>
      <c r="B1" t="s">
        <v>1</v>
      </c>
      <c r="C1" t="s">
        <v>4</v>
      </c>
      <c r="D1" t="s">
        <v>5</v>
      </c>
      <c r="E1" s="1" t="s">
        <v>2</v>
      </c>
      <c r="F1" s="1" t="s">
        <v>3</v>
      </c>
      <c r="G1" t="s">
        <v>13</v>
      </c>
      <c r="H1" s="1" t="s">
        <v>10</v>
      </c>
      <c r="I1" t="s">
        <v>9</v>
      </c>
      <c r="J1" s="1" t="s">
        <v>11</v>
      </c>
      <c r="K1" t="s">
        <v>12</v>
      </c>
      <c r="L1" s="1" t="s">
        <v>34</v>
      </c>
      <c r="M1" s="1" t="s">
        <v>35</v>
      </c>
      <c r="N1" t="s">
        <v>14</v>
      </c>
      <c r="O1" t="s">
        <v>6</v>
      </c>
    </row>
    <row r="2" spans="1:15" x14ac:dyDescent="0.3">
      <c r="A2" t="s">
        <v>52</v>
      </c>
      <c r="B2" t="s">
        <v>52</v>
      </c>
      <c r="C2" t="s">
        <v>52</v>
      </c>
      <c r="D2" t="s">
        <v>52</v>
      </c>
      <c r="E2" s="1">
        <v>45019</v>
      </c>
      <c r="F2" s="1">
        <v>45034</v>
      </c>
      <c r="G2" t="s">
        <v>28</v>
      </c>
      <c r="I2" s="31"/>
      <c r="J2" s="1" t="e">
        <v>#REF!</v>
      </c>
      <c r="O2" t="s">
        <v>53</v>
      </c>
    </row>
  </sheetData>
  <dataValidations count="3">
    <dataValidation type="list" allowBlank="1" showInputMessage="1" showErrorMessage="1" sqref="G1:G1048576" xr:uid="{FE75E309-FA73-46A8-99FF-34D3F6428B31}">
      <formula1>Devisàfaire</formula1>
    </dataValidation>
    <dataValidation type="list" allowBlank="1" showInputMessage="1" showErrorMessage="1" sqref="N1:N1048576" xr:uid="{C30C5CCC-990A-490E-9143-323F47C346BE}">
      <formula1>Statutcommande</formula1>
    </dataValidation>
    <dataValidation type="list" allowBlank="1" showInputMessage="1" showErrorMessage="1" sqref="K1:K1048576" xr:uid="{16733F17-081F-4A75-B183-5A80F8344BF2}">
      <formula1>Suividesaffaires</formula1>
    </dataValidation>
  </dataValidations>
  <pageMargins left="0.7" right="0.7" top="0.75" bottom="0.75" header="0.3" footer="0.3"/>
  <tableParts count="1">
    <tablePart r:id="rId1"/>
  </tablePart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52E4649-7C74-45FE-9155-0638D3DBF45B}">
  <sheetPr codeName="Feuil4"/>
  <dimension ref="A1:P6"/>
  <sheetViews>
    <sheetView tabSelected="1" workbookViewId="0">
      <selection activeCell="B5" sqref="B5"/>
    </sheetView>
  </sheetViews>
  <sheetFormatPr baseColWidth="10" defaultRowHeight="14.4" x14ac:dyDescent="0.3"/>
  <cols>
    <col min="1" max="1" width="15.5546875" bestFit="1" customWidth="1"/>
    <col min="2" max="2" width="24.109375" bestFit="1" customWidth="1"/>
    <col min="3" max="3" width="17" bestFit="1" customWidth="1"/>
    <col min="4" max="4" width="12.33203125" bestFit="1" customWidth="1"/>
    <col min="5" max="5" width="20.21875" style="1" bestFit="1" customWidth="1"/>
    <col min="6" max="6" width="0" style="1" hidden="1" customWidth="1"/>
    <col min="7" max="7" width="15.77734375" hidden="1" customWidth="1"/>
    <col min="8" max="8" width="11.77734375" style="1" hidden="1" customWidth="1"/>
    <col min="9" max="9" width="10.6640625" bestFit="1" customWidth="1"/>
    <col min="10" max="10" width="14.77734375" style="1" hidden="1" customWidth="1"/>
    <col min="11" max="11" width="15.21875" bestFit="1" customWidth="1"/>
    <col min="12" max="12" width="18.6640625" style="1" bestFit="1" customWidth="1"/>
    <col min="13" max="13" width="18.6640625" style="32" customWidth="1"/>
    <col min="14" max="14" width="15.88671875" style="1" bestFit="1" customWidth="1"/>
    <col min="15" max="15" width="29" bestFit="1" customWidth="1"/>
    <col min="16" max="16" width="8.21875" bestFit="1" customWidth="1"/>
  </cols>
  <sheetData>
    <row r="1" spans="1:16" x14ac:dyDescent="0.3">
      <c r="A1" t="s">
        <v>0</v>
      </c>
      <c r="B1" t="s">
        <v>1</v>
      </c>
      <c r="C1" t="s">
        <v>4</v>
      </c>
      <c r="D1" t="s">
        <v>5</v>
      </c>
      <c r="E1" s="1" t="s">
        <v>2</v>
      </c>
      <c r="F1" s="1" t="s">
        <v>3</v>
      </c>
      <c r="G1" t="s">
        <v>13</v>
      </c>
      <c r="H1" s="1" t="s">
        <v>10</v>
      </c>
      <c r="I1" t="s">
        <v>9</v>
      </c>
      <c r="J1" s="1" t="s">
        <v>11</v>
      </c>
      <c r="K1" t="s">
        <v>12</v>
      </c>
      <c r="L1" s="1" t="s">
        <v>34</v>
      </c>
      <c r="M1" s="32" t="s">
        <v>40</v>
      </c>
      <c r="N1" s="1" t="s">
        <v>35</v>
      </c>
      <c r="O1" t="s">
        <v>14</v>
      </c>
      <c r="P1" t="s">
        <v>6</v>
      </c>
    </row>
    <row r="2" spans="1:16" x14ac:dyDescent="0.3">
      <c r="A2" t="s">
        <v>39</v>
      </c>
      <c r="B2" t="s">
        <v>39</v>
      </c>
      <c r="C2" t="s">
        <v>39</v>
      </c>
      <c r="D2" t="s">
        <v>39</v>
      </c>
      <c r="E2" s="1">
        <v>44927</v>
      </c>
      <c r="F2" s="1">
        <f>IF(Tab_devis[[#This Row],[Date de la demande]]="","",Tab_devis[[#This Row],[Date de la demande]]+15)</f>
        <v>44942</v>
      </c>
      <c r="G2" t="s">
        <v>28</v>
      </c>
      <c r="H2" s="1">
        <v>44958</v>
      </c>
      <c r="I2" s="31">
        <v>50000</v>
      </c>
      <c r="J2" s="1">
        <f>IF(Tab_devis[[#This Row],[Envoyé le ]]="","",Tab_devis[[#This Row],[Envoyé le ]]+15)</f>
        <v>44973</v>
      </c>
      <c r="K2" t="s">
        <v>25</v>
      </c>
      <c r="L2" s="1">
        <v>44927</v>
      </c>
      <c r="M2" s="32">
        <v>20</v>
      </c>
      <c r="N2" s="1">
        <f>IF(L2="","",L2+Tab_tx2023[[#This Row],[Durée des travaux]])</f>
        <v>44947</v>
      </c>
      <c r="P2" t="s">
        <v>38</v>
      </c>
    </row>
    <row r="3" spans="1:16" x14ac:dyDescent="0.3">
      <c r="A3" t="s">
        <v>41</v>
      </c>
      <c r="F3" s="1">
        <f>IF(Tab_devis[[#This Row],[Date de la demande]]="","",Tab_devis[[#This Row],[Date de la demande]]+15)</f>
        <v>44942</v>
      </c>
      <c r="J3" s="1">
        <f>IF(Tab_devis[[#This Row],[Envoyé le ]]="","",Tab_devis[[#This Row],[Envoyé le ]]+15)</f>
        <v>44973</v>
      </c>
      <c r="L3" s="1">
        <v>44958</v>
      </c>
      <c r="M3" s="32">
        <v>30</v>
      </c>
      <c r="N3" s="1">
        <f>IF(L3="","",L3+Tab_tx2023[[#This Row],[Durée des travaux]])</f>
        <v>44988</v>
      </c>
    </row>
    <row r="4" spans="1:16" x14ac:dyDescent="0.3">
      <c r="A4" t="s">
        <v>42</v>
      </c>
      <c r="F4" s="1" t="e">
        <f>IF(Tab_devis[[#This Row],[Date de la demande]]="","",Tab_devis[[#This Row],[Date de la demande]]+15)</f>
        <v>#VALUE!</v>
      </c>
      <c r="J4" s="1" t="e">
        <f>IF(Tab_devis[[#This Row],[Envoyé le ]]="","",Tab_devis[[#This Row],[Envoyé le ]]+15)</f>
        <v>#VALUE!</v>
      </c>
      <c r="L4" s="1">
        <v>44986</v>
      </c>
      <c r="M4" s="32">
        <v>50</v>
      </c>
      <c r="N4" s="1">
        <f>IF(L4="","",L4+Tab_tx2023[[#This Row],[Durée des travaux]])</f>
        <v>45036</v>
      </c>
    </row>
    <row r="5" spans="1:16" x14ac:dyDescent="0.3">
      <c r="A5" t="s">
        <v>43</v>
      </c>
      <c r="F5" s="1" t="e">
        <f>IF(Tab_devis[[#This Row],[Date de la demande]]="","",Tab_devis[[#This Row],[Date de la demande]]+15)</f>
        <v>#VALUE!</v>
      </c>
      <c r="J5" s="1" t="e">
        <f>IF(Tab_devis[[#This Row],[Envoyé le ]]="","",Tab_devis[[#This Row],[Envoyé le ]]+15)</f>
        <v>#VALUE!</v>
      </c>
      <c r="L5" s="1">
        <v>44977</v>
      </c>
      <c r="M5" s="32">
        <v>5</v>
      </c>
      <c r="N5" s="1">
        <f>IF(L5="","",L5+Tab_tx2023[[#This Row],[Durée des travaux]])</f>
        <v>44982</v>
      </c>
    </row>
    <row r="6" spans="1:16" x14ac:dyDescent="0.3">
      <c r="A6" t="s">
        <v>44</v>
      </c>
      <c r="F6" s="1" t="e">
        <f>IF(Tab_devis[[#This Row],[Date de la demande]]="","",Tab_devis[[#This Row],[Date de la demande]]+15)</f>
        <v>#VALUE!</v>
      </c>
      <c r="J6" s="1" t="e">
        <f>IF(Tab_devis[[#This Row],[Envoyé le ]]="","",Tab_devis[[#This Row],[Envoyé le ]]+15)</f>
        <v>#VALUE!</v>
      </c>
      <c r="L6" s="1">
        <v>45017</v>
      </c>
      <c r="M6" s="32">
        <v>10</v>
      </c>
      <c r="N6" s="1">
        <f>IF(L6="","",L6+Tab_tx2023[[#This Row],[Durée des travaux]])</f>
        <v>45027</v>
      </c>
    </row>
  </sheetData>
  <conditionalFormatting sqref="G3:H6 K3:K6">
    <cfRule type="containsText" dxfId="3" priority="1" operator="containsText" text="WON">
      <formula>NOT(ISERROR(SEARCH("WON",G3)))</formula>
    </cfRule>
    <cfRule type="containsText" dxfId="2" priority="2" operator="containsText" text="LOST">
      <formula>NOT(ISERROR(SEARCH("LOST",G3)))</formula>
    </cfRule>
    <cfRule type="containsText" dxfId="1" priority="3" operator="containsText" text="OPEN">
      <formula>NOT(ISERROR(SEARCH("OPEN",G3)))</formula>
    </cfRule>
  </conditionalFormatting>
  <dataValidations count="3">
    <dataValidation type="list" allowBlank="1" showInputMessage="1" showErrorMessage="1" sqref="T29:T1048576 O1:O1048576" xr:uid="{F28CB2B0-7C09-4B6F-8C61-14A97D723C4F}">
      <formula1>Statutcommande</formula1>
    </dataValidation>
    <dataValidation type="list" allowBlank="1" showInputMessage="1" showErrorMessage="1" sqref="G1:G1048576" xr:uid="{3515FBA2-0E35-4C5D-86B7-E15E7DEED251}">
      <formula1>Devisàfaire</formula1>
    </dataValidation>
    <dataValidation type="list" allowBlank="1" showInputMessage="1" showErrorMessage="1" sqref="K1:K1048576" xr:uid="{0FF7798B-191C-4C35-BBE8-98617F8DC7A3}">
      <formula1>Suividesaffaires</formula1>
    </dataValidation>
  </dataValidations>
  <pageMargins left="0.7" right="0.7" top="0.75" bottom="0.75" header="0.3" footer="0.3"/>
  <tableParts count="1">
    <tablePart r:id="rId1"/>
  </tablePart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08EADEF-0C98-47FB-B76C-CD961D53D07E}">
  <sheetPr codeName="Feuil8"/>
  <dimension ref="A1:G8"/>
  <sheetViews>
    <sheetView workbookViewId="0">
      <selection activeCell="F5" sqref="F5"/>
    </sheetView>
  </sheetViews>
  <sheetFormatPr baseColWidth="10" defaultRowHeight="14.4" x14ac:dyDescent="0.3"/>
  <cols>
    <col min="1" max="1" width="13.21875" bestFit="1" customWidth="1"/>
    <col min="2" max="3" width="16.33203125" bestFit="1" customWidth="1"/>
    <col min="4" max="4" width="13.6640625" bestFit="1" customWidth="1"/>
    <col min="6" max="6" width="15.21875" customWidth="1"/>
    <col min="7" max="8" width="18.21875" customWidth="1"/>
    <col min="9" max="9" width="15.5546875" customWidth="1"/>
  </cols>
  <sheetData>
    <row r="1" spans="1:7" x14ac:dyDescent="0.3">
      <c r="A1" t="s">
        <v>0</v>
      </c>
      <c r="B1" t="s">
        <v>34</v>
      </c>
      <c r="C1" t="s">
        <v>40</v>
      </c>
      <c r="D1" t="s">
        <v>35</v>
      </c>
    </row>
    <row r="2" spans="1:7" x14ac:dyDescent="0.3">
      <c r="A2" t="s">
        <v>46</v>
      </c>
      <c r="B2" s="1">
        <v>44927</v>
      </c>
      <c r="C2">
        <v>20</v>
      </c>
      <c r="D2" s="1">
        <f>B2+C2</f>
        <v>44947</v>
      </c>
    </row>
    <row r="3" spans="1:7" x14ac:dyDescent="0.3">
      <c r="A3" t="s">
        <v>47</v>
      </c>
      <c r="B3" s="1">
        <v>44958</v>
      </c>
      <c r="C3">
        <v>30</v>
      </c>
      <c r="D3" s="1">
        <f t="shared" ref="D3:D7" si="0">B3+C3</f>
        <v>44988</v>
      </c>
    </row>
    <row r="4" spans="1:7" x14ac:dyDescent="0.3">
      <c r="A4" t="s">
        <v>48</v>
      </c>
      <c r="B4" s="1">
        <v>44986</v>
      </c>
      <c r="C4">
        <v>50</v>
      </c>
      <c r="D4" s="1">
        <f t="shared" si="0"/>
        <v>45036</v>
      </c>
    </row>
    <row r="5" spans="1:7" x14ac:dyDescent="0.3">
      <c r="A5" t="s">
        <v>49</v>
      </c>
      <c r="B5" s="1">
        <v>44977</v>
      </c>
      <c r="C5">
        <v>5</v>
      </c>
      <c r="D5" s="1">
        <f t="shared" si="0"/>
        <v>44982</v>
      </c>
    </row>
    <row r="6" spans="1:7" x14ac:dyDescent="0.3">
      <c r="A6" t="s">
        <v>50</v>
      </c>
      <c r="B6" s="1">
        <v>45017</v>
      </c>
      <c r="C6">
        <v>10</v>
      </c>
      <c r="D6" s="1">
        <f t="shared" si="0"/>
        <v>45027</v>
      </c>
    </row>
    <row r="7" spans="1:7" x14ac:dyDescent="0.3">
      <c r="A7" t="s">
        <v>51</v>
      </c>
      <c r="B7" s="1">
        <v>45261</v>
      </c>
      <c r="C7">
        <v>20</v>
      </c>
      <c r="D7" s="1">
        <f t="shared" si="0"/>
        <v>45281</v>
      </c>
    </row>
    <row r="8" spans="1:7" x14ac:dyDescent="0.3">
      <c r="G8" t="s">
        <v>45</v>
      </c>
    </row>
  </sheetData>
  <pageMargins left="0.7" right="0.7" top="0.75" bottom="0.75" header="0.3" footer="0.3"/>
  <drawing r:id="rId1"/>
  <tableParts count="1">
    <tablePart r:id="rId2"/>
  </tableParts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2E73A12-6471-45D0-BE80-56B82AC2C85D}">
  <sheetPr codeName="Feuil5"/>
  <dimension ref="A1:E1"/>
  <sheetViews>
    <sheetView workbookViewId="0">
      <selection activeCell="B7" sqref="B7"/>
    </sheetView>
  </sheetViews>
  <sheetFormatPr baseColWidth="10" defaultRowHeight="14.4" x14ac:dyDescent="0.3"/>
  <cols>
    <col min="1" max="1" width="18" customWidth="1"/>
    <col min="2" max="2" width="21" customWidth="1"/>
    <col min="3" max="3" width="13.6640625" customWidth="1"/>
    <col min="4" max="4" width="22.21875" customWidth="1"/>
    <col min="5" max="5" width="17.21875" bestFit="1" customWidth="1"/>
  </cols>
  <sheetData>
    <row r="1" spans="1:5" x14ac:dyDescent="0.3">
      <c r="A1" t="s">
        <v>0</v>
      </c>
      <c r="B1" t="s">
        <v>15</v>
      </c>
      <c r="C1" t="s">
        <v>16</v>
      </c>
      <c r="D1" t="s">
        <v>17</v>
      </c>
      <c r="E1" t="s">
        <v>18</v>
      </c>
    </row>
  </sheetData>
  <dataValidations count="1">
    <dataValidation type="list" allowBlank="1" showInputMessage="1" showErrorMessage="1" sqref="D2:D1048576" xr:uid="{6EE93FA7-2878-47C4-A78A-2802299DF20B}">
      <formula1>Statutcommande</formula1>
    </dataValidation>
  </dataValidations>
  <pageMargins left="0.7" right="0.7" top="0.75" bottom="0.75" header="0.3" footer="0.3"/>
  <tableParts count="1">
    <tablePart r:id="rId1"/>
  </tableParts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78CE380-E5CB-4143-BD0D-13007F53AED7}">
  <sheetPr codeName="Feuil7">
    <pageSetUpPr fitToPage="1"/>
  </sheetPr>
  <dimension ref="A1:AJ42"/>
  <sheetViews>
    <sheetView showGridLines="0" zoomScaleNormal="100" workbookViewId="0">
      <selection activeCell="O15" sqref="O15"/>
    </sheetView>
  </sheetViews>
  <sheetFormatPr baseColWidth="10" defaultColWidth="9.21875" defaultRowHeight="13.8" x14ac:dyDescent="0.3"/>
  <cols>
    <col min="1" max="1" width="3.21875" style="3" customWidth="1"/>
    <col min="2" max="32" width="5.21875" style="3" customWidth="1"/>
    <col min="33" max="33" width="3.21875" style="3" customWidth="1"/>
    <col min="34" max="34" width="7.21875" style="3" customWidth="1"/>
    <col min="35" max="35" width="38.21875" style="3" customWidth="1"/>
    <col min="36" max="16384" width="9.21875" style="3"/>
  </cols>
  <sheetData>
    <row r="1" spans="1:36" ht="41.55" customHeight="1" x14ac:dyDescent="0.3">
      <c r="A1" s="35"/>
      <c r="B1" s="35"/>
      <c r="C1" s="35"/>
      <c r="D1" s="35"/>
      <c r="E1" s="35"/>
      <c r="F1" s="35"/>
      <c r="G1" s="35"/>
      <c r="H1" s="35"/>
      <c r="I1" s="35"/>
      <c r="J1" s="35"/>
      <c r="K1" s="35"/>
      <c r="L1" s="35"/>
      <c r="M1" s="35"/>
      <c r="N1" s="35"/>
      <c r="O1" s="35"/>
      <c r="P1" s="35"/>
      <c r="Q1" s="35"/>
      <c r="R1" s="35"/>
      <c r="S1" s="35"/>
      <c r="T1" s="35"/>
      <c r="U1" s="35"/>
      <c r="V1" s="35"/>
      <c r="W1" s="35"/>
      <c r="X1" s="35"/>
      <c r="Y1" s="35"/>
      <c r="Z1" s="35"/>
      <c r="AA1" s="35"/>
      <c r="AB1" s="35"/>
      <c r="AC1" s="35"/>
      <c r="AD1" s="35"/>
      <c r="AE1" s="35"/>
      <c r="AF1" s="35"/>
      <c r="AG1" s="35"/>
      <c r="AI1" s="25"/>
    </row>
    <row r="2" spans="1:36" x14ac:dyDescent="0.3">
      <c r="A2" s="17"/>
      <c r="B2" s="17"/>
      <c r="C2" s="17"/>
      <c r="D2" s="17"/>
      <c r="E2" s="17"/>
      <c r="F2" s="17"/>
      <c r="G2" s="17"/>
      <c r="H2" s="17"/>
      <c r="I2" s="17"/>
      <c r="J2" s="17"/>
      <c r="K2" s="17"/>
      <c r="L2" s="17"/>
      <c r="M2" s="17"/>
      <c r="N2" s="17"/>
      <c r="O2" s="17"/>
      <c r="P2" s="17"/>
      <c r="Q2" s="17"/>
      <c r="R2" s="17"/>
      <c r="S2" s="17"/>
      <c r="T2" s="17"/>
      <c r="U2" s="17"/>
      <c r="V2" s="17"/>
      <c r="W2" s="17"/>
      <c r="X2" s="17"/>
      <c r="Y2" s="17"/>
      <c r="Z2" s="17"/>
      <c r="AA2" s="17"/>
      <c r="AB2" s="17"/>
      <c r="AC2" s="17"/>
      <c r="AD2" s="17"/>
      <c r="AE2" s="17"/>
      <c r="AF2" s="17"/>
      <c r="AG2" s="17"/>
      <c r="AI2" s="24"/>
    </row>
    <row r="3" spans="1:36" ht="16.5" customHeight="1" x14ac:dyDescent="0.3">
      <c r="A3" s="19"/>
      <c r="B3" s="19"/>
      <c r="C3" s="23" t="s">
        <v>32</v>
      </c>
      <c r="D3" s="36">
        <v>2023</v>
      </c>
      <c r="E3" s="37"/>
      <c r="F3" s="38"/>
      <c r="G3" s="21"/>
      <c r="H3" s="21"/>
      <c r="I3" s="23" t="s">
        <v>31</v>
      </c>
      <c r="J3" s="36">
        <v>1</v>
      </c>
      <c r="K3" s="37"/>
      <c r="L3" s="38"/>
      <c r="M3" s="21"/>
      <c r="N3" s="21"/>
      <c r="O3" s="21"/>
      <c r="P3" s="21"/>
      <c r="Q3" s="23" t="s">
        <v>30</v>
      </c>
      <c r="R3" s="36">
        <v>2</v>
      </c>
      <c r="S3" s="38"/>
      <c r="T3" s="22" t="s">
        <v>29</v>
      </c>
      <c r="U3" s="21"/>
      <c r="V3" s="21"/>
      <c r="W3" s="21"/>
      <c r="X3" s="21"/>
      <c r="Y3" s="21"/>
      <c r="Z3" s="21"/>
      <c r="AA3" s="21"/>
      <c r="AB3" s="19"/>
      <c r="AC3" s="19"/>
      <c r="AD3" s="19"/>
      <c r="AE3" s="19"/>
      <c r="AF3" s="20"/>
      <c r="AG3" s="19"/>
      <c r="AI3" s="18"/>
      <c r="AJ3" s="18"/>
    </row>
    <row r="4" spans="1:36" x14ac:dyDescent="0.3">
      <c r="A4" s="17"/>
      <c r="B4" s="17"/>
      <c r="C4" s="17"/>
      <c r="D4" s="17"/>
      <c r="E4" s="17"/>
      <c r="F4" s="17"/>
      <c r="G4" s="17"/>
      <c r="H4" s="17"/>
      <c r="I4" s="17"/>
      <c r="J4" s="17"/>
      <c r="K4" s="17"/>
      <c r="L4" s="17"/>
      <c r="M4" s="17"/>
      <c r="N4" s="17"/>
      <c r="O4" s="17"/>
      <c r="P4" s="17"/>
      <c r="Q4" s="17"/>
      <c r="R4" s="17"/>
      <c r="S4" s="17"/>
      <c r="T4" s="17"/>
      <c r="U4" s="17"/>
      <c r="V4" s="17"/>
      <c r="W4" s="17"/>
      <c r="X4" s="17"/>
      <c r="Y4" s="17"/>
      <c r="Z4" s="17"/>
      <c r="AA4" s="17"/>
      <c r="AB4" s="17"/>
      <c r="AC4" s="17"/>
      <c r="AD4" s="17"/>
      <c r="AE4" s="17"/>
      <c r="AF4" s="17"/>
      <c r="AG4" s="17"/>
      <c r="AI4" s="16"/>
      <c r="AJ4" s="15"/>
    </row>
    <row r="6" spans="1:36" ht="42" customHeight="1" x14ac:dyDescent="0.3">
      <c r="B6" s="39">
        <f>IF($J$3=1,D3,D3&amp;"-"&amp;D3+1)</f>
        <v>2023</v>
      </c>
      <c r="C6" s="39"/>
      <c r="D6" s="39"/>
      <c r="E6" s="39"/>
      <c r="F6" s="39"/>
      <c r="G6" s="39"/>
      <c r="H6" s="39"/>
      <c r="I6" s="39"/>
      <c r="J6" s="39"/>
      <c r="K6" s="39"/>
      <c r="L6" s="39"/>
      <c r="M6" s="39"/>
      <c r="N6" s="39"/>
      <c r="O6" s="39"/>
      <c r="P6" s="39"/>
      <c r="Q6" s="4"/>
      <c r="R6" s="40" t="s">
        <v>33</v>
      </c>
      <c r="S6" s="40"/>
      <c r="T6" s="40"/>
      <c r="U6" s="40"/>
      <c r="V6" s="40"/>
      <c r="W6" s="40"/>
      <c r="X6" s="40"/>
      <c r="Y6" s="40"/>
      <c r="Z6" s="40"/>
      <c r="AA6" s="40"/>
      <c r="AB6" s="40"/>
      <c r="AC6" s="40"/>
      <c r="AD6" s="40"/>
      <c r="AE6" s="40"/>
      <c r="AF6" s="40"/>
      <c r="AG6" s="4"/>
      <c r="AI6" s="14"/>
    </row>
    <row r="7" spans="1:36" ht="16.5" customHeight="1" x14ac:dyDescent="0.3">
      <c r="B7" s="4"/>
      <c r="C7" s="4"/>
      <c r="D7" s="4"/>
      <c r="E7" s="4"/>
      <c r="F7" s="4"/>
      <c r="G7" s="4"/>
      <c r="H7" s="4"/>
      <c r="I7" s="4"/>
      <c r="J7" s="4"/>
      <c r="K7" s="4"/>
      <c r="L7" s="4"/>
      <c r="M7" s="4"/>
      <c r="N7" s="4"/>
      <c r="O7" s="4"/>
      <c r="P7" s="4"/>
      <c r="Q7" s="4"/>
      <c r="R7" s="4"/>
      <c r="S7" s="4"/>
      <c r="T7" s="4"/>
      <c r="U7" s="4"/>
      <c r="V7" s="4"/>
      <c r="W7" s="4"/>
      <c r="X7" s="4"/>
      <c r="Y7" s="4"/>
      <c r="Z7" s="4"/>
      <c r="AA7" s="4"/>
      <c r="AB7" s="4"/>
      <c r="AC7" s="4"/>
      <c r="AD7" s="4"/>
      <c r="AE7" s="4"/>
      <c r="AF7" s="4"/>
      <c r="AG7" s="4"/>
    </row>
    <row r="8" spans="1:36" s="10" customFormat="1" ht="21" customHeight="1" x14ac:dyDescent="0.35">
      <c r="B8" s="41">
        <f>DATE(D3,J3,1)</f>
        <v>44927</v>
      </c>
      <c r="C8" s="41"/>
      <c r="D8" s="41"/>
      <c r="E8" s="41"/>
      <c r="F8" s="41"/>
      <c r="G8" s="41"/>
      <c r="H8" s="41"/>
      <c r="I8" s="11"/>
      <c r="J8" s="41">
        <f>DATE(YEAR(B8+42),MONTH(B8+42),1)</f>
        <v>44958</v>
      </c>
      <c r="K8" s="41"/>
      <c r="L8" s="41"/>
      <c r="M8" s="41"/>
      <c r="N8" s="41"/>
      <c r="O8" s="41"/>
      <c r="P8" s="41"/>
      <c r="Q8" s="11"/>
      <c r="R8" s="41">
        <f>DATE(YEAR(J8+42),MONTH(J8+42),1)</f>
        <v>44986</v>
      </c>
      <c r="S8" s="41"/>
      <c r="T8" s="41"/>
      <c r="U8" s="41"/>
      <c r="V8" s="41"/>
      <c r="W8" s="41"/>
      <c r="X8" s="41"/>
      <c r="Y8" s="11"/>
      <c r="Z8" s="41">
        <f>DATE(YEAR(R8+42),MONTH(R8+42),1)</f>
        <v>45017</v>
      </c>
      <c r="AA8" s="41"/>
      <c r="AB8" s="41"/>
      <c r="AC8" s="41"/>
      <c r="AD8" s="41"/>
      <c r="AE8" s="41"/>
      <c r="AF8" s="41"/>
      <c r="AG8" s="11"/>
      <c r="AI8" s="13"/>
    </row>
    <row r="9" spans="1:36" s="6" customFormat="1" ht="15.6" x14ac:dyDescent="0.3">
      <c r="B9" s="9" t="str">
        <f>CHOOSE(1+MOD($R$3+1-2,7),"S","M","D","M","D","F","S")</f>
        <v>M</v>
      </c>
      <c r="C9" s="9" t="str">
        <f>CHOOSE(1+MOD($R$3+2-2,7),"S","M","D","M","D","F","S")</f>
        <v>D</v>
      </c>
      <c r="D9" s="9" t="str">
        <f>CHOOSE(1+MOD($R$3+3-2,7),"S","M","D","M","D","F","S")</f>
        <v>M</v>
      </c>
      <c r="E9" s="9" t="str">
        <f>CHOOSE(1+MOD($R$3+4-2,7),"S","M","D","M","D","F","S")</f>
        <v>D</v>
      </c>
      <c r="F9" s="9" t="str">
        <f>CHOOSE(1+MOD($R$3+5-2,7),"S","M","D","M","D","F","S")</f>
        <v>F</v>
      </c>
      <c r="G9" s="9" t="str">
        <f>CHOOSE(1+MOD($R$3+6-2,7),"S","M","D","M","D","F","S")</f>
        <v>S</v>
      </c>
      <c r="H9" s="9" t="str">
        <f>CHOOSE(1+MOD($R$3+7-2,7),"S","M","D","M","D","F","S")</f>
        <v>S</v>
      </c>
      <c r="J9" s="9" t="str">
        <f>CHOOSE(1+MOD($R$3+1-2,7),"S","M","D","M","D","F","S")</f>
        <v>M</v>
      </c>
      <c r="K9" s="9" t="str">
        <f>CHOOSE(1+MOD($R$3+2-2,7),"S","M","D","M","D","F","S")</f>
        <v>D</v>
      </c>
      <c r="L9" s="9" t="str">
        <f>CHOOSE(1+MOD($R$3+3-2,7),"S","M","D","M","D","F","S")</f>
        <v>M</v>
      </c>
      <c r="M9" s="9" t="str">
        <f>CHOOSE(1+MOD($R$3+4-2,7),"S","M","D","M","D","F","S")</f>
        <v>D</v>
      </c>
      <c r="N9" s="9" t="str">
        <f>CHOOSE(1+MOD($R$3+5-2,7),"S","M","D","M","D","F","S")</f>
        <v>F</v>
      </c>
      <c r="O9" s="9" t="str">
        <f>CHOOSE(1+MOD($R$3+6-2,7),"S","M","D","M","D","F","S")</f>
        <v>S</v>
      </c>
      <c r="P9" s="9" t="str">
        <f>CHOOSE(1+MOD($R$3+7-2,7),"S","M","D","M","D","F","S")</f>
        <v>S</v>
      </c>
      <c r="R9" s="9" t="str">
        <f>CHOOSE(1+MOD($R$3+1-2,7),"S","M","D","M","D","F","S")</f>
        <v>M</v>
      </c>
      <c r="S9" s="9" t="str">
        <f>CHOOSE(1+MOD($R$3+2-2,7),"S","M","D","M","D","F","S")</f>
        <v>D</v>
      </c>
      <c r="T9" s="9" t="str">
        <f>CHOOSE(1+MOD($R$3+3-2,7),"S","M","D","M","D","F","S")</f>
        <v>M</v>
      </c>
      <c r="U9" s="9" t="str">
        <f>CHOOSE(1+MOD($R$3+4-2,7),"S","M","D","M","D","F","S")</f>
        <v>D</v>
      </c>
      <c r="V9" s="9" t="str">
        <f>CHOOSE(1+MOD($R$3+5-2,7),"S","M","D","M","D","F","S")</f>
        <v>F</v>
      </c>
      <c r="W9" s="9" t="str">
        <f>CHOOSE(1+MOD($R$3+6-2,7),"S","M","D","M","D","F","S")</f>
        <v>S</v>
      </c>
      <c r="X9" s="9" t="str">
        <f>CHOOSE(1+MOD($R$3+7-2,7),"S","M","D","M","D","F","S")</f>
        <v>S</v>
      </c>
      <c r="Z9" s="9" t="str">
        <f>CHOOSE(1+MOD($R$3+1-2,7),"S","M","D","M","D","F","S")</f>
        <v>M</v>
      </c>
      <c r="AA9" s="9" t="str">
        <f>CHOOSE(1+MOD($R$3+2-2,7),"S","M","D","M","D","F","S")</f>
        <v>D</v>
      </c>
      <c r="AB9" s="9" t="str">
        <f>CHOOSE(1+MOD($R$3+3-2,7),"S","M","D","M","D","F","S")</f>
        <v>M</v>
      </c>
      <c r="AC9" s="9" t="str">
        <f>CHOOSE(1+MOD($R$3+4-2,7),"S","M","D","M","D","F","S")</f>
        <v>D</v>
      </c>
      <c r="AD9" s="9" t="str">
        <f>CHOOSE(1+MOD($R$3+5-2,7),"S","M","D","M","D","F","S")</f>
        <v>F</v>
      </c>
      <c r="AE9" s="9" t="str">
        <f>CHOOSE(1+MOD($R$3+6-2,7),"S","M","D","M","D","F","S")</f>
        <v>S</v>
      </c>
      <c r="AF9" s="9" t="str">
        <f>CHOOSE(1+MOD($R$3+7-2,7),"S","M","D","M","D","F","S")</f>
        <v>S</v>
      </c>
      <c r="AI9" s="13"/>
    </row>
    <row r="10" spans="1:36" s="5" customFormat="1" ht="18" customHeight="1" x14ac:dyDescent="0.3">
      <c r="B10" s="7" t="str">
        <f>IF(WEEKDAY(B8,1)=MOD($R$3,7),B8,"")</f>
        <v/>
      </c>
      <c r="C10" s="7" t="str">
        <f>IF(B10="",IF(WEEKDAY(B8,1)=MOD($R$3,7)+1,B8,""),B10+1)</f>
        <v/>
      </c>
      <c r="D10" s="7" t="str">
        <f>IF(C10="",IF(WEEKDAY(B8,1)=MOD($R$3+1,7)+1,B8,""),C10+1)</f>
        <v/>
      </c>
      <c r="E10" s="7" t="str">
        <f>IF(D10="",IF(WEEKDAY(B8,1)=MOD($R$3+2,7)+1,B8,""),D10+1)</f>
        <v/>
      </c>
      <c r="F10" s="7" t="str">
        <f>IF(E10="",IF(WEEKDAY(B8,1)=MOD($R$3+3,7)+1,B8,""),E10+1)</f>
        <v/>
      </c>
      <c r="G10" s="7" t="str">
        <f>IF(F10="",IF(WEEKDAY(B8,1)=MOD($R$3+4,7)+1,B8,""),F10+1)</f>
        <v/>
      </c>
      <c r="H10" s="7">
        <f>IF(G10="",IF(WEEKDAY(B8,1)=MOD($R$3+5,7)+1,B8,""),G10+1)</f>
        <v>44927</v>
      </c>
      <c r="I10" s="6"/>
      <c r="J10" s="7" t="str">
        <f>IF(WEEKDAY(J8,1)=MOD($R$3,7),J8,"")</f>
        <v/>
      </c>
      <c r="K10" s="7" t="str">
        <f>IF(J10="",IF(WEEKDAY(J8,1)=MOD($R$3,7)+1,J8,""),J10+1)</f>
        <v/>
      </c>
      <c r="L10" s="7">
        <f>IF(K10="",IF(WEEKDAY(J8,1)=MOD($R$3+1,7)+1,J8,""),K10+1)</f>
        <v>44958</v>
      </c>
      <c r="M10" s="7">
        <f>IF(L10="",IF(WEEKDAY(J8,1)=MOD($R$3+2,7)+1,J8,""),L10+1)</f>
        <v>44959</v>
      </c>
      <c r="N10" s="7">
        <f>IF(M10="",IF(WEEKDAY(J8,1)=MOD($R$3+3,7)+1,J8,""),M10+1)</f>
        <v>44960</v>
      </c>
      <c r="O10" s="7">
        <f>IF(N10="",IF(WEEKDAY(J8,1)=MOD($R$3+4,7)+1,J8,""),N10+1)</f>
        <v>44961</v>
      </c>
      <c r="P10" s="7">
        <f>IF(O10="",IF(WEEKDAY(J8,1)=MOD($R$3+5,7)+1,J8,""),O10+1)</f>
        <v>44962</v>
      </c>
      <c r="Q10" s="6"/>
      <c r="R10" s="7" t="str">
        <f>IF(WEEKDAY(R8,1)=MOD($R$3,7),R8,"")</f>
        <v/>
      </c>
      <c r="S10" s="7" t="str">
        <f>IF(R10="",IF(WEEKDAY(R8,1)=MOD($R$3,7)+1,R8,""),R10+1)</f>
        <v/>
      </c>
      <c r="T10" s="7">
        <f>IF(S10="",IF(WEEKDAY(R8,1)=MOD($R$3+1,7)+1,R8,""),S10+1)</f>
        <v>44986</v>
      </c>
      <c r="U10" s="7">
        <f>IF(T10="",IF(WEEKDAY(R8,1)=MOD($R$3+2,7)+1,R8,""),T10+1)</f>
        <v>44987</v>
      </c>
      <c r="V10" s="7">
        <f>IF(U10="",IF(WEEKDAY(R8,1)=MOD($R$3+3,7)+1,R8,""),U10+1)</f>
        <v>44988</v>
      </c>
      <c r="W10" s="7">
        <f>IF(V10="",IF(WEEKDAY(R8,1)=MOD($R$3+4,7)+1,R8,""),V10+1)</f>
        <v>44989</v>
      </c>
      <c r="X10" s="7">
        <f>IF(W10="",IF(WEEKDAY(R8,1)=MOD($R$3+5,7)+1,R8,""),W10+1)</f>
        <v>44990</v>
      </c>
      <c r="Y10" s="6"/>
      <c r="Z10" s="7" t="str">
        <f>IF(WEEKDAY(Z8,1)=MOD($R$3,7),Z8,"")</f>
        <v/>
      </c>
      <c r="AA10" s="7" t="str">
        <f>IF(Z10="",IF(WEEKDAY(Z8,1)=MOD($R$3,7)+1,Z8,""),Z10+1)</f>
        <v/>
      </c>
      <c r="AB10" s="7" t="str">
        <f>IF(AA10="",IF(WEEKDAY(Z8,1)=MOD($R$3+1,7)+1,Z8,""),AA10+1)</f>
        <v/>
      </c>
      <c r="AC10" s="7" t="str">
        <f>IF(AB10="",IF(WEEKDAY(Z8,1)=MOD($R$3+2,7)+1,Z8,""),AB10+1)</f>
        <v/>
      </c>
      <c r="AD10" s="7" t="str">
        <f>IF(AC10="",IF(WEEKDAY(Z8,1)=MOD($R$3+3,7)+1,Z8,""),AC10+1)</f>
        <v/>
      </c>
      <c r="AE10" s="7">
        <f>IF(AD10="",IF(WEEKDAY(Z8,1)=MOD($R$3+4,7)+1,Z8,""),AD10+1)</f>
        <v>45017</v>
      </c>
      <c r="AF10" s="7">
        <f>IF(AE10="",IF(WEEKDAY(Z8,1)=MOD($R$3+5,7)+1,Z8,""),AE10+1)</f>
        <v>45018</v>
      </c>
      <c r="AG10" s="6"/>
      <c r="AI10" s="34"/>
    </row>
    <row r="11" spans="1:36" s="5" customFormat="1" ht="18" customHeight="1" x14ac:dyDescent="0.3">
      <c r="B11" s="7">
        <f>IF(H10="","",IF(MONTH(H10+1)&lt;&gt;MONTH(H10),"",H10+1))</f>
        <v>44928</v>
      </c>
      <c r="C11" s="7">
        <f t="shared" ref="C11:H15" si="0">IF(B11="","",IF(MONTH(B11+1)&lt;&gt;MONTH(B11),"",B11+1))</f>
        <v>44929</v>
      </c>
      <c r="D11" s="7">
        <f t="shared" si="0"/>
        <v>44930</v>
      </c>
      <c r="E11" s="7">
        <f t="shared" si="0"/>
        <v>44931</v>
      </c>
      <c r="F11" s="7">
        <f t="shared" si="0"/>
        <v>44932</v>
      </c>
      <c r="G11" s="7">
        <f t="shared" si="0"/>
        <v>44933</v>
      </c>
      <c r="H11" s="7">
        <f t="shared" si="0"/>
        <v>44934</v>
      </c>
      <c r="I11" s="6"/>
      <c r="J11" s="7">
        <f>IF(P10="","",IF(MONTH(P10+1)&lt;&gt;MONTH(P10),"",P10+1))</f>
        <v>44963</v>
      </c>
      <c r="K11" s="7">
        <f t="shared" ref="K11:P15" si="1">IF(J11="","",IF(MONTH(J11+1)&lt;&gt;MONTH(J11),"",J11+1))</f>
        <v>44964</v>
      </c>
      <c r="L11" s="7">
        <f t="shared" si="1"/>
        <v>44965</v>
      </c>
      <c r="M11" s="7">
        <f t="shared" si="1"/>
        <v>44966</v>
      </c>
      <c r="N11" s="7">
        <f t="shared" si="1"/>
        <v>44967</v>
      </c>
      <c r="O11" s="7">
        <f t="shared" si="1"/>
        <v>44968</v>
      </c>
      <c r="P11" s="7">
        <f t="shared" si="1"/>
        <v>44969</v>
      </c>
      <c r="Q11" s="6"/>
      <c r="R11" s="7">
        <f>IF(X10="","",IF(MONTH(X10+1)&lt;&gt;MONTH(X10),"",X10+1))</f>
        <v>44991</v>
      </c>
      <c r="S11" s="7">
        <f t="shared" ref="S11:X15" si="2">IF(R11="","",IF(MONTH(R11+1)&lt;&gt;MONTH(R11),"",R11+1))</f>
        <v>44992</v>
      </c>
      <c r="T11" s="7">
        <f t="shared" si="2"/>
        <v>44993</v>
      </c>
      <c r="U11" s="7">
        <f t="shared" si="2"/>
        <v>44994</v>
      </c>
      <c r="V11" s="7">
        <f t="shared" si="2"/>
        <v>44995</v>
      </c>
      <c r="W11" s="7">
        <f t="shared" si="2"/>
        <v>44996</v>
      </c>
      <c r="X11" s="7">
        <f t="shared" si="2"/>
        <v>44997</v>
      </c>
      <c r="Y11" s="6"/>
      <c r="Z11" s="7">
        <f>IF(AF10="","",IF(MONTH(AF10+1)&lt;&gt;MONTH(AF10),"",AF10+1))</f>
        <v>45019</v>
      </c>
      <c r="AA11" s="7">
        <f t="shared" ref="AA11:AF15" si="3">IF(Z11="","",IF(MONTH(Z11+1)&lt;&gt;MONTH(Z11),"",Z11+1))</f>
        <v>45020</v>
      </c>
      <c r="AB11" s="7">
        <f t="shared" si="3"/>
        <v>45021</v>
      </c>
      <c r="AC11" s="7">
        <f t="shared" si="3"/>
        <v>45022</v>
      </c>
      <c r="AD11" s="7">
        <f t="shared" si="3"/>
        <v>45023</v>
      </c>
      <c r="AE11" s="7">
        <f t="shared" si="3"/>
        <v>45024</v>
      </c>
      <c r="AF11" s="7">
        <f t="shared" si="3"/>
        <v>45025</v>
      </c>
      <c r="AG11" s="6"/>
      <c r="AI11" s="34"/>
    </row>
    <row r="12" spans="1:36" s="5" customFormat="1" ht="18" customHeight="1" x14ac:dyDescent="0.3">
      <c r="B12" s="7">
        <f>IF(H11="","",IF(MONTH(H11+1)&lt;&gt;MONTH(H11),"",H11+1))</f>
        <v>44935</v>
      </c>
      <c r="C12" s="7">
        <f t="shared" si="0"/>
        <v>44936</v>
      </c>
      <c r="D12" s="7">
        <f t="shared" si="0"/>
        <v>44937</v>
      </c>
      <c r="E12" s="7">
        <f t="shared" si="0"/>
        <v>44938</v>
      </c>
      <c r="F12" s="7">
        <f t="shared" si="0"/>
        <v>44939</v>
      </c>
      <c r="G12" s="7">
        <f t="shared" si="0"/>
        <v>44940</v>
      </c>
      <c r="H12" s="7">
        <f t="shared" si="0"/>
        <v>44941</v>
      </c>
      <c r="I12" s="6"/>
      <c r="J12" s="7">
        <f>IF(P11="","",IF(MONTH(P11+1)&lt;&gt;MONTH(P11),"",P11+1))</f>
        <v>44970</v>
      </c>
      <c r="K12" s="7">
        <f t="shared" si="1"/>
        <v>44971</v>
      </c>
      <c r="L12" s="7">
        <f t="shared" si="1"/>
        <v>44972</v>
      </c>
      <c r="M12" s="7">
        <f>IF(L12="","",IF(MONTH(L12+1)&lt;&gt;MONTH(L12),"",L12+1))</f>
        <v>44973</v>
      </c>
      <c r="N12" s="7">
        <f t="shared" si="1"/>
        <v>44974</v>
      </c>
      <c r="O12" s="7">
        <f t="shared" si="1"/>
        <v>44975</v>
      </c>
      <c r="P12" s="7">
        <f t="shared" si="1"/>
        <v>44976</v>
      </c>
      <c r="Q12" s="6"/>
      <c r="R12" s="7">
        <f>IF(X11="","",IF(MONTH(X11+1)&lt;&gt;MONTH(X11),"",X11+1))</f>
        <v>44998</v>
      </c>
      <c r="S12" s="7">
        <f t="shared" si="2"/>
        <v>44999</v>
      </c>
      <c r="T12" s="7">
        <f t="shared" si="2"/>
        <v>45000</v>
      </c>
      <c r="U12" s="7">
        <f t="shared" si="2"/>
        <v>45001</v>
      </c>
      <c r="V12" s="7">
        <f t="shared" si="2"/>
        <v>45002</v>
      </c>
      <c r="W12" s="7">
        <f t="shared" si="2"/>
        <v>45003</v>
      </c>
      <c r="X12" s="7">
        <f t="shared" si="2"/>
        <v>45004</v>
      </c>
      <c r="Y12" s="6"/>
      <c r="Z12" s="7">
        <f>IF(AF11="","",IF(MONTH(AF11+1)&lt;&gt;MONTH(AF11),"",AF11+1))</f>
        <v>45026</v>
      </c>
      <c r="AA12" s="7">
        <f t="shared" si="3"/>
        <v>45027</v>
      </c>
      <c r="AB12" s="7">
        <f t="shared" si="3"/>
        <v>45028</v>
      </c>
      <c r="AC12" s="7">
        <f t="shared" si="3"/>
        <v>45029</v>
      </c>
      <c r="AD12" s="7">
        <f t="shared" si="3"/>
        <v>45030</v>
      </c>
      <c r="AE12" s="7">
        <f t="shared" si="3"/>
        <v>45031</v>
      </c>
      <c r="AF12" s="7">
        <f t="shared" si="3"/>
        <v>45032</v>
      </c>
      <c r="AG12" s="6"/>
      <c r="AI12" s="34"/>
    </row>
    <row r="13" spans="1:36" s="5" customFormat="1" ht="18" customHeight="1" x14ac:dyDescent="0.3">
      <c r="B13" s="7">
        <f>IF(H12="","",IF(MONTH(H12+1)&lt;&gt;MONTH(H12),"",H12+1))</f>
        <v>44942</v>
      </c>
      <c r="C13" s="7">
        <f t="shared" si="0"/>
        <v>44943</v>
      </c>
      <c r="D13" s="7">
        <f t="shared" si="0"/>
        <v>44944</v>
      </c>
      <c r="E13" s="7">
        <f t="shared" si="0"/>
        <v>44945</v>
      </c>
      <c r="F13" s="7">
        <f t="shared" si="0"/>
        <v>44946</v>
      </c>
      <c r="G13" s="7">
        <f t="shared" si="0"/>
        <v>44947</v>
      </c>
      <c r="H13" s="7">
        <f t="shared" si="0"/>
        <v>44948</v>
      </c>
      <c r="I13" s="6"/>
      <c r="J13" s="7">
        <f>IF(P12="","",IF(MONTH(P12+1)&lt;&gt;MONTH(P12),"",P12+1))</f>
        <v>44977</v>
      </c>
      <c r="K13" s="7">
        <f t="shared" si="1"/>
        <v>44978</v>
      </c>
      <c r="L13" s="7">
        <f t="shared" si="1"/>
        <v>44979</v>
      </c>
      <c r="M13" s="7">
        <f t="shared" si="1"/>
        <v>44980</v>
      </c>
      <c r="N13" s="7">
        <f t="shared" si="1"/>
        <v>44981</v>
      </c>
      <c r="O13" s="7">
        <f t="shared" si="1"/>
        <v>44982</v>
      </c>
      <c r="P13" s="7">
        <f t="shared" si="1"/>
        <v>44983</v>
      </c>
      <c r="Q13" s="6"/>
      <c r="R13" s="7">
        <f>IF(X12="","",IF(MONTH(X12+1)&lt;&gt;MONTH(X12),"",X12+1))</f>
        <v>45005</v>
      </c>
      <c r="S13" s="7">
        <f t="shared" si="2"/>
        <v>45006</v>
      </c>
      <c r="T13" s="7">
        <f t="shared" si="2"/>
        <v>45007</v>
      </c>
      <c r="U13" s="7">
        <f t="shared" si="2"/>
        <v>45008</v>
      </c>
      <c r="V13" s="7">
        <f t="shared" si="2"/>
        <v>45009</v>
      </c>
      <c r="W13" s="7">
        <f t="shared" si="2"/>
        <v>45010</v>
      </c>
      <c r="X13" s="7">
        <f t="shared" si="2"/>
        <v>45011</v>
      </c>
      <c r="Y13" s="6"/>
      <c r="Z13" s="7">
        <f>IF(AF12="","",IF(MONTH(AF12+1)&lt;&gt;MONTH(AF12),"",AF12+1))</f>
        <v>45033</v>
      </c>
      <c r="AA13" s="7">
        <f t="shared" si="3"/>
        <v>45034</v>
      </c>
      <c r="AB13" s="7">
        <f t="shared" si="3"/>
        <v>45035</v>
      </c>
      <c r="AC13" s="7">
        <f t="shared" si="3"/>
        <v>45036</v>
      </c>
      <c r="AD13" s="7">
        <f t="shared" si="3"/>
        <v>45037</v>
      </c>
      <c r="AE13" s="7">
        <f t="shared" si="3"/>
        <v>45038</v>
      </c>
      <c r="AF13" s="7">
        <f t="shared" si="3"/>
        <v>45039</v>
      </c>
      <c r="AG13" s="6"/>
      <c r="AI13" s="34"/>
    </row>
    <row r="14" spans="1:36" s="5" customFormat="1" ht="18" customHeight="1" x14ac:dyDescent="0.3">
      <c r="B14" s="7">
        <f>IF(H13="","",IF(MONTH(H13+1)&lt;&gt;MONTH(H13),"",H13+1))</f>
        <v>44949</v>
      </c>
      <c r="C14" s="7">
        <f t="shared" si="0"/>
        <v>44950</v>
      </c>
      <c r="D14" s="7">
        <f t="shared" si="0"/>
        <v>44951</v>
      </c>
      <c r="E14" s="7">
        <f t="shared" si="0"/>
        <v>44952</v>
      </c>
      <c r="F14" s="7">
        <f t="shared" si="0"/>
        <v>44953</v>
      </c>
      <c r="G14" s="7">
        <f t="shared" si="0"/>
        <v>44954</v>
      </c>
      <c r="H14" s="7">
        <f t="shared" si="0"/>
        <v>44955</v>
      </c>
      <c r="I14" s="6"/>
      <c r="J14" s="7">
        <f>IF(P13="","",IF(MONTH(P13+1)&lt;&gt;MONTH(P13),"",P13+1))</f>
        <v>44984</v>
      </c>
      <c r="K14" s="7">
        <f t="shared" si="1"/>
        <v>44985</v>
      </c>
      <c r="L14" s="7" t="str">
        <f t="shared" si="1"/>
        <v/>
      </c>
      <c r="M14" s="7" t="str">
        <f t="shared" si="1"/>
        <v/>
      </c>
      <c r="N14" s="7" t="str">
        <f t="shared" si="1"/>
        <v/>
      </c>
      <c r="O14" s="7" t="str">
        <f t="shared" si="1"/>
        <v/>
      </c>
      <c r="P14" s="7" t="str">
        <f t="shared" si="1"/>
        <v/>
      </c>
      <c r="Q14" s="6"/>
      <c r="R14" s="7">
        <f>IF(X13="","",IF(MONTH(X13+1)&lt;&gt;MONTH(X13),"",X13+1))</f>
        <v>45012</v>
      </c>
      <c r="S14" s="7">
        <f t="shared" si="2"/>
        <v>45013</v>
      </c>
      <c r="T14" s="7">
        <f t="shared" si="2"/>
        <v>45014</v>
      </c>
      <c r="U14" s="7">
        <f t="shared" si="2"/>
        <v>45015</v>
      </c>
      <c r="V14" s="7">
        <f t="shared" si="2"/>
        <v>45016</v>
      </c>
      <c r="W14" s="7" t="str">
        <f t="shared" si="2"/>
        <v/>
      </c>
      <c r="X14" s="7" t="str">
        <f t="shared" si="2"/>
        <v/>
      </c>
      <c r="Y14" s="6"/>
      <c r="Z14" s="7">
        <f>IF(AF13="","",IF(MONTH(AF13+1)&lt;&gt;MONTH(AF13),"",AF13+1))</f>
        <v>45040</v>
      </c>
      <c r="AA14" s="7">
        <f t="shared" si="3"/>
        <v>45041</v>
      </c>
      <c r="AB14" s="7">
        <f t="shared" si="3"/>
        <v>45042</v>
      </c>
      <c r="AC14" s="7">
        <f t="shared" si="3"/>
        <v>45043</v>
      </c>
      <c r="AD14" s="7">
        <f t="shared" si="3"/>
        <v>45044</v>
      </c>
      <c r="AE14" s="7">
        <f t="shared" si="3"/>
        <v>45045</v>
      </c>
      <c r="AF14" s="7">
        <f t="shared" si="3"/>
        <v>45046</v>
      </c>
      <c r="AG14" s="6"/>
      <c r="AI14" s="34"/>
    </row>
    <row r="15" spans="1:36" s="5" customFormat="1" ht="18" customHeight="1" x14ac:dyDescent="0.3">
      <c r="B15" s="7">
        <f>IF(H14="","",IF(MONTH(H14+1)&lt;&gt;MONTH(H14),"",H14+1))</f>
        <v>44956</v>
      </c>
      <c r="C15" s="7">
        <f t="shared" si="0"/>
        <v>44957</v>
      </c>
      <c r="D15" s="7" t="str">
        <f t="shared" si="0"/>
        <v/>
      </c>
      <c r="E15" s="7" t="str">
        <f t="shared" si="0"/>
        <v/>
      </c>
      <c r="F15" s="7" t="str">
        <f t="shared" si="0"/>
        <v/>
      </c>
      <c r="G15" s="7" t="str">
        <f t="shared" si="0"/>
        <v/>
      </c>
      <c r="H15" s="7" t="str">
        <f t="shared" si="0"/>
        <v/>
      </c>
      <c r="I15" s="6"/>
      <c r="J15" s="7" t="str">
        <f>IF(P14="","",IF(MONTH(P14+1)&lt;&gt;MONTH(P14),"",P14+1))</f>
        <v/>
      </c>
      <c r="K15" s="7" t="str">
        <f t="shared" si="1"/>
        <v/>
      </c>
      <c r="L15" s="7" t="str">
        <f t="shared" si="1"/>
        <v/>
      </c>
      <c r="M15" s="7" t="str">
        <f t="shared" si="1"/>
        <v/>
      </c>
      <c r="N15" s="7" t="str">
        <f t="shared" si="1"/>
        <v/>
      </c>
      <c r="O15" s="7" t="str">
        <f t="shared" si="1"/>
        <v/>
      </c>
      <c r="P15" s="7" t="str">
        <f t="shared" si="1"/>
        <v/>
      </c>
      <c r="Q15" s="6"/>
      <c r="R15" s="7" t="str">
        <f>IF(X14="","",IF(MONTH(X14+1)&lt;&gt;MONTH(X14),"",X14+1))</f>
        <v/>
      </c>
      <c r="S15" s="7" t="str">
        <f t="shared" si="2"/>
        <v/>
      </c>
      <c r="T15" s="7" t="str">
        <f t="shared" si="2"/>
        <v/>
      </c>
      <c r="U15" s="7" t="str">
        <f t="shared" si="2"/>
        <v/>
      </c>
      <c r="V15" s="7" t="str">
        <f t="shared" si="2"/>
        <v/>
      </c>
      <c r="W15" s="7" t="str">
        <f t="shared" si="2"/>
        <v/>
      </c>
      <c r="X15" s="7" t="str">
        <f t="shared" si="2"/>
        <v/>
      </c>
      <c r="Y15" s="6"/>
      <c r="Z15" s="12" t="str">
        <f>IF(AF14="","",IF(MONTH(AF14+1)&lt;&gt;MONTH(AF14),"",AF14+1))</f>
        <v/>
      </c>
      <c r="AA15" s="12" t="str">
        <f t="shared" si="3"/>
        <v/>
      </c>
      <c r="AB15" s="12" t="str">
        <f t="shared" si="3"/>
        <v/>
      </c>
      <c r="AC15" s="12" t="str">
        <f t="shared" si="3"/>
        <v/>
      </c>
      <c r="AD15" s="12" t="str">
        <f t="shared" si="3"/>
        <v/>
      </c>
      <c r="AE15" s="12" t="str">
        <f t="shared" si="3"/>
        <v/>
      </c>
      <c r="AF15" s="12" t="str">
        <f t="shared" si="3"/>
        <v/>
      </c>
      <c r="AG15" s="6"/>
      <c r="AI15" s="34"/>
    </row>
    <row r="16" spans="1:36" ht="18" customHeight="1" x14ac:dyDescent="0.3">
      <c r="B16" s="4"/>
      <c r="C16" s="4"/>
      <c r="D16" s="4"/>
      <c r="E16" s="4"/>
      <c r="F16" s="4"/>
      <c r="G16" s="4"/>
      <c r="H16" s="4"/>
      <c r="I16" s="4"/>
      <c r="J16" s="4"/>
      <c r="K16" s="4"/>
      <c r="L16" s="4"/>
      <c r="M16" s="4"/>
      <c r="N16" s="4"/>
      <c r="O16" s="4"/>
      <c r="P16" s="4"/>
      <c r="Q16" s="4"/>
      <c r="R16" s="4"/>
      <c r="S16" s="4"/>
      <c r="T16" s="4"/>
      <c r="U16" s="4"/>
      <c r="V16" s="4"/>
      <c r="W16" s="4"/>
      <c r="X16" s="4"/>
      <c r="Y16" s="4"/>
      <c r="Z16" s="4"/>
      <c r="AA16" s="4"/>
      <c r="AB16" s="4"/>
      <c r="AC16" s="4"/>
      <c r="AD16" s="4"/>
      <c r="AE16" s="4"/>
      <c r="AF16" s="4"/>
      <c r="AG16" s="4"/>
      <c r="AI16" s="8"/>
    </row>
    <row r="17" spans="2:35" s="10" customFormat="1" ht="21" customHeight="1" x14ac:dyDescent="0.35">
      <c r="B17" s="41">
        <f>DATE(YEAR(Z8+42),MONTH(Z8+42),1)</f>
        <v>45047</v>
      </c>
      <c r="C17" s="41"/>
      <c r="D17" s="41"/>
      <c r="E17" s="41"/>
      <c r="F17" s="41"/>
      <c r="G17" s="41"/>
      <c r="H17" s="41"/>
      <c r="I17" s="11"/>
      <c r="J17" s="41">
        <f>DATE(YEAR(B17+42),MONTH(B17+42),1)</f>
        <v>45078</v>
      </c>
      <c r="K17" s="41"/>
      <c r="L17" s="41"/>
      <c r="M17" s="41"/>
      <c r="N17" s="41"/>
      <c r="O17" s="41"/>
      <c r="P17" s="41"/>
      <c r="Q17" s="11"/>
      <c r="R17" s="41">
        <f>DATE(YEAR(J17+42),MONTH(J17+42),1)</f>
        <v>45108</v>
      </c>
      <c r="S17" s="41"/>
      <c r="T17" s="41"/>
      <c r="U17" s="41"/>
      <c r="V17" s="41"/>
      <c r="W17" s="41"/>
      <c r="X17" s="41"/>
      <c r="Y17" s="11"/>
      <c r="Z17" s="41">
        <f>DATE(YEAR(R17+42),MONTH(R17+42),1)</f>
        <v>45139</v>
      </c>
      <c r="AA17" s="41"/>
      <c r="AB17" s="41"/>
      <c r="AC17" s="41"/>
      <c r="AD17" s="41"/>
      <c r="AE17" s="41"/>
      <c r="AF17" s="41"/>
      <c r="AG17" s="11"/>
      <c r="AI17" s="8"/>
    </row>
    <row r="18" spans="2:35" s="6" customFormat="1" ht="15.6" x14ac:dyDescent="0.3">
      <c r="B18" s="9" t="str">
        <f>CHOOSE(1+MOD($R$3+1-2,7),"S","M","D","M","D","F","S")</f>
        <v>M</v>
      </c>
      <c r="C18" s="9" t="str">
        <f>CHOOSE(1+MOD($R$3+2-2,7),"S","M","D","M","D","F","S")</f>
        <v>D</v>
      </c>
      <c r="D18" s="9" t="str">
        <f>CHOOSE(1+MOD($R$3+3-2,7),"S","M","D","M","D","F","S")</f>
        <v>M</v>
      </c>
      <c r="E18" s="9" t="str">
        <f>CHOOSE(1+MOD($R$3+4-2,7),"S","M","D","M","D","F","S")</f>
        <v>D</v>
      </c>
      <c r="F18" s="9" t="str">
        <f>CHOOSE(1+MOD($R$3+5-2,7),"S","M","D","M","D","F","S")</f>
        <v>F</v>
      </c>
      <c r="G18" s="9" t="str">
        <f>CHOOSE(1+MOD($R$3+6-2,7),"S","M","D","M","D","F","S")</f>
        <v>S</v>
      </c>
      <c r="H18" s="9" t="str">
        <f>CHOOSE(1+MOD($R$3+7-2,7),"S","M","D","M","D","F","S")</f>
        <v>S</v>
      </c>
      <c r="J18" s="9" t="str">
        <f>CHOOSE(1+MOD($R$3+1-2,7),"S","M","D","M","D","F","S")</f>
        <v>M</v>
      </c>
      <c r="K18" s="9" t="str">
        <f>CHOOSE(1+MOD($R$3+2-2,7),"S","M","D","M","D","F","S")</f>
        <v>D</v>
      </c>
      <c r="L18" s="9" t="str">
        <f>CHOOSE(1+MOD($R$3+3-2,7),"S","M","D","M","D","F","S")</f>
        <v>M</v>
      </c>
      <c r="M18" s="9" t="str">
        <f>CHOOSE(1+MOD($R$3+4-2,7),"S","M","D","M","D","F","S")</f>
        <v>D</v>
      </c>
      <c r="N18" s="9" t="str">
        <f>CHOOSE(1+MOD($R$3+5-2,7),"S","M","D","M","D","F","S")</f>
        <v>F</v>
      </c>
      <c r="O18" s="9" t="str">
        <f>CHOOSE(1+MOD($R$3+6-2,7),"S","M","D","M","D","F","S")</f>
        <v>S</v>
      </c>
      <c r="P18" s="9" t="str">
        <f>CHOOSE(1+MOD($R$3+7-2,7),"S","M","D","M","D","F","S")</f>
        <v>S</v>
      </c>
      <c r="R18" s="9" t="str">
        <f>CHOOSE(1+MOD($R$3+1-2,7),"S","M","D","M","D","F","S")</f>
        <v>M</v>
      </c>
      <c r="S18" s="9" t="str">
        <f>CHOOSE(1+MOD($R$3+2-2,7),"S","M","D","M","D","F","S")</f>
        <v>D</v>
      </c>
      <c r="T18" s="9" t="str">
        <f>CHOOSE(1+MOD($R$3+3-2,7),"S","M","D","M","D","F","S")</f>
        <v>M</v>
      </c>
      <c r="U18" s="9" t="str">
        <f>CHOOSE(1+MOD($R$3+4-2,7),"S","M","D","M","D","F","S")</f>
        <v>D</v>
      </c>
      <c r="V18" s="9" t="str">
        <f>CHOOSE(1+MOD($R$3+5-2,7),"S","M","D","M","D","F","S")</f>
        <v>F</v>
      </c>
      <c r="W18" s="9" t="str">
        <f>CHOOSE(1+MOD($R$3+6-2,7),"S","M","D","M","D","F","S")</f>
        <v>S</v>
      </c>
      <c r="X18" s="9" t="str">
        <f>CHOOSE(1+MOD($R$3+7-2,7),"S","M","D","M","D","F","S")</f>
        <v>S</v>
      </c>
      <c r="Z18" s="9" t="str">
        <f>CHOOSE(1+MOD($R$3+1-2,7),"S","M","D","M","D","F","S")</f>
        <v>M</v>
      </c>
      <c r="AA18" s="9" t="str">
        <f>CHOOSE(1+MOD($R$3+2-2,7),"S","M","D","M","D","F","S")</f>
        <v>D</v>
      </c>
      <c r="AB18" s="9" t="str">
        <f>CHOOSE(1+MOD($R$3+3-2,7),"S","M","D","M","D","F","S")</f>
        <v>M</v>
      </c>
      <c r="AC18" s="9" t="str">
        <f>CHOOSE(1+MOD($R$3+4-2,7),"S","M","D","M","D","F","S")</f>
        <v>D</v>
      </c>
      <c r="AD18" s="9" t="str">
        <f>CHOOSE(1+MOD($R$3+5-2,7),"S","M","D","M","D","F","S")</f>
        <v>F</v>
      </c>
      <c r="AE18" s="9" t="str">
        <f>CHOOSE(1+MOD($R$3+6-2,7),"S","M","D","M","D","F","S")</f>
        <v>S</v>
      </c>
      <c r="AF18" s="9" t="str">
        <f>CHOOSE(1+MOD($R$3+7-2,7),"S","M","D","M","D","F","S")</f>
        <v>S</v>
      </c>
      <c r="AI18" s="8"/>
    </row>
    <row r="19" spans="2:35" s="5" customFormat="1" ht="18" customHeight="1" x14ac:dyDescent="0.3">
      <c r="B19" s="7">
        <f>IF(WEEKDAY(B17,1)=MOD($R$3,7),B17,"")</f>
        <v>45047</v>
      </c>
      <c r="C19" s="7">
        <f>IF(B19="",IF(WEEKDAY(B17,1)=MOD($R$3,7)+1,B17,""),B19+1)</f>
        <v>45048</v>
      </c>
      <c r="D19" s="7">
        <f>IF(C19="",IF(WEEKDAY(B17,1)=MOD($R$3+1,7)+1,B17,""),C19+1)</f>
        <v>45049</v>
      </c>
      <c r="E19" s="7">
        <f>IF(D19="",IF(WEEKDAY(B17,1)=MOD($R$3+2,7)+1,B17,""),D19+1)</f>
        <v>45050</v>
      </c>
      <c r="F19" s="7">
        <f>IF(E19="",IF(WEEKDAY(B17,1)=MOD($R$3+3,7)+1,B17,""),E19+1)</f>
        <v>45051</v>
      </c>
      <c r="G19" s="7">
        <f>IF(F19="",IF(WEEKDAY(B17,1)=MOD($R$3+4,7)+1,B17,""),F19+1)</f>
        <v>45052</v>
      </c>
      <c r="H19" s="7">
        <f>IF(G19="",IF(WEEKDAY(B17,1)=MOD($R$3+5,7)+1,B17,""),G19+1)</f>
        <v>45053</v>
      </c>
      <c r="I19" s="6"/>
      <c r="J19" s="7" t="str">
        <f>IF(WEEKDAY(J17,1)=MOD($R$3,7),J17,"")</f>
        <v/>
      </c>
      <c r="K19" s="7" t="str">
        <f>IF(J19="",IF(WEEKDAY(J17,1)=MOD($R$3,7)+1,J17,""),J19+1)</f>
        <v/>
      </c>
      <c r="L19" s="7" t="str">
        <f>IF(K19="",IF(WEEKDAY(J17,1)=MOD($R$3+1,7)+1,J17,""),K19+1)</f>
        <v/>
      </c>
      <c r="M19" s="7">
        <f>IF(L19="",IF(WEEKDAY(J17,1)=MOD($R$3+2,7)+1,J17,""),L19+1)</f>
        <v>45078</v>
      </c>
      <c r="N19" s="7">
        <f>IF(M19="",IF(WEEKDAY(J17,1)=MOD($R$3+3,7)+1,J17,""),M19+1)</f>
        <v>45079</v>
      </c>
      <c r="O19" s="7">
        <f>IF(N19="",IF(WEEKDAY(J17,1)=MOD($R$3+4,7)+1,J17,""),N19+1)</f>
        <v>45080</v>
      </c>
      <c r="P19" s="7">
        <f>IF(O19="",IF(WEEKDAY(J17,1)=MOD($R$3+5,7)+1,J17,""),O19+1)</f>
        <v>45081</v>
      </c>
      <c r="Q19" s="6"/>
      <c r="R19" s="7" t="str">
        <f>IF(WEEKDAY(R17,1)=MOD($R$3,7),R17,"")</f>
        <v/>
      </c>
      <c r="S19" s="7" t="str">
        <f>IF(R19="",IF(WEEKDAY(R17,1)=MOD($R$3,7)+1,R17,""),R19+1)</f>
        <v/>
      </c>
      <c r="T19" s="7" t="str">
        <f>IF(S19="",IF(WEEKDAY(R17,1)=MOD($R$3+1,7)+1,R17,""),S19+1)</f>
        <v/>
      </c>
      <c r="U19" s="7" t="str">
        <f>IF(T19="",IF(WEEKDAY(R17,1)=MOD($R$3+2,7)+1,R17,""),T19+1)</f>
        <v/>
      </c>
      <c r="V19" s="7" t="str">
        <f>IF(U19="",IF(WEEKDAY(R17,1)=MOD($R$3+3,7)+1,R17,""),U19+1)</f>
        <v/>
      </c>
      <c r="W19" s="7">
        <f>IF(V19="",IF(WEEKDAY(R17,1)=MOD($R$3+4,7)+1,R17,""),V19+1)</f>
        <v>45108</v>
      </c>
      <c r="X19" s="7">
        <f>IF(W19="",IF(WEEKDAY(R17,1)=MOD($R$3+5,7)+1,R17,""),W19+1)</f>
        <v>45109</v>
      </c>
      <c r="Y19" s="6"/>
      <c r="Z19" s="7" t="str">
        <f>IF(WEEKDAY(Z17,1)=MOD($R$3,7),Z17,"")</f>
        <v/>
      </c>
      <c r="AA19" s="7">
        <f>IF(Z19="",IF(WEEKDAY(Z17,1)=MOD($R$3,7)+1,Z17,""),Z19+1)</f>
        <v>45139</v>
      </c>
      <c r="AB19" s="7">
        <f>IF(AA19="",IF(WEEKDAY(Z17,1)=MOD($R$3+1,7)+1,Z17,""),AA19+1)</f>
        <v>45140</v>
      </c>
      <c r="AC19" s="7">
        <f>IF(AB19="",IF(WEEKDAY(Z17,1)=MOD($R$3+2,7)+1,Z17,""),AB19+1)</f>
        <v>45141</v>
      </c>
      <c r="AD19" s="7">
        <f>IF(AC19="",IF(WEEKDAY(Z17,1)=MOD($R$3+3,7)+1,Z17,""),AC19+1)</f>
        <v>45142</v>
      </c>
      <c r="AE19" s="7">
        <f>IF(AD19="",IF(WEEKDAY(Z17,1)=MOD($R$3+4,7)+1,Z17,""),AD19+1)</f>
        <v>45143</v>
      </c>
      <c r="AF19" s="7">
        <f>IF(AE19="",IF(WEEKDAY(Z17,1)=MOD($R$3+5,7)+1,Z17,""),AE19+1)</f>
        <v>45144</v>
      </c>
      <c r="AG19" s="6"/>
      <c r="AI19" s="8"/>
    </row>
    <row r="20" spans="2:35" s="5" customFormat="1" ht="18" customHeight="1" x14ac:dyDescent="0.3">
      <c r="B20" s="7">
        <f>IF(H19="","",IF(MONTH(H19+1)&lt;&gt;MONTH(H19),"",H19+1))</f>
        <v>45054</v>
      </c>
      <c r="C20" s="7">
        <f t="shared" ref="C20:H24" si="4">IF(B20="","",IF(MONTH(B20+1)&lt;&gt;MONTH(B20),"",B20+1))</f>
        <v>45055</v>
      </c>
      <c r="D20" s="7">
        <f t="shared" si="4"/>
        <v>45056</v>
      </c>
      <c r="E20" s="7">
        <f t="shared" si="4"/>
        <v>45057</v>
      </c>
      <c r="F20" s="7">
        <f t="shared" si="4"/>
        <v>45058</v>
      </c>
      <c r="G20" s="7">
        <f t="shared" si="4"/>
        <v>45059</v>
      </c>
      <c r="H20" s="7">
        <f t="shared" si="4"/>
        <v>45060</v>
      </c>
      <c r="I20" s="6"/>
      <c r="J20" s="7">
        <f>IF(P19="","",IF(MONTH(P19+1)&lt;&gt;MONTH(P19),"",P19+1))</f>
        <v>45082</v>
      </c>
      <c r="K20" s="7">
        <f t="shared" ref="K20:P24" si="5">IF(J20="","",IF(MONTH(J20+1)&lt;&gt;MONTH(J20),"",J20+1))</f>
        <v>45083</v>
      </c>
      <c r="L20" s="7">
        <f t="shared" si="5"/>
        <v>45084</v>
      </c>
      <c r="M20" s="7">
        <f t="shared" si="5"/>
        <v>45085</v>
      </c>
      <c r="N20" s="7">
        <f t="shared" si="5"/>
        <v>45086</v>
      </c>
      <c r="O20" s="7">
        <f t="shared" si="5"/>
        <v>45087</v>
      </c>
      <c r="P20" s="7">
        <f t="shared" si="5"/>
        <v>45088</v>
      </c>
      <c r="Q20" s="6"/>
      <c r="R20" s="7">
        <f>IF(X19="","",IF(MONTH(X19+1)&lt;&gt;MONTH(X19),"",X19+1))</f>
        <v>45110</v>
      </c>
      <c r="S20" s="7">
        <f t="shared" ref="S20:X24" si="6">IF(R20="","",IF(MONTH(R20+1)&lt;&gt;MONTH(R20),"",R20+1))</f>
        <v>45111</v>
      </c>
      <c r="T20" s="7">
        <f t="shared" si="6"/>
        <v>45112</v>
      </c>
      <c r="U20" s="7">
        <f t="shared" si="6"/>
        <v>45113</v>
      </c>
      <c r="V20" s="7">
        <f t="shared" si="6"/>
        <v>45114</v>
      </c>
      <c r="W20" s="7">
        <f t="shared" si="6"/>
        <v>45115</v>
      </c>
      <c r="X20" s="7">
        <f t="shared" si="6"/>
        <v>45116</v>
      </c>
      <c r="Y20" s="6"/>
      <c r="Z20" s="7">
        <f>IF(AF19="","",IF(MONTH(AF19+1)&lt;&gt;MONTH(AF19),"",AF19+1))</f>
        <v>45145</v>
      </c>
      <c r="AA20" s="7">
        <f t="shared" ref="AA20:AF24" si="7">IF(Z20="","",IF(MONTH(Z20+1)&lt;&gt;MONTH(Z20),"",Z20+1))</f>
        <v>45146</v>
      </c>
      <c r="AB20" s="7">
        <f t="shared" si="7"/>
        <v>45147</v>
      </c>
      <c r="AC20" s="7">
        <f t="shared" si="7"/>
        <v>45148</v>
      </c>
      <c r="AD20" s="7">
        <f t="shared" si="7"/>
        <v>45149</v>
      </c>
      <c r="AE20" s="7">
        <f t="shared" si="7"/>
        <v>45150</v>
      </c>
      <c r="AF20" s="7">
        <f t="shared" si="7"/>
        <v>45151</v>
      </c>
      <c r="AG20" s="6"/>
      <c r="AI20" s="8"/>
    </row>
    <row r="21" spans="2:35" s="5" customFormat="1" ht="18" customHeight="1" x14ac:dyDescent="0.3">
      <c r="B21" s="7">
        <f>IF(H20="","",IF(MONTH(H20+1)&lt;&gt;MONTH(H20),"",H20+1))</f>
        <v>45061</v>
      </c>
      <c r="C21" s="7">
        <f t="shared" si="4"/>
        <v>45062</v>
      </c>
      <c r="D21" s="7">
        <f t="shared" si="4"/>
        <v>45063</v>
      </c>
      <c r="E21" s="7">
        <f t="shared" si="4"/>
        <v>45064</v>
      </c>
      <c r="F21" s="7">
        <f t="shared" si="4"/>
        <v>45065</v>
      </c>
      <c r="G21" s="7">
        <f t="shared" si="4"/>
        <v>45066</v>
      </c>
      <c r="H21" s="7">
        <f t="shared" si="4"/>
        <v>45067</v>
      </c>
      <c r="I21" s="6"/>
      <c r="J21" s="7">
        <f>IF(P20="","",IF(MONTH(P20+1)&lt;&gt;MONTH(P20),"",P20+1))</f>
        <v>45089</v>
      </c>
      <c r="K21" s="7">
        <f t="shared" si="5"/>
        <v>45090</v>
      </c>
      <c r="L21" s="7">
        <f t="shared" si="5"/>
        <v>45091</v>
      </c>
      <c r="M21" s="7">
        <f t="shared" si="5"/>
        <v>45092</v>
      </c>
      <c r="N21" s="7">
        <f t="shared" si="5"/>
        <v>45093</v>
      </c>
      <c r="O21" s="7">
        <f t="shared" si="5"/>
        <v>45094</v>
      </c>
      <c r="P21" s="7">
        <f t="shared" si="5"/>
        <v>45095</v>
      </c>
      <c r="Q21" s="6"/>
      <c r="R21" s="7">
        <f>IF(X20="","",IF(MONTH(X20+1)&lt;&gt;MONTH(X20),"",X20+1))</f>
        <v>45117</v>
      </c>
      <c r="S21" s="7">
        <f t="shared" si="6"/>
        <v>45118</v>
      </c>
      <c r="T21" s="7">
        <f t="shared" si="6"/>
        <v>45119</v>
      </c>
      <c r="U21" s="7">
        <f t="shared" si="6"/>
        <v>45120</v>
      </c>
      <c r="V21" s="7">
        <f t="shared" si="6"/>
        <v>45121</v>
      </c>
      <c r="W21" s="7">
        <f t="shared" si="6"/>
        <v>45122</v>
      </c>
      <c r="X21" s="7">
        <f t="shared" si="6"/>
        <v>45123</v>
      </c>
      <c r="Y21" s="6"/>
      <c r="Z21" s="7">
        <f>IF(AF20="","",IF(MONTH(AF20+1)&lt;&gt;MONTH(AF20),"",AF20+1))</f>
        <v>45152</v>
      </c>
      <c r="AA21" s="7">
        <f t="shared" si="7"/>
        <v>45153</v>
      </c>
      <c r="AB21" s="7">
        <f t="shared" si="7"/>
        <v>45154</v>
      </c>
      <c r="AC21" s="7">
        <f t="shared" si="7"/>
        <v>45155</v>
      </c>
      <c r="AD21" s="7">
        <f t="shared" si="7"/>
        <v>45156</v>
      </c>
      <c r="AE21" s="7">
        <f t="shared" si="7"/>
        <v>45157</v>
      </c>
      <c r="AF21" s="7">
        <f t="shared" si="7"/>
        <v>45158</v>
      </c>
      <c r="AG21" s="6"/>
      <c r="AI21" s="8"/>
    </row>
    <row r="22" spans="2:35" s="5" customFormat="1" ht="18" customHeight="1" x14ac:dyDescent="0.3">
      <c r="B22" s="7">
        <f>IF(H21="","",IF(MONTH(H21+1)&lt;&gt;MONTH(H21),"",H21+1))</f>
        <v>45068</v>
      </c>
      <c r="C22" s="7">
        <f t="shared" si="4"/>
        <v>45069</v>
      </c>
      <c r="D22" s="7">
        <f t="shared" si="4"/>
        <v>45070</v>
      </c>
      <c r="E22" s="7">
        <f t="shared" si="4"/>
        <v>45071</v>
      </c>
      <c r="F22" s="7">
        <f t="shared" si="4"/>
        <v>45072</v>
      </c>
      <c r="G22" s="7">
        <f t="shared" si="4"/>
        <v>45073</v>
      </c>
      <c r="H22" s="7">
        <f t="shared" si="4"/>
        <v>45074</v>
      </c>
      <c r="I22" s="6"/>
      <c r="J22" s="7">
        <f>IF(P21="","",IF(MONTH(P21+1)&lt;&gt;MONTH(P21),"",P21+1))</f>
        <v>45096</v>
      </c>
      <c r="K22" s="7">
        <f t="shared" si="5"/>
        <v>45097</v>
      </c>
      <c r="L22" s="7">
        <f t="shared" si="5"/>
        <v>45098</v>
      </c>
      <c r="M22" s="7">
        <f t="shared" si="5"/>
        <v>45099</v>
      </c>
      <c r="N22" s="7">
        <f t="shared" si="5"/>
        <v>45100</v>
      </c>
      <c r="O22" s="7">
        <f t="shared" si="5"/>
        <v>45101</v>
      </c>
      <c r="P22" s="7">
        <f t="shared" si="5"/>
        <v>45102</v>
      </c>
      <c r="Q22" s="6"/>
      <c r="R22" s="7">
        <f>IF(X21="","",IF(MONTH(X21+1)&lt;&gt;MONTH(X21),"",X21+1))</f>
        <v>45124</v>
      </c>
      <c r="S22" s="7">
        <f t="shared" si="6"/>
        <v>45125</v>
      </c>
      <c r="T22" s="7">
        <f t="shared" si="6"/>
        <v>45126</v>
      </c>
      <c r="U22" s="7">
        <f t="shared" si="6"/>
        <v>45127</v>
      </c>
      <c r="V22" s="7">
        <f t="shared" si="6"/>
        <v>45128</v>
      </c>
      <c r="W22" s="7">
        <f t="shared" si="6"/>
        <v>45129</v>
      </c>
      <c r="X22" s="7">
        <f t="shared" si="6"/>
        <v>45130</v>
      </c>
      <c r="Y22" s="6"/>
      <c r="Z22" s="7">
        <f>IF(AF21="","",IF(MONTH(AF21+1)&lt;&gt;MONTH(AF21),"",AF21+1))</f>
        <v>45159</v>
      </c>
      <c r="AA22" s="7">
        <f t="shared" si="7"/>
        <v>45160</v>
      </c>
      <c r="AB22" s="7">
        <f t="shared" si="7"/>
        <v>45161</v>
      </c>
      <c r="AC22" s="7">
        <f t="shared" si="7"/>
        <v>45162</v>
      </c>
      <c r="AD22" s="7">
        <f t="shared" si="7"/>
        <v>45163</v>
      </c>
      <c r="AE22" s="7">
        <f t="shared" si="7"/>
        <v>45164</v>
      </c>
      <c r="AF22" s="7">
        <f t="shared" si="7"/>
        <v>45165</v>
      </c>
      <c r="AG22" s="6"/>
      <c r="AI22" s="8"/>
    </row>
    <row r="23" spans="2:35" s="5" customFormat="1" ht="18" customHeight="1" x14ac:dyDescent="0.3">
      <c r="B23" s="7">
        <f>IF(H22="","",IF(MONTH(H22+1)&lt;&gt;MONTH(H22),"",H22+1))</f>
        <v>45075</v>
      </c>
      <c r="C23" s="7">
        <f t="shared" si="4"/>
        <v>45076</v>
      </c>
      <c r="D23" s="7">
        <f t="shared" si="4"/>
        <v>45077</v>
      </c>
      <c r="E23" s="7" t="str">
        <f t="shared" si="4"/>
        <v/>
      </c>
      <c r="F23" s="7" t="str">
        <f t="shared" si="4"/>
        <v/>
      </c>
      <c r="G23" s="7" t="str">
        <f t="shared" si="4"/>
        <v/>
      </c>
      <c r="H23" s="7" t="str">
        <f t="shared" si="4"/>
        <v/>
      </c>
      <c r="I23" s="6"/>
      <c r="J23" s="7">
        <f>IF(P22="","",IF(MONTH(P22+1)&lt;&gt;MONTH(P22),"",P22+1))</f>
        <v>45103</v>
      </c>
      <c r="K23" s="7">
        <f t="shared" si="5"/>
        <v>45104</v>
      </c>
      <c r="L23" s="7">
        <f t="shared" si="5"/>
        <v>45105</v>
      </c>
      <c r="M23" s="7">
        <f t="shared" si="5"/>
        <v>45106</v>
      </c>
      <c r="N23" s="7">
        <f t="shared" si="5"/>
        <v>45107</v>
      </c>
      <c r="O23" s="7" t="str">
        <f t="shared" si="5"/>
        <v/>
      </c>
      <c r="P23" s="7" t="str">
        <f t="shared" si="5"/>
        <v/>
      </c>
      <c r="Q23" s="6"/>
      <c r="R23" s="7">
        <f>IF(X22="","",IF(MONTH(X22+1)&lt;&gt;MONTH(X22),"",X22+1))</f>
        <v>45131</v>
      </c>
      <c r="S23" s="7">
        <f t="shared" si="6"/>
        <v>45132</v>
      </c>
      <c r="T23" s="7">
        <f t="shared" si="6"/>
        <v>45133</v>
      </c>
      <c r="U23" s="7">
        <f t="shared" si="6"/>
        <v>45134</v>
      </c>
      <c r="V23" s="7">
        <f t="shared" si="6"/>
        <v>45135</v>
      </c>
      <c r="W23" s="7">
        <f t="shared" si="6"/>
        <v>45136</v>
      </c>
      <c r="X23" s="7">
        <f t="shared" si="6"/>
        <v>45137</v>
      </c>
      <c r="Y23" s="6"/>
      <c r="Z23" s="7">
        <f>IF(AF22="","",IF(MONTH(AF22+1)&lt;&gt;MONTH(AF22),"",AF22+1))</f>
        <v>45166</v>
      </c>
      <c r="AA23" s="7">
        <f t="shared" si="7"/>
        <v>45167</v>
      </c>
      <c r="AB23" s="7">
        <f t="shared" si="7"/>
        <v>45168</v>
      </c>
      <c r="AC23" s="7">
        <f t="shared" si="7"/>
        <v>45169</v>
      </c>
      <c r="AD23" s="7" t="str">
        <f t="shared" si="7"/>
        <v/>
      </c>
      <c r="AE23" s="7" t="str">
        <f t="shared" si="7"/>
        <v/>
      </c>
      <c r="AF23" s="7" t="str">
        <f t="shared" si="7"/>
        <v/>
      </c>
      <c r="AG23" s="6"/>
      <c r="AI23" s="8"/>
    </row>
    <row r="24" spans="2:35" s="5" customFormat="1" ht="18" customHeight="1" x14ac:dyDescent="0.3">
      <c r="B24" s="7" t="str">
        <f>IF(H23="","",IF(MONTH(H23+1)&lt;&gt;MONTH(H23),"",H23+1))</f>
        <v/>
      </c>
      <c r="C24" s="7" t="str">
        <f t="shared" si="4"/>
        <v/>
      </c>
      <c r="D24" s="7" t="str">
        <f t="shared" si="4"/>
        <v/>
      </c>
      <c r="E24" s="7" t="str">
        <f t="shared" si="4"/>
        <v/>
      </c>
      <c r="F24" s="7" t="str">
        <f t="shared" si="4"/>
        <v/>
      </c>
      <c r="G24" s="7" t="str">
        <f t="shared" si="4"/>
        <v/>
      </c>
      <c r="H24" s="7" t="str">
        <f t="shared" si="4"/>
        <v/>
      </c>
      <c r="I24" s="6"/>
      <c r="J24" s="7" t="str">
        <f>IF(P23="","",IF(MONTH(P23+1)&lt;&gt;MONTH(P23),"",P23+1))</f>
        <v/>
      </c>
      <c r="K24" s="7" t="str">
        <f t="shared" si="5"/>
        <v/>
      </c>
      <c r="L24" s="7" t="str">
        <f t="shared" si="5"/>
        <v/>
      </c>
      <c r="M24" s="7" t="str">
        <f t="shared" si="5"/>
        <v/>
      </c>
      <c r="N24" s="7" t="str">
        <f t="shared" si="5"/>
        <v/>
      </c>
      <c r="O24" s="7" t="str">
        <f t="shared" si="5"/>
        <v/>
      </c>
      <c r="P24" s="7" t="str">
        <f t="shared" si="5"/>
        <v/>
      </c>
      <c r="Q24" s="6"/>
      <c r="R24" s="7">
        <f>IF(X23="","",IF(MONTH(X23+1)&lt;&gt;MONTH(X23),"",X23+1))</f>
        <v>45138</v>
      </c>
      <c r="S24" s="7" t="str">
        <f t="shared" si="6"/>
        <v/>
      </c>
      <c r="T24" s="7" t="str">
        <f t="shared" si="6"/>
        <v/>
      </c>
      <c r="U24" s="7" t="str">
        <f t="shared" si="6"/>
        <v/>
      </c>
      <c r="V24" s="7" t="str">
        <f t="shared" si="6"/>
        <v/>
      </c>
      <c r="W24" s="7" t="str">
        <f t="shared" si="6"/>
        <v/>
      </c>
      <c r="X24" s="7" t="str">
        <f t="shared" si="6"/>
        <v/>
      </c>
      <c r="Y24" s="6"/>
      <c r="Z24" s="7" t="str">
        <f>IF(AF23="","",IF(MONTH(AF23+1)&lt;&gt;MONTH(AF23),"",AF23+1))</f>
        <v/>
      </c>
      <c r="AA24" s="7" t="str">
        <f t="shared" si="7"/>
        <v/>
      </c>
      <c r="AB24" s="7" t="str">
        <f t="shared" si="7"/>
        <v/>
      </c>
      <c r="AC24" s="7" t="str">
        <f t="shared" si="7"/>
        <v/>
      </c>
      <c r="AD24" s="7" t="str">
        <f t="shared" si="7"/>
        <v/>
      </c>
      <c r="AE24" s="7" t="str">
        <f t="shared" si="7"/>
        <v/>
      </c>
      <c r="AF24" s="7" t="str">
        <f t="shared" si="7"/>
        <v/>
      </c>
      <c r="AG24" s="6"/>
      <c r="AI24" s="8"/>
    </row>
    <row r="25" spans="2:35" ht="18" customHeight="1" x14ac:dyDescent="0.3">
      <c r="B25" s="4"/>
      <c r="C25" s="4"/>
      <c r="D25" s="4"/>
      <c r="E25" s="4"/>
      <c r="F25" s="4"/>
      <c r="G25" s="4"/>
      <c r="H25" s="4"/>
      <c r="I25" s="4"/>
      <c r="J25" s="4"/>
      <c r="K25" s="4"/>
      <c r="L25" s="4"/>
      <c r="M25" s="4"/>
      <c r="N25" s="4"/>
      <c r="O25" s="4"/>
      <c r="P25" s="4"/>
      <c r="Q25" s="4"/>
      <c r="R25" s="4"/>
      <c r="S25" s="4"/>
      <c r="T25" s="4"/>
      <c r="U25" s="4"/>
      <c r="V25" s="4"/>
      <c r="W25" s="4"/>
      <c r="X25" s="4"/>
      <c r="Y25" s="4"/>
      <c r="Z25" s="4"/>
      <c r="AA25" s="4"/>
      <c r="AB25" s="4"/>
      <c r="AC25" s="4"/>
      <c r="AD25" s="4"/>
      <c r="AE25" s="4"/>
      <c r="AF25" s="4"/>
      <c r="AG25" s="4"/>
      <c r="AI25" s="8"/>
    </row>
    <row r="26" spans="2:35" s="10" customFormat="1" ht="21" customHeight="1" x14ac:dyDescent="0.35">
      <c r="B26" s="41">
        <f>DATE(YEAR(Z17+42),MONTH(Z17+42),1)</f>
        <v>45170</v>
      </c>
      <c r="C26" s="41"/>
      <c r="D26" s="41"/>
      <c r="E26" s="41"/>
      <c r="F26" s="41"/>
      <c r="G26" s="41"/>
      <c r="H26" s="41"/>
      <c r="I26" s="11"/>
      <c r="J26" s="41">
        <f>DATE(YEAR(B26+42),MONTH(B26+42),1)</f>
        <v>45200</v>
      </c>
      <c r="K26" s="41"/>
      <c r="L26" s="41"/>
      <c r="M26" s="41"/>
      <c r="N26" s="41"/>
      <c r="O26" s="41"/>
      <c r="P26" s="41"/>
      <c r="Q26" s="11"/>
      <c r="R26" s="41">
        <f>DATE(YEAR(J26+42),MONTH(J26+42),1)</f>
        <v>45231</v>
      </c>
      <c r="S26" s="41"/>
      <c r="T26" s="41"/>
      <c r="U26" s="41"/>
      <c r="V26" s="41"/>
      <c r="W26" s="41"/>
      <c r="X26" s="41"/>
      <c r="Y26" s="11"/>
      <c r="Z26" s="41">
        <f>DATE(YEAR(R26+42),MONTH(R26+42),1)</f>
        <v>45261</v>
      </c>
      <c r="AA26" s="41"/>
      <c r="AB26" s="41"/>
      <c r="AC26" s="41"/>
      <c r="AD26" s="41"/>
      <c r="AE26" s="41"/>
      <c r="AF26" s="41"/>
      <c r="AG26" s="11"/>
      <c r="AI26" s="8"/>
    </row>
    <row r="27" spans="2:35" s="6" customFormat="1" ht="15.6" x14ac:dyDescent="0.3">
      <c r="B27" s="9" t="str">
        <f>CHOOSE(1+MOD($R$3+1-2,7),"S","M","D","M","D","F","S")</f>
        <v>M</v>
      </c>
      <c r="C27" s="9" t="str">
        <f>CHOOSE(1+MOD($R$3+2-2,7),"S","M","D","M","D","F","S")</f>
        <v>D</v>
      </c>
      <c r="D27" s="9" t="str">
        <f>CHOOSE(1+MOD($R$3+3-2,7),"S","M","D","M","D","F","S")</f>
        <v>M</v>
      </c>
      <c r="E27" s="9" t="str">
        <f>CHOOSE(1+MOD($R$3+4-2,7),"S","M","D","M","D","F","S")</f>
        <v>D</v>
      </c>
      <c r="F27" s="9" t="str">
        <f>CHOOSE(1+MOD($R$3+5-2,7),"S","M","D","M","D","F","S")</f>
        <v>F</v>
      </c>
      <c r="G27" s="9" t="str">
        <f>CHOOSE(1+MOD($R$3+6-2,7),"S","M","D","M","D","F","S")</f>
        <v>S</v>
      </c>
      <c r="H27" s="9" t="str">
        <f>CHOOSE(1+MOD($R$3+7-2,7),"S","M","D","M","D","F","S")</f>
        <v>S</v>
      </c>
      <c r="J27" s="9" t="str">
        <f>CHOOSE(1+MOD($R$3+1-2,7),"S","M","D","M","D","F","S")</f>
        <v>M</v>
      </c>
      <c r="K27" s="9" t="str">
        <f>CHOOSE(1+MOD($R$3+2-2,7),"S","M","D","M","D","F","S")</f>
        <v>D</v>
      </c>
      <c r="L27" s="9" t="str">
        <f>CHOOSE(1+MOD($R$3+3-2,7),"S","M","D","M","D","F","S")</f>
        <v>M</v>
      </c>
      <c r="M27" s="9" t="str">
        <f>CHOOSE(1+MOD($R$3+4-2,7),"S","M","D","M","D","F","S")</f>
        <v>D</v>
      </c>
      <c r="N27" s="9" t="str">
        <f>CHOOSE(1+MOD($R$3+5-2,7),"S","M","D","M","D","F","S")</f>
        <v>F</v>
      </c>
      <c r="O27" s="9" t="str">
        <f>CHOOSE(1+MOD($R$3+6-2,7),"S","M","D","M","D","F","S")</f>
        <v>S</v>
      </c>
      <c r="P27" s="9" t="str">
        <f>CHOOSE(1+MOD($R$3+7-2,7),"S","M","D","M","D","F","S")</f>
        <v>S</v>
      </c>
      <c r="R27" s="9" t="str">
        <f>CHOOSE(1+MOD($R$3+1-2,7),"S","M","D","M","D","F","S")</f>
        <v>M</v>
      </c>
      <c r="S27" s="9" t="str">
        <f>CHOOSE(1+MOD($R$3+2-2,7),"S","M","D","M","D","F","S")</f>
        <v>D</v>
      </c>
      <c r="T27" s="9" t="str">
        <f>CHOOSE(1+MOD($R$3+3-2,7),"S","M","D","M","D","F","S")</f>
        <v>M</v>
      </c>
      <c r="U27" s="9" t="str">
        <f>CHOOSE(1+MOD($R$3+4-2,7),"S","M","D","M","D","F","S")</f>
        <v>D</v>
      </c>
      <c r="V27" s="9" t="str">
        <f>CHOOSE(1+MOD($R$3+5-2,7),"S","M","D","M","D","F","S")</f>
        <v>F</v>
      </c>
      <c r="W27" s="9" t="str">
        <f>CHOOSE(1+MOD($R$3+6-2,7),"S","M","D","M","D","F","S")</f>
        <v>S</v>
      </c>
      <c r="X27" s="9" t="str">
        <f>CHOOSE(1+MOD($R$3+7-2,7),"S","M","D","M","D","F","S")</f>
        <v>S</v>
      </c>
      <c r="Z27" s="9" t="str">
        <f>CHOOSE(1+MOD($R$3+1-2,7),"S","M","D","M","D","F","S")</f>
        <v>M</v>
      </c>
      <c r="AA27" s="9" t="str">
        <f>CHOOSE(1+MOD($R$3+2-2,7),"S","M","D","M","D","F","S")</f>
        <v>D</v>
      </c>
      <c r="AB27" s="9" t="str">
        <f>CHOOSE(1+MOD($R$3+3-2,7),"S","M","D","M","D","F","S")</f>
        <v>M</v>
      </c>
      <c r="AC27" s="9" t="str">
        <f>CHOOSE(1+MOD($R$3+4-2,7),"S","M","D","M","D","F","S")</f>
        <v>D</v>
      </c>
      <c r="AD27" s="9" t="str">
        <f>CHOOSE(1+MOD($R$3+5-2,7),"S","M","D","M","D","F","S")</f>
        <v>F</v>
      </c>
      <c r="AE27" s="9" t="str">
        <f>CHOOSE(1+MOD($R$3+6-2,7),"S","M","D","M","D","F","S")</f>
        <v>S</v>
      </c>
      <c r="AF27" s="9" t="str">
        <f>CHOOSE(1+MOD($R$3+7-2,7),"S","M","D","M","D","F","S")</f>
        <v>S</v>
      </c>
      <c r="AI27" s="8"/>
    </row>
    <row r="28" spans="2:35" s="5" customFormat="1" ht="18" customHeight="1" x14ac:dyDescent="0.3">
      <c r="B28" s="7" t="str">
        <f>IF(WEEKDAY(B26,1)=MOD($R$3,7),B26,"")</f>
        <v/>
      </c>
      <c r="C28" s="7" t="str">
        <f>IF(B28="",IF(WEEKDAY(B26,1)=MOD($R$3,7)+1,B26,""),B28+1)</f>
        <v/>
      </c>
      <c r="D28" s="7" t="str">
        <f>IF(C28="",IF(WEEKDAY(B26,1)=MOD($R$3+1,7)+1,B26,""),C28+1)</f>
        <v/>
      </c>
      <c r="E28" s="7" t="str">
        <f>IF(D28="",IF(WEEKDAY(B26,1)=MOD($R$3+2,7)+1,B26,""),D28+1)</f>
        <v/>
      </c>
      <c r="F28" s="7">
        <f>IF(E28="",IF(WEEKDAY(B26,1)=MOD($R$3+3,7)+1,B26,""),E28+1)</f>
        <v>45170</v>
      </c>
      <c r="G28" s="7">
        <f>IF(F28="",IF(WEEKDAY(B26,1)=MOD($R$3+4,7)+1,B26,""),F28+1)</f>
        <v>45171</v>
      </c>
      <c r="H28" s="7">
        <f>IF(G28="",IF(WEEKDAY(B26,1)=MOD($R$3+5,7)+1,B26,""),G28+1)</f>
        <v>45172</v>
      </c>
      <c r="I28" s="6"/>
      <c r="J28" s="7" t="str">
        <f>IF(WEEKDAY(J26,1)=MOD($R$3,7),J26,"")</f>
        <v/>
      </c>
      <c r="K28" s="7" t="str">
        <f>IF(J28="",IF(WEEKDAY(J26,1)=MOD($R$3,7)+1,J26,""),J28+1)</f>
        <v/>
      </c>
      <c r="L28" s="7" t="str">
        <f>IF(K28="",IF(WEEKDAY(J26,1)=MOD($R$3+1,7)+1,J26,""),K28+1)</f>
        <v/>
      </c>
      <c r="M28" s="7" t="str">
        <f>IF(L28="",IF(WEEKDAY(J26,1)=MOD($R$3+2,7)+1,J26,""),L28+1)</f>
        <v/>
      </c>
      <c r="N28" s="7" t="str">
        <f>IF(M28="",IF(WEEKDAY(J26,1)=MOD($R$3+3,7)+1,J26,""),M28+1)</f>
        <v/>
      </c>
      <c r="O28" s="7" t="str">
        <f>IF(N28="",IF(WEEKDAY(J26,1)=MOD($R$3+4,7)+1,J26,""),N28+1)</f>
        <v/>
      </c>
      <c r="P28" s="7">
        <f>IF(O28="",IF(WEEKDAY(J26,1)=MOD($R$3+5,7)+1,J26,""),O28+1)</f>
        <v>45200</v>
      </c>
      <c r="Q28" s="6"/>
      <c r="R28" s="7" t="str">
        <f>IF(WEEKDAY(R26,1)=MOD($R$3,7),R26,"")</f>
        <v/>
      </c>
      <c r="S28" s="7" t="str">
        <f>IF(R28="",IF(WEEKDAY(R26,1)=MOD($R$3,7)+1,R26,""),R28+1)</f>
        <v/>
      </c>
      <c r="T28" s="7">
        <f>IF(S28="",IF(WEEKDAY(R26,1)=MOD($R$3+1,7)+1,R26,""),S28+1)</f>
        <v>45231</v>
      </c>
      <c r="U28" s="7">
        <f>IF(T28="",IF(WEEKDAY(R26,1)=MOD($R$3+2,7)+1,R26,""),T28+1)</f>
        <v>45232</v>
      </c>
      <c r="V28" s="7">
        <f>IF(U28="",IF(WEEKDAY(R26,1)=MOD($R$3+3,7)+1,R26,""),U28+1)</f>
        <v>45233</v>
      </c>
      <c r="W28" s="7">
        <f>IF(V28="",IF(WEEKDAY(R26,1)=MOD($R$3+4,7)+1,R26,""),V28+1)</f>
        <v>45234</v>
      </c>
      <c r="X28" s="7">
        <f>IF(W28="",IF(WEEKDAY(R26,1)=MOD($R$3+5,7)+1,R26,""),W28+1)</f>
        <v>45235</v>
      </c>
      <c r="Y28" s="6"/>
      <c r="Z28" s="7" t="str">
        <f>IF(WEEKDAY(Z26,1)=MOD($R$3,7),Z26,"")</f>
        <v/>
      </c>
      <c r="AA28" s="7" t="str">
        <f>IF(Z28="",IF(WEEKDAY(Z26,1)=MOD($R$3,7)+1,Z26,""),Z28+1)</f>
        <v/>
      </c>
      <c r="AB28" s="7" t="str">
        <f>IF(AA28="",IF(WEEKDAY(Z26,1)=MOD($R$3+1,7)+1,Z26,""),AA28+1)</f>
        <v/>
      </c>
      <c r="AC28" s="7" t="str">
        <f>IF(AB28="",IF(WEEKDAY(Z26,1)=MOD($R$3+2,7)+1,Z26,""),AB28+1)</f>
        <v/>
      </c>
      <c r="AD28" s="7">
        <f>IF(AC28="",IF(WEEKDAY(Z26,1)=MOD($R$3+3,7)+1,Z26,""),AC28+1)</f>
        <v>45261</v>
      </c>
      <c r="AE28" s="7">
        <f>IF(AD28="",IF(WEEKDAY(Z26,1)=MOD($R$3+4,7)+1,Z26,""),AD28+1)</f>
        <v>45262</v>
      </c>
      <c r="AF28" s="7">
        <f>IF(AE28="",IF(WEEKDAY(Z26,1)=MOD($R$3+5,7)+1,Z26,""),AE28+1)</f>
        <v>45263</v>
      </c>
      <c r="AG28" s="6"/>
      <c r="AI28" s="8"/>
    </row>
    <row r="29" spans="2:35" s="5" customFormat="1" ht="18" customHeight="1" x14ac:dyDescent="0.3">
      <c r="B29" s="7">
        <f>IF(H28="","",IF(MONTH(H28+1)&lt;&gt;MONTH(H28),"",H28+1))</f>
        <v>45173</v>
      </c>
      <c r="C29" s="7">
        <f t="shared" ref="C29:H33" si="8">IF(B29="","",IF(MONTH(B29+1)&lt;&gt;MONTH(B29),"",B29+1))</f>
        <v>45174</v>
      </c>
      <c r="D29" s="7">
        <f t="shared" si="8"/>
        <v>45175</v>
      </c>
      <c r="E29" s="7">
        <f t="shared" si="8"/>
        <v>45176</v>
      </c>
      <c r="F29" s="7">
        <f t="shared" si="8"/>
        <v>45177</v>
      </c>
      <c r="G29" s="7">
        <f t="shared" si="8"/>
        <v>45178</v>
      </c>
      <c r="H29" s="7">
        <f t="shared" si="8"/>
        <v>45179</v>
      </c>
      <c r="I29" s="6"/>
      <c r="J29" s="7">
        <f>IF(P28="","",IF(MONTH(P28+1)&lt;&gt;MONTH(P28),"",P28+1))</f>
        <v>45201</v>
      </c>
      <c r="K29" s="7">
        <f t="shared" ref="K29:P33" si="9">IF(J29="","",IF(MONTH(J29+1)&lt;&gt;MONTH(J29),"",J29+1))</f>
        <v>45202</v>
      </c>
      <c r="L29" s="7">
        <f t="shared" si="9"/>
        <v>45203</v>
      </c>
      <c r="M29" s="7">
        <f t="shared" si="9"/>
        <v>45204</v>
      </c>
      <c r="N29" s="7">
        <f t="shared" si="9"/>
        <v>45205</v>
      </c>
      <c r="O29" s="7">
        <f t="shared" si="9"/>
        <v>45206</v>
      </c>
      <c r="P29" s="7">
        <f t="shared" si="9"/>
        <v>45207</v>
      </c>
      <c r="Q29" s="6"/>
      <c r="R29" s="7">
        <f>IF(X28="","",IF(MONTH(X28+1)&lt;&gt;MONTH(X28),"",X28+1))</f>
        <v>45236</v>
      </c>
      <c r="S29" s="7">
        <f t="shared" ref="S29:X33" si="10">IF(R29="","",IF(MONTH(R29+1)&lt;&gt;MONTH(R29),"",R29+1))</f>
        <v>45237</v>
      </c>
      <c r="T29" s="7">
        <f t="shared" si="10"/>
        <v>45238</v>
      </c>
      <c r="U29" s="7">
        <f t="shared" si="10"/>
        <v>45239</v>
      </c>
      <c r="V29" s="7">
        <f t="shared" si="10"/>
        <v>45240</v>
      </c>
      <c r="W29" s="7">
        <f t="shared" si="10"/>
        <v>45241</v>
      </c>
      <c r="X29" s="7">
        <f t="shared" si="10"/>
        <v>45242</v>
      </c>
      <c r="Y29" s="6"/>
      <c r="Z29" s="7">
        <f>IF(AF28="","",IF(MONTH(AF28+1)&lt;&gt;MONTH(AF28),"",AF28+1))</f>
        <v>45264</v>
      </c>
      <c r="AA29" s="7">
        <f t="shared" ref="AA29:AF33" si="11">IF(Z29="","",IF(MONTH(Z29+1)&lt;&gt;MONTH(Z29),"",Z29+1))</f>
        <v>45265</v>
      </c>
      <c r="AB29" s="7">
        <f t="shared" si="11"/>
        <v>45266</v>
      </c>
      <c r="AC29" s="7">
        <f t="shared" si="11"/>
        <v>45267</v>
      </c>
      <c r="AD29" s="7">
        <f t="shared" si="11"/>
        <v>45268</v>
      </c>
      <c r="AE29" s="7">
        <f t="shared" si="11"/>
        <v>45269</v>
      </c>
      <c r="AF29" s="7">
        <f t="shared" si="11"/>
        <v>45270</v>
      </c>
      <c r="AG29" s="6"/>
      <c r="AI29" s="8"/>
    </row>
    <row r="30" spans="2:35" s="5" customFormat="1" ht="18" customHeight="1" x14ac:dyDescent="0.3">
      <c r="B30" s="7">
        <f>IF(H29="","",IF(MONTH(H29+1)&lt;&gt;MONTH(H29),"",H29+1))</f>
        <v>45180</v>
      </c>
      <c r="C30" s="7">
        <f t="shared" si="8"/>
        <v>45181</v>
      </c>
      <c r="D30" s="7">
        <f t="shared" si="8"/>
        <v>45182</v>
      </c>
      <c r="E30" s="7">
        <f t="shared" si="8"/>
        <v>45183</v>
      </c>
      <c r="F30" s="7">
        <f t="shared" si="8"/>
        <v>45184</v>
      </c>
      <c r="G30" s="7">
        <f t="shared" si="8"/>
        <v>45185</v>
      </c>
      <c r="H30" s="7">
        <f t="shared" si="8"/>
        <v>45186</v>
      </c>
      <c r="I30" s="6"/>
      <c r="J30" s="7">
        <f>IF(P29="","",IF(MONTH(P29+1)&lt;&gt;MONTH(P29),"",P29+1))</f>
        <v>45208</v>
      </c>
      <c r="K30" s="7">
        <f t="shared" si="9"/>
        <v>45209</v>
      </c>
      <c r="L30" s="7">
        <f t="shared" si="9"/>
        <v>45210</v>
      </c>
      <c r="M30" s="7">
        <f t="shared" si="9"/>
        <v>45211</v>
      </c>
      <c r="N30" s="7">
        <f t="shared" si="9"/>
        <v>45212</v>
      </c>
      <c r="O30" s="7">
        <f t="shared" si="9"/>
        <v>45213</v>
      </c>
      <c r="P30" s="7">
        <f t="shared" si="9"/>
        <v>45214</v>
      </c>
      <c r="Q30" s="6"/>
      <c r="R30" s="7">
        <f>IF(X29="","",IF(MONTH(X29+1)&lt;&gt;MONTH(X29),"",X29+1))</f>
        <v>45243</v>
      </c>
      <c r="S30" s="7">
        <f t="shared" si="10"/>
        <v>45244</v>
      </c>
      <c r="T30" s="7">
        <f t="shared" si="10"/>
        <v>45245</v>
      </c>
      <c r="U30" s="7">
        <f t="shared" si="10"/>
        <v>45246</v>
      </c>
      <c r="V30" s="7">
        <f t="shared" si="10"/>
        <v>45247</v>
      </c>
      <c r="W30" s="7">
        <f t="shared" si="10"/>
        <v>45248</v>
      </c>
      <c r="X30" s="7">
        <f t="shared" si="10"/>
        <v>45249</v>
      </c>
      <c r="Y30" s="6"/>
      <c r="Z30" s="7">
        <f>IF(AF29="","",IF(MONTH(AF29+1)&lt;&gt;MONTH(AF29),"",AF29+1))</f>
        <v>45271</v>
      </c>
      <c r="AA30" s="7">
        <f t="shared" si="11"/>
        <v>45272</v>
      </c>
      <c r="AB30" s="7">
        <f t="shared" si="11"/>
        <v>45273</v>
      </c>
      <c r="AC30" s="7">
        <f t="shared" si="11"/>
        <v>45274</v>
      </c>
      <c r="AD30" s="7">
        <f t="shared" si="11"/>
        <v>45275</v>
      </c>
      <c r="AE30" s="7">
        <f t="shared" si="11"/>
        <v>45276</v>
      </c>
      <c r="AF30" s="7">
        <f t="shared" si="11"/>
        <v>45277</v>
      </c>
      <c r="AG30" s="6"/>
    </row>
    <row r="31" spans="2:35" s="5" customFormat="1" ht="18" customHeight="1" x14ac:dyDescent="0.3">
      <c r="B31" s="7">
        <f>IF(H30="","",IF(MONTH(H30+1)&lt;&gt;MONTH(H30),"",H30+1))</f>
        <v>45187</v>
      </c>
      <c r="C31" s="7">
        <f t="shared" si="8"/>
        <v>45188</v>
      </c>
      <c r="D31" s="7">
        <f t="shared" si="8"/>
        <v>45189</v>
      </c>
      <c r="E31" s="7">
        <f t="shared" si="8"/>
        <v>45190</v>
      </c>
      <c r="F31" s="7">
        <f t="shared" si="8"/>
        <v>45191</v>
      </c>
      <c r="G31" s="7">
        <f t="shared" si="8"/>
        <v>45192</v>
      </c>
      <c r="H31" s="7">
        <f t="shared" si="8"/>
        <v>45193</v>
      </c>
      <c r="I31" s="6"/>
      <c r="J31" s="7">
        <f>IF(P30="","",IF(MONTH(P30+1)&lt;&gt;MONTH(P30),"",P30+1))</f>
        <v>45215</v>
      </c>
      <c r="K31" s="7">
        <f t="shared" si="9"/>
        <v>45216</v>
      </c>
      <c r="L31" s="7">
        <f t="shared" si="9"/>
        <v>45217</v>
      </c>
      <c r="M31" s="7">
        <f t="shared" si="9"/>
        <v>45218</v>
      </c>
      <c r="N31" s="7">
        <f t="shared" si="9"/>
        <v>45219</v>
      </c>
      <c r="O31" s="7">
        <f t="shared" si="9"/>
        <v>45220</v>
      </c>
      <c r="P31" s="7">
        <f t="shared" si="9"/>
        <v>45221</v>
      </c>
      <c r="Q31" s="6"/>
      <c r="R31" s="7">
        <f>IF(X30="","",IF(MONTH(X30+1)&lt;&gt;MONTH(X30),"",X30+1))</f>
        <v>45250</v>
      </c>
      <c r="S31" s="7">
        <f t="shared" si="10"/>
        <v>45251</v>
      </c>
      <c r="T31" s="7">
        <f t="shared" si="10"/>
        <v>45252</v>
      </c>
      <c r="U31" s="7">
        <f t="shared" si="10"/>
        <v>45253</v>
      </c>
      <c r="V31" s="7">
        <f t="shared" si="10"/>
        <v>45254</v>
      </c>
      <c r="W31" s="7">
        <f t="shared" si="10"/>
        <v>45255</v>
      </c>
      <c r="X31" s="7">
        <f t="shared" si="10"/>
        <v>45256</v>
      </c>
      <c r="Y31" s="6"/>
      <c r="Z31" s="7">
        <f>IF(AF30="","",IF(MONTH(AF30+1)&lt;&gt;MONTH(AF30),"",AF30+1))</f>
        <v>45278</v>
      </c>
      <c r="AA31" s="7">
        <f t="shared" si="11"/>
        <v>45279</v>
      </c>
      <c r="AB31" s="7">
        <f t="shared" si="11"/>
        <v>45280</v>
      </c>
      <c r="AC31" s="7">
        <f t="shared" si="11"/>
        <v>45281</v>
      </c>
      <c r="AD31" s="7">
        <f t="shared" si="11"/>
        <v>45282</v>
      </c>
      <c r="AE31" s="7">
        <f t="shared" si="11"/>
        <v>45283</v>
      </c>
      <c r="AF31" s="7">
        <f t="shared" si="11"/>
        <v>45284</v>
      </c>
      <c r="AG31" s="6"/>
    </row>
    <row r="32" spans="2:35" s="5" customFormat="1" ht="18" customHeight="1" x14ac:dyDescent="0.3">
      <c r="B32" s="7">
        <f>IF(H31="","",IF(MONTH(H31+1)&lt;&gt;MONTH(H31),"",H31+1))</f>
        <v>45194</v>
      </c>
      <c r="C32" s="7">
        <f t="shared" si="8"/>
        <v>45195</v>
      </c>
      <c r="D32" s="7">
        <f t="shared" si="8"/>
        <v>45196</v>
      </c>
      <c r="E32" s="7">
        <f t="shared" si="8"/>
        <v>45197</v>
      </c>
      <c r="F32" s="7">
        <f t="shared" si="8"/>
        <v>45198</v>
      </c>
      <c r="G32" s="7">
        <f t="shared" si="8"/>
        <v>45199</v>
      </c>
      <c r="H32" s="7" t="str">
        <f t="shared" si="8"/>
        <v/>
      </c>
      <c r="I32" s="6"/>
      <c r="J32" s="7">
        <f>IF(P31="","",IF(MONTH(P31+1)&lt;&gt;MONTH(P31),"",P31+1))</f>
        <v>45222</v>
      </c>
      <c r="K32" s="7">
        <f t="shared" si="9"/>
        <v>45223</v>
      </c>
      <c r="L32" s="7">
        <f t="shared" si="9"/>
        <v>45224</v>
      </c>
      <c r="M32" s="7">
        <f t="shared" si="9"/>
        <v>45225</v>
      </c>
      <c r="N32" s="7">
        <f t="shared" si="9"/>
        <v>45226</v>
      </c>
      <c r="O32" s="7">
        <f t="shared" si="9"/>
        <v>45227</v>
      </c>
      <c r="P32" s="7">
        <f t="shared" si="9"/>
        <v>45228</v>
      </c>
      <c r="Q32" s="6"/>
      <c r="R32" s="7">
        <f>IF(X31="","",IF(MONTH(X31+1)&lt;&gt;MONTH(X31),"",X31+1))</f>
        <v>45257</v>
      </c>
      <c r="S32" s="7">
        <f t="shared" si="10"/>
        <v>45258</v>
      </c>
      <c r="T32" s="7">
        <f t="shared" si="10"/>
        <v>45259</v>
      </c>
      <c r="U32" s="7">
        <f t="shared" si="10"/>
        <v>45260</v>
      </c>
      <c r="V32" s="7" t="str">
        <f t="shared" si="10"/>
        <v/>
      </c>
      <c r="W32" s="7" t="str">
        <f t="shared" si="10"/>
        <v/>
      </c>
      <c r="X32" s="7" t="str">
        <f t="shared" si="10"/>
        <v/>
      </c>
      <c r="Y32" s="6"/>
      <c r="Z32" s="7">
        <f>IF(AF31="","",IF(MONTH(AF31+1)&lt;&gt;MONTH(AF31),"",AF31+1))</f>
        <v>45285</v>
      </c>
      <c r="AA32" s="7">
        <f t="shared" si="11"/>
        <v>45286</v>
      </c>
      <c r="AB32" s="7">
        <f t="shared" si="11"/>
        <v>45287</v>
      </c>
      <c r="AC32" s="7">
        <f t="shared" si="11"/>
        <v>45288</v>
      </c>
      <c r="AD32" s="7">
        <f t="shared" si="11"/>
        <v>45289</v>
      </c>
      <c r="AE32" s="7">
        <f t="shared" si="11"/>
        <v>45290</v>
      </c>
      <c r="AF32" s="7">
        <f t="shared" si="11"/>
        <v>45291</v>
      </c>
      <c r="AG32" s="6"/>
    </row>
    <row r="33" spans="2:33" s="5" customFormat="1" ht="18" customHeight="1" x14ac:dyDescent="0.3">
      <c r="B33" s="7" t="str">
        <f>IF(H32="","",IF(MONTH(H32+1)&lt;&gt;MONTH(H32),"",H32+1))</f>
        <v/>
      </c>
      <c r="C33" s="7" t="str">
        <f t="shared" si="8"/>
        <v/>
      </c>
      <c r="D33" s="7" t="str">
        <f t="shared" si="8"/>
        <v/>
      </c>
      <c r="E33" s="7" t="str">
        <f t="shared" si="8"/>
        <v/>
      </c>
      <c r="F33" s="7" t="str">
        <f t="shared" si="8"/>
        <v/>
      </c>
      <c r="G33" s="7" t="str">
        <f t="shared" si="8"/>
        <v/>
      </c>
      <c r="H33" s="7" t="str">
        <f t="shared" si="8"/>
        <v/>
      </c>
      <c r="I33" s="6"/>
      <c r="J33" s="7">
        <f>IF(P32="","",IF(MONTH(P32+1)&lt;&gt;MONTH(P32),"",P32+1))</f>
        <v>45229</v>
      </c>
      <c r="K33" s="7">
        <f t="shared" si="9"/>
        <v>45230</v>
      </c>
      <c r="L33" s="7" t="str">
        <f t="shared" si="9"/>
        <v/>
      </c>
      <c r="M33" s="7" t="str">
        <f t="shared" si="9"/>
        <v/>
      </c>
      <c r="N33" s="7" t="str">
        <f t="shared" si="9"/>
        <v/>
      </c>
      <c r="O33" s="7" t="str">
        <f t="shared" si="9"/>
        <v/>
      </c>
      <c r="P33" s="7" t="str">
        <f t="shared" si="9"/>
        <v/>
      </c>
      <c r="Q33" s="6"/>
      <c r="R33" s="7" t="str">
        <f>IF(X32="","",IF(MONTH(X32+1)&lt;&gt;MONTH(X32),"",X32+1))</f>
        <v/>
      </c>
      <c r="S33" s="7" t="str">
        <f t="shared" si="10"/>
        <v/>
      </c>
      <c r="T33" s="7" t="str">
        <f t="shared" si="10"/>
        <v/>
      </c>
      <c r="U33" s="7" t="str">
        <f t="shared" si="10"/>
        <v/>
      </c>
      <c r="V33" s="7" t="str">
        <f t="shared" si="10"/>
        <v/>
      </c>
      <c r="W33" s="7" t="str">
        <f t="shared" si="10"/>
        <v/>
      </c>
      <c r="X33" s="7" t="str">
        <f t="shared" si="10"/>
        <v/>
      </c>
      <c r="Y33" s="6"/>
      <c r="Z33" s="7" t="str">
        <f>IF(AF32="","",IF(MONTH(AF32+1)&lt;&gt;MONTH(AF32),"",AF32+1))</f>
        <v/>
      </c>
      <c r="AA33" s="7" t="str">
        <f t="shared" si="11"/>
        <v/>
      </c>
      <c r="AB33" s="7" t="str">
        <f t="shared" si="11"/>
        <v/>
      </c>
      <c r="AC33" s="7" t="str">
        <f t="shared" si="11"/>
        <v/>
      </c>
      <c r="AD33" s="7" t="str">
        <f t="shared" si="11"/>
        <v/>
      </c>
      <c r="AE33" s="7" t="str">
        <f t="shared" si="11"/>
        <v/>
      </c>
      <c r="AF33" s="7" t="str">
        <f t="shared" si="11"/>
        <v/>
      </c>
      <c r="AG33" s="6"/>
    </row>
    <row r="34" spans="2:33" x14ac:dyDescent="0.3">
      <c r="B34" s="4"/>
      <c r="C34" s="4"/>
      <c r="D34" s="4"/>
      <c r="E34" s="4"/>
      <c r="F34" s="4"/>
      <c r="G34" s="4"/>
      <c r="H34" s="4"/>
      <c r="I34" s="4"/>
      <c r="J34" s="4"/>
      <c r="K34" s="4"/>
      <c r="L34" s="4"/>
      <c r="M34" s="4"/>
      <c r="N34" s="4"/>
      <c r="O34" s="4"/>
      <c r="P34" s="4"/>
      <c r="Q34" s="4"/>
      <c r="R34" s="4"/>
      <c r="S34" s="4"/>
      <c r="T34" s="4"/>
      <c r="U34" s="4"/>
      <c r="V34" s="4"/>
      <c r="W34" s="4"/>
      <c r="X34" s="4"/>
      <c r="Y34" s="4"/>
      <c r="Z34" s="4"/>
      <c r="AA34" s="4"/>
      <c r="AB34" s="4"/>
      <c r="AC34" s="4"/>
      <c r="AD34" s="4"/>
      <c r="AE34" s="4"/>
      <c r="AF34" s="4"/>
      <c r="AG34" s="4"/>
    </row>
    <row r="35" spans="2:33" x14ac:dyDescent="0.3">
      <c r="I35" s="4"/>
      <c r="Q35" s="4"/>
      <c r="Y35" s="4"/>
      <c r="Z35" s="4"/>
      <c r="AA35" s="4"/>
      <c r="AB35" s="4"/>
      <c r="AC35" s="4"/>
      <c r="AD35" s="4"/>
      <c r="AE35" s="4"/>
      <c r="AF35" s="4"/>
      <c r="AG35" s="4"/>
    </row>
    <row r="36" spans="2:33" s="4" customFormat="1" ht="15" customHeight="1" x14ac:dyDescent="0.3"/>
    <row r="37" spans="2:33" ht="13.5" customHeight="1" x14ac:dyDescent="0.3">
      <c r="I37" s="4"/>
      <c r="Q37" s="4"/>
      <c r="Y37" s="4"/>
      <c r="Z37" s="4"/>
      <c r="AA37" s="4"/>
      <c r="AB37" s="4"/>
      <c r="AC37" s="4"/>
      <c r="AD37" s="4"/>
      <c r="AE37" s="4"/>
      <c r="AF37" s="4"/>
      <c r="AG37" s="4"/>
    </row>
    <row r="38" spans="2:33" ht="13.5" customHeight="1" x14ac:dyDescent="0.3">
      <c r="I38" s="4"/>
      <c r="Q38" s="4"/>
      <c r="Y38" s="4"/>
      <c r="Z38" s="4"/>
      <c r="AA38" s="4"/>
      <c r="AB38" s="4"/>
      <c r="AC38" s="4"/>
      <c r="AD38" s="4"/>
      <c r="AE38" s="4"/>
      <c r="AF38" s="4"/>
      <c r="AG38" s="4"/>
    </row>
    <row r="39" spans="2:33" ht="13.5" customHeight="1" x14ac:dyDescent="0.3">
      <c r="I39" s="4"/>
      <c r="Q39" s="4"/>
      <c r="Y39" s="4"/>
      <c r="Z39" s="4"/>
      <c r="AA39" s="4"/>
      <c r="AB39" s="4"/>
      <c r="AC39" s="4"/>
      <c r="AD39" s="4"/>
      <c r="AE39" s="4"/>
      <c r="AF39" s="4"/>
      <c r="AG39" s="4"/>
    </row>
    <row r="40" spans="2:33" ht="13.5" customHeight="1" x14ac:dyDescent="0.3">
      <c r="I40" s="4"/>
      <c r="Q40" s="4"/>
      <c r="Y40" s="4"/>
      <c r="Z40" s="4"/>
      <c r="AA40" s="4"/>
      <c r="AB40" s="4"/>
      <c r="AC40" s="4"/>
      <c r="AD40" s="4"/>
      <c r="AE40" s="4"/>
      <c r="AF40" s="4"/>
      <c r="AG40" s="4"/>
    </row>
    <row r="41" spans="2:33" ht="13.5" customHeight="1" x14ac:dyDescent="0.3">
      <c r="I41" s="4"/>
      <c r="Q41" s="4"/>
      <c r="Y41" s="4"/>
      <c r="Z41" s="4"/>
      <c r="AA41" s="4"/>
      <c r="AB41" s="4"/>
      <c r="AC41" s="4"/>
      <c r="AD41" s="4"/>
      <c r="AE41" s="4"/>
      <c r="AF41" s="4"/>
      <c r="AG41" s="4"/>
    </row>
    <row r="42" spans="2:33" ht="13.5" customHeight="1" x14ac:dyDescent="0.3">
      <c r="I42" s="4"/>
      <c r="Q42" s="4"/>
      <c r="Y42" s="4"/>
      <c r="Z42" s="4"/>
      <c r="AA42" s="4"/>
      <c r="AB42" s="4"/>
      <c r="AC42" s="4"/>
      <c r="AD42" s="4"/>
      <c r="AE42" s="4"/>
      <c r="AF42" s="4"/>
      <c r="AG42" s="4"/>
    </row>
  </sheetData>
  <mergeCells count="19">
    <mergeCell ref="B26:H26"/>
    <mergeCell ref="J26:P26"/>
    <mergeCell ref="R26:X26"/>
    <mergeCell ref="Z26:AF26"/>
    <mergeCell ref="B17:H17"/>
    <mergeCell ref="J17:P17"/>
    <mergeCell ref="R17:X17"/>
    <mergeCell ref="Z17:AF17"/>
    <mergeCell ref="AI10:AI15"/>
    <mergeCell ref="A1:AG1"/>
    <mergeCell ref="D3:F3"/>
    <mergeCell ref="J3:L3"/>
    <mergeCell ref="B6:P6"/>
    <mergeCell ref="R6:AF6"/>
    <mergeCell ref="R3:S3"/>
    <mergeCell ref="B8:H8"/>
    <mergeCell ref="J8:P8"/>
    <mergeCell ref="R8:X8"/>
    <mergeCell ref="Z8:AF8"/>
  </mergeCells>
  <conditionalFormatting sqref="B10:H15 J10:P15 R10:X15 Z10:AF15 B19:H24 J19:P24 R19:X24 Z19:AF24 B28:H33 J28:P33 R28:X33 Z28:AF33">
    <cfRule type="expression" dxfId="0" priority="13">
      <formula>OR(WEEKDAY(B10,1)=1,WEEKDAY(B10,1)=7)</formula>
    </cfRule>
  </conditionalFormatting>
  <printOptions horizontalCentered="1"/>
  <pageMargins left="0.5" right="0.5" top="0.5" bottom="0.5" header="0.25" footer="0.25"/>
  <pageSetup paperSize="9" scale="85" orientation="landscape" r:id="rId1"/>
  <headerFooter alignWithMargins="0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A62D6A9-8858-4E9A-91D3-414BF3DEE66D}">
  <sheetPr codeName="Feuil6"/>
  <dimension ref="B2:F6"/>
  <sheetViews>
    <sheetView workbookViewId="0">
      <selection activeCell="O10" sqref="O10"/>
    </sheetView>
  </sheetViews>
  <sheetFormatPr baseColWidth="10" defaultRowHeight="14.4" x14ac:dyDescent="0.3"/>
  <cols>
    <col min="2" max="2" width="17.77734375" bestFit="1" customWidth="1"/>
    <col min="4" max="4" width="21.88671875" bestFit="1" customWidth="1"/>
    <col min="6" max="6" width="17.21875" bestFit="1" customWidth="1"/>
  </cols>
  <sheetData>
    <row r="2" spans="2:6" x14ac:dyDescent="0.3">
      <c r="B2" t="s">
        <v>20</v>
      </c>
      <c r="D2" t="s">
        <v>22</v>
      </c>
      <c r="F2" t="s">
        <v>21</v>
      </c>
    </row>
    <row r="3" spans="2:6" x14ac:dyDescent="0.3">
      <c r="B3" t="s">
        <v>23</v>
      </c>
      <c r="D3" t="s">
        <v>7</v>
      </c>
      <c r="F3" t="s">
        <v>27</v>
      </c>
    </row>
    <row r="4" spans="2:6" x14ac:dyDescent="0.3">
      <c r="B4" t="s">
        <v>28</v>
      </c>
      <c r="D4" t="s">
        <v>11</v>
      </c>
      <c r="F4" t="s">
        <v>23</v>
      </c>
    </row>
    <row r="5" spans="2:6" x14ac:dyDescent="0.3">
      <c r="B5" t="s">
        <v>8</v>
      </c>
      <c r="D5" t="s">
        <v>25</v>
      </c>
      <c r="F5" t="s">
        <v>24</v>
      </c>
    </row>
    <row r="6" spans="2:6" x14ac:dyDescent="0.3">
      <c r="D6" t="s">
        <v>26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8</vt:i4>
      </vt:variant>
      <vt:variant>
        <vt:lpstr>Plages nommées</vt:lpstr>
      </vt:variant>
      <vt:variant>
        <vt:i4>8</vt:i4>
      </vt:variant>
    </vt:vector>
  </HeadingPairs>
  <TitlesOfParts>
    <vt:vector size="16" baseType="lpstr">
      <vt:lpstr>Formulaire</vt:lpstr>
      <vt:lpstr>Devis</vt:lpstr>
      <vt:lpstr>Suivi</vt:lpstr>
      <vt:lpstr>Travaux 2023</vt:lpstr>
      <vt:lpstr>Diagramme de Gantt</vt:lpstr>
      <vt:lpstr>Matériels à commander</vt:lpstr>
      <vt:lpstr>Calendrier</vt:lpstr>
      <vt:lpstr>Liste déroulante</vt:lpstr>
      <vt:lpstr>Devis1</vt:lpstr>
      <vt:lpstr>Devisàfaire</vt:lpstr>
      <vt:lpstr>Statutcommande</vt:lpstr>
      <vt:lpstr>Suivi1</vt:lpstr>
      <vt:lpstr>Suividesaffaires</vt:lpstr>
      <vt:lpstr>Tabledevis</vt:lpstr>
      <vt:lpstr>TableSuivi</vt:lpstr>
      <vt:lpstr>Calendrier!Zone_d_impression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yannick chabod</dc:creator>
  <cp:lastModifiedBy>François ROUZE</cp:lastModifiedBy>
  <dcterms:created xsi:type="dcterms:W3CDTF">2023-04-04T13:52:05Z</dcterms:created>
  <dcterms:modified xsi:type="dcterms:W3CDTF">2023-04-07T06:04:43Z</dcterms:modified>
</cp:coreProperties>
</file>