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5DFF042-5C3A-499B-AFA4-A6F302FE7CFE}" xr6:coauthVersionLast="36" xr6:coauthVersionMax="47" xr10:uidLastSave="{00000000-0000-0000-0000-000000000000}"/>
  <bookViews>
    <workbookView xWindow="-120" yWindow="-120" windowWidth="20736" windowHeight="11160" xr2:uid="{75D89025-62AC-4963-87F5-E2B8A501B646}"/>
  </bookViews>
  <sheets>
    <sheet name="2023" sheetId="1" r:id="rId1"/>
  </sheets>
  <definedNames>
    <definedName name="l_description">'2023'!$R$2:$R$9</definedName>
    <definedName name="l_type">'2023'!$S$2:$S$3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N14" i="1"/>
  <c r="M14" i="1"/>
  <c r="L14" i="1"/>
  <c r="K14" i="1"/>
  <c r="J14" i="1"/>
  <c r="O8" i="1"/>
  <c r="N8" i="1"/>
  <c r="M8" i="1"/>
  <c r="L8" i="1"/>
  <c r="K8" i="1"/>
  <c r="J8" i="1"/>
  <c r="J4" i="1"/>
  <c r="K4" i="1"/>
  <c r="L4" i="1"/>
  <c r="M4" i="1"/>
  <c r="N4" i="1"/>
  <c r="O4" i="1"/>
  <c r="J5" i="1"/>
  <c r="K5" i="1"/>
  <c r="L5" i="1"/>
  <c r="M5" i="1"/>
  <c r="N5" i="1"/>
  <c r="O5" i="1"/>
  <c r="J6" i="1"/>
  <c r="K6" i="1"/>
  <c r="L6" i="1"/>
  <c r="M6" i="1"/>
  <c r="N6" i="1"/>
  <c r="O6" i="1"/>
  <c r="J7" i="1"/>
  <c r="K7" i="1"/>
  <c r="L7" i="1"/>
  <c r="M7" i="1"/>
  <c r="N7" i="1"/>
  <c r="O7" i="1"/>
  <c r="J11" i="1"/>
  <c r="K11" i="1"/>
  <c r="L11" i="1"/>
  <c r="M11" i="1"/>
  <c r="N11" i="1"/>
  <c r="O11" i="1"/>
  <c r="J12" i="1"/>
  <c r="K12" i="1"/>
  <c r="L12" i="1"/>
  <c r="M12" i="1"/>
  <c r="N12" i="1"/>
  <c r="O12" i="1"/>
  <c r="J13" i="1"/>
  <c r="K13" i="1"/>
  <c r="L13" i="1"/>
  <c r="M13" i="1"/>
  <c r="N13" i="1"/>
  <c r="O13" i="1"/>
  <c r="O3" i="1"/>
  <c r="N3" i="1"/>
  <c r="M3" i="1"/>
  <c r="L3" i="1"/>
  <c r="K3" i="1"/>
  <c r="J3" i="1"/>
  <c r="D12" i="1"/>
  <c r="E12" i="1"/>
  <c r="F12" i="1"/>
  <c r="G12" i="1"/>
  <c r="H12" i="1"/>
  <c r="I12" i="1"/>
  <c r="D13" i="1"/>
  <c r="E13" i="1"/>
  <c r="F13" i="1"/>
  <c r="G13" i="1"/>
  <c r="H13" i="1"/>
  <c r="I13" i="1"/>
  <c r="I11" i="1"/>
  <c r="H11" i="1"/>
  <c r="G11" i="1"/>
  <c r="F11" i="1"/>
  <c r="E11" i="1"/>
  <c r="D11" i="1"/>
  <c r="D4" i="1"/>
  <c r="E4" i="1"/>
  <c r="F4" i="1"/>
  <c r="G4" i="1"/>
  <c r="H4" i="1"/>
  <c r="I4" i="1"/>
  <c r="D5" i="1"/>
  <c r="E5" i="1"/>
  <c r="F5" i="1"/>
  <c r="G5" i="1"/>
  <c r="H5" i="1"/>
  <c r="I5" i="1"/>
  <c r="D6" i="1"/>
  <c r="E6" i="1"/>
  <c r="F6" i="1"/>
  <c r="G6" i="1"/>
  <c r="H6" i="1"/>
  <c r="I6" i="1"/>
  <c r="D7" i="1"/>
  <c r="E7" i="1"/>
  <c r="F7" i="1"/>
  <c r="G7" i="1"/>
  <c r="H7" i="1"/>
  <c r="I7" i="1"/>
  <c r="I3" i="1"/>
  <c r="D3" i="1"/>
  <c r="H3" i="1"/>
  <c r="G3" i="1"/>
  <c r="F3" i="1"/>
  <c r="E3" i="1"/>
  <c r="E14" i="1" l="1"/>
  <c r="F14" i="1"/>
  <c r="G14" i="1"/>
  <c r="H14" i="1"/>
  <c r="I14" i="1"/>
  <c r="F8" i="1"/>
  <c r="F17" i="1" s="1"/>
  <c r="G8" i="1"/>
  <c r="G17" i="1" s="1"/>
  <c r="H8" i="1"/>
  <c r="I8" i="1"/>
  <c r="J17" i="1"/>
  <c r="K17" i="1"/>
  <c r="N17" i="1"/>
  <c r="O17" i="1"/>
  <c r="E8" i="1"/>
  <c r="D8" i="1"/>
  <c r="D14" i="1" s="1"/>
  <c r="M17" i="1" l="1"/>
  <c r="E17" i="1"/>
  <c r="I17" i="1"/>
  <c r="L17" i="1"/>
  <c r="H17" i="1"/>
  <c r="D17" i="1"/>
</calcChain>
</file>

<file path=xl/sharedStrings.xml><?xml version="1.0" encoding="utf-8"?>
<sst xmlns="http://schemas.openxmlformats.org/spreadsheetml/2006/main" count="81" uniqueCount="35">
  <si>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</si>
  <si>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</si>
  <si>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</si>
  <si>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</si>
  <si>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</si>
  <si>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</si>
  <si>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</si>
  <si>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</si>
  <si>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</si>
  <si>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</si>
  <si>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</si>
  <si>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</si>
  <si>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REVENUS</t>
  </si>
  <si>
    <t>AlloVoisin</t>
  </si>
  <si>
    <t>Revenus Total</t>
  </si>
  <si>
    <t>DEPENSES</t>
  </si>
  <si>
    <t>To Good To Go</t>
  </si>
  <si>
    <t>Courses</t>
  </si>
  <si>
    <t>Dépenses Total</t>
  </si>
  <si>
    <t>DATE</t>
  </si>
  <si>
    <t>PRIX</t>
  </si>
  <si>
    <t>DESCRIPTION</t>
  </si>
  <si>
    <t>TYPE
 (Revenu / Dépense)</t>
  </si>
  <si>
    <t>DETAILS</t>
  </si>
  <si>
    <t>BUDGET MENSUEL</t>
  </si>
  <si>
    <t>DEPENSE</t>
  </si>
  <si>
    <t>REVENU</t>
  </si>
  <si>
    <t>Karcher</t>
  </si>
  <si>
    <t>Autres</t>
  </si>
  <si>
    <t>Holidog</t>
  </si>
  <si>
    <t>Animaute</t>
  </si>
  <si>
    <t>Phoenix</t>
  </si>
  <si>
    <t>Sources</t>
  </si>
  <si>
    <t>Description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</si>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</sst>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4"/>
      <color rgb="FF00206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6"/>
      <color theme="1"/>
      <name val="Arial"/>
      <family val="2"/>
    </font>
    <font>
      <b/>
      <sz val="1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1">
    <xf numFmtId="0" fontId="0" fillId="0" borderId="0" xfId="0"/>
    <xf numFmtId="0" fontId="0" fillId="2" borderId="1" xfId="0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3" xfId="0" applyFont="1" applyFill="1" applyBorder="1" applyAlignment="1">
      <alignment horizontal="center" vertical="center" wrapText="1"/>
    </xf>
    <xf numFmtId="164" fontId="5" fillId="5" borderId="3" xfId="1" applyNumberFormat="1" applyFont="1" applyFill="1" applyBorder="1" applyAlignment="1" applyProtection="1">
      <alignment horizontal="center" vertical="center" wrapText="1"/>
      <protection hidden="1"/>
    </xf>
    <xf numFmtId="0" fontId="8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164" fontId="2" fillId="3" borderId="3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textRotation="90" wrapText="1"/>
    </xf>
    <xf numFmtId="49" fontId="2" fillId="3" borderId="6" xfId="0" applyNumberFormat="1" applyFont="1" applyFill="1" applyBorder="1" applyAlignment="1">
      <alignment horizontal="center" vertical="center" textRotation="90" wrapText="1"/>
    </xf>
    <xf numFmtId="0" fontId="1" fillId="6" borderId="8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</cellXfs>
  <cellStyles count="2">
    <cellStyle name="Euro" xfId="1" xr:uid="{22AC456D-1346-4DA3-BE92-428B8B04EF51}"/>
    <cellStyle name="Normal" xfId="0" builtinId="0"/>
  </cellStyles>
  <dxfs count="6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/>
        <name val="Arial"/>
        <family val="2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5C31B7-4D40-406A-B6B3-165F4EC8886D}" name="Tableau1" displayName="Tableau1" ref="E22:H41" totalsRowShown="0" headerRowDxfId="5" dataDxfId="4">
  <sortState ref="E23:H34">
    <sortCondition descending="1" ref="E22:E34"/>
  </sortState>
  <tableColumns count="4">
    <tableColumn id="1" xr3:uid="{3E3DBA66-34ED-435B-8D13-B2059DE73201}" name="TYPE_x000a_ (Revenu / Dépense)" dataDxfId="3"/>
    <tableColumn id="2" xr3:uid="{481A2FEE-7A1C-4C5C-99A5-5018A9D9BF54}" name="DESCRIPTION" dataDxfId="2"/>
    <tableColumn id="3" xr3:uid="{2042D820-0718-4B7C-90E7-38FCFF437207}" name="DATE" dataDxfId="1"/>
    <tableColumn id="4" xr3:uid="{B130DC87-589C-43FE-B47A-2F3FFB94511A}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754AF-ADF4-477C-B256-A29D36C8479D}">
  <sheetPr codeName="Feuil1"/>
  <dimension ref="B1:S68"/>
  <sheetViews>
    <sheetView showZeros="0" tabSelected="1" zoomScale="70" zoomScaleNormal="70" workbookViewId="0">
      <selection activeCell="A12" sqref="A12"/>
    </sheetView>
  </sheetViews>
  <sheetFormatPr baseColWidth="10" defaultRowHeight="14.4" x14ac:dyDescent="0.3"/>
  <cols>
    <col min="3" max="15" width="40.6640625" customWidth="1"/>
    <col min="18" max="18" width="16.88671875" customWidth="1"/>
  </cols>
  <sheetData>
    <row r="1" spans="2:19" x14ac:dyDescent="0.3">
      <c r="R1" t="s">
        <v>33</v>
      </c>
      <c r="S1" t="s">
        <v>34</v>
      </c>
    </row>
    <row r="2" spans="2:19" ht="35.1" customHeight="1" x14ac:dyDescent="0.3">
      <c r="B2" s="1"/>
      <c r="C2" s="2" t="s">
        <v>32</v>
      </c>
      <c r="D2" s="2" t="s">
        <v>0</v>
      </c>
      <c r="E2" s="2" t="s">
        <v>1</v>
      </c>
      <c r="F2" s="2" t="s">
        <v>2</v>
      </c>
      <c r="G2" s="2" t="s">
        <v>3</v>
      </c>
      <c r="H2" s="2" t="s">
        <v>4</v>
      </c>
      <c r="I2" s="3" t="s">
        <v>5</v>
      </c>
      <c r="J2" s="3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4" t="s">
        <v>11</v>
      </c>
      <c r="R2" s="5" t="s">
        <v>29</v>
      </c>
      <c r="S2" s="19" t="s">
        <v>25</v>
      </c>
    </row>
    <row r="3" spans="2:19" ht="35.1" customHeight="1" x14ac:dyDescent="0.3">
      <c r="B3" s="17" t="s">
        <v>12</v>
      </c>
      <c r="C3" s="5" t="s">
        <v>29</v>
      </c>
      <c r="D3" s="6">
        <f>SUMIFS(Tableau1[PRIX],Tableau1[DATE],"&gt;=01/01/23",Tableau1[DATE],"&lt;1/02/23",Tableau1[DESCRIPTION],C3)</f>
        <v>0</v>
      </c>
      <c r="E3" s="6">
        <f>SUMIFS(Tableau1[PRIX],Tableau1[DATE],"&gt;=01/02/23",Tableau1[DATE],"&lt;1/03/23",Tableau1[DESCRIPTION],C3)</f>
        <v>0</v>
      </c>
      <c r="F3" s="6">
        <f>SUMIFS(Tableau1[PRIX],Tableau1[DATE],"&gt;=01/03/23",Tableau1[DATE],"&lt;1/04/23",Tableau1[DESCRIPTION],C3)</f>
        <v>160</v>
      </c>
      <c r="G3" s="6">
        <f>SUMIFS(Tableau1[PRIX],Tableau1[DATE],"&gt;=01/04/23",Tableau1[DATE],"&lt;1/05/23",Tableau1[DESCRIPTION],C3)</f>
        <v>0</v>
      </c>
      <c r="H3" s="6">
        <f>SUMIFS(Tableau1[PRIX],Tableau1[DATE],"&gt;=01/05/23",Tableau1[DATE],"&lt;1/06/23",Tableau1[DESCRIPTION],C3)</f>
        <v>0</v>
      </c>
      <c r="I3" s="6">
        <f>SUMIFS(Tableau1[PRIX],Tableau1[DATE],"&gt;=01/06/23",Tableau1[DATE],"&lt;1/07/23",Tableau1[DESCRIPTION],C3)</f>
        <v>0</v>
      </c>
      <c r="J3" s="6">
        <f>SUMIFS(Tableau1[PRIX],Tableau1[DATE],"&gt;=01/07/23",Tableau1[DATE],"&lt;1/08/23",Tableau1[DESCRIPTION],$C3)</f>
        <v>0</v>
      </c>
      <c r="K3" s="6">
        <f>SUMIFS(Tableau1[PRIX],Tableau1[DATE],"&gt;=01/08/23",Tableau1[DATE],"&lt;1/09/23",Tableau1[DESCRIPTION],$C3)</f>
        <v>0</v>
      </c>
      <c r="L3" s="6">
        <f>SUMIFS(Tableau1[PRIX],Tableau1[DATE],"&gt;=01/09/23",Tableau1[DATE],"&lt;1/10/23",Tableau1[DESCRIPTION],$C3)</f>
        <v>0</v>
      </c>
      <c r="M3" s="6">
        <f>SUMIFS(Tableau1[PRIX],Tableau1[DATE],"&gt;=01/10/23",Tableau1[DATE],"&lt;1/11/23",Tableau1[DESCRIPTION],$C3)</f>
        <v>0</v>
      </c>
      <c r="N3" s="6">
        <f>SUMIFS(Tableau1[PRIX],Tableau1[DATE],"&gt;=01/11/23",Tableau1[DATE],"&lt;1/12/23",Tableau1[DESCRIPTION],$C3)</f>
        <v>0</v>
      </c>
      <c r="O3" s="6">
        <f>SUMIFS(Tableau1[PRIX],Tableau1[DATE],"&gt;=01/12/23",Tableau1[DESCRIPTION],$C3)</f>
        <v>0</v>
      </c>
      <c r="R3" s="5" t="s">
        <v>30</v>
      </c>
      <c r="S3" s="20" t="s">
        <v>26</v>
      </c>
    </row>
    <row r="4" spans="2:19" ht="35.1" customHeight="1" x14ac:dyDescent="0.3">
      <c r="B4" s="18"/>
      <c r="C4" s="5" t="s">
        <v>30</v>
      </c>
      <c r="D4" s="6">
        <f>SUMIFS(Tableau1[PRIX],Tableau1[DATE],"&gt;=01/01/23",Tableau1[DATE],"&lt;1/02/23",Tableau1[DESCRIPTION],C4)</f>
        <v>20</v>
      </c>
      <c r="E4" s="6">
        <f>SUMIFS(Tableau1[PRIX],Tableau1[DATE],"&gt;=01/02/23",Tableau1[DATE],"&lt;1/03/23",Tableau1[DESCRIPTION],C4)</f>
        <v>80</v>
      </c>
      <c r="F4" s="6">
        <f>SUMIFS(Tableau1[PRIX],Tableau1[DATE],"&gt;=01/03/23",Tableau1[DATE],"&lt;1/04/23",Tableau1[DESCRIPTION],C4)</f>
        <v>0</v>
      </c>
      <c r="G4" s="6">
        <f>SUMIFS(Tableau1[PRIX],Tableau1[DATE],"&gt;=01/04/23",Tableau1[DATE],"&lt;1/05/23",Tableau1[DESCRIPTION],C4)</f>
        <v>0</v>
      </c>
      <c r="H4" s="6">
        <f>SUMIFS(Tableau1[PRIX],Tableau1[DATE],"&gt;=01/05/23",Tableau1[DATE],"&lt;1/06/23",Tableau1[DESCRIPTION],C4)</f>
        <v>0</v>
      </c>
      <c r="I4" s="6">
        <f>SUMIFS(Tableau1[PRIX],Tableau1[DATE],"&gt;=01/06/23",Tableau1[DATE],"&lt;1/07/23",Tableau1[DESCRIPTION],C4)</f>
        <v>0</v>
      </c>
      <c r="J4" s="6">
        <f>SUMIFS(Tableau1[PRIX],Tableau1[DATE],"&gt;=01/07/23",Tableau1[DATE],"&lt;1/08/23",Tableau1[DESCRIPTION],$C4)</f>
        <v>0</v>
      </c>
      <c r="K4" s="6">
        <f>SUMIFS(Tableau1[PRIX],Tableau1[DATE],"&gt;=01/08/23",Tableau1[DATE],"&lt;1/09/23",Tableau1[DESCRIPTION],$C4)</f>
        <v>0</v>
      </c>
      <c r="L4" s="6">
        <f>SUMIFS(Tableau1[PRIX],Tableau1[DATE],"&gt;=01/09/23",Tableau1[DATE],"&lt;1/10/23",Tableau1[DESCRIPTION],$C4)</f>
        <v>0</v>
      </c>
      <c r="M4" s="6">
        <f>SUMIFS(Tableau1[PRIX],Tableau1[DATE],"&gt;=01/10/23",Tableau1[DATE],"&lt;1/11/23",Tableau1[DESCRIPTION],$C4)</f>
        <v>0</v>
      </c>
      <c r="N4" s="6">
        <f>SUMIFS(Tableau1[PRIX],Tableau1[DATE],"&gt;=01/11/23",Tableau1[DATE],"&lt;1/12/23",Tableau1[DESCRIPTION],$C4)</f>
        <v>0</v>
      </c>
      <c r="O4" s="6">
        <f>SUMIFS(Tableau1[PRIX],Tableau1[DATE],"&gt;=01/12/23",Tableau1[DESCRIPTION],$C4)</f>
        <v>0</v>
      </c>
      <c r="R4" s="5" t="s">
        <v>13</v>
      </c>
    </row>
    <row r="5" spans="2:19" ht="35.1" customHeight="1" x14ac:dyDescent="0.3">
      <c r="B5" s="18"/>
      <c r="C5" s="5" t="s">
        <v>13</v>
      </c>
      <c r="D5" s="6">
        <f>SUMIFS(Tableau1[PRIX],Tableau1[DATE],"&gt;=01/01/23",Tableau1[DATE],"&lt;1/02/23",Tableau1[DESCRIPTION],C5)</f>
        <v>0</v>
      </c>
      <c r="E5" s="6">
        <f>SUMIFS(Tableau1[PRIX],Tableau1[DATE],"&gt;=01/02/23",Tableau1[DATE],"&lt;1/03/23",Tableau1[DESCRIPTION],C5)</f>
        <v>0</v>
      </c>
      <c r="F5" s="6">
        <f>SUMIFS(Tableau1[PRIX],Tableau1[DATE],"&gt;=01/03/23",Tableau1[DATE],"&lt;1/04/23",Tableau1[DESCRIPTION],C5)</f>
        <v>0</v>
      </c>
      <c r="G5" s="6">
        <f>SUMIFS(Tableau1[PRIX],Tableau1[DATE],"&gt;=01/04/23",Tableau1[DATE],"&lt;1/05/23",Tableau1[DESCRIPTION],C5)</f>
        <v>0</v>
      </c>
      <c r="H5" s="6">
        <f>SUMIFS(Tableau1[PRIX],Tableau1[DATE],"&gt;=01/05/23",Tableau1[DATE],"&lt;1/06/23",Tableau1[DESCRIPTION],C5)</f>
        <v>0</v>
      </c>
      <c r="I5" s="6">
        <f>SUMIFS(Tableau1[PRIX],Tableau1[DATE],"&gt;=01/06/23",Tableau1[DATE],"&lt;1/07/23",Tableau1[DESCRIPTION],C5)</f>
        <v>0</v>
      </c>
      <c r="J5" s="6">
        <f>SUMIFS(Tableau1[PRIX],Tableau1[DATE],"&gt;=01/07/23",Tableau1[DATE],"&lt;1/08/23",Tableau1[DESCRIPTION],$C5)</f>
        <v>0</v>
      </c>
      <c r="K5" s="6">
        <f>SUMIFS(Tableau1[PRIX],Tableau1[DATE],"&gt;=01/08/23",Tableau1[DATE],"&lt;1/09/23",Tableau1[DESCRIPTION],$C5)</f>
        <v>0</v>
      </c>
      <c r="L5" s="6">
        <f>SUMIFS(Tableau1[PRIX],Tableau1[DATE],"&gt;=01/09/23",Tableau1[DATE],"&lt;1/10/23",Tableau1[DESCRIPTION],$C5)</f>
        <v>0</v>
      </c>
      <c r="M5" s="6">
        <f>SUMIFS(Tableau1[PRIX],Tableau1[DATE],"&gt;=01/10/23",Tableau1[DATE],"&lt;1/11/23",Tableau1[DESCRIPTION],$C5)</f>
        <v>0</v>
      </c>
      <c r="N5" s="6">
        <f>SUMIFS(Tableau1[PRIX],Tableau1[DATE],"&gt;=01/11/23",Tableau1[DATE],"&lt;1/12/23",Tableau1[DESCRIPTION],$C5)</f>
        <v>0</v>
      </c>
      <c r="O5" s="6">
        <f>SUMIFS(Tableau1[PRIX],Tableau1[DATE],"&gt;=01/12/23",Tableau1[DESCRIPTION],$C5)</f>
        <v>0</v>
      </c>
      <c r="R5" s="5" t="s">
        <v>27</v>
      </c>
    </row>
    <row r="6" spans="2:19" ht="35.1" customHeight="1" x14ac:dyDescent="0.3">
      <c r="B6" s="18"/>
      <c r="C6" s="5" t="s">
        <v>27</v>
      </c>
      <c r="D6" s="6">
        <f>SUMIFS(Tableau1[PRIX],Tableau1[DATE],"&gt;=01/01/23",Tableau1[DATE],"&lt;1/02/23",Tableau1[DESCRIPTION],C6)</f>
        <v>0</v>
      </c>
      <c r="E6" s="6">
        <f>SUMIFS(Tableau1[PRIX],Tableau1[DATE],"&gt;=01/02/23",Tableau1[DATE],"&lt;1/03/23",Tableau1[DESCRIPTION],C6)</f>
        <v>20</v>
      </c>
      <c r="F6" s="6">
        <f>SUMIFS(Tableau1[PRIX],Tableau1[DATE],"&gt;=01/03/23",Tableau1[DATE],"&lt;1/04/23",Tableau1[DESCRIPTION],C6)</f>
        <v>0</v>
      </c>
      <c r="G6" s="6">
        <f>SUMIFS(Tableau1[PRIX],Tableau1[DATE],"&gt;=01/04/23",Tableau1[DATE],"&lt;1/05/23",Tableau1[DESCRIPTION],C6)</f>
        <v>0</v>
      </c>
      <c r="H6" s="6">
        <f>SUMIFS(Tableau1[PRIX],Tableau1[DATE],"&gt;=01/05/23",Tableau1[DATE],"&lt;1/06/23",Tableau1[DESCRIPTION],C6)</f>
        <v>0</v>
      </c>
      <c r="I6" s="6">
        <f>SUMIFS(Tableau1[PRIX],Tableau1[DATE],"&gt;=01/06/23",Tableau1[DATE],"&lt;1/07/23",Tableau1[DESCRIPTION],C6)</f>
        <v>0</v>
      </c>
      <c r="J6" s="6">
        <f>SUMIFS(Tableau1[PRIX],Tableau1[DATE],"&gt;=01/07/23",Tableau1[DATE],"&lt;1/08/23",Tableau1[DESCRIPTION],$C6)</f>
        <v>0</v>
      </c>
      <c r="K6" s="6">
        <f>SUMIFS(Tableau1[PRIX],Tableau1[DATE],"&gt;=01/08/23",Tableau1[DATE],"&lt;1/09/23",Tableau1[DESCRIPTION],$C6)</f>
        <v>0</v>
      </c>
      <c r="L6" s="6">
        <f>SUMIFS(Tableau1[PRIX],Tableau1[DATE],"&gt;=01/09/23",Tableau1[DATE],"&lt;1/10/23",Tableau1[DESCRIPTION],$C6)</f>
        <v>0</v>
      </c>
      <c r="M6" s="6">
        <f>SUMIFS(Tableau1[PRIX],Tableau1[DATE],"&gt;=01/10/23",Tableau1[DATE],"&lt;1/11/23",Tableau1[DESCRIPTION],$C6)</f>
        <v>0</v>
      </c>
      <c r="N6" s="6">
        <f>SUMIFS(Tableau1[PRIX],Tableau1[DATE],"&gt;=01/11/23",Tableau1[DATE],"&lt;1/12/23",Tableau1[DESCRIPTION],$C6)</f>
        <v>0</v>
      </c>
      <c r="O6" s="6">
        <f>SUMIFS(Tableau1[PRIX],Tableau1[DATE],"&gt;=01/12/23",Tableau1[DESCRIPTION],$C6)</f>
        <v>0</v>
      </c>
      <c r="R6" s="5" t="s">
        <v>28</v>
      </c>
    </row>
    <row r="7" spans="2:19" ht="35.1" customHeight="1" x14ac:dyDescent="0.3">
      <c r="B7" s="18"/>
      <c r="C7" s="5" t="s">
        <v>28</v>
      </c>
      <c r="D7" s="6">
        <f>SUMIFS(Tableau1[PRIX],Tableau1[DATE],"&gt;=01/01/23",Tableau1[DATE],"&lt;1/02/23",Tableau1[DESCRIPTION],C7)</f>
        <v>0</v>
      </c>
      <c r="E7" s="6">
        <f>SUMIFS(Tableau1[PRIX],Tableau1[DATE],"&gt;=01/02/23",Tableau1[DATE],"&lt;1/03/23",Tableau1[DESCRIPTION],C7)</f>
        <v>0</v>
      </c>
      <c r="F7" s="6">
        <f>SUMIFS(Tableau1[PRIX],Tableau1[DATE],"&gt;=01/03/23",Tableau1[DATE],"&lt;1/04/23",Tableau1[DESCRIPTION],C7)</f>
        <v>0</v>
      </c>
      <c r="G7" s="6">
        <f>SUMIFS(Tableau1[PRIX],Tableau1[DATE],"&gt;=01/04/23",Tableau1[DATE],"&lt;1/05/23",Tableau1[DESCRIPTION],C7)</f>
        <v>0</v>
      </c>
      <c r="H7" s="6">
        <f>SUMIFS(Tableau1[PRIX],Tableau1[DATE],"&gt;=01/05/23",Tableau1[DATE],"&lt;1/06/23",Tableau1[DESCRIPTION],C7)</f>
        <v>0</v>
      </c>
      <c r="I7" s="6">
        <f>SUMIFS(Tableau1[PRIX],Tableau1[DATE],"&gt;=01/06/23",Tableau1[DATE],"&lt;1/07/23",Tableau1[DESCRIPTION],C7)</f>
        <v>0</v>
      </c>
      <c r="J7" s="6">
        <f>SUMIFS(Tableau1[PRIX],Tableau1[DATE],"&gt;=01/07/23",Tableau1[DATE],"&lt;1/08/23",Tableau1[DESCRIPTION],$C7)</f>
        <v>0</v>
      </c>
      <c r="K7" s="6">
        <f>SUMIFS(Tableau1[PRIX],Tableau1[DATE],"&gt;=01/08/23",Tableau1[DATE],"&lt;1/09/23",Tableau1[DESCRIPTION],$C7)</f>
        <v>0</v>
      </c>
      <c r="L7" s="6">
        <f>SUMIFS(Tableau1[PRIX],Tableau1[DATE],"&gt;=01/09/23",Tableau1[DATE],"&lt;1/10/23",Tableau1[DESCRIPTION],$C7)</f>
        <v>0</v>
      </c>
      <c r="M7" s="6">
        <f>SUMIFS(Tableau1[PRIX],Tableau1[DATE],"&gt;=01/10/23",Tableau1[DATE],"&lt;1/11/23",Tableau1[DESCRIPTION],$C7)</f>
        <v>0</v>
      </c>
      <c r="N7" s="6">
        <f>SUMIFS(Tableau1[PRIX],Tableau1[DATE],"&gt;=01/11/23",Tableau1[DATE],"&lt;1/12/23",Tableau1[DESCRIPTION],$C7)</f>
        <v>0</v>
      </c>
      <c r="O7" s="6">
        <f>SUMIFS(Tableau1[PRIX],Tableau1[DATE],"&gt;=01/12/23",Tableau1[DESCRIPTION],$C7)</f>
        <v>0</v>
      </c>
      <c r="R7" s="5" t="s">
        <v>16</v>
      </c>
    </row>
    <row r="8" spans="2:19" ht="35.1" customHeight="1" x14ac:dyDescent="0.3">
      <c r="B8" s="18"/>
      <c r="C8" s="7" t="s">
        <v>14</v>
      </c>
      <c r="D8" s="8">
        <f>IF(SUM(D3:D7)=0,"",SUM(D3:D7))</f>
        <v>20</v>
      </c>
      <c r="E8" s="8">
        <f t="shared" ref="D8:O8" si="0">IF(SUM(E3:E7)=0,"",SUM(E3:E7))</f>
        <v>100</v>
      </c>
      <c r="F8" s="8">
        <f t="shared" si="0"/>
        <v>160</v>
      </c>
      <c r="G8" s="8" t="str">
        <f t="shared" si="0"/>
        <v/>
      </c>
      <c r="H8" s="8" t="str">
        <f t="shared" si="0"/>
        <v/>
      </c>
      <c r="I8" s="8" t="str">
        <f t="shared" si="0"/>
        <v/>
      </c>
      <c r="J8" s="8" t="str">
        <f t="shared" ref="J8" si="1">IF(SUM(J3:J7)=0,"",SUM(J3:J7))</f>
        <v/>
      </c>
      <c r="K8" s="8" t="str">
        <f t="shared" ref="K8" si="2">IF(SUM(K3:K7)=0,"",SUM(K3:K7))</f>
        <v/>
      </c>
      <c r="L8" s="8" t="str">
        <f t="shared" ref="L8" si="3">IF(SUM(L3:L7)=0,"",SUM(L3:L7))</f>
        <v/>
      </c>
      <c r="M8" s="8" t="str">
        <f t="shared" ref="M8" si="4">IF(SUM(M3:M7)=0,"",SUM(M3:M7))</f>
        <v/>
      </c>
      <c r="N8" s="8" t="str">
        <f t="shared" ref="N8" si="5">IF(SUM(N3:N7)=0,"",SUM(N3:N7))</f>
        <v/>
      </c>
      <c r="O8" s="8" t="str">
        <f t="shared" ref="O8" si="6">IF(SUM(O3:O7)=0,"",SUM(O3:O7))</f>
        <v/>
      </c>
      <c r="R8" s="5" t="s">
        <v>31</v>
      </c>
    </row>
    <row r="9" spans="2:19" ht="15" x14ac:dyDescent="0.3">
      <c r="R9" s="5" t="s">
        <v>17</v>
      </c>
    </row>
    <row r="11" spans="2:19" ht="35.1" customHeight="1" x14ac:dyDescent="0.3">
      <c r="B11" s="17" t="s">
        <v>15</v>
      </c>
      <c r="C11" s="5" t="s">
        <v>16</v>
      </c>
      <c r="D11" s="6">
        <f>SUMIFS(Tableau1[PRIX],Tableau1[DATE],"&gt;=01/01/23",Tableau1[DATE],"&lt;1/02/23",Tableau1[DESCRIPTION],C11)</f>
        <v>28.94</v>
      </c>
      <c r="E11" s="6">
        <f>SUMIFS(Tableau1[PRIX],Tableau1[DATE],"&gt;=01/02/23",Tableau1[DATE],"&lt;1/03/23",Tableau1[DESCRIPTION],C11)</f>
        <v>47.420000000000009</v>
      </c>
      <c r="F11" s="6">
        <f>SUMIFS(Tableau1[PRIX],Tableau1[DATE],"&gt;=01/03/23",Tableau1[DATE],"&lt;1/04/23",Tableau1[DESCRIPTION],C11)</f>
        <v>0</v>
      </c>
      <c r="G11" s="6">
        <f>SUMIFS(Tableau1[PRIX],Tableau1[DATE],"&gt;=01/04/23",Tableau1[DATE],"&lt;1/05/23",Tableau1[DESCRIPTION],C11)</f>
        <v>0</v>
      </c>
      <c r="H11" s="6">
        <f>SUMIFS(Tableau1[PRIX],Tableau1[DATE],"&gt;=01/05/23",Tableau1[DATE],"&lt;1/06/23",Tableau1[DESCRIPTION],C11)</f>
        <v>0</v>
      </c>
      <c r="I11" s="6">
        <f>SUMIFS(Tableau1[PRIX],Tableau1[DATE],"&gt;=01/06/23",Tableau1[DATE],"&lt;1/07/23",Tableau1[DESCRIPTION],C11)</f>
        <v>0</v>
      </c>
      <c r="J11" s="6">
        <f>SUMIFS(Tableau1[PRIX],Tableau1[DATE],"&gt;=01/07/23",Tableau1[DATE],"&lt;1/08/23",Tableau1[DESCRIPTION],$C11)</f>
        <v>0</v>
      </c>
      <c r="K11" s="6">
        <f>SUMIFS(Tableau1[PRIX],Tableau1[DATE],"&gt;=01/08/23",Tableau1[DATE],"&lt;1/09/23",Tableau1[DESCRIPTION],$C11)</f>
        <v>0</v>
      </c>
      <c r="L11" s="6">
        <f>SUMIFS(Tableau1[PRIX],Tableau1[DATE],"&gt;=01/09/23",Tableau1[DATE],"&lt;1/10/23",Tableau1[DESCRIPTION],$C11)</f>
        <v>0</v>
      </c>
      <c r="M11" s="6">
        <f>SUMIFS(Tableau1[PRIX],Tableau1[DATE],"&gt;=01/10/23",Tableau1[DATE],"&lt;1/11/23",Tableau1[DESCRIPTION],$C11)</f>
        <v>0</v>
      </c>
      <c r="N11" s="6">
        <f>SUMIFS(Tableau1[PRIX],Tableau1[DATE],"&gt;=01/11/23",Tableau1[DATE],"&lt;1/12/23",Tableau1[DESCRIPTION],$C11)</f>
        <v>0</v>
      </c>
      <c r="O11" s="6">
        <f>SUMIFS(Tableau1[PRIX],Tableau1[DATE],"&gt;=01/12/23",Tableau1[DESCRIPTION],$C11)</f>
        <v>0</v>
      </c>
    </row>
    <row r="12" spans="2:19" ht="35.1" customHeight="1" x14ac:dyDescent="0.3">
      <c r="B12" s="18"/>
      <c r="C12" s="5" t="s">
        <v>31</v>
      </c>
      <c r="D12" s="6">
        <f>SUMIFS(Tableau1[PRIX],Tableau1[DATE],"&gt;=01/01/23",Tableau1[DATE],"&lt;1/02/23",Tableau1[DESCRIPTION],C12)</f>
        <v>0</v>
      </c>
      <c r="E12" s="6">
        <f>SUMIFS(Tableau1[PRIX],Tableau1[DATE],"&gt;=01/02/23",Tableau1[DATE],"&lt;1/03/23",Tableau1[DESCRIPTION],C12)</f>
        <v>7.98</v>
      </c>
      <c r="F12" s="6">
        <f>SUMIFS(Tableau1[PRIX],Tableau1[DATE],"&gt;=01/03/23",Tableau1[DATE],"&lt;1/04/23",Tableau1[DESCRIPTION],C12)</f>
        <v>0</v>
      </c>
      <c r="G12" s="6">
        <f>SUMIFS(Tableau1[PRIX],Tableau1[DATE],"&gt;=01/04/23",Tableau1[DATE],"&lt;1/05/23",Tableau1[DESCRIPTION],C12)</f>
        <v>0</v>
      </c>
      <c r="H12" s="6">
        <f>SUMIFS(Tableau1[PRIX],Tableau1[DATE],"&gt;=01/05/23",Tableau1[DATE],"&lt;1/06/23",Tableau1[DESCRIPTION],C12)</f>
        <v>0</v>
      </c>
      <c r="I12" s="6">
        <f>SUMIFS(Tableau1[PRIX],Tableau1[DATE],"&gt;=01/06/23",Tableau1[DATE],"&lt;1/07/23",Tableau1[DESCRIPTION],C12)</f>
        <v>0</v>
      </c>
      <c r="J12" s="6">
        <f>SUMIFS(Tableau1[PRIX],Tableau1[DATE],"&gt;=01/07/23",Tableau1[DATE],"&lt;1/08/23",Tableau1[DESCRIPTION],$C12)</f>
        <v>0</v>
      </c>
      <c r="K12" s="6">
        <f>SUMIFS(Tableau1[PRIX],Tableau1[DATE],"&gt;=01/08/23",Tableau1[DATE],"&lt;1/09/23",Tableau1[DESCRIPTION],$C12)</f>
        <v>0</v>
      </c>
      <c r="L12" s="6">
        <f>SUMIFS(Tableau1[PRIX],Tableau1[DATE],"&gt;=01/09/23",Tableau1[DATE],"&lt;1/10/23",Tableau1[DESCRIPTION],$C12)</f>
        <v>0</v>
      </c>
      <c r="M12" s="6">
        <f>SUMIFS(Tableau1[PRIX],Tableau1[DATE],"&gt;=01/10/23",Tableau1[DATE],"&lt;1/11/23",Tableau1[DESCRIPTION],$C12)</f>
        <v>0</v>
      </c>
      <c r="N12" s="6">
        <f>SUMIFS(Tableau1[PRIX],Tableau1[DATE],"&gt;=01/11/23",Tableau1[DATE],"&lt;1/12/23",Tableau1[DESCRIPTION],$C12)</f>
        <v>0</v>
      </c>
      <c r="O12" s="6">
        <f>SUMIFS(Tableau1[PRIX],Tableau1[DATE],"&gt;=01/12/23",Tableau1[DESCRIPTION],$C12)</f>
        <v>0</v>
      </c>
    </row>
    <row r="13" spans="2:19" ht="35.1" customHeight="1" x14ac:dyDescent="0.3">
      <c r="B13" s="18"/>
      <c r="C13" s="5" t="s">
        <v>17</v>
      </c>
      <c r="D13" s="6">
        <f>SUMIFS(Tableau1[PRIX],Tableau1[DATE],"&gt;=01/01/23",Tableau1[DATE],"&lt;1/02/23",Tableau1[DESCRIPTION],C13)</f>
        <v>0</v>
      </c>
      <c r="E13" s="6">
        <f>SUMIFS(Tableau1[PRIX],Tableau1[DATE],"&gt;=01/02/23",Tableau1[DATE],"&lt;1/03/23",Tableau1[DESCRIPTION],C13)</f>
        <v>0</v>
      </c>
      <c r="F13" s="6">
        <f>SUMIFS(Tableau1[PRIX],Tableau1[DATE],"&gt;=01/03/23",Tableau1[DATE],"&lt;1/04/23",Tableau1[DESCRIPTION],C13)</f>
        <v>0</v>
      </c>
      <c r="G13" s="6">
        <f>SUMIFS(Tableau1[PRIX],Tableau1[DATE],"&gt;=01/04/23",Tableau1[DATE],"&lt;1/05/23",Tableau1[DESCRIPTION],C13)</f>
        <v>0</v>
      </c>
      <c r="H13" s="6">
        <f>SUMIFS(Tableau1[PRIX],Tableau1[DATE],"&gt;=01/05/23",Tableau1[DATE],"&lt;1/06/23",Tableau1[DESCRIPTION],C13)</f>
        <v>0</v>
      </c>
      <c r="I13" s="6">
        <f>SUMIFS(Tableau1[PRIX],Tableau1[DATE],"&gt;=01/06/23",Tableau1[DATE],"&lt;1/07/23",Tableau1[DESCRIPTION],C13)</f>
        <v>0</v>
      </c>
      <c r="J13" s="6">
        <f>SUMIFS(Tableau1[PRIX],Tableau1[DATE],"&gt;=01/07/23",Tableau1[DATE],"&lt;1/08/23",Tableau1[DESCRIPTION],$C13)</f>
        <v>0</v>
      </c>
      <c r="K13" s="6">
        <f>SUMIFS(Tableau1[PRIX],Tableau1[DATE],"&gt;=01/08/23",Tableau1[DATE],"&lt;1/09/23",Tableau1[DESCRIPTION],$C13)</f>
        <v>0</v>
      </c>
      <c r="L13" s="6">
        <f>SUMIFS(Tableau1[PRIX],Tableau1[DATE],"&gt;=01/09/23",Tableau1[DATE],"&lt;1/10/23",Tableau1[DESCRIPTION],$C13)</f>
        <v>0</v>
      </c>
      <c r="M13" s="6">
        <f>SUMIFS(Tableau1[PRIX],Tableau1[DATE],"&gt;=01/10/23",Tableau1[DATE],"&lt;1/11/23",Tableau1[DESCRIPTION],$C13)</f>
        <v>0</v>
      </c>
      <c r="N13" s="6">
        <f>SUMIFS(Tableau1[PRIX],Tableau1[DATE],"&gt;=01/11/23",Tableau1[DATE],"&lt;1/12/23",Tableau1[DESCRIPTION],$C13)</f>
        <v>0</v>
      </c>
      <c r="O13" s="6">
        <f>SUMIFS(Tableau1[PRIX],Tableau1[DATE],"&gt;=01/12/23",Tableau1[DESCRIPTION],$C13)</f>
        <v>0</v>
      </c>
    </row>
    <row r="14" spans="2:19" ht="35.1" customHeight="1" x14ac:dyDescent="0.3">
      <c r="B14" s="18"/>
      <c r="C14" s="7" t="s">
        <v>18</v>
      </c>
      <c r="D14" s="8">
        <f>IF(SUM(D3:D13)=0,"",SUM(D3:D13))</f>
        <v>68.94</v>
      </c>
      <c r="E14" s="8">
        <f t="shared" ref="E14:O14" si="7">IF(SUM(E11:E13)=0,"",SUM(E11:E13))</f>
        <v>55.400000000000006</v>
      </c>
      <c r="F14" s="8" t="str">
        <f t="shared" si="7"/>
        <v/>
      </c>
      <c r="G14" s="8" t="str">
        <f t="shared" si="7"/>
        <v/>
      </c>
      <c r="H14" s="8" t="str">
        <f t="shared" si="7"/>
        <v/>
      </c>
      <c r="I14" s="8" t="str">
        <f t="shared" si="7"/>
        <v/>
      </c>
      <c r="J14" s="8" t="str">
        <f t="shared" si="7"/>
        <v/>
      </c>
      <c r="K14" s="8" t="str">
        <f t="shared" si="7"/>
        <v/>
      </c>
      <c r="L14" s="8" t="str">
        <f t="shared" si="7"/>
        <v/>
      </c>
      <c r="M14" s="8" t="str">
        <f t="shared" si="7"/>
        <v/>
      </c>
      <c r="N14" s="8" t="str">
        <f t="shared" si="7"/>
        <v/>
      </c>
      <c r="O14" s="8" t="str">
        <f t="shared" si="7"/>
        <v/>
      </c>
    </row>
    <row r="17" spans="3:15" ht="35.1" customHeight="1" x14ac:dyDescent="0.3">
      <c r="C17" s="3" t="s">
        <v>24</v>
      </c>
      <c r="D17" s="11">
        <f>IF(AND(D8="",D14=""),"",IF(D14="",D8,IF(D8="",-D14,D8-D14)))</f>
        <v>-48.94</v>
      </c>
      <c r="E17" s="11">
        <f t="shared" ref="E17:O17" si="8">IF(AND(E8="",E14=""),"",IF(E14="",E8,IF(E8="",-E14,E8-E14)))</f>
        <v>44.599999999999994</v>
      </c>
      <c r="F17" s="11">
        <f t="shared" si="8"/>
        <v>160</v>
      </c>
      <c r="G17" s="11" t="str">
        <f t="shared" si="8"/>
        <v/>
      </c>
      <c r="H17" s="11" t="str">
        <f t="shared" si="8"/>
        <v/>
      </c>
      <c r="I17" s="11" t="str">
        <f t="shared" si="8"/>
        <v/>
      </c>
      <c r="J17" s="11" t="str">
        <f t="shared" si="8"/>
        <v/>
      </c>
      <c r="K17" s="11" t="str">
        <f t="shared" si="8"/>
        <v/>
      </c>
      <c r="L17" s="11" t="str">
        <f t="shared" si="8"/>
        <v/>
      </c>
      <c r="M17" s="11" t="str">
        <f t="shared" si="8"/>
        <v/>
      </c>
      <c r="N17" s="11" t="str">
        <f t="shared" si="8"/>
        <v/>
      </c>
      <c r="O17" s="11" t="str">
        <f t="shared" si="8"/>
        <v/>
      </c>
    </row>
    <row r="21" spans="3:15" ht="45" customHeight="1" x14ac:dyDescent="0.3">
      <c r="E21" s="15" t="s">
        <v>23</v>
      </c>
      <c r="F21" s="16"/>
      <c r="G21" s="16"/>
      <c r="H21" s="16"/>
    </row>
    <row r="22" spans="3:15" ht="45" customHeight="1" x14ac:dyDescent="0.3">
      <c r="E22" s="9" t="s">
        <v>22</v>
      </c>
      <c r="F22" s="10" t="s">
        <v>21</v>
      </c>
      <c r="G22" s="10" t="s">
        <v>19</v>
      </c>
      <c r="H22" s="10" t="s">
        <v>20</v>
      </c>
    </row>
    <row r="23" spans="3:15" ht="30" customHeight="1" x14ac:dyDescent="0.3">
      <c r="E23" s="12" t="s">
        <v>25</v>
      </c>
      <c r="F23" s="12" t="s">
        <v>16</v>
      </c>
      <c r="G23" s="14">
        <v>44953</v>
      </c>
      <c r="H23" s="13">
        <v>4.99</v>
      </c>
    </row>
    <row r="24" spans="3:15" ht="30" customHeight="1" x14ac:dyDescent="0.3">
      <c r="E24" s="12" t="s">
        <v>25</v>
      </c>
      <c r="F24" s="12" t="s">
        <v>16</v>
      </c>
      <c r="G24" s="14">
        <v>44953</v>
      </c>
      <c r="H24" s="13">
        <v>3.99</v>
      </c>
    </row>
    <row r="25" spans="3:15" ht="30" customHeight="1" x14ac:dyDescent="0.3">
      <c r="E25" s="12" t="s">
        <v>25</v>
      </c>
      <c r="F25" s="12" t="s">
        <v>16</v>
      </c>
      <c r="G25" s="14">
        <v>44954</v>
      </c>
      <c r="H25" s="13">
        <v>3.99</v>
      </c>
    </row>
    <row r="26" spans="3:15" ht="30" customHeight="1" x14ac:dyDescent="0.3">
      <c r="E26" s="12" t="s">
        <v>25</v>
      </c>
      <c r="F26" s="12" t="s">
        <v>16</v>
      </c>
      <c r="G26" s="14">
        <v>44955</v>
      </c>
      <c r="H26" s="13">
        <v>3.99</v>
      </c>
    </row>
    <row r="27" spans="3:15" ht="30" customHeight="1" x14ac:dyDescent="0.3">
      <c r="E27" s="12" t="s">
        <v>25</v>
      </c>
      <c r="F27" s="12" t="s">
        <v>16</v>
      </c>
      <c r="G27" s="14">
        <v>44957</v>
      </c>
      <c r="H27" s="13">
        <v>11.98</v>
      </c>
    </row>
    <row r="28" spans="3:15" ht="30" customHeight="1" x14ac:dyDescent="0.3">
      <c r="E28" s="12" t="s">
        <v>25</v>
      </c>
      <c r="F28" s="12" t="s">
        <v>16</v>
      </c>
      <c r="G28" s="14">
        <v>44960</v>
      </c>
      <c r="H28" s="13">
        <v>4.99</v>
      </c>
    </row>
    <row r="29" spans="3:15" ht="30" customHeight="1" x14ac:dyDescent="0.3">
      <c r="E29" s="12" t="s">
        <v>25</v>
      </c>
      <c r="F29" s="12" t="s">
        <v>16</v>
      </c>
      <c r="G29" s="14">
        <v>44961</v>
      </c>
      <c r="H29" s="13">
        <v>7.99</v>
      </c>
    </row>
    <row r="30" spans="3:15" ht="30" customHeight="1" x14ac:dyDescent="0.3">
      <c r="E30" s="12" t="s">
        <v>25</v>
      </c>
      <c r="F30" s="12" t="s">
        <v>16</v>
      </c>
      <c r="G30" s="14">
        <v>44965</v>
      </c>
      <c r="H30" s="13">
        <v>7.99</v>
      </c>
    </row>
    <row r="31" spans="3:15" ht="30" customHeight="1" x14ac:dyDescent="0.3">
      <c r="E31" s="12" t="s">
        <v>25</v>
      </c>
      <c r="F31" s="12" t="s">
        <v>16</v>
      </c>
      <c r="G31" s="14">
        <v>44966</v>
      </c>
      <c r="H31" s="13">
        <v>2.4900000000000002</v>
      </c>
    </row>
    <row r="32" spans="3:15" ht="30" customHeight="1" x14ac:dyDescent="0.3">
      <c r="E32" s="12" t="s">
        <v>25</v>
      </c>
      <c r="F32" s="12" t="s">
        <v>16</v>
      </c>
      <c r="G32" s="14">
        <v>44970</v>
      </c>
      <c r="H32" s="13">
        <v>3.99</v>
      </c>
    </row>
    <row r="33" spans="5:8" ht="30" customHeight="1" x14ac:dyDescent="0.3">
      <c r="E33" s="12" t="s">
        <v>25</v>
      </c>
      <c r="F33" s="12" t="s">
        <v>16</v>
      </c>
      <c r="G33" s="14">
        <v>44978</v>
      </c>
      <c r="H33" s="13">
        <v>5.99</v>
      </c>
    </row>
    <row r="34" spans="5:8" ht="30" customHeight="1" x14ac:dyDescent="0.3">
      <c r="E34" s="12" t="s">
        <v>25</v>
      </c>
      <c r="F34" s="12" t="s">
        <v>16</v>
      </c>
      <c r="G34" s="14">
        <v>44980</v>
      </c>
      <c r="H34" s="13">
        <v>9.99</v>
      </c>
    </row>
    <row r="35" spans="5:8" ht="30" customHeight="1" x14ac:dyDescent="0.3">
      <c r="E35" s="12" t="s">
        <v>25</v>
      </c>
      <c r="F35" s="12" t="s">
        <v>16</v>
      </c>
      <c r="G35" s="14">
        <v>44980</v>
      </c>
      <c r="H35" s="13">
        <v>3.99</v>
      </c>
    </row>
    <row r="36" spans="5:8" ht="30" customHeight="1" x14ac:dyDescent="0.3">
      <c r="E36" s="12" t="s">
        <v>25</v>
      </c>
      <c r="F36" s="12" t="s">
        <v>31</v>
      </c>
      <c r="G36" s="14">
        <v>44967</v>
      </c>
      <c r="H36" s="13">
        <v>3.99</v>
      </c>
    </row>
    <row r="37" spans="5:8" ht="30" customHeight="1" x14ac:dyDescent="0.3">
      <c r="E37" s="12" t="s">
        <v>25</v>
      </c>
      <c r="F37" s="12" t="s">
        <v>31</v>
      </c>
      <c r="G37" s="14">
        <v>44963</v>
      </c>
      <c r="H37" s="13">
        <v>3.99</v>
      </c>
    </row>
    <row r="38" spans="5:8" ht="30" customHeight="1" x14ac:dyDescent="0.3">
      <c r="E38" s="12" t="s">
        <v>26</v>
      </c>
      <c r="F38" s="12" t="s">
        <v>30</v>
      </c>
      <c r="G38" s="14">
        <v>44964</v>
      </c>
      <c r="H38" s="13">
        <v>80</v>
      </c>
    </row>
    <row r="39" spans="5:8" ht="30" customHeight="1" x14ac:dyDescent="0.3">
      <c r="E39" s="12" t="s">
        <v>26</v>
      </c>
      <c r="F39" s="12" t="s">
        <v>29</v>
      </c>
      <c r="G39" s="14">
        <v>44989</v>
      </c>
      <c r="H39" s="13">
        <v>160</v>
      </c>
    </row>
    <row r="40" spans="5:8" ht="30" customHeight="1" x14ac:dyDescent="0.3">
      <c r="E40" s="12" t="s">
        <v>26</v>
      </c>
      <c r="F40" s="12" t="s">
        <v>27</v>
      </c>
      <c r="G40" s="14">
        <v>44983</v>
      </c>
      <c r="H40" s="13">
        <v>20</v>
      </c>
    </row>
    <row r="41" spans="5:8" ht="30" customHeight="1" x14ac:dyDescent="0.3">
      <c r="E41" s="12" t="s">
        <v>26</v>
      </c>
      <c r="F41" s="12" t="s">
        <v>30</v>
      </c>
      <c r="G41" s="14">
        <v>44951</v>
      </c>
      <c r="H41" s="13">
        <v>20</v>
      </c>
    </row>
    <row r="42" spans="5:8" ht="30" customHeight="1" x14ac:dyDescent="0.3"/>
    <row r="43" spans="5:8" ht="30" customHeight="1" x14ac:dyDescent="0.3"/>
    <row r="44" spans="5:8" ht="30" customHeight="1" x14ac:dyDescent="0.3"/>
    <row r="45" spans="5:8" ht="30" customHeight="1" x14ac:dyDescent="0.3"/>
    <row r="46" spans="5:8" ht="30" customHeight="1" x14ac:dyDescent="0.3"/>
    <row r="47" spans="5:8" ht="30" customHeight="1" x14ac:dyDescent="0.3"/>
    <row r="48" spans="5: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  <row r="61" ht="30" customHeight="1" x14ac:dyDescent="0.3"/>
    <row r="62" ht="30" customHeight="1" x14ac:dyDescent="0.3"/>
    <row r="63" ht="30" customHeight="1" x14ac:dyDescent="0.3"/>
    <row r="6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</sheetData>
  <mergeCells count="3">
    <mergeCell ref="E21:H21"/>
    <mergeCell ref="B3:B8"/>
    <mergeCell ref="B11:B14"/>
  </mergeCells>
  <dataValidations count="2">
    <dataValidation type="list" allowBlank="1" showInputMessage="1" showErrorMessage="1" sqref="F23:F41" xr:uid="{205DE27E-FFCF-4790-A962-124CB643FD71}">
      <formula1>l_description</formula1>
    </dataValidation>
    <dataValidation type="list" allowBlank="1" showInputMessage="1" showErrorMessage="1" sqref="E23:E41" xr:uid="{D4CCF79C-8CF3-48D1-AD7A-CB2DC6C6A926}">
      <formula1>l_type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2023</vt:lpstr>
      <vt:lpstr>l_description</vt:lpstr>
      <vt:lpstr>l_type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PEPS</dc:creator>
  <cp:lastModifiedBy>François ROUZE</cp:lastModifiedBy>
  <dcterms:created xsi:type="dcterms:W3CDTF">2023-02-09T01:57:07Z</dcterms:created>
  <dcterms:modified xsi:type="dcterms:W3CDTF">2023-02-26T05:26:53Z</dcterms:modified>
</cp:coreProperties>
</file>