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2CE9FB57-441C-460D-A21A-DCED08D40733}" xr6:coauthVersionLast="36" xr6:coauthVersionMax="36" xr10:uidLastSave="{00000000-0000-0000-0000-000000000000}"/>
  <bookViews>
    <workbookView xWindow="2904" yWindow="756" windowWidth="23064" windowHeight="11820" xr2:uid="{00000000-000D-0000-FFFF-FFFF00000000}"/>
  </bookViews>
  <sheets>
    <sheet name="Accueil création" sheetId="1" r:id="rId1"/>
    <sheet name="Listes" sheetId="2" state="hidden" r:id="rId2"/>
    <sheet name="BD articles menus" sheetId="3" state="hidden" r:id="rId3"/>
    <sheet name="BD menus" sheetId="4" state="hidden" r:id="rId4"/>
    <sheet name="Menus midi retraite" sheetId="5" state="hidden" r:id="rId5"/>
    <sheet name="Menus journaliers" sheetId="6" state="hidden" r:id="rId6"/>
    <sheet name="Menus viande midi weekend" sheetId="7" state="hidden"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<sst xmlns="http://schemas.openxmlformats.org/spreadsheetml/2006/main" count="2310" uniqueCount="573">
  <si>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</si>
  <si>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</si>
  <si>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</si>
  <si>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</si>
  <si>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</si>
  <si>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</si>
  <si>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</si>
  <si>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</si>
  <si>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</si>
  <si>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</si>
  <si>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</si>
  <si>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</si>
  <si>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</si>
  <si>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</si>
  <si>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</si>
  <si>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</si>
  <si>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</si>
  <si>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</si>
  <si>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</si>
  <si>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</si>
  <si>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</si>
  <si>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</si>
  <si>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</si>
  <si>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</si>
  <si>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</si>
  <si>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</si>
  <si>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</si>
  <si>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</si>
  <si>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</si>
  <si>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</si>
  <si>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</si>
  <si>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</si>
  <si>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</si>
  <si>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</si>
  <si>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</si>
  <si>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</si>
  <si>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</si>
  <si>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</si>
  <si>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</si>
  <si>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</si>
  <si>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</si>
  <si>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</si>
  <si>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</si>
  <si>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</si>
  <si>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</si>
  <si>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</si>
  <si>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</si>
  <si>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</si>
  <si>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</si>
  <si>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</si>
  <si>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</si>
  <si>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</si>
  <si>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</si>
  <si>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</si>
  <si>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</si>
  <si>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</si>
  <si>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</si>
  <si>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</si>
  <si>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</si>
  <si>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</si>
  <si>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</si>
  <si>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</si>
  <si>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</si>
  <si>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</si>
  <si>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</si>
  <si>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</si>
  <si>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</si>
  <si>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</si>
  <si>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</si>
  <si>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</si>
  <si>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</si>
  <si>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</si>
  <si>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</si>
  <si>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</si>
  <si>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</si>
  <si>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</si>
  <si>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</si>
  <si>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</si>
  <si>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</si>
  <si>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</si>
  <si>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</si>
  <si>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</si>
  <si>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</si>
  <si>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</si>
  <si>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</si>
  <si>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</si>
  <si>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</si>
  <si>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</si>
  <si>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</si>
  <si>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</si>
  <si>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</si>
  <si>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</si>
  <si>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</si>
  <si>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</si>
  <si>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</si>
  <si>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</si>
  <si>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</si>
  <si>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</si>
  <si>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</si>
  <si>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</si>
  <si>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</si>
  <si>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</si>
  <si>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</si>
  <si>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</si>
  <si>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</si>
  <si>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</si>
  <si>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</si>
  <si>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</si>
  <si>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</si>
  <si>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</si>
  <si>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</si>
  <si>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</si>
  <si>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</si>
  <si>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</si>
  <si>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</si>
  <si>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</si>
  <si>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</si>
  <si>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</si>
  <si>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</si>
  <si>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</si>
  <si>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</si>
  <si>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</si>
  <si>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</si>
  <si>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</si>
  <si>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</si>
  <si>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</si>
  <si>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</si>
  <si>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</si>
  <si>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</si>
  <si>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</si>
  <si>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</si>
  <si>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</si>
  <si>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</si>
  <si>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</si>
  <si>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</si>
  <si>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</si>
  <si>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</si>
  <si>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</si>
  <si>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</si>
  <si>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</si>
  <si>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</si>
  <si>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</si>
  <si>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</si>
  <si>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</si>
  <si>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</si>
  <si>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</si>
  <si>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</si>
  <si>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</si>
  <si>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</si>
  <si>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</si>
  <si>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</si>
  <si>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</si>
  <si>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</si>
  <si>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</si>
  <si>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</si>
  <si>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</si>
  <si>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</si>
  <si>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</si>
  <si>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</si>
  <si>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</si>
  <si>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</si>
  <si>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</si>
  <si>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</si>
  <si>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</si>
  <si>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</si>
  <si>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</si>
  <si>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</si>
  <si>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</si>
  <si>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</si>
  <si>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</si>
  <si>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</si>
  <si>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</si>
  <si>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</si>
  <si>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</si>
  <si>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</si>
  <si>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</si>
  <si>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</si>
  <si>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</si>
  <si>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</si>
  <si>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</si>
  <si>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</si>
  <si>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</si>
  <si>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</si>
  <si>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</si>
  <si>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</si>
  <si>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</si>
  <si>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</si>
  <si>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</si>
  <si>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</si>
  <si>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</si>
  <si>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</si>
  <si>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</si>
  <si>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</si>
  <si>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</si>
  <si>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</si>
  <si>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</si>
  <si>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</si>
  <si>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</si>
  <si>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</si>
  <si>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</si>
  <si>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</si>
  <si>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</si>
  <si>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</si>
  <si>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</si>
  <si>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</si>
  <si>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</si>
  <si>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</si>
  <si>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</si>
  <si>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</si>
  <si>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</si>
  <si>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</si>
  <si>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</si>
  <si>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</si>
  <si>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</si>
  <si>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</si>
  <si>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</si>
  <si>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</si>
  <si>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</si>
  <si>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</si>
  <si>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</si>
  <si>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</si>
  <si>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</si>
  <si>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</si>
  <si>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</si>
  <si>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</si>
  <si>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</si>
  <si>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</si>
  <si>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</si>
  <si>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</si>
  <si>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</si>
  <si>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</si>
  <si>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</si>
  <si>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</si>
  <si>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</si>
  <si>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</si>
  <si>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</si>
  <si>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</si>
  <si>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</si>
  <si>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</si>
  <si>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</si>
  <si>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</si>
  <si>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</si>
  <si>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</si>
  <si>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</si>
  <si>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</si>
  <si>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</si>
  <si>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</si>
  <si>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</si>
  <si>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</si>
  <si>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</si>
  <si>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</si>
  <si>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</si>
  <si>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</si>
  <si>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</si>
  <si>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</si>
  <si>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</si>
  <si>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</si>
  <si>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</si>
  <si>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</si>
  <si>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</si>
  <si>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</si>
  <si>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</si>
  <si>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</si>
  <si>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</si>
  <si>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</si>
  <si>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</si>
  <si>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</si>
  <si>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</si>
  <si>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</si>
  <si>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</si>
  <si>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</si>
  <si>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</si>
  <si>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</si>
  <si>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</si>
  <si>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</si>
  <si>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</si>
  <si>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</si>
  <si>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</si>
  <si>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</si>
  <si>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</si>
  <si>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</si>
  <si>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</si>
  <si>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</si>
  <si>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</si>
  <si>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</si>
  <si>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</si>
  <si>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</si>
  <si>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</si>
  <si>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</si>
  <si>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</si>
  <si>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</si>
  <si>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</si>
  <si>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</si>
  <si>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</si>
  <si>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</si>
  <si>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</si>
  <si>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</si>
  <si>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</si>
  <si>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</si>
  <si>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</si>
  <si>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</si>
  <si>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</si>
  <si>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</si>
  <si>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</si>
  <si>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</si>
  <si>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</si>
  <si>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</si>
  <si>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</si>
  <si>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</si>
  <si>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</si>
  <si>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</si>
  <si>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</si>
  <si>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</si>
  <si>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</si>
  <si>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</si>
  <si>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</si>
  <si>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</si>
  <si>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</si>
  <si>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</si>
  <si>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</si>
  <si>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</si>
  <si>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</si>
  <si>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</si>
  <si>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</si>
  <si>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</si>
  <si>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</si>
  <si>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</si>
  <si>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</si>
  <si>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</si>
  <si>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</si>
  <si>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</si>
  <si>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</si>
  <si>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</si>
  <si>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</si>
  <si>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</si>
  <si>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</si>
  <si>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</si>
  <si>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</si>
  <si>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</si>
  <si>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</si>
  <si>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</si>
  <si>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</si>
  <si>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</si>
  <si>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</si>
  <si>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</si>
  <si>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</si>
  <si>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</si>
  <si>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</si>
  <si>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</si>
  <si>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</si>
  <si>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</si>
  <si>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</si>
  <si>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</si>
  <si>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</si>
  <si>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</si>
  <si>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</si>
  <si>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</si>
  <si>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</si>
  <si>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</si>
  <si>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</si>
  <si>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</si>
  <si>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</si>
  <si>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</si>
  <si>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</si>
  <si>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</si>
  <si>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</si>
  <si>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</si>
  <si>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</si>
  <si>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</si>
  <si>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</si>
  <si>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</si>
  <si>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</si>
  <si>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</si>
  <si>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</si>
  <si>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</si>
  <si>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</si>
  <si>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</si>
  <si>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</si>
  <si>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</si>
  <si>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</si>
  <si>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</si>
  <si>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</si>
  <si>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</si>
  <si>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</si>
  <si>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</si>
  <si>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</si>
  <si>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</si>
  <si>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</si>
  <si>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</si>
  <si>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</si>
  <si>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</si>
  <si>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</si>
  <si>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</si>
  <si>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</si>
  <si>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</si>
  <si>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</si>
  <si>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</si>
  <si>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</si>
  <si>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</si>
  <si>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</si>
  <si>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</si>
  <si>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</si>
  <si>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</si>
  <si>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</si>
  <si>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</si>
  <si>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</si>
  <si>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</si>
  <si>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</si>
  <si>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</si>
  <si>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</si>
  <si>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</si>
  <si>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</si>
  <si>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</si>
  <si>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</si>
  <si>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</si>
  <si>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</si>
  <si>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</si>
  <si>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</si>
  <si>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</si>
  <si>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</si>
  <si>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</si>
  <si>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</si>
  <si>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</si>
  <si>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</si>
  <si>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</si>
  <si>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</si>
  <si>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</si>
  <si>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</si>
  <si>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</si>
  <si>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</si>
  <si>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</si>
  <si>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</si>
  <si>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</si>
  <si>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</si>
  <si>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</si>
  <si>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</si>
  <si>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</si>
  <si>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</si>
  <si>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</si>
  <si>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</si>
  <si>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</si>
  <si>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</si>
  <si>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</si>
  <si>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</si>
  <si>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</si>
  <si>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</si>
  <si>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</si>
  <si>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</si>
  <si>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</si>
  <si>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</si>
  <si>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</si>
  <si>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</si>
  <si>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</si>
  <si>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</si>
  <si>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</si>
  <si>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</si>
  <si>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</si>
  <si>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</si>
  <si>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</si>
  <si>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</si>
  <si>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</si>
  <si>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</si>
  <si>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</si>
  <si>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</si>
  <si>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</si>
  <si>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</si>
  <si>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</si>
  <si>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</si>
  <si>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</si>
  <si>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</si>
  <si>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</si>
  <si>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</si>
  <si>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</si>
  <si>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</si>
  <si>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</si>
  <si>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</si>
  <si>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</si>
  <si>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</si>
  <si>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</si>
  <si>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</si>
  <si>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</si>
  <si>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</si>
  <si>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</si>
  <si>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</si>
  <si>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</si>
  <si>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</si>
  <si>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</si>
  <si>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</si>
  <si>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</si>
  <si>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</si>
  <si>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</si>
  <si>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</si>
  <si>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</si>
  <si>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</si>
  <si>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</si>
  <si>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</si>
  <si>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</si>
  <si>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</si>
  <si>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</si>
  <si>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</si>
  <si>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</si>
  <si>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</si>
  <si>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</si>
  <si>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</si>
  <si>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</si>
  <si>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</si>
  <si>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</si>
  <si>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</si>
  <si>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</si>
  <si>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</si>
  <si>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</si>
  <si>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</si>
  <si>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</si>
  <si>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</si>
  <si>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</si>
  <si>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</si>
  <si>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</si>
  <si>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Nom conditionnement menu légume</t>
  </si>
  <si>
    <t>Nom menu légume deux</t>
  </si>
  <si>
    <t>Nom conditionnement menu légume deux</t>
  </si>
  <si>
    <t>Quantité menu légume</t>
  </si>
  <si>
    <t>Quanité menu légume deux</t>
  </si>
  <si>
    <t>Nom menu viande</t>
  </si>
  <si>
    <t>Nom conditionnement menu viande</t>
  </si>
  <si>
    <t>Nom période menu viande midi weekend</t>
  </si>
  <si>
    <t>Nom menu dessert</t>
  </si>
  <si>
    <t>Quantité menu viande</t>
  </si>
  <si>
    <t>Nom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</si>
  <si>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</si>
  <si>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</si>
  <si>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</si>
  <si>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</si>
  <si>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</si>
  <si>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</si>
  <si>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</si>
  <si>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</si>
  <si>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</si>
  <si>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</si>
  <si>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</si>
  <si>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</si>
  <si>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</si>
  <si>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</si>
  <si>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</si>
  <si>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</si>
  <si>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</si>
  <si>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</si>
  <si>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</si>
  <si>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</si>
  <si>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</si>
  <si>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</si>
  <si>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</si>
  <si>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</si>
  <si>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</si>
  <si>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</si>
  <si>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</si>
  <si>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</si>
  <si>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</si>
  <si>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</si>
  <si>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</si>
  <si>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</si>
  <si>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</si>
  <si>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</si>
  <si>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</si>
  <si>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</si>
  <si>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</si>
  <si>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</si>
  <si>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</si>
  <si>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</si>
  <si>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</si>
  <si>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</si>
  <si>
    <t>Midi/Soir</t>
  </si>
  <si>
    <t>SOIR</t>
  </si>
  <si>
    <t>MIDI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</si>
</sst>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7">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1" fillId="0" borderId="0" xfId="0" applyFont="1" applyAlignment="1">
      <alignment horizontal="center" vertical="center" wrapText="1"/>
    </xf>
    <xf numFmtId="14" fontId="1" fillId="0" borderId="0" xfId="0" applyNumberFormat="1" applyFont="1" applyAlignment="1">
      <alignment horizontal="center"/>
    </xf>
    <xf numFmtId="0" fontId="1" fillId="0" borderId="0" xfId="0" applyFont="1" applyAlignment="1">
      <alignment horizontal="center"/>
    </xf>
    <xf numFmtId="0" fontId="1" fillId="0" borderId="0" xfId="0" applyFont="1" applyAlignment="1">
      <alignment horizontal="center"/>
    </xf>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25">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family val="2"/>
        <scheme val="none"/>
      </font>
      <numFmt numFmtId="19" formatCode="dd/mm/yyyy"/>
      <alignment horizontal="center" vertical="bottom" textRotation="0" wrapText="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vertical="center" textRotation="0" wrapText="1" indent="0" justifyLastLine="0" shrinkToFit="0" readingOrder="0"/>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0</xdr:col>
      <xdr:colOff>175134</xdr:colOff>
      <xdr:row>0</xdr:row>
      <xdr:rowOff>160020</xdr:rowOff>
    </xdr:from>
    <xdr:ext cx="4167132" cy="4663440"/>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75134" y="160020"/>
          <a:ext cx="4167132" cy="4663440"/>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noAutofit/>
        </a:bodyPr>
        <a:lstStyle/>
        <a:p>
          <a:pPr algn="l"/>
          <a:endParaRPr lang="fr-FR" sz="1100"/>
        </a:p>
        <a:p>
          <a:pPr algn="l"/>
          <a:endParaRPr lang="fr-FR" sz="1100"/>
        </a:p>
      </xdr:txBody>
    </xdr:sp>
    <xdr:clientData/>
  </xdr:oneCellAnchor>
  <mc:AlternateContent xmlns:mc="http://schemas.openxmlformats.org/markup-compatibility/2006">
    <mc:Choice xmlns:a14="http://schemas.microsoft.com/office/drawing/2010/main" Requires="a14">
      <xdr:twoCellAnchor editAs="absolute">
        <xdr:from>
          <xdr:col>1</xdr:col>
          <xdr:colOff>297180</xdr:colOff>
          <xdr:row>5</xdr:row>
          <xdr:rowOff>22860</xdr:rowOff>
        </xdr:from>
        <xdr:to>
          <xdr:col>2</xdr:col>
          <xdr:colOff>152400</xdr:colOff>
          <xdr:row>6</xdr:row>
          <xdr:rowOff>38100</xdr:rowOff>
        </xdr:to>
        <xdr:sp macro="" textlink="">
          <xdr:nvSpPr>
            <xdr:cNvPr id="1037" name="Button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MENU</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7</xdr:row>
          <xdr:rowOff>15240</xdr:rowOff>
        </xdr:from>
        <xdr:to>
          <xdr:col>2</xdr:col>
          <xdr:colOff>160020</xdr:colOff>
          <xdr:row>8</xdr:row>
          <xdr:rowOff>30480</xdr:rowOff>
        </xdr:to>
        <xdr:sp macro="" textlink="">
          <xdr:nvSpPr>
            <xdr:cNvPr id="1038" name="Button 14"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9</xdr:row>
          <xdr:rowOff>22860</xdr:rowOff>
        </xdr:from>
        <xdr:to>
          <xdr:col>2</xdr:col>
          <xdr:colOff>662940</xdr:colOff>
          <xdr:row>10</xdr:row>
          <xdr:rowOff>38100</xdr:rowOff>
        </xdr:to>
        <xdr:sp macro="" textlink="">
          <xdr:nvSpPr>
            <xdr:cNvPr id="1046" name="Button 22" hidden="1">
              <a:extLst>
                <a:ext uri="{63B3BB69-23CF-44E3-9099-C40C66FF867C}">
                  <a14:compatExt spid="_x0000_s1046"/>
                </a:ext>
                <a:ext uri="{FF2B5EF4-FFF2-40B4-BE49-F238E27FC236}">
                  <a16:creationId xmlns:a16="http://schemas.microsoft.com/office/drawing/2014/main" id="{00000000-0008-0000-0000-00001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11</xdr:row>
          <xdr:rowOff>15240</xdr:rowOff>
        </xdr:from>
        <xdr:to>
          <xdr:col>2</xdr:col>
          <xdr:colOff>556260</xdr:colOff>
          <xdr:row>12</xdr:row>
          <xdr:rowOff>30480</xdr:rowOff>
        </xdr:to>
        <xdr:sp macro="" textlink="">
          <xdr:nvSpPr>
            <xdr:cNvPr id="1047" name="Button 23" hidden="1">
              <a:extLst>
                <a:ext uri="{63B3BB69-23CF-44E3-9099-C40C66FF867C}">
                  <a14:compatExt spid="_x0000_s1047"/>
                </a:ext>
                <a:ext uri="{FF2B5EF4-FFF2-40B4-BE49-F238E27FC236}">
                  <a16:creationId xmlns:a16="http://schemas.microsoft.com/office/drawing/2014/main" id="{00000000-0008-0000-0000-00001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13</xdr:row>
          <xdr:rowOff>0</xdr:rowOff>
        </xdr:from>
        <xdr:to>
          <xdr:col>3</xdr:col>
          <xdr:colOff>822960</xdr:colOff>
          <xdr:row>14</xdr:row>
          <xdr:rowOff>15240</xdr:rowOff>
        </xdr:to>
        <xdr:sp macro="" textlink="">
          <xdr:nvSpPr>
            <xdr:cNvPr id="1048" name="Button 24" hidden="1">
              <a:extLst>
                <a:ext uri="{63B3BB69-23CF-44E3-9099-C40C66FF867C}">
                  <a14:compatExt spid="_x0000_s1048"/>
                </a:ext>
                <a:ext uri="{FF2B5EF4-FFF2-40B4-BE49-F238E27FC236}">
                  <a16:creationId xmlns:a16="http://schemas.microsoft.com/office/drawing/2014/main" id="{00000000-0008-0000-0000-00001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297180</xdr:colOff>
          <xdr:row>15</xdr:row>
          <xdr:rowOff>15240</xdr:rowOff>
        </xdr:from>
        <xdr:to>
          <xdr:col>3</xdr:col>
          <xdr:colOff>403860</xdr:colOff>
          <xdr:row>16</xdr:row>
          <xdr:rowOff>30480</xdr:rowOff>
        </xdr:to>
        <xdr:sp macro="" textlink="">
          <xdr:nvSpPr>
            <xdr:cNvPr id="1049" name="Button 25" hidden="1">
              <a:extLst>
                <a:ext uri="{63B3BB69-23CF-44E3-9099-C40C66FF867C}">
                  <a14:compatExt spid="_x0000_s1049"/>
                </a:ext>
                <a:ext uri="{FF2B5EF4-FFF2-40B4-BE49-F238E27FC236}">
                  <a16:creationId xmlns:a16="http://schemas.microsoft.com/office/drawing/2014/main" id="{00000000-0008-0000-0000-000019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17</xdr:row>
          <xdr:rowOff>0</xdr:rowOff>
        </xdr:from>
        <xdr:to>
          <xdr:col>4</xdr:col>
          <xdr:colOff>91440</xdr:colOff>
          <xdr:row>18</xdr:row>
          <xdr:rowOff>22860</xdr:rowOff>
        </xdr:to>
        <xdr:sp macro="" textlink="">
          <xdr:nvSpPr>
            <xdr:cNvPr id="1050" name="Button 26" hidden="1">
              <a:extLst>
                <a:ext uri="{63B3BB69-23CF-44E3-9099-C40C66FF867C}">
                  <a14:compatExt spid="_x0000_s1050"/>
                </a:ext>
                <a:ext uri="{FF2B5EF4-FFF2-40B4-BE49-F238E27FC236}">
                  <a16:creationId xmlns:a16="http://schemas.microsoft.com/office/drawing/2014/main" id="{00000000-0008-0000-0000-00001A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19</xdr:row>
          <xdr:rowOff>22860</xdr:rowOff>
        </xdr:from>
        <xdr:to>
          <xdr:col>3</xdr:col>
          <xdr:colOff>822960</xdr:colOff>
          <xdr:row>20</xdr:row>
          <xdr:rowOff>38100</xdr:rowOff>
        </xdr:to>
        <xdr:sp macro="" textlink="">
          <xdr:nvSpPr>
            <xdr:cNvPr id="1051" name="Button 27" hidden="1">
              <a:extLst>
                <a:ext uri="{63B3BB69-23CF-44E3-9099-C40C66FF867C}">
                  <a14:compatExt spid="_x0000_s1051"/>
                </a:ext>
                <a:ext uri="{FF2B5EF4-FFF2-40B4-BE49-F238E27FC236}">
                  <a16:creationId xmlns:a16="http://schemas.microsoft.com/office/drawing/2014/main" id="{00000000-0008-0000-0000-00001B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21</xdr:row>
          <xdr:rowOff>22860</xdr:rowOff>
        </xdr:from>
        <xdr:to>
          <xdr:col>4</xdr:col>
          <xdr:colOff>594360</xdr:colOff>
          <xdr:row>22</xdr:row>
          <xdr:rowOff>38100</xdr:rowOff>
        </xdr:to>
        <xdr:sp macro="" textlink="">
          <xdr:nvSpPr>
            <xdr:cNvPr id="1052" name="Button 28" hidden="1">
              <a:extLst>
                <a:ext uri="{63B3BB69-23CF-44E3-9099-C40C66FF867C}">
                  <a14:compatExt spid="_x0000_s1052"/>
                </a:ext>
                <a:ext uri="{FF2B5EF4-FFF2-40B4-BE49-F238E27FC236}">
                  <a16:creationId xmlns:a16="http://schemas.microsoft.com/office/drawing/2014/main" id="{00000000-0008-0000-0000-00001C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24" dataDxfId="423">
  <autoFilter ref="A3:B21" xr:uid="{00000000-0009-0000-0100-000001000000}"/>
  <tableColumns count="2">
    <tableColumn id="1" xr3:uid="{00000000-0010-0000-0000-000001000000}" name="Nom nature création" dataDxfId="422"/>
    <tableColumn id="2" xr3:uid="{00000000-0010-0000-0000-000002000000}" name="Code nature création" dataDxfId="42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20">
  <autoFilter ref="D3:E15" xr:uid="{00000000-0009-0000-0100-000002000000}"/>
  <tableColumns count="2">
    <tableColumn id="1" xr3:uid="{00000000-0010-0000-0100-000001000000}" name="Nom nature article menu" dataDxfId="419"/>
    <tableColumn id="2" xr3:uid="{00000000-0010-0000-0100-000002000000}" name="Code nature article menu" dataDxfId="41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17">
  <autoFilter ref="G3:J121" xr:uid="{00000000-0009-0000-0100-000003000000}"/>
  <tableColumns count="4">
    <tableColumn id="2" xr3:uid="{00000000-0010-0000-0200-000002000000}" name="Code produit" dataDxfId="416"/>
    <tableColumn id="1" xr3:uid="{00000000-0010-0000-0200-000001000000}" name="Nom produit" dataDxfId="415" dataCellStyle="Normal 2"/>
    <tableColumn id="3" xr3:uid="{00000000-0010-0000-0200-000003000000}" name="Libellé produit" dataDxfId="414" dataCellStyle="Normal 2"/>
    <tableColumn id="4" xr3:uid="{00000000-0010-0000-0200-000004000000}" name="Clé produit" dataDxfId="41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12" dataDxfId="411">
  <autoFilter ref="L3:M15" xr:uid="{00000000-0009-0000-0100-000004000000}"/>
  <tableColumns count="2">
    <tableColumn id="1" xr3:uid="{00000000-0010-0000-0300-000001000000}" name="Nom période" dataDxfId="410" dataCellStyle="Normal 2"/>
    <tableColumn id="2" xr3:uid="{00000000-0010-0000-0300-000002000000}" name="Code période" dataDxfId="40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08" dataDxfId="407">
  <autoFilter ref="O3:P39" xr:uid="{00000000-0009-0000-0100-000005000000}"/>
  <tableColumns count="2">
    <tableColumn id="1" xr3:uid="{00000000-0010-0000-0400-000001000000}" name="Nom conditionnement" dataDxfId="406" dataCellStyle="Normal 2"/>
    <tableColumn id="2" xr3:uid="{00000000-0010-0000-0400-000002000000}" name="Code conditionnement" dataDxfId="405"/>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04" dataDxfId="403">
  <autoFilter ref="R3:R15" xr:uid="{00000000-0009-0000-0100-00002C000000}"/>
  <tableColumns count="1">
    <tableColumn id="1" xr3:uid="{00000000-0010-0000-0500-000001000000}" name="Nom mois" dataDxfId="402"/>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01" dataDxfId="400">
  <autoFilter ref="T3:T4" xr:uid="{00000000-0009-0000-0100-00002D000000}"/>
  <tableColumns count="1">
    <tableColumn id="1" xr3:uid="{00000000-0010-0000-0600-000001000000}" name="Nom période menu viande midi weekend" dataDxfId="399"/>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398" dataDxfId="397">
  <autoFilter ref="V3:W16" xr:uid="{00000000-0009-0000-0100-00002E000000}"/>
  <tableColumns count="2">
    <tableColumn id="1" xr3:uid="{00000000-0010-0000-0700-000001000000}" name="Nom jours fériés" dataDxfId="396" dataCellStyle="Normal 2 2"/>
    <tableColumn id="2" xr3:uid="{00000000-0010-0000-0700-000002000000}" name="Date jours fériés" dataDxfId="395">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394" dataDxfId="393">
  <autoFilter ref="A1:M119" xr:uid="{00000000-0009-0000-0100-000006000000}"/>
  <tableColumns count="13">
    <tableColumn id="1" xr3:uid="{00000000-0010-0000-0800-000001000000}" name="Nom nature création" dataDxfId="392"/>
    <tableColumn id="2" xr3:uid="{00000000-0010-0000-0800-000002000000}" name="Code nature création" dataDxfId="391"/>
    <tableColumn id="3" xr3:uid="{00000000-0010-0000-0800-000003000000}" name="Nom nature article menu" dataDxfId="390"/>
    <tableColumn id="4" xr3:uid="{00000000-0010-0000-0800-000004000000}" name="Code nature article menu" dataDxfId="389"/>
    <tableColumn id="5" xr3:uid="{00000000-0010-0000-0800-000005000000}" name="Nom article menu" dataDxfId="388"/>
    <tableColumn id="6" xr3:uid="{00000000-0010-0000-0800-000006000000}" name="Code article menu" dataDxfId="387"/>
    <tableColumn id="7" xr3:uid="{00000000-0010-0000-0800-000007000000}" name="Nom période article menu" dataDxfId="386"/>
    <tableColumn id="8" xr3:uid="{00000000-0010-0000-0800-000008000000}" name="Code période article menu" dataDxfId="385"/>
    <tableColumn id="9" xr3:uid="{00000000-0010-0000-0800-000009000000}" name="Nom conditionnement article menu" dataDxfId="384" dataCellStyle="Normal 2"/>
    <tableColumn id="10" xr3:uid="{00000000-0010-0000-0800-00000A000000}" name="Code conditionnement article menu" dataDxfId="383"/>
    <tableColumn id="11" xr3:uid="{00000000-0010-0000-0800-00000B000000}" name="Date création article menu" dataDxfId="382"/>
    <tableColumn id="12" xr3:uid="{00000000-0010-0000-0800-00000C000000}" name="Numéro création article menu" dataDxfId="381"/>
    <tableColumn id="13" xr3:uid="{00000000-0010-0000-0800-00000D000000}" name="clé article" dataDxfId="38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R4" totalsRowShown="0" headerRowDxfId="379" dataDxfId="378">
  <autoFilter ref="A2:R4" xr:uid="{00000000-0009-0000-0100-000007000000}"/>
  <tableColumns count="18">
    <tableColumn id="3" xr3:uid="{00000000-0010-0000-0900-000003000000}" name="Date menu" dataDxfId="377"/>
    <tableColumn id="4" xr3:uid="{00000000-0010-0000-0900-000004000000}" name="Date création menu" dataDxfId="376"/>
    <tableColumn id="1" xr3:uid="{7AC97517-8824-4D0A-9FD0-31F4BD01470E}" name="Midi/Soir" dataDxfId="375"/>
    <tableColumn id="5" xr3:uid="{00000000-0010-0000-0900-000005000000}" name="Nom menu légume" dataDxfId="374"/>
    <tableColumn id="9" xr3:uid="{00000000-0010-0000-0900-000009000000}" name="Nom conditionnement menu légume" dataDxfId="373"/>
    <tableColumn id="11" xr3:uid="{00000000-0010-0000-0900-00000B000000}" name="Nom menu légume deux" dataDxfId="372"/>
    <tableColumn id="15" xr3:uid="{00000000-0010-0000-0900-00000F000000}" name="Nom conditionnement menu légume deux" dataDxfId="371"/>
    <tableColumn id="17" xr3:uid="{00000000-0010-0000-0900-000011000000}" name="Quantité menu légume" dataDxfId="370"/>
    <tableColumn id="18" xr3:uid="{00000000-0010-0000-0900-000012000000}" name="Quanité menu légume deux" dataDxfId="369"/>
    <tableColumn id="19" xr3:uid="{00000000-0010-0000-0900-000013000000}" name="Nom menu viande" dataDxfId="368"/>
    <tableColumn id="23" xr3:uid="{00000000-0010-0000-0900-000017000000}" name="Nom conditionnement menu viande" dataDxfId="367"/>
    <tableColumn id="27" xr3:uid="{00000000-0010-0000-0900-00001B000000}" name="Quantité menu viande" dataDxfId="366"/>
    <tableColumn id="28" xr3:uid="{00000000-0010-0000-0900-00001C000000}" name="Nom menu dessert" dataDxfId="365"/>
    <tableColumn id="32" xr3:uid="{00000000-0010-0000-0900-000020000000}" name="Nom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10.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3.xml"/><Relationship Id="rId11" Type="http://schemas.openxmlformats.org/officeDocument/2006/relationships/table" Target="../tables/table15.xml"/><Relationship Id="rId5" Type="http://schemas.openxmlformats.org/officeDocument/2006/relationships/ctrlProp" Target="../ctrlProps/ctrlProp12.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1.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4.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7.xml"/><Relationship Id="rId11" Type="http://schemas.openxmlformats.org/officeDocument/2006/relationships/table" Target="../tables/table27.xml"/><Relationship Id="rId5" Type="http://schemas.openxmlformats.org/officeDocument/2006/relationships/ctrlProp" Target="../ctrlProps/ctrlProp16.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5.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8.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1.xml"/><Relationship Id="rId11" Type="http://schemas.openxmlformats.org/officeDocument/2006/relationships/table" Target="../tables/table39.xml"/><Relationship Id="rId5" Type="http://schemas.openxmlformats.org/officeDocument/2006/relationships/ctrlProp" Target="../ctrlProps/ctrlProp20.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9.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D1:H326"/>
  <sheetViews>
    <sheetView tabSelected="1" workbookViewId="0">
      <selection activeCell="J13" sqref="J13"/>
    </sheetView>
  </sheetViews>
  <sheetFormatPr baseColWidth="10" defaultRowHeight="13.2" x14ac:dyDescent="0.25"/>
  <cols>
    <col min="1" max="3" width="11.5546875" style="1"/>
    <col min="4" max="4" width="12.77734375" style="1" customWidth="1"/>
    <col min="5"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44911.786979166667</v>
      </c>
      <c r="H3" s="2">
        <v>44910.809606481482</v>
      </c>
    </row>
    <row r="4" spans="6:8" x14ac:dyDescent="0.25">
      <c r="G4" s="2">
        <v>44912.480914351851</v>
      </c>
      <c r="H4" s="2">
        <v>44910.825532407405</v>
      </c>
    </row>
    <row r="5" spans="6:8" x14ac:dyDescent="0.25">
      <c r="G5" s="2">
        <v>44912.647106481483</v>
      </c>
      <c r="H5" s="2">
        <v>44910.90284722222</v>
      </c>
    </row>
    <row r="6" spans="6:8" x14ac:dyDescent="0.25">
      <c r="G6" s="2">
        <v>44913.463229166664</v>
      </c>
      <c r="H6" s="2">
        <v>44911.446076388886</v>
      </c>
    </row>
    <row r="7" spans="6:8" x14ac:dyDescent="0.25">
      <c r="G7" s="2">
        <v>44913.793738425928</v>
      </c>
      <c r="H7" s="2">
        <v>44911.630428240744</v>
      </c>
    </row>
    <row r="8" spans="6:8" x14ac:dyDescent="0.25">
      <c r="G8" s="2">
        <v>44915.666932870372</v>
      </c>
      <c r="H8" s="2">
        <v>44911.902592592596</v>
      </c>
    </row>
    <row r="9" spans="6:8" x14ac:dyDescent="0.25">
      <c r="G9" s="2">
        <v>44915.791805555556</v>
      </c>
      <c r="H9" s="2">
        <v>44911.913773148146</v>
      </c>
    </row>
    <row r="10" spans="6:8" x14ac:dyDescent="0.25">
      <c r="G10" s="2">
        <v>44926.835578703707</v>
      </c>
      <c r="H10" s="2">
        <v>44912.690937500003</v>
      </c>
    </row>
    <row r="11" spans="6:8" x14ac:dyDescent="0.25">
      <c r="G11" s="2">
        <v>44929.376689814817</v>
      </c>
      <c r="H11" s="2">
        <v>44913.908819444441</v>
      </c>
    </row>
    <row r="12" spans="6:8" x14ac:dyDescent="0.25">
      <c r="G12" s="2">
        <v>44929.875069444446</v>
      </c>
      <c r="H12" s="2">
        <v>44914.502986111111</v>
      </c>
    </row>
    <row r="13" spans="6:8" x14ac:dyDescent="0.25">
      <c r="G13" s="2">
        <v>44937.457152777781</v>
      </c>
      <c r="H13" s="2">
        <v>44915.792488425926</v>
      </c>
    </row>
    <row r="14" spans="6:8" x14ac:dyDescent="0.25">
      <c r="G14" s="2">
        <v>44939.900127314817</v>
      </c>
      <c r="H14" s="2">
        <v>44927.730208333334</v>
      </c>
    </row>
    <row r="15" spans="6:8" x14ac:dyDescent="0.25">
      <c r="G15" s="2">
        <v>44940.454039351855</v>
      </c>
      <c r="H15" s="2">
        <v>44927.751655092594</v>
      </c>
    </row>
    <row r="16" spans="6:8" x14ac:dyDescent="0.25">
      <c r="G16" s="2">
        <v>44942.589780092596</v>
      </c>
      <c r="H16" s="2">
        <v>44929.416296296295</v>
      </c>
    </row>
    <row r="17" spans="7:8" x14ac:dyDescent="0.25">
      <c r="G17" s="2">
        <v>44942.616886574076</v>
      </c>
      <c r="H17" s="2">
        <v>44929.889236111114</v>
      </c>
    </row>
    <row r="18" spans="7:8" x14ac:dyDescent="0.25">
      <c r="G18" s="2">
        <v>44942.685613425929</v>
      </c>
      <c r="H18" s="2">
        <v>44929.889386574076</v>
      </c>
    </row>
    <row r="19" spans="7:8" x14ac:dyDescent="0.25">
      <c r="G19" s="2">
        <v>44942.980590277781</v>
      </c>
      <c r="H19" s="2">
        <v>44929.889710648145</v>
      </c>
    </row>
    <row r="20" spans="7:8" x14ac:dyDescent="0.25">
      <c r="G20" s="2">
        <v>44943.013553240744</v>
      </c>
      <c r="H20" s="2">
        <v>44929.889918981484</v>
      </c>
    </row>
    <row r="21" spans="7:8" x14ac:dyDescent="0.25">
      <c r="G21" s="2">
        <v>44943.490381944444</v>
      </c>
      <c r="H21" s="2">
        <v>44929.890509259261</v>
      </c>
    </row>
    <row r="22" spans="7:8" x14ac:dyDescent="0.25">
      <c r="G22" s="2">
        <v>44945.97587962963</v>
      </c>
      <c r="H22" s="2">
        <v>44930.454421296294</v>
      </c>
    </row>
    <row r="23" spans="7:8" x14ac:dyDescent="0.25">
      <c r="G23" s="2">
        <v>44946.610115740739</v>
      </c>
      <c r="H23" s="2">
        <v>44930.477847222224</v>
      </c>
    </row>
    <row r="24" spans="7:8" x14ac:dyDescent="0.25">
      <c r="G24" s="2">
        <v>44946.622256944444</v>
      </c>
      <c r="H24" s="2">
        <v>44930.483923611115</v>
      </c>
    </row>
    <row r="25" spans="7:8" x14ac:dyDescent="0.25">
      <c r="G25" s="2">
        <v>44946.912997685184</v>
      </c>
      <c r="H25" s="2">
        <v>44934.793043981481</v>
      </c>
    </row>
    <row r="26" spans="7:8" x14ac:dyDescent="0.25">
      <c r="G26" s="2">
        <v>44947.459131944444</v>
      </c>
      <c r="H26" s="2">
        <v>44937.450092592589</v>
      </c>
    </row>
    <row r="27" spans="7:8" x14ac:dyDescent="0.25">
      <c r="G27" s="2">
        <v>44947.758460648147</v>
      </c>
      <c r="H27" s="2">
        <v>44937.466678240744</v>
      </c>
    </row>
    <row r="28" spans="7:8" x14ac:dyDescent="0.25">
      <c r="G28" s="2">
        <v>44947.893425925926</v>
      </c>
      <c r="H28" s="2">
        <v>44937.467893518522</v>
      </c>
    </row>
    <row r="29" spans="7:8" x14ac:dyDescent="0.25">
      <c r="G29" s="2">
        <v>44947.91505787037</v>
      </c>
      <c r="H29" s="2">
        <v>44937.484444444446</v>
      </c>
    </row>
    <row r="30" spans="7:8" x14ac:dyDescent="0.25">
      <c r="G30" s="2">
        <v>44948.61923611111</v>
      </c>
      <c r="H30" s="2">
        <v>44937.823981481481</v>
      </c>
    </row>
    <row r="31" spans="7:8" x14ac:dyDescent="0.25">
      <c r="G31" s="2">
        <v>44948.816203703704</v>
      </c>
      <c r="H31" s="2">
        <v>44938.485000000001</v>
      </c>
    </row>
    <row r="32" spans="7:8" x14ac:dyDescent="0.25">
      <c r="G32" s="2">
        <v>44948.906770833331</v>
      </c>
      <c r="H32" s="2">
        <v>44938.505590277775</v>
      </c>
    </row>
    <row r="33" spans="7:8" x14ac:dyDescent="0.25">
      <c r="G33" s="2">
        <v>44949.445821759262</v>
      </c>
      <c r="H33" s="2">
        <v>44938.647557870368</v>
      </c>
    </row>
    <row r="34" spans="7:8" x14ac:dyDescent="0.25">
      <c r="G34" s="2">
        <v>44949.50439814815</v>
      </c>
      <c r="H34" s="2">
        <v>44938.667743055557</v>
      </c>
    </row>
    <row r="35" spans="7:8" x14ac:dyDescent="0.25">
      <c r="G35" s="2">
        <v>44949.797719907408</v>
      </c>
      <c r="H35" s="2">
        <v>44938.783125000002</v>
      </c>
    </row>
    <row r="36" spans="7:8" x14ac:dyDescent="0.25">
      <c r="G36" s="2">
        <v>44950.332951388889</v>
      </c>
      <c r="H36" s="2">
        <v>44939.399571759262</v>
      </c>
    </row>
    <row r="37" spans="7:8" x14ac:dyDescent="0.25">
      <c r="G37" s="2">
        <v>44950.907789351855</v>
      </c>
      <c r="H37" s="2">
        <v>44939.471956018519</v>
      </c>
    </row>
    <row r="38" spans="7:8" x14ac:dyDescent="0.25">
      <c r="G38" s="2">
        <v>44951.506539351853</v>
      </c>
      <c r="H38" s="2">
        <v>44939.821087962962</v>
      </c>
    </row>
    <row r="39" spans="7:8" x14ac:dyDescent="0.25">
      <c r="G39" s="2">
        <v>44951.613495370373</v>
      </c>
      <c r="H39" s="2">
        <v>44939.85052083333</v>
      </c>
    </row>
    <row r="40" spans="7:8" x14ac:dyDescent="0.25">
      <c r="G40" s="2">
        <v>44951.831365740742</v>
      </c>
      <c r="H40" s="2">
        <v>44939.886666666665</v>
      </c>
    </row>
    <row r="41" spans="7:8" x14ac:dyDescent="0.25">
      <c r="G41" s="2">
        <v>44952.43136574074</v>
      </c>
      <c r="H41" s="2">
        <v>44939.890370370369</v>
      </c>
    </row>
    <row r="42" spans="7:8" x14ac:dyDescent="0.25">
      <c r="G42" s="2">
        <v>44952.605405092596</v>
      </c>
      <c r="H42" s="2">
        <v>44939.894467592596</v>
      </c>
    </row>
    <row r="43" spans="7:8" x14ac:dyDescent="0.25">
      <c r="G43" s="2">
        <v>44952.783171296294</v>
      </c>
      <c r="H43" s="2">
        <v>44939.902361111112</v>
      </c>
    </row>
    <row r="44" spans="7:8" x14ac:dyDescent="0.25">
      <c r="G44" s="2">
        <v>44952.89738425926</v>
      </c>
      <c r="H44" s="2">
        <v>44940.468564814815</v>
      </c>
    </row>
    <row r="45" spans="7:8" x14ac:dyDescent="0.25">
      <c r="G45" s="2">
        <v>44953.423263888886</v>
      </c>
      <c r="H45" s="2">
        <v>44940.47315972222</v>
      </c>
    </row>
    <row r="46" spans="7:8" x14ac:dyDescent="0.25">
      <c r="G46" s="2">
        <v>44953.778090277781</v>
      </c>
      <c r="H46" s="2">
        <v>44940.499907407408</v>
      </c>
    </row>
    <row r="47" spans="7:8" x14ac:dyDescent="0.25">
      <c r="G47" s="2">
        <v>44953.807303240741</v>
      </c>
      <c r="H47" s="2">
        <v>44940.502824074072</v>
      </c>
    </row>
    <row r="48" spans="7:8" x14ac:dyDescent="0.25">
      <c r="G48" s="2">
        <v>44953.821446759262</v>
      </c>
      <c r="H48" s="2">
        <v>44940.515856481485</v>
      </c>
    </row>
    <row r="49" spans="7:8" x14ac:dyDescent="0.25">
      <c r="G49" s="2">
        <v>44954.481076388889</v>
      </c>
      <c r="H49" s="2">
        <v>44940.737187500003</v>
      </c>
    </row>
    <row r="50" spans="7:8" x14ac:dyDescent="0.25">
      <c r="G50" s="2">
        <v>44954.714282407411</v>
      </c>
      <c r="H50" s="2">
        <v>44940.75371527778</v>
      </c>
    </row>
    <row r="51" spans="7:8" x14ac:dyDescent="0.25">
      <c r="G51" s="2">
        <v>44955.444918981484</v>
      </c>
      <c r="H51" s="2">
        <v>44940.754687499997</v>
      </c>
    </row>
    <row r="52" spans="7:8" x14ac:dyDescent="0.25">
      <c r="G52" s="2">
        <v>44955.608437499999</v>
      </c>
      <c r="H52" s="2">
        <v>44940.755185185182</v>
      </c>
    </row>
    <row r="53" spans="7:8" x14ac:dyDescent="0.25">
      <c r="G53" s="2">
        <v>44955.799722222226</v>
      </c>
      <c r="H53" s="2">
        <v>44940.81689814815</v>
      </c>
    </row>
    <row r="54" spans="7:8" x14ac:dyDescent="0.25">
      <c r="G54" s="2">
        <v>44955.865752314814</v>
      </c>
      <c r="H54" s="2">
        <v>44941.497002314813</v>
      </c>
    </row>
    <row r="55" spans="7:8" x14ac:dyDescent="0.25">
      <c r="G55" s="2">
        <v>44956.469884259262</v>
      </c>
      <c r="H55" s="2">
        <v>44941.521967592591</v>
      </c>
    </row>
    <row r="56" spans="7:8" x14ac:dyDescent="0.25">
      <c r="G56" s="2">
        <v>44956.657083333332</v>
      </c>
      <c r="H56" s="2">
        <v>44941.626250000001</v>
      </c>
    </row>
    <row r="57" spans="7:8" x14ac:dyDescent="0.25">
      <c r="G57" s="2">
        <v>44956.889490740738</v>
      </c>
      <c r="H57" s="2">
        <v>44941.638055555559</v>
      </c>
    </row>
    <row r="58" spans="7:8" x14ac:dyDescent="0.25">
      <c r="G58" s="2">
        <v>44957.414212962962</v>
      </c>
      <c r="H58" s="2">
        <v>44942.591423611113</v>
      </c>
    </row>
    <row r="59" spans="7:8" x14ac:dyDescent="0.25">
      <c r="G59" s="2">
        <v>44962.433692129627</v>
      </c>
      <c r="H59" s="2">
        <v>44942.596099537041</v>
      </c>
    </row>
    <row r="60" spans="7:8" x14ac:dyDescent="0.25">
      <c r="G60" s="2">
        <v>44962.440381944441</v>
      </c>
      <c r="H60" s="2">
        <v>44942.599131944444</v>
      </c>
    </row>
    <row r="61" spans="7:8" x14ac:dyDescent="0.25">
      <c r="G61" s="2">
        <v>44962.467650462961</v>
      </c>
      <c r="H61" s="2">
        <v>44942.60087962963</v>
      </c>
    </row>
    <row r="62" spans="7:8" x14ac:dyDescent="0.25">
      <c r="G62" s="2">
        <v>44962.641493055555</v>
      </c>
      <c r="H62" s="2">
        <v>44942.601759259262</v>
      </c>
    </row>
    <row r="63" spans="7:8" x14ac:dyDescent="0.25">
      <c r="G63" s="2">
        <v>44962.673773148148</v>
      </c>
      <c r="H63" s="2">
        <v>44942.606296296297</v>
      </c>
    </row>
    <row r="64" spans="7:8" x14ac:dyDescent="0.25">
      <c r="G64" s="2">
        <v>44962.689039351855</v>
      </c>
      <c r="H64" s="2">
        <v>44942.611215277779</v>
      </c>
    </row>
    <row r="65" spans="4:8" x14ac:dyDescent="0.25">
      <c r="G65" s="2">
        <v>44962.820104166669</v>
      </c>
      <c r="H65" s="2">
        <v>44942.611944444441</v>
      </c>
    </row>
    <row r="66" spans="4:8" x14ac:dyDescent="0.25">
      <c r="G66" s="2">
        <v>44963.452418981484</v>
      </c>
      <c r="H66" s="2">
        <v>44942.614479166667</v>
      </c>
    </row>
    <row r="67" spans="4:8" x14ac:dyDescent="0.25">
      <c r="G67" s="2">
        <v>44963.509351851855</v>
      </c>
      <c r="H67" s="2">
        <v>44942.615428240744</v>
      </c>
    </row>
    <row r="68" spans="4:8" x14ac:dyDescent="0.25">
      <c r="G68" s="2">
        <v>44963.570243055554</v>
      </c>
      <c r="H68" s="2">
        <v>44942.615891203706</v>
      </c>
    </row>
    <row r="69" spans="4:8" x14ac:dyDescent="0.25">
      <c r="G69" s="2">
        <v>44964.547858796293</v>
      </c>
      <c r="H69" s="2">
        <v>44942.617881944447</v>
      </c>
    </row>
    <row r="70" spans="4:8" x14ac:dyDescent="0.25">
      <c r="G70" s="2">
        <v>44965.372789351852</v>
      </c>
      <c r="H70" s="2">
        <v>44942.685694444444</v>
      </c>
    </row>
    <row r="71" spans="4:8" x14ac:dyDescent="0.25">
      <c r="D71" s="19"/>
      <c r="G71" s="2">
        <v>44965.489583333336</v>
      </c>
      <c r="H71" s="2">
        <v>44942.947199074071</v>
      </c>
    </row>
    <row r="72" spans="4:8" x14ac:dyDescent="0.25">
      <c r="G72" s="2">
        <v>44965.643946759257</v>
      </c>
      <c r="H72" s="2">
        <v>44942.949548611112</v>
      </c>
    </row>
    <row r="73" spans="4:8" x14ac:dyDescent="0.25">
      <c r="G73" s="2">
        <v>44965.743877314817</v>
      </c>
      <c r="H73" s="2">
        <v>44942.950254629628</v>
      </c>
    </row>
    <row r="74" spans="4:8" x14ac:dyDescent="0.25">
      <c r="G74" s="2">
        <v>44966.442326388889</v>
      </c>
      <c r="H74" s="2">
        <v>44942.95103009259</v>
      </c>
    </row>
    <row r="75" spans="4:8" x14ac:dyDescent="0.25">
      <c r="G75" s="2">
        <v>44967.395775462966</v>
      </c>
      <c r="H75" s="2">
        <v>44942.951168981483</v>
      </c>
    </row>
    <row r="76" spans="4:8" x14ac:dyDescent="0.25">
      <c r="G76" s="2">
        <v>44967.441122685188</v>
      </c>
      <c r="H76" s="2">
        <v>44942.951608796298</v>
      </c>
    </row>
    <row r="77" spans="4:8" x14ac:dyDescent="0.25">
      <c r="G77" s="2">
        <v>44967.82271990741</v>
      </c>
      <c r="H77" s="2">
        <v>44942.952326388891</v>
      </c>
    </row>
    <row r="78" spans="4:8" x14ac:dyDescent="0.25">
      <c r="G78" s="2">
        <v>44968.457094907404</v>
      </c>
      <c r="H78" s="2">
        <v>44942.952476851853</v>
      </c>
    </row>
    <row r="79" spans="4:8" x14ac:dyDescent="0.25">
      <c r="D79" s="19"/>
      <c r="G79" s="2">
        <v>44968.472916666666</v>
      </c>
      <c r="H79" s="2">
        <v>44942.953310185185</v>
      </c>
    </row>
    <row r="80" spans="4:8" x14ac:dyDescent="0.25">
      <c r="G80" s="2">
        <v>44968.665219907409</v>
      </c>
      <c r="H80" s="2">
        <v>44942.955995370372</v>
      </c>
    </row>
    <row r="81" spans="4:8" x14ac:dyDescent="0.25">
      <c r="D81" s="19"/>
      <c r="G81" s="2">
        <v>44968.778796296298</v>
      </c>
      <c r="H81" s="2">
        <v>44942.963773148149</v>
      </c>
    </row>
    <row r="82" spans="4:8" x14ac:dyDescent="0.25">
      <c r="G82" s="2">
        <v>44969.463530092595</v>
      </c>
      <c r="H82" s="2">
        <v>44942.968819444446</v>
      </c>
    </row>
    <row r="83" spans="4:8" x14ac:dyDescent="0.25">
      <c r="G83" s="2">
        <v>44969.681307870371</v>
      </c>
      <c r="H83" s="2">
        <v>44942.970983796295</v>
      </c>
    </row>
    <row r="84" spans="4:8" x14ac:dyDescent="0.25">
      <c r="G84" s="2">
        <v>44969.784907407404</v>
      </c>
      <c r="H84" s="2">
        <v>44942.979027777779</v>
      </c>
    </row>
    <row r="85" spans="4:8" x14ac:dyDescent="0.25">
      <c r="G85" s="2">
        <v>44970.460520833331</v>
      </c>
      <c r="H85" s="2">
        <v>44942.979351851849</v>
      </c>
    </row>
    <row r="86" spans="4:8" x14ac:dyDescent="0.25">
      <c r="G86" s="2">
        <v>44970.65289351852</v>
      </c>
      <c r="H86" s="2">
        <v>44942.981203703705</v>
      </c>
    </row>
    <row r="87" spans="4:8" x14ac:dyDescent="0.25">
      <c r="G87" s="2">
        <v>44971.437916666669</v>
      </c>
      <c r="H87" s="2">
        <v>44942.981377314813</v>
      </c>
    </row>
    <row r="88" spans="4:8" x14ac:dyDescent="0.25">
      <c r="G88" s="2">
        <v>44972.395277777781</v>
      </c>
      <c r="H88" s="2">
        <v>44942.981805555559</v>
      </c>
    </row>
    <row r="89" spans="4:8" x14ac:dyDescent="0.25">
      <c r="G89" s="2">
        <v>44972.44635416667</v>
      </c>
      <c r="H89" s="2">
        <v>44942.982025462959</v>
      </c>
    </row>
    <row r="90" spans="4:8" x14ac:dyDescent="0.25">
      <c r="G90" s="2">
        <v>44972.470486111109</v>
      </c>
      <c r="H90" s="2">
        <v>44942.983680555553</v>
      </c>
    </row>
    <row r="91" spans="4:8" x14ac:dyDescent="0.25">
      <c r="G91" s="2">
        <v>44972.6174537037</v>
      </c>
      <c r="H91" s="2">
        <v>44942.984699074077</v>
      </c>
    </row>
    <row r="92" spans="4:8" x14ac:dyDescent="0.25">
      <c r="G92" s="2">
        <v>44972.667453703703</v>
      </c>
      <c r="H92" s="2">
        <v>44942.984872685185</v>
      </c>
    </row>
    <row r="93" spans="4:8" x14ac:dyDescent="0.25">
      <c r="G93" s="2">
        <v>44972.687372685185</v>
      </c>
      <c r="H93" s="2">
        <v>44942.98542824074</v>
      </c>
    </row>
    <row r="94" spans="4:8" x14ac:dyDescent="0.25">
      <c r="G94" s="2">
        <v>44972.78565972222</v>
      </c>
      <c r="H94" s="2">
        <v>44942.989560185182</v>
      </c>
    </row>
    <row r="95" spans="4:8" x14ac:dyDescent="0.25">
      <c r="G95" s="2">
        <v>44973.448310185187</v>
      </c>
      <c r="H95" s="2">
        <v>44942.995162037034</v>
      </c>
    </row>
    <row r="96" spans="4:8" x14ac:dyDescent="0.25">
      <c r="G96" s="2">
        <v>44974.461701388886</v>
      </c>
      <c r="H96" s="2">
        <v>44943.000150462962</v>
      </c>
    </row>
    <row r="97" spans="7:8" x14ac:dyDescent="0.25">
      <c r="G97" s="2">
        <v>44974.463703703703</v>
      </c>
      <c r="H97" s="2">
        <v>44943.000254629631</v>
      </c>
    </row>
    <row r="98" spans="7:8" x14ac:dyDescent="0.25">
      <c r="G98" s="2">
        <v>44974.605995370373</v>
      </c>
      <c r="H98" s="2">
        <v>44943.001111111109</v>
      </c>
    </row>
    <row r="99" spans="7:8" x14ac:dyDescent="0.25">
      <c r="G99" s="2">
        <v>44975.463333333333</v>
      </c>
      <c r="H99" s="2">
        <v>44943.006631944445</v>
      </c>
    </row>
    <row r="100" spans="7:8" x14ac:dyDescent="0.25">
      <c r="G100" s="2">
        <v>44975.767708333333</v>
      </c>
      <c r="H100" s="2">
        <v>44943.00681712963</v>
      </c>
    </row>
    <row r="101" spans="7:8" x14ac:dyDescent="0.25">
      <c r="G101" s="2">
        <v>44976.47415509259</v>
      </c>
      <c r="H101" s="2">
        <v>44943.006979166668</v>
      </c>
    </row>
    <row r="102" spans="7:8" x14ac:dyDescent="0.25">
      <c r="G102" s="2">
        <v>44976.505891203706</v>
      </c>
      <c r="H102" s="2">
        <v>44943.011053240742</v>
      </c>
    </row>
    <row r="103" spans="7:8" x14ac:dyDescent="0.25">
      <c r="G103" s="2">
        <v>44976.549513888887</v>
      </c>
      <c r="H103" s="2">
        <v>44943.015567129631</v>
      </c>
    </row>
    <row r="104" spans="7:8" x14ac:dyDescent="0.25">
      <c r="G104" s="2">
        <v>44976.612199074072</v>
      </c>
      <c r="H104" s="2">
        <v>44943.016111111108</v>
      </c>
    </row>
    <row r="105" spans="7:8" x14ac:dyDescent="0.25">
      <c r="G105" s="2">
        <v>44976.616909722223</v>
      </c>
      <c r="H105" s="2">
        <v>44943.01662037037</v>
      </c>
    </row>
    <row r="106" spans="7:8" x14ac:dyDescent="0.25">
      <c r="G106" s="2">
        <v>44976.718912037039</v>
      </c>
      <c r="H106" s="2">
        <v>44943.018726851849</v>
      </c>
    </row>
    <row r="107" spans="7:8" x14ac:dyDescent="0.25">
      <c r="G107" s="2">
        <v>44976.727418981478</v>
      </c>
      <c r="H107" s="2">
        <v>44943.021331018521</v>
      </c>
    </row>
    <row r="108" spans="7:8" x14ac:dyDescent="0.25">
      <c r="G108" s="2">
        <v>44976.758946759262</v>
      </c>
      <c r="H108" s="2">
        <v>44943.023101851853</v>
      </c>
    </row>
    <row r="109" spans="7:8" x14ac:dyDescent="0.25">
      <c r="G109" s="2">
        <v>44977.225624999999</v>
      </c>
      <c r="H109" s="2">
        <v>44943.024143518516</v>
      </c>
    </row>
    <row r="110" spans="7:8" x14ac:dyDescent="0.25">
      <c r="G110" s="2">
        <v>44977.466956018521</v>
      </c>
      <c r="H110" s="2">
        <v>44943.024456018517</v>
      </c>
    </row>
    <row r="111" spans="7:8" x14ac:dyDescent="0.25">
      <c r="G111" s="2">
        <v>44977.547881944447</v>
      </c>
      <c r="H111" s="2">
        <v>44943.024837962963</v>
      </c>
    </row>
    <row r="112" spans="7:8" x14ac:dyDescent="0.25">
      <c r="G112" s="2">
        <v>44978.254166666666</v>
      </c>
      <c r="H112" s="2">
        <v>44943.490520833337</v>
      </c>
    </row>
    <row r="113" spans="7:8" x14ac:dyDescent="0.25">
      <c r="G113" s="2">
        <v>44978.354131944441</v>
      </c>
      <c r="H113" s="2">
        <v>44943.501307870371</v>
      </c>
    </row>
    <row r="114" spans="7:8" x14ac:dyDescent="0.25">
      <c r="G114" s="2">
        <v>44978.472384259258</v>
      </c>
      <c r="H114" s="2">
        <v>44943.506354166668</v>
      </c>
    </row>
    <row r="115" spans="7:8" x14ac:dyDescent="0.25">
      <c r="G115" s="2">
        <v>44978.627581018518</v>
      </c>
      <c r="H115" s="2">
        <v>44943.509872685187</v>
      </c>
    </row>
    <row r="116" spans="7:8" x14ac:dyDescent="0.25">
      <c r="G116" s="2">
        <v>44978.716932870368</v>
      </c>
      <c r="H116" s="2">
        <v>44943.510601851849</v>
      </c>
    </row>
    <row r="117" spans="7:8" x14ac:dyDescent="0.25">
      <c r="G117" s="2">
        <v>44978.780011574076</v>
      </c>
      <c r="H117" s="2">
        <v>44943.511724537035</v>
      </c>
    </row>
    <row r="118" spans="7:8" x14ac:dyDescent="0.25">
      <c r="H118" s="2">
        <v>44943.515266203707</v>
      </c>
    </row>
    <row r="119" spans="7:8" x14ac:dyDescent="0.25">
      <c r="H119" s="2">
        <v>44943.516863425924</v>
      </c>
    </row>
    <row r="120" spans="7:8" x14ac:dyDescent="0.25">
      <c r="H120" s="2">
        <v>44943.517592592594</v>
      </c>
    </row>
    <row r="121" spans="7:8" x14ac:dyDescent="0.25">
      <c r="H121" s="2">
        <v>44943.518148148149</v>
      </c>
    </row>
    <row r="122" spans="7:8" x14ac:dyDescent="0.25">
      <c r="H122" s="2">
        <v>44943.520208333335</v>
      </c>
    </row>
    <row r="123" spans="7:8" x14ac:dyDescent="0.25">
      <c r="H123" s="2">
        <v>44943.522337962961</v>
      </c>
    </row>
    <row r="124" spans="7:8" x14ac:dyDescent="0.25">
      <c r="H124" s="2">
        <v>44943.522511574076</v>
      </c>
    </row>
    <row r="125" spans="7:8" x14ac:dyDescent="0.25">
      <c r="H125" s="2">
        <v>44943.523946759262</v>
      </c>
    </row>
    <row r="126" spans="7:8" x14ac:dyDescent="0.25">
      <c r="H126" s="2">
        <v>44945.687164351853</v>
      </c>
    </row>
    <row r="127" spans="7:8" x14ac:dyDescent="0.25">
      <c r="H127" s="2">
        <v>44945.690138888887</v>
      </c>
    </row>
    <row r="128" spans="7:8" x14ac:dyDescent="0.25">
      <c r="H128" s="2">
        <v>44945.693541666667</v>
      </c>
    </row>
    <row r="129" spans="8:8" x14ac:dyDescent="0.25">
      <c r="H129" s="2">
        <v>44945.693842592591</v>
      </c>
    </row>
    <row r="130" spans="8:8" x14ac:dyDescent="0.25">
      <c r="H130" s="2">
        <v>44945.976527777777</v>
      </c>
    </row>
    <row r="131" spans="8:8" x14ac:dyDescent="0.25">
      <c r="H131" s="2">
        <v>44946.615069444444</v>
      </c>
    </row>
    <row r="132" spans="8:8" x14ac:dyDescent="0.25">
      <c r="H132" s="2">
        <v>44946.619780092595</v>
      </c>
    </row>
    <row r="133" spans="8:8" x14ac:dyDescent="0.25">
      <c r="H133" s="2">
        <v>44946.630902777775</v>
      </c>
    </row>
    <row r="134" spans="8:8" x14ac:dyDescent="0.25">
      <c r="H134" s="2">
        <v>44946.634247685186</v>
      </c>
    </row>
    <row r="135" spans="8:8" x14ac:dyDescent="0.25">
      <c r="H135" s="2">
        <v>44946.648356481484</v>
      </c>
    </row>
    <row r="136" spans="8:8" x14ac:dyDescent="0.25">
      <c r="H136" s="2">
        <v>44946.650138888886</v>
      </c>
    </row>
    <row r="137" spans="8:8" x14ac:dyDescent="0.25">
      <c r="H137" s="2">
        <v>44946.65247685185</v>
      </c>
    </row>
    <row r="138" spans="8:8" x14ac:dyDescent="0.25">
      <c r="H138" s="2">
        <v>44946.867789351854</v>
      </c>
    </row>
    <row r="139" spans="8:8" x14ac:dyDescent="0.25">
      <c r="H139" s="2">
        <v>44946.896944444445</v>
      </c>
    </row>
    <row r="140" spans="8:8" x14ac:dyDescent="0.25">
      <c r="H140" s="2">
        <v>44946.9065625</v>
      </c>
    </row>
    <row r="141" spans="8:8" x14ac:dyDescent="0.25">
      <c r="H141" s="2">
        <v>44946.922881944447</v>
      </c>
    </row>
    <row r="142" spans="8:8" x14ac:dyDescent="0.25">
      <c r="H142" s="2">
        <v>44947.461701388886</v>
      </c>
    </row>
    <row r="143" spans="8:8" x14ac:dyDescent="0.25">
      <c r="H143" s="2">
        <v>44947.469386574077</v>
      </c>
    </row>
    <row r="144" spans="8:8" x14ac:dyDescent="0.25">
      <c r="H144" s="2">
        <v>44947.473020833335</v>
      </c>
    </row>
    <row r="145" spans="8:8" x14ac:dyDescent="0.25">
      <c r="H145" s="2">
        <v>44947.483460648145</v>
      </c>
    </row>
    <row r="146" spans="8:8" x14ac:dyDescent="0.25">
      <c r="H146" s="2">
        <v>44947.494571759256</v>
      </c>
    </row>
    <row r="147" spans="8:8" x14ac:dyDescent="0.25">
      <c r="H147" s="2">
        <v>44947.520902777775</v>
      </c>
    </row>
    <row r="148" spans="8:8" x14ac:dyDescent="0.25">
      <c r="H148" s="2">
        <v>44947.797303240739</v>
      </c>
    </row>
    <row r="149" spans="8:8" x14ac:dyDescent="0.25">
      <c r="H149" s="2">
        <v>44947.889282407406</v>
      </c>
    </row>
    <row r="150" spans="8:8" x14ac:dyDescent="0.25">
      <c r="H150" s="2">
        <v>44947.913773148146</v>
      </c>
    </row>
    <row r="151" spans="8:8" x14ac:dyDescent="0.25">
      <c r="H151" s="2">
        <v>44947.915729166663</v>
      </c>
    </row>
    <row r="152" spans="8:8" x14ac:dyDescent="0.25">
      <c r="H152" s="2">
        <v>44947.916087962964</v>
      </c>
    </row>
    <row r="153" spans="8:8" x14ac:dyDescent="0.25">
      <c r="H153" s="2">
        <v>44947.916192129633</v>
      </c>
    </row>
    <row r="154" spans="8:8" x14ac:dyDescent="0.25">
      <c r="H154" s="2">
        <v>44948.619375000002</v>
      </c>
    </row>
    <row r="155" spans="8:8" x14ac:dyDescent="0.25">
      <c r="H155" s="2">
        <v>44948.62736111111</v>
      </c>
    </row>
    <row r="156" spans="8:8" x14ac:dyDescent="0.25">
      <c r="H156" s="2">
        <v>44948.635208333333</v>
      </c>
    </row>
    <row r="157" spans="8:8" x14ac:dyDescent="0.25">
      <c r="H157" s="2">
        <v>44948.800856481481</v>
      </c>
    </row>
    <row r="158" spans="8:8" x14ac:dyDescent="0.25">
      <c r="H158" s="2">
        <v>44948.854756944442</v>
      </c>
    </row>
    <row r="159" spans="8:8" x14ac:dyDescent="0.25">
      <c r="H159" s="2">
        <v>44948.865451388891</v>
      </c>
    </row>
    <row r="160" spans="8:8" x14ac:dyDescent="0.25">
      <c r="H160" s="2">
        <v>44948.869513888887</v>
      </c>
    </row>
    <row r="161" spans="8:8" x14ac:dyDescent="0.25">
      <c r="H161" s="2">
        <v>44948.876226851855</v>
      </c>
    </row>
    <row r="162" spans="8:8" x14ac:dyDescent="0.25">
      <c r="H162" s="2">
        <v>44948.880300925928</v>
      </c>
    </row>
    <row r="163" spans="8:8" x14ac:dyDescent="0.25">
      <c r="H163" s="2">
        <v>44948.887326388889</v>
      </c>
    </row>
    <row r="164" spans="8:8" x14ac:dyDescent="0.25">
      <c r="H164" s="2">
        <v>44948.901747685188</v>
      </c>
    </row>
    <row r="165" spans="8:8" x14ac:dyDescent="0.25">
      <c r="H165" s="2">
        <v>44948.946562500001</v>
      </c>
    </row>
    <row r="166" spans="8:8" x14ac:dyDescent="0.25">
      <c r="H166" s="2">
        <v>44949.459166666667</v>
      </c>
    </row>
    <row r="167" spans="8:8" x14ac:dyDescent="0.25">
      <c r="H167" s="2">
        <v>44949.469166666669</v>
      </c>
    </row>
    <row r="168" spans="8:8" x14ac:dyDescent="0.25">
      <c r="H168" s="2">
        <v>44949.476990740739</v>
      </c>
    </row>
    <row r="169" spans="8:8" x14ac:dyDescent="0.25">
      <c r="H169" s="2">
        <v>44949.565682870372</v>
      </c>
    </row>
    <row r="170" spans="8:8" x14ac:dyDescent="0.25">
      <c r="H170" s="2">
        <v>44949.882384259261</v>
      </c>
    </row>
    <row r="171" spans="8:8" x14ac:dyDescent="0.25">
      <c r="H171" s="2">
        <v>44949.882800925923</v>
      </c>
    </row>
    <row r="172" spans="8:8" x14ac:dyDescent="0.25">
      <c r="H172" s="2">
        <v>44950.334120370368</v>
      </c>
    </row>
    <row r="173" spans="8:8" x14ac:dyDescent="0.25">
      <c r="H173" s="2">
        <v>44950.929282407407</v>
      </c>
    </row>
    <row r="174" spans="8:8" x14ac:dyDescent="0.25">
      <c r="H174" s="2">
        <v>44950.935416666667</v>
      </c>
    </row>
    <row r="175" spans="8:8" x14ac:dyDescent="0.25">
      <c r="H175" s="2">
        <v>44950.937037037038</v>
      </c>
    </row>
    <row r="176" spans="8:8" x14ac:dyDescent="0.25">
      <c r="H176" s="2">
        <v>44950.937407407408</v>
      </c>
    </row>
    <row r="177" spans="8:8" x14ac:dyDescent="0.25">
      <c r="H177" s="2">
        <v>44951.527222222219</v>
      </c>
    </row>
    <row r="178" spans="8:8" x14ac:dyDescent="0.25">
      <c r="H178" s="2">
        <v>44951.567175925928</v>
      </c>
    </row>
    <row r="179" spans="8:8" x14ac:dyDescent="0.25">
      <c r="H179" s="2">
        <v>44951.567916666667</v>
      </c>
    </row>
    <row r="180" spans="8:8" x14ac:dyDescent="0.25">
      <c r="H180" s="2">
        <v>44951.621747685182</v>
      </c>
    </row>
    <row r="181" spans="8:8" x14ac:dyDescent="0.25">
      <c r="H181" s="2">
        <v>44951.640856481485</v>
      </c>
    </row>
    <row r="182" spans="8:8" x14ac:dyDescent="0.25">
      <c r="H182" s="2">
        <v>44951.805081018516</v>
      </c>
    </row>
    <row r="183" spans="8:8" x14ac:dyDescent="0.25">
      <c r="H183" s="2">
        <v>44951.822291666664</v>
      </c>
    </row>
    <row r="184" spans="8:8" x14ac:dyDescent="0.25">
      <c r="H184" s="2">
        <v>44951.829768518517</v>
      </c>
    </row>
    <row r="185" spans="8:8" x14ac:dyDescent="0.25">
      <c r="H185" s="2">
        <v>44951.832245370373</v>
      </c>
    </row>
    <row r="186" spans="8:8" x14ac:dyDescent="0.25">
      <c r="H186" s="2">
        <v>44951.891504629632</v>
      </c>
    </row>
    <row r="187" spans="8:8" x14ac:dyDescent="0.25">
      <c r="H187" s="2">
        <v>44951.910613425927</v>
      </c>
    </row>
    <row r="188" spans="8:8" x14ac:dyDescent="0.25">
      <c r="H188" s="2">
        <v>44952.438078703701</v>
      </c>
    </row>
    <row r="189" spans="8:8" x14ac:dyDescent="0.25">
      <c r="H189" s="2">
        <v>44952.443136574075</v>
      </c>
    </row>
    <row r="190" spans="8:8" x14ac:dyDescent="0.25">
      <c r="H190" s="2">
        <v>44952.455983796295</v>
      </c>
    </row>
    <row r="191" spans="8:8" x14ac:dyDescent="0.25">
      <c r="H191" s="2">
        <v>44952.471597222226</v>
      </c>
    </row>
    <row r="192" spans="8:8" x14ac:dyDescent="0.25">
      <c r="H192" s="2">
        <v>44952.496712962966</v>
      </c>
    </row>
    <row r="193" spans="8:8" x14ac:dyDescent="0.25">
      <c r="H193" s="2">
        <v>44952.514016203706</v>
      </c>
    </row>
    <row r="194" spans="8:8" x14ac:dyDescent="0.25">
      <c r="H194" s="2">
        <v>44952.623576388891</v>
      </c>
    </row>
    <row r="195" spans="8:8" x14ac:dyDescent="0.25">
      <c r="H195" s="2">
        <v>44952.629131944443</v>
      </c>
    </row>
    <row r="196" spans="8:8" x14ac:dyDescent="0.25">
      <c r="H196" s="2">
        <v>44952.645138888889</v>
      </c>
    </row>
    <row r="197" spans="8:8" x14ac:dyDescent="0.25">
      <c r="H197" s="2">
        <v>44952.653101851851</v>
      </c>
    </row>
    <row r="198" spans="8:8" x14ac:dyDescent="0.25">
      <c r="H198" s="2">
        <v>44952.665509259263</v>
      </c>
    </row>
    <row r="199" spans="8:8" x14ac:dyDescent="0.25">
      <c r="H199" s="2">
        <v>44952.67759259259</v>
      </c>
    </row>
    <row r="200" spans="8:8" x14ac:dyDescent="0.25">
      <c r="H200" s="2">
        <v>44952.687986111108</v>
      </c>
    </row>
    <row r="201" spans="8:8" x14ac:dyDescent="0.25">
      <c r="H201" s="2">
        <v>44952.818993055553</v>
      </c>
    </row>
    <row r="202" spans="8:8" x14ac:dyDescent="0.25">
      <c r="H202" s="2">
        <v>44952.893993055557</v>
      </c>
    </row>
    <row r="203" spans="8:8" x14ac:dyDescent="0.25">
      <c r="H203" s="2">
        <v>44952.903668981482</v>
      </c>
    </row>
    <row r="204" spans="8:8" x14ac:dyDescent="0.25">
      <c r="H204" s="2">
        <v>44952.912488425929</v>
      </c>
    </row>
    <row r="205" spans="8:8" x14ac:dyDescent="0.25">
      <c r="H205" s="2">
        <v>44952.921909722223</v>
      </c>
    </row>
    <row r="206" spans="8:8" x14ac:dyDescent="0.25">
      <c r="H206" s="2">
        <v>44952.922037037039</v>
      </c>
    </row>
    <row r="207" spans="8:8" x14ac:dyDescent="0.25">
      <c r="H207" s="2">
        <v>44953.431122685186</v>
      </c>
    </row>
    <row r="208" spans="8:8" x14ac:dyDescent="0.25">
      <c r="H208" s="2">
        <v>44953.432546296295</v>
      </c>
    </row>
    <row r="209" spans="8:8" x14ac:dyDescent="0.25">
      <c r="H209" s="2">
        <v>44953.44908564815</v>
      </c>
    </row>
    <row r="210" spans="8:8" x14ac:dyDescent="0.25">
      <c r="H210" s="2">
        <v>44953.461793981478</v>
      </c>
    </row>
    <row r="211" spans="8:8" x14ac:dyDescent="0.25">
      <c r="H211" s="2">
        <v>44953.488576388889</v>
      </c>
    </row>
    <row r="212" spans="8:8" x14ac:dyDescent="0.25">
      <c r="H212" s="2">
        <v>44953.786168981482</v>
      </c>
    </row>
    <row r="213" spans="8:8" x14ac:dyDescent="0.25">
      <c r="H213" s="2">
        <v>44953.811388888891</v>
      </c>
    </row>
    <row r="214" spans="8:8" x14ac:dyDescent="0.25">
      <c r="H214" s="2">
        <v>44953.898460648146</v>
      </c>
    </row>
    <row r="215" spans="8:8" x14ac:dyDescent="0.25">
      <c r="H215" s="2">
        <v>44954.536979166667</v>
      </c>
    </row>
    <row r="216" spans="8:8" x14ac:dyDescent="0.25">
      <c r="H216" s="2">
        <v>44954.751261574071</v>
      </c>
    </row>
    <row r="217" spans="8:8" x14ac:dyDescent="0.25">
      <c r="H217" s="2">
        <v>44954.765983796293</v>
      </c>
    </row>
    <row r="218" spans="8:8" x14ac:dyDescent="0.25">
      <c r="H218" s="2">
        <v>44954.82366898148</v>
      </c>
    </row>
    <row r="219" spans="8:8" x14ac:dyDescent="0.25">
      <c r="H219" s="2">
        <v>44954.89640046296</v>
      </c>
    </row>
    <row r="220" spans="8:8" x14ac:dyDescent="0.25">
      <c r="H220" s="2">
        <v>44954.920127314814</v>
      </c>
    </row>
    <row r="221" spans="8:8" x14ac:dyDescent="0.25">
      <c r="H221" s="2">
        <v>44955.542881944442</v>
      </c>
    </row>
    <row r="222" spans="8:8" x14ac:dyDescent="0.25">
      <c r="H222" s="2">
        <v>44955.545914351853</v>
      </c>
    </row>
    <row r="223" spans="8:8" x14ac:dyDescent="0.25">
      <c r="H223" s="2">
        <v>44955.686620370368</v>
      </c>
    </row>
    <row r="224" spans="8:8" x14ac:dyDescent="0.25">
      <c r="H224" s="2">
        <v>44955.804212962961</v>
      </c>
    </row>
    <row r="225" spans="8:8" x14ac:dyDescent="0.25">
      <c r="H225" s="2">
        <v>44955.829884259256</v>
      </c>
    </row>
    <row r="226" spans="8:8" x14ac:dyDescent="0.25">
      <c r="H226" s="2">
        <v>44955.899618055555</v>
      </c>
    </row>
    <row r="227" spans="8:8" x14ac:dyDescent="0.25">
      <c r="H227" s="2">
        <v>44955.900046296294</v>
      </c>
    </row>
    <row r="228" spans="8:8" x14ac:dyDescent="0.25">
      <c r="H228" s="2">
        <v>44956.500706018516</v>
      </c>
    </row>
    <row r="229" spans="8:8" x14ac:dyDescent="0.25">
      <c r="H229" s="2">
        <v>44956.563391203701</v>
      </c>
    </row>
    <row r="230" spans="8:8" x14ac:dyDescent="0.25">
      <c r="H230" s="2">
        <v>44956.69258101852</v>
      </c>
    </row>
    <row r="231" spans="8:8" x14ac:dyDescent="0.25">
      <c r="H231" s="2">
        <v>44956.890902777777</v>
      </c>
    </row>
    <row r="232" spans="8:8" x14ac:dyDescent="0.25">
      <c r="H232" s="2">
        <v>44956.895972222221</v>
      </c>
    </row>
    <row r="233" spans="8:8" x14ac:dyDescent="0.25">
      <c r="H233" s="2">
        <v>44957.414340277777</v>
      </c>
    </row>
    <row r="234" spans="8:8" x14ac:dyDescent="0.25">
      <c r="H234" s="2">
        <v>44962.437337962961</v>
      </c>
    </row>
    <row r="235" spans="8:8" x14ac:dyDescent="0.25">
      <c r="H235" s="2">
        <v>44962.446932870371</v>
      </c>
    </row>
    <row r="236" spans="8:8" x14ac:dyDescent="0.25">
      <c r="H236" s="2">
        <v>44962.486851851849</v>
      </c>
    </row>
    <row r="237" spans="8:8" x14ac:dyDescent="0.25">
      <c r="H237" s="2">
        <v>44962.493333333332</v>
      </c>
    </row>
    <row r="238" spans="8:8" x14ac:dyDescent="0.25">
      <c r="H238" s="2">
        <v>44962.561076388891</v>
      </c>
    </row>
    <row r="239" spans="8:8" x14ac:dyDescent="0.25">
      <c r="H239" s="2">
        <v>44962.65252314815</v>
      </c>
    </row>
    <row r="240" spans="8:8" x14ac:dyDescent="0.25">
      <c r="H240" s="2">
        <v>44962.659699074073</v>
      </c>
    </row>
    <row r="241" spans="8:8" x14ac:dyDescent="0.25">
      <c r="H241" s="2">
        <v>44962.664664351854</v>
      </c>
    </row>
    <row r="242" spans="8:8" x14ac:dyDescent="0.25">
      <c r="H242" s="2">
        <v>44962.675428240742</v>
      </c>
    </row>
    <row r="243" spans="8:8" x14ac:dyDescent="0.25">
      <c r="H243" s="2">
        <v>44962.676296296297</v>
      </c>
    </row>
    <row r="244" spans="8:8" x14ac:dyDescent="0.25">
      <c r="H244" s="2">
        <v>44962.688090277778</v>
      </c>
    </row>
    <row r="245" spans="8:8" x14ac:dyDescent="0.25">
      <c r="H245" s="2">
        <v>44962.694097222222</v>
      </c>
    </row>
    <row r="246" spans="8:8" x14ac:dyDescent="0.25">
      <c r="H246" s="2">
        <v>44962.865011574075</v>
      </c>
    </row>
    <row r="247" spans="8:8" x14ac:dyDescent="0.25">
      <c r="H247" s="2">
        <v>44963.479189814818</v>
      </c>
    </row>
    <row r="248" spans="8:8" x14ac:dyDescent="0.25">
      <c r="H248" s="2">
        <v>44963.513553240744</v>
      </c>
    </row>
    <row r="249" spans="8:8" x14ac:dyDescent="0.25">
      <c r="H249" s="2">
        <v>44963.713703703703</v>
      </c>
    </row>
    <row r="250" spans="8:8" x14ac:dyDescent="0.25">
      <c r="H250" s="2">
        <v>44964.547893518517</v>
      </c>
    </row>
    <row r="251" spans="8:8" x14ac:dyDescent="0.25">
      <c r="H251" s="2">
        <v>44964.551030092596</v>
      </c>
    </row>
    <row r="252" spans="8:8" x14ac:dyDescent="0.25">
      <c r="H252" s="2">
        <v>44965.381018518521</v>
      </c>
    </row>
    <row r="253" spans="8:8" x14ac:dyDescent="0.25">
      <c r="H253" s="2">
        <v>44965.497453703705</v>
      </c>
    </row>
    <row r="254" spans="8:8" x14ac:dyDescent="0.25">
      <c r="H254" s="2">
        <v>44965.680925925924</v>
      </c>
    </row>
    <row r="255" spans="8:8" x14ac:dyDescent="0.25">
      <c r="H255" s="2">
        <v>44965.68822916667</v>
      </c>
    </row>
    <row r="256" spans="8:8" x14ac:dyDescent="0.25">
      <c r="H256" s="2">
        <v>44965.748402777775</v>
      </c>
    </row>
    <row r="257" spans="8:8" x14ac:dyDescent="0.25">
      <c r="H257" s="2">
        <v>44965.825416666667</v>
      </c>
    </row>
    <row r="258" spans="8:8" x14ac:dyDescent="0.25">
      <c r="H258" s="2">
        <v>44965.888645833336</v>
      </c>
    </row>
    <row r="259" spans="8:8" x14ac:dyDescent="0.25">
      <c r="H259" s="2">
        <v>44966.464872685188</v>
      </c>
    </row>
    <row r="260" spans="8:8" x14ac:dyDescent="0.25">
      <c r="H260" s="2">
        <v>44967.399907407409</v>
      </c>
    </row>
    <row r="261" spans="8:8" x14ac:dyDescent="0.25">
      <c r="H261" s="2">
        <v>44967.444293981483</v>
      </c>
    </row>
    <row r="262" spans="8:8" x14ac:dyDescent="0.25">
      <c r="H262" s="2">
        <v>44967.480057870373</v>
      </c>
    </row>
    <row r="263" spans="8:8" x14ac:dyDescent="0.25">
      <c r="H263" s="2">
        <v>44967.828865740739</v>
      </c>
    </row>
    <row r="264" spans="8:8" x14ac:dyDescent="0.25">
      <c r="H264" s="2">
        <v>44967.889178240737</v>
      </c>
    </row>
    <row r="265" spans="8:8" x14ac:dyDescent="0.25">
      <c r="H265" s="2">
        <v>44968.4609837963</v>
      </c>
    </row>
    <row r="266" spans="8:8" x14ac:dyDescent="0.25">
      <c r="H266" s="2">
        <v>44968.501805555556</v>
      </c>
    </row>
    <row r="267" spans="8:8" x14ac:dyDescent="0.25">
      <c r="H267" s="2">
        <v>44968.519259259258</v>
      </c>
    </row>
    <row r="268" spans="8:8" x14ac:dyDescent="0.25">
      <c r="H268" s="2">
        <v>44968.692893518521</v>
      </c>
    </row>
    <row r="269" spans="8:8" x14ac:dyDescent="0.25">
      <c r="H269" s="2">
        <v>44968.889351851853</v>
      </c>
    </row>
    <row r="270" spans="8:8" x14ac:dyDescent="0.25">
      <c r="H270" s="2">
        <v>44969.502962962964</v>
      </c>
    </row>
    <row r="271" spans="8:8" x14ac:dyDescent="0.25">
      <c r="H271" s="2">
        <v>44969.533460648148</v>
      </c>
    </row>
    <row r="272" spans="8:8" x14ac:dyDescent="0.25">
      <c r="H272" s="2">
        <v>44969.695439814815</v>
      </c>
    </row>
    <row r="273" spans="8:8" x14ac:dyDescent="0.25">
      <c r="H273" s="2">
        <v>44969.704618055555</v>
      </c>
    </row>
    <row r="274" spans="8:8" x14ac:dyDescent="0.25">
      <c r="H274" s="2">
        <v>44969.728344907409</v>
      </c>
    </row>
    <row r="275" spans="8:8" x14ac:dyDescent="0.25">
      <c r="H275" s="2">
        <v>44969.83384259259</v>
      </c>
    </row>
    <row r="276" spans="8:8" x14ac:dyDescent="0.25">
      <c r="H276" s="2">
        <v>44970.468090277776</v>
      </c>
    </row>
    <row r="277" spans="8:8" x14ac:dyDescent="0.25">
      <c r="H277" s="2">
        <v>44970.664895833332</v>
      </c>
    </row>
    <row r="278" spans="8:8" x14ac:dyDescent="0.25">
      <c r="H278" s="2">
        <v>44971.446076388886</v>
      </c>
    </row>
    <row r="279" spans="8:8" x14ac:dyDescent="0.25">
      <c r="H279" s="2">
        <v>44972.398090277777</v>
      </c>
    </row>
    <row r="280" spans="8:8" x14ac:dyDescent="0.25">
      <c r="H280" s="2">
        <v>44972.453530092593</v>
      </c>
    </row>
    <row r="281" spans="8:8" x14ac:dyDescent="0.25">
      <c r="H281" s="2">
        <v>44972.476365740738</v>
      </c>
    </row>
    <row r="282" spans="8:8" x14ac:dyDescent="0.25">
      <c r="H282" s="2">
        <v>44972.62300925926</v>
      </c>
    </row>
    <row r="283" spans="8:8" x14ac:dyDescent="0.25">
      <c r="H283" s="2">
        <v>44972.623645833337</v>
      </c>
    </row>
    <row r="284" spans="8:8" x14ac:dyDescent="0.25">
      <c r="H284" s="2">
        <v>44972.672118055554</v>
      </c>
    </row>
    <row r="285" spans="8:8" x14ac:dyDescent="0.25">
      <c r="H285" s="2">
        <v>44972.694189814814</v>
      </c>
    </row>
    <row r="286" spans="8:8" x14ac:dyDescent="0.25">
      <c r="H286" s="2">
        <v>44972.785740740743</v>
      </c>
    </row>
    <row r="287" spans="8:8" x14ac:dyDescent="0.25">
      <c r="H287" s="2">
        <v>44973.4606712963</v>
      </c>
    </row>
    <row r="288" spans="8:8" x14ac:dyDescent="0.25">
      <c r="H288" s="2">
        <v>44974.462523148148</v>
      </c>
    </row>
    <row r="289" spans="8:8" x14ac:dyDescent="0.25">
      <c r="H289" s="2">
        <v>44974.470925925925</v>
      </c>
    </row>
    <row r="290" spans="8:8" x14ac:dyDescent="0.25">
      <c r="H290" s="2">
        <v>44974.474548611113</v>
      </c>
    </row>
    <row r="291" spans="8:8" x14ac:dyDescent="0.25">
      <c r="H291" s="2">
        <v>44974.476886574077</v>
      </c>
    </row>
    <row r="292" spans="8:8" x14ac:dyDescent="0.25">
      <c r="H292" s="2">
        <v>44974.513182870367</v>
      </c>
    </row>
    <row r="293" spans="8:8" x14ac:dyDescent="0.25">
      <c r="H293" s="2">
        <v>44974.646898148145</v>
      </c>
    </row>
    <row r="294" spans="8:8" x14ac:dyDescent="0.25">
      <c r="H294" s="2">
        <v>44974.670787037037</v>
      </c>
    </row>
    <row r="295" spans="8:8" x14ac:dyDescent="0.25">
      <c r="H295" s="2">
        <v>44974.679884259262</v>
      </c>
    </row>
    <row r="296" spans="8:8" x14ac:dyDescent="0.25">
      <c r="H296" s="2">
        <v>44975.478472222225</v>
      </c>
    </row>
    <row r="297" spans="8:8" x14ac:dyDescent="0.25">
      <c r="H297" s="2">
        <v>44975.539884259262</v>
      </c>
    </row>
    <row r="298" spans="8:8" x14ac:dyDescent="0.25">
      <c r="H298" s="2">
        <v>44975.90457175926</v>
      </c>
    </row>
    <row r="299" spans="8:8" x14ac:dyDescent="0.25">
      <c r="H299" s="2">
        <v>44976.478159722225</v>
      </c>
    </row>
    <row r="300" spans="8:8" x14ac:dyDescent="0.25">
      <c r="H300" s="2">
        <v>44976.516134259262</v>
      </c>
    </row>
    <row r="301" spans="8:8" x14ac:dyDescent="0.25">
      <c r="H301" s="2">
        <v>44976.563449074078</v>
      </c>
    </row>
    <row r="302" spans="8:8" x14ac:dyDescent="0.25">
      <c r="H302" s="2">
        <v>44976.616770833331</v>
      </c>
    </row>
    <row r="303" spans="8:8" x14ac:dyDescent="0.25">
      <c r="H303" s="2">
        <v>44976.618043981478</v>
      </c>
    </row>
    <row r="304" spans="8:8" x14ac:dyDescent="0.25">
      <c r="H304" s="2">
        <v>44976.68141203704</v>
      </c>
    </row>
    <row r="305" spans="8:8" x14ac:dyDescent="0.25">
      <c r="H305" s="2">
        <v>44976.68818287037</v>
      </c>
    </row>
    <row r="306" spans="8:8" x14ac:dyDescent="0.25">
      <c r="H306" s="2">
        <v>44976.723923611113</v>
      </c>
    </row>
    <row r="307" spans="8:8" x14ac:dyDescent="0.25">
      <c r="H307" s="2">
        <v>44976.780150462961</v>
      </c>
    </row>
    <row r="308" spans="8:8" x14ac:dyDescent="0.25">
      <c r="H308" s="2">
        <v>44976.783865740741</v>
      </c>
    </row>
    <row r="309" spans="8:8" x14ac:dyDescent="0.25">
      <c r="H309" s="2">
        <v>44977.2891087963</v>
      </c>
    </row>
    <row r="310" spans="8:8" x14ac:dyDescent="0.25">
      <c r="H310" s="2">
        <v>44977.310798611114</v>
      </c>
    </row>
    <row r="311" spans="8:8" x14ac:dyDescent="0.25">
      <c r="H311" s="2">
        <v>44977.498680555553</v>
      </c>
    </row>
    <row r="312" spans="8:8" x14ac:dyDescent="0.25">
      <c r="H312" s="2">
        <v>44977.558807870373</v>
      </c>
    </row>
    <row r="313" spans="8:8" x14ac:dyDescent="0.25">
      <c r="H313" s="2">
        <v>44978.29042824074</v>
      </c>
    </row>
    <row r="314" spans="8:8" x14ac:dyDescent="0.25">
      <c r="H314" s="2">
        <v>44978.298298611109</v>
      </c>
    </row>
    <row r="315" spans="8:8" x14ac:dyDescent="0.25">
      <c r="H315" s="2">
        <v>44978.324282407404</v>
      </c>
    </row>
    <row r="316" spans="8:8" x14ac:dyDescent="0.25">
      <c r="H316" s="2">
        <v>44978.324467592596</v>
      </c>
    </row>
    <row r="317" spans="8:8" x14ac:dyDescent="0.25">
      <c r="H317" s="2">
        <v>44978.32603009259</v>
      </c>
    </row>
    <row r="318" spans="8:8" x14ac:dyDescent="0.25">
      <c r="H318" s="2">
        <v>44978.331145833334</v>
      </c>
    </row>
    <row r="319" spans="8:8" x14ac:dyDescent="0.25">
      <c r="H319" s="2">
        <v>44978.358356481483</v>
      </c>
    </row>
    <row r="320" spans="8:8" x14ac:dyDescent="0.25">
      <c r="H320" s="2">
        <v>44978.358506944445</v>
      </c>
    </row>
    <row r="321" spans="8:8" x14ac:dyDescent="0.25">
      <c r="H321" s="2">
        <v>44978.359479166669</v>
      </c>
    </row>
    <row r="322" spans="8:8" x14ac:dyDescent="0.25">
      <c r="H322" s="2">
        <v>44978.366898148146</v>
      </c>
    </row>
    <row r="323" spans="8:8" x14ac:dyDescent="0.25">
      <c r="H323" s="2">
        <v>44978.490740740737</v>
      </c>
    </row>
    <row r="324" spans="8:8" x14ac:dyDescent="0.25">
      <c r="H324" s="2">
        <v>44978.646631944444</v>
      </c>
    </row>
    <row r="325" spans="8:8" x14ac:dyDescent="0.25">
      <c r="H325" s="2">
        <v>44978.720775462964</v>
      </c>
    </row>
    <row r="326" spans="8:8" x14ac:dyDescent="0.25">
      <c r="H326" s="2">
        <v>44978.782870370371</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37" r:id="rId4" name="Button 13">
              <controlPr defaultSize="0" autoFill="0" autoPict="0" macro="[0]!Menu">
                <anchor>
                  <from>
                    <xdr:col>1</xdr:col>
                    <xdr:colOff>297180</xdr:colOff>
                    <xdr:row>5</xdr:row>
                    <xdr:rowOff>22860</xdr:rowOff>
                  </from>
                  <to>
                    <xdr:col>2</xdr:col>
                    <xdr:colOff>152400</xdr:colOff>
                    <xdr:row>6</xdr:row>
                    <xdr:rowOff>38100</xdr:rowOff>
                  </to>
                </anchor>
              </controlPr>
            </control>
          </mc:Choice>
        </mc:AlternateContent>
        <mc:AlternateContent xmlns:mc="http://schemas.openxmlformats.org/markup-compatibility/2006">
          <mc:Choice Requires="x14">
            <control shapeId="1038" r:id="rId5" name="Button 14">
              <controlPr defaultSize="0" autoFill="0" autoPict="0" macro="[0]!Création">
                <anchor>
                  <from>
                    <xdr:col>1</xdr:col>
                    <xdr:colOff>304800</xdr:colOff>
                    <xdr:row>7</xdr:row>
                    <xdr:rowOff>15240</xdr:rowOff>
                  </from>
                  <to>
                    <xdr:col>2</xdr:col>
                    <xdr:colOff>160020</xdr:colOff>
                    <xdr:row>8</xdr:row>
                    <xdr:rowOff>30480</xdr:rowOff>
                  </to>
                </anchor>
              </controlPr>
            </control>
          </mc:Choice>
        </mc:AlternateContent>
        <mc:AlternateContent xmlns:mc="http://schemas.openxmlformats.org/markup-compatibility/2006">
          <mc:Choice Requires="x14">
            <control shapeId="1046" r:id="rId6" name="Button 22">
              <controlPr defaultSize="0" autoFill="0" autoPict="0" macro="[0]!MasquerFeuilles">
                <anchor>
                  <from>
                    <xdr:col>1</xdr:col>
                    <xdr:colOff>304800</xdr:colOff>
                    <xdr:row>9</xdr:row>
                    <xdr:rowOff>22860</xdr:rowOff>
                  </from>
                  <to>
                    <xdr:col>2</xdr:col>
                    <xdr:colOff>662940</xdr:colOff>
                    <xdr:row>10</xdr:row>
                    <xdr:rowOff>38100</xdr:rowOff>
                  </to>
                </anchor>
              </controlPr>
            </control>
          </mc:Choice>
        </mc:AlternateContent>
        <mc:AlternateContent xmlns:mc="http://schemas.openxmlformats.org/markup-compatibility/2006">
          <mc:Choice Requires="x14">
            <control shapeId="1047" r:id="rId7" name="Button 23">
              <controlPr defaultSize="0" autoFill="0" autoPict="0" macro="[0]!AfficherFeuilles">
                <anchor>
                  <from>
                    <xdr:col>1</xdr:col>
                    <xdr:colOff>304800</xdr:colOff>
                    <xdr:row>11</xdr:row>
                    <xdr:rowOff>15240</xdr:rowOff>
                  </from>
                  <to>
                    <xdr:col>2</xdr:col>
                    <xdr:colOff>556260</xdr:colOff>
                    <xdr:row>12</xdr:row>
                    <xdr:rowOff>30480</xdr:rowOff>
                  </to>
                </anchor>
              </controlPr>
            </control>
          </mc:Choice>
        </mc:AlternateContent>
        <mc:AlternateContent xmlns:mc="http://schemas.openxmlformats.org/markup-compatibility/2006">
          <mc:Choice Requires="x14">
            <control shapeId="1048" r:id="rId8" name="Button 24">
              <controlPr defaultSize="0" autoFill="0" autoPict="0" macro="[0]!AfficherFeuilleBDArticlesMenus">
                <anchor>
                  <from>
                    <xdr:col>1</xdr:col>
                    <xdr:colOff>281940</xdr:colOff>
                    <xdr:row>13</xdr:row>
                    <xdr:rowOff>0</xdr:rowOff>
                  </from>
                  <to>
                    <xdr:col>3</xdr:col>
                    <xdr:colOff>822960</xdr:colOff>
                    <xdr:row>14</xdr:row>
                    <xdr:rowOff>15240</xdr:rowOff>
                  </to>
                </anchor>
              </controlPr>
            </control>
          </mc:Choice>
        </mc:AlternateContent>
        <mc:AlternateContent xmlns:mc="http://schemas.openxmlformats.org/markup-compatibility/2006">
          <mc:Choice Requires="x14">
            <control shapeId="1049" r:id="rId9" name="Button 25">
              <controlPr defaultSize="0" autoFill="0" autoPict="0" macro="[0]!AfficherFeuilleBDMenus">
                <anchor>
                  <from>
                    <xdr:col>1</xdr:col>
                    <xdr:colOff>297180</xdr:colOff>
                    <xdr:row>15</xdr:row>
                    <xdr:rowOff>15240</xdr:rowOff>
                  </from>
                  <to>
                    <xdr:col>3</xdr:col>
                    <xdr:colOff>403860</xdr:colOff>
                    <xdr:row>16</xdr:row>
                    <xdr:rowOff>30480</xdr:rowOff>
                  </to>
                </anchor>
              </controlPr>
            </control>
          </mc:Choice>
        </mc:AlternateContent>
        <mc:AlternateContent xmlns:mc="http://schemas.openxmlformats.org/markup-compatibility/2006">
          <mc:Choice Requires="x14">
            <control shapeId="1050" r:id="rId10" name="Button 26">
              <controlPr defaultSize="0" autoFill="0" autoPict="0" macro="[0]!AfficherFeuilleMenusMidiRetraite">
                <anchor>
                  <from>
                    <xdr:col>1</xdr:col>
                    <xdr:colOff>304800</xdr:colOff>
                    <xdr:row>17</xdr:row>
                    <xdr:rowOff>0</xdr:rowOff>
                  </from>
                  <to>
                    <xdr:col>4</xdr:col>
                    <xdr:colOff>91440</xdr:colOff>
                    <xdr:row>18</xdr:row>
                    <xdr:rowOff>22860</xdr:rowOff>
                  </to>
                </anchor>
              </controlPr>
            </control>
          </mc:Choice>
        </mc:AlternateContent>
        <mc:AlternateContent xmlns:mc="http://schemas.openxmlformats.org/markup-compatibility/2006">
          <mc:Choice Requires="x14">
            <control shapeId="1051" r:id="rId11" name="Button 27">
              <controlPr defaultSize="0" autoFill="0" autoPict="0" macro="[0]!AfficherFeuilleMenusJournaliers">
                <anchor>
                  <from>
                    <xdr:col>1</xdr:col>
                    <xdr:colOff>304800</xdr:colOff>
                    <xdr:row>19</xdr:row>
                    <xdr:rowOff>22860</xdr:rowOff>
                  </from>
                  <to>
                    <xdr:col>3</xdr:col>
                    <xdr:colOff>822960</xdr:colOff>
                    <xdr:row>20</xdr:row>
                    <xdr:rowOff>38100</xdr:rowOff>
                  </to>
                </anchor>
              </controlPr>
            </control>
          </mc:Choice>
        </mc:AlternateContent>
        <mc:AlternateContent xmlns:mc="http://schemas.openxmlformats.org/markup-compatibility/2006">
          <mc:Choice Requires="x14">
            <control shapeId="1052" r:id="rId12" name="Button 28">
              <controlPr defaultSize="0" autoFill="0" autoPict="0" macro="[0]!AfficherFeuilleMenusViandeMidiWeekend">
                <anchor>
                  <from>
                    <xdr:col>1</xdr:col>
                    <xdr:colOff>281940</xdr:colOff>
                    <xdr:row>21</xdr:row>
                    <xdr:rowOff>22860</xdr:rowOff>
                  </from>
                  <to>
                    <xdr:col>4</xdr:col>
                    <xdr:colOff>594360</xdr:colOff>
                    <xdr:row>22</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workbookViewId="0">
      <selection activeCell="I91" sqref="I91"/>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540</v>
      </c>
      <c r="T3" s="1" t="s">
        <v>524</v>
      </c>
      <c r="V3" s="1" t="s">
        <v>555</v>
      </c>
      <c r="W3" s="1" t="s">
        <v>569</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541</v>
      </c>
      <c r="T4" s="1" t="s">
        <v>553</v>
      </c>
      <c r="V4" s="17" t="s">
        <v>556</v>
      </c>
      <c r="W4" s="18">
        <f ca="1">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542</v>
      </c>
      <c r="T5" s="1" t="s">
        <v>554</v>
      </c>
      <c r="V5" s="17" t="s">
        <v>557</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543</v>
      </c>
      <c r="V6" s="17" t="s">
        <v>558</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544</v>
      </c>
      <c r="V7" s="17" t="s">
        <v>559</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545</v>
      </c>
      <c r="V8" s="17" t="s">
        <v>560</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546</v>
      </c>
      <c r="V9" s="17" t="s">
        <v>561</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547</v>
      </c>
      <c r="V10" s="17" t="s">
        <v>562</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548</v>
      </c>
      <c r="V11" s="17" t="s">
        <v>563</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549</v>
      </c>
      <c r="V12" s="17" t="s">
        <v>564</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550</v>
      </c>
      <c r="V13" s="17" t="s">
        <v>565</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551</v>
      </c>
      <c r="V14" s="17" t="s">
        <v>566</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552</v>
      </c>
      <c r="V15" s="17" t="s">
        <v>567</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568</v>
      </c>
      <c r="W16" s="19">
        <f ca="1">DATE(YEAR(TODAY()),12,25)</f>
        <v>45285</v>
      </c>
    </row>
    <row r="17" spans="1:23"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23"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23"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23"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23"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23" x14ac:dyDescent="0.25">
      <c r="G22" s="10" t="s">
        <v>103</v>
      </c>
      <c r="H22" s="10" t="s">
        <v>102</v>
      </c>
      <c r="I22" s="8" t="s">
        <v>44</v>
      </c>
      <c r="J22" s="10" t="str">
        <f>TabProduits[[#This Row],[Nom produit]]&amp;TabProduits[[#This Row],[Libellé produit]]</f>
        <v>Petits suissesDesserts weekend</v>
      </c>
      <c r="O22" s="11" t="s">
        <v>322</v>
      </c>
      <c r="P22" s="1" t="s">
        <v>357</v>
      </c>
    </row>
    <row r="23" spans="1:23" x14ac:dyDescent="0.25">
      <c r="G23" s="10" t="s">
        <v>105</v>
      </c>
      <c r="H23" s="10" t="s">
        <v>104</v>
      </c>
      <c r="I23" s="8" t="s">
        <v>44</v>
      </c>
      <c r="J23" s="10" t="str">
        <f>TabProduits[[#This Row],[Nom produit]]&amp;TabProduits[[#This Row],[Libellé produit]]</f>
        <v>PruneauxDesserts weekend</v>
      </c>
      <c r="O23" s="11" t="s">
        <v>506</v>
      </c>
      <c r="P23" s="1" t="s">
        <v>358</v>
      </c>
    </row>
    <row r="24" spans="1:23" x14ac:dyDescent="0.25">
      <c r="G24" s="10" t="s">
        <v>107</v>
      </c>
      <c r="H24" s="10" t="s">
        <v>106</v>
      </c>
      <c r="I24" s="8" t="s">
        <v>44</v>
      </c>
      <c r="J24" s="10" t="str">
        <f>TabProduits[[#This Row],[Nom produit]]&amp;TabProduits[[#This Row],[Libellé produit]]</f>
        <v>Riz au laitDesserts weekend</v>
      </c>
      <c r="O24" s="11" t="s">
        <v>323</v>
      </c>
      <c r="P24" s="1" t="s">
        <v>359</v>
      </c>
      <c r="W24" s="19"/>
    </row>
    <row r="25" spans="1:23" x14ac:dyDescent="0.25">
      <c r="G25" s="10" t="s">
        <v>109</v>
      </c>
      <c r="H25" s="10" t="s">
        <v>108</v>
      </c>
      <c r="I25" s="8" t="s">
        <v>44</v>
      </c>
      <c r="J25" s="10" t="str">
        <f>TabProduits[[#This Row],[Nom produit]]&amp;TabProduits[[#This Row],[Libellé produit]]</f>
        <v>TapiocaDesserts weekend</v>
      </c>
      <c r="O25" s="11" t="s">
        <v>324</v>
      </c>
      <c r="P25" s="1" t="s">
        <v>360</v>
      </c>
    </row>
    <row r="26" spans="1:23" x14ac:dyDescent="0.25">
      <c r="G26" s="10" t="s">
        <v>111</v>
      </c>
      <c r="H26" s="10" t="s">
        <v>110</v>
      </c>
      <c r="I26" s="8" t="s">
        <v>44</v>
      </c>
      <c r="J26" s="10" t="str">
        <f>TabProduits[[#This Row],[Nom produit]]&amp;TabProduits[[#This Row],[Libellé produit]]</f>
        <v>YaourtsDesserts weekend</v>
      </c>
      <c r="O26" s="11" t="s">
        <v>325</v>
      </c>
      <c r="P26" s="1" t="s">
        <v>361</v>
      </c>
    </row>
    <row r="27" spans="1:23" x14ac:dyDescent="0.25">
      <c r="G27" s="8" t="s">
        <v>113</v>
      </c>
      <c r="H27" s="10" t="s">
        <v>112</v>
      </c>
      <c r="I27" s="8" t="s">
        <v>46</v>
      </c>
      <c r="J27" s="10" t="str">
        <f>TabProduits[[#This Row],[Nom produit]]&amp;TabProduits[[#This Row],[Libellé produit]]</f>
        <v>AspergesLégumes midi retraite</v>
      </c>
      <c r="O27" s="11" t="s">
        <v>326</v>
      </c>
      <c r="P27" s="1" t="s">
        <v>362</v>
      </c>
    </row>
    <row r="28" spans="1:23" x14ac:dyDescent="0.25">
      <c r="G28" s="8" t="s">
        <v>115</v>
      </c>
      <c r="H28" s="10" t="s">
        <v>114</v>
      </c>
      <c r="I28" s="8" t="s">
        <v>46</v>
      </c>
      <c r="J28" s="10" t="str">
        <f>TabProduits[[#This Row],[Nom produit]]&amp;TabProduits[[#This Row],[Libellé produit]]</f>
        <v>AvocatLégumes midi retraite</v>
      </c>
      <c r="O28" s="11" t="s">
        <v>327</v>
      </c>
      <c r="P28" s="1" t="s">
        <v>363</v>
      </c>
    </row>
    <row r="29" spans="1:23" x14ac:dyDescent="0.25">
      <c r="G29" s="8" t="s">
        <v>117</v>
      </c>
      <c r="H29" s="10" t="s">
        <v>116</v>
      </c>
      <c r="I29" s="8" t="s">
        <v>46</v>
      </c>
      <c r="J29" s="10" t="str">
        <f>TabProduits[[#This Row],[Nom produit]]&amp;TabProduits[[#This Row],[Libellé produit]]</f>
        <v>CarottesLégumes midi retraite</v>
      </c>
      <c r="O29" s="11" t="s">
        <v>328</v>
      </c>
      <c r="P29" s="1" t="s">
        <v>364</v>
      </c>
    </row>
    <row r="30" spans="1:23" x14ac:dyDescent="0.25">
      <c r="G30" s="8" t="s">
        <v>119</v>
      </c>
      <c r="H30" s="10" t="s">
        <v>118</v>
      </c>
      <c r="I30" s="8" t="s">
        <v>46</v>
      </c>
      <c r="J30" s="10" t="str">
        <f>TabProduits[[#This Row],[Nom produit]]&amp;TabProduits[[#This Row],[Libellé produit]]</f>
        <v>CéleriLégumes midi retraite</v>
      </c>
      <c r="O30" s="11" t="s">
        <v>329</v>
      </c>
      <c r="P30" s="1" t="s">
        <v>365</v>
      </c>
    </row>
    <row r="31" spans="1:23" x14ac:dyDescent="0.25">
      <c r="G31" s="8" t="s">
        <v>121</v>
      </c>
      <c r="H31" s="10" t="s">
        <v>120</v>
      </c>
      <c r="I31" s="8" t="s">
        <v>46</v>
      </c>
      <c r="J31" s="10" t="str">
        <f>TabProduits[[#This Row],[Nom produit]]&amp;TabProduits[[#This Row],[Libellé produit]]</f>
        <v>ChampignonsLégumes midi retraite</v>
      </c>
      <c r="O31" s="11" t="s">
        <v>330</v>
      </c>
      <c r="P31" s="1" t="s">
        <v>366</v>
      </c>
    </row>
    <row r="32" spans="1:23"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topLeftCell="A11" workbookViewId="0">
      <selection activeCell="A84" sqref="A84"/>
    </sheetView>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R4"/>
  <sheetViews>
    <sheetView workbookViewId="0">
      <selection activeCell="C5" sqref="C5"/>
    </sheetView>
  </sheetViews>
  <sheetFormatPr baseColWidth="10" defaultRowHeight="13.2" x14ac:dyDescent="0.25"/>
  <cols>
    <col min="1" max="1" width="12.5546875" style="20" bestFit="1" customWidth="1"/>
    <col min="2" max="2" width="13.33203125" style="20" customWidth="1"/>
    <col min="3" max="3" width="13.33203125" style="23" customWidth="1"/>
    <col min="4" max="4" width="19.44140625" style="1" bestFit="1" customWidth="1"/>
    <col min="5" max="5" width="34.88671875" style="1" bestFit="1" customWidth="1"/>
    <col min="6" max="6" width="24.33203125" style="1" bestFit="1" customWidth="1"/>
    <col min="7" max="7" width="39.77734375" style="1" bestFit="1" customWidth="1"/>
    <col min="8" max="8" width="14.5546875" style="20" customWidth="1"/>
    <col min="9" max="9" width="13.6640625" style="20" customWidth="1"/>
    <col min="10" max="10" width="18.88671875" style="1" bestFit="1" customWidth="1"/>
    <col min="11" max="11" width="34.33203125" style="1" bestFit="1" customWidth="1"/>
    <col min="12" max="12" width="13.5546875" style="20" customWidth="1"/>
    <col min="13" max="13" width="19.77734375" style="1" bestFit="1" customWidth="1"/>
    <col min="14" max="14" width="35.21875" style="1" bestFit="1" customWidth="1"/>
    <col min="15" max="15" width="13.5546875" style="20" customWidth="1"/>
    <col min="16" max="16" width="16.5546875" style="1" customWidth="1"/>
    <col min="17" max="17" width="15.5546875" style="1" bestFit="1" customWidth="1"/>
    <col min="18" max="18" width="12.5546875" style="1" bestFit="1" customWidth="1"/>
    <col min="19" max="16384" width="11.5546875" style="1"/>
  </cols>
  <sheetData>
    <row r="2" spans="1:18" s="21" customFormat="1" ht="25.2" customHeight="1" x14ac:dyDescent="0.25">
      <c r="A2" s="21" t="s">
        <v>514</v>
      </c>
      <c r="B2" s="21" t="s">
        <v>515</v>
      </c>
      <c r="C2" s="21" t="s">
        <v>570</v>
      </c>
      <c r="D2" s="21" t="s">
        <v>516</v>
      </c>
      <c r="E2" s="21" t="s">
        <v>517</v>
      </c>
      <c r="F2" s="21" t="s">
        <v>518</v>
      </c>
      <c r="G2" s="21" t="s">
        <v>519</v>
      </c>
      <c r="H2" s="21" t="s">
        <v>520</v>
      </c>
      <c r="I2" s="21" t="s">
        <v>521</v>
      </c>
      <c r="J2" s="21" t="s">
        <v>522</v>
      </c>
      <c r="K2" s="21" t="s">
        <v>523</v>
      </c>
      <c r="L2" s="21" t="s">
        <v>526</v>
      </c>
      <c r="M2" s="21" t="s">
        <v>525</v>
      </c>
      <c r="N2" s="21" t="s">
        <v>527</v>
      </c>
      <c r="O2" s="21" t="s">
        <v>528</v>
      </c>
      <c r="P2" s="21" t="s">
        <v>529</v>
      </c>
      <c r="Q2" s="21" t="s">
        <v>530</v>
      </c>
      <c r="R2" s="21" t="s">
        <v>531</v>
      </c>
    </row>
    <row r="3" spans="1:18" x14ac:dyDescent="0.25">
      <c r="A3" s="22">
        <v>44978</v>
      </c>
      <c r="B3" s="22">
        <v>44978</v>
      </c>
      <c r="C3" s="22" t="s">
        <v>572</v>
      </c>
      <c r="D3" s="1" t="s">
        <v>114</v>
      </c>
      <c r="E3" s="1" t="s">
        <v>333</v>
      </c>
      <c r="F3" s="1" t="s">
        <v>118</v>
      </c>
      <c r="G3" s="1" t="s">
        <v>331</v>
      </c>
      <c r="H3" s="20">
        <v>1</v>
      </c>
      <c r="I3" s="20">
        <v>2</v>
      </c>
      <c r="J3" s="1" t="s">
        <v>202</v>
      </c>
      <c r="K3" s="1" t="s">
        <v>314</v>
      </c>
      <c r="L3" s="20">
        <v>3</v>
      </c>
      <c r="M3" s="1" t="s">
        <v>67</v>
      </c>
      <c r="N3" s="1" t="s">
        <v>320</v>
      </c>
      <c r="O3" s="20">
        <v>4</v>
      </c>
    </row>
    <row r="4" spans="1:18" x14ac:dyDescent="0.25">
      <c r="A4" s="22">
        <v>44964</v>
      </c>
      <c r="B4" s="22">
        <v>44978</v>
      </c>
      <c r="C4" s="22" t="s">
        <v>571</v>
      </c>
      <c r="D4" s="1" t="s">
        <v>148</v>
      </c>
      <c r="E4" s="1" t="s">
        <v>310</v>
      </c>
      <c r="F4" s="1" t="s">
        <v>124</v>
      </c>
      <c r="G4" s="1" t="s">
        <v>327</v>
      </c>
      <c r="H4" s="24">
        <v>7</v>
      </c>
      <c r="I4" s="24">
        <v>8</v>
      </c>
      <c r="J4" s="1" t="s">
        <v>228</v>
      </c>
      <c r="K4" s="1" t="s">
        <v>317</v>
      </c>
      <c r="L4" s="24">
        <v>9</v>
      </c>
      <c r="M4" s="1" t="s">
        <v>67</v>
      </c>
      <c r="N4" s="1" t="s">
        <v>320</v>
      </c>
      <c r="O4" s="24">
        <v>10</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election activeCell="A2" sqref="A2"/>
    </sheetView>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5" t="str">
        <f>"État des menus midi retraite du mois de janvier "&amp;$A$1&amp;"."</f>
        <v>État des menus midi retraite du mois de janvier 2023.</v>
      </c>
      <c r="B3" s="25"/>
      <c r="C3" s="25"/>
      <c r="D3" s="25"/>
      <c r="E3" s="25"/>
      <c r="F3" s="25"/>
      <c r="G3" s="25"/>
      <c r="H3" s="25"/>
    </row>
    <row r="4" spans="1:8" x14ac:dyDescent="0.25">
      <c r="A4" s="1" t="s">
        <v>514</v>
      </c>
      <c r="B4" s="1" t="s">
        <v>532</v>
      </c>
      <c r="C4" s="1" t="s">
        <v>533</v>
      </c>
      <c r="D4" s="1" t="s">
        <v>534</v>
      </c>
      <c r="E4" s="1" t="s">
        <v>535</v>
      </c>
      <c r="F4" s="1" t="s">
        <v>536</v>
      </c>
      <c r="G4" s="1" t="s">
        <v>529</v>
      </c>
      <c r="H4" s="1" t="s">
        <v>537</v>
      </c>
    </row>
    <row r="6" spans="1:8" x14ac:dyDescent="0.25">
      <c r="A6" s="25"/>
      <c r="B6" s="25"/>
      <c r="C6" s="25"/>
      <c r="D6" s="25"/>
      <c r="E6" s="25"/>
      <c r="F6" s="25"/>
      <c r="G6" s="25"/>
      <c r="H6" s="25"/>
    </row>
    <row r="7" spans="1:8" x14ac:dyDescent="0.25">
      <c r="A7" s="25" t="str">
        <f>"État des menus midi retraite du mois de février "&amp;$A$1&amp;"."</f>
        <v>État des menus midi retraite du mois de février 2023.</v>
      </c>
      <c r="B7" s="25"/>
      <c r="C7" s="25"/>
      <c r="D7" s="25"/>
      <c r="E7" s="25"/>
      <c r="F7" s="25"/>
      <c r="G7" s="25"/>
      <c r="H7" s="25"/>
    </row>
    <row r="8" spans="1:8" x14ac:dyDescent="0.25">
      <c r="A8" s="1" t="s">
        <v>514</v>
      </c>
      <c r="B8" s="1" t="s">
        <v>532</v>
      </c>
      <c r="C8" s="1" t="s">
        <v>533</v>
      </c>
      <c r="D8" s="1" t="s">
        <v>534</v>
      </c>
      <c r="E8" s="1" t="s">
        <v>535</v>
      </c>
      <c r="F8" s="1" t="s">
        <v>536</v>
      </c>
      <c r="G8" s="1" t="s">
        <v>529</v>
      </c>
      <c r="H8" s="1" t="s">
        <v>537</v>
      </c>
    </row>
    <row r="10" spans="1:8" x14ac:dyDescent="0.25">
      <c r="A10" s="25" t="str">
        <f ca="1">"Imprimé à Limeil-Brévannes, le "&amp;TEXT(TODAY(),"jjjj j mmmm aaaa")&amp;"."</f>
        <v>Imprimé à Limeil-Brévannes, le mardi 21 février 2023.</v>
      </c>
      <c r="B10" s="25"/>
      <c r="C10" s="25"/>
      <c r="D10" s="25"/>
      <c r="E10" s="25"/>
      <c r="F10" s="25"/>
      <c r="G10" s="25"/>
      <c r="H10" s="25"/>
    </row>
    <row r="11" spans="1:8" x14ac:dyDescent="0.25">
      <c r="A11" s="25" t="str">
        <f>"État des menus midi retraite du mois de mars "&amp;$A$1&amp;"."</f>
        <v>État des menus midi retraite du mois de mars 2023.</v>
      </c>
      <c r="B11" s="25"/>
      <c r="C11" s="25"/>
      <c r="D11" s="25"/>
      <c r="E11" s="25"/>
      <c r="F11" s="25"/>
      <c r="G11" s="25"/>
      <c r="H11" s="25"/>
    </row>
    <row r="12" spans="1:8" x14ac:dyDescent="0.25">
      <c r="A12" s="1" t="s">
        <v>514</v>
      </c>
      <c r="B12" s="1" t="s">
        <v>532</v>
      </c>
      <c r="C12" s="1" t="s">
        <v>533</v>
      </c>
      <c r="D12" s="1" t="s">
        <v>534</v>
      </c>
      <c r="E12" s="1" t="s">
        <v>535</v>
      </c>
      <c r="F12" s="1" t="s">
        <v>536</v>
      </c>
      <c r="G12" s="1" t="s">
        <v>529</v>
      </c>
      <c r="H12" s="1" t="s">
        <v>537</v>
      </c>
    </row>
    <row r="14" spans="1:8" x14ac:dyDescent="0.25">
      <c r="A14" s="25" t="str">
        <f ca="1">"Imprimé à Limeil-Brévannes, le "&amp;TEXT(TODAY(),"jjjj j mmmm aaaa")&amp;"."</f>
        <v>Imprimé à Limeil-Brévannes, le mardi 21 février 2023.</v>
      </c>
      <c r="B14" s="25"/>
      <c r="C14" s="25"/>
      <c r="D14" s="25"/>
      <c r="E14" s="25"/>
      <c r="F14" s="25"/>
      <c r="G14" s="25"/>
      <c r="H14" s="25"/>
    </row>
    <row r="15" spans="1:8" x14ac:dyDescent="0.25">
      <c r="A15" s="25" t="str">
        <f>"État des menus midi retraite du mois d'avril "&amp;$A$1&amp;"."</f>
        <v>État des menus midi retraite du mois d'avril 2023.</v>
      </c>
      <c r="B15" s="25"/>
      <c r="C15" s="25"/>
      <c r="D15" s="25"/>
      <c r="E15" s="25"/>
      <c r="F15" s="25"/>
      <c r="G15" s="25"/>
      <c r="H15" s="25"/>
    </row>
    <row r="16" spans="1:8" x14ac:dyDescent="0.25">
      <c r="A16" s="1" t="s">
        <v>514</v>
      </c>
      <c r="B16" s="1" t="s">
        <v>532</v>
      </c>
      <c r="C16" s="1" t="s">
        <v>533</v>
      </c>
      <c r="D16" s="1" t="s">
        <v>534</v>
      </c>
      <c r="E16" s="1" t="s">
        <v>535</v>
      </c>
      <c r="F16" s="1" t="s">
        <v>536</v>
      </c>
      <c r="G16" s="1" t="s">
        <v>529</v>
      </c>
      <c r="H16" s="1" t="s">
        <v>537</v>
      </c>
    </row>
    <row r="18" spans="1:8" x14ac:dyDescent="0.25">
      <c r="A18" s="25" t="str">
        <f ca="1">"Imprimé à Limeil-Brévannes, le "&amp;TEXT(TODAY(),"jjjj j mmmm aaaa")&amp;"."</f>
        <v>Imprimé à Limeil-Brévannes, le mardi 21 février 2023.</v>
      </c>
      <c r="B18" s="25"/>
      <c r="C18" s="25"/>
      <c r="D18" s="25"/>
      <c r="E18" s="25"/>
      <c r="F18" s="25"/>
      <c r="G18" s="25"/>
      <c r="H18" s="25"/>
    </row>
    <row r="19" spans="1:8" x14ac:dyDescent="0.25">
      <c r="A19" s="25" t="str">
        <f>"État des menus midi retraite du mois de mai "&amp;$A$1&amp;"."</f>
        <v>État des menus midi retraite du mois de mai 2023.</v>
      </c>
      <c r="B19" s="25"/>
      <c r="C19" s="25"/>
      <c r="D19" s="25"/>
      <c r="E19" s="25"/>
      <c r="F19" s="25"/>
      <c r="G19" s="25"/>
      <c r="H19" s="25"/>
    </row>
    <row r="20" spans="1:8" x14ac:dyDescent="0.25">
      <c r="A20" s="1" t="s">
        <v>514</v>
      </c>
      <c r="B20" s="1" t="s">
        <v>532</v>
      </c>
      <c r="C20" s="1" t="s">
        <v>533</v>
      </c>
      <c r="D20" s="1" t="s">
        <v>534</v>
      </c>
      <c r="E20" s="1" t="s">
        <v>535</v>
      </c>
      <c r="F20" s="1" t="s">
        <v>536</v>
      </c>
      <c r="G20" s="1" t="s">
        <v>529</v>
      </c>
      <c r="H20" s="1" t="s">
        <v>537</v>
      </c>
    </row>
    <row r="22" spans="1:8" x14ac:dyDescent="0.25">
      <c r="A22" s="25" t="str">
        <f ca="1">"Imprimé à Limeil-Brévannes, le "&amp;TEXT(TODAY(),"jjjj j mmmm aaaa")&amp;"."</f>
        <v>Imprimé à Limeil-Brévannes, le mardi 21 février 2023.</v>
      </c>
      <c r="B22" s="25"/>
      <c r="C22" s="25"/>
      <c r="D22" s="25"/>
      <c r="E22" s="25"/>
      <c r="F22" s="25"/>
      <c r="G22" s="25"/>
      <c r="H22" s="25"/>
    </row>
    <row r="23" spans="1:8" x14ac:dyDescent="0.25">
      <c r="A23" s="25" t="str">
        <f>"État des menus midi retraite du mois de juin "&amp;$A$1&amp;"."</f>
        <v>État des menus midi retraite du mois de juin 2023.</v>
      </c>
      <c r="B23" s="25"/>
      <c r="C23" s="25"/>
      <c r="D23" s="25"/>
      <c r="E23" s="25"/>
      <c r="F23" s="25"/>
      <c r="G23" s="25"/>
      <c r="H23" s="25"/>
    </row>
    <row r="24" spans="1:8" x14ac:dyDescent="0.25">
      <c r="A24" s="1" t="s">
        <v>514</v>
      </c>
      <c r="B24" s="1" t="s">
        <v>532</v>
      </c>
      <c r="C24" s="1" t="s">
        <v>533</v>
      </c>
      <c r="D24" s="1" t="s">
        <v>534</v>
      </c>
      <c r="E24" s="1" t="s">
        <v>535</v>
      </c>
      <c r="F24" s="1" t="s">
        <v>536</v>
      </c>
      <c r="G24" s="1" t="s">
        <v>529</v>
      </c>
      <c r="H24" s="1" t="s">
        <v>537</v>
      </c>
    </row>
    <row r="26" spans="1:8" x14ac:dyDescent="0.25">
      <c r="A26" s="25" t="str">
        <f ca="1">"Imprimé à Limeil-Brévannes, le "&amp;TEXT(TODAY(),"jjjj j mmmm aaaa")&amp;"."</f>
        <v>Imprimé à Limeil-Brévannes, le mardi 21 février 2023.</v>
      </c>
      <c r="B26" s="25"/>
      <c r="C26" s="25"/>
      <c r="D26" s="25"/>
      <c r="E26" s="25"/>
      <c r="F26" s="25"/>
      <c r="G26" s="25"/>
      <c r="H26" s="25"/>
    </row>
    <row r="27" spans="1:8" x14ac:dyDescent="0.25">
      <c r="A27" s="25" t="str">
        <f>"État des menus midi retraite du mois de juillet "&amp;$A$1&amp;"."</f>
        <v>État des menus midi retraite du mois de juillet 2023.</v>
      </c>
      <c r="B27" s="25"/>
      <c r="C27" s="25"/>
      <c r="D27" s="25"/>
      <c r="E27" s="25"/>
      <c r="F27" s="25"/>
      <c r="G27" s="25"/>
      <c r="H27" s="25"/>
    </row>
    <row r="28" spans="1:8" x14ac:dyDescent="0.25">
      <c r="A28" s="1" t="s">
        <v>514</v>
      </c>
      <c r="B28" s="1" t="s">
        <v>532</v>
      </c>
      <c r="C28" s="1" t="s">
        <v>533</v>
      </c>
      <c r="D28" s="1" t="s">
        <v>534</v>
      </c>
      <c r="E28" s="1" t="s">
        <v>535</v>
      </c>
      <c r="F28" s="1" t="s">
        <v>536</v>
      </c>
      <c r="G28" s="1" t="s">
        <v>529</v>
      </c>
      <c r="H28" s="1" t="s">
        <v>537</v>
      </c>
    </row>
    <row r="30" spans="1:8" x14ac:dyDescent="0.25">
      <c r="A30" s="25" t="str">
        <f ca="1">"Imprimé à Limeil-Brévannes, le "&amp;TEXT(TODAY(),"jjjj j mmmm aaaa")&amp;"."</f>
        <v>Imprimé à Limeil-Brévannes, le mardi 21 février 2023.</v>
      </c>
      <c r="B30" s="25"/>
      <c r="C30" s="25"/>
      <c r="D30" s="25"/>
      <c r="E30" s="25"/>
      <c r="F30" s="25"/>
      <c r="G30" s="25"/>
      <c r="H30" s="25"/>
    </row>
    <row r="31" spans="1:8" x14ac:dyDescent="0.25">
      <c r="A31" s="25" t="str">
        <f>"État des menus midi retraite du mois d'août "&amp;$A$1&amp;"."</f>
        <v>État des menus midi retraite du mois d'août 2023.</v>
      </c>
      <c r="B31" s="25"/>
      <c r="C31" s="25"/>
      <c r="D31" s="25"/>
      <c r="E31" s="25"/>
      <c r="F31" s="25"/>
      <c r="G31" s="25"/>
      <c r="H31" s="25"/>
    </row>
    <row r="32" spans="1:8" x14ac:dyDescent="0.25">
      <c r="A32" s="1" t="s">
        <v>514</v>
      </c>
      <c r="B32" s="1" t="s">
        <v>532</v>
      </c>
      <c r="C32" s="1" t="s">
        <v>533</v>
      </c>
      <c r="D32" s="1" t="s">
        <v>534</v>
      </c>
      <c r="E32" s="1" t="s">
        <v>535</v>
      </c>
      <c r="F32" s="1" t="s">
        <v>536</v>
      </c>
      <c r="G32" s="1" t="s">
        <v>529</v>
      </c>
      <c r="H32" s="1" t="s">
        <v>537</v>
      </c>
    </row>
    <row r="34" spans="1:8" x14ac:dyDescent="0.25">
      <c r="A34" s="25" t="str">
        <f ca="1">"Imprimé à Limeil-Brévannes, le "&amp;TEXT(TODAY(),"jjjj j mmmm aaaa")&amp;"."</f>
        <v>Imprimé à Limeil-Brévannes, le mardi 21 février 2023.</v>
      </c>
      <c r="B34" s="25"/>
      <c r="C34" s="25"/>
      <c r="D34" s="25"/>
      <c r="E34" s="25"/>
      <c r="F34" s="25"/>
      <c r="G34" s="25"/>
      <c r="H34" s="25"/>
    </row>
    <row r="35" spans="1:8" x14ac:dyDescent="0.25">
      <c r="A35" s="25" t="str">
        <f>"État des menus midi retraite du mois de septembre "&amp;$A$1&amp;"."</f>
        <v>État des menus midi retraite du mois de septembre 2023.</v>
      </c>
      <c r="B35" s="25"/>
      <c r="C35" s="25"/>
      <c r="D35" s="25"/>
      <c r="E35" s="25"/>
      <c r="F35" s="25"/>
      <c r="G35" s="25"/>
      <c r="H35" s="25"/>
    </row>
    <row r="36" spans="1:8" x14ac:dyDescent="0.25">
      <c r="A36" s="1" t="s">
        <v>514</v>
      </c>
      <c r="B36" s="1" t="s">
        <v>532</v>
      </c>
      <c r="C36" s="1" t="s">
        <v>533</v>
      </c>
      <c r="D36" s="1" t="s">
        <v>534</v>
      </c>
      <c r="E36" s="1" t="s">
        <v>535</v>
      </c>
      <c r="F36" s="1" t="s">
        <v>536</v>
      </c>
      <c r="G36" s="1" t="s">
        <v>529</v>
      </c>
      <c r="H36" s="1" t="s">
        <v>537</v>
      </c>
    </row>
    <row r="38" spans="1:8" x14ac:dyDescent="0.25">
      <c r="A38" s="25" t="str">
        <f ca="1">"Imprimé à Limeil-Brévannes, le "&amp;TEXT(TODAY(),"jjjj j mmmm aaaa")&amp;"."</f>
        <v>Imprimé à Limeil-Brévannes, le mardi 21 février 2023.</v>
      </c>
      <c r="B38" s="25"/>
      <c r="C38" s="25"/>
      <c r="D38" s="25"/>
      <c r="E38" s="25"/>
      <c r="F38" s="25"/>
      <c r="G38" s="25"/>
      <c r="H38" s="25"/>
    </row>
    <row r="39" spans="1:8" x14ac:dyDescent="0.25">
      <c r="A39" s="25" t="str">
        <f>"État des menus midi retraite du mois d'octobre "&amp;$A$1&amp;"."</f>
        <v>État des menus midi retraite du mois d'octobre 2023.</v>
      </c>
      <c r="B39" s="25"/>
      <c r="C39" s="25"/>
      <c r="D39" s="25"/>
      <c r="E39" s="25"/>
      <c r="F39" s="25"/>
      <c r="G39" s="25"/>
      <c r="H39" s="25"/>
    </row>
    <row r="40" spans="1:8" x14ac:dyDescent="0.25">
      <c r="A40" s="1" t="s">
        <v>514</v>
      </c>
      <c r="B40" s="1" t="s">
        <v>532</v>
      </c>
      <c r="C40" s="1" t="s">
        <v>533</v>
      </c>
      <c r="D40" s="1" t="s">
        <v>534</v>
      </c>
      <c r="E40" s="1" t="s">
        <v>535</v>
      </c>
      <c r="F40" s="1" t="s">
        <v>536</v>
      </c>
      <c r="G40" s="1" t="s">
        <v>529</v>
      </c>
      <c r="H40" s="1" t="s">
        <v>537</v>
      </c>
    </row>
    <row r="42" spans="1:8" x14ac:dyDescent="0.25">
      <c r="A42" s="25" t="str">
        <f ca="1">"Imprimé à Limeil-Brévannes, le "&amp;TEXT(TODAY(),"jjjj j mmmm aaaa")&amp;"."</f>
        <v>Imprimé à Limeil-Brévannes, le mardi 21 février 2023.</v>
      </c>
      <c r="B42" s="25"/>
      <c r="C42" s="25"/>
      <c r="D42" s="25"/>
      <c r="E42" s="25"/>
      <c r="F42" s="25"/>
      <c r="G42" s="25"/>
      <c r="H42" s="25"/>
    </row>
    <row r="43" spans="1:8" x14ac:dyDescent="0.25">
      <c r="A43" s="25" t="str">
        <f>"État des menus midi retraite du mois de novembre "&amp;$A$1&amp;"."</f>
        <v>État des menus midi retraite du mois de novembre 2023.</v>
      </c>
      <c r="B43" s="25"/>
      <c r="C43" s="25"/>
      <c r="D43" s="25"/>
      <c r="E43" s="25"/>
      <c r="F43" s="25"/>
      <c r="G43" s="25"/>
      <c r="H43" s="25"/>
    </row>
    <row r="44" spans="1:8" x14ac:dyDescent="0.25">
      <c r="A44" s="1" t="s">
        <v>514</v>
      </c>
      <c r="B44" s="1" t="s">
        <v>532</v>
      </c>
      <c r="C44" s="1" t="s">
        <v>533</v>
      </c>
      <c r="D44" s="1" t="s">
        <v>534</v>
      </c>
      <c r="E44" s="1" t="s">
        <v>535</v>
      </c>
      <c r="F44" s="1" t="s">
        <v>536</v>
      </c>
      <c r="G44" s="1" t="s">
        <v>529</v>
      </c>
      <c r="H44" s="1" t="s">
        <v>537</v>
      </c>
    </row>
    <row r="46" spans="1:8" x14ac:dyDescent="0.25">
      <c r="A46" s="25" t="str">
        <f ca="1">"Imprimé à Limeil-Brévannes, le "&amp;TEXT(TODAY(),"jjjj j mmmm aaaa")&amp;"."</f>
        <v>Imprimé à Limeil-Brévannes, le mardi 21 février 2023.</v>
      </c>
      <c r="B46" s="25"/>
      <c r="C46" s="25"/>
      <c r="D46" s="25"/>
      <c r="E46" s="25"/>
      <c r="F46" s="25"/>
      <c r="G46" s="25"/>
      <c r="H46" s="25"/>
    </row>
    <row r="47" spans="1:8" x14ac:dyDescent="0.25">
      <c r="A47" s="25" t="str">
        <f>"État des menus midi retraite du mois de décembre "&amp;$A$1&amp;"."</f>
        <v>État des menus midi retraite du mois de décembre 2023.</v>
      </c>
      <c r="B47" s="25"/>
      <c r="C47" s="25"/>
      <c r="D47" s="25"/>
      <c r="E47" s="25"/>
      <c r="F47" s="25"/>
      <c r="G47" s="25"/>
      <c r="H47" s="25"/>
    </row>
    <row r="48" spans="1:8" x14ac:dyDescent="0.25">
      <c r="A48" s="1" t="s">
        <v>514</v>
      </c>
      <c r="B48" s="1" t="s">
        <v>532</v>
      </c>
      <c r="C48" s="1" t="s">
        <v>533</v>
      </c>
      <c r="D48" s="1" t="s">
        <v>534</v>
      </c>
      <c r="E48" s="1" t="s">
        <v>535</v>
      </c>
      <c r="F48" s="1" t="s">
        <v>536</v>
      </c>
      <c r="G48" s="1" t="s">
        <v>529</v>
      </c>
      <c r="H48" s="1" t="s">
        <v>537</v>
      </c>
    </row>
    <row r="50" spans="1:8" x14ac:dyDescent="0.25">
      <c r="A50" s="25" t="str">
        <f ca="1">"Imprimé à Limeil-Brévannes, le "&amp;TEXT(TODAY(),"jjjj j mmmm aaaa")&amp;"."</f>
        <v>Imprimé à Limeil-Brévannes, le mardi 21 février 2023.</v>
      </c>
      <c r="B50" s="25"/>
      <c r="C50" s="25"/>
      <c r="D50" s="25"/>
      <c r="E50" s="25"/>
      <c r="F50" s="25"/>
      <c r="G50" s="25"/>
      <c r="H50" s="25"/>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2" sqref="A2"/>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6" t="str">
        <f>"État des menus journaliers du mois de janvier "&amp;$A$1&amp;"."</f>
        <v>État des menus journaliers du mois de janvier 2023.</v>
      </c>
      <c r="B3" s="26"/>
      <c r="C3" s="26"/>
      <c r="D3" s="26"/>
      <c r="E3" s="26"/>
      <c r="F3" s="26"/>
      <c r="G3" s="26"/>
      <c r="H3" s="26"/>
      <c r="I3" s="26"/>
    </row>
    <row r="4" spans="1:9" x14ac:dyDescent="0.25">
      <c r="A4" s="1" t="s">
        <v>514</v>
      </c>
      <c r="B4" s="1" t="s">
        <v>532</v>
      </c>
      <c r="C4" s="16" t="s">
        <v>538</v>
      </c>
      <c r="D4" s="16" t="s">
        <v>533</v>
      </c>
      <c r="E4" s="16" t="s">
        <v>534</v>
      </c>
      <c r="F4" s="16" t="s">
        <v>535</v>
      </c>
      <c r="G4" s="16" t="s">
        <v>536</v>
      </c>
      <c r="H4" s="16" t="s">
        <v>529</v>
      </c>
      <c r="I4" s="16" t="s">
        <v>537</v>
      </c>
    </row>
    <row r="6" spans="1:9" x14ac:dyDescent="0.25">
      <c r="A6" s="26" t="str">
        <f ca="1">"Imprimé à Limeil-Brévannes, le "&amp;TEXT(TODAY(),"jjjj j mmmm aaaa")&amp;"."</f>
        <v>Imprimé à Limeil-Brévannes, le mardi 21 février 2023.</v>
      </c>
      <c r="B6" s="26"/>
      <c r="C6" s="26"/>
      <c r="D6" s="26"/>
      <c r="E6" s="26"/>
      <c r="F6" s="26"/>
      <c r="G6" s="26"/>
      <c r="H6" s="26"/>
      <c r="I6" s="26"/>
    </row>
    <row r="7" spans="1:9" x14ac:dyDescent="0.25">
      <c r="A7" s="26" t="str">
        <f>"État des menus journaliers du mois de février "&amp;$A$1&amp;"."</f>
        <v>État des menus journaliers du mois de février 2023.</v>
      </c>
      <c r="B7" s="26"/>
      <c r="C7" s="26"/>
      <c r="D7" s="26"/>
      <c r="E7" s="26"/>
      <c r="F7" s="26"/>
      <c r="G7" s="26"/>
      <c r="H7" s="26"/>
      <c r="I7" s="26"/>
    </row>
    <row r="8" spans="1:9" x14ac:dyDescent="0.25">
      <c r="A8" s="1" t="s">
        <v>514</v>
      </c>
      <c r="B8" s="1" t="s">
        <v>532</v>
      </c>
      <c r="C8" s="16" t="s">
        <v>538</v>
      </c>
      <c r="D8" s="16" t="s">
        <v>533</v>
      </c>
      <c r="E8" s="16" t="s">
        <v>534</v>
      </c>
      <c r="F8" s="16" t="s">
        <v>535</v>
      </c>
      <c r="G8" s="16" t="s">
        <v>536</v>
      </c>
      <c r="H8" s="16" t="s">
        <v>529</v>
      </c>
      <c r="I8" s="16" t="s">
        <v>537</v>
      </c>
    </row>
    <row r="10" spans="1:9" x14ac:dyDescent="0.25">
      <c r="A10" s="26" t="str">
        <f ca="1">"Imprimé à Limeil-Brévannes, le "&amp;TEXT(TODAY(),"jjjj j mmmm aaaa")&amp;"."</f>
        <v>Imprimé à Limeil-Brévannes, le mardi 21 février 2023.</v>
      </c>
      <c r="B10" s="26"/>
      <c r="C10" s="26"/>
      <c r="D10" s="26"/>
      <c r="E10" s="26"/>
      <c r="F10" s="26"/>
      <c r="G10" s="26"/>
      <c r="H10" s="26"/>
      <c r="I10" s="26"/>
    </row>
    <row r="11" spans="1:9" x14ac:dyDescent="0.25">
      <c r="A11" s="26" t="str">
        <f>"État des menus journaliers du mois de mars "&amp;$A$1&amp;"."</f>
        <v>État des menus journaliers du mois de mars 2023.</v>
      </c>
      <c r="B11" s="26"/>
      <c r="C11" s="26"/>
      <c r="D11" s="26"/>
      <c r="E11" s="26"/>
      <c r="F11" s="26"/>
      <c r="G11" s="26"/>
      <c r="H11" s="26"/>
      <c r="I11" s="26"/>
    </row>
    <row r="12" spans="1:9" x14ac:dyDescent="0.25">
      <c r="A12" s="1" t="s">
        <v>514</v>
      </c>
      <c r="B12" s="1" t="s">
        <v>532</v>
      </c>
      <c r="C12" s="16" t="s">
        <v>538</v>
      </c>
      <c r="D12" s="16" t="s">
        <v>533</v>
      </c>
      <c r="E12" s="16" t="s">
        <v>534</v>
      </c>
      <c r="F12" s="16" t="s">
        <v>535</v>
      </c>
      <c r="G12" s="16" t="s">
        <v>536</v>
      </c>
      <c r="H12" s="16" t="s">
        <v>529</v>
      </c>
      <c r="I12" s="16" t="s">
        <v>537</v>
      </c>
    </row>
    <row r="14" spans="1:9" x14ac:dyDescent="0.25">
      <c r="A14" s="26" t="str">
        <f ca="1">"Imprimé à Limeil-Brévannes, le "&amp;TEXT(TODAY(),"jjjj j mmmm aaaa")&amp;"."</f>
        <v>Imprimé à Limeil-Brévannes, le mardi 21 février 2023.</v>
      </c>
      <c r="B14" s="26"/>
      <c r="C14" s="26"/>
      <c r="D14" s="26"/>
      <c r="E14" s="26"/>
      <c r="F14" s="26"/>
      <c r="G14" s="26"/>
      <c r="H14" s="26"/>
      <c r="I14" s="26"/>
    </row>
    <row r="15" spans="1:9" x14ac:dyDescent="0.25">
      <c r="A15" s="26" t="str">
        <f>"État des menus journaliers du mois d'avril "&amp;$A$1&amp;"."</f>
        <v>État des menus journaliers du mois d'avril 2023.</v>
      </c>
      <c r="B15" s="26"/>
      <c r="C15" s="26"/>
      <c r="D15" s="26"/>
      <c r="E15" s="26"/>
      <c r="F15" s="26"/>
      <c r="G15" s="26"/>
      <c r="H15" s="26"/>
      <c r="I15" s="26"/>
    </row>
    <row r="16" spans="1:9" x14ac:dyDescent="0.25">
      <c r="A16" s="1" t="s">
        <v>514</v>
      </c>
      <c r="B16" s="1" t="s">
        <v>532</v>
      </c>
      <c r="C16" s="16" t="s">
        <v>538</v>
      </c>
      <c r="D16" s="16" t="s">
        <v>533</v>
      </c>
      <c r="E16" s="16" t="s">
        <v>534</v>
      </c>
      <c r="F16" s="16" t="s">
        <v>535</v>
      </c>
      <c r="G16" s="16" t="s">
        <v>536</v>
      </c>
      <c r="H16" s="16" t="s">
        <v>529</v>
      </c>
      <c r="I16" s="16" t="s">
        <v>537</v>
      </c>
    </row>
    <row r="18" spans="1:9" x14ac:dyDescent="0.25">
      <c r="A18" s="26" t="str">
        <f ca="1">"Imprimé à Limeil-Brévannes, le "&amp;TEXT(TODAY(),"jjjj j mmmm aaaa")&amp;"."</f>
        <v>Imprimé à Limeil-Brévannes, le mardi 21 février 2023.</v>
      </c>
      <c r="B18" s="26"/>
      <c r="C18" s="26"/>
      <c r="D18" s="26"/>
      <c r="E18" s="26"/>
      <c r="F18" s="26"/>
      <c r="G18" s="26"/>
      <c r="H18" s="26"/>
      <c r="I18" s="26"/>
    </row>
    <row r="19" spans="1:9" x14ac:dyDescent="0.25">
      <c r="A19" s="26" t="str">
        <f>"État des menus journaliers du mois de mai "&amp;$A$1&amp;"."</f>
        <v>État des menus journaliers du mois de mai 2023.</v>
      </c>
      <c r="B19" s="26"/>
      <c r="C19" s="26"/>
      <c r="D19" s="26"/>
      <c r="E19" s="26"/>
      <c r="F19" s="26"/>
      <c r="G19" s="26"/>
      <c r="H19" s="26"/>
      <c r="I19" s="26"/>
    </row>
    <row r="20" spans="1:9" x14ac:dyDescent="0.25">
      <c r="A20" s="1" t="s">
        <v>514</v>
      </c>
      <c r="B20" s="1" t="s">
        <v>532</v>
      </c>
      <c r="C20" s="16" t="s">
        <v>538</v>
      </c>
      <c r="D20" s="16" t="s">
        <v>533</v>
      </c>
      <c r="E20" s="16" t="s">
        <v>534</v>
      </c>
      <c r="F20" s="16" t="s">
        <v>535</v>
      </c>
      <c r="G20" s="16" t="s">
        <v>536</v>
      </c>
      <c r="H20" s="16" t="s">
        <v>529</v>
      </c>
      <c r="I20" s="16" t="s">
        <v>537</v>
      </c>
    </row>
    <row r="22" spans="1:9" x14ac:dyDescent="0.25">
      <c r="A22" s="26" t="str">
        <f ca="1">"Imprimé à Limeil-Brévannes, le "&amp;TEXT(TODAY(),"jjjj j mmmm aaaa")&amp;"."</f>
        <v>Imprimé à Limeil-Brévannes, le mardi 21 février 2023.</v>
      </c>
      <c r="B22" s="26"/>
      <c r="C22" s="26"/>
      <c r="D22" s="26"/>
      <c r="E22" s="26"/>
      <c r="F22" s="26"/>
      <c r="G22" s="26"/>
      <c r="H22" s="26"/>
      <c r="I22" s="26"/>
    </row>
    <row r="23" spans="1:9" x14ac:dyDescent="0.25">
      <c r="A23" s="26" t="str">
        <f>"État des menus journaliers du mois de juin "&amp;$A$1&amp;"."</f>
        <v>État des menus journaliers du mois de juin 2023.</v>
      </c>
      <c r="B23" s="26"/>
      <c r="C23" s="26"/>
      <c r="D23" s="26"/>
      <c r="E23" s="26"/>
      <c r="F23" s="26"/>
      <c r="G23" s="26"/>
      <c r="H23" s="26"/>
      <c r="I23" s="26"/>
    </row>
    <row r="24" spans="1:9" x14ac:dyDescent="0.25">
      <c r="A24" s="1" t="s">
        <v>514</v>
      </c>
      <c r="B24" s="1" t="s">
        <v>532</v>
      </c>
      <c r="C24" s="16" t="s">
        <v>538</v>
      </c>
      <c r="D24" s="16" t="s">
        <v>533</v>
      </c>
      <c r="E24" s="16" t="s">
        <v>534</v>
      </c>
      <c r="F24" s="16" t="s">
        <v>535</v>
      </c>
      <c r="G24" s="16" t="s">
        <v>536</v>
      </c>
      <c r="H24" s="16" t="s">
        <v>529</v>
      </c>
      <c r="I24" s="16" t="s">
        <v>537</v>
      </c>
    </row>
    <row r="26" spans="1:9" x14ac:dyDescent="0.25">
      <c r="A26" s="26" t="str">
        <f ca="1">"Imprimé à Limeil-Brévannes, le "&amp;TEXT(TODAY(),"jjjj j mmmm aaaa")&amp;"."</f>
        <v>Imprimé à Limeil-Brévannes, le mardi 21 février 2023.</v>
      </c>
      <c r="B26" s="26"/>
      <c r="C26" s="26"/>
      <c r="D26" s="26"/>
      <c r="E26" s="26"/>
      <c r="F26" s="26"/>
      <c r="G26" s="26"/>
      <c r="H26" s="26"/>
      <c r="I26" s="26"/>
    </row>
    <row r="27" spans="1:9" x14ac:dyDescent="0.25">
      <c r="A27" s="26" t="str">
        <f>"État des menus journaliers du mois de juillet "&amp;$A$1&amp;"."</f>
        <v>État des menus journaliers du mois de juillet 2023.</v>
      </c>
      <c r="B27" s="26"/>
      <c r="C27" s="26"/>
      <c r="D27" s="26"/>
      <c r="E27" s="26"/>
      <c r="F27" s="26"/>
      <c r="G27" s="26"/>
      <c r="H27" s="26"/>
      <c r="I27" s="26"/>
    </row>
    <row r="28" spans="1:9" x14ac:dyDescent="0.25">
      <c r="A28" s="1" t="s">
        <v>514</v>
      </c>
      <c r="B28" s="1" t="s">
        <v>532</v>
      </c>
      <c r="C28" s="16" t="s">
        <v>538</v>
      </c>
      <c r="D28" s="16" t="s">
        <v>533</v>
      </c>
      <c r="E28" s="16" t="s">
        <v>534</v>
      </c>
      <c r="F28" s="16" t="s">
        <v>535</v>
      </c>
      <c r="G28" s="16" t="s">
        <v>536</v>
      </c>
      <c r="H28" s="16" t="s">
        <v>529</v>
      </c>
      <c r="I28" s="16" t="s">
        <v>537</v>
      </c>
    </row>
    <row r="30" spans="1:9" x14ac:dyDescent="0.25">
      <c r="A30" s="26" t="str">
        <f ca="1">"Imprimé à Limeil-Brévannes, le "&amp;TEXT(TODAY(),"jjjj j mmmm aaaa")&amp;"."</f>
        <v>Imprimé à Limeil-Brévannes, le mardi 21 février 2023.</v>
      </c>
      <c r="B30" s="26"/>
      <c r="C30" s="26"/>
      <c r="D30" s="26"/>
      <c r="E30" s="26"/>
      <c r="F30" s="26"/>
      <c r="G30" s="26"/>
      <c r="H30" s="26"/>
      <c r="I30" s="26"/>
    </row>
    <row r="31" spans="1:9" x14ac:dyDescent="0.25">
      <c r="A31" s="26" t="str">
        <f>"État des menus journaliers du mois d'août "&amp;$A$1&amp;"."</f>
        <v>État des menus journaliers du mois d'août 2023.</v>
      </c>
      <c r="B31" s="26"/>
      <c r="C31" s="26"/>
      <c r="D31" s="26"/>
      <c r="E31" s="26"/>
      <c r="F31" s="26"/>
      <c r="G31" s="26"/>
      <c r="H31" s="26"/>
      <c r="I31" s="26"/>
    </row>
    <row r="32" spans="1:9" x14ac:dyDescent="0.25">
      <c r="A32" s="1" t="s">
        <v>514</v>
      </c>
      <c r="B32" s="1" t="s">
        <v>532</v>
      </c>
      <c r="C32" s="16" t="s">
        <v>538</v>
      </c>
      <c r="D32" s="16" t="s">
        <v>533</v>
      </c>
      <c r="E32" s="16" t="s">
        <v>534</v>
      </c>
      <c r="F32" s="16" t="s">
        <v>535</v>
      </c>
      <c r="G32" s="16" t="s">
        <v>536</v>
      </c>
      <c r="H32" s="16" t="s">
        <v>529</v>
      </c>
      <c r="I32" s="16" t="s">
        <v>537</v>
      </c>
    </row>
    <row r="34" spans="1:9" x14ac:dyDescent="0.25">
      <c r="A34" s="26" t="str">
        <f ca="1">"Imprimé à Limeil-Brévannes, le "&amp;TEXT(TODAY(),"jjjj j mmmm aaaa")&amp;"."</f>
        <v>Imprimé à Limeil-Brévannes, le mardi 21 février 2023.</v>
      </c>
      <c r="B34" s="26"/>
      <c r="C34" s="26"/>
      <c r="D34" s="26"/>
      <c r="E34" s="26"/>
      <c r="F34" s="26"/>
      <c r="G34" s="26"/>
      <c r="H34" s="26"/>
      <c r="I34" s="26"/>
    </row>
    <row r="35" spans="1:9" x14ac:dyDescent="0.25">
      <c r="A35" s="26" t="str">
        <f>"État des menus journaliers du mois de septembre "&amp;$A$1&amp;"."</f>
        <v>État des menus journaliers du mois de septembre 2023.</v>
      </c>
      <c r="B35" s="26"/>
      <c r="C35" s="26"/>
      <c r="D35" s="26"/>
      <c r="E35" s="26"/>
      <c r="F35" s="26"/>
      <c r="G35" s="26"/>
      <c r="H35" s="26"/>
      <c r="I35" s="26"/>
    </row>
    <row r="36" spans="1:9" x14ac:dyDescent="0.25">
      <c r="A36" s="1" t="s">
        <v>514</v>
      </c>
      <c r="B36" s="1" t="s">
        <v>532</v>
      </c>
      <c r="C36" s="16" t="s">
        <v>538</v>
      </c>
      <c r="D36" s="16" t="s">
        <v>533</v>
      </c>
      <c r="E36" s="16" t="s">
        <v>534</v>
      </c>
      <c r="F36" s="16" t="s">
        <v>535</v>
      </c>
      <c r="G36" s="16" t="s">
        <v>536</v>
      </c>
      <c r="H36" s="16" t="s">
        <v>529</v>
      </c>
      <c r="I36" s="16" t="s">
        <v>537</v>
      </c>
    </row>
    <row r="38" spans="1:9" x14ac:dyDescent="0.25">
      <c r="A38" s="26" t="str">
        <f ca="1">"Imprimé à Limeil-Brévannes, le "&amp;TEXT(TODAY(),"jjjj j mmmm aaaa")&amp;"."</f>
        <v>Imprimé à Limeil-Brévannes, le mardi 21 février 2023.</v>
      </c>
      <c r="B38" s="26"/>
      <c r="C38" s="26"/>
      <c r="D38" s="26"/>
      <c r="E38" s="26"/>
      <c r="F38" s="26"/>
      <c r="G38" s="26"/>
      <c r="H38" s="26"/>
      <c r="I38" s="26"/>
    </row>
    <row r="39" spans="1:9" x14ac:dyDescent="0.25">
      <c r="A39" s="26" t="str">
        <f>"État des menus journaliers du mois d'octobre "&amp;$A$1&amp;"."</f>
        <v>État des menus journaliers du mois d'octobre 2023.</v>
      </c>
      <c r="B39" s="26"/>
      <c r="C39" s="26"/>
      <c r="D39" s="26"/>
      <c r="E39" s="26"/>
      <c r="F39" s="26"/>
      <c r="G39" s="26"/>
      <c r="H39" s="26"/>
      <c r="I39" s="26"/>
    </row>
    <row r="40" spans="1:9" x14ac:dyDescent="0.25">
      <c r="A40" s="1" t="s">
        <v>514</v>
      </c>
      <c r="B40" s="1" t="s">
        <v>532</v>
      </c>
      <c r="C40" s="16" t="s">
        <v>538</v>
      </c>
      <c r="D40" s="16" t="s">
        <v>533</v>
      </c>
      <c r="E40" s="16" t="s">
        <v>534</v>
      </c>
      <c r="F40" s="16" t="s">
        <v>535</v>
      </c>
      <c r="G40" s="16" t="s">
        <v>536</v>
      </c>
      <c r="H40" s="16" t="s">
        <v>529</v>
      </c>
      <c r="I40" s="16" t="s">
        <v>537</v>
      </c>
    </row>
    <row r="42" spans="1:9" x14ac:dyDescent="0.25">
      <c r="A42" s="26" t="str">
        <f ca="1">"Imprimé à Limeil-Brévannes, le "&amp;TEXT(TODAY(),"jjjj j mmmm aaaa")&amp;"."</f>
        <v>Imprimé à Limeil-Brévannes, le mardi 21 février 2023.</v>
      </c>
      <c r="B42" s="26"/>
      <c r="C42" s="26"/>
      <c r="D42" s="26"/>
      <c r="E42" s="26"/>
      <c r="F42" s="26"/>
      <c r="G42" s="26"/>
      <c r="H42" s="26"/>
      <c r="I42" s="26"/>
    </row>
    <row r="43" spans="1:9" x14ac:dyDescent="0.25">
      <c r="A43" s="26" t="str">
        <f>"État des menus journaliers du mois de novembre "&amp;$A$1&amp;"."</f>
        <v>État des menus journaliers du mois de novembre 2023.</v>
      </c>
      <c r="B43" s="26"/>
      <c r="C43" s="26"/>
      <c r="D43" s="26"/>
      <c r="E43" s="26"/>
      <c r="F43" s="26"/>
      <c r="G43" s="26"/>
      <c r="H43" s="26"/>
      <c r="I43" s="26"/>
    </row>
    <row r="44" spans="1:9" x14ac:dyDescent="0.25">
      <c r="A44" s="1" t="s">
        <v>514</v>
      </c>
      <c r="B44" s="1" t="s">
        <v>532</v>
      </c>
      <c r="C44" s="16" t="s">
        <v>538</v>
      </c>
      <c r="D44" s="16" t="s">
        <v>533</v>
      </c>
      <c r="E44" s="16" t="s">
        <v>534</v>
      </c>
      <c r="F44" s="16" t="s">
        <v>535</v>
      </c>
      <c r="G44" s="16" t="s">
        <v>536</v>
      </c>
      <c r="H44" s="16" t="s">
        <v>529</v>
      </c>
      <c r="I44" s="16" t="s">
        <v>537</v>
      </c>
    </row>
    <row r="46" spans="1:9" x14ac:dyDescent="0.25">
      <c r="A46" s="26" t="str">
        <f ca="1">"Imprimé à Limeil-Brévannes, le "&amp;TEXT(TODAY(),"jjjj j mmmm aaaa")&amp;"."</f>
        <v>Imprimé à Limeil-Brévannes, le mardi 21 février 2023.</v>
      </c>
      <c r="B46" s="26"/>
      <c r="C46" s="26"/>
      <c r="D46" s="26"/>
      <c r="E46" s="26"/>
      <c r="F46" s="26"/>
      <c r="G46" s="26"/>
      <c r="H46" s="26"/>
      <c r="I46" s="26"/>
    </row>
    <row r="47" spans="1:9" x14ac:dyDescent="0.25">
      <c r="A47" s="26" t="str">
        <f>"État des menus journaliers du mois de décembre "&amp;$A$1&amp;"."</f>
        <v>État des menus journaliers du mois de décembre 2023.</v>
      </c>
      <c r="B47" s="26"/>
      <c r="C47" s="26"/>
      <c r="D47" s="26"/>
      <c r="E47" s="26"/>
      <c r="F47" s="26"/>
      <c r="G47" s="26"/>
      <c r="H47" s="26"/>
      <c r="I47" s="26"/>
    </row>
    <row r="48" spans="1:9" x14ac:dyDescent="0.25">
      <c r="A48" s="1" t="s">
        <v>514</v>
      </c>
      <c r="B48" s="1" t="s">
        <v>532</v>
      </c>
      <c r="C48" s="16" t="s">
        <v>538</v>
      </c>
      <c r="D48" s="16" t="s">
        <v>533</v>
      </c>
      <c r="E48" s="16" t="s">
        <v>534</v>
      </c>
      <c r="F48" s="16" t="s">
        <v>535</v>
      </c>
      <c r="G48" s="16" t="s">
        <v>536</v>
      </c>
      <c r="H48" s="16" t="s">
        <v>529</v>
      </c>
      <c r="I48" s="16" t="s">
        <v>537</v>
      </c>
    </row>
    <row r="50" spans="1:9" x14ac:dyDescent="0.25">
      <c r="A50" s="26" t="str">
        <f ca="1">"Imprimé à Limeil-Brévannes, le "&amp;TEXT(TODAY(),"jjjj j mmmm aaaa")&amp;"."</f>
        <v>Imprimé à Limeil-Brévannes, le mardi 21 février 2023.</v>
      </c>
      <c r="B50" s="26"/>
      <c r="C50" s="26"/>
      <c r="D50" s="26"/>
      <c r="E50" s="26"/>
      <c r="F50" s="26"/>
      <c r="G50" s="26"/>
      <c r="H50" s="26"/>
      <c r="I50" s="26"/>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election activeCell="I23" sqref="I23"/>
    </sheetView>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6" t="str">
        <f>"État des menus viande midi weekend du mois de janvier "&amp;$A$1&amp;"."</f>
        <v>État des menus viande midi weekend du mois de janvier 2023.</v>
      </c>
      <c r="B3" s="26"/>
      <c r="C3" s="26"/>
      <c r="D3" s="26"/>
      <c r="E3" s="26"/>
      <c r="F3" s="26"/>
      <c r="G3" s="26"/>
    </row>
    <row r="4" spans="1:7" x14ac:dyDescent="0.25">
      <c r="A4" s="16" t="s">
        <v>514</v>
      </c>
      <c r="B4" s="16" t="s">
        <v>533</v>
      </c>
      <c r="C4" s="16" t="s">
        <v>535</v>
      </c>
      <c r="D4" s="16" t="s">
        <v>536</v>
      </c>
      <c r="E4" s="16" t="s">
        <v>539</v>
      </c>
      <c r="F4" s="16" t="s">
        <v>524</v>
      </c>
      <c r="G4" s="16" t="s">
        <v>537</v>
      </c>
    </row>
    <row r="6" spans="1:7" x14ac:dyDescent="0.25">
      <c r="A6" s="26" t="str">
        <f ca="1">"Imprimé à Limeil-Brévannes, le "&amp;TEXT(TODAY(),"jjjj j mmmm aaaa")&amp;"."</f>
        <v>Imprimé à Limeil-Brévannes, le mardi 21 février 2023.</v>
      </c>
      <c r="B6" s="26"/>
      <c r="C6" s="26"/>
      <c r="D6" s="26"/>
      <c r="E6" s="26"/>
      <c r="F6" s="26"/>
      <c r="G6" s="26"/>
    </row>
    <row r="7" spans="1:7" x14ac:dyDescent="0.25">
      <c r="A7" s="26" t="str">
        <f>"État des menus viande midi weekend du mois de février "&amp;$A$1&amp;"."</f>
        <v>État des menus viande midi weekend du mois de février 2023.</v>
      </c>
      <c r="B7" s="26"/>
      <c r="C7" s="26"/>
      <c r="D7" s="26"/>
      <c r="E7" s="26"/>
      <c r="F7" s="26"/>
      <c r="G7" s="26"/>
    </row>
    <row r="8" spans="1:7" x14ac:dyDescent="0.25">
      <c r="A8" s="16" t="s">
        <v>514</v>
      </c>
      <c r="B8" s="16" t="s">
        <v>533</v>
      </c>
      <c r="C8" s="16" t="s">
        <v>535</v>
      </c>
      <c r="D8" s="16" t="s">
        <v>536</v>
      </c>
      <c r="E8" s="16" t="s">
        <v>539</v>
      </c>
      <c r="F8" s="16" t="s">
        <v>524</v>
      </c>
      <c r="G8" s="16" t="s">
        <v>537</v>
      </c>
    </row>
    <row r="10" spans="1:7" x14ac:dyDescent="0.25">
      <c r="A10" s="26" t="str">
        <f ca="1">"Imprimé à Limeil-Brévannes, le "&amp;TEXT(TODAY(),"jjjj j mmmm aaaa")&amp;"."</f>
        <v>Imprimé à Limeil-Brévannes, le mardi 21 février 2023.</v>
      </c>
      <c r="B10" s="26"/>
      <c r="C10" s="26"/>
      <c r="D10" s="26"/>
      <c r="E10" s="26"/>
      <c r="F10" s="26"/>
      <c r="G10" s="26"/>
    </row>
    <row r="11" spans="1:7" x14ac:dyDescent="0.25">
      <c r="A11" s="26" t="str">
        <f>"État des menus viande midi weekend du mois de mars "&amp;$A$1&amp;"."</f>
        <v>État des menus viande midi weekend du mois de mars 2023.</v>
      </c>
      <c r="B11" s="26"/>
      <c r="C11" s="26"/>
      <c r="D11" s="26"/>
      <c r="E11" s="26"/>
      <c r="F11" s="26"/>
      <c r="G11" s="26"/>
    </row>
    <row r="12" spans="1:7" x14ac:dyDescent="0.25">
      <c r="A12" s="16" t="s">
        <v>514</v>
      </c>
      <c r="B12" s="16" t="s">
        <v>533</v>
      </c>
      <c r="C12" s="16" t="s">
        <v>535</v>
      </c>
      <c r="D12" s="16" t="s">
        <v>536</v>
      </c>
      <c r="E12" s="16" t="s">
        <v>539</v>
      </c>
      <c r="F12" s="16" t="s">
        <v>524</v>
      </c>
      <c r="G12" s="16" t="s">
        <v>537</v>
      </c>
    </row>
    <row r="14" spans="1:7" x14ac:dyDescent="0.25">
      <c r="A14" s="26" t="str">
        <f ca="1">"Imprimé à Limeil-Brévannes, le "&amp;TEXT(TODAY(),"jjjj j mmmm aaaa")&amp;"."</f>
        <v>Imprimé à Limeil-Brévannes, le mardi 21 février 2023.</v>
      </c>
      <c r="B14" s="26"/>
      <c r="C14" s="26"/>
      <c r="D14" s="26"/>
      <c r="E14" s="26"/>
      <c r="F14" s="26"/>
      <c r="G14" s="26"/>
    </row>
    <row r="15" spans="1:7" x14ac:dyDescent="0.25">
      <c r="A15" s="26" t="str">
        <f>"État des menus viande midi weekend du mois d'avril "&amp;$A$1&amp;"."</f>
        <v>État des menus viande midi weekend du mois d'avril 2023.</v>
      </c>
      <c r="B15" s="26"/>
      <c r="C15" s="26"/>
      <c r="D15" s="26"/>
      <c r="E15" s="26"/>
      <c r="F15" s="26"/>
      <c r="G15" s="26"/>
    </row>
    <row r="16" spans="1:7" x14ac:dyDescent="0.25">
      <c r="A16" s="16" t="s">
        <v>514</v>
      </c>
      <c r="B16" s="16" t="s">
        <v>533</v>
      </c>
      <c r="C16" s="16" t="s">
        <v>535</v>
      </c>
      <c r="D16" s="16" t="s">
        <v>536</v>
      </c>
      <c r="E16" s="16" t="s">
        <v>539</v>
      </c>
      <c r="F16" s="16" t="s">
        <v>524</v>
      </c>
      <c r="G16" s="16" t="s">
        <v>537</v>
      </c>
    </row>
    <row r="18" spans="1:7" x14ac:dyDescent="0.25">
      <c r="A18" s="26" t="str">
        <f ca="1">"Imprimé à Limeil-Brévannes, le "&amp;TEXT(TODAY(),"jjjj j mmmm aaaa")&amp;"."</f>
        <v>Imprimé à Limeil-Brévannes, le mardi 21 février 2023.</v>
      </c>
      <c r="B18" s="26"/>
      <c r="C18" s="26"/>
      <c r="D18" s="26"/>
      <c r="E18" s="26"/>
      <c r="F18" s="26"/>
      <c r="G18" s="26"/>
    </row>
    <row r="19" spans="1:7" x14ac:dyDescent="0.25">
      <c r="A19" s="26" t="str">
        <f>"État des menus viande midi weekend du mois de mai "&amp;$A$1&amp;"."</f>
        <v>État des menus viande midi weekend du mois de mai 2023.</v>
      </c>
      <c r="B19" s="26"/>
      <c r="C19" s="26"/>
      <c r="D19" s="26"/>
      <c r="E19" s="26"/>
      <c r="F19" s="26"/>
      <c r="G19" s="26"/>
    </row>
    <row r="20" spans="1:7" x14ac:dyDescent="0.25">
      <c r="A20" s="16" t="s">
        <v>514</v>
      </c>
      <c r="B20" s="16" t="s">
        <v>533</v>
      </c>
      <c r="C20" s="16" t="s">
        <v>535</v>
      </c>
      <c r="D20" s="16" t="s">
        <v>536</v>
      </c>
      <c r="E20" s="16" t="s">
        <v>539</v>
      </c>
      <c r="F20" s="16" t="s">
        <v>524</v>
      </c>
      <c r="G20" s="16" t="s">
        <v>537</v>
      </c>
    </row>
    <row r="22" spans="1:7" x14ac:dyDescent="0.25">
      <c r="A22" s="26" t="str">
        <f ca="1">"Imprimé à Limeil-Brévannes, le "&amp;TEXT(TODAY(),"jjjj j mmmm aaaa")&amp;"."</f>
        <v>Imprimé à Limeil-Brévannes, le mardi 21 février 2023.</v>
      </c>
      <c r="B22" s="26"/>
      <c r="C22" s="26"/>
      <c r="D22" s="26"/>
      <c r="E22" s="26"/>
      <c r="F22" s="26"/>
      <c r="G22" s="26"/>
    </row>
    <row r="23" spans="1:7" x14ac:dyDescent="0.25">
      <c r="A23" s="26" t="str">
        <f>"État des menus viande midi weekend du mois de juin "&amp;$A$1&amp;"."</f>
        <v>État des menus viande midi weekend du mois de juin 2023.</v>
      </c>
      <c r="B23" s="26"/>
      <c r="C23" s="26"/>
      <c r="D23" s="26"/>
      <c r="E23" s="26"/>
      <c r="F23" s="26"/>
      <c r="G23" s="26"/>
    </row>
    <row r="24" spans="1:7" x14ac:dyDescent="0.25">
      <c r="A24" s="16" t="s">
        <v>514</v>
      </c>
      <c r="B24" s="16" t="s">
        <v>533</v>
      </c>
      <c r="C24" s="16" t="s">
        <v>535</v>
      </c>
      <c r="D24" s="16" t="s">
        <v>536</v>
      </c>
      <c r="E24" s="16" t="s">
        <v>539</v>
      </c>
      <c r="F24" s="16" t="s">
        <v>524</v>
      </c>
      <c r="G24" s="16" t="s">
        <v>537</v>
      </c>
    </row>
    <row r="26" spans="1:7" x14ac:dyDescent="0.25">
      <c r="A26" s="26" t="str">
        <f ca="1">"Imprimé à Limeil-Brévannes, le "&amp;TEXT(TODAY(),"jjjj j mmmm aaaa")&amp;"."</f>
        <v>Imprimé à Limeil-Brévannes, le mardi 21 février 2023.</v>
      </c>
      <c r="B26" s="26"/>
      <c r="C26" s="26"/>
      <c r="D26" s="26"/>
      <c r="E26" s="26"/>
      <c r="F26" s="26"/>
      <c r="G26" s="26"/>
    </row>
    <row r="27" spans="1:7" x14ac:dyDescent="0.25">
      <c r="A27" s="26" t="str">
        <f>"État des menus viande midi weekend du mois de juillet "&amp;$A$1&amp;"."</f>
        <v>État des menus viande midi weekend du mois de juillet 2023.</v>
      </c>
      <c r="B27" s="26"/>
      <c r="C27" s="26"/>
      <c r="D27" s="26"/>
      <c r="E27" s="26"/>
      <c r="F27" s="26"/>
      <c r="G27" s="26"/>
    </row>
    <row r="28" spans="1:7" x14ac:dyDescent="0.25">
      <c r="A28" s="16" t="s">
        <v>514</v>
      </c>
      <c r="B28" s="16" t="s">
        <v>533</v>
      </c>
      <c r="C28" s="16" t="s">
        <v>535</v>
      </c>
      <c r="D28" s="16" t="s">
        <v>536</v>
      </c>
      <c r="E28" s="16" t="s">
        <v>539</v>
      </c>
      <c r="F28" s="16" t="s">
        <v>524</v>
      </c>
      <c r="G28" s="16" t="s">
        <v>537</v>
      </c>
    </row>
    <row r="30" spans="1:7" x14ac:dyDescent="0.25">
      <c r="A30" s="26" t="str">
        <f ca="1">"Imprimé à Limeil-Brévannes, le "&amp;TEXT(TODAY(),"jjjj j mmmm aaaa")&amp;"."</f>
        <v>Imprimé à Limeil-Brévannes, le mardi 21 février 2023.</v>
      </c>
      <c r="B30" s="26"/>
      <c r="C30" s="26"/>
      <c r="D30" s="26"/>
      <c r="E30" s="26"/>
      <c r="F30" s="26"/>
      <c r="G30" s="26"/>
    </row>
    <row r="31" spans="1:7" x14ac:dyDescent="0.25">
      <c r="A31" s="26" t="str">
        <f>"État des menus viande midi weekend du mois d'août "&amp;$A$1&amp;"."</f>
        <v>État des menus viande midi weekend du mois d'août 2023.</v>
      </c>
      <c r="B31" s="26"/>
      <c r="C31" s="26"/>
      <c r="D31" s="26"/>
      <c r="E31" s="26"/>
      <c r="F31" s="26"/>
      <c r="G31" s="26"/>
    </row>
    <row r="32" spans="1:7" x14ac:dyDescent="0.25">
      <c r="A32" s="16" t="s">
        <v>514</v>
      </c>
      <c r="B32" s="16" t="s">
        <v>533</v>
      </c>
      <c r="C32" s="16" t="s">
        <v>535</v>
      </c>
      <c r="D32" s="16" t="s">
        <v>536</v>
      </c>
      <c r="E32" s="16" t="s">
        <v>539</v>
      </c>
      <c r="F32" s="16" t="s">
        <v>524</v>
      </c>
      <c r="G32" s="16" t="s">
        <v>537</v>
      </c>
    </row>
    <row r="34" spans="1:7" x14ac:dyDescent="0.25">
      <c r="A34" s="26" t="str">
        <f ca="1">"Imprimé à Limeil-Brévannes, le "&amp;TEXT(TODAY(),"jjjj j mmmm aaaa")&amp;"."</f>
        <v>Imprimé à Limeil-Brévannes, le mardi 21 février 2023.</v>
      </c>
      <c r="B34" s="26"/>
      <c r="C34" s="26"/>
      <c r="D34" s="26"/>
      <c r="E34" s="26"/>
      <c r="F34" s="26"/>
      <c r="G34" s="26"/>
    </row>
    <row r="35" spans="1:7" x14ac:dyDescent="0.25">
      <c r="A35" s="26" t="str">
        <f>"État des menus viande midi weekend du mois de septembre "&amp;$A$1&amp;"."</f>
        <v>État des menus viande midi weekend du mois de septembre 2023.</v>
      </c>
      <c r="B35" s="26"/>
      <c r="C35" s="26"/>
      <c r="D35" s="26"/>
      <c r="E35" s="26"/>
      <c r="F35" s="26"/>
      <c r="G35" s="26"/>
    </row>
    <row r="36" spans="1:7" x14ac:dyDescent="0.25">
      <c r="A36" s="16" t="s">
        <v>514</v>
      </c>
      <c r="B36" s="16" t="s">
        <v>533</v>
      </c>
      <c r="C36" s="16" t="s">
        <v>535</v>
      </c>
      <c r="D36" s="16" t="s">
        <v>536</v>
      </c>
      <c r="E36" s="16" t="s">
        <v>539</v>
      </c>
      <c r="F36" s="16" t="s">
        <v>524</v>
      </c>
      <c r="G36" s="16" t="s">
        <v>537</v>
      </c>
    </row>
    <row r="38" spans="1:7" x14ac:dyDescent="0.25">
      <c r="A38" s="26" t="str">
        <f ca="1">"Imprimé à Limeil-Brévannes, le "&amp;TEXT(TODAY(),"jjjj j mmmm aaaa")&amp;"."</f>
        <v>Imprimé à Limeil-Brévannes, le mardi 21 février 2023.</v>
      </c>
      <c r="B38" s="26"/>
      <c r="C38" s="26"/>
      <c r="D38" s="26"/>
      <c r="E38" s="26"/>
      <c r="F38" s="26"/>
      <c r="G38" s="26"/>
    </row>
    <row r="39" spans="1:7" x14ac:dyDescent="0.25">
      <c r="A39" s="26" t="str">
        <f>"État des menus viande midi weekend du mois d'octobre "&amp;$A$1&amp;"."</f>
        <v>État des menus viande midi weekend du mois d'octobre 2023.</v>
      </c>
      <c r="B39" s="26"/>
      <c r="C39" s="26"/>
      <c r="D39" s="26"/>
      <c r="E39" s="26"/>
      <c r="F39" s="26"/>
      <c r="G39" s="26"/>
    </row>
    <row r="40" spans="1:7" x14ac:dyDescent="0.25">
      <c r="A40" s="16" t="s">
        <v>514</v>
      </c>
      <c r="B40" s="16" t="s">
        <v>533</v>
      </c>
      <c r="C40" s="16" t="s">
        <v>535</v>
      </c>
      <c r="D40" s="16" t="s">
        <v>536</v>
      </c>
      <c r="E40" s="16" t="s">
        <v>539</v>
      </c>
      <c r="F40" s="16" t="s">
        <v>524</v>
      </c>
      <c r="G40" s="16" t="s">
        <v>537</v>
      </c>
    </row>
    <row r="42" spans="1:7" x14ac:dyDescent="0.25">
      <c r="A42" s="26" t="str">
        <f ca="1">"Imprimé à Limeil-Brévannes, le "&amp;TEXT(TODAY(),"jjjj j mmmm aaaa")&amp;"."</f>
        <v>Imprimé à Limeil-Brévannes, le mardi 21 février 2023.</v>
      </c>
      <c r="B42" s="26"/>
      <c r="C42" s="26"/>
      <c r="D42" s="26"/>
      <c r="E42" s="26"/>
      <c r="F42" s="26"/>
      <c r="G42" s="26"/>
    </row>
    <row r="43" spans="1:7" x14ac:dyDescent="0.25">
      <c r="A43" s="26" t="str">
        <f>"État des menus viande midi weekend du mois de novembre "&amp;$A$1&amp;"."</f>
        <v>État des menus viande midi weekend du mois de novembre 2023.</v>
      </c>
      <c r="B43" s="26"/>
      <c r="C43" s="26"/>
      <c r="D43" s="26"/>
      <c r="E43" s="26"/>
      <c r="F43" s="26"/>
      <c r="G43" s="26"/>
    </row>
    <row r="44" spans="1:7" x14ac:dyDescent="0.25">
      <c r="A44" s="16" t="s">
        <v>514</v>
      </c>
      <c r="B44" s="16" t="s">
        <v>533</v>
      </c>
      <c r="C44" s="16" t="s">
        <v>535</v>
      </c>
      <c r="D44" s="16" t="s">
        <v>536</v>
      </c>
      <c r="E44" s="16" t="s">
        <v>539</v>
      </c>
      <c r="F44" s="16" t="s">
        <v>524</v>
      </c>
      <c r="G44" s="16" t="s">
        <v>537</v>
      </c>
    </row>
    <row r="46" spans="1:7" x14ac:dyDescent="0.25">
      <c r="A46" s="26" t="str">
        <f ca="1">"Imprimé à Limeil-Brévannes, le "&amp;TEXT(TODAY(),"jjjj j mmmm aaaa")&amp;"."</f>
        <v>Imprimé à Limeil-Brévannes, le mardi 21 février 2023.</v>
      </c>
      <c r="B46" s="26"/>
      <c r="C46" s="26"/>
      <c r="D46" s="26"/>
      <c r="E46" s="26"/>
      <c r="F46" s="26"/>
      <c r="G46" s="26"/>
    </row>
    <row r="47" spans="1:7" x14ac:dyDescent="0.25">
      <c r="A47" s="26" t="str">
        <f>"État des menus viande midi weekend du mois de décembre "&amp;$A$1&amp;"."</f>
        <v>État des menus viande midi weekend du mois de décembre 2023.</v>
      </c>
      <c r="B47" s="26"/>
      <c r="C47" s="26"/>
      <c r="D47" s="26"/>
      <c r="E47" s="26"/>
      <c r="F47" s="26"/>
      <c r="G47" s="26"/>
    </row>
    <row r="48" spans="1:7" x14ac:dyDescent="0.25">
      <c r="A48" s="16" t="s">
        <v>514</v>
      </c>
      <c r="B48" s="16" t="s">
        <v>533</v>
      </c>
      <c r="C48" s="16" t="s">
        <v>535</v>
      </c>
      <c r="D48" s="16" t="s">
        <v>536</v>
      </c>
      <c r="E48" s="16" t="s">
        <v>539</v>
      </c>
      <c r="F48" s="16" t="s">
        <v>524</v>
      </c>
      <c r="G48" s="16" t="s">
        <v>537</v>
      </c>
    </row>
    <row r="50" spans="1:7" x14ac:dyDescent="0.25">
      <c r="A50" s="26" t="str">
        <f ca="1">"Imprimé à Limeil-Brévannes, le "&amp;TEXT(TODAY(),"jjjj j mmmm aaaa")&amp;"."</f>
        <v>Imprimé à Limeil-Brévannes, le mardi 21 février 2023.</v>
      </c>
      <c r="B50" s="26"/>
      <c r="C50" s="26"/>
      <c r="D50" s="26"/>
      <c r="E50" s="26"/>
      <c r="F50" s="26"/>
      <c r="G50" s="26"/>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2023-02-21T17:47:21Z</dcterms:modified>
</cp:coreProperties>
</file>