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70EEAB46-6C49-4A91-B7F2-5A9AECE7D86D}" xr6:coauthVersionLast="36" xr6:coauthVersionMax="36" xr10:uidLastSave="{00000000-0000-0000-0000-000000000000}"/>
  <bookViews>
    <workbookView xWindow="2904" yWindow="756" windowWidth="23064" windowHeight="11820" xr2:uid="{00000000-000D-0000-FFFF-FFFF00000000}"/>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<sst xmlns="http://schemas.openxmlformats.org/spreadsheetml/2006/main" count="2299" uniqueCount="570">
  <si>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</si>
  <si>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</si>
  <si>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</si>
  <si>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</si>
  <si>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</si>
  <si>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</si>
  <si>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</si>
  <si>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</si>
  <si>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</si>
  <si>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</si>
  <si>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</si>
  <si>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</si>
  <si>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</si>
  <si>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</si>
  <si>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</si>
  <si>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</si>
  <si>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</si>
  <si>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</si>
  <si>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</si>
  <si>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</si>
  <si>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</si>
  <si>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</si>
  <si>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</si>
  <si>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</si>
  <si>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</si>
  <si>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</si>
  <si>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</si>
  <si>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</si>
  <si>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</si>
  <si>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</si>
  <si>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</si>
  <si>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</si>
  <si>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</si>
  <si>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</si>
  <si>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</si>
  <si>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</si>
  <si>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</si>
  <si>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</si>
  <si>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</si>
  <si>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</si>
  <si>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</si>
  <si>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</si>
  <si>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</si>
  <si>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</si>
  <si>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</si>
  <si>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</si>
  <si>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</si>
  <si>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</si>
  <si>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</si>
  <si>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</si>
  <si>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</si>
  <si>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</si>
  <si>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</si>
  <si>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</si>
  <si>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</si>
  <si>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</si>
  <si>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</si>
  <si>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</si>
  <si>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</si>
  <si>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</si>
  <si>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</si>
  <si>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</si>
  <si>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</si>
  <si>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</si>
  <si>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</si>
  <si>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</si>
  <si>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</si>
  <si>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</si>
  <si>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</si>
  <si>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</si>
  <si>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</si>
  <si>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</si>
  <si>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</si>
  <si>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</si>
  <si>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</si>
  <si>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</si>
  <si>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</si>
  <si>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</si>
  <si>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</si>
  <si>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</si>
  <si>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</si>
  <si>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</si>
  <si>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</si>
  <si>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</si>
  <si>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</si>
  <si>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</si>
  <si>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</si>
  <si>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</si>
  <si>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</si>
  <si>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</si>
  <si>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</si>
  <si>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</si>
  <si>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</si>
  <si>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</si>
  <si>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</si>
  <si>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</si>
  <si>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</si>
  <si>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</si>
  <si>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</si>
  <si>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</si>
  <si>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</si>
  <si>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</si>
  <si>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</si>
  <si>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</si>
  <si>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</si>
  <si>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</si>
  <si>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</si>
  <si>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</si>
  <si>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</si>
  <si>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</si>
  <si>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</si>
  <si>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</si>
  <si>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</si>
  <si>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</si>
  <si>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</si>
  <si>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</si>
  <si>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</si>
  <si>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</si>
  <si>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</si>
  <si>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</si>
  <si>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</si>
  <si>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</si>
  <si>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</si>
  <si>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</si>
  <si>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</si>
  <si>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</si>
  <si>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</si>
  <si>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</si>
  <si>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</si>
  <si>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</si>
  <si>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</si>
  <si>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</si>
  <si>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</si>
  <si>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</si>
  <si>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</si>
  <si>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</si>
  <si>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</si>
  <si>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</si>
  <si>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</si>
  <si>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</si>
  <si>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</si>
  <si>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</si>
  <si>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</si>
  <si>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</si>
  <si>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</si>
  <si>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</si>
  <si>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</si>
  <si>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</si>
  <si>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</si>
  <si>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</si>
  <si>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</si>
  <si>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</si>
  <si>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</si>
  <si>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</si>
  <si>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</si>
  <si>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</si>
  <si>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</si>
  <si>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</si>
  <si>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</si>
  <si>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</si>
  <si>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</si>
  <si>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</si>
  <si>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</si>
  <si>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</si>
  <si>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</si>
  <si>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</si>
  <si>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</si>
  <si>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</si>
  <si>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</si>
  <si>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</si>
  <si>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</si>
  <si>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</si>
  <si>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</si>
  <si>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</si>
  <si>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</si>
  <si>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</si>
  <si>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</si>
  <si>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</si>
  <si>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</si>
  <si>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</si>
  <si>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</si>
  <si>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</si>
  <si>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</si>
  <si>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</si>
  <si>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</si>
  <si>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</si>
  <si>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</si>
  <si>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</si>
  <si>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</si>
  <si>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</si>
  <si>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</si>
  <si>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</si>
  <si>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</si>
  <si>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</si>
  <si>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</si>
  <si>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</si>
  <si>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</si>
  <si>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</si>
  <si>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</si>
  <si>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</si>
  <si>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</si>
  <si>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</si>
  <si>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</si>
  <si>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</si>
  <si>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</si>
  <si>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</si>
  <si>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</si>
  <si>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</si>
  <si>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</si>
  <si>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</si>
  <si>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</si>
  <si>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</si>
  <si>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</si>
  <si>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</si>
  <si>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</si>
  <si>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</si>
  <si>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</si>
  <si>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</si>
  <si>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</si>
  <si>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</si>
  <si>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</si>
  <si>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</si>
  <si>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</si>
  <si>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</si>
  <si>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</si>
  <si>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</si>
  <si>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</si>
  <si>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</si>
  <si>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</si>
  <si>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</si>
  <si>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</si>
  <si>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</si>
  <si>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</si>
  <si>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</si>
  <si>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</si>
  <si>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</si>
  <si>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</si>
  <si>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</si>
  <si>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</si>
  <si>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</si>
  <si>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</si>
  <si>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</si>
  <si>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</si>
  <si>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</si>
  <si>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</si>
  <si>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</si>
  <si>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</si>
  <si>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</si>
  <si>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</si>
  <si>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</si>
  <si>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</si>
  <si>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</si>
  <si>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</si>
  <si>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</si>
  <si>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</si>
  <si>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</si>
  <si>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</si>
  <si>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</si>
  <si>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</si>
  <si>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</si>
  <si>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</si>
  <si>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</si>
  <si>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</si>
  <si>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</si>
  <si>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</si>
  <si>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</si>
  <si>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</si>
  <si>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</si>
  <si>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</si>
  <si>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</si>
  <si>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</si>
  <si>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</si>
  <si>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</si>
  <si>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</si>
  <si>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</si>
  <si>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</si>
  <si>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</si>
  <si>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</si>
  <si>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</si>
  <si>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</si>
  <si>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</si>
  <si>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</si>
  <si>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</si>
  <si>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</si>
  <si>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</si>
  <si>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</si>
  <si>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</si>
  <si>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</si>
  <si>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</si>
  <si>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</si>
  <si>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</si>
  <si>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</si>
  <si>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</si>
  <si>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</si>
  <si>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</si>
  <si>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</si>
  <si>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</si>
  <si>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</si>
  <si>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</si>
  <si>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</si>
  <si>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</si>
  <si>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</si>
  <si>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</si>
  <si>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</si>
  <si>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</si>
  <si>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</si>
  <si>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</si>
  <si>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</si>
  <si>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</si>
  <si>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</si>
  <si>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</si>
  <si>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</si>
  <si>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</si>
  <si>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</si>
  <si>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</si>
  <si>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</si>
  <si>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</si>
  <si>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</si>
  <si>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</si>
  <si>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</si>
  <si>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</si>
  <si>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</si>
  <si>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</si>
  <si>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</si>
  <si>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</si>
  <si>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</si>
  <si>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</si>
  <si>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</si>
  <si>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</si>
  <si>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</si>
  <si>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</si>
  <si>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</si>
  <si>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</si>
  <si>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</si>
  <si>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</si>
  <si>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</si>
  <si>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</si>
  <si>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</si>
  <si>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</si>
  <si>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</si>
  <si>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</si>
  <si>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</si>
  <si>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</si>
  <si>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</si>
  <si>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</si>
  <si>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</si>
  <si>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</si>
  <si>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</si>
  <si>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</si>
  <si>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</si>
  <si>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</si>
  <si>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</si>
  <si>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</si>
  <si>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</si>
  <si>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</si>
  <si>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</si>
  <si>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</si>
  <si>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</si>
  <si>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</si>
  <si>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</si>
  <si>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</si>
  <si>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</si>
  <si>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</si>
  <si>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</si>
  <si>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</si>
  <si>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</si>
  <si>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</si>
  <si>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</si>
  <si>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</si>
  <si>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</si>
  <si>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</si>
  <si>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</si>
  <si>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</si>
  <si>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</si>
  <si>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</si>
  <si>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</si>
  <si>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</si>
  <si>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</si>
  <si>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</si>
  <si>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</si>
  <si>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</si>
  <si>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</si>
  <si>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</si>
  <si>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</si>
  <si>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</si>
  <si>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</si>
  <si>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</si>
  <si>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</si>
  <si>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</si>
  <si>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</si>
  <si>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</si>
  <si>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</si>
  <si>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</si>
  <si>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</si>
  <si>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</si>
  <si>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</si>
  <si>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</si>
  <si>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</si>
  <si>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</si>
  <si>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</si>
  <si>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</si>
  <si>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</si>
  <si>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</si>
  <si>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</si>
  <si>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</si>
  <si>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</si>
  <si>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</si>
  <si>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</si>
  <si>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</si>
  <si>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</si>
  <si>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</si>
  <si>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</si>
  <si>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</si>
  <si>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</si>
  <si>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</si>
  <si>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</si>
  <si>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</si>
  <si>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</si>
  <si>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</si>
  <si>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</si>
  <si>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</si>
  <si>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</si>
  <si>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</si>
  <si>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</si>
  <si>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</si>
  <si>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</si>
  <si>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</si>
  <si>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</si>
  <si>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</si>
  <si>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</si>
  <si>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</si>
  <si>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</si>
  <si>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</si>
  <si>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</si>
  <si>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</si>
  <si>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</si>
  <si>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</si>
  <si>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</si>
  <si>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</si>
  <si>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</si>
  <si>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</si>
  <si>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</si>
  <si>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</si>
  <si>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</si>
  <si>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</si>
  <si>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</si>
  <si>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</si>
  <si>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</si>
  <si>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</si>
  <si>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</si>
  <si>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</si>
  <si>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</si>
  <si>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</si>
  <si>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</si>
  <si>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</si>
  <si>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</si>
  <si>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</si>
  <si>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</si>
  <si>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</si>
  <si>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</si>
  <si>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</si>
  <si>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</si>
  <si>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</si>
  <si>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</si>
  <si>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</si>
  <si>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</si>
  <si>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</si>
  <si>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</si>
  <si>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</si>
  <si>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</si>
  <si>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</si>
  <si>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</si>
  <si>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</si>
  <si>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</si>
  <si>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</si>
  <si>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</si>
  <si>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</si>
  <si>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</si>
  <si>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</si>
  <si>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</si>
  <si>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</si>
  <si>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</si>
  <si>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</si>
  <si>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</si>
  <si>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</si>
  <si>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</si>
  <si>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</si>
  <si>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</si>
  <si>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</si>
  <si>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</si>
  <si>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</si>
  <si>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</si>
  <si>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</si>
  <si>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</si>
  <si>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</si>
  <si>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</si>
  <si>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</si>
  <si>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</si>
  <si>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</si>
  <si>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</si>
  <si>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</si>
  <si>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</si>
  <si>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</si>
  <si>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</si>
  <si>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</si>
  <si>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</si>
  <si>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</si>
  <si>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</si>
  <si>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</si>
  <si>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</si>
  <si>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</si>
  <si>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</si>
  <si>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</si>
  <si>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</si>
  <si>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</si>
  <si>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</si>
  <si>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</si>
  <si>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Nom conditionnement menu légume</t>
  </si>
  <si>
    <t>Nom menu légume deux</t>
  </si>
  <si>
    <t>Nom conditionnement menu légume deux</t>
  </si>
  <si>
    <t>Quantité menu légume</t>
  </si>
  <si>
    <t>Quanité menu légume deux</t>
  </si>
  <si>
    <t>Nom menu viande</t>
  </si>
  <si>
    <t>Nom conditionnement menu viande</t>
  </si>
  <si>
    <t>Nom période menu viande midi weekend</t>
  </si>
  <si>
    <t>Nom menu dessert</t>
  </si>
  <si>
    <t>Quantité menu viande</t>
  </si>
  <si>
    <t>Nom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</si>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</sst>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5">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1" fillId="0" borderId="0" xfId="0" applyFont="1" applyAlignment="1">
      <alignment horizontal="center"/>
    </xf>
    <xf numFmtId="0" fontId="4" fillId="0" borderId="0" xfId="0" applyFont="1" applyAlignment="1">
      <alignment horizontal="center"/>
    </xf>
    <xf numFmtId="0" fontId="1" fillId="0" borderId="0" xfId="0" applyFont="1" applyAlignment="1">
      <alignment horizontal="center" vertical="center" wrapText="1"/>
    </xf>
    <xf numFmtId="14" fontId="1" fillId="0" borderId="0" xfId="0" applyNumberFormat="1"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24">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vertical="center" textRotation="0" wrapText="1" indent="0" justifyLastLine="0" shrinkToFit="0" readingOrder="0"/>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0</xdr:col>
      <xdr:colOff>175134</xdr:colOff>
      <xdr:row>0</xdr:row>
      <xdr:rowOff>160020</xdr:rowOff>
    </xdr:from>
    <xdr:ext cx="4167132" cy="4663440"/>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75134" y="160020"/>
          <a:ext cx="4167132" cy="4663440"/>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noAutofit/>
        </a:bodyPr>
        <a:lstStyle/>
        <a:p>
          <a:pPr algn="l"/>
          <a:endParaRPr lang="fr-FR" sz="1100"/>
        </a:p>
        <a:p>
          <a:pPr algn="l"/>
          <a:endParaRPr lang="fr-FR" sz="1100"/>
        </a:p>
      </xdr:txBody>
    </xdr:sp>
    <xdr:clientData/>
  </xdr:oneCellAnchor>
  <mc:AlternateContent xmlns:mc="http://schemas.openxmlformats.org/markup-compatibility/2006">
    <mc:Choice xmlns:a14="http://schemas.microsoft.com/office/drawing/2010/main" Requires="a14">
      <xdr:twoCellAnchor>
        <xdr:from>
          <xdr:col>3</xdr:col>
          <xdr:colOff>152400</xdr:colOff>
          <xdr:row>99</xdr:row>
          <xdr:rowOff>7620</xdr:rowOff>
        </xdr:from>
        <xdr:to>
          <xdr:col>3</xdr:col>
          <xdr:colOff>800100</xdr:colOff>
          <xdr:row>100</xdr:row>
          <xdr:rowOff>22860</xdr:rowOff>
        </xdr:to>
        <xdr:sp macro="" textlink="">
          <xdr:nvSpPr>
            <xdr:cNvPr id="1033" name="Button 9" hidden="1">
              <a:extLst>
                <a:ext uri="{63B3BB69-23CF-44E3-9099-C40C66FF867C}">
                  <a14:compatExt spid="_x0000_s1033"/>
                </a:ext>
                <a:ext uri="{FF2B5EF4-FFF2-40B4-BE49-F238E27FC236}">
                  <a16:creationId xmlns:a16="http://schemas.microsoft.com/office/drawing/2014/main" id="{14495DA1-3A26-4442-AB27-76620E4490E4}"/>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3</xdr:col>
          <xdr:colOff>152400</xdr:colOff>
          <xdr:row>99</xdr:row>
          <xdr:rowOff>7620</xdr:rowOff>
        </xdr:from>
        <xdr:to>
          <xdr:col>3</xdr:col>
          <xdr:colOff>800100</xdr:colOff>
          <xdr:row>100</xdr:row>
          <xdr:rowOff>22860</xdr:rowOff>
        </xdr:to>
        <xdr:sp macro="" textlink="">
          <xdr:nvSpPr>
            <xdr:cNvPr id="1034" name="Button 10" hidden="1">
              <a:extLst>
                <a:ext uri="{63B3BB69-23CF-44E3-9099-C40C66FF867C}">
                  <a14:compatExt spid="_x0000_s1034"/>
                </a:ext>
                <a:ext uri="{FF2B5EF4-FFF2-40B4-BE49-F238E27FC236}">
                  <a16:creationId xmlns:a16="http://schemas.microsoft.com/office/drawing/2014/main" id="{5AEE3918-B44A-4C04-A7C6-8A4E3F06E28E}"/>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3</xdr:col>
          <xdr:colOff>152400</xdr:colOff>
          <xdr:row>99</xdr:row>
          <xdr:rowOff>7620</xdr:rowOff>
        </xdr:from>
        <xdr:to>
          <xdr:col>3</xdr:col>
          <xdr:colOff>800100</xdr:colOff>
          <xdr:row>100</xdr:row>
          <xdr:rowOff>22860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7AFD2776-DB50-4D93-A7C1-0CA1E62B86FF}"/>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3</xdr:col>
          <xdr:colOff>152400</xdr:colOff>
          <xdr:row>99</xdr:row>
          <xdr:rowOff>7620</xdr:rowOff>
        </xdr:from>
        <xdr:to>
          <xdr:col>3</xdr:col>
          <xdr:colOff>800100</xdr:colOff>
          <xdr:row>100</xdr:row>
          <xdr:rowOff>22860</xdr:rowOff>
        </xdr:to>
        <xdr:sp macro="" textlink="">
          <xdr:nvSpPr>
            <xdr:cNvPr id="1036" name="Button 12" hidden="1">
              <a:extLst>
                <a:ext uri="{63B3BB69-23CF-44E3-9099-C40C66FF867C}">
                  <a14:compatExt spid="_x0000_s1036"/>
                </a:ext>
                <a:ext uri="{FF2B5EF4-FFF2-40B4-BE49-F238E27FC236}">
                  <a16:creationId xmlns:a16="http://schemas.microsoft.com/office/drawing/2014/main" id="{C9F135E1-D57D-4865-9ACB-4816DD88A147}"/>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297180</xdr:colOff>
          <xdr:row>5</xdr:row>
          <xdr:rowOff>22860</xdr:rowOff>
        </xdr:from>
        <xdr:to>
          <xdr:col>2</xdr:col>
          <xdr:colOff>152400</xdr:colOff>
          <xdr:row>6</xdr:row>
          <xdr:rowOff>38100</xdr:rowOff>
        </xdr:to>
        <xdr:sp macro="" textlink="">
          <xdr:nvSpPr>
            <xdr:cNvPr id="1037" name="Button 13" hidden="1">
              <a:extLst>
                <a:ext uri="{63B3BB69-23CF-44E3-9099-C40C66FF867C}">
                  <a14:compatExt spid="_x0000_s1037"/>
                </a:ext>
                <a:ext uri="{FF2B5EF4-FFF2-40B4-BE49-F238E27FC236}">
                  <a16:creationId xmlns:a16="http://schemas.microsoft.com/office/drawing/2014/main" id="{FFD83844-5D06-4C82-80E4-738A44F9FD13}"/>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MENU</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7</xdr:row>
          <xdr:rowOff>15240</xdr:rowOff>
        </xdr:from>
        <xdr:to>
          <xdr:col>2</xdr:col>
          <xdr:colOff>160020</xdr:colOff>
          <xdr:row>8</xdr:row>
          <xdr:rowOff>30480</xdr:rowOff>
        </xdr:to>
        <xdr:sp macro="" textlink="">
          <xdr:nvSpPr>
            <xdr:cNvPr id="1038" name="Button 14" hidden="1">
              <a:extLst>
                <a:ext uri="{63B3BB69-23CF-44E3-9099-C40C66FF867C}">
                  <a14:compatExt spid="_x0000_s1038"/>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9</xdr:row>
          <xdr:rowOff>22860</xdr:rowOff>
        </xdr:from>
        <xdr:to>
          <xdr:col>2</xdr:col>
          <xdr:colOff>662940</xdr:colOff>
          <xdr:row>10</xdr:row>
          <xdr:rowOff>38100</xdr:rowOff>
        </xdr:to>
        <xdr:sp macro="" textlink="">
          <xdr:nvSpPr>
            <xdr:cNvPr id="1046" name="Button 22" hidden="1">
              <a:extLst>
                <a:ext uri="{63B3BB69-23CF-44E3-9099-C40C66FF867C}">
                  <a14:compatExt spid="_x0000_s104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11</xdr:row>
          <xdr:rowOff>15240</xdr:rowOff>
        </xdr:from>
        <xdr:to>
          <xdr:col>2</xdr:col>
          <xdr:colOff>556260</xdr:colOff>
          <xdr:row>12</xdr:row>
          <xdr:rowOff>30480</xdr:rowOff>
        </xdr:to>
        <xdr:sp macro="" textlink="">
          <xdr:nvSpPr>
            <xdr:cNvPr id="1047" name="Button 23" hidden="1">
              <a:extLst>
                <a:ext uri="{63B3BB69-23CF-44E3-9099-C40C66FF867C}">
                  <a14:compatExt spid="_x0000_s104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281940</xdr:colOff>
          <xdr:row>13</xdr:row>
          <xdr:rowOff>0</xdr:rowOff>
        </xdr:from>
        <xdr:to>
          <xdr:col>3</xdr:col>
          <xdr:colOff>822960</xdr:colOff>
          <xdr:row>14</xdr:row>
          <xdr:rowOff>15240</xdr:rowOff>
        </xdr:to>
        <xdr:sp macro="" textlink="">
          <xdr:nvSpPr>
            <xdr:cNvPr id="1048" name="Button 24" hidden="1">
              <a:extLst>
                <a:ext uri="{63B3BB69-23CF-44E3-9099-C40C66FF867C}">
                  <a14:compatExt spid="_x0000_s104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297180</xdr:colOff>
          <xdr:row>15</xdr:row>
          <xdr:rowOff>15240</xdr:rowOff>
        </xdr:from>
        <xdr:to>
          <xdr:col>3</xdr:col>
          <xdr:colOff>403860</xdr:colOff>
          <xdr:row>16</xdr:row>
          <xdr:rowOff>30480</xdr:rowOff>
        </xdr:to>
        <xdr:sp macro="" textlink="">
          <xdr:nvSpPr>
            <xdr:cNvPr id="1049" name="Button 25" hidden="1">
              <a:extLst>
                <a:ext uri="{63B3BB69-23CF-44E3-9099-C40C66FF867C}">
                  <a14:compatExt spid="_x0000_s104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17</xdr:row>
          <xdr:rowOff>0</xdr:rowOff>
        </xdr:from>
        <xdr:to>
          <xdr:col>4</xdr:col>
          <xdr:colOff>91440</xdr:colOff>
          <xdr:row>18</xdr:row>
          <xdr:rowOff>22860</xdr:rowOff>
        </xdr:to>
        <xdr:sp macro="" textlink="">
          <xdr:nvSpPr>
            <xdr:cNvPr id="1050" name="Button 26" hidden="1">
              <a:extLst>
                <a:ext uri="{63B3BB69-23CF-44E3-9099-C40C66FF867C}">
                  <a14:compatExt spid="_x0000_s105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19</xdr:row>
          <xdr:rowOff>22860</xdr:rowOff>
        </xdr:from>
        <xdr:to>
          <xdr:col>3</xdr:col>
          <xdr:colOff>822960</xdr:colOff>
          <xdr:row>20</xdr:row>
          <xdr:rowOff>38100</xdr:rowOff>
        </xdr:to>
        <xdr:sp macro="" textlink="">
          <xdr:nvSpPr>
            <xdr:cNvPr id="1051" name="Button 27" hidden="1">
              <a:extLst>
                <a:ext uri="{63B3BB69-23CF-44E3-9099-C40C66FF867C}">
                  <a14:compatExt spid="_x0000_s105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281940</xdr:colOff>
          <xdr:row>21</xdr:row>
          <xdr:rowOff>22860</xdr:rowOff>
        </xdr:from>
        <xdr:to>
          <xdr:col>4</xdr:col>
          <xdr:colOff>594360</xdr:colOff>
          <xdr:row>22</xdr:row>
          <xdr:rowOff>38100</xdr:rowOff>
        </xdr:to>
        <xdr:sp macro="" textlink="">
          <xdr:nvSpPr>
            <xdr:cNvPr id="1052" name="Button 28" hidden="1">
              <a:extLst>
                <a:ext uri="{63B3BB69-23CF-44E3-9099-C40C66FF867C}">
                  <a14:compatExt spid="_x0000_s105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655320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487680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23" dataDxfId="422">
  <autoFilter ref="A3:B21" xr:uid="{00000000-0009-0000-0100-000001000000}"/>
  <tableColumns count="2">
    <tableColumn id="1" xr3:uid="{00000000-0010-0000-0000-000001000000}" name="Nom nature création" dataDxfId="421"/>
    <tableColumn id="2" xr3:uid="{00000000-0010-0000-0000-000002000000}" name="Code nature création" dataDxfId="420"/>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19">
  <autoFilter ref="D3:E15" xr:uid="{00000000-0009-0000-0100-000002000000}"/>
  <tableColumns count="2">
    <tableColumn id="1" xr3:uid="{00000000-0010-0000-0100-000001000000}" name="Nom nature article menu" dataDxfId="418"/>
    <tableColumn id="2" xr3:uid="{00000000-0010-0000-0100-000002000000}" name="Code nature article menu" dataDxfId="417"/>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16">
  <autoFilter ref="G3:J121" xr:uid="{00000000-0009-0000-0100-000003000000}"/>
  <tableColumns count="4">
    <tableColumn id="2" xr3:uid="{00000000-0010-0000-0200-000002000000}" name="Code produit" dataDxfId="415"/>
    <tableColumn id="1" xr3:uid="{00000000-0010-0000-0200-000001000000}" name="Nom produit" dataDxfId="414" dataCellStyle="Normal 2"/>
    <tableColumn id="3" xr3:uid="{00000000-0010-0000-0200-000003000000}" name="Libellé produit" dataDxfId="413" dataCellStyle="Normal 2"/>
    <tableColumn id="4" xr3:uid="{00000000-0010-0000-0200-000004000000}" name="Clé produit" dataDxfId="41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11" dataDxfId="410">
  <autoFilter ref="L3:M15" xr:uid="{00000000-0009-0000-0100-000004000000}"/>
  <tableColumns count="2">
    <tableColumn id="1" xr3:uid="{00000000-0010-0000-0300-000001000000}" name="Nom période" dataDxfId="409" dataCellStyle="Normal 2"/>
    <tableColumn id="2" xr3:uid="{00000000-0010-0000-0300-000002000000}" name="Code période" dataDxfId="408"/>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07" dataDxfId="406">
  <autoFilter ref="O3:P39" xr:uid="{00000000-0009-0000-0100-000005000000}"/>
  <tableColumns count="2">
    <tableColumn id="1" xr3:uid="{00000000-0010-0000-0400-000001000000}" name="Nom conditionnement" dataDxfId="405" dataCellStyle="Normal 2"/>
    <tableColumn id="2" xr3:uid="{00000000-0010-0000-0400-000002000000}" name="Code conditionnement" dataDxfId="404"/>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03" dataDxfId="402">
  <autoFilter ref="R3:R15" xr:uid="{00000000-0009-0000-0100-00002C000000}"/>
  <tableColumns count="1">
    <tableColumn id="1" xr3:uid="{00000000-0010-0000-0500-000001000000}" name="Nom mois" dataDxfId="401"/>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00" dataDxfId="399">
  <autoFilter ref="T3:T4" xr:uid="{00000000-0009-0000-0100-00002D000000}"/>
  <tableColumns count="1">
    <tableColumn id="1" xr3:uid="{00000000-0010-0000-0600-000001000000}" name="Nom période menu viande midi weekend" dataDxfId="398"/>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397" dataDxfId="396">
  <autoFilter ref="V3:W16" xr:uid="{00000000-0009-0000-0100-00002E000000}"/>
  <tableColumns count="2">
    <tableColumn id="1" xr3:uid="{00000000-0010-0000-0700-000001000000}" name="Nom jours fériés" dataDxfId="395" dataCellStyle="Normal 2 2"/>
    <tableColumn id="2" xr3:uid="{00000000-0010-0000-0700-000002000000}" name="Date jours fériés" dataDxfId="394">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393" dataDxfId="392">
  <autoFilter ref="A1:M119" xr:uid="{00000000-0009-0000-0100-000006000000}"/>
  <tableColumns count="13">
    <tableColumn id="1" xr3:uid="{00000000-0010-0000-0800-000001000000}" name="Nom nature création" dataDxfId="391"/>
    <tableColumn id="2" xr3:uid="{00000000-0010-0000-0800-000002000000}" name="Code nature création" dataDxfId="390"/>
    <tableColumn id="3" xr3:uid="{00000000-0010-0000-0800-000003000000}" name="Nom nature article menu" dataDxfId="389"/>
    <tableColumn id="4" xr3:uid="{00000000-0010-0000-0800-000004000000}" name="Code nature article menu" dataDxfId="388"/>
    <tableColumn id="5" xr3:uid="{00000000-0010-0000-0800-000005000000}" name="Nom article menu" dataDxfId="387"/>
    <tableColumn id="6" xr3:uid="{00000000-0010-0000-0800-000006000000}" name="Code article menu" dataDxfId="386"/>
    <tableColumn id="7" xr3:uid="{00000000-0010-0000-0800-000007000000}" name="Nom période article menu" dataDxfId="385"/>
    <tableColumn id="8" xr3:uid="{00000000-0010-0000-0800-000008000000}" name="Code période article menu" dataDxfId="384"/>
    <tableColumn id="9" xr3:uid="{00000000-0010-0000-0800-000009000000}" name="Nom conditionnement article menu" dataDxfId="383" dataCellStyle="Normal 2"/>
    <tableColumn id="10" xr3:uid="{00000000-0010-0000-0800-00000A000000}" name="Code conditionnement article menu" dataDxfId="382"/>
    <tableColumn id="11" xr3:uid="{00000000-0010-0000-0800-00000B000000}" name="Date création article menu" dataDxfId="381"/>
    <tableColumn id="12" xr3:uid="{00000000-0010-0000-0800-00000C000000}" name="Numéro création article menu" dataDxfId="380"/>
    <tableColumn id="13" xr3:uid="{00000000-0010-0000-0800-00000D000000}" name="clé article" dataDxfId="37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Q3" totalsRowShown="0" headerRowDxfId="13" dataDxfId="378">
  <autoFilter ref="A2:Q3" xr:uid="{00000000-0009-0000-0100-000007000000}"/>
  <tableColumns count="17">
    <tableColumn id="3" xr3:uid="{00000000-0010-0000-0900-000003000000}" name="Date menu" dataDxfId="8"/>
    <tableColumn id="4" xr3:uid="{00000000-0010-0000-0900-000004000000}" name="Date création menu" dataDxfId="6"/>
    <tableColumn id="5" xr3:uid="{00000000-0010-0000-0900-000005000000}" name="Nom menu légume" dataDxfId="7"/>
    <tableColumn id="9" xr3:uid="{00000000-0010-0000-0900-000009000000}" name="Nom conditionnement menu légume" dataDxfId="377"/>
    <tableColumn id="11" xr3:uid="{00000000-0010-0000-0900-00000B000000}" name="Nom menu légume deux" dataDxfId="376"/>
    <tableColumn id="15" xr3:uid="{00000000-0010-0000-0900-00000F000000}" name="Nom conditionnement menu légume deux" dataDxfId="12"/>
    <tableColumn id="17" xr3:uid="{00000000-0010-0000-0900-000011000000}" name="Quantité menu légume" dataDxfId="11"/>
    <tableColumn id="18" xr3:uid="{00000000-0010-0000-0900-000012000000}" name="Quanité menu légume deux" dataDxfId="9"/>
    <tableColumn id="19" xr3:uid="{00000000-0010-0000-0900-000013000000}" name="Nom menu viande" dataDxfId="10"/>
    <tableColumn id="23" xr3:uid="{00000000-0010-0000-0900-000017000000}" name="Nom conditionnement menu viande" dataDxfId="2"/>
    <tableColumn id="27" xr3:uid="{00000000-0010-0000-0900-00001B000000}" name="Quantité menu viande" dataDxfId="0"/>
    <tableColumn id="28" xr3:uid="{00000000-0010-0000-0900-00001C000000}" name="Nom menu dessert" dataDxfId="1"/>
    <tableColumn id="32" xr3:uid="{00000000-0010-0000-0900-000020000000}" name="Nom conditionnement menu dessert" dataDxfId="5"/>
    <tableColumn id="34" xr3:uid="{00000000-0010-0000-0900-000022000000}" name="Quantité menu dessert" dataDxfId="3"/>
    <tableColumn id="35" xr3:uid="{00000000-0010-0000-0900-000023000000}" name="Numéro création menu" dataDxfId="4"/>
    <tableColumn id="36" xr3:uid="{00000000-0010-0000-0900-000024000000}" name="Nom jour férié" dataDxfId="375"/>
    <tableColumn id="37" xr3:uid="{00000000-0010-0000-0900-000025000000}" name="Mois menu" dataDxfId="374"/>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73" dataDxfId="372">
  <autoFilter ref="A4:H5" xr:uid="{00000000-0009-0000-0100-000008000000}"/>
  <tableColumns count="8">
    <tableColumn id="1" xr3:uid="{00000000-0010-0000-0A00-000001000000}" name="Date menu" dataDxfId="371"/>
    <tableColumn id="2" xr3:uid="{00000000-0010-0000-0A00-000002000000}" name="Légume" dataDxfId="370"/>
    <tableColumn id="3" xr3:uid="{00000000-0010-0000-0A00-000003000000}" name="Viande" dataDxfId="369"/>
    <tableColumn id="4" xr3:uid="{00000000-0010-0000-0A00-000004000000}" name="Dessert" dataDxfId="368"/>
    <tableColumn id="5" xr3:uid="{00000000-0010-0000-0A00-000005000000}" name="Jour férié" dataDxfId="367"/>
    <tableColumn id="6" xr3:uid="{00000000-0010-0000-0A00-000006000000}" name="Destination" dataDxfId="366"/>
    <tableColumn id="7" xr3:uid="{00000000-0010-0000-0A00-000007000000}" name="Numéro création menu" dataDxfId="365"/>
    <tableColumn id="8" xr3:uid="{00000000-0010-0000-0A00-000008000000}" name="Mois" dataDxfId="364"/>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63" dataDxfId="362">
  <autoFilter ref="A8:H9" xr:uid="{00000000-0009-0000-0100-000009000000}"/>
  <tableColumns count="8">
    <tableColumn id="1" xr3:uid="{00000000-0010-0000-0B00-000001000000}" name="Date menu" dataDxfId="361"/>
    <tableColumn id="2" xr3:uid="{00000000-0010-0000-0B00-000002000000}" name="Légume" dataDxfId="360"/>
    <tableColumn id="3" xr3:uid="{00000000-0010-0000-0B00-000003000000}" name="Viande" dataDxfId="359"/>
    <tableColumn id="4" xr3:uid="{00000000-0010-0000-0B00-000004000000}" name="Dessert" dataDxfId="358"/>
    <tableColumn id="5" xr3:uid="{00000000-0010-0000-0B00-000005000000}" name="Jour férié" dataDxfId="357"/>
    <tableColumn id="6" xr3:uid="{00000000-0010-0000-0B00-000006000000}" name="Destination" dataDxfId="356"/>
    <tableColumn id="7" xr3:uid="{00000000-0010-0000-0B00-000007000000}" name="Numéro création menu" dataDxfId="355"/>
    <tableColumn id="8" xr3:uid="{00000000-0010-0000-0B00-000008000000}" name="Mois" dataDxfId="354"/>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53" dataDxfId="352">
  <autoFilter ref="A12:H13" xr:uid="{00000000-0009-0000-0100-00000A000000}"/>
  <tableColumns count="8">
    <tableColumn id="1" xr3:uid="{00000000-0010-0000-0C00-000001000000}" name="Date menu" dataDxfId="351"/>
    <tableColumn id="2" xr3:uid="{00000000-0010-0000-0C00-000002000000}" name="Légume" dataDxfId="350"/>
    <tableColumn id="3" xr3:uid="{00000000-0010-0000-0C00-000003000000}" name="Viande" dataDxfId="349"/>
    <tableColumn id="4" xr3:uid="{00000000-0010-0000-0C00-000004000000}" name="Dessert" dataDxfId="348"/>
    <tableColumn id="5" xr3:uid="{00000000-0010-0000-0C00-000005000000}" name="Jour férié" dataDxfId="347"/>
    <tableColumn id="6" xr3:uid="{00000000-0010-0000-0C00-000006000000}" name="Destination" dataDxfId="346"/>
    <tableColumn id="7" xr3:uid="{00000000-0010-0000-0C00-000007000000}" name="Numéro création menu" dataDxfId="345"/>
    <tableColumn id="8" xr3:uid="{00000000-0010-0000-0C00-000008000000}" name="Mois" dataDxfId="344"/>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43" dataDxfId="342">
  <autoFilter ref="A16:H17" xr:uid="{00000000-0009-0000-0100-00000B000000}"/>
  <tableColumns count="8">
    <tableColumn id="1" xr3:uid="{00000000-0010-0000-0D00-000001000000}" name="Date menu" dataDxfId="341"/>
    <tableColumn id="2" xr3:uid="{00000000-0010-0000-0D00-000002000000}" name="Légume" dataDxfId="340"/>
    <tableColumn id="3" xr3:uid="{00000000-0010-0000-0D00-000003000000}" name="Viande" dataDxfId="339"/>
    <tableColumn id="4" xr3:uid="{00000000-0010-0000-0D00-000004000000}" name="Dessert" dataDxfId="338"/>
    <tableColumn id="5" xr3:uid="{00000000-0010-0000-0D00-000005000000}" name="Jour férié" dataDxfId="337"/>
    <tableColumn id="6" xr3:uid="{00000000-0010-0000-0D00-000006000000}" name="Destination" dataDxfId="336"/>
    <tableColumn id="7" xr3:uid="{00000000-0010-0000-0D00-000007000000}" name="Numéro création menu" dataDxfId="335"/>
    <tableColumn id="8" xr3:uid="{00000000-0010-0000-0D00-000008000000}" name="Mois" dataDxfId="334"/>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33" dataDxfId="332">
  <autoFilter ref="A20:H21" xr:uid="{00000000-0009-0000-0100-00000C000000}"/>
  <tableColumns count="8">
    <tableColumn id="1" xr3:uid="{00000000-0010-0000-0E00-000001000000}" name="Date menu" dataDxfId="331"/>
    <tableColumn id="2" xr3:uid="{00000000-0010-0000-0E00-000002000000}" name="Légume" dataDxfId="330"/>
    <tableColumn id="3" xr3:uid="{00000000-0010-0000-0E00-000003000000}" name="Viande" dataDxfId="329"/>
    <tableColumn id="4" xr3:uid="{00000000-0010-0000-0E00-000004000000}" name="Dessert" dataDxfId="328"/>
    <tableColumn id="5" xr3:uid="{00000000-0010-0000-0E00-000005000000}" name="Jour férié" dataDxfId="327"/>
    <tableColumn id="6" xr3:uid="{00000000-0010-0000-0E00-000006000000}" name="Destination" dataDxfId="326"/>
    <tableColumn id="7" xr3:uid="{00000000-0010-0000-0E00-000007000000}" name="Numéro création menu" dataDxfId="325"/>
    <tableColumn id="8" xr3:uid="{00000000-0010-0000-0E00-000008000000}" name="Mois" dataDxfId="324"/>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23" dataDxfId="322">
  <autoFilter ref="A24:H25" xr:uid="{00000000-0009-0000-0100-00000D000000}"/>
  <tableColumns count="8">
    <tableColumn id="1" xr3:uid="{00000000-0010-0000-0F00-000001000000}" name="Date menu" dataDxfId="321"/>
    <tableColumn id="2" xr3:uid="{00000000-0010-0000-0F00-000002000000}" name="Légume" dataDxfId="320"/>
    <tableColumn id="3" xr3:uid="{00000000-0010-0000-0F00-000003000000}" name="Viande" dataDxfId="319"/>
    <tableColumn id="4" xr3:uid="{00000000-0010-0000-0F00-000004000000}" name="Dessert" dataDxfId="318"/>
    <tableColumn id="5" xr3:uid="{00000000-0010-0000-0F00-000005000000}" name="Jour férié" dataDxfId="317"/>
    <tableColumn id="6" xr3:uid="{00000000-0010-0000-0F00-000006000000}" name="Destination" dataDxfId="316"/>
    <tableColumn id="7" xr3:uid="{00000000-0010-0000-0F00-000007000000}" name="Numéro création menu" dataDxfId="315"/>
    <tableColumn id="8" xr3:uid="{00000000-0010-0000-0F00-000008000000}" name="Mois" dataDxfId="314"/>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313" dataDxfId="312">
  <autoFilter ref="A28:H29" xr:uid="{00000000-0009-0000-0100-00000E000000}"/>
  <tableColumns count="8">
    <tableColumn id="1" xr3:uid="{00000000-0010-0000-1000-000001000000}" name="Date menu" dataDxfId="311"/>
    <tableColumn id="2" xr3:uid="{00000000-0010-0000-1000-000002000000}" name="Légume" dataDxfId="310"/>
    <tableColumn id="3" xr3:uid="{00000000-0010-0000-1000-000003000000}" name="Viande" dataDxfId="309"/>
    <tableColumn id="4" xr3:uid="{00000000-0010-0000-1000-000004000000}" name="Dessert" dataDxfId="308"/>
    <tableColumn id="5" xr3:uid="{00000000-0010-0000-1000-000005000000}" name="Jour férié" dataDxfId="307"/>
    <tableColumn id="6" xr3:uid="{00000000-0010-0000-1000-000006000000}" name="Destination" dataDxfId="306"/>
    <tableColumn id="7" xr3:uid="{00000000-0010-0000-1000-000007000000}" name="Numéro création menu" dataDxfId="305"/>
    <tableColumn id="8" xr3:uid="{00000000-0010-0000-1000-000008000000}" name="Mois" dataDxfId="304"/>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303" dataDxfId="302">
  <autoFilter ref="A32:H33" xr:uid="{00000000-0009-0000-0100-00000F000000}"/>
  <tableColumns count="8">
    <tableColumn id="1" xr3:uid="{00000000-0010-0000-1100-000001000000}" name="Date menu" dataDxfId="301"/>
    <tableColumn id="2" xr3:uid="{00000000-0010-0000-1100-000002000000}" name="Légume" dataDxfId="300"/>
    <tableColumn id="3" xr3:uid="{00000000-0010-0000-1100-000003000000}" name="Viande" dataDxfId="299"/>
    <tableColumn id="4" xr3:uid="{00000000-0010-0000-1100-000004000000}" name="Dessert" dataDxfId="298"/>
    <tableColumn id="5" xr3:uid="{00000000-0010-0000-1100-000005000000}" name="Jour férié" dataDxfId="297"/>
    <tableColumn id="6" xr3:uid="{00000000-0010-0000-1100-000006000000}" name="Destination" dataDxfId="296"/>
    <tableColumn id="7" xr3:uid="{00000000-0010-0000-1100-000007000000}" name="Numéro création menu" dataDxfId="295"/>
    <tableColumn id="8" xr3:uid="{00000000-0010-0000-1100-000008000000}" name="Mois" dataDxfId="294"/>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93" dataDxfId="292">
  <autoFilter ref="A36:H37" xr:uid="{00000000-0009-0000-0100-000010000000}"/>
  <tableColumns count="8">
    <tableColumn id="1" xr3:uid="{00000000-0010-0000-1200-000001000000}" name="Date menu" dataDxfId="291"/>
    <tableColumn id="2" xr3:uid="{00000000-0010-0000-1200-000002000000}" name="Légume" dataDxfId="290"/>
    <tableColumn id="3" xr3:uid="{00000000-0010-0000-1200-000003000000}" name="Viande" dataDxfId="289"/>
    <tableColumn id="4" xr3:uid="{00000000-0010-0000-1200-000004000000}" name="Dessert" dataDxfId="288"/>
    <tableColumn id="5" xr3:uid="{00000000-0010-0000-1200-000005000000}" name="Jour férié" dataDxfId="287"/>
    <tableColumn id="6" xr3:uid="{00000000-0010-0000-1200-000006000000}" name="Destination" dataDxfId="286"/>
    <tableColumn id="7" xr3:uid="{00000000-0010-0000-1200-000007000000}" name="Numéro création menu" dataDxfId="285"/>
    <tableColumn id="8" xr3:uid="{00000000-0010-0000-1200-000008000000}" name="Mois" dataDxfId="284"/>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83" dataDxfId="282">
  <autoFilter ref="A40:H41" xr:uid="{00000000-0009-0000-0100-000011000000}"/>
  <tableColumns count="8">
    <tableColumn id="1" xr3:uid="{00000000-0010-0000-1300-000001000000}" name="Date menu" dataDxfId="281"/>
    <tableColumn id="2" xr3:uid="{00000000-0010-0000-1300-000002000000}" name="Légume" dataDxfId="280"/>
    <tableColumn id="3" xr3:uid="{00000000-0010-0000-1300-000003000000}" name="Viande" dataDxfId="279"/>
    <tableColumn id="4" xr3:uid="{00000000-0010-0000-1300-000004000000}" name="Dessert" dataDxfId="278"/>
    <tableColumn id="5" xr3:uid="{00000000-0010-0000-1300-000005000000}" name="Jour férié" dataDxfId="277"/>
    <tableColumn id="6" xr3:uid="{00000000-0010-0000-1300-000006000000}" name="Destination" dataDxfId="276"/>
    <tableColumn id="7" xr3:uid="{00000000-0010-0000-1300-000007000000}" name="Numéro création menu" dataDxfId="275"/>
    <tableColumn id="8" xr3:uid="{00000000-0010-0000-1300-000008000000}" name="Mois" dataDxfId="274"/>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73" dataDxfId="272">
  <autoFilter ref="A44:H45" xr:uid="{00000000-0009-0000-0100-000012000000}"/>
  <tableColumns count="8">
    <tableColumn id="1" xr3:uid="{00000000-0010-0000-1400-000001000000}" name="Date menu" dataDxfId="271"/>
    <tableColumn id="2" xr3:uid="{00000000-0010-0000-1400-000002000000}" name="Légume" dataDxfId="270"/>
    <tableColumn id="3" xr3:uid="{00000000-0010-0000-1400-000003000000}" name="Viande" dataDxfId="269"/>
    <tableColumn id="4" xr3:uid="{00000000-0010-0000-1400-000004000000}" name="Dessert" dataDxfId="268"/>
    <tableColumn id="5" xr3:uid="{00000000-0010-0000-1400-000005000000}" name="Jour férié" dataDxfId="267"/>
    <tableColumn id="6" xr3:uid="{00000000-0010-0000-1400-000006000000}" name="Destination" dataDxfId="266"/>
    <tableColumn id="7" xr3:uid="{00000000-0010-0000-1400-000007000000}" name="Numéro création menu" dataDxfId="265"/>
    <tableColumn id="8" xr3:uid="{00000000-0010-0000-1400-000008000000}" name="Mois" dataDxfId="264"/>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63" dataDxfId="262">
  <autoFilter ref="A48:H49" xr:uid="{00000000-0009-0000-0100-000013000000}"/>
  <tableColumns count="8">
    <tableColumn id="1" xr3:uid="{00000000-0010-0000-1500-000001000000}" name="Date menu" dataDxfId="261"/>
    <tableColumn id="2" xr3:uid="{00000000-0010-0000-1500-000002000000}" name="Légume" dataDxfId="260"/>
    <tableColumn id="3" xr3:uid="{00000000-0010-0000-1500-000003000000}" name="Viande" dataDxfId="259"/>
    <tableColumn id="4" xr3:uid="{00000000-0010-0000-1500-000004000000}" name="Dessert" dataDxfId="258"/>
    <tableColumn id="5" xr3:uid="{00000000-0010-0000-1500-000005000000}" name="Jour férié" dataDxfId="257"/>
    <tableColumn id="6" xr3:uid="{00000000-0010-0000-1500-000006000000}" name="Destination" dataDxfId="256"/>
    <tableColumn id="7" xr3:uid="{00000000-0010-0000-1500-000007000000}" name="Numéro création menu" dataDxfId="255"/>
    <tableColumn id="8" xr3:uid="{00000000-0010-0000-1500-000008000000}" name="Mois" dataDxfId="254"/>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53" dataDxfId="252">
  <autoFilter ref="A4:I5" xr:uid="{00000000-0009-0000-0100-000014000000}"/>
  <tableColumns count="9">
    <tableColumn id="1" xr3:uid="{00000000-0010-0000-1600-000001000000}" name="Date menu" dataDxfId="251"/>
    <tableColumn id="2" xr3:uid="{00000000-0010-0000-1600-000002000000}" name="Légume" dataDxfId="250"/>
    <tableColumn id="3" xr3:uid="{00000000-0010-0000-1600-000003000000}" name="Légume deux" dataDxfId="249"/>
    <tableColumn id="4" xr3:uid="{00000000-0010-0000-1600-000004000000}" name="Viande" dataDxfId="248"/>
    <tableColumn id="5" xr3:uid="{00000000-0010-0000-1600-000005000000}" name="Dessert" dataDxfId="247"/>
    <tableColumn id="6" xr3:uid="{00000000-0010-0000-1600-000006000000}" name="Jour férié" dataDxfId="246"/>
    <tableColumn id="7" xr3:uid="{00000000-0010-0000-1600-000007000000}" name="Destination" dataDxfId="245"/>
    <tableColumn id="8" xr3:uid="{00000000-0010-0000-1600-000008000000}" name="Numéro création menu" dataDxfId="244"/>
    <tableColumn id="9" xr3:uid="{00000000-0010-0000-1600-000009000000}" name="Mois" dataDxfId="243"/>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42" dataDxfId="241">
  <autoFilter ref="A8:I9" xr:uid="{00000000-0009-0000-0100-000015000000}"/>
  <tableColumns count="9">
    <tableColumn id="1" xr3:uid="{00000000-0010-0000-1700-000001000000}" name="Date menu" dataDxfId="240"/>
    <tableColumn id="2" xr3:uid="{00000000-0010-0000-1700-000002000000}" name="Légume" dataDxfId="239"/>
    <tableColumn id="3" xr3:uid="{00000000-0010-0000-1700-000003000000}" name="Légume deux" dataDxfId="238"/>
    <tableColumn id="4" xr3:uid="{00000000-0010-0000-1700-000004000000}" name="Viande" dataDxfId="237"/>
    <tableColumn id="5" xr3:uid="{00000000-0010-0000-1700-000005000000}" name="Dessert" dataDxfId="236"/>
    <tableColumn id="6" xr3:uid="{00000000-0010-0000-1700-000006000000}" name="Jour férié" dataDxfId="235"/>
    <tableColumn id="7" xr3:uid="{00000000-0010-0000-1700-000007000000}" name="Destination" dataDxfId="234"/>
    <tableColumn id="8" xr3:uid="{00000000-0010-0000-1700-000008000000}" name="Numéro création menu" dataDxfId="233"/>
    <tableColumn id="9" xr3:uid="{00000000-0010-0000-1700-000009000000}" name="Mois" dataDxfId="232"/>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31" dataDxfId="230">
  <autoFilter ref="A12:I13" xr:uid="{00000000-0009-0000-0100-000016000000}"/>
  <tableColumns count="9">
    <tableColumn id="1" xr3:uid="{00000000-0010-0000-1800-000001000000}" name="Date menu" dataDxfId="229"/>
    <tableColumn id="2" xr3:uid="{00000000-0010-0000-1800-000002000000}" name="Légume" dataDxfId="228"/>
    <tableColumn id="3" xr3:uid="{00000000-0010-0000-1800-000003000000}" name="Légume deux" dataDxfId="227"/>
    <tableColumn id="4" xr3:uid="{00000000-0010-0000-1800-000004000000}" name="Viande" dataDxfId="226"/>
    <tableColumn id="5" xr3:uid="{00000000-0010-0000-1800-000005000000}" name="Dessert" dataDxfId="225"/>
    <tableColumn id="6" xr3:uid="{00000000-0010-0000-1800-000006000000}" name="Jour férié" dataDxfId="224"/>
    <tableColumn id="7" xr3:uid="{00000000-0010-0000-1800-000007000000}" name="Destination" dataDxfId="223"/>
    <tableColumn id="8" xr3:uid="{00000000-0010-0000-1800-000008000000}" name="Numéro création menu" dataDxfId="222"/>
    <tableColumn id="9" xr3:uid="{00000000-0010-0000-1800-000009000000}" name="Mois" dataDxfId="221"/>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20" dataDxfId="219">
  <autoFilter ref="A16:I17" xr:uid="{00000000-0009-0000-0100-000017000000}"/>
  <tableColumns count="9">
    <tableColumn id="1" xr3:uid="{00000000-0010-0000-1900-000001000000}" name="Date menu" dataDxfId="218"/>
    <tableColumn id="2" xr3:uid="{00000000-0010-0000-1900-000002000000}" name="Légume" dataDxfId="217"/>
    <tableColumn id="3" xr3:uid="{00000000-0010-0000-1900-000003000000}" name="Légume deux" dataDxfId="216"/>
    <tableColumn id="4" xr3:uid="{00000000-0010-0000-1900-000004000000}" name="Viande" dataDxfId="215"/>
    <tableColumn id="5" xr3:uid="{00000000-0010-0000-1900-000005000000}" name="Dessert" dataDxfId="214"/>
    <tableColumn id="6" xr3:uid="{00000000-0010-0000-1900-000006000000}" name="Jour férié" dataDxfId="213"/>
    <tableColumn id="7" xr3:uid="{00000000-0010-0000-1900-000007000000}" name="Destination" dataDxfId="212"/>
    <tableColumn id="8" xr3:uid="{00000000-0010-0000-1900-000008000000}" name="Numéro création menu" dataDxfId="211"/>
    <tableColumn id="9" xr3:uid="{00000000-0010-0000-1900-000009000000}" name="Mois" dataDxfId="210"/>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209" dataDxfId="208">
  <autoFilter ref="A20:I21" xr:uid="{00000000-0009-0000-0100-000018000000}"/>
  <tableColumns count="9">
    <tableColumn id="1" xr3:uid="{00000000-0010-0000-1A00-000001000000}" name="Date menu" dataDxfId="207"/>
    <tableColumn id="2" xr3:uid="{00000000-0010-0000-1A00-000002000000}" name="Légume" dataDxfId="206"/>
    <tableColumn id="3" xr3:uid="{00000000-0010-0000-1A00-000003000000}" name="Légume deux" dataDxfId="205"/>
    <tableColumn id="4" xr3:uid="{00000000-0010-0000-1A00-000004000000}" name="Viande" dataDxfId="204"/>
    <tableColumn id="5" xr3:uid="{00000000-0010-0000-1A00-000005000000}" name="Dessert" dataDxfId="203"/>
    <tableColumn id="6" xr3:uid="{00000000-0010-0000-1A00-000006000000}" name="Jour férié" dataDxfId="202"/>
    <tableColumn id="7" xr3:uid="{00000000-0010-0000-1A00-000007000000}" name="Destination" dataDxfId="201"/>
    <tableColumn id="8" xr3:uid="{00000000-0010-0000-1A00-000008000000}" name="Numéro création menu" dataDxfId="200"/>
    <tableColumn id="9" xr3:uid="{00000000-0010-0000-1A00-000009000000}" name="Mois" dataDxfId="199"/>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98" dataDxfId="197">
  <autoFilter ref="A24:I25" xr:uid="{00000000-0009-0000-0100-000019000000}"/>
  <tableColumns count="9">
    <tableColumn id="1" xr3:uid="{00000000-0010-0000-1B00-000001000000}" name="Date menu" dataDxfId="196"/>
    <tableColumn id="2" xr3:uid="{00000000-0010-0000-1B00-000002000000}" name="Légume" dataDxfId="195"/>
    <tableColumn id="3" xr3:uid="{00000000-0010-0000-1B00-000003000000}" name="Légume deux" dataDxfId="194"/>
    <tableColumn id="4" xr3:uid="{00000000-0010-0000-1B00-000004000000}" name="Viande" dataDxfId="193"/>
    <tableColumn id="5" xr3:uid="{00000000-0010-0000-1B00-000005000000}" name="Dessert" dataDxfId="192"/>
    <tableColumn id="6" xr3:uid="{00000000-0010-0000-1B00-000006000000}" name="Jour férié" dataDxfId="191"/>
    <tableColumn id="7" xr3:uid="{00000000-0010-0000-1B00-000007000000}" name="Destination" dataDxfId="190"/>
    <tableColumn id="8" xr3:uid="{00000000-0010-0000-1B00-000008000000}" name="Numéro création menu" dataDxfId="189"/>
    <tableColumn id="9" xr3:uid="{00000000-0010-0000-1B00-000009000000}" name="Mois" dataDxfId="188"/>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87" dataDxfId="186">
  <autoFilter ref="A28:I29" xr:uid="{00000000-0009-0000-0100-00001A000000}"/>
  <tableColumns count="9">
    <tableColumn id="1" xr3:uid="{00000000-0010-0000-1C00-000001000000}" name="Date menu" dataDxfId="185"/>
    <tableColumn id="2" xr3:uid="{00000000-0010-0000-1C00-000002000000}" name="Légume" dataDxfId="184"/>
    <tableColumn id="3" xr3:uid="{00000000-0010-0000-1C00-000003000000}" name="Légume deux" dataDxfId="183"/>
    <tableColumn id="4" xr3:uid="{00000000-0010-0000-1C00-000004000000}" name="Viande" dataDxfId="182"/>
    <tableColumn id="5" xr3:uid="{00000000-0010-0000-1C00-000005000000}" name="Dessert" dataDxfId="181"/>
    <tableColumn id="6" xr3:uid="{00000000-0010-0000-1C00-000006000000}" name="Jour férié" dataDxfId="180"/>
    <tableColumn id="7" xr3:uid="{00000000-0010-0000-1C00-000007000000}" name="Destination" dataDxfId="179"/>
    <tableColumn id="8" xr3:uid="{00000000-0010-0000-1C00-000008000000}" name="Numéro création menu" dataDxfId="178"/>
    <tableColumn id="9" xr3:uid="{00000000-0010-0000-1C00-000009000000}" name="Mois" dataDxfId="177"/>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76" dataDxfId="175">
  <autoFilter ref="A32:I33" xr:uid="{00000000-0009-0000-0100-00001B000000}"/>
  <tableColumns count="9">
    <tableColumn id="1" xr3:uid="{00000000-0010-0000-1D00-000001000000}" name="Date menu" dataDxfId="174"/>
    <tableColumn id="2" xr3:uid="{00000000-0010-0000-1D00-000002000000}" name="Légume" dataDxfId="173"/>
    <tableColumn id="3" xr3:uid="{00000000-0010-0000-1D00-000003000000}" name="Légume deux" dataDxfId="172"/>
    <tableColumn id="4" xr3:uid="{00000000-0010-0000-1D00-000004000000}" name="Viande" dataDxfId="171"/>
    <tableColumn id="5" xr3:uid="{00000000-0010-0000-1D00-000005000000}" name="Dessert" dataDxfId="170"/>
    <tableColumn id="6" xr3:uid="{00000000-0010-0000-1D00-000006000000}" name="Jour férié" dataDxfId="169"/>
    <tableColumn id="7" xr3:uid="{00000000-0010-0000-1D00-000007000000}" name="Destination" dataDxfId="168"/>
    <tableColumn id="8" xr3:uid="{00000000-0010-0000-1D00-000008000000}" name="Numéro création menu" dataDxfId="167"/>
    <tableColumn id="9" xr3:uid="{00000000-0010-0000-1D00-000009000000}" name="Mois" dataDxfId="166"/>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65" dataDxfId="164">
  <autoFilter ref="A36:I37" xr:uid="{00000000-0009-0000-0100-00001C000000}"/>
  <tableColumns count="9">
    <tableColumn id="1" xr3:uid="{00000000-0010-0000-1E00-000001000000}" name="Date menu" dataDxfId="163"/>
    <tableColumn id="2" xr3:uid="{00000000-0010-0000-1E00-000002000000}" name="Légume" dataDxfId="162"/>
    <tableColumn id="3" xr3:uid="{00000000-0010-0000-1E00-000003000000}" name="Légume deux" dataDxfId="161"/>
    <tableColumn id="4" xr3:uid="{00000000-0010-0000-1E00-000004000000}" name="Viande" dataDxfId="160"/>
    <tableColumn id="5" xr3:uid="{00000000-0010-0000-1E00-000005000000}" name="Dessert" dataDxfId="159"/>
    <tableColumn id="6" xr3:uid="{00000000-0010-0000-1E00-000006000000}" name="Jour férié" dataDxfId="158"/>
    <tableColumn id="7" xr3:uid="{00000000-0010-0000-1E00-000007000000}" name="Destination" dataDxfId="157"/>
    <tableColumn id="8" xr3:uid="{00000000-0010-0000-1E00-000008000000}" name="Numéro création menu" dataDxfId="156"/>
    <tableColumn id="9" xr3:uid="{00000000-0010-0000-1E00-000009000000}" name="Mois" dataDxfId="155"/>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54" dataDxfId="153">
  <autoFilter ref="A40:I41" xr:uid="{00000000-0009-0000-0100-00001D000000}"/>
  <tableColumns count="9">
    <tableColumn id="1" xr3:uid="{00000000-0010-0000-1F00-000001000000}" name="Date menu" dataDxfId="152"/>
    <tableColumn id="2" xr3:uid="{00000000-0010-0000-1F00-000002000000}" name="Légume" dataDxfId="151"/>
    <tableColumn id="3" xr3:uid="{00000000-0010-0000-1F00-000003000000}" name="Légume deux" dataDxfId="150"/>
    <tableColumn id="4" xr3:uid="{00000000-0010-0000-1F00-000004000000}" name="Viande" dataDxfId="149"/>
    <tableColumn id="5" xr3:uid="{00000000-0010-0000-1F00-000005000000}" name="Dessert" dataDxfId="148"/>
    <tableColumn id="6" xr3:uid="{00000000-0010-0000-1F00-000006000000}" name="Jour férié" dataDxfId="147"/>
    <tableColumn id="7" xr3:uid="{00000000-0010-0000-1F00-000007000000}" name="Destination" dataDxfId="146"/>
    <tableColumn id="8" xr3:uid="{00000000-0010-0000-1F00-000008000000}" name="Numéro création menu" dataDxfId="145"/>
    <tableColumn id="9" xr3:uid="{00000000-0010-0000-1F00-000009000000}" name="Mois" dataDxfId="144"/>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43" dataDxfId="142">
  <autoFilter ref="A44:I45" xr:uid="{00000000-0009-0000-0100-00001E000000}"/>
  <tableColumns count="9">
    <tableColumn id="1" xr3:uid="{00000000-0010-0000-2000-000001000000}" name="Date menu" dataDxfId="141"/>
    <tableColumn id="2" xr3:uid="{00000000-0010-0000-2000-000002000000}" name="Légume" dataDxfId="140"/>
    <tableColumn id="3" xr3:uid="{00000000-0010-0000-2000-000003000000}" name="Légume deux" dataDxfId="139"/>
    <tableColumn id="4" xr3:uid="{00000000-0010-0000-2000-000004000000}" name="Viande" dataDxfId="138"/>
    <tableColumn id="5" xr3:uid="{00000000-0010-0000-2000-000005000000}" name="Dessert" dataDxfId="137"/>
    <tableColumn id="6" xr3:uid="{00000000-0010-0000-2000-000006000000}" name="Jour férié" dataDxfId="136"/>
    <tableColumn id="7" xr3:uid="{00000000-0010-0000-2000-000007000000}" name="Destination" dataDxfId="135"/>
    <tableColumn id="8" xr3:uid="{00000000-0010-0000-2000-000008000000}" name="Numéro création menu" dataDxfId="134"/>
    <tableColumn id="9" xr3:uid="{00000000-0010-0000-2000-000009000000}" name="Mois" dataDxfId="133"/>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32" dataDxfId="131">
  <autoFilter ref="A48:I49" xr:uid="{00000000-0009-0000-0100-00001F000000}"/>
  <tableColumns count="9">
    <tableColumn id="1" xr3:uid="{00000000-0010-0000-2100-000001000000}" name="Date menu" dataDxfId="130"/>
    <tableColumn id="2" xr3:uid="{00000000-0010-0000-2100-000002000000}" name="Légume" dataDxfId="129"/>
    <tableColumn id="3" xr3:uid="{00000000-0010-0000-2100-000003000000}" name="Légume deux" dataDxfId="128"/>
    <tableColumn id="4" xr3:uid="{00000000-0010-0000-2100-000004000000}" name="Viande" dataDxfId="127"/>
    <tableColumn id="5" xr3:uid="{00000000-0010-0000-2100-000005000000}" name="Dessert" dataDxfId="126"/>
    <tableColumn id="6" xr3:uid="{00000000-0010-0000-2100-000006000000}" name="Jour férié" dataDxfId="125"/>
    <tableColumn id="7" xr3:uid="{00000000-0010-0000-2100-000007000000}" name="Destination" dataDxfId="124"/>
    <tableColumn id="8" xr3:uid="{00000000-0010-0000-2100-000008000000}" name="Numéro création menu" dataDxfId="123"/>
    <tableColumn id="9" xr3:uid="{00000000-0010-0000-2100-000009000000}" name="Mois" dataDxfId="122"/>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21" dataDxfId="120">
  <autoFilter ref="A4:G5" xr:uid="{00000000-0009-0000-0100-000020000000}"/>
  <tableColumns count="7">
    <tableColumn id="1" xr3:uid="{00000000-0010-0000-2200-000001000000}" name="Date menu" dataDxfId="119"/>
    <tableColumn id="2" xr3:uid="{00000000-0010-0000-2200-000002000000}" name="Viande" dataDxfId="118"/>
    <tableColumn id="3" xr3:uid="{00000000-0010-0000-2200-000003000000}" name="Jour férié" dataDxfId="117"/>
    <tableColumn id="4" xr3:uid="{00000000-0010-0000-2200-000004000000}" name="Destination" dataDxfId="116"/>
    <tableColumn id="5" xr3:uid="{00000000-0010-0000-2200-000005000000}" name="Numéro création" dataDxfId="115"/>
    <tableColumn id="6" xr3:uid="{00000000-0010-0000-2200-000006000000}" name="Nom période menu viande midi weekend" dataDxfId="114"/>
    <tableColumn id="7" xr3:uid="{00000000-0010-0000-2200-000007000000}" name="Mois" dataDxfId="113"/>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112" dataDxfId="111">
  <autoFilter ref="A8:G9" xr:uid="{00000000-0009-0000-0100-000021000000}"/>
  <tableColumns count="7">
    <tableColumn id="1" xr3:uid="{00000000-0010-0000-2300-000001000000}" name="Date menu" dataDxfId="110"/>
    <tableColumn id="2" xr3:uid="{00000000-0010-0000-2300-000002000000}" name="Viande" dataDxfId="109"/>
    <tableColumn id="3" xr3:uid="{00000000-0010-0000-2300-000003000000}" name="Jour férié" dataDxfId="108"/>
    <tableColumn id="4" xr3:uid="{00000000-0010-0000-2300-000004000000}" name="Destination" dataDxfId="107"/>
    <tableColumn id="5" xr3:uid="{00000000-0010-0000-2300-000005000000}" name="Numéro création" dataDxfId="106"/>
    <tableColumn id="6" xr3:uid="{00000000-0010-0000-2300-000006000000}" name="Nom période menu viande midi weekend" dataDxfId="105"/>
    <tableColumn id="7" xr3:uid="{00000000-0010-0000-2300-000007000000}" name="Mois" dataDxfId="104"/>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103" dataDxfId="102">
  <autoFilter ref="A12:G13" xr:uid="{00000000-0009-0000-0100-000022000000}"/>
  <tableColumns count="7">
    <tableColumn id="1" xr3:uid="{00000000-0010-0000-2400-000001000000}" name="Date menu" dataDxfId="101"/>
    <tableColumn id="2" xr3:uid="{00000000-0010-0000-2400-000002000000}" name="Viande" dataDxfId="100"/>
    <tableColumn id="3" xr3:uid="{00000000-0010-0000-2400-000003000000}" name="Jour férié" dataDxfId="99"/>
    <tableColumn id="4" xr3:uid="{00000000-0010-0000-2400-000004000000}" name="Destination" dataDxfId="98"/>
    <tableColumn id="5" xr3:uid="{00000000-0010-0000-2400-000005000000}" name="Numéro création" dataDxfId="97"/>
    <tableColumn id="6" xr3:uid="{00000000-0010-0000-2400-000006000000}" name="Nom période menu viande midi weekend" dataDxfId="96"/>
    <tableColumn id="7" xr3:uid="{00000000-0010-0000-2400-000007000000}" name="Mois" dataDxfId="95"/>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94" dataDxfId="93">
  <autoFilter ref="A16:G17" xr:uid="{00000000-0009-0000-0100-000023000000}"/>
  <tableColumns count="7">
    <tableColumn id="1" xr3:uid="{00000000-0010-0000-2500-000001000000}" name="Date menu" dataDxfId="92"/>
    <tableColumn id="2" xr3:uid="{00000000-0010-0000-2500-000002000000}" name="Viande" dataDxfId="91"/>
    <tableColumn id="3" xr3:uid="{00000000-0010-0000-2500-000003000000}" name="Jour férié" dataDxfId="90"/>
    <tableColumn id="4" xr3:uid="{00000000-0010-0000-2500-000004000000}" name="Destination" dataDxfId="89"/>
    <tableColumn id="5" xr3:uid="{00000000-0010-0000-2500-000005000000}" name="Numéro création" dataDxfId="88"/>
    <tableColumn id="6" xr3:uid="{00000000-0010-0000-2500-000006000000}" name="Nom période menu viande midi weekend" dataDxfId="87"/>
    <tableColumn id="7" xr3:uid="{00000000-0010-0000-2500-000007000000}" name="Mois" dataDxfId="86"/>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85" dataDxfId="84">
  <autoFilter ref="A20:G21" xr:uid="{00000000-0009-0000-0100-000024000000}"/>
  <tableColumns count="7">
    <tableColumn id="1" xr3:uid="{00000000-0010-0000-2600-000001000000}" name="Date menu" dataDxfId="83"/>
    <tableColumn id="2" xr3:uid="{00000000-0010-0000-2600-000002000000}" name="Viande" dataDxfId="82"/>
    <tableColumn id="3" xr3:uid="{00000000-0010-0000-2600-000003000000}" name="Jour férié" dataDxfId="81"/>
    <tableColumn id="4" xr3:uid="{00000000-0010-0000-2600-000004000000}" name="Destination" dataDxfId="80"/>
    <tableColumn id="5" xr3:uid="{00000000-0010-0000-2600-000005000000}" name="Numéro création" dataDxfId="79"/>
    <tableColumn id="6" xr3:uid="{00000000-0010-0000-2600-000006000000}" name="Nom période menu viande midi weekend" dataDxfId="78"/>
    <tableColumn id="7" xr3:uid="{00000000-0010-0000-2600-000007000000}" name="Mois" dataDxfId="77"/>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76" dataDxfId="75">
  <autoFilter ref="A24:G25" xr:uid="{00000000-0009-0000-0100-000025000000}"/>
  <tableColumns count="7">
    <tableColumn id="1" xr3:uid="{00000000-0010-0000-2700-000001000000}" name="Date menu" dataDxfId="74"/>
    <tableColumn id="2" xr3:uid="{00000000-0010-0000-2700-000002000000}" name="Viande" dataDxfId="73"/>
    <tableColumn id="3" xr3:uid="{00000000-0010-0000-2700-000003000000}" name="Jour férié" dataDxfId="72"/>
    <tableColumn id="4" xr3:uid="{00000000-0010-0000-2700-000004000000}" name="Destination" dataDxfId="71"/>
    <tableColumn id="5" xr3:uid="{00000000-0010-0000-2700-000005000000}" name="Numéro création" dataDxfId="70"/>
    <tableColumn id="6" xr3:uid="{00000000-0010-0000-2700-000006000000}" name="Nom période menu viande midi weekend" dataDxfId="69"/>
    <tableColumn id="7" xr3:uid="{00000000-0010-0000-2700-000007000000}" name="Mois" dataDxfId="68"/>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67" dataDxfId="66">
  <autoFilter ref="A28:G29" xr:uid="{00000000-0009-0000-0100-000026000000}"/>
  <tableColumns count="7">
    <tableColumn id="1" xr3:uid="{00000000-0010-0000-2800-000001000000}" name="Date menu" dataDxfId="65"/>
    <tableColumn id="2" xr3:uid="{00000000-0010-0000-2800-000002000000}" name="Viande" dataDxfId="64"/>
    <tableColumn id="3" xr3:uid="{00000000-0010-0000-2800-000003000000}" name="Jour férié" dataDxfId="63"/>
    <tableColumn id="4" xr3:uid="{00000000-0010-0000-2800-000004000000}" name="Destination" dataDxfId="62"/>
    <tableColumn id="5" xr3:uid="{00000000-0010-0000-2800-000005000000}" name="Numéro création" dataDxfId="61"/>
    <tableColumn id="6" xr3:uid="{00000000-0010-0000-2800-000006000000}" name="Nom période menu viande midi weekend" dataDxfId="60"/>
    <tableColumn id="7" xr3:uid="{00000000-0010-0000-2800-000007000000}" name="Mois" dataDxfId="59"/>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58" dataDxfId="57">
  <autoFilter ref="A32:G33" xr:uid="{00000000-0009-0000-0100-000027000000}"/>
  <tableColumns count="7">
    <tableColumn id="1" xr3:uid="{00000000-0010-0000-2900-000001000000}" name="Date menu" dataDxfId="56"/>
    <tableColumn id="2" xr3:uid="{00000000-0010-0000-2900-000002000000}" name="Viande" dataDxfId="55"/>
    <tableColumn id="3" xr3:uid="{00000000-0010-0000-2900-000003000000}" name="Jour férié" dataDxfId="54"/>
    <tableColumn id="4" xr3:uid="{00000000-0010-0000-2900-000004000000}" name="Destination" dataDxfId="53"/>
    <tableColumn id="5" xr3:uid="{00000000-0010-0000-2900-000005000000}" name="Numéro création" dataDxfId="52"/>
    <tableColumn id="6" xr3:uid="{00000000-0010-0000-2900-000006000000}" name="Nom période menu viande midi weekend" dataDxfId="51"/>
    <tableColumn id="7" xr3:uid="{00000000-0010-0000-2900-000007000000}" name="Mois" dataDxfId="50"/>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49" dataDxfId="48">
  <autoFilter ref="A36:G37" xr:uid="{00000000-0009-0000-0100-000028000000}"/>
  <tableColumns count="7">
    <tableColumn id="1" xr3:uid="{00000000-0010-0000-2A00-000001000000}" name="Date menu" dataDxfId="47"/>
    <tableColumn id="2" xr3:uid="{00000000-0010-0000-2A00-000002000000}" name="Viande" dataDxfId="46"/>
    <tableColumn id="3" xr3:uid="{00000000-0010-0000-2A00-000003000000}" name="Jour férié" dataDxfId="45"/>
    <tableColumn id="4" xr3:uid="{00000000-0010-0000-2A00-000004000000}" name="Destination" dataDxfId="44"/>
    <tableColumn id="5" xr3:uid="{00000000-0010-0000-2A00-000005000000}" name="Numéro création" dataDxfId="43"/>
    <tableColumn id="6" xr3:uid="{00000000-0010-0000-2A00-000006000000}" name="Nom période menu viande midi weekend" dataDxfId="42"/>
    <tableColumn id="7" xr3:uid="{00000000-0010-0000-2A00-000007000000}" name="Mois" dataDxfId="41"/>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40" dataDxfId="39">
  <autoFilter ref="A40:G41" xr:uid="{00000000-0009-0000-0100-000029000000}"/>
  <tableColumns count="7">
    <tableColumn id="1" xr3:uid="{00000000-0010-0000-2B00-000001000000}" name="Date menu" dataDxfId="38"/>
    <tableColumn id="2" xr3:uid="{00000000-0010-0000-2B00-000002000000}" name="Viande" dataDxfId="37"/>
    <tableColumn id="3" xr3:uid="{00000000-0010-0000-2B00-000003000000}" name="Jour férié" dataDxfId="36"/>
    <tableColumn id="4" xr3:uid="{00000000-0010-0000-2B00-000004000000}" name="Destination" dataDxfId="35"/>
    <tableColumn id="5" xr3:uid="{00000000-0010-0000-2B00-000005000000}" name="Numéro création" dataDxfId="34"/>
    <tableColumn id="6" xr3:uid="{00000000-0010-0000-2B00-000006000000}" name="Nom période menu viande midi weekend" dataDxfId="33"/>
    <tableColumn id="7" xr3:uid="{00000000-0010-0000-2B00-000007000000}" name="Mois" dataDxfId="32"/>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31" dataDxfId="30">
  <autoFilter ref="A44:G45" xr:uid="{00000000-0009-0000-0100-00002A000000}"/>
  <tableColumns count="7">
    <tableColumn id="1" xr3:uid="{00000000-0010-0000-2C00-000001000000}" name="Date menu" dataDxfId="29"/>
    <tableColumn id="2" xr3:uid="{00000000-0010-0000-2C00-000002000000}" name="Viande" dataDxfId="28"/>
    <tableColumn id="3" xr3:uid="{00000000-0010-0000-2C00-000003000000}" name="Jour férié" dataDxfId="27"/>
    <tableColumn id="4" xr3:uid="{00000000-0010-0000-2C00-000004000000}" name="Destination" dataDxfId="26"/>
    <tableColumn id="5" xr3:uid="{00000000-0010-0000-2C00-000005000000}" name="Numéro création" dataDxfId="25"/>
    <tableColumn id="6" xr3:uid="{00000000-0010-0000-2C00-000006000000}" name="Nom période menu viande midi weekend" dataDxfId="24"/>
    <tableColumn id="7" xr3:uid="{00000000-0010-0000-2C00-000007000000}" name="Mois" dataDxfId="23"/>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22" dataDxfId="21">
  <autoFilter ref="A48:G49" xr:uid="{00000000-0009-0000-0100-00002B000000}"/>
  <tableColumns count="7">
    <tableColumn id="1" xr3:uid="{00000000-0010-0000-2D00-000001000000}" name="Date menu" dataDxfId="20"/>
    <tableColumn id="2" xr3:uid="{00000000-0010-0000-2D00-000002000000}" name="Viande" dataDxfId="19"/>
    <tableColumn id="3" xr3:uid="{00000000-0010-0000-2D00-000003000000}" name="Jour férié" dataDxfId="18"/>
    <tableColumn id="4" xr3:uid="{00000000-0010-0000-2D00-000004000000}" name="Destination" dataDxfId="17"/>
    <tableColumn id="5" xr3:uid="{00000000-0010-0000-2D00-000005000000}" name="Numéro création" dataDxfId="16"/>
    <tableColumn id="6" xr3:uid="{00000000-0010-0000-2D00-000006000000}" name="Nom période menu viande midi weekend" dataDxfId="15"/>
    <tableColumn id="7" xr3:uid="{00000000-0010-0000-2D00-000007000000}" name="Mois" dataDxfId="14"/>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6" Type="http://schemas.openxmlformats.org/officeDocument/2006/relationships/ctrlProp" Target="../ctrlProps/ctrlProp13.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14.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7.xml"/><Relationship Id="rId11" Type="http://schemas.openxmlformats.org/officeDocument/2006/relationships/table" Target="../tables/table15.xml"/><Relationship Id="rId5" Type="http://schemas.openxmlformats.org/officeDocument/2006/relationships/ctrlProp" Target="../ctrlProps/ctrlProp16.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5.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8.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21.xml"/><Relationship Id="rId11" Type="http://schemas.openxmlformats.org/officeDocument/2006/relationships/table" Target="../tables/table27.xml"/><Relationship Id="rId5" Type="http://schemas.openxmlformats.org/officeDocument/2006/relationships/ctrlProp" Target="../ctrlProps/ctrlProp20.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9.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22.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5.xml"/><Relationship Id="rId11" Type="http://schemas.openxmlformats.org/officeDocument/2006/relationships/table" Target="../tables/table39.xml"/><Relationship Id="rId5" Type="http://schemas.openxmlformats.org/officeDocument/2006/relationships/ctrlProp" Target="../ctrlProps/ctrlProp24.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23.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D1:H343"/>
  <sheetViews>
    <sheetView tabSelected="1" workbookViewId="0">
      <selection activeCell="J17" sqref="J17"/>
    </sheetView>
  </sheetViews>
  <sheetFormatPr baseColWidth="10" defaultRowHeight="13.2" x14ac:dyDescent="0.25"/>
  <cols>
    <col min="1" max="3" width="11.5546875" style="1"/>
    <col min="4" max="4" width="12.77734375" style="1" customWidth="1"/>
    <col min="5"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4:8" x14ac:dyDescent="0.25">
      <c r="G97" s="2">
        <v>44963.570243055554</v>
      </c>
      <c r="H97" s="2">
        <v>44942.615891203706</v>
      </c>
    </row>
    <row r="98" spans="4:8" x14ac:dyDescent="0.25">
      <c r="G98" s="2">
        <v>44964.547858796293</v>
      </c>
      <c r="H98" s="2">
        <v>44942.617881944447</v>
      </c>
    </row>
    <row r="99" spans="4:8" x14ac:dyDescent="0.25">
      <c r="G99" s="2">
        <v>44965.372789351852</v>
      </c>
      <c r="H99" s="2">
        <v>44942.685694444444</v>
      </c>
    </row>
    <row r="100" spans="4:8" x14ac:dyDescent="0.25">
      <c r="D100" s="19"/>
      <c r="G100" s="2">
        <v>44965.489583333336</v>
      </c>
      <c r="H100" s="2">
        <v>44942.947199074071</v>
      </c>
    </row>
    <row r="101" spans="4:8" x14ac:dyDescent="0.25">
      <c r="G101" s="2">
        <v>44965.643946759257</v>
      </c>
      <c r="H101" s="2">
        <v>44942.949548611112</v>
      </c>
    </row>
    <row r="102" spans="4:8" x14ac:dyDescent="0.25">
      <c r="G102" s="2">
        <v>44965.743877314817</v>
      </c>
      <c r="H102" s="2">
        <v>44942.950254629628</v>
      </c>
    </row>
    <row r="103" spans="4:8" x14ac:dyDescent="0.25">
      <c r="G103" s="2">
        <v>44966.442326388889</v>
      </c>
      <c r="H103" s="2">
        <v>44942.95103009259</v>
      </c>
    </row>
    <row r="104" spans="4:8" x14ac:dyDescent="0.25">
      <c r="G104" s="2">
        <v>44967.395775462966</v>
      </c>
      <c r="H104" s="2">
        <v>44942.951168981483</v>
      </c>
    </row>
    <row r="105" spans="4:8" x14ac:dyDescent="0.25">
      <c r="G105" s="2">
        <v>44967.441122685188</v>
      </c>
      <c r="H105" s="2">
        <v>44942.951608796298</v>
      </c>
    </row>
    <row r="106" spans="4:8" x14ac:dyDescent="0.25">
      <c r="G106" s="2">
        <v>44967.82271990741</v>
      </c>
      <c r="H106" s="2">
        <v>44942.952326388891</v>
      </c>
    </row>
    <row r="107" spans="4:8" x14ac:dyDescent="0.25">
      <c r="G107" s="2">
        <v>44968.457094907404</v>
      </c>
      <c r="H107" s="2">
        <v>44942.952476851853</v>
      </c>
    </row>
    <row r="108" spans="4:8" x14ac:dyDescent="0.25">
      <c r="D108" s="19"/>
      <c r="G108" s="2">
        <v>44968.472916666666</v>
      </c>
      <c r="H108" s="2">
        <v>44942.953310185185</v>
      </c>
    </row>
    <row r="109" spans="4:8" x14ac:dyDescent="0.25">
      <c r="G109" s="2">
        <v>44968.665219907409</v>
      </c>
      <c r="H109" s="2">
        <v>44942.955995370372</v>
      </c>
    </row>
    <row r="110" spans="4:8" x14ac:dyDescent="0.25">
      <c r="D110" s="19"/>
      <c r="G110" s="2">
        <v>44968.778796296298</v>
      </c>
      <c r="H110" s="2">
        <v>44942.963773148149</v>
      </c>
    </row>
    <row r="111" spans="4:8" x14ac:dyDescent="0.25">
      <c r="G111" s="2">
        <v>44969.463530092595</v>
      </c>
      <c r="H111" s="2">
        <v>44942.968819444446</v>
      </c>
    </row>
    <row r="112" spans="4: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G125" s="2">
        <v>44974.461701388886</v>
      </c>
      <c r="H125" s="2">
        <v>44943.000150462962</v>
      </c>
    </row>
    <row r="126" spans="7:8" x14ac:dyDescent="0.25">
      <c r="G126" s="2">
        <v>44974.463703703703</v>
      </c>
      <c r="H126" s="2">
        <v>44943.000254629631</v>
      </c>
    </row>
    <row r="127" spans="7:8" x14ac:dyDescent="0.25">
      <c r="G127" s="2">
        <v>44974.605995370373</v>
      </c>
      <c r="H127" s="2">
        <v>44943.001111111109</v>
      </c>
    </row>
    <row r="128" spans="7:8" x14ac:dyDescent="0.25">
      <c r="G128" s="2">
        <v>44975.463333333333</v>
      </c>
      <c r="H128" s="2">
        <v>44943.006631944445</v>
      </c>
    </row>
    <row r="129" spans="7:8" x14ac:dyDescent="0.25">
      <c r="G129" s="2">
        <v>44975.767708333333</v>
      </c>
      <c r="H129" s="2">
        <v>44943.00681712963</v>
      </c>
    </row>
    <row r="130" spans="7:8" x14ac:dyDescent="0.25">
      <c r="G130" s="2">
        <v>44976.47415509259</v>
      </c>
      <c r="H130" s="2">
        <v>44943.006979166668</v>
      </c>
    </row>
    <row r="131" spans="7:8" x14ac:dyDescent="0.25">
      <c r="G131" s="2">
        <v>44976.505891203706</v>
      </c>
      <c r="H131" s="2">
        <v>44943.011053240742</v>
      </c>
    </row>
    <row r="132" spans="7:8" x14ac:dyDescent="0.25">
      <c r="G132" s="2">
        <v>44976.549513888887</v>
      </c>
      <c r="H132" s="2">
        <v>44943.015567129631</v>
      </c>
    </row>
    <row r="133" spans="7:8" x14ac:dyDescent="0.25">
      <c r="G133" s="2">
        <v>44976.612199074072</v>
      </c>
      <c r="H133" s="2">
        <v>44943.016111111108</v>
      </c>
    </row>
    <row r="134" spans="7:8" x14ac:dyDescent="0.25">
      <c r="G134" s="2">
        <v>44976.616909722223</v>
      </c>
      <c r="H134" s="2">
        <v>44943.01662037037</v>
      </c>
    </row>
    <row r="135" spans="7:8" x14ac:dyDescent="0.25">
      <c r="G135" s="2">
        <v>44976.718912037039</v>
      </c>
      <c r="H135" s="2">
        <v>44943.018726851849</v>
      </c>
    </row>
    <row r="136" spans="7:8" x14ac:dyDescent="0.25">
      <c r="G136" s="2">
        <v>44976.727418981478</v>
      </c>
      <c r="H136" s="2">
        <v>44943.021331018521</v>
      </c>
    </row>
    <row r="137" spans="7:8" x14ac:dyDescent="0.25">
      <c r="G137" s="2">
        <v>44976.758946759262</v>
      </c>
      <c r="H137" s="2">
        <v>44943.023101851853</v>
      </c>
    </row>
    <row r="138" spans="7:8" x14ac:dyDescent="0.25">
      <c r="G138" s="2">
        <v>44977.225624999999</v>
      </c>
      <c r="H138" s="2">
        <v>44943.024143518516</v>
      </c>
    </row>
    <row r="139" spans="7:8" x14ac:dyDescent="0.25">
      <c r="G139" s="2">
        <v>44977.466956018521</v>
      </c>
      <c r="H139" s="2">
        <v>44943.024456018517</v>
      </c>
    </row>
    <row r="140" spans="7:8" x14ac:dyDescent="0.25">
      <c r="G140" s="2">
        <v>44977.547881944447</v>
      </c>
      <c r="H140" s="2">
        <v>44943.024837962963</v>
      </c>
    </row>
    <row r="141" spans="7:8" x14ac:dyDescent="0.25">
      <c r="G141" s="2">
        <v>44978.254166666666</v>
      </c>
      <c r="H141" s="2">
        <v>44943.490520833337</v>
      </c>
    </row>
    <row r="142" spans="7:8" x14ac:dyDescent="0.25">
      <c r="H142" s="2">
        <v>44943.501307870371</v>
      </c>
    </row>
    <row r="143" spans="7:8" x14ac:dyDescent="0.25">
      <c r="H143" s="2">
        <v>44943.506354166668</v>
      </c>
    </row>
    <row r="144" spans="7: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row r="317" spans="8:8" x14ac:dyDescent="0.25">
      <c r="H317" s="2">
        <v>44974.462523148148</v>
      </c>
    </row>
    <row r="318" spans="8:8" x14ac:dyDescent="0.25">
      <c r="H318" s="2">
        <v>44974.470925925925</v>
      </c>
    </row>
    <row r="319" spans="8:8" x14ac:dyDescent="0.25">
      <c r="H319" s="2">
        <v>44974.474548611113</v>
      </c>
    </row>
    <row r="320" spans="8:8" x14ac:dyDescent="0.25">
      <c r="H320" s="2">
        <v>44974.476886574077</v>
      </c>
    </row>
    <row r="321" spans="8:8" x14ac:dyDescent="0.25">
      <c r="H321" s="2">
        <v>44974.513182870367</v>
      </c>
    </row>
    <row r="322" spans="8:8" x14ac:dyDescent="0.25">
      <c r="H322" s="2">
        <v>44974.646898148145</v>
      </c>
    </row>
    <row r="323" spans="8:8" x14ac:dyDescent="0.25">
      <c r="H323" s="2">
        <v>44974.670787037037</v>
      </c>
    </row>
    <row r="324" spans="8:8" x14ac:dyDescent="0.25">
      <c r="H324" s="2">
        <v>44974.679884259262</v>
      </c>
    </row>
    <row r="325" spans="8:8" x14ac:dyDescent="0.25">
      <c r="H325" s="2">
        <v>44975.478472222225</v>
      </c>
    </row>
    <row r="326" spans="8:8" x14ac:dyDescent="0.25">
      <c r="H326" s="2">
        <v>44975.539884259262</v>
      </c>
    </row>
    <row r="327" spans="8:8" x14ac:dyDescent="0.25">
      <c r="H327" s="2">
        <v>44975.90457175926</v>
      </c>
    </row>
    <row r="328" spans="8:8" x14ac:dyDescent="0.25">
      <c r="H328" s="2">
        <v>44976.478159722225</v>
      </c>
    </row>
    <row r="329" spans="8:8" x14ac:dyDescent="0.25">
      <c r="H329" s="2">
        <v>44976.516134259262</v>
      </c>
    </row>
    <row r="330" spans="8:8" x14ac:dyDescent="0.25">
      <c r="H330" s="2">
        <v>44976.563449074078</v>
      </c>
    </row>
    <row r="331" spans="8:8" x14ac:dyDescent="0.25">
      <c r="H331" s="2">
        <v>44976.616770833331</v>
      </c>
    </row>
    <row r="332" spans="8:8" x14ac:dyDescent="0.25">
      <c r="H332" s="2">
        <v>44976.618043981478</v>
      </c>
    </row>
    <row r="333" spans="8:8" x14ac:dyDescent="0.25">
      <c r="H333" s="2">
        <v>44976.68141203704</v>
      </c>
    </row>
    <row r="334" spans="8:8" x14ac:dyDescent="0.25">
      <c r="H334" s="2">
        <v>44976.68818287037</v>
      </c>
    </row>
    <row r="335" spans="8:8" x14ac:dyDescent="0.25">
      <c r="H335" s="2">
        <v>44976.723923611113</v>
      </c>
    </row>
    <row r="336" spans="8:8" x14ac:dyDescent="0.25">
      <c r="H336" s="2">
        <v>44976.780150462961</v>
      </c>
    </row>
    <row r="337" spans="8:8" x14ac:dyDescent="0.25">
      <c r="H337" s="2">
        <v>44976.783865740741</v>
      </c>
    </row>
    <row r="338" spans="8:8" x14ac:dyDescent="0.25">
      <c r="H338" s="2">
        <v>44977.2891087963</v>
      </c>
    </row>
    <row r="339" spans="8:8" x14ac:dyDescent="0.25">
      <c r="H339" s="2">
        <v>44977.310798611114</v>
      </c>
    </row>
    <row r="340" spans="8:8" x14ac:dyDescent="0.25">
      <c r="H340" s="2">
        <v>44977.498680555553</v>
      </c>
    </row>
    <row r="341" spans="8:8" x14ac:dyDescent="0.25">
      <c r="H341" s="2">
        <v>44977.558807870373</v>
      </c>
    </row>
    <row r="342" spans="8:8" x14ac:dyDescent="0.25">
      <c r="H342" s="2">
        <v>44978.29042824074</v>
      </c>
    </row>
    <row r="343" spans="8:8" x14ac:dyDescent="0.25">
      <c r="H343" s="2">
        <v>44978.298298611109</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33" r:id="rId4" name="Button 9">
              <controlPr defaultSize="0" autoFill="0" autoPict="0" macro="[0]!Création">
                <anchor moveWithCells="1" sizeWithCells="1">
                  <from>
                    <xdr:col>3</xdr:col>
                    <xdr:colOff>152400</xdr:colOff>
                    <xdr:row>99</xdr:row>
                    <xdr:rowOff>7620</xdr:rowOff>
                  </from>
                  <to>
                    <xdr:col>3</xdr:col>
                    <xdr:colOff>800100</xdr:colOff>
                    <xdr:row>100</xdr:row>
                    <xdr:rowOff>22860</xdr:rowOff>
                  </to>
                </anchor>
              </controlPr>
            </control>
          </mc:Choice>
        </mc:AlternateContent>
        <mc:AlternateContent xmlns:mc="http://schemas.openxmlformats.org/markup-compatibility/2006">
          <mc:Choice Requires="x14">
            <control shapeId="1034" r:id="rId5" name="Button 10">
              <controlPr defaultSize="0" autoFill="0" autoPict="0" macro="[0]!Création">
                <anchor moveWithCells="1" sizeWithCells="1">
                  <from>
                    <xdr:col>3</xdr:col>
                    <xdr:colOff>152400</xdr:colOff>
                    <xdr:row>99</xdr:row>
                    <xdr:rowOff>7620</xdr:rowOff>
                  </from>
                  <to>
                    <xdr:col>3</xdr:col>
                    <xdr:colOff>800100</xdr:colOff>
                    <xdr:row>100</xdr:row>
                    <xdr:rowOff>22860</xdr:rowOff>
                  </to>
                </anchor>
              </controlPr>
            </control>
          </mc:Choice>
        </mc:AlternateContent>
        <mc:AlternateContent xmlns:mc="http://schemas.openxmlformats.org/markup-compatibility/2006">
          <mc:Choice Requires="x14">
            <control shapeId="1035" r:id="rId6" name="Button 11">
              <controlPr defaultSize="0" autoFill="0" autoPict="0" macro="[0]!Création">
                <anchor moveWithCells="1" sizeWithCells="1">
                  <from>
                    <xdr:col>3</xdr:col>
                    <xdr:colOff>152400</xdr:colOff>
                    <xdr:row>99</xdr:row>
                    <xdr:rowOff>7620</xdr:rowOff>
                  </from>
                  <to>
                    <xdr:col>3</xdr:col>
                    <xdr:colOff>800100</xdr:colOff>
                    <xdr:row>100</xdr:row>
                    <xdr:rowOff>22860</xdr:rowOff>
                  </to>
                </anchor>
              </controlPr>
            </control>
          </mc:Choice>
        </mc:AlternateContent>
        <mc:AlternateContent xmlns:mc="http://schemas.openxmlformats.org/markup-compatibility/2006">
          <mc:Choice Requires="x14">
            <control shapeId="1036" r:id="rId7" name="Button 12">
              <controlPr defaultSize="0" autoFill="0" autoPict="0" macro="[0]!Création">
                <anchor moveWithCells="1" sizeWithCells="1">
                  <from>
                    <xdr:col>3</xdr:col>
                    <xdr:colOff>152400</xdr:colOff>
                    <xdr:row>99</xdr:row>
                    <xdr:rowOff>7620</xdr:rowOff>
                  </from>
                  <to>
                    <xdr:col>3</xdr:col>
                    <xdr:colOff>800100</xdr:colOff>
                    <xdr:row>100</xdr:row>
                    <xdr:rowOff>22860</xdr:rowOff>
                  </to>
                </anchor>
              </controlPr>
            </control>
          </mc:Choice>
        </mc:AlternateContent>
        <mc:AlternateContent xmlns:mc="http://schemas.openxmlformats.org/markup-compatibility/2006">
          <mc:Choice Requires="x14">
            <control shapeId="1037" r:id="rId8" name="Button 13">
              <controlPr defaultSize="0" autoFill="0" autoPict="0" macro="[0]!Menu">
                <anchor>
                  <from>
                    <xdr:col>1</xdr:col>
                    <xdr:colOff>297180</xdr:colOff>
                    <xdr:row>5</xdr:row>
                    <xdr:rowOff>22860</xdr:rowOff>
                  </from>
                  <to>
                    <xdr:col>2</xdr:col>
                    <xdr:colOff>152400</xdr:colOff>
                    <xdr:row>6</xdr:row>
                    <xdr:rowOff>38100</xdr:rowOff>
                  </to>
                </anchor>
              </controlPr>
            </control>
          </mc:Choice>
        </mc:AlternateContent>
        <mc:AlternateContent xmlns:mc="http://schemas.openxmlformats.org/markup-compatibility/2006">
          <mc:Choice Requires="x14">
            <control shapeId="1038" r:id="rId9" name="Button 14">
              <controlPr defaultSize="0" autoFill="0" autoPict="0" macro="[0]!Création">
                <anchor>
                  <from>
                    <xdr:col>1</xdr:col>
                    <xdr:colOff>304800</xdr:colOff>
                    <xdr:row>7</xdr:row>
                    <xdr:rowOff>15240</xdr:rowOff>
                  </from>
                  <to>
                    <xdr:col>2</xdr:col>
                    <xdr:colOff>160020</xdr:colOff>
                    <xdr:row>8</xdr:row>
                    <xdr:rowOff>30480</xdr:rowOff>
                  </to>
                </anchor>
              </controlPr>
            </control>
          </mc:Choice>
        </mc:AlternateContent>
        <mc:AlternateContent xmlns:mc="http://schemas.openxmlformats.org/markup-compatibility/2006">
          <mc:Choice Requires="x14">
            <control shapeId="1046" r:id="rId10" name="Button 22">
              <controlPr defaultSize="0" autoFill="0" autoPict="0" macro="[0]!MasquerFeuilles">
                <anchor>
                  <from>
                    <xdr:col>1</xdr:col>
                    <xdr:colOff>304800</xdr:colOff>
                    <xdr:row>9</xdr:row>
                    <xdr:rowOff>22860</xdr:rowOff>
                  </from>
                  <to>
                    <xdr:col>2</xdr:col>
                    <xdr:colOff>662940</xdr:colOff>
                    <xdr:row>10</xdr:row>
                    <xdr:rowOff>38100</xdr:rowOff>
                  </to>
                </anchor>
              </controlPr>
            </control>
          </mc:Choice>
        </mc:AlternateContent>
        <mc:AlternateContent xmlns:mc="http://schemas.openxmlformats.org/markup-compatibility/2006">
          <mc:Choice Requires="x14">
            <control shapeId="1047" r:id="rId11" name="Button 23">
              <controlPr defaultSize="0" autoFill="0" autoPict="0" macro="[0]!AfficherFeuilles">
                <anchor>
                  <from>
                    <xdr:col>1</xdr:col>
                    <xdr:colOff>304800</xdr:colOff>
                    <xdr:row>11</xdr:row>
                    <xdr:rowOff>15240</xdr:rowOff>
                  </from>
                  <to>
                    <xdr:col>2</xdr:col>
                    <xdr:colOff>556260</xdr:colOff>
                    <xdr:row>12</xdr:row>
                    <xdr:rowOff>30480</xdr:rowOff>
                  </to>
                </anchor>
              </controlPr>
            </control>
          </mc:Choice>
        </mc:AlternateContent>
        <mc:AlternateContent xmlns:mc="http://schemas.openxmlformats.org/markup-compatibility/2006">
          <mc:Choice Requires="x14">
            <control shapeId="1048" r:id="rId12" name="Button 24">
              <controlPr defaultSize="0" autoFill="0" autoPict="0" macro="[0]!AfficherFeuilleBDArticlesMenus">
                <anchor>
                  <from>
                    <xdr:col>1</xdr:col>
                    <xdr:colOff>281940</xdr:colOff>
                    <xdr:row>13</xdr:row>
                    <xdr:rowOff>0</xdr:rowOff>
                  </from>
                  <to>
                    <xdr:col>3</xdr:col>
                    <xdr:colOff>822960</xdr:colOff>
                    <xdr:row>14</xdr:row>
                    <xdr:rowOff>15240</xdr:rowOff>
                  </to>
                </anchor>
              </controlPr>
            </control>
          </mc:Choice>
        </mc:AlternateContent>
        <mc:AlternateContent xmlns:mc="http://schemas.openxmlformats.org/markup-compatibility/2006">
          <mc:Choice Requires="x14">
            <control shapeId="1049" r:id="rId13" name="Button 25">
              <controlPr defaultSize="0" autoFill="0" autoPict="0" macro="[0]!AfficherFeuilleBDMenus">
                <anchor>
                  <from>
                    <xdr:col>1</xdr:col>
                    <xdr:colOff>297180</xdr:colOff>
                    <xdr:row>15</xdr:row>
                    <xdr:rowOff>15240</xdr:rowOff>
                  </from>
                  <to>
                    <xdr:col>3</xdr:col>
                    <xdr:colOff>403860</xdr:colOff>
                    <xdr:row>16</xdr:row>
                    <xdr:rowOff>30480</xdr:rowOff>
                  </to>
                </anchor>
              </controlPr>
            </control>
          </mc:Choice>
        </mc:AlternateContent>
        <mc:AlternateContent xmlns:mc="http://schemas.openxmlformats.org/markup-compatibility/2006">
          <mc:Choice Requires="x14">
            <control shapeId="1050" r:id="rId14" name="Button 26">
              <controlPr defaultSize="0" autoFill="0" autoPict="0" macro="[0]!AfficherFeuilleMenusMidiRetraite">
                <anchor>
                  <from>
                    <xdr:col>1</xdr:col>
                    <xdr:colOff>304800</xdr:colOff>
                    <xdr:row>17</xdr:row>
                    <xdr:rowOff>0</xdr:rowOff>
                  </from>
                  <to>
                    <xdr:col>4</xdr:col>
                    <xdr:colOff>91440</xdr:colOff>
                    <xdr:row>18</xdr:row>
                    <xdr:rowOff>22860</xdr:rowOff>
                  </to>
                </anchor>
              </controlPr>
            </control>
          </mc:Choice>
        </mc:AlternateContent>
        <mc:AlternateContent xmlns:mc="http://schemas.openxmlformats.org/markup-compatibility/2006">
          <mc:Choice Requires="x14">
            <control shapeId="1051" r:id="rId15" name="Button 27">
              <controlPr defaultSize="0" autoFill="0" autoPict="0" macro="[0]!AfficherFeuilleMenusJournaliers">
                <anchor>
                  <from>
                    <xdr:col>1</xdr:col>
                    <xdr:colOff>304800</xdr:colOff>
                    <xdr:row>19</xdr:row>
                    <xdr:rowOff>22860</xdr:rowOff>
                  </from>
                  <to>
                    <xdr:col>3</xdr:col>
                    <xdr:colOff>822960</xdr:colOff>
                    <xdr:row>20</xdr:row>
                    <xdr:rowOff>38100</xdr:rowOff>
                  </to>
                </anchor>
              </controlPr>
            </control>
          </mc:Choice>
        </mc:AlternateContent>
        <mc:AlternateContent xmlns:mc="http://schemas.openxmlformats.org/markup-compatibility/2006">
          <mc:Choice Requires="x14">
            <control shapeId="1052" r:id="rId16" name="Button 28">
              <controlPr defaultSize="0" autoFill="0" autoPict="0" macro="[0]!AfficherFeuilleMenusViandeMidiWeekend">
                <anchor>
                  <from>
                    <xdr:col>1</xdr:col>
                    <xdr:colOff>281940</xdr:colOff>
                    <xdr:row>21</xdr:row>
                    <xdr:rowOff>22860</xdr:rowOff>
                  </from>
                  <to>
                    <xdr:col>4</xdr:col>
                    <xdr:colOff>594360</xdr:colOff>
                    <xdr:row>22</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workbookViewId="0">
      <selection activeCell="A22" sqref="A22"/>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540</v>
      </c>
      <c r="T3" s="1" t="s">
        <v>524</v>
      </c>
      <c r="V3" s="1" t="s">
        <v>555</v>
      </c>
      <c r="W3" s="1" t="s">
        <v>569</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541</v>
      </c>
      <c r="T4" s="1" t="s">
        <v>553</v>
      </c>
      <c r="V4" s="17" t="s">
        <v>556</v>
      </c>
      <c r="W4" s="18">
        <f ca="1">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542</v>
      </c>
      <c r="T5" s="1" t="s">
        <v>554</v>
      </c>
      <c r="V5" s="17" t="s">
        <v>557</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543</v>
      </c>
      <c r="V6" s="17" t="s">
        <v>558</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544</v>
      </c>
      <c r="V7" s="17" t="s">
        <v>559</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545</v>
      </c>
      <c r="V8" s="17" t="s">
        <v>560</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546</v>
      </c>
      <c r="V9" s="17" t="s">
        <v>561</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547</v>
      </c>
      <c r="V10" s="17" t="s">
        <v>562</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548</v>
      </c>
      <c r="V11" s="17" t="s">
        <v>563</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549</v>
      </c>
      <c r="V12" s="17" t="s">
        <v>564</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550</v>
      </c>
      <c r="V13" s="17" t="s">
        <v>565</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551</v>
      </c>
      <c r="V14" s="17" t="s">
        <v>566</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552</v>
      </c>
      <c r="V15" s="17" t="s">
        <v>567</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568</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workbookViewId="0">
      <selection activeCell="B24" sqref="B24"/>
    </sheetView>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Q3"/>
  <sheetViews>
    <sheetView workbookViewId="0">
      <selection activeCell="A14" sqref="A14"/>
    </sheetView>
  </sheetViews>
  <sheetFormatPr baseColWidth="10" defaultRowHeight="13.2" x14ac:dyDescent="0.25"/>
  <cols>
    <col min="1" max="1" width="12.5546875" style="20" bestFit="1" customWidth="1"/>
    <col min="2" max="2" width="13.33203125" style="20" customWidth="1"/>
    <col min="3" max="3" width="19.44140625" style="1" bestFit="1" customWidth="1"/>
    <col min="4" max="4" width="34.88671875" style="1" bestFit="1" customWidth="1"/>
    <col min="5" max="5" width="24.33203125" style="1" bestFit="1" customWidth="1"/>
    <col min="6" max="6" width="39.77734375" style="1" bestFit="1" customWidth="1"/>
    <col min="7" max="7" width="14.5546875" style="20" customWidth="1"/>
    <col min="8" max="8" width="13.6640625" style="20" customWidth="1"/>
    <col min="9" max="9" width="18.88671875" style="1" bestFit="1" customWidth="1"/>
    <col min="10" max="10" width="34.33203125" style="1" bestFit="1" customWidth="1"/>
    <col min="11" max="11" width="13.5546875" style="20" customWidth="1"/>
    <col min="12" max="12" width="19.77734375" style="1" bestFit="1" customWidth="1"/>
    <col min="13" max="13" width="35.21875" style="1" bestFit="1" customWidth="1"/>
    <col min="14" max="14" width="13.5546875" style="20" customWidth="1"/>
    <col min="15" max="15" width="16.5546875" style="1" customWidth="1"/>
    <col min="16" max="16" width="15.5546875" style="1" bestFit="1" customWidth="1"/>
    <col min="17" max="17" width="12.5546875" style="1" bestFit="1" customWidth="1"/>
    <col min="18" max="16384" width="11.5546875" style="1"/>
  </cols>
  <sheetData>
    <row r="2" spans="1:17" s="23" customFormat="1" ht="25.2" customHeight="1" x14ac:dyDescent="0.25">
      <c r="A2" s="23" t="s">
        <v>514</v>
      </c>
      <c r="B2" s="23" t="s">
        <v>515</v>
      </c>
      <c r="C2" s="23" t="s">
        <v>516</v>
      </c>
      <c r="D2" s="23" t="s">
        <v>517</v>
      </c>
      <c r="E2" s="23" t="s">
        <v>518</v>
      </c>
      <c r="F2" s="23" t="s">
        <v>519</v>
      </c>
      <c r="G2" s="23" t="s">
        <v>520</v>
      </c>
      <c r="H2" s="23" t="s">
        <v>521</v>
      </c>
      <c r="I2" s="23" t="s">
        <v>522</v>
      </c>
      <c r="J2" s="23" t="s">
        <v>523</v>
      </c>
      <c r="K2" s="23" t="s">
        <v>526</v>
      </c>
      <c r="L2" s="23" t="s">
        <v>525</v>
      </c>
      <c r="M2" s="23" t="s">
        <v>527</v>
      </c>
      <c r="N2" s="23" t="s">
        <v>528</v>
      </c>
      <c r="O2" s="23" t="s">
        <v>529</v>
      </c>
      <c r="P2" s="23" t="s">
        <v>530</v>
      </c>
      <c r="Q2" s="23" t="s">
        <v>531</v>
      </c>
    </row>
    <row r="3" spans="1:17" x14ac:dyDescent="0.25">
      <c r="A3" s="24">
        <v>44978</v>
      </c>
      <c r="B3" s="24">
        <v>44978</v>
      </c>
      <c r="C3" s="1" t="s">
        <v>114</v>
      </c>
      <c r="D3" s="1" t="s">
        <v>333</v>
      </c>
      <c r="E3" s="1" t="s">
        <v>118</v>
      </c>
      <c r="F3" s="1" t="s">
        <v>331</v>
      </c>
      <c r="G3" s="20">
        <v>1</v>
      </c>
      <c r="H3" s="20">
        <v>2</v>
      </c>
      <c r="I3" s="1" t="s">
        <v>202</v>
      </c>
      <c r="J3" s="1" t="s">
        <v>314</v>
      </c>
      <c r="K3" s="20">
        <v>3</v>
      </c>
      <c r="L3" s="1" t="s">
        <v>67</v>
      </c>
      <c r="M3" s="1" t="s">
        <v>320</v>
      </c>
      <c r="N3" s="20">
        <v>4</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1" t="str">
        <f>"État des menus midi retraite du mois de janvier "&amp;$A$1&amp;"."</f>
        <v>État des menus midi retraite du mois de janvier 2023.</v>
      </c>
      <c r="B3" s="21"/>
      <c r="C3" s="21"/>
      <c r="D3" s="21"/>
      <c r="E3" s="21"/>
      <c r="F3" s="21"/>
      <c r="G3" s="21"/>
      <c r="H3" s="21"/>
    </row>
    <row r="4" spans="1:8" x14ac:dyDescent="0.25">
      <c r="A4" s="1" t="s">
        <v>514</v>
      </c>
      <c r="B4" s="1" t="s">
        <v>532</v>
      </c>
      <c r="C4" s="1" t="s">
        <v>533</v>
      </c>
      <c r="D4" s="1" t="s">
        <v>534</v>
      </c>
      <c r="E4" s="1" t="s">
        <v>535</v>
      </c>
      <c r="F4" s="1" t="s">
        <v>536</v>
      </c>
      <c r="G4" s="1" t="s">
        <v>529</v>
      </c>
      <c r="H4" s="1" t="s">
        <v>537</v>
      </c>
    </row>
    <row r="6" spans="1:8" x14ac:dyDescent="0.25">
      <c r="A6" s="21"/>
      <c r="B6" s="21"/>
      <c r="C6" s="21"/>
      <c r="D6" s="21"/>
      <c r="E6" s="21"/>
      <c r="F6" s="21"/>
      <c r="G6" s="21"/>
      <c r="H6" s="21"/>
    </row>
    <row r="7" spans="1:8" x14ac:dyDescent="0.25">
      <c r="A7" s="21" t="str">
        <f>"État des menus midi retraite du mois de février "&amp;$A$1&amp;"."</f>
        <v>État des menus midi retraite du mois de février 2023.</v>
      </c>
      <c r="B7" s="21"/>
      <c r="C7" s="21"/>
      <c r="D7" s="21"/>
      <c r="E7" s="21"/>
      <c r="F7" s="21"/>
      <c r="G7" s="21"/>
      <c r="H7" s="21"/>
    </row>
    <row r="8" spans="1:8" x14ac:dyDescent="0.25">
      <c r="A8" s="1" t="s">
        <v>514</v>
      </c>
      <c r="B8" s="1" t="s">
        <v>532</v>
      </c>
      <c r="C8" s="1" t="s">
        <v>533</v>
      </c>
      <c r="D8" s="1" t="s">
        <v>534</v>
      </c>
      <c r="E8" s="1" t="s">
        <v>535</v>
      </c>
      <c r="F8" s="1" t="s">
        <v>536</v>
      </c>
      <c r="G8" s="1" t="s">
        <v>529</v>
      </c>
      <c r="H8" s="1" t="s">
        <v>537</v>
      </c>
    </row>
    <row r="10" spans="1:8" x14ac:dyDescent="0.25">
      <c r="A10" s="21" t="str">
        <f ca="1">"Imprimé à Limeil-Brévannes, le "&amp;TEXT(TODAY(),"jjjj j mmmm aaaa")&amp;"."</f>
        <v>Imprimé à Limeil-Brévannes, le mardi 21 février 2023.</v>
      </c>
      <c r="B10" s="21"/>
      <c r="C10" s="21"/>
      <c r="D10" s="21"/>
      <c r="E10" s="21"/>
      <c r="F10" s="21"/>
      <c r="G10" s="21"/>
      <c r="H10" s="21"/>
    </row>
    <row r="11" spans="1:8" x14ac:dyDescent="0.25">
      <c r="A11" s="21" t="str">
        <f>"État des menus midi retraite du mois de mars "&amp;$A$1&amp;"."</f>
        <v>État des menus midi retraite du mois de mars 2023.</v>
      </c>
      <c r="B11" s="21"/>
      <c r="C11" s="21"/>
      <c r="D11" s="21"/>
      <c r="E11" s="21"/>
      <c r="F11" s="21"/>
      <c r="G11" s="21"/>
      <c r="H11" s="21"/>
    </row>
    <row r="12" spans="1:8" x14ac:dyDescent="0.25">
      <c r="A12" s="1" t="s">
        <v>514</v>
      </c>
      <c r="B12" s="1" t="s">
        <v>532</v>
      </c>
      <c r="C12" s="1" t="s">
        <v>533</v>
      </c>
      <c r="D12" s="1" t="s">
        <v>534</v>
      </c>
      <c r="E12" s="1" t="s">
        <v>535</v>
      </c>
      <c r="F12" s="1" t="s">
        <v>536</v>
      </c>
      <c r="G12" s="1" t="s">
        <v>529</v>
      </c>
      <c r="H12" s="1" t="s">
        <v>537</v>
      </c>
    </row>
    <row r="14" spans="1:8" x14ac:dyDescent="0.25">
      <c r="A14" s="21" t="str">
        <f ca="1">"Imprimé à Limeil-Brévannes, le "&amp;TEXT(TODAY(),"jjjj j mmmm aaaa")&amp;"."</f>
        <v>Imprimé à Limeil-Brévannes, le mardi 21 février 2023.</v>
      </c>
      <c r="B14" s="21"/>
      <c r="C14" s="21"/>
      <c r="D14" s="21"/>
      <c r="E14" s="21"/>
      <c r="F14" s="21"/>
      <c r="G14" s="21"/>
      <c r="H14" s="21"/>
    </row>
    <row r="15" spans="1:8" x14ac:dyDescent="0.25">
      <c r="A15" s="21" t="str">
        <f>"État des menus midi retraite du mois d'avril "&amp;$A$1&amp;"."</f>
        <v>État des menus midi retraite du mois d'avril 2023.</v>
      </c>
      <c r="B15" s="21"/>
      <c r="C15" s="21"/>
      <c r="D15" s="21"/>
      <c r="E15" s="21"/>
      <c r="F15" s="21"/>
      <c r="G15" s="21"/>
      <c r="H15" s="21"/>
    </row>
    <row r="16" spans="1:8" x14ac:dyDescent="0.25">
      <c r="A16" s="1" t="s">
        <v>514</v>
      </c>
      <c r="B16" s="1" t="s">
        <v>532</v>
      </c>
      <c r="C16" s="1" t="s">
        <v>533</v>
      </c>
      <c r="D16" s="1" t="s">
        <v>534</v>
      </c>
      <c r="E16" s="1" t="s">
        <v>535</v>
      </c>
      <c r="F16" s="1" t="s">
        <v>536</v>
      </c>
      <c r="G16" s="1" t="s">
        <v>529</v>
      </c>
      <c r="H16" s="1" t="s">
        <v>537</v>
      </c>
    </row>
    <row r="18" spans="1:8" x14ac:dyDescent="0.25">
      <c r="A18" s="21" t="str">
        <f ca="1">"Imprimé à Limeil-Brévannes, le "&amp;TEXT(TODAY(),"jjjj j mmmm aaaa")&amp;"."</f>
        <v>Imprimé à Limeil-Brévannes, le mardi 21 février 2023.</v>
      </c>
      <c r="B18" s="21"/>
      <c r="C18" s="21"/>
      <c r="D18" s="21"/>
      <c r="E18" s="21"/>
      <c r="F18" s="21"/>
      <c r="G18" s="21"/>
      <c r="H18" s="21"/>
    </row>
    <row r="19" spans="1:8" x14ac:dyDescent="0.25">
      <c r="A19" s="21" t="str">
        <f>"État des menus midi retraite du mois de mai "&amp;$A$1&amp;"."</f>
        <v>État des menus midi retraite du mois de mai 2023.</v>
      </c>
      <c r="B19" s="21"/>
      <c r="C19" s="21"/>
      <c r="D19" s="21"/>
      <c r="E19" s="21"/>
      <c r="F19" s="21"/>
      <c r="G19" s="21"/>
      <c r="H19" s="21"/>
    </row>
    <row r="20" spans="1:8" x14ac:dyDescent="0.25">
      <c r="A20" s="1" t="s">
        <v>514</v>
      </c>
      <c r="B20" s="1" t="s">
        <v>532</v>
      </c>
      <c r="C20" s="1" t="s">
        <v>533</v>
      </c>
      <c r="D20" s="1" t="s">
        <v>534</v>
      </c>
      <c r="E20" s="1" t="s">
        <v>535</v>
      </c>
      <c r="F20" s="1" t="s">
        <v>536</v>
      </c>
      <c r="G20" s="1" t="s">
        <v>529</v>
      </c>
      <c r="H20" s="1" t="s">
        <v>537</v>
      </c>
    </row>
    <row r="22" spans="1:8" x14ac:dyDescent="0.25">
      <c r="A22" s="21" t="str">
        <f ca="1">"Imprimé à Limeil-Brévannes, le "&amp;TEXT(TODAY(),"jjjj j mmmm aaaa")&amp;"."</f>
        <v>Imprimé à Limeil-Brévannes, le mardi 21 février 2023.</v>
      </c>
      <c r="B22" s="21"/>
      <c r="C22" s="21"/>
      <c r="D22" s="21"/>
      <c r="E22" s="21"/>
      <c r="F22" s="21"/>
      <c r="G22" s="21"/>
      <c r="H22" s="21"/>
    </row>
    <row r="23" spans="1:8" x14ac:dyDescent="0.25">
      <c r="A23" s="21" t="str">
        <f>"État des menus midi retraite du mois de juin "&amp;$A$1&amp;"."</f>
        <v>État des menus midi retraite du mois de juin 2023.</v>
      </c>
      <c r="B23" s="21"/>
      <c r="C23" s="21"/>
      <c r="D23" s="21"/>
      <c r="E23" s="21"/>
      <c r="F23" s="21"/>
      <c r="G23" s="21"/>
      <c r="H23" s="21"/>
    </row>
    <row r="24" spans="1:8" x14ac:dyDescent="0.25">
      <c r="A24" s="1" t="s">
        <v>514</v>
      </c>
      <c r="B24" s="1" t="s">
        <v>532</v>
      </c>
      <c r="C24" s="1" t="s">
        <v>533</v>
      </c>
      <c r="D24" s="1" t="s">
        <v>534</v>
      </c>
      <c r="E24" s="1" t="s">
        <v>535</v>
      </c>
      <c r="F24" s="1" t="s">
        <v>536</v>
      </c>
      <c r="G24" s="1" t="s">
        <v>529</v>
      </c>
      <c r="H24" s="1" t="s">
        <v>537</v>
      </c>
    </row>
    <row r="26" spans="1:8" x14ac:dyDescent="0.25">
      <c r="A26" s="21" t="str">
        <f ca="1">"Imprimé à Limeil-Brévannes, le "&amp;TEXT(TODAY(),"jjjj j mmmm aaaa")&amp;"."</f>
        <v>Imprimé à Limeil-Brévannes, le mardi 21 février 2023.</v>
      </c>
      <c r="B26" s="21"/>
      <c r="C26" s="21"/>
      <c r="D26" s="21"/>
      <c r="E26" s="21"/>
      <c r="F26" s="21"/>
      <c r="G26" s="21"/>
      <c r="H26" s="21"/>
    </row>
    <row r="27" spans="1:8" x14ac:dyDescent="0.25">
      <c r="A27" s="21" t="str">
        <f>"État des menus midi retraite du mois de juillet "&amp;$A$1&amp;"."</f>
        <v>État des menus midi retraite du mois de juillet 2023.</v>
      </c>
      <c r="B27" s="21"/>
      <c r="C27" s="21"/>
      <c r="D27" s="21"/>
      <c r="E27" s="21"/>
      <c r="F27" s="21"/>
      <c r="G27" s="21"/>
      <c r="H27" s="21"/>
    </row>
    <row r="28" spans="1:8" x14ac:dyDescent="0.25">
      <c r="A28" s="1" t="s">
        <v>514</v>
      </c>
      <c r="B28" s="1" t="s">
        <v>532</v>
      </c>
      <c r="C28" s="1" t="s">
        <v>533</v>
      </c>
      <c r="D28" s="1" t="s">
        <v>534</v>
      </c>
      <c r="E28" s="1" t="s">
        <v>535</v>
      </c>
      <c r="F28" s="1" t="s">
        <v>536</v>
      </c>
      <c r="G28" s="1" t="s">
        <v>529</v>
      </c>
      <c r="H28" s="1" t="s">
        <v>537</v>
      </c>
    </row>
    <row r="30" spans="1:8" x14ac:dyDescent="0.25">
      <c r="A30" s="21" t="str">
        <f ca="1">"Imprimé à Limeil-Brévannes, le "&amp;TEXT(TODAY(),"jjjj j mmmm aaaa")&amp;"."</f>
        <v>Imprimé à Limeil-Brévannes, le mardi 21 février 2023.</v>
      </c>
      <c r="B30" s="21"/>
      <c r="C30" s="21"/>
      <c r="D30" s="21"/>
      <c r="E30" s="21"/>
      <c r="F30" s="21"/>
      <c r="G30" s="21"/>
      <c r="H30" s="21"/>
    </row>
    <row r="31" spans="1:8" x14ac:dyDescent="0.25">
      <c r="A31" s="21" t="str">
        <f>"État des menus midi retraite du mois d'août "&amp;$A$1&amp;"."</f>
        <v>État des menus midi retraite du mois d'août 2023.</v>
      </c>
      <c r="B31" s="21"/>
      <c r="C31" s="21"/>
      <c r="D31" s="21"/>
      <c r="E31" s="21"/>
      <c r="F31" s="21"/>
      <c r="G31" s="21"/>
      <c r="H31" s="21"/>
    </row>
    <row r="32" spans="1:8" x14ac:dyDescent="0.25">
      <c r="A32" s="1" t="s">
        <v>514</v>
      </c>
      <c r="B32" s="1" t="s">
        <v>532</v>
      </c>
      <c r="C32" s="1" t="s">
        <v>533</v>
      </c>
      <c r="D32" s="1" t="s">
        <v>534</v>
      </c>
      <c r="E32" s="1" t="s">
        <v>535</v>
      </c>
      <c r="F32" s="1" t="s">
        <v>536</v>
      </c>
      <c r="G32" s="1" t="s">
        <v>529</v>
      </c>
      <c r="H32" s="1" t="s">
        <v>537</v>
      </c>
    </row>
    <row r="34" spans="1:8" x14ac:dyDescent="0.25">
      <c r="A34" s="21" t="str">
        <f ca="1">"Imprimé à Limeil-Brévannes, le "&amp;TEXT(TODAY(),"jjjj j mmmm aaaa")&amp;"."</f>
        <v>Imprimé à Limeil-Brévannes, le mardi 21 février 2023.</v>
      </c>
      <c r="B34" s="21"/>
      <c r="C34" s="21"/>
      <c r="D34" s="21"/>
      <c r="E34" s="21"/>
      <c r="F34" s="21"/>
      <c r="G34" s="21"/>
      <c r="H34" s="21"/>
    </row>
    <row r="35" spans="1:8" x14ac:dyDescent="0.25">
      <c r="A35" s="21" t="str">
        <f>"État des menus midi retraite du mois de septembre "&amp;$A$1&amp;"."</f>
        <v>État des menus midi retraite du mois de septembre 2023.</v>
      </c>
      <c r="B35" s="21"/>
      <c r="C35" s="21"/>
      <c r="D35" s="21"/>
      <c r="E35" s="21"/>
      <c r="F35" s="21"/>
      <c r="G35" s="21"/>
      <c r="H35" s="21"/>
    </row>
    <row r="36" spans="1:8" x14ac:dyDescent="0.25">
      <c r="A36" s="1" t="s">
        <v>514</v>
      </c>
      <c r="B36" s="1" t="s">
        <v>532</v>
      </c>
      <c r="C36" s="1" t="s">
        <v>533</v>
      </c>
      <c r="D36" s="1" t="s">
        <v>534</v>
      </c>
      <c r="E36" s="1" t="s">
        <v>535</v>
      </c>
      <c r="F36" s="1" t="s">
        <v>536</v>
      </c>
      <c r="G36" s="1" t="s">
        <v>529</v>
      </c>
      <c r="H36" s="1" t="s">
        <v>537</v>
      </c>
    </row>
    <row r="38" spans="1:8" x14ac:dyDescent="0.25">
      <c r="A38" s="21" t="str">
        <f ca="1">"Imprimé à Limeil-Brévannes, le "&amp;TEXT(TODAY(),"jjjj j mmmm aaaa")&amp;"."</f>
        <v>Imprimé à Limeil-Brévannes, le mardi 21 février 2023.</v>
      </c>
      <c r="B38" s="21"/>
      <c r="C38" s="21"/>
      <c r="D38" s="21"/>
      <c r="E38" s="21"/>
      <c r="F38" s="21"/>
      <c r="G38" s="21"/>
      <c r="H38" s="21"/>
    </row>
    <row r="39" spans="1:8" x14ac:dyDescent="0.25">
      <c r="A39" s="21" t="str">
        <f>"État des menus midi retraite du mois d'octobre "&amp;$A$1&amp;"."</f>
        <v>État des menus midi retraite du mois d'octobre 2023.</v>
      </c>
      <c r="B39" s="21"/>
      <c r="C39" s="21"/>
      <c r="D39" s="21"/>
      <c r="E39" s="21"/>
      <c r="F39" s="21"/>
      <c r="G39" s="21"/>
      <c r="H39" s="21"/>
    </row>
    <row r="40" spans="1:8" x14ac:dyDescent="0.25">
      <c r="A40" s="1" t="s">
        <v>514</v>
      </c>
      <c r="B40" s="1" t="s">
        <v>532</v>
      </c>
      <c r="C40" s="1" t="s">
        <v>533</v>
      </c>
      <c r="D40" s="1" t="s">
        <v>534</v>
      </c>
      <c r="E40" s="1" t="s">
        <v>535</v>
      </c>
      <c r="F40" s="1" t="s">
        <v>536</v>
      </c>
      <c r="G40" s="1" t="s">
        <v>529</v>
      </c>
      <c r="H40" s="1" t="s">
        <v>537</v>
      </c>
    </row>
    <row r="42" spans="1:8" x14ac:dyDescent="0.25">
      <c r="A42" s="21" t="str">
        <f ca="1">"Imprimé à Limeil-Brévannes, le "&amp;TEXT(TODAY(),"jjjj j mmmm aaaa")&amp;"."</f>
        <v>Imprimé à Limeil-Brévannes, le mardi 21 février 2023.</v>
      </c>
      <c r="B42" s="21"/>
      <c r="C42" s="21"/>
      <c r="D42" s="21"/>
      <c r="E42" s="21"/>
      <c r="F42" s="21"/>
      <c r="G42" s="21"/>
      <c r="H42" s="21"/>
    </row>
    <row r="43" spans="1:8" x14ac:dyDescent="0.25">
      <c r="A43" s="21" t="str">
        <f>"État des menus midi retraite du mois de novembre "&amp;$A$1&amp;"."</f>
        <v>État des menus midi retraite du mois de novembre 2023.</v>
      </c>
      <c r="B43" s="21"/>
      <c r="C43" s="21"/>
      <c r="D43" s="21"/>
      <c r="E43" s="21"/>
      <c r="F43" s="21"/>
      <c r="G43" s="21"/>
      <c r="H43" s="21"/>
    </row>
    <row r="44" spans="1:8" x14ac:dyDescent="0.25">
      <c r="A44" s="1" t="s">
        <v>514</v>
      </c>
      <c r="B44" s="1" t="s">
        <v>532</v>
      </c>
      <c r="C44" s="1" t="s">
        <v>533</v>
      </c>
      <c r="D44" s="1" t="s">
        <v>534</v>
      </c>
      <c r="E44" s="1" t="s">
        <v>535</v>
      </c>
      <c r="F44" s="1" t="s">
        <v>536</v>
      </c>
      <c r="G44" s="1" t="s">
        <v>529</v>
      </c>
      <c r="H44" s="1" t="s">
        <v>537</v>
      </c>
    </row>
    <row r="46" spans="1:8" x14ac:dyDescent="0.25">
      <c r="A46" s="21" t="str">
        <f ca="1">"Imprimé à Limeil-Brévannes, le "&amp;TEXT(TODAY(),"jjjj j mmmm aaaa")&amp;"."</f>
        <v>Imprimé à Limeil-Brévannes, le mardi 21 février 2023.</v>
      </c>
      <c r="B46" s="21"/>
      <c r="C46" s="21"/>
      <c r="D46" s="21"/>
      <c r="E46" s="21"/>
      <c r="F46" s="21"/>
      <c r="G46" s="21"/>
      <c r="H46" s="21"/>
    </row>
    <row r="47" spans="1:8" x14ac:dyDescent="0.25">
      <c r="A47" s="21" t="str">
        <f>"État des menus midi retraite du mois de décembre "&amp;$A$1&amp;"."</f>
        <v>État des menus midi retraite du mois de décembre 2023.</v>
      </c>
      <c r="B47" s="21"/>
      <c r="C47" s="21"/>
      <c r="D47" s="21"/>
      <c r="E47" s="21"/>
      <c r="F47" s="21"/>
      <c r="G47" s="21"/>
      <c r="H47" s="21"/>
    </row>
    <row r="48" spans="1:8" x14ac:dyDescent="0.25">
      <c r="A48" s="1" t="s">
        <v>514</v>
      </c>
      <c r="B48" s="1" t="s">
        <v>532</v>
      </c>
      <c r="C48" s="1" t="s">
        <v>533</v>
      </c>
      <c r="D48" s="1" t="s">
        <v>534</v>
      </c>
      <c r="E48" s="1" t="s">
        <v>535</v>
      </c>
      <c r="F48" s="1" t="s">
        <v>536</v>
      </c>
      <c r="G48" s="1" t="s">
        <v>529</v>
      </c>
      <c r="H48" s="1" t="s">
        <v>537</v>
      </c>
    </row>
    <row r="50" spans="1:8" x14ac:dyDescent="0.25">
      <c r="A50" s="21" t="str">
        <f ca="1">"Imprimé à Limeil-Brévannes, le "&amp;TEXT(TODAY(),"jjjj j mmmm aaaa")&amp;"."</f>
        <v>Imprimé à Limeil-Brévannes, le mardi 21 février 2023.</v>
      </c>
      <c r="B50" s="21"/>
      <c r="C50" s="21"/>
      <c r="D50" s="21"/>
      <c r="E50" s="21"/>
      <c r="F50" s="21"/>
      <c r="G50" s="21"/>
      <c r="H50" s="21"/>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655320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6" sqref="A6:I6"/>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2" t="str">
        <f>"État des menus journaliers du mois de janvier "&amp;$A$1&amp;"."</f>
        <v>État des menus journaliers du mois de janvier 2023.</v>
      </c>
      <c r="B3" s="22"/>
      <c r="C3" s="22"/>
      <c r="D3" s="22"/>
      <c r="E3" s="22"/>
      <c r="F3" s="22"/>
      <c r="G3" s="22"/>
      <c r="H3" s="22"/>
      <c r="I3" s="22"/>
    </row>
    <row r="4" spans="1:9" x14ac:dyDescent="0.25">
      <c r="A4" s="1" t="s">
        <v>514</v>
      </c>
      <c r="B4" s="1" t="s">
        <v>532</v>
      </c>
      <c r="C4" s="16" t="s">
        <v>538</v>
      </c>
      <c r="D4" s="16" t="s">
        <v>533</v>
      </c>
      <c r="E4" s="16" t="s">
        <v>534</v>
      </c>
      <c r="F4" s="16" t="s">
        <v>535</v>
      </c>
      <c r="G4" s="16" t="s">
        <v>536</v>
      </c>
      <c r="H4" s="16" t="s">
        <v>529</v>
      </c>
      <c r="I4" s="16" t="s">
        <v>537</v>
      </c>
    </row>
    <row r="6" spans="1:9" x14ac:dyDescent="0.25">
      <c r="A6" s="22" t="str">
        <f ca="1">"Imprimé à Limeil-Brévannes, le "&amp;TEXT(TODAY(),"jjjj j mmmm aaaa")&amp;"."</f>
        <v>Imprimé à Limeil-Brévannes, le mardi 21 février 2023.</v>
      </c>
      <c r="B6" s="22"/>
      <c r="C6" s="22"/>
      <c r="D6" s="22"/>
      <c r="E6" s="22"/>
      <c r="F6" s="22"/>
      <c r="G6" s="22"/>
      <c r="H6" s="22"/>
      <c r="I6" s="22"/>
    </row>
    <row r="7" spans="1:9" x14ac:dyDescent="0.25">
      <c r="A7" s="22" t="str">
        <f>"État des menus journaliers du mois de février "&amp;$A$1&amp;"."</f>
        <v>État des menus journaliers du mois de février 2023.</v>
      </c>
      <c r="B7" s="22"/>
      <c r="C7" s="22"/>
      <c r="D7" s="22"/>
      <c r="E7" s="22"/>
      <c r="F7" s="22"/>
      <c r="G7" s="22"/>
      <c r="H7" s="22"/>
      <c r="I7" s="22"/>
    </row>
    <row r="8" spans="1:9" x14ac:dyDescent="0.25">
      <c r="A8" s="1" t="s">
        <v>514</v>
      </c>
      <c r="B8" s="1" t="s">
        <v>532</v>
      </c>
      <c r="C8" s="16" t="s">
        <v>538</v>
      </c>
      <c r="D8" s="16" t="s">
        <v>533</v>
      </c>
      <c r="E8" s="16" t="s">
        <v>534</v>
      </c>
      <c r="F8" s="16" t="s">
        <v>535</v>
      </c>
      <c r="G8" s="16" t="s">
        <v>536</v>
      </c>
      <c r="H8" s="16" t="s">
        <v>529</v>
      </c>
      <c r="I8" s="16" t="s">
        <v>537</v>
      </c>
    </row>
    <row r="10" spans="1:9" x14ac:dyDescent="0.25">
      <c r="A10" s="22" t="str">
        <f ca="1">"Imprimé à Limeil-Brévannes, le "&amp;TEXT(TODAY(),"jjjj j mmmm aaaa")&amp;"."</f>
        <v>Imprimé à Limeil-Brévannes, le mardi 21 février 2023.</v>
      </c>
      <c r="B10" s="22"/>
      <c r="C10" s="22"/>
      <c r="D10" s="22"/>
      <c r="E10" s="22"/>
      <c r="F10" s="22"/>
      <c r="G10" s="22"/>
      <c r="H10" s="22"/>
      <c r="I10" s="22"/>
    </row>
    <row r="11" spans="1:9" x14ac:dyDescent="0.25">
      <c r="A11" s="22" t="str">
        <f>"État des menus journaliers du mois de mars "&amp;$A$1&amp;"."</f>
        <v>État des menus journaliers du mois de mars 2023.</v>
      </c>
      <c r="B11" s="22"/>
      <c r="C11" s="22"/>
      <c r="D11" s="22"/>
      <c r="E11" s="22"/>
      <c r="F11" s="22"/>
      <c r="G11" s="22"/>
      <c r="H11" s="22"/>
      <c r="I11" s="22"/>
    </row>
    <row r="12" spans="1:9" x14ac:dyDescent="0.25">
      <c r="A12" s="1" t="s">
        <v>514</v>
      </c>
      <c r="B12" s="1" t="s">
        <v>532</v>
      </c>
      <c r="C12" s="16" t="s">
        <v>538</v>
      </c>
      <c r="D12" s="16" t="s">
        <v>533</v>
      </c>
      <c r="E12" s="16" t="s">
        <v>534</v>
      </c>
      <c r="F12" s="16" t="s">
        <v>535</v>
      </c>
      <c r="G12" s="16" t="s">
        <v>536</v>
      </c>
      <c r="H12" s="16" t="s">
        <v>529</v>
      </c>
      <c r="I12" s="16" t="s">
        <v>537</v>
      </c>
    </row>
    <row r="14" spans="1:9" x14ac:dyDescent="0.25">
      <c r="A14" s="22" t="str">
        <f ca="1">"Imprimé à Limeil-Brévannes, le "&amp;TEXT(TODAY(),"jjjj j mmmm aaaa")&amp;"."</f>
        <v>Imprimé à Limeil-Brévannes, le mardi 21 février 2023.</v>
      </c>
      <c r="B14" s="22"/>
      <c r="C14" s="22"/>
      <c r="D14" s="22"/>
      <c r="E14" s="22"/>
      <c r="F14" s="22"/>
      <c r="G14" s="22"/>
      <c r="H14" s="22"/>
      <c r="I14" s="22"/>
    </row>
    <row r="15" spans="1:9" x14ac:dyDescent="0.25">
      <c r="A15" s="22" t="str">
        <f>"État des menus journaliers du mois d'avril "&amp;$A$1&amp;"."</f>
        <v>État des menus journaliers du mois d'avril 2023.</v>
      </c>
      <c r="B15" s="22"/>
      <c r="C15" s="22"/>
      <c r="D15" s="22"/>
      <c r="E15" s="22"/>
      <c r="F15" s="22"/>
      <c r="G15" s="22"/>
      <c r="H15" s="22"/>
      <c r="I15" s="22"/>
    </row>
    <row r="16" spans="1:9" x14ac:dyDescent="0.25">
      <c r="A16" s="1" t="s">
        <v>514</v>
      </c>
      <c r="B16" s="1" t="s">
        <v>532</v>
      </c>
      <c r="C16" s="16" t="s">
        <v>538</v>
      </c>
      <c r="D16" s="16" t="s">
        <v>533</v>
      </c>
      <c r="E16" s="16" t="s">
        <v>534</v>
      </c>
      <c r="F16" s="16" t="s">
        <v>535</v>
      </c>
      <c r="G16" s="16" t="s">
        <v>536</v>
      </c>
      <c r="H16" s="16" t="s">
        <v>529</v>
      </c>
      <c r="I16" s="16" t="s">
        <v>537</v>
      </c>
    </row>
    <row r="18" spans="1:9" x14ac:dyDescent="0.25">
      <c r="A18" s="22" t="str">
        <f ca="1">"Imprimé à Limeil-Brévannes, le "&amp;TEXT(TODAY(),"jjjj j mmmm aaaa")&amp;"."</f>
        <v>Imprimé à Limeil-Brévannes, le mardi 21 février 2023.</v>
      </c>
      <c r="B18" s="22"/>
      <c r="C18" s="22"/>
      <c r="D18" s="22"/>
      <c r="E18" s="22"/>
      <c r="F18" s="22"/>
      <c r="G18" s="22"/>
      <c r="H18" s="22"/>
      <c r="I18" s="22"/>
    </row>
    <row r="19" spans="1:9" x14ac:dyDescent="0.25">
      <c r="A19" s="22" t="str">
        <f>"État des menus journaliers du mois de mai "&amp;$A$1&amp;"."</f>
        <v>État des menus journaliers du mois de mai 2023.</v>
      </c>
      <c r="B19" s="22"/>
      <c r="C19" s="22"/>
      <c r="D19" s="22"/>
      <c r="E19" s="22"/>
      <c r="F19" s="22"/>
      <c r="G19" s="22"/>
      <c r="H19" s="22"/>
      <c r="I19" s="22"/>
    </row>
    <row r="20" spans="1:9" x14ac:dyDescent="0.25">
      <c r="A20" s="1" t="s">
        <v>514</v>
      </c>
      <c r="B20" s="1" t="s">
        <v>532</v>
      </c>
      <c r="C20" s="16" t="s">
        <v>538</v>
      </c>
      <c r="D20" s="16" t="s">
        <v>533</v>
      </c>
      <c r="E20" s="16" t="s">
        <v>534</v>
      </c>
      <c r="F20" s="16" t="s">
        <v>535</v>
      </c>
      <c r="G20" s="16" t="s">
        <v>536</v>
      </c>
      <c r="H20" s="16" t="s">
        <v>529</v>
      </c>
      <c r="I20" s="16" t="s">
        <v>537</v>
      </c>
    </row>
    <row r="22" spans="1:9" x14ac:dyDescent="0.25">
      <c r="A22" s="22" t="str">
        <f ca="1">"Imprimé à Limeil-Brévannes, le "&amp;TEXT(TODAY(),"jjjj j mmmm aaaa")&amp;"."</f>
        <v>Imprimé à Limeil-Brévannes, le mardi 21 février 2023.</v>
      </c>
      <c r="B22" s="22"/>
      <c r="C22" s="22"/>
      <c r="D22" s="22"/>
      <c r="E22" s="22"/>
      <c r="F22" s="22"/>
      <c r="G22" s="22"/>
      <c r="H22" s="22"/>
      <c r="I22" s="22"/>
    </row>
    <row r="23" spans="1:9" x14ac:dyDescent="0.25">
      <c r="A23" s="22" t="str">
        <f>"État des menus journaliers du mois de juin "&amp;$A$1&amp;"."</f>
        <v>État des menus journaliers du mois de juin 2023.</v>
      </c>
      <c r="B23" s="22"/>
      <c r="C23" s="22"/>
      <c r="D23" s="22"/>
      <c r="E23" s="22"/>
      <c r="F23" s="22"/>
      <c r="G23" s="22"/>
      <c r="H23" s="22"/>
      <c r="I23" s="22"/>
    </row>
    <row r="24" spans="1:9" x14ac:dyDescent="0.25">
      <c r="A24" s="1" t="s">
        <v>514</v>
      </c>
      <c r="B24" s="1" t="s">
        <v>532</v>
      </c>
      <c r="C24" s="16" t="s">
        <v>538</v>
      </c>
      <c r="D24" s="16" t="s">
        <v>533</v>
      </c>
      <c r="E24" s="16" t="s">
        <v>534</v>
      </c>
      <c r="F24" s="16" t="s">
        <v>535</v>
      </c>
      <c r="G24" s="16" t="s">
        <v>536</v>
      </c>
      <c r="H24" s="16" t="s">
        <v>529</v>
      </c>
      <c r="I24" s="16" t="s">
        <v>537</v>
      </c>
    </row>
    <row r="26" spans="1:9" x14ac:dyDescent="0.25">
      <c r="A26" s="22" t="str">
        <f ca="1">"Imprimé à Limeil-Brévannes, le "&amp;TEXT(TODAY(),"jjjj j mmmm aaaa")&amp;"."</f>
        <v>Imprimé à Limeil-Brévannes, le mardi 21 février 2023.</v>
      </c>
      <c r="B26" s="22"/>
      <c r="C26" s="22"/>
      <c r="D26" s="22"/>
      <c r="E26" s="22"/>
      <c r="F26" s="22"/>
      <c r="G26" s="22"/>
      <c r="H26" s="22"/>
      <c r="I26" s="22"/>
    </row>
    <row r="27" spans="1:9" x14ac:dyDescent="0.25">
      <c r="A27" s="22" t="str">
        <f>"État des menus journaliers du mois de juillet "&amp;$A$1&amp;"."</f>
        <v>État des menus journaliers du mois de juillet 2023.</v>
      </c>
      <c r="B27" s="22"/>
      <c r="C27" s="22"/>
      <c r="D27" s="22"/>
      <c r="E27" s="22"/>
      <c r="F27" s="22"/>
      <c r="G27" s="22"/>
      <c r="H27" s="22"/>
      <c r="I27" s="22"/>
    </row>
    <row r="28" spans="1:9" x14ac:dyDescent="0.25">
      <c r="A28" s="1" t="s">
        <v>514</v>
      </c>
      <c r="B28" s="1" t="s">
        <v>532</v>
      </c>
      <c r="C28" s="16" t="s">
        <v>538</v>
      </c>
      <c r="D28" s="16" t="s">
        <v>533</v>
      </c>
      <c r="E28" s="16" t="s">
        <v>534</v>
      </c>
      <c r="F28" s="16" t="s">
        <v>535</v>
      </c>
      <c r="G28" s="16" t="s">
        <v>536</v>
      </c>
      <c r="H28" s="16" t="s">
        <v>529</v>
      </c>
      <c r="I28" s="16" t="s">
        <v>537</v>
      </c>
    </row>
    <row r="30" spans="1:9" x14ac:dyDescent="0.25">
      <c r="A30" s="22" t="str">
        <f ca="1">"Imprimé à Limeil-Brévannes, le "&amp;TEXT(TODAY(),"jjjj j mmmm aaaa")&amp;"."</f>
        <v>Imprimé à Limeil-Brévannes, le mardi 21 février 2023.</v>
      </c>
      <c r="B30" s="22"/>
      <c r="C30" s="22"/>
      <c r="D30" s="22"/>
      <c r="E30" s="22"/>
      <c r="F30" s="22"/>
      <c r="G30" s="22"/>
      <c r="H30" s="22"/>
      <c r="I30" s="22"/>
    </row>
    <row r="31" spans="1:9" x14ac:dyDescent="0.25">
      <c r="A31" s="22" t="str">
        <f>"État des menus journaliers du mois d'août "&amp;$A$1&amp;"."</f>
        <v>État des menus journaliers du mois d'août 2023.</v>
      </c>
      <c r="B31" s="22"/>
      <c r="C31" s="22"/>
      <c r="D31" s="22"/>
      <c r="E31" s="22"/>
      <c r="F31" s="22"/>
      <c r="G31" s="22"/>
      <c r="H31" s="22"/>
      <c r="I31" s="22"/>
    </row>
    <row r="32" spans="1:9" x14ac:dyDescent="0.25">
      <c r="A32" s="1" t="s">
        <v>514</v>
      </c>
      <c r="B32" s="1" t="s">
        <v>532</v>
      </c>
      <c r="C32" s="16" t="s">
        <v>538</v>
      </c>
      <c r="D32" s="16" t="s">
        <v>533</v>
      </c>
      <c r="E32" s="16" t="s">
        <v>534</v>
      </c>
      <c r="F32" s="16" t="s">
        <v>535</v>
      </c>
      <c r="G32" s="16" t="s">
        <v>536</v>
      </c>
      <c r="H32" s="16" t="s">
        <v>529</v>
      </c>
      <c r="I32" s="16" t="s">
        <v>537</v>
      </c>
    </row>
    <row r="34" spans="1:9" x14ac:dyDescent="0.25">
      <c r="A34" s="22" t="str">
        <f ca="1">"Imprimé à Limeil-Brévannes, le "&amp;TEXT(TODAY(),"jjjj j mmmm aaaa")&amp;"."</f>
        <v>Imprimé à Limeil-Brévannes, le mardi 21 février 2023.</v>
      </c>
      <c r="B34" s="22"/>
      <c r="C34" s="22"/>
      <c r="D34" s="22"/>
      <c r="E34" s="22"/>
      <c r="F34" s="22"/>
      <c r="G34" s="22"/>
      <c r="H34" s="22"/>
      <c r="I34" s="22"/>
    </row>
    <row r="35" spans="1:9" x14ac:dyDescent="0.25">
      <c r="A35" s="22" t="str">
        <f>"État des menus journaliers du mois de septembre "&amp;$A$1&amp;"."</f>
        <v>État des menus journaliers du mois de septembre 2023.</v>
      </c>
      <c r="B35" s="22"/>
      <c r="C35" s="22"/>
      <c r="D35" s="22"/>
      <c r="E35" s="22"/>
      <c r="F35" s="22"/>
      <c r="G35" s="22"/>
      <c r="H35" s="22"/>
      <c r="I35" s="22"/>
    </row>
    <row r="36" spans="1:9" x14ac:dyDescent="0.25">
      <c r="A36" s="1" t="s">
        <v>514</v>
      </c>
      <c r="B36" s="1" t="s">
        <v>532</v>
      </c>
      <c r="C36" s="16" t="s">
        <v>538</v>
      </c>
      <c r="D36" s="16" t="s">
        <v>533</v>
      </c>
      <c r="E36" s="16" t="s">
        <v>534</v>
      </c>
      <c r="F36" s="16" t="s">
        <v>535</v>
      </c>
      <c r="G36" s="16" t="s">
        <v>536</v>
      </c>
      <c r="H36" s="16" t="s">
        <v>529</v>
      </c>
      <c r="I36" s="16" t="s">
        <v>537</v>
      </c>
    </row>
    <row r="38" spans="1:9" x14ac:dyDescent="0.25">
      <c r="A38" s="22" t="str">
        <f ca="1">"Imprimé à Limeil-Brévannes, le "&amp;TEXT(TODAY(),"jjjj j mmmm aaaa")&amp;"."</f>
        <v>Imprimé à Limeil-Brévannes, le mardi 21 février 2023.</v>
      </c>
      <c r="B38" s="22"/>
      <c r="C38" s="22"/>
      <c r="D38" s="22"/>
      <c r="E38" s="22"/>
      <c r="F38" s="22"/>
      <c r="G38" s="22"/>
      <c r="H38" s="22"/>
      <c r="I38" s="22"/>
    </row>
    <row r="39" spans="1:9" x14ac:dyDescent="0.25">
      <c r="A39" s="22" t="str">
        <f>"État des menus journaliers du mois d'octobre "&amp;$A$1&amp;"."</f>
        <v>État des menus journaliers du mois d'octobre 2023.</v>
      </c>
      <c r="B39" s="22"/>
      <c r="C39" s="22"/>
      <c r="D39" s="22"/>
      <c r="E39" s="22"/>
      <c r="F39" s="22"/>
      <c r="G39" s="22"/>
      <c r="H39" s="22"/>
      <c r="I39" s="22"/>
    </row>
    <row r="40" spans="1:9" x14ac:dyDescent="0.25">
      <c r="A40" s="1" t="s">
        <v>514</v>
      </c>
      <c r="B40" s="1" t="s">
        <v>532</v>
      </c>
      <c r="C40" s="16" t="s">
        <v>538</v>
      </c>
      <c r="D40" s="16" t="s">
        <v>533</v>
      </c>
      <c r="E40" s="16" t="s">
        <v>534</v>
      </c>
      <c r="F40" s="16" t="s">
        <v>535</v>
      </c>
      <c r="G40" s="16" t="s">
        <v>536</v>
      </c>
      <c r="H40" s="16" t="s">
        <v>529</v>
      </c>
      <c r="I40" s="16" t="s">
        <v>537</v>
      </c>
    </row>
    <row r="42" spans="1:9" x14ac:dyDescent="0.25">
      <c r="A42" s="22" t="str">
        <f ca="1">"Imprimé à Limeil-Brévannes, le "&amp;TEXT(TODAY(),"jjjj j mmmm aaaa")&amp;"."</f>
        <v>Imprimé à Limeil-Brévannes, le mardi 21 février 2023.</v>
      </c>
      <c r="B42" s="22"/>
      <c r="C42" s="22"/>
      <c r="D42" s="22"/>
      <c r="E42" s="22"/>
      <c r="F42" s="22"/>
      <c r="G42" s="22"/>
      <c r="H42" s="22"/>
      <c r="I42" s="22"/>
    </row>
    <row r="43" spans="1:9" x14ac:dyDescent="0.25">
      <c r="A43" s="22" t="str">
        <f>"État des menus journaliers du mois de novembre "&amp;$A$1&amp;"."</f>
        <v>État des menus journaliers du mois de novembre 2023.</v>
      </c>
      <c r="B43" s="22"/>
      <c r="C43" s="22"/>
      <c r="D43" s="22"/>
      <c r="E43" s="22"/>
      <c r="F43" s="22"/>
      <c r="G43" s="22"/>
      <c r="H43" s="22"/>
      <c r="I43" s="22"/>
    </row>
    <row r="44" spans="1:9" x14ac:dyDescent="0.25">
      <c r="A44" s="1" t="s">
        <v>514</v>
      </c>
      <c r="B44" s="1" t="s">
        <v>532</v>
      </c>
      <c r="C44" s="16" t="s">
        <v>538</v>
      </c>
      <c r="D44" s="16" t="s">
        <v>533</v>
      </c>
      <c r="E44" s="16" t="s">
        <v>534</v>
      </c>
      <c r="F44" s="16" t="s">
        <v>535</v>
      </c>
      <c r="G44" s="16" t="s">
        <v>536</v>
      </c>
      <c r="H44" s="16" t="s">
        <v>529</v>
      </c>
      <c r="I44" s="16" t="s">
        <v>537</v>
      </c>
    </row>
    <row r="46" spans="1:9" x14ac:dyDescent="0.25">
      <c r="A46" s="22" t="str">
        <f ca="1">"Imprimé à Limeil-Brévannes, le "&amp;TEXT(TODAY(),"jjjj j mmmm aaaa")&amp;"."</f>
        <v>Imprimé à Limeil-Brévannes, le mardi 21 février 2023.</v>
      </c>
      <c r="B46" s="22"/>
      <c r="C46" s="22"/>
      <c r="D46" s="22"/>
      <c r="E46" s="22"/>
      <c r="F46" s="22"/>
      <c r="G46" s="22"/>
      <c r="H46" s="22"/>
      <c r="I46" s="22"/>
    </row>
    <row r="47" spans="1:9" x14ac:dyDescent="0.25">
      <c r="A47" s="22" t="str">
        <f>"État des menus journaliers du mois de décembre "&amp;$A$1&amp;"."</f>
        <v>État des menus journaliers du mois de décembre 2023.</v>
      </c>
      <c r="B47" s="22"/>
      <c r="C47" s="22"/>
      <c r="D47" s="22"/>
      <c r="E47" s="22"/>
      <c r="F47" s="22"/>
      <c r="G47" s="22"/>
      <c r="H47" s="22"/>
      <c r="I47" s="22"/>
    </row>
    <row r="48" spans="1:9" x14ac:dyDescent="0.25">
      <c r="A48" s="1" t="s">
        <v>514</v>
      </c>
      <c r="B48" s="1" t="s">
        <v>532</v>
      </c>
      <c r="C48" s="16" t="s">
        <v>538</v>
      </c>
      <c r="D48" s="16" t="s">
        <v>533</v>
      </c>
      <c r="E48" s="16" t="s">
        <v>534</v>
      </c>
      <c r="F48" s="16" t="s">
        <v>535</v>
      </c>
      <c r="G48" s="16" t="s">
        <v>536</v>
      </c>
      <c r="H48" s="16" t="s">
        <v>529</v>
      </c>
      <c r="I48" s="16" t="s">
        <v>537</v>
      </c>
    </row>
    <row r="50" spans="1:9" x14ac:dyDescent="0.25">
      <c r="A50" s="22" t="str">
        <f ca="1">"Imprimé à Limeil-Brévannes, le "&amp;TEXT(TODAY(),"jjjj j mmmm aaaa")&amp;"."</f>
        <v>Imprimé à Limeil-Brévannes, le mardi 21 février 2023.</v>
      </c>
      <c r="B50" s="22"/>
      <c r="C50" s="22"/>
      <c r="D50" s="22"/>
      <c r="E50" s="22"/>
      <c r="F50" s="22"/>
      <c r="G50" s="22"/>
      <c r="H50" s="22"/>
      <c r="I50" s="22"/>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487680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election activeCell="I22" sqref="I22"/>
    </sheetView>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2" t="str">
        <f>"État des menus viande midi weekend du mois de janvier "&amp;$A$1&amp;"."</f>
        <v>État des menus viande midi weekend du mois de janvier 2023.</v>
      </c>
      <c r="B3" s="22"/>
      <c r="C3" s="22"/>
      <c r="D3" s="22"/>
      <c r="E3" s="22"/>
      <c r="F3" s="22"/>
      <c r="G3" s="22"/>
    </row>
    <row r="4" spans="1:7" x14ac:dyDescent="0.25">
      <c r="A4" s="16" t="s">
        <v>514</v>
      </c>
      <c r="B4" s="16" t="s">
        <v>533</v>
      </c>
      <c r="C4" s="16" t="s">
        <v>535</v>
      </c>
      <c r="D4" s="16" t="s">
        <v>536</v>
      </c>
      <c r="E4" s="16" t="s">
        <v>539</v>
      </c>
      <c r="F4" s="16" t="s">
        <v>524</v>
      </c>
      <c r="G4" s="16" t="s">
        <v>537</v>
      </c>
    </row>
    <row r="6" spans="1:7" x14ac:dyDescent="0.25">
      <c r="A6" s="22" t="str">
        <f ca="1">"Imprimé à Limeil-Brévannes, le "&amp;TEXT(TODAY(),"jjjj j mmmm aaaa")&amp;"."</f>
        <v>Imprimé à Limeil-Brévannes, le mardi 21 février 2023.</v>
      </c>
      <c r="B6" s="22"/>
      <c r="C6" s="22"/>
      <c r="D6" s="22"/>
      <c r="E6" s="22"/>
      <c r="F6" s="22"/>
      <c r="G6" s="22"/>
    </row>
    <row r="7" spans="1:7" x14ac:dyDescent="0.25">
      <c r="A7" s="22" t="str">
        <f>"État des menus viande midi weekend du mois de février "&amp;$A$1&amp;"."</f>
        <v>État des menus viande midi weekend du mois de février 2023.</v>
      </c>
      <c r="B7" s="22"/>
      <c r="C7" s="22"/>
      <c r="D7" s="22"/>
      <c r="E7" s="22"/>
      <c r="F7" s="22"/>
      <c r="G7" s="22"/>
    </row>
    <row r="8" spans="1:7" x14ac:dyDescent="0.25">
      <c r="A8" s="16" t="s">
        <v>514</v>
      </c>
      <c r="B8" s="16" t="s">
        <v>533</v>
      </c>
      <c r="C8" s="16" t="s">
        <v>535</v>
      </c>
      <c r="D8" s="16" t="s">
        <v>536</v>
      </c>
      <c r="E8" s="16" t="s">
        <v>539</v>
      </c>
      <c r="F8" s="16" t="s">
        <v>524</v>
      </c>
      <c r="G8" s="16" t="s">
        <v>537</v>
      </c>
    </row>
    <row r="10" spans="1:7" x14ac:dyDescent="0.25">
      <c r="A10" s="22" t="str">
        <f ca="1">"Imprimé à Limeil-Brévannes, le "&amp;TEXT(TODAY(),"jjjj j mmmm aaaa")&amp;"."</f>
        <v>Imprimé à Limeil-Brévannes, le mardi 21 février 2023.</v>
      </c>
      <c r="B10" s="22"/>
      <c r="C10" s="22"/>
      <c r="D10" s="22"/>
      <c r="E10" s="22"/>
      <c r="F10" s="22"/>
      <c r="G10" s="22"/>
    </row>
    <row r="11" spans="1:7" x14ac:dyDescent="0.25">
      <c r="A11" s="22" t="str">
        <f>"État des menus viande midi weekend du mois de mars "&amp;$A$1&amp;"."</f>
        <v>État des menus viande midi weekend du mois de mars 2023.</v>
      </c>
      <c r="B11" s="22"/>
      <c r="C11" s="22"/>
      <c r="D11" s="22"/>
      <c r="E11" s="22"/>
      <c r="F11" s="22"/>
      <c r="G11" s="22"/>
    </row>
    <row r="12" spans="1:7" x14ac:dyDescent="0.25">
      <c r="A12" s="16" t="s">
        <v>514</v>
      </c>
      <c r="B12" s="16" t="s">
        <v>533</v>
      </c>
      <c r="C12" s="16" t="s">
        <v>535</v>
      </c>
      <c r="D12" s="16" t="s">
        <v>536</v>
      </c>
      <c r="E12" s="16" t="s">
        <v>539</v>
      </c>
      <c r="F12" s="16" t="s">
        <v>524</v>
      </c>
      <c r="G12" s="16" t="s">
        <v>537</v>
      </c>
    </row>
    <row r="14" spans="1:7" x14ac:dyDescent="0.25">
      <c r="A14" s="22" t="str">
        <f ca="1">"Imprimé à Limeil-Brévannes, le "&amp;TEXT(TODAY(),"jjjj j mmmm aaaa")&amp;"."</f>
        <v>Imprimé à Limeil-Brévannes, le mardi 21 février 2023.</v>
      </c>
      <c r="B14" s="22"/>
      <c r="C14" s="22"/>
      <c r="D14" s="22"/>
      <c r="E14" s="22"/>
      <c r="F14" s="22"/>
      <c r="G14" s="22"/>
    </row>
    <row r="15" spans="1:7" x14ac:dyDescent="0.25">
      <c r="A15" s="22" t="str">
        <f>"État des menus viande midi weekend du mois d'avril "&amp;$A$1&amp;"."</f>
        <v>État des menus viande midi weekend du mois d'avril 2023.</v>
      </c>
      <c r="B15" s="22"/>
      <c r="C15" s="22"/>
      <c r="D15" s="22"/>
      <c r="E15" s="22"/>
      <c r="F15" s="22"/>
      <c r="G15" s="22"/>
    </row>
    <row r="16" spans="1:7" x14ac:dyDescent="0.25">
      <c r="A16" s="16" t="s">
        <v>514</v>
      </c>
      <c r="B16" s="16" t="s">
        <v>533</v>
      </c>
      <c r="C16" s="16" t="s">
        <v>535</v>
      </c>
      <c r="D16" s="16" t="s">
        <v>536</v>
      </c>
      <c r="E16" s="16" t="s">
        <v>539</v>
      </c>
      <c r="F16" s="16" t="s">
        <v>524</v>
      </c>
      <c r="G16" s="16" t="s">
        <v>537</v>
      </c>
    </row>
    <row r="18" spans="1:7" x14ac:dyDescent="0.25">
      <c r="A18" s="22" t="str">
        <f ca="1">"Imprimé à Limeil-Brévannes, le "&amp;TEXT(TODAY(),"jjjj j mmmm aaaa")&amp;"."</f>
        <v>Imprimé à Limeil-Brévannes, le mardi 21 février 2023.</v>
      </c>
      <c r="B18" s="22"/>
      <c r="C18" s="22"/>
      <c r="D18" s="22"/>
      <c r="E18" s="22"/>
      <c r="F18" s="22"/>
      <c r="G18" s="22"/>
    </row>
    <row r="19" spans="1:7" x14ac:dyDescent="0.25">
      <c r="A19" s="22" t="str">
        <f>"État des menus viande midi weekend du mois de mai "&amp;$A$1&amp;"."</f>
        <v>État des menus viande midi weekend du mois de mai 2023.</v>
      </c>
      <c r="B19" s="22"/>
      <c r="C19" s="22"/>
      <c r="D19" s="22"/>
      <c r="E19" s="22"/>
      <c r="F19" s="22"/>
      <c r="G19" s="22"/>
    </row>
    <row r="20" spans="1:7" x14ac:dyDescent="0.25">
      <c r="A20" s="16" t="s">
        <v>514</v>
      </c>
      <c r="B20" s="16" t="s">
        <v>533</v>
      </c>
      <c r="C20" s="16" t="s">
        <v>535</v>
      </c>
      <c r="D20" s="16" t="s">
        <v>536</v>
      </c>
      <c r="E20" s="16" t="s">
        <v>539</v>
      </c>
      <c r="F20" s="16" t="s">
        <v>524</v>
      </c>
      <c r="G20" s="16" t="s">
        <v>537</v>
      </c>
    </row>
    <row r="22" spans="1:7" x14ac:dyDescent="0.25">
      <c r="A22" s="22" t="str">
        <f ca="1">"Imprimé à Limeil-Brévannes, le "&amp;TEXT(TODAY(),"jjjj j mmmm aaaa")&amp;"."</f>
        <v>Imprimé à Limeil-Brévannes, le mardi 21 février 2023.</v>
      </c>
      <c r="B22" s="22"/>
      <c r="C22" s="22"/>
      <c r="D22" s="22"/>
      <c r="E22" s="22"/>
      <c r="F22" s="22"/>
      <c r="G22" s="22"/>
    </row>
    <row r="23" spans="1:7" x14ac:dyDescent="0.25">
      <c r="A23" s="22" t="str">
        <f>"État des menus viande midi weekend du mois de juin "&amp;$A$1&amp;"."</f>
        <v>État des menus viande midi weekend du mois de juin 2023.</v>
      </c>
      <c r="B23" s="22"/>
      <c r="C23" s="22"/>
      <c r="D23" s="22"/>
      <c r="E23" s="22"/>
      <c r="F23" s="22"/>
      <c r="G23" s="22"/>
    </row>
    <row r="24" spans="1:7" x14ac:dyDescent="0.25">
      <c r="A24" s="16" t="s">
        <v>514</v>
      </c>
      <c r="B24" s="16" t="s">
        <v>533</v>
      </c>
      <c r="C24" s="16" t="s">
        <v>535</v>
      </c>
      <c r="D24" s="16" t="s">
        <v>536</v>
      </c>
      <c r="E24" s="16" t="s">
        <v>539</v>
      </c>
      <c r="F24" s="16" t="s">
        <v>524</v>
      </c>
      <c r="G24" s="16" t="s">
        <v>537</v>
      </c>
    </row>
    <row r="26" spans="1:7" x14ac:dyDescent="0.25">
      <c r="A26" s="22" t="str">
        <f ca="1">"Imprimé à Limeil-Brévannes, le "&amp;TEXT(TODAY(),"jjjj j mmmm aaaa")&amp;"."</f>
        <v>Imprimé à Limeil-Brévannes, le mardi 21 février 2023.</v>
      </c>
      <c r="B26" s="22"/>
      <c r="C26" s="22"/>
      <c r="D26" s="22"/>
      <c r="E26" s="22"/>
      <c r="F26" s="22"/>
      <c r="G26" s="22"/>
    </row>
    <row r="27" spans="1:7" x14ac:dyDescent="0.25">
      <c r="A27" s="22" t="str">
        <f>"État des menus viande midi weekend du mois de juillet "&amp;$A$1&amp;"."</f>
        <v>État des menus viande midi weekend du mois de juillet 2023.</v>
      </c>
      <c r="B27" s="22"/>
      <c r="C27" s="22"/>
      <c r="D27" s="22"/>
      <c r="E27" s="22"/>
      <c r="F27" s="22"/>
      <c r="G27" s="22"/>
    </row>
    <row r="28" spans="1:7" x14ac:dyDescent="0.25">
      <c r="A28" s="16" t="s">
        <v>514</v>
      </c>
      <c r="B28" s="16" t="s">
        <v>533</v>
      </c>
      <c r="C28" s="16" t="s">
        <v>535</v>
      </c>
      <c r="D28" s="16" t="s">
        <v>536</v>
      </c>
      <c r="E28" s="16" t="s">
        <v>539</v>
      </c>
      <c r="F28" s="16" t="s">
        <v>524</v>
      </c>
      <c r="G28" s="16" t="s">
        <v>537</v>
      </c>
    </row>
    <row r="30" spans="1:7" x14ac:dyDescent="0.25">
      <c r="A30" s="22" t="str">
        <f ca="1">"Imprimé à Limeil-Brévannes, le "&amp;TEXT(TODAY(),"jjjj j mmmm aaaa")&amp;"."</f>
        <v>Imprimé à Limeil-Brévannes, le mardi 21 février 2023.</v>
      </c>
      <c r="B30" s="22"/>
      <c r="C30" s="22"/>
      <c r="D30" s="22"/>
      <c r="E30" s="22"/>
      <c r="F30" s="22"/>
      <c r="G30" s="22"/>
    </row>
    <row r="31" spans="1:7" x14ac:dyDescent="0.25">
      <c r="A31" s="22" t="str">
        <f>"État des menus viande midi weekend du mois d'août "&amp;$A$1&amp;"."</f>
        <v>État des menus viande midi weekend du mois d'août 2023.</v>
      </c>
      <c r="B31" s="22"/>
      <c r="C31" s="22"/>
      <c r="D31" s="22"/>
      <c r="E31" s="22"/>
      <c r="F31" s="22"/>
      <c r="G31" s="22"/>
    </row>
    <row r="32" spans="1:7" x14ac:dyDescent="0.25">
      <c r="A32" s="16" t="s">
        <v>514</v>
      </c>
      <c r="B32" s="16" t="s">
        <v>533</v>
      </c>
      <c r="C32" s="16" t="s">
        <v>535</v>
      </c>
      <c r="D32" s="16" t="s">
        <v>536</v>
      </c>
      <c r="E32" s="16" t="s">
        <v>539</v>
      </c>
      <c r="F32" s="16" t="s">
        <v>524</v>
      </c>
      <c r="G32" s="16" t="s">
        <v>537</v>
      </c>
    </row>
    <row r="34" spans="1:7" x14ac:dyDescent="0.25">
      <c r="A34" s="22" t="str">
        <f ca="1">"Imprimé à Limeil-Brévannes, le "&amp;TEXT(TODAY(),"jjjj j mmmm aaaa")&amp;"."</f>
        <v>Imprimé à Limeil-Brévannes, le mardi 21 février 2023.</v>
      </c>
      <c r="B34" s="22"/>
      <c r="C34" s="22"/>
      <c r="D34" s="22"/>
      <c r="E34" s="22"/>
      <c r="F34" s="22"/>
      <c r="G34" s="22"/>
    </row>
    <row r="35" spans="1:7" x14ac:dyDescent="0.25">
      <c r="A35" s="22" t="str">
        <f>"État des menus viande midi weekend du mois de septembre "&amp;$A$1&amp;"."</f>
        <v>État des menus viande midi weekend du mois de septembre 2023.</v>
      </c>
      <c r="B35" s="22"/>
      <c r="C35" s="22"/>
      <c r="D35" s="22"/>
      <c r="E35" s="22"/>
      <c r="F35" s="22"/>
      <c r="G35" s="22"/>
    </row>
    <row r="36" spans="1:7" x14ac:dyDescent="0.25">
      <c r="A36" s="16" t="s">
        <v>514</v>
      </c>
      <c r="B36" s="16" t="s">
        <v>533</v>
      </c>
      <c r="C36" s="16" t="s">
        <v>535</v>
      </c>
      <c r="D36" s="16" t="s">
        <v>536</v>
      </c>
      <c r="E36" s="16" t="s">
        <v>539</v>
      </c>
      <c r="F36" s="16" t="s">
        <v>524</v>
      </c>
      <c r="G36" s="16" t="s">
        <v>537</v>
      </c>
    </row>
    <row r="38" spans="1:7" x14ac:dyDescent="0.25">
      <c r="A38" s="22" t="str">
        <f ca="1">"Imprimé à Limeil-Brévannes, le "&amp;TEXT(TODAY(),"jjjj j mmmm aaaa")&amp;"."</f>
        <v>Imprimé à Limeil-Brévannes, le mardi 21 février 2023.</v>
      </c>
      <c r="B38" s="22"/>
      <c r="C38" s="22"/>
      <c r="D38" s="22"/>
      <c r="E38" s="22"/>
      <c r="F38" s="22"/>
      <c r="G38" s="22"/>
    </row>
    <row r="39" spans="1:7" x14ac:dyDescent="0.25">
      <c r="A39" s="22" t="str">
        <f>"État des menus viande midi weekend du mois d'octobre "&amp;$A$1&amp;"."</f>
        <v>État des menus viande midi weekend du mois d'octobre 2023.</v>
      </c>
      <c r="B39" s="22"/>
      <c r="C39" s="22"/>
      <c r="D39" s="22"/>
      <c r="E39" s="22"/>
      <c r="F39" s="22"/>
      <c r="G39" s="22"/>
    </row>
    <row r="40" spans="1:7" x14ac:dyDescent="0.25">
      <c r="A40" s="16" t="s">
        <v>514</v>
      </c>
      <c r="B40" s="16" t="s">
        <v>533</v>
      </c>
      <c r="C40" s="16" t="s">
        <v>535</v>
      </c>
      <c r="D40" s="16" t="s">
        <v>536</v>
      </c>
      <c r="E40" s="16" t="s">
        <v>539</v>
      </c>
      <c r="F40" s="16" t="s">
        <v>524</v>
      </c>
      <c r="G40" s="16" t="s">
        <v>537</v>
      </c>
    </row>
    <row r="42" spans="1:7" x14ac:dyDescent="0.25">
      <c r="A42" s="22" t="str">
        <f ca="1">"Imprimé à Limeil-Brévannes, le "&amp;TEXT(TODAY(),"jjjj j mmmm aaaa")&amp;"."</f>
        <v>Imprimé à Limeil-Brévannes, le mardi 21 février 2023.</v>
      </c>
      <c r="B42" s="22"/>
      <c r="C42" s="22"/>
      <c r="D42" s="22"/>
      <c r="E42" s="22"/>
      <c r="F42" s="22"/>
      <c r="G42" s="22"/>
    </row>
    <row r="43" spans="1:7" x14ac:dyDescent="0.25">
      <c r="A43" s="22" t="str">
        <f>"État des menus viande midi weekend du mois de novembre "&amp;$A$1&amp;"."</f>
        <v>État des menus viande midi weekend du mois de novembre 2023.</v>
      </c>
      <c r="B43" s="22"/>
      <c r="C43" s="22"/>
      <c r="D43" s="22"/>
      <c r="E43" s="22"/>
      <c r="F43" s="22"/>
      <c r="G43" s="22"/>
    </row>
    <row r="44" spans="1:7" x14ac:dyDescent="0.25">
      <c r="A44" s="16" t="s">
        <v>514</v>
      </c>
      <c r="B44" s="16" t="s">
        <v>533</v>
      </c>
      <c r="C44" s="16" t="s">
        <v>535</v>
      </c>
      <c r="D44" s="16" t="s">
        <v>536</v>
      </c>
      <c r="E44" s="16" t="s">
        <v>539</v>
      </c>
      <c r="F44" s="16" t="s">
        <v>524</v>
      </c>
      <c r="G44" s="16" t="s">
        <v>537</v>
      </c>
    </row>
    <row r="46" spans="1:7" x14ac:dyDescent="0.25">
      <c r="A46" s="22" t="str">
        <f ca="1">"Imprimé à Limeil-Brévannes, le "&amp;TEXT(TODAY(),"jjjj j mmmm aaaa")&amp;"."</f>
        <v>Imprimé à Limeil-Brévannes, le mardi 21 février 2023.</v>
      </c>
      <c r="B46" s="22"/>
      <c r="C46" s="22"/>
      <c r="D46" s="22"/>
      <c r="E46" s="22"/>
      <c r="F46" s="22"/>
      <c r="G46" s="22"/>
    </row>
    <row r="47" spans="1:7" x14ac:dyDescent="0.25">
      <c r="A47" s="22" t="str">
        <f>"État des menus viande midi weekend du mois de décembre "&amp;$A$1&amp;"."</f>
        <v>État des menus viande midi weekend du mois de décembre 2023.</v>
      </c>
      <c r="B47" s="22"/>
      <c r="C47" s="22"/>
      <c r="D47" s="22"/>
      <c r="E47" s="22"/>
      <c r="F47" s="22"/>
      <c r="G47" s="22"/>
    </row>
    <row r="48" spans="1:7" x14ac:dyDescent="0.25">
      <c r="A48" s="16" t="s">
        <v>514</v>
      </c>
      <c r="B48" s="16" t="s">
        <v>533</v>
      </c>
      <c r="C48" s="16" t="s">
        <v>535</v>
      </c>
      <c r="D48" s="16" t="s">
        <v>536</v>
      </c>
      <c r="E48" s="16" t="s">
        <v>539</v>
      </c>
      <c r="F48" s="16" t="s">
        <v>524</v>
      </c>
      <c r="G48" s="16" t="s">
        <v>537</v>
      </c>
    </row>
    <row r="50" spans="1:7" x14ac:dyDescent="0.25">
      <c r="A50" s="22" t="str">
        <f ca="1">"Imprimé à Limeil-Brévannes, le "&amp;TEXT(TODAY(),"jjjj j mmmm aaaa")&amp;"."</f>
        <v>Imprimé à Limeil-Brévannes, le mardi 21 février 2023.</v>
      </c>
      <c r="B50" s="22"/>
      <c r="C50" s="22"/>
      <c r="D50" s="22"/>
      <c r="E50" s="22"/>
      <c r="F50" s="22"/>
      <c r="G50" s="22"/>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2023-02-21T06:09:33Z</dcterms:modified>
</cp:coreProperties>
</file>