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8_{42A0E65E-A4F0-48E0-95BB-EE4ADCBF9467}" xr6:coauthVersionLast="36" xr6:coauthVersionMax="36" xr10:uidLastSave="{00000000-0000-0000-0000-000000000000}"/>
  <bookViews>
    <workbookView xWindow="2904" yWindow="744" windowWidth="23064" windowHeight="11820"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A50" i="7" l="1"/>
  <c r="A46" i="7"/>
  <c r="A42" i="7"/>
  <c r="A38" i="7"/>
  <c r="A34" i="7"/>
  <c r="A30" i="7"/>
  <c r="A26" i="7"/>
  <c r="A22" i="7"/>
  <c r="A18" i="7"/>
  <c r="A14" i="7"/>
  <c r="A10" i="7"/>
  <c r="A6" i="7" l="1"/>
  <c r="A1" i="7" l="1"/>
  <c r="A50" i="6"/>
  <c r="A46" i="6"/>
  <c r="A42" i="6"/>
  <c r="A38" i="6"/>
  <c r="A34" i="6"/>
  <c r="A30" i="6"/>
  <c r="A26" i="6"/>
  <c r="A22" i="6"/>
  <c r="A18" i="6"/>
  <c r="A14" i="6"/>
  <c r="A10" i="6"/>
  <c r="A6" i="6"/>
  <c r="A47" i="7" l="1"/>
  <c r="A39" i="7"/>
  <c r="A31" i="7"/>
  <c r="A23" i="7"/>
  <c r="A15" i="7"/>
  <c r="A7" i="7"/>
  <c r="A43" i="7"/>
  <c r="A35" i="7"/>
  <c r="A27" i="7"/>
  <c r="A19" i="7"/>
  <c r="A11" i="7"/>
  <c r="A3" i="7"/>
  <c r="A1" i="6"/>
  <c r="A50" i="5"/>
  <c r="A46" i="5"/>
  <c r="A42" i="5"/>
  <c r="A38" i="5"/>
  <c r="A34" i="5"/>
  <c r="A30" i="5"/>
  <c r="A26" i="5"/>
  <c r="A22" i="5"/>
  <c r="A18" i="5"/>
  <c r="A14" i="5"/>
  <c r="A43" i="6" l="1"/>
  <c r="A35" i="6"/>
  <c r="A27" i="6"/>
  <c r="A19" i="6"/>
  <c r="A11" i="6"/>
  <c r="A3" i="6"/>
  <c r="A47" i="6"/>
  <c r="A39" i="6"/>
  <c r="A31" i="6"/>
  <c r="A23" i="6"/>
  <c r="A15" i="6"/>
  <c r="A7"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<sst xmlns="http://schemas.openxmlformats.org/spreadsheetml/2006/main" count="2280" uniqueCount="557">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</sst>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3" fillId="0" borderId="0"/>
  </cellStyleXfs>
  <cellXfs count="19">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1" fillId="0" borderId="0" xfId="0" applyFont="1" applyAlignment="1">
      <alignment horizontal="center"/>
    </xf>
    <xf numFmtId="0" fontId="4" fillId="0" borderId="0" xfId="0" applyFont="1" applyAlignment="1">
      <alignment horizontal="center"/>
    </xf>
  </cellXfs>
  <cellStyles count="2">
    <cellStyle name="Normal" xfId="0" builtinId="0"/>
    <cellStyle name="Normal 2" xfId="1" xr:uid="{00000000-0005-0000-0000-000001000000}"/>
  </cellStyles>
  <dxfs count="43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45720</xdr:colOff>
          <xdr:row>5</xdr:row>
          <xdr:rowOff>22860</xdr:rowOff>
        </xdr:from>
        <xdr:to>
          <xdr:col>1</xdr:col>
          <xdr:colOff>403860</xdr:colOff>
          <xdr:row>6</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15240</xdr:colOff>
          <xdr:row>7</xdr:row>
          <xdr:rowOff>15240</xdr:rowOff>
        </xdr:from>
        <xdr:to>
          <xdr:col>1</xdr:col>
          <xdr:colOff>266700</xdr:colOff>
          <xdr:row>8</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22860</xdr:colOff>
          <xdr:row>8</xdr:row>
          <xdr:rowOff>167640</xdr:rowOff>
        </xdr:from>
        <xdr:to>
          <xdr:col>2</xdr:col>
          <xdr:colOff>571500</xdr:colOff>
          <xdr:row>10</xdr:row>
          <xdr:rowOff>15240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38100</xdr:colOff>
          <xdr:row>11</xdr:row>
          <xdr:rowOff>15240</xdr:rowOff>
        </xdr:from>
        <xdr:to>
          <xdr:col>2</xdr:col>
          <xdr:colOff>144780</xdr:colOff>
          <xdr:row>12</xdr:row>
          <xdr:rowOff>30480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60960</xdr:colOff>
          <xdr:row>13</xdr:row>
          <xdr:rowOff>0</xdr:rowOff>
        </xdr:from>
        <xdr:to>
          <xdr:col>2</xdr:col>
          <xdr:colOff>716280</xdr:colOff>
          <xdr:row>14</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15</xdr:row>
          <xdr:rowOff>22860</xdr:rowOff>
        </xdr:from>
        <xdr:to>
          <xdr:col>2</xdr:col>
          <xdr:colOff>571500</xdr:colOff>
          <xdr:row>16</xdr:row>
          <xdr:rowOff>38100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53340</xdr:colOff>
          <xdr:row>17</xdr:row>
          <xdr:rowOff>22860</xdr:rowOff>
        </xdr:from>
        <xdr:to>
          <xdr:col>3</xdr:col>
          <xdr:colOff>449580</xdr:colOff>
          <xdr:row>18</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662940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495300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33" dataDxfId="432">
  <autoFilter ref="A3:B21" xr:uid="{00000000-0009-0000-0100-000001000000}"/>
  <tableColumns count="2">
    <tableColumn id="1" xr3:uid="{00000000-0010-0000-0000-000001000000}" name="Nom nature création" dataDxfId="431"/>
    <tableColumn id="2" xr3:uid="{00000000-0010-0000-0000-000002000000}" name="Code nature création" dataDxfId="430"/>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29">
  <autoFilter ref="D3:E15" xr:uid="{00000000-0009-0000-0100-000002000000}"/>
  <tableColumns count="2">
    <tableColumn id="1" xr3:uid="{00000000-0010-0000-0100-000001000000}" name="Nom nature article menu" dataDxfId="428"/>
    <tableColumn id="2" xr3:uid="{00000000-0010-0000-0100-000002000000}" name="Code nature article menu" dataDxfId="427"/>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26">
  <autoFilter ref="G3:J121" xr:uid="{00000000-0009-0000-0100-000003000000}"/>
  <tableColumns count="4">
    <tableColumn id="2" xr3:uid="{00000000-0010-0000-0200-000002000000}" name="Code produit" dataDxfId="425"/>
    <tableColumn id="1" xr3:uid="{00000000-0010-0000-0200-000001000000}" name="Nom produit" dataDxfId="424" dataCellStyle="Normal 2"/>
    <tableColumn id="3" xr3:uid="{00000000-0010-0000-0200-000003000000}" name="Libellé produit" dataDxfId="423" dataCellStyle="Normal 2"/>
    <tableColumn id="4" xr3:uid="{00000000-0010-0000-0200-000004000000}" name="Clé produit" dataDxfId="42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21" dataDxfId="420">
  <autoFilter ref="L3:M15" xr:uid="{00000000-0009-0000-0100-000004000000}"/>
  <tableColumns count="2">
    <tableColumn id="1" xr3:uid="{00000000-0010-0000-0300-000001000000}" name="Nom période" dataDxfId="419" dataCellStyle="Normal 2"/>
    <tableColumn id="2" xr3:uid="{00000000-0010-0000-0300-000002000000}" name="Code période" dataDxfId="418"/>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17" dataDxfId="416">
  <autoFilter ref="O3:P39" xr:uid="{00000000-0009-0000-0100-000005000000}"/>
  <tableColumns count="2">
    <tableColumn id="1" xr3:uid="{00000000-0010-0000-0400-000001000000}" name="Nom conditionnement" dataDxfId="415" dataCellStyle="Normal 2"/>
    <tableColumn id="2" xr3:uid="{00000000-0010-0000-0400-000002000000}" name="Code conditionnement" dataDxfId="414"/>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BDArticlesMenus" displayName="TabBDArticlesMenus" ref="A1:M119" totalsRowShown="0" headerRowDxfId="413" dataDxfId="412">
  <autoFilter ref="A1:M119" xr:uid="{00000000-0009-0000-0100-000006000000}"/>
  <tableColumns count="13">
    <tableColumn id="1" xr3:uid="{00000000-0010-0000-0500-000001000000}" name="Nom nature création" dataDxfId="411"/>
    <tableColumn id="2" xr3:uid="{00000000-0010-0000-0500-000002000000}" name="Code nature création" dataDxfId="410"/>
    <tableColumn id="3" xr3:uid="{00000000-0010-0000-0500-000003000000}" name="Nom nature article menu" dataDxfId="409"/>
    <tableColumn id="4" xr3:uid="{00000000-0010-0000-0500-000004000000}" name="Code nature article menu" dataDxfId="408"/>
    <tableColumn id="5" xr3:uid="{00000000-0010-0000-0500-000005000000}" name="Nom article menu" dataDxfId="407"/>
    <tableColumn id="6" xr3:uid="{00000000-0010-0000-0500-000006000000}" name="Code article menu" dataDxfId="406"/>
    <tableColumn id="7" xr3:uid="{00000000-0010-0000-0500-000007000000}" name="Nom période article menu" dataDxfId="405"/>
    <tableColumn id="8" xr3:uid="{00000000-0010-0000-0500-000008000000}" name="Code période article menu" dataDxfId="404"/>
    <tableColumn id="9" xr3:uid="{00000000-0010-0000-0500-000009000000}" name="Nom conditionnement article menu" dataDxfId="403" dataCellStyle="Normal 2"/>
    <tableColumn id="10" xr3:uid="{00000000-0010-0000-0500-00000A000000}" name="Code conditionnement article menu" dataDxfId="402"/>
    <tableColumn id="11" xr3:uid="{00000000-0010-0000-0500-00000B000000}" name="Date création article menu" dataDxfId="401"/>
    <tableColumn id="12" xr3:uid="{00000000-0010-0000-0500-00000C000000}" name="Numéro création article menu" dataDxfId="400"/>
    <tableColumn id="13" xr3:uid="{00000000-0010-0000-0500-00000D000000}"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TabBDMenus" displayName="TabBDMenus" ref="A2:AK3" insertRow="1" totalsRowShown="0" headerRowDxfId="398" dataDxfId="397">
  <autoFilter ref="A2:AK3" xr:uid="{00000000-0009-0000-0100-000007000000}"/>
  <tableColumns count="37">
    <tableColumn id="1" xr3:uid="{00000000-0010-0000-0600-000001000000}" name="Nom nature création" dataDxfId="396"/>
    <tableColumn id="2" xr3:uid="{00000000-0010-0000-0600-000002000000}" name="Code nature création" dataDxfId="395"/>
    <tableColumn id="3" xr3:uid="{00000000-0010-0000-0600-000003000000}" name="Date menu" dataDxfId="394"/>
    <tableColumn id="4" xr3:uid="{00000000-0010-0000-0600-000004000000}" name="Date création menu" dataDxfId="393"/>
    <tableColumn id="5" xr3:uid="{00000000-0010-0000-0600-000005000000}" name="Nom menu légume" dataDxfId="392"/>
    <tableColumn id="6" xr3:uid="{00000000-0010-0000-0600-000006000000}" name="Code menu légume" dataDxfId="391"/>
    <tableColumn id="7" xr3:uid="{00000000-0010-0000-0600-000007000000}" name="Nom période menu légume" dataDxfId="390"/>
    <tableColumn id="8" xr3:uid="{00000000-0010-0000-0600-000008000000}" name="Code période menu légume" dataDxfId="389"/>
    <tableColumn id="9" xr3:uid="{00000000-0010-0000-0600-000009000000}" name="Nom conditionnement menu légume" dataDxfId="388"/>
    <tableColumn id="10" xr3:uid="{00000000-0010-0000-0600-00000A000000}" name="Code conditionnement menu légume" dataDxfId="387"/>
    <tableColumn id="11" xr3:uid="{00000000-0010-0000-0600-00000B000000}" name="Nom menu légume deux" dataDxfId="386"/>
    <tableColumn id="12" xr3:uid="{00000000-0010-0000-0600-00000C000000}" name="Code menu légume deux" dataDxfId="385"/>
    <tableColumn id="13" xr3:uid="{00000000-0010-0000-0600-00000D000000}" name="Nom période menu légume deux" dataDxfId="384"/>
    <tableColumn id="14" xr3:uid="{00000000-0010-0000-0600-00000E000000}" name="Code période menu légume deux" dataDxfId="383"/>
    <tableColumn id="15" xr3:uid="{00000000-0010-0000-0600-00000F000000}" name="Nom conditionnement menu légume deux" dataDxfId="382"/>
    <tableColumn id="16" xr3:uid="{00000000-0010-0000-0600-000010000000}" name="Code conditionnement menu légume deux" dataDxfId="381"/>
    <tableColumn id="17" xr3:uid="{00000000-0010-0000-0600-000011000000}" name="Quantité menu légume" dataDxfId="380"/>
    <tableColumn id="18" xr3:uid="{00000000-0010-0000-0600-000012000000}" name="Quanité menu légume deux" dataDxfId="379"/>
    <tableColumn id="19" xr3:uid="{00000000-0010-0000-0600-000013000000}" name="Nom menu viande" dataDxfId="378"/>
    <tableColumn id="20" xr3:uid="{00000000-0010-0000-0600-000014000000}" name="Code menu viande" dataDxfId="377"/>
    <tableColumn id="21" xr3:uid="{00000000-0010-0000-0600-000015000000}" name="Nom période menu viande" dataDxfId="376"/>
    <tableColumn id="22" xr3:uid="{00000000-0010-0000-0600-000016000000}" name="Code période menu viande" dataDxfId="375"/>
    <tableColumn id="23" xr3:uid="{00000000-0010-0000-0600-000017000000}" name="Nom conditionnement menu viande" dataDxfId="374"/>
    <tableColumn id="24" xr3:uid="{00000000-0010-0000-0600-000018000000}" name="Code conditionnement menu viande" dataDxfId="373"/>
    <tableColumn id="25" xr3:uid="{00000000-0010-0000-0600-000019000000}" name="Nom période menu viande midi weekend" dataDxfId="372"/>
    <tableColumn id="26" xr3:uid="{00000000-0010-0000-0600-00001A000000}" name="Code période menu viande midi weekend" dataDxfId="371"/>
    <tableColumn id="27" xr3:uid="{00000000-0010-0000-0600-00001B000000}" name="Quantité menu viande" dataDxfId="370"/>
    <tableColumn id="28" xr3:uid="{00000000-0010-0000-0600-00001C000000}" name="Nom menu dessert" dataDxfId="369"/>
    <tableColumn id="29" xr3:uid="{00000000-0010-0000-0600-00001D000000}" name="Code menu dessert" dataDxfId="368"/>
    <tableColumn id="30" xr3:uid="{00000000-0010-0000-0600-00001E000000}" name="Nom période menu dessert" dataDxfId="367"/>
    <tableColumn id="31" xr3:uid="{00000000-0010-0000-0600-00001F000000}" name="Code période menu dessert" dataDxfId="366"/>
    <tableColumn id="32" xr3:uid="{00000000-0010-0000-0600-000020000000}" name="Nom conditionnement menu dessert" dataDxfId="365"/>
    <tableColumn id="33" xr3:uid="{00000000-0010-0000-0600-000021000000}" name="Code conditionnement menu dessert" dataDxfId="364"/>
    <tableColumn id="34" xr3:uid="{00000000-0010-0000-0600-000022000000}" name="Quantité menu dessert" dataDxfId="363"/>
    <tableColumn id="35" xr3:uid="{00000000-0010-0000-0600-000023000000}" name="Numéro création menu" dataDxfId="362"/>
    <tableColumn id="36" xr3:uid="{00000000-0010-0000-0600-000024000000}" name="Nom jour férié" dataDxfId="361"/>
    <tableColumn id="37" xr3:uid="{00000000-0010-0000-0600-000025000000}" name="Mois menu" dataDxfId="360"/>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7000000}" name="TabMenusMidiRetraite1" displayName="TabMenusMidiRetraite1" ref="A4:H5" totalsRowShown="0" headerRowDxfId="359" dataDxfId="358">
  <autoFilter ref="A4:H5" xr:uid="{00000000-0009-0000-0100-000008000000}"/>
  <tableColumns count="8">
    <tableColumn id="1" xr3:uid="{00000000-0010-0000-0700-000001000000}" name="Date menu" dataDxfId="357"/>
    <tableColumn id="2" xr3:uid="{00000000-0010-0000-0700-000002000000}" name="Légume" dataDxfId="356"/>
    <tableColumn id="3" xr3:uid="{00000000-0010-0000-0700-000003000000}" name="Viande" dataDxfId="355"/>
    <tableColumn id="4" xr3:uid="{00000000-0010-0000-0700-000004000000}" name="Dessert" dataDxfId="354"/>
    <tableColumn id="5" xr3:uid="{00000000-0010-0000-0700-000005000000}" name="Jour férié" dataDxfId="353"/>
    <tableColumn id="6" xr3:uid="{00000000-0010-0000-0700-000006000000}" name="Destination" dataDxfId="352"/>
    <tableColumn id="7" xr3:uid="{00000000-0010-0000-0700-000007000000}" name="Numéro création menu" dataDxfId="351"/>
    <tableColumn id="8" xr3:uid="{00000000-0010-0000-0700-000008000000}" name="Mois" dataDxfId="350"/>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TabMenusMidiRetraite2" displayName="TabMenusMidiRetraite2" ref="A8:H9" insertRow="1" totalsRowShown="0" headerRowDxfId="349" dataDxfId="348">
  <autoFilter ref="A8:H9" xr:uid="{00000000-0009-0000-0100-000009000000}"/>
  <tableColumns count="8">
    <tableColumn id="1" xr3:uid="{00000000-0010-0000-0800-000001000000}" name="Date menu" dataDxfId="347"/>
    <tableColumn id="2" xr3:uid="{00000000-0010-0000-0800-000002000000}" name="Légume" dataDxfId="346"/>
    <tableColumn id="3" xr3:uid="{00000000-0010-0000-0800-000003000000}" name="Viande" dataDxfId="345"/>
    <tableColumn id="4" xr3:uid="{00000000-0010-0000-0800-000004000000}" name="Dessert" dataDxfId="344"/>
    <tableColumn id="5" xr3:uid="{00000000-0010-0000-0800-000005000000}" name="Jour férié" dataDxfId="343"/>
    <tableColumn id="6" xr3:uid="{00000000-0010-0000-0800-000006000000}" name="Destination" dataDxfId="342"/>
    <tableColumn id="7" xr3:uid="{00000000-0010-0000-0800-000007000000}" name="Numéro création menu" dataDxfId="341"/>
    <tableColumn id="8" xr3:uid="{00000000-0010-0000-0800-000008000000}" name="Mois" dataDxfId="340"/>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9000000}" name="TabMenusMidiRetraite3" displayName="TabMenusMidiRetraite3" ref="A12:H13" insertRow="1" totalsRowShown="0" headerRowDxfId="339" dataDxfId="338">
  <autoFilter ref="A12:H13" xr:uid="{00000000-0009-0000-0100-00000A000000}"/>
  <tableColumns count="8">
    <tableColumn id="1" xr3:uid="{00000000-0010-0000-0900-000001000000}" name="Date menu" dataDxfId="337"/>
    <tableColumn id="2" xr3:uid="{00000000-0010-0000-0900-000002000000}" name="Légume" dataDxfId="336"/>
    <tableColumn id="3" xr3:uid="{00000000-0010-0000-0900-000003000000}" name="Viande" dataDxfId="335"/>
    <tableColumn id="4" xr3:uid="{00000000-0010-0000-0900-000004000000}" name="Dessert" dataDxfId="334"/>
    <tableColumn id="5" xr3:uid="{00000000-0010-0000-0900-000005000000}" name="Jour férié" dataDxfId="333"/>
    <tableColumn id="6" xr3:uid="{00000000-0010-0000-0900-000006000000}" name="Destination" dataDxfId="332"/>
    <tableColumn id="7" xr3:uid="{00000000-0010-0000-0900-000007000000}" name="Numéro création menu" dataDxfId="331"/>
    <tableColumn id="8" xr3:uid="{00000000-0010-0000-0900-000008000000}" name="Mois" dataDxfId="33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A000000}" name="TabMenusMidiRetraite4" displayName="TabMenusMidiRetraite4" ref="A16:H17" insertRow="1" totalsRowShown="0" headerRowDxfId="329" dataDxfId="328">
  <autoFilter ref="A16:H17" xr:uid="{00000000-0009-0000-0100-00000B000000}"/>
  <tableColumns count="8">
    <tableColumn id="1" xr3:uid="{00000000-0010-0000-0A00-000001000000}" name="Date menu" dataDxfId="327"/>
    <tableColumn id="2" xr3:uid="{00000000-0010-0000-0A00-000002000000}" name="Légume" dataDxfId="326"/>
    <tableColumn id="3" xr3:uid="{00000000-0010-0000-0A00-000003000000}" name="Viande" dataDxfId="325"/>
    <tableColumn id="4" xr3:uid="{00000000-0010-0000-0A00-000004000000}" name="Dessert" dataDxfId="324"/>
    <tableColumn id="5" xr3:uid="{00000000-0010-0000-0A00-000005000000}" name="Jour férié" dataDxfId="323"/>
    <tableColumn id="6" xr3:uid="{00000000-0010-0000-0A00-000006000000}" name="Destination" dataDxfId="322"/>
    <tableColumn id="7" xr3:uid="{00000000-0010-0000-0A00-000007000000}" name="Numéro création menu" dataDxfId="321"/>
    <tableColumn id="8" xr3:uid="{00000000-0010-0000-0A00-000008000000}" name="Mois" dataDxfId="32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TabMenusMidiRetraite5" displayName="TabMenusMidiRetraite5" ref="A20:H21" insertRow="1" totalsRowShown="0" headerRowDxfId="319" dataDxfId="318">
  <autoFilter ref="A20:H21" xr:uid="{00000000-0009-0000-0100-00000C000000}"/>
  <tableColumns count="8">
    <tableColumn id="1" xr3:uid="{00000000-0010-0000-0B00-000001000000}" name="Date menu" dataDxfId="317"/>
    <tableColumn id="2" xr3:uid="{00000000-0010-0000-0B00-000002000000}" name="Légume" dataDxfId="316"/>
    <tableColumn id="3" xr3:uid="{00000000-0010-0000-0B00-000003000000}" name="Viande" dataDxfId="315"/>
    <tableColumn id="4" xr3:uid="{00000000-0010-0000-0B00-000004000000}" name="Dessert" dataDxfId="314"/>
    <tableColumn id="5" xr3:uid="{00000000-0010-0000-0B00-000005000000}" name="Jour férié" dataDxfId="313"/>
    <tableColumn id="6" xr3:uid="{00000000-0010-0000-0B00-000006000000}" name="Destination" dataDxfId="312"/>
    <tableColumn id="7" xr3:uid="{00000000-0010-0000-0B00-000007000000}" name="Numéro création menu" dataDxfId="311"/>
    <tableColumn id="8" xr3:uid="{00000000-0010-0000-0B00-000008000000}" name="Mois" dataDxfId="31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abMenusMidiRetraite6" displayName="TabMenusMidiRetraite6" ref="A24:H25" insertRow="1" totalsRowShown="0" headerRowDxfId="309" dataDxfId="308">
  <autoFilter ref="A24:H25" xr:uid="{00000000-0009-0000-0100-00000D000000}"/>
  <tableColumns count="8">
    <tableColumn id="1" xr3:uid="{00000000-0010-0000-0C00-000001000000}" name="Date menu" dataDxfId="307"/>
    <tableColumn id="2" xr3:uid="{00000000-0010-0000-0C00-000002000000}" name="Légume" dataDxfId="306"/>
    <tableColumn id="3" xr3:uid="{00000000-0010-0000-0C00-000003000000}" name="Viande" dataDxfId="305"/>
    <tableColumn id="4" xr3:uid="{00000000-0010-0000-0C00-000004000000}" name="Dessert" dataDxfId="304"/>
    <tableColumn id="5" xr3:uid="{00000000-0010-0000-0C00-000005000000}" name="Jour férié" dataDxfId="303"/>
    <tableColumn id="6" xr3:uid="{00000000-0010-0000-0C00-000006000000}" name="Destination" dataDxfId="302"/>
    <tableColumn id="7" xr3:uid="{00000000-0010-0000-0C00-000007000000}" name="Numéro création menu" dataDxfId="301"/>
    <tableColumn id="8" xr3:uid="{00000000-0010-0000-0C00-000008000000}" name="Mois" dataDxfId="30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D000000}" name="TabMenusMidiRetraite7" displayName="TabMenusMidiRetraite7" ref="A28:H29" insertRow="1" totalsRowShown="0" headerRowDxfId="299" dataDxfId="298">
  <autoFilter ref="A28:H29" xr:uid="{00000000-0009-0000-0100-00000E000000}"/>
  <tableColumns count="8">
    <tableColumn id="1" xr3:uid="{00000000-0010-0000-0D00-000001000000}" name="Date menu" dataDxfId="297"/>
    <tableColumn id="2" xr3:uid="{00000000-0010-0000-0D00-000002000000}" name="Légume" dataDxfId="296"/>
    <tableColumn id="3" xr3:uid="{00000000-0010-0000-0D00-000003000000}" name="Viande" dataDxfId="295"/>
    <tableColumn id="4" xr3:uid="{00000000-0010-0000-0D00-000004000000}" name="Dessert" dataDxfId="294"/>
    <tableColumn id="5" xr3:uid="{00000000-0010-0000-0D00-000005000000}" name="Jour férié" dataDxfId="293"/>
    <tableColumn id="6" xr3:uid="{00000000-0010-0000-0D00-000006000000}" name="Destination" dataDxfId="292"/>
    <tableColumn id="7" xr3:uid="{00000000-0010-0000-0D00-000007000000}" name="Numéro création menu" dataDxfId="291"/>
    <tableColumn id="8" xr3:uid="{00000000-0010-0000-0D00-000008000000}" name="Mois" dataDxfId="29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E000000}" name="TabMenusMidiRetraite8" displayName="TabMenusMidiRetraite8" ref="A32:H33" insertRow="1" totalsRowShown="0" headerRowDxfId="289" dataDxfId="288">
  <autoFilter ref="A32:H33" xr:uid="{00000000-0009-0000-0100-00000F000000}"/>
  <tableColumns count="8">
    <tableColumn id="1" xr3:uid="{00000000-0010-0000-0E00-000001000000}" name="Date menu" dataDxfId="287"/>
    <tableColumn id="2" xr3:uid="{00000000-0010-0000-0E00-000002000000}" name="Légume" dataDxfId="286"/>
    <tableColumn id="3" xr3:uid="{00000000-0010-0000-0E00-000003000000}" name="Viande" dataDxfId="285"/>
    <tableColumn id="4" xr3:uid="{00000000-0010-0000-0E00-000004000000}" name="Dessert" dataDxfId="284"/>
    <tableColumn id="5" xr3:uid="{00000000-0010-0000-0E00-000005000000}" name="Jour férié" dataDxfId="283"/>
    <tableColumn id="6" xr3:uid="{00000000-0010-0000-0E00-000006000000}" name="Destination" dataDxfId="282"/>
    <tableColumn id="7" xr3:uid="{00000000-0010-0000-0E00-000007000000}" name="Numéro création menu" dataDxfId="281"/>
    <tableColumn id="8" xr3:uid="{00000000-0010-0000-0E00-000008000000}" name="Mois" dataDxfId="28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F000000}" name="TabMenusMidiRetraite9" displayName="TabMenusMidiRetraite9" ref="A36:H37" insertRow="1" totalsRowShown="0" headerRowDxfId="279" dataDxfId="278">
  <autoFilter ref="A36:H37" xr:uid="{00000000-0009-0000-0100-000010000000}"/>
  <tableColumns count="8">
    <tableColumn id="1" xr3:uid="{00000000-0010-0000-0F00-000001000000}" name="Date menu" dataDxfId="277"/>
    <tableColumn id="2" xr3:uid="{00000000-0010-0000-0F00-000002000000}" name="Légume" dataDxfId="276"/>
    <tableColumn id="3" xr3:uid="{00000000-0010-0000-0F00-000003000000}" name="Viande" dataDxfId="275"/>
    <tableColumn id="4" xr3:uid="{00000000-0010-0000-0F00-000004000000}" name="Dessert" dataDxfId="274"/>
    <tableColumn id="5" xr3:uid="{00000000-0010-0000-0F00-000005000000}" name="Jour férié" dataDxfId="273"/>
    <tableColumn id="6" xr3:uid="{00000000-0010-0000-0F00-000006000000}" name="Destination" dataDxfId="272"/>
    <tableColumn id="7" xr3:uid="{00000000-0010-0000-0F00-000007000000}" name="Numéro création menu" dataDxfId="271"/>
    <tableColumn id="8" xr3:uid="{00000000-0010-0000-0F00-000008000000}" name="Mois" dataDxfId="27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0000000}" name="TabMenusMidiRetraite10" displayName="TabMenusMidiRetraite10" ref="A40:H41" insertRow="1" totalsRowShown="0" headerRowDxfId="269" dataDxfId="268">
  <autoFilter ref="A40:H41" xr:uid="{00000000-0009-0000-0100-000011000000}"/>
  <tableColumns count="8">
    <tableColumn id="1" xr3:uid="{00000000-0010-0000-1000-000001000000}" name="Date menu" dataDxfId="267"/>
    <tableColumn id="2" xr3:uid="{00000000-0010-0000-1000-000002000000}" name="Légume" dataDxfId="266"/>
    <tableColumn id="3" xr3:uid="{00000000-0010-0000-1000-000003000000}" name="Viande" dataDxfId="265"/>
    <tableColumn id="4" xr3:uid="{00000000-0010-0000-1000-000004000000}" name="Dessert" dataDxfId="264"/>
    <tableColumn id="5" xr3:uid="{00000000-0010-0000-1000-000005000000}" name="Jour férié" dataDxfId="263"/>
    <tableColumn id="6" xr3:uid="{00000000-0010-0000-1000-000006000000}" name="Destination" dataDxfId="262"/>
    <tableColumn id="7" xr3:uid="{00000000-0010-0000-1000-000007000000}" name="Numéro création menu" dataDxfId="261"/>
    <tableColumn id="8" xr3:uid="{00000000-0010-0000-1000-000008000000}" name="Mois" dataDxfId="26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1000000}" name="TabMenusMidiRetraite11" displayName="TabMenusMidiRetraite11" ref="A44:H45" insertRow="1" totalsRowShown="0" headerRowDxfId="259" dataDxfId="258">
  <autoFilter ref="A44:H45" xr:uid="{00000000-0009-0000-0100-000012000000}"/>
  <tableColumns count="8">
    <tableColumn id="1" xr3:uid="{00000000-0010-0000-1100-000001000000}" name="Date menu" dataDxfId="257"/>
    <tableColumn id="2" xr3:uid="{00000000-0010-0000-1100-000002000000}" name="Légume" dataDxfId="256"/>
    <tableColumn id="3" xr3:uid="{00000000-0010-0000-1100-000003000000}" name="Viande" dataDxfId="255"/>
    <tableColumn id="4" xr3:uid="{00000000-0010-0000-1100-000004000000}" name="Dessert" dataDxfId="254"/>
    <tableColumn id="5" xr3:uid="{00000000-0010-0000-1100-000005000000}" name="Jour férié" dataDxfId="253"/>
    <tableColumn id="6" xr3:uid="{00000000-0010-0000-1100-000006000000}" name="Destination" dataDxfId="252"/>
    <tableColumn id="7" xr3:uid="{00000000-0010-0000-1100-000007000000}" name="Numéro création menu" dataDxfId="251"/>
    <tableColumn id="8" xr3:uid="{00000000-0010-0000-1100-000008000000}" name="Mois" dataDxfId="25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2000000}" name="TabMenusMidiRetraite12" displayName="TabMenusMidiRetraite12" ref="A48:H49" insertRow="1" totalsRowShown="0" headerRowDxfId="249" dataDxfId="248">
  <autoFilter ref="A48:H49" xr:uid="{00000000-0009-0000-0100-000013000000}"/>
  <tableColumns count="8">
    <tableColumn id="1" xr3:uid="{00000000-0010-0000-1200-000001000000}" name="Date menu" dataDxfId="247"/>
    <tableColumn id="2" xr3:uid="{00000000-0010-0000-1200-000002000000}" name="Légume" dataDxfId="246"/>
    <tableColumn id="3" xr3:uid="{00000000-0010-0000-1200-000003000000}" name="Viande" dataDxfId="245"/>
    <tableColumn id="4" xr3:uid="{00000000-0010-0000-1200-000004000000}" name="Dessert" dataDxfId="244"/>
    <tableColumn id="5" xr3:uid="{00000000-0010-0000-1200-000005000000}" name="Jour férié" dataDxfId="243"/>
    <tableColumn id="6" xr3:uid="{00000000-0010-0000-1200-000006000000}" name="Destination" dataDxfId="242"/>
    <tableColumn id="7" xr3:uid="{00000000-0010-0000-1200-000007000000}" name="Numéro création menu" dataDxfId="241"/>
    <tableColumn id="8" xr3:uid="{00000000-0010-0000-1200-000008000000}" name="Mois" dataDxfId="24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3000000}" name="TabMenusJournaliers1" displayName="TabMenusJournaliers1" ref="A4:I5" totalsRowShown="0" headerRowDxfId="239" dataDxfId="238">
  <autoFilter ref="A4:I5" xr:uid="{00000000-0009-0000-0100-000014000000}"/>
  <tableColumns count="9">
    <tableColumn id="1" xr3:uid="{00000000-0010-0000-1300-000001000000}" name="Date menu" dataDxfId="237"/>
    <tableColumn id="2" xr3:uid="{00000000-0010-0000-1300-000002000000}" name="Légume" dataDxfId="236"/>
    <tableColumn id="3" xr3:uid="{00000000-0010-0000-1300-000003000000}" name="Légume deux" dataDxfId="235"/>
    <tableColumn id="4" xr3:uid="{00000000-0010-0000-1300-000004000000}" name="Viande" dataDxfId="234"/>
    <tableColumn id="5" xr3:uid="{00000000-0010-0000-1300-000005000000}" name="Dessert" dataDxfId="233"/>
    <tableColumn id="6" xr3:uid="{00000000-0010-0000-1300-000006000000}" name="Jour férié" dataDxfId="232"/>
    <tableColumn id="7" xr3:uid="{00000000-0010-0000-1300-000007000000}" name="Destination" dataDxfId="231"/>
    <tableColumn id="8" xr3:uid="{00000000-0010-0000-1300-000008000000}" name="Numéro création menu" dataDxfId="230"/>
    <tableColumn id="9" xr3:uid="{00000000-0010-0000-1300-000009000000}" name="Mois" dataDxfId="229"/>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4000000}" name="TabMenusJournaliers2" displayName="TabMenusJournaliers2" ref="A8:I9" insertRow="1" totalsRowShown="0" headerRowDxfId="228" dataDxfId="227">
  <autoFilter ref="A8:I9" xr:uid="{00000000-0009-0000-0100-000015000000}"/>
  <tableColumns count="9">
    <tableColumn id="1" xr3:uid="{00000000-0010-0000-1400-000001000000}" name="Date menu" dataDxfId="226"/>
    <tableColumn id="2" xr3:uid="{00000000-0010-0000-1400-000002000000}" name="Légume" dataDxfId="225"/>
    <tableColumn id="3" xr3:uid="{00000000-0010-0000-1400-000003000000}" name="Légume deux" dataDxfId="224"/>
    <tableColumn id="4" xr3:uid="{00000000-0010-0000-1400-000004000000}" name="Viande" dataDxfId="223"/>
    <tableColumn id="5" xr3:uid="{00000000-0010-0000-1400-000005000000}" name="Dessert" dataDxfId="222"/>
    <tableColumn id="6" xr3:uid="{00000000-0010-0000-1400-000006000000}" name="Jour férié" dataDxfId="221"/>
    <tableColumn id="7" xr3:uid="{00000000-0010-0000-1400-000007000000}" name="Destination" dataDxfId="220"/>
    <tableColumn id="8" xr3:uid="{00000000-0010-0000-1400-000008000000}" name="Numéro création menu" dataDxfId="219"/>
    <tableColumn id="9" xr3:uid="{00000000-0010-0000-1400-000009000000}" name="Mois" dataDxfId="218"/>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5000000}" name="TabMenusJournaliers3" displayName="TabMenusJournaliers3" ref="A12:I13" insertRow="1" totalsRowShown="0" headerRowDxfId="217" dataDxfId="216">
  <autoFilter ref="A12:I13" xr:uid="{00000000-0009-0000-0100-000016000000}"/>
  <tableColumns count="9">
    <tableColumn id="1" xr3:uid="{00000000-0010-0000-1500-000001000000}" name="Date menu" dataDxfId="215"/>
    <tableColumn id="2" xr3:uid="{00000000-0010-0000-1500-000002000000}" name="Légume" dataDxfId="214"/>
    <tableColumn id="3" xr3:uid="{00000000-0010-0000-1500-000003000000}" name="Légume deux" dataDxfId="213"/>
    <tableColumn id="4" xr3:uid="{00000000-0010-0000-1500-000004000000}" name="Viande" dataDxfId="212"/>
    <tableColumn id="5" xr3:uid="{00000000-0010-0000-1500-000005000000}" name="Dessert" dataDxfId="211"/>
    <tableColumn id="6" xr3:uid="{00000000-0010-0000-1500-000006000000}" name="Jour férié" dataDxfId="210"/>
    <tableColumn id="7" xr3:uid="{00000000-0010-0000-1500-000007000000}" name="Destination" dataDxfId="209"/>
    <tableColumn id="8" xr3:uid="{00000000-0010-0000-1500-000008000000}" name="Numéro création menu" dataDxfId="208"/>
    <tableColumn id="9" xr3:uid="{00000000-0010-0000-1500-000009000000}" name="Mois" dataDxfId="207"/>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6000000}" name="TabMenusJournaliers4" displayName="TabMenusJournaliers4" ref="A16:I17" insertRow="1" totalsRowShown="0" headerRowDxfId="206" dataDxfId="205">
  <autoFilter ref="A16:I17" xr:uid="{00000000-0009-0000-0100-000017000000}"/>
  <tableColumns count="9">
    <tableColumn id="1" xr3:uid="{00000000-0010-0000-1600-000001000000}" name="Date menu" dataDxfId="204"/>
    <tableColumn id="2" xr3:uid="{00000000-0010-0000-1600-000002000000}" name="Légume" dataDxfId="203"/>
    <tableColumn id="3" xr3:uid="{00000000-0010-0000-1600-000003000000}" name="Légume deux" dataDxfId="202"/>
    <tableColumn id="4" xr3:uid="{00000000-0010-0000-1600-000004000000}" name="Viande" dataDxfId="201"/>
    <tableColumn id="5" xr3:uid="{00000000-0010-0000-1600-000005000000}" name="Dessert" dataDxfId="200"/>
    <tableColumn id="6" xr3:uid="{00000000-0010-0000-1600-000006000000}" name="Jour férié" dataDxfId="199"/>
    <tableColumn id="7" xr3:uid="{00000000-0010-0000-1600-000007000000}" name="Destination" dataDxfId="198"/>
    <tableColumn id="8" xr3:uid="{00000000-0010-0000-1600-000008000000}" name="Numéro création menu" dataDxfId="197"/>
    <tableColumn id="9" xr3:uid="{00000000-0010-0000-1600-000009000000}" name="Mois" dataDxfId="196"/>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7000000}" name="TabMenusJournaliers5" displayName="TabMenusJournaliers5" ref="A20:I21" insertRow="1" totalsRowShown="0" headerRowDxfId="195" dataDxfId="194">
  <autoFilter ref="A20:I21" xr:uid="{00000000-0009-0000-0100-000018000000}"/>
  <tableColumns count="9">
    <tableColumn id="1" xr3:uid="{00000000-0010-0000-1700-000001000000}" name="Date menu" dataDxfId="193"/>
    <tableColumn id="2" xr3:uid="{00000000-0010-0000-1700-000002000000}" name="Légume" dataDxfId="192"/>
    <tableColumn id="3" xr3:uid="{00000000-0010-0000-1700-000003000000}" name="Légume deux" dataDxfId="191"/>
    <tableColumn id="4" xr3:uid="{00000000-0010-0000-1700-000004000000}" name="Viande" dataDxfId="190"/>
    <tableColumn id="5" xr3:uid="{00000000-0010-0000-1700-000005000000}" name="Dessert" dataDxfId="189"/>
    <tableColumn id="6" xr3:uid="{00000000-0010-0000-1700-000006000000}" name="Jour férié" dataDxfId="188"/>
    <tableColumn id="7" xr3:uid="{00000000-0010-0000-1700-000007000000}" name="Destination" dataDxfId="187"/>
    <tableColumn id="8" xr3:uid="{00000000-0010-0000-1700-000008000000}" name="Numéro création menu" dataDxfId="186"/>
    <tableColumn id="9" xr3:uid="{00000000-0010-0000-1700-000009000000}" name="Mois" dataDxfId="185"/>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8000000}" name="TabMenusJournaliers6" displayName="TabMenusJournaliers6" ref="A24:I25" insertRow="1" totalsRowShown="0" headerRowDxfId="184" dataDxfId="183">
  <autoFilter ref="A24:I25" xr:uid="{00000000-0009-0000-0100-000019000000}"/>
  <tableColumns count="9">
    <tableColumn id="1" xr3:uid="{00000000-0010-0000-1800-000001000000}" name="Date menu" dataDxfId="182"/>
    <tableColumn id="2" xr3:uid="{00000000-0010-0000-1800-000002000000}" name="Légume" dataDxfId="181"/>
    <tableColumn id="3" xr3:uid="{00000000-0010-0000-1800-000003000000}" name="Légume deux" dataDxfId="180"/>
    <tableColumn id="4" xr3:uid="{00000000-0010-0000-1800-000004000000}" name="Viande" dataDxfId="179"/>
    <tableColumn id="5" xr3:uid="{00000000-0010-0000-1800-000005000000}" name="Dessert" dataDxfId="178"/>
    <tableColumn id="6" xr3:uid="{00000000-0010-0000-1800-000006000000}" name="Jour férié" dataDxfId="177"/>
    <tableColumn id="7" xr3:uid="{00000000-0010-0000-1800-000007000000}" name="Destination" dataDxfId="176"/>
    <tableColumn id="8" xr3:uid="{00000000-0010-0000-1800-000008000000}" name="Numéro création menu" dataDxfId="175"/>
    <tableColumn id="9" xr3:uid="{00000000-0010-0000-1800-000009000000}" name="Mois" dataDxfId="174"/>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9000000}" name="TabMenusJournaliers7" displayName="TabMenusJournaliers7" ref="A28:I29" insertRow="1" totalsRowShown="0" headerRowDxfId="173" dataDxfId="172">
  <autoFilter ref="A28:I29" xr:uid="{00000000-0009-0000-0100-00001A000000}"/>
  <tableColumns count="9">
    <tableColumn id="1" xr3:uid="{00000000-0010-0000-1900-000001000000}" name="Date menu" dataDxfId="171"/>
    <tableColumn id="2" xr3:uid="{00000000-0010-0000-1900-000002000000}" name="Légume" dataDxfId="170"/>
    <tableColumn id="3" xr3:uid="{00000000-0010-0000-1900-000003000000}" name="Légume deux" dataDxfId="169"/>
    <tableColumn id="4" xr3:uid="{00000000-0010-0000-1900-000004000000}" name="Viande" dataDxfId="168"/>
    <tableColumn id="5" xr3:uid="{00000000-0010-0000-1900-000005000000}" name="Dessert" dataDxfId="167"/>
    <tableColumn id="6" xr3:uid="{00000000-0010-0000-1900-000006000000}" name="Jour férié" dataDxfId="166"/>
    <tableColumn id="7" xr3:uid="{00000000-0010-0000-1900-000007000000}" name="Destination" dataDxfId="165"/>
    <tableColumn id="8" xr3:uid="{00000000-0010-0000-1900-000008000000}" name="Numéro création menu" dataDxfId="164"/>
    <tableColumn id="9" xr3:uid="{00000000-0010-0000-1900-000009000000}" name="Mois" dataDxfId="163"/>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A000000}" name="TabMenusJournaliers8" displayName="TabMenusJournaliers8" ref="A32:I33" insertRow="1" totalsRowShown="0" headerRowDxfId="162" dataDxfId="161">
  <autoFilter ref="A32:I33" xr:uid="{00000000-0009-0000-0100-00001B000000}"/>
  <tableColumns count="9">
    <tableColumn id="1" xr3:uid="{00000000-0010-0000-1A00-000001000000}" name="Date menu" dataDxfId="160"/>
    <tableColumn id="2" xr3:uid="{00000000-0010-0000-1A00-000002000000}" name="Légume" dataDxfId="159"/>
    <tableColumn id="3" xr3:uid="{00000000-0010-0000-1A00-000003000000}" name="Légume deux" dataDxfId="158"/>
    <tableColumn id="4" xr3:uid="{00000000-0010-0000-1A00-000004000000}" name="Viande" dataDxfId="157"/>
    <tableColumn id="5" xr3:uid="{00000000-0010-0000-1A00-000005000000}" name="Dessert" dataDxfId="156"/>
    <tableColumn id="6" xr3:uid="{00000000-0010-0000-1A00-000006000000}" name="Jour férié" dataDxfId="155"/>
    <tableColumn id="7" xr3:uid="{00000000-0010-0000-1A00-000007000000}" name="Destination" dataDxfId="154"/>
    <tableColumn id="8" xr3:uid="{00000000-0010-0000-1A00-000008000000}" name="Numéro création menu" dataDxfId="153"/>
    <tableColumn id="9" xr3:uid="{00000000-0010-0000-1A00-000009000000}" name="Mois" dataDxfId="152"/>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B000000}" name="TabMenusJournaliers9" displayName="TabMenusJournaliers9" ref="A36:I37" insertRow="1" totalsRowShown="0" headerRowDxfId="151" dataDxfId="150">
  <autoFilter ref="A36:I37" xr:uid="{00000000-0009-0000-0100-00001C000000}"/>
  <tableColumns count="9">
    <tableColumn id="1" xr3:uid="{00000000-0010-0000-1B00-000001000000}" name="Date menu" dataDxfId="149"/>
    <tableColumn id="2" xr3:uid="{00000000-0010-0000-1B00-000002000000}" name="Légume" dataDxfId="148"/>
    <tableColumn id="3" xr3:uid="{00000000-0010-0000-1B00-000003000000}" name="Légume deux" dataDxfId="147"/>
    <tableColumn id="4" xr3:uid="{00000000-0010-0000-1B00-000004000000}" name="Viande" dataDxfId="146"/>
    <tableColumn id="5" xr3:uid="{00000000-0010-0000-1B00-000005000000}" name="Dessert" dataDxfId="145"/>
    <tableColumn id="6" xr3:uid="{00000000-0010-0000-1B00-000006000000}" name="Jour férié" dataDxfId="144"/>
    <tableColumn id="7" xr3:uid="{00000000-0010-0000-1B00-000007000000}" name="Destination" dataDxfId="143"/>
    <tableColumn id="8" xr3:uid="{00000000-0010-0000-1B00-000008000000}" name="Numéro création menu" dataDxfId="142"/>
    <tableColumn id="9" xr3:uid="{00000000-0010-0000-1B00-000009000000}" name="Mois" dataDxfId="141"/>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C000000}" name="TabMenusJournaliers10" displayName="TabMenusJournaliers10" ref="A40:I41" insertRow="1" totalsRowShown="0" headerRowDxfId="140" dataDxfId="139">
  <autoFilter ref="A40:I41" xr:uid="{00000000-0009-0000-0100-00001D000000}"/>
  <tableColumns count="9">
    <tableColumn id="1" xr3:uid="{00000000-0010-0000-1C00-000001000000}" name="Date menu" dataDxfId="138"/>
    <tableColumn id="2" xr3:uid="{00000000-0010-0000-1C00-000002000000}" name="Légume" dataDxfId="137"/>
    <tableColumn id="3" xr3:uid="{00000000-0010-0000-1C00-000003000000}" name="Légume deux" dataDxfId="136"/>
    <tableColumn id="4" xr3:uid="{00000000-0010-0000-1C00-000004000000}" name="Viande" dataDxfId="135"/>
    <tableColumn id="5" xr3:uid="{00000000-0010-0000-1C00-000005000000}" name="Dessert" dataDxfId="134"/>
    <tableColumn id="6" xr3:uid="{00000000-0010-0000-1C00-000006000000}" name="Jour férié" dataDxfId="133"/>
    <tableColumn id="7" xr3:uid="{00000000-0010-0000-1C00-000007000000}" name="Destination" dataDxfId="132"/>
    <tableColumn id="8" xr3:uid="{00000000-0010-0000-1C00-000008000000}" name="Numéro création menu" dataDxfId="131"/>
    <tableColumn id="9" xr3:uid="{00000000-0010-0000-1C00-000009000000}" name="Mois" dataDxfId="130"/>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1D000000}" name="TabMenusJournaliers11" displayName="TabMenusJournaliers11" ref="A44:I45" insertRow="1" totalsRowShown="0" headerRowDxfId="129" dataDxfId="128">
  <autoFilter ref="A44:I45" xr:uid="{00000000-0009-0000-0100-00001E000000}"/>
  <tableColumns count="9">
    <tableColumn id="1" xr3:uid="{00000000-0010-0000-1D00-000001000000}" name="Date menu" dataDxfId="127"/>
    <tableColumn id="2" xr3:uid="{00000000-0010-0000-1D00-000002000000}" name="Légume" dataDxfId="126"/>
    <tableColumn id="3" xr3:uid="{00000000-0010-0000-1D00-000003000000}" name="Légume deux" dataDxfId="125"/>
    <tableColumn id="4" xr3:uid="{00000000-0010-0000-1D00-000004000000}" name="Viande" dataDxfId="124"/>
    <tableColumn id="5" xr3:uid="{00000000-0010-0000-1D00-000005000000}" name="Dessert" dataDxfId="123"/>
    <tableColumn id="6" xr3:uid="{00000000-0010-0000-1D00-000006000000}" name="Jour férié" dataDxfId="122"/>
    <tableColumn id="7" xr3:uid="{00000000-0010-0000-1D00-000007000000}" name="Destination" dataDxfId="121"/>
    <tableColumn id="8" xr3:uid="{00000000-0010-0000-1D00-000008000000}" name="Numéro création menu" dataDxfId="120"/>
    <tableColumn id="9" xr3:uid="{00000000-0010-0000-1D00-000009000000}" name="Mois" dataDxfId="119"/>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1E000000}" name="TabMenusJournaliers12" displayName="TabMenusJournaliers12" ref="A48:I49" insertRow="1" totalsRowShown="0" headerRowDxfId="118" dataDxfId="117">
  <autoFilter ref="A48:I49" xr:uid="{00000000-0009-0000-0100-00001F000000}"/>
  <tableColumns count="9">
    <tableColumn id="1" xr3:uid="{00000000-0010-0000-1E00-000001000000}" name="Date menu" dataDxfId="116"/>
    <tableColumn id="2" xr3:uid="{00000000-0010-0000-1E00-000002000000}" name="Légume" dataDxfId="115"/>
    <tableColumn id="3" xr3:uid="{00000000-0010-0000-1E00-000003000000}" name="Légume deux" dataDxfId="114"/>
    <tableColumn id="4" xr3:uid="{00000000-0010-0000-1E00-000004000000}" name="Viande" dataDxfId="113"/>
    <tableColumn id="5" xr3:uid="{00000000-0010-0000-1E00-000005000000}" name="Dessert" dataDxfId="112"/>
    <tableColumn id="6" xr3:uid="{00000000-0010-0000-1E00-000006000000}" name="Jour férié" dataDxfId="111"/>
    <tableColumn id="7" xr3:uid="{00000000-0010-0000-1E00-000007000000}" name="Destination" dataDxfId="110"/>
    <tableColumn id="8" xr3:uid="{00000000-0010-0000-1E00-000008000000}" name="Numéro création menu" dataDxfId="109"/>
    <tableColumn id="9" xr3:uid="{00000000-0010-0000-1E00-000009000000}" name="Mois" dataDxfId="108"/>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1F000000}" name="TabMenusViandeMidiWeekend1" displayName="TabMenusViandeMidiWeekend1" ref="A4:G5" insertRow="1" totalsRowShown="0" headerRowDxfId="107" dataDxfId="106">
  <autoFilter ref="A4:G5" xr:uid="{00000000-0009-0000-0100-000020000000}"/>
  <tableColumns count="7">
    <tableColumn id="1" xr3:uid="{00000000-0010-0000-1F00-000001000000}" name="Date menu" dataDxfId="105"/>
    <tableColumn id="2" xr3:uid="{00000000-0010-0000-1F00-000002000000}" name="Viande" dataDxfId="104"/>
    <tableColumn id="3" xr3:uid="{00000000-0010-0000-1F00-000003000000}" name="Jour férié" dataDxfId="103"/>
    <tableColumn id="4" xr3:uid="{00000000-0010-0000-1F00-000004000000}" name="Destination" dataDxfId="102"/>
    <tableColumn id="5" xr3:uid="{00000000-0010-0000-1F00-000005000000}" name="Numéro création" dataDxfId="101"/>
    <tableColumn id="6" xr3:uid="{00000000-0010-0000-1F00-000006000000}" name="Nom période menu viande midi weekend" dataDxfId="100"/>
    <tableColumn id="7" xr3:uid="{00000000-0010-0000-1F00-000007000000}" name="Mois" dataDxfId="99"/>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0000000}" name="TabMenusViandeMidiWeekend2" displayName="TabMenusViandeMidiWeekend2" ref="A8:G9" insertRow="1" totalsRowShown="0" headerRowDxfId="98" dataDxfId="97">
  <autoFilter ref="A8:G9" xr:uid="{00000000-0009-0000-0100-000021000000}"/>
  <tableColumns count="7">
    <tableColumn id="1" xr3:uid="{00000000-0010-0000-2000-000001000000}" name="Date menu" dataDxfId="96"/>
    <tableColumn id="2" xr3:uid="{00000000-0010-0000-2000-000002000000}" name="Viande" dataDxfId="95"/>
    <tableColumn id="3" xr3:uid="{00000000-0010-0000-2000-000003000000}" name="Jour férié" dataDxfId="94"/>
    <tableColumn id="4" xr3:uid="{00000000-0010-0000-2000-000004000000}" name="Destination" dataDxfId="93"/>
    <tableColumn id="5" xr3:uid="{00000000-0010-0000-2000-000005000000}" name="Numéro création" dataDxfId="92"/>
    <tableColumn id="6" xr3:uid="{00000000-0010-0000-2000-000006000000}" name="Nom période menu viande midi weekend" dataDxfId="91"/>
    <tableColumn id="7" xr3:uid="{00000000-0010-0000-2000-000007000000}" name="Mois" dataDxfId="90"/>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1000000}" name="TabMenusViandeMidiWeekend3" displayName="TabMenusViandeMidiWeekend3" ref="A12:G13" insertRow="1" totalsRowShown="0" headerRowDxfId="89" dataDxfId="88">
  <autoFilter ref="A12:G13" xr:uid="{00000000-0009-0000-0100-000022000000}"/>
  <tableColumns count="7">
    <tableColumn id="1" xr3:uid="{00000000-0010-0000-2100-000001000000}" name="Date menu" dataDxfId="87"/>
    <tableColumn id="2" xr3:uid="{00000000-0010-0000-2100-000002000000}" name="Viande" dataDxfId="86"/>
    <tableColumn id="3" xr3:uid="{00000000-0010-0000-2100-000003000000}" name="Jour férié" dataDxfId="85"/>
    <tableColumn id="4" xr3:uid="{00000000-0010-0000-2100-000004000000}" name="Destination" dataDxfId="84"/>
    <tableColumn id="5" xr3:uid="{00000000-0010-0000-2100-000005000000}" name="Numéro création" dataDxfId="83"/>
    <tableColumn id="6" xr3:uid="{00000000-0010-0000-2100-000006000000}" name="Nom période menu viande midi weekend" dataDxfId="82"/>
    <tableColumn id="7" xr3:uid="{00000000-0010-0000-2100-000007000000}" name="Mois" dataDxfId="81"/>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2000000}" name="TabMenusViandeMidiWeekend4" displayName="TabMenusViandeMidiWeekend4" ref="A16:G17" insertRow="1" totalsRowShown="0" headerRowDxfId="80" dataDxfId="79">
  <autoFilter ref="A16:G17" xr:uid="{00000000-0009-0000-0100-000023000000}"/>
  <tableColumns count="7">
    <tableColumn id="1" xr3:uid="{00000000-0010-0000-2200-000001000000}" name="Date menu" dataDxfId="78"/>
    <tableColumn id="2" xr3:uid="{00000000-0010-0000-2200-000002000000}" name="Viande" dataDxfId="77"/>
    <tableColumn id="3" xr3:uid="{00000000-0010-0000-2200-000003000000}" name="Jour férié" dataDxfId="76"/>
    <tableColumn id="4" xr3:uid="{00000000-0010-0000-2200-000004000000}" name="Destination" dataDxfId="75"/>
    <tableColumn id="5" xr3:uid="{00000000-0010-0000-2200-000005000000}" name="Numéro création" dataDxfId="74"/>
    <tableColumn id="6" xr3:uid="{00000000-0010-0000-2200-000006000000}" name="Nom période menu viande midi weekend" dataDxfId="73"/>
    <tableColumn id="7" xr3:uid="{00000000-0010-0000-2200-000007000000}" name="Mois" dataDxfId="72"/>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3000000}" name="TabMenusViandeMidiWeekend5" displayName="TabMenusViandeMidiWeekend5" ref="A20:G21" insertRow="1" totalsRowShown="0" headerRowDxfId="71" dataDxfId="70">
  <autoFilter ref="A20:G21" xr:uid="{00000000-0009-0000-0100-000024000000}"/>
  <tableColumns count="7">
    <tableColumn id="1" xr3:uid="{00000000-0010-0000-2300-000001000000}" name="Date menu" dataDxfId="69"/>
    <tableColumn id="2" xr3:uid="{00000000-0010-0000-2300-000002000000}" name="Viande" dataDxfId="68"/>
    <tableColumn id="3" xr3:uid="{00000000-0010-0000-2300-000003000000}" name="Jour férié" dataDxfId="67"/>
    <tableColumn id="4" xr3:uid="{00000000-0010-0000-2300-000004000000}" name="Destination" dataDxfId="66"/>
    <tableColumn id="5" xr3:uid="{00000000-0010-0000-2300-000005000000}" name="Numéro création" dataDxfId="65"/>
    <tableColumn id="6" xr3:uid="{00000000-0010-0000-2300-000006000000}" name="Nom période menu viande midi weekend" dataDxfId="64"/>
    <tableColumn id="7" xr3:uid="{00000000-0010-0000-2300-000007000000}" name="Mois" dataDxfId="63"/>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4000000}" name="TabMenusViandeMidiWeekend6" displayName="TabMenusViandeMidiWeekend6" ref="A24:G25" insertRow="1" totalsRowShown="0" headerRowDxfId="62" dataDxfId="61">
  <autoFilter ref="A24:G25" xr:uid="{00000000-0009-0000-0100-000025000000}"/>
  <tableColumns count="7">
    <tableColumn id="1" xr3:uid="{00000000-0010-0000-2400-000001000000}" name="Date menu" dataDxfId="60"/>
    <tableColumn id="2" xr3:uid="{00000000-0010-0000-2400-000002000000}" name="Viande" dataDxfId="59"/>
    <tableColumn id="3" xr3:uid="{00000000-0010-0000-2400-000003000000}" name="Jour férié" dataDxfId="58"/>
    <tableColumn id="4" xr3:uid="{00000000-0010-0000-2400-000004000000}" name="Destination" dataDxfId="57"/>
    <tableColumn id="5" xr3:uid="{00000000-0010-0000-2400-000005000000}" name="Numéro création" dataDxfId="56"/>
    <tableColumn id="6" xr3:uid="{00000000-0010-0000-2400-000006000000}" name="Nom période menu viande midi weekend" dataDxfId="55"/>
    <tableColumn id="7" xr3:uid="{00000000-0010-0000-2400-000007000000}" name="Mois" dataDxfId="54"/>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5000000}" name="TabMenusViandeMidiWeekend7" displayName="TabMenusViandeMidiWeekend7" ref="A28:G29" insertRow="1" totalsRowShown="0" headerRowDxfId="53" dataDxfId="52">
  <autoFilter ref="A28:G29" xr:uid="{00000000-0009-0000-0100-000026000000}"/>
  <tableColumns count="7">
    <tableColumn id="1" xr3:uid="{00000000-0010-0000-2500-000001000000}" name="Date menu" dataDxfId="51"/>
    <tableColumn id="2" xr3:uid="{00000000-0010-0000-2500-000002000000}" name="Viande" dataDxfId="50"/>
    <tableColumn id="3" xr3:uid="{00000000-0010-0000-2500-000003000000}" name="Jour férié" dataDxfId="49"/>
    <tableColumn id="4" xr3:uid="{00000000-0010-0000-2500-000004000000}" name="Destination" dataDxfId="48"/>
    <tableColumn id="5" xr3:uid="{00000000-0010-0000-2500-000005000000}" name="Numéro création" dataDxfId="47"/>
    <tableColumn id="6" xr3:uid="{00000000-0010-0000-2500-000006000000}" name="Nom période menu viande midi weekend" dataDxfId="46"/>
    <tableColumn id="7" xr3:uid="{00000000-0010-0000-2500-000007000000}" name="Mois" dataDxfId="45"/>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6000000}" name="TabMenusViandeMidiWeekend440" displayName="TabMenusViandeMidiWeekend440" ref="A32:G33" insertRow="1" totalsRowShown="0" headerRowDxfId="44" dataDxfId="43">
  <autoFilter ref="A32:G33" xr:uid="{00000000-0009-0000-0100-000027000000}"/>
  <tableColumns count="7">
    <tableColumn id="1" xr3:uid="{00000000-0010-0000-2600-000001000000}" name="Date menu" dataDxfId="42"/>
    <tableColumn id="2" xr3:uid="{00000000-0010-0000-2600-000002000000}" name="Viande" dataDxfId="41"/>
    <tableColumn id="3" xr3:uid="{00000000-0010-0000-2600-000003000000}" name="Jour férié" dataDxfId="40"/>
    <tableColumn id="4" xr3:uid="{00000000-0010-0000-2600-000004000000}" name="Destination" dataDxfId="39"/>
    <tableColumn id="5" xr3:uid="{00000000-0010-0000-2600-000005000000}" name="Numéro création" dataDxfId="38"/>
    <tableColumn id="6" xr3:uid="{00000000-0010-0000-2600-000006000000}" name="Nom période menu viande midi weekend" dataDxfId="37"/>
    <tableColumn id="7" xr3:uid="{00000000-0010-0000-2600-000007000000}" name="Mois" dataDxfId="36"/>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7000000}" name="TabMenusViandeMidiWeekend9" displayName="TabMenusViandeMidiWeekend9" ref="A36:G37" insertRow="1" totalsRowShown="0" headerRowDxfId="35" dataDxfId="34">
  <autoFilter ref="A36:G37" xr:uid="{00000000-0009-0000-0100-000028000000}"/>
  <tableColumns count="7">
    <tableColumn id="1" xr3:uid="{00000000-0010-0000-2700-000001000000}" name="Date menu" dataDxfId="33"/>
    <tableColumn id="2" xr3:uid="{00000000-0010-0000-2700-000002000000}" name="Viande" dataDxfId="32"/>
    <tableColumn id="3" xr3:uid="{00000000-0010-0000-2700-000003000000}" name="Jour férié" dataDxfId="31"/>
    <tableColumn id="4" xr3:uid="{00000000-0010-0000-2700-000004000000}" name="Destination" dataDxfId="30"/>
    <tableColumn id="5" xr3:uid="{00000000-0010-0000-2700-000005000000}" name="Numéro création" dataDxfId="29"/>
    <tableColumn id="6" xr3:uid="{00000000-0010-0000-2700-000006000000}" name="Nom période menu viande midi weekend" dataDxfId="28"/>
    <tableColumn id="7" xr3:uid="{00000000-0010-0000-2700-000007000000}" name="Mois" dataDxfId="27"/>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8000000}" name="TabMenusViandeMidiWeekend10" displayName="TabMenusViandeMidiWeekend10" ref="A40:G41" insertRow="1" totalsRowShown="0" headerRowDxfId="26" dataDxfId="25">
  <autoFilter ref="A40:G41" xr:uid="{00000000-0009-0000-0100-000029000000}"/>
  <tableColumns count="7">
    <tableColumn id="1" xr3:uid="{00000000-0010-0000-2800-000001000000}" name="Date menu" dataDxfId="24"/>
    <tableColumn id="2" xr3:uid="{00000000-0010-0000-2800-000002000000}" name="Viande" dataDxfId="23"/>
    <tableColumn id="3" xr3:uid="{00000000-0010-0000-2800-000003000000}" name="Jour férié" dataDxfId="22"/>
    <tableColumn id="4" xr3:uid="{00000000-0010-0000-2800-000004000000}" name="Destination" dataDxfId="21"/>
    <tableColumn id="5" xr3:uid="{00000000-0010-0000-2800-000005000000}" name="Numéro création" dataDxfId="20"/>
    <tableColumn id="6" xr3:uid="{00000000-0010-0000-2800-000006000000}" name="Nom période menu viande midi weekend" dataDxfId="19"/>
    <tableColumn id="7" xr3:uid="{00000000-0010-0000-2800-000007000000}" name="Mois" dataDxfId="18"/>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9000000}" name="TabMenusViandeMidiWeekend11" displayName="TabMenusViandeMidiWeekend11" ref="A44:G45" insertRow="1" totalsRowShown="0" headerRowDxfId="17" dataDxfId="16">
  <autoFilter ref="A44:G45" xr:uid="{00000000-0009-0000-0100-00002A000000}"/>
  <tableColumns count="7">
    <tableColumn id="1" xr3:uid="{00000000-0010-0000-2900-000001000000}" name="Date menu" dataDxfId="15"/>
    <tableColumn id="2" xr3:uid="{00000000-0010-0000-2900-000002000000}" name="Viande" dataDxfId="14"/>
    <tableColumn id="3" xr3:uid="{00000000-0010-0000-2900-000003000000}" name="Jour férié" dataDxfId="13"/>
    <tableColumn id="4" xr3:uid="{00000000-0010-0000-2900-000004000000}" name="Destination" dataDxfId="12"/>
    <tableColumn id="5" xr3:uid="{00000000-0010-0000-2900-000005000000}" name="Numéro création" dataDxfId="11"/>
    <tableColumn id="6" xr3:uid="{00000000-0010-0000-2900-000006000000}" name="Nom période menu viande midi weekend" dataDxfId="10"/>
    <tableColumn id="7" xr3:uid="{00000000-0010-0000-2900-000007000000}" name="Mois" dataDxfId="9"/>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A000000}" name="TabMenusViandeMidiWeekend12" displayName="TabMenusViandeMidiWeekend12" ref="A48:G49" insertRow="1" totalsRowShown="0" headerRowDxfId="8" dataDxfId="7">
  <autoFilter ref="A48:G49" xr:uid="{00000000-0009-0000-0100-00002B000000}"/>
  <tableColumns count="7">
    <tableColumn id="1" xr3:uid="{00000000-0010-0000-2A00-000001000000}" name="Date menu" dataDxfId="6"/>
    <tableColumn id="2" xr3:uid="{00000000-0010-0000-2A00-000002000000}" name="Viande" dataDxfId="5"/>
    <tableColumn id="3" xr3:uid="{00000000-0010-0000-2A00-000003000000}" name="Jour férié" dataDxfId="4"/>
    <tableColumn id="4" xr3:uid="{00000000-0010-0000-2A00-000004000000}" name="Destination" dataDxfId="3"/>
    <tableColumn id="5" xr3:uid="{00000000-0010-0000-2A00-000005000000}" name="Numéro création" dataDxfId="2"/>
    <tableColumn id="6" xr3:uid="{00000000-0010-0000-2A00-000006000000}" name="Nom période menu viande midi weekend" dataDxfId="1"/>
    <tableColumn id="7" xr3:uid="{00000000-0010-0000-2A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_rels/sheet4.xml.rels><?xml version="1.0" encoding="UTF-8" standalone="yes"?>
<Relationships xmlns="http://schemas.openxmlformats.org/package/2006/relationships"><Relationship Id="rId1" Type="http://schemas.openxmlformats.org/officeDocument/2006/relationships/table" Target="../tables/table7.xml"/></Relationships>
</file>

<file path=xl/worksheets/_rels/sheet5.xml.rels><?xml version="1.0" encoding="UTF-8" standalone="yes"?>
<Relationships xmlns="http://schemas.openxmlformats.org/package/2006/relationships"><Relationship Id="rId8" Type="http://schemas.openxmlformats.org/officeDocument/2006/relationships/table" Target="../tables/table9.xml"/><Relationship Id="rId13" Type="http://schemas.openxmlformats.org/officeDocument/2006/relationships/table" Target="../tables/table14.xml"/><Relationship Id="rId18" Type="http://schemas.openxmlformats.org/officeDocument/2006/relationships/table" Target="../tables/table19.xml"/><Relationship Id="rId3" Type="http://schemas.openxmlformats.org/officeDocument/2006/relationships/ctrlProp" Target="../ctrlProps/ctrlProp9.xml"/><Relationship Id="rId7" Type="http://schemas.openxmlformats.org/officeDocument/2006/relationships/table" Target="../tables/table8.xml"/><Relationship Id="rId12" Type="http://schemas.openxmlformats.org/officeDocument/2006/relationships/table" Target="../tables/table13.xml"/><Relationship Id="rId17" Type="http://schemas.openxmlformats.org/officeDocument/2006/relationships/table" Target="../tables/table18.xml"/><Relationship Id="rId2" Type="http://schemas.openxmlformats.org/officeDocument/2006/relationships/vmlDrawing" Target="../drawings/vmlDrawing2.vml"/><Relationship Id="rId16" Type="http://schemas.openxmlformats.org/officeDocument/2006/relationships/table" Target="../tables/table17.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2.xml"/><Relationship Id="rId5" Type="http://schemas.openxmlformats.org/officeDocument/2006/relationships/ctrlProp" Target="../ctrlProps/ctrlProp11.xml"/><Relationship Id="rId15" Type="http://schemas.openxmlformats.org/officeDocument/2006/relationships/table" Target="../tables/table16.xml"/><Relationship Id="rId10" Type="http://schemas.openxmlformats.org/officeDocument/2006/relationships/table" Target="../tables/table11.xml"/><Relationship Id="rId4" Type="http://schemas.openxmlformats.org/officeDocument/2006/relationships/ctrlProp" Target="../ctrlProps/ctrlProp10.xml"/><Relationship Id="rId9" Type="http://schemas.openxmlformats.org/officeDocument/2006/relationships/table" Target="../tables/table10.xml"/><Relationship Id="rId14" Type="http://schemas.openxmlformats.org/officeDocument/2006/relationships/table" Target="../tables/table15.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1.xml"/><Relationship Id="rId13" Type="http://schemas.openxmlformats.org/officeDocument/2006/relationships/table" Target="../tables/table26.xml"/><Relationship Id="rId18" Type="http://schemas.openxmlformats.org/officeDocument/2006/relationships/table" Target="../tables/table31.xml"/><Relationship Id="rId3" Type="http://schemas.openxmlformats.org/officeDocument/2006/relationships/ctrlProp" Target="../ctrlProps/ctrlProp13.xml"/><Relationship Id="rId7" Type="http://schemas.openxmlformats.org/officeDocument/2006/relationships/table" Target="../tables/table20.xml"/><Relationship Id="rId12" Type="http://schemas.openxmlformats.org/officeDocument/2006/relationships/table" Target="../tables/table25.xml"/><Relationship Id="rId17" Type="http://schemas.openxmlformats.org/officeDocument/2006/relationships/table" Target="../tables/table30.xml"/><Relationship Id="rId2" Type="http://schemas.openxmlformats.org/officeDocument/2006/relationships/vmlDrawing" Target="../drawings/vmlDrawing3.vml"/><Relationship Id="rId16" Type="http://schemas.openxmlformats.org/officeDocument/2006/relationships/table" Target="../tables/table29.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4.xml"/><Relationship Id="rId5" Type="http://schemas.openxmlformats.org/officeDocument/2006/relationships/ctrlProp" Target="../ctrlProps/ctrlProp15.xml"/><Relationship Id="rId15" Type="http://schemas.openxmlformats.org/officeDocument/2006/relationships/table" Target="../tables/table28.xml"/><Relationship Id="rId10" Type="http://schemas.openxmlformats.org/officeDocument/2006/relationships/table" Target="../tables/table23.xml"/><Relationship Id="rId4" Type="http://schemas.openxmlformats.org/officeDocument/2006/relationships/ctrlProp" Target="../ctrlProps/ctrlProp14.xml"/><Relationship Id="rId9" Type="http://schemas.openxmlformats.org/officeDocument/2006/relationships/table" Target="../tables/table22.xml"/><Relationship Id="rId14" Type="http://schemas.openxmlformats.org/officeDocument/2006/relationships/table" Target="../tables/table27.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3.xml"/><Relationship Id="rId13" Type="http://schemas.openxmlformats.org/officeDocument/2006/relationships/table" Target="../tables/table38.xml"/><Relationship Id="rId18" Type="http://schemas.openxmlformats.org/officeDocument/2006/relationships/table" Target="../tables/table43.xml"/><Relationship Id="rId3" Type="http://schemas.openxmlformats.org/officeDocument/2006/relationships/ctrlProp" Target="../ctrlProps/ctrlProp17.xml"/><Relationship Id="rId7" Type="http://schemas.openxmlformats.org/officeDocument/2006/relationships/table" Target="../tables/table32.xml"/><Relationship Id="rId12" Type="http://schemas.openxmlformats.org/officeDocument/2006/relationships/table" Target="../tables/table37.xml"/><Relationship Id="rId17" Type="http://schemas.openxmlformats.org/officeDocument/2006/relationships/table" Target="../tables/table42.xml"/><Relationship Id="rId2" Type="http://schemas.openxmlformats.org/officeDocument/2006/relationships/vmlDrawing" Target="../drawings/vmlDrawing4.vml"/><Relationship Id="rId16" Type="http://schemas.openxmlformats.org/officeDocument/2006/relationships/table" Target="../tables/table41.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6.xml"/><Relationship Id="rId5" Type="http://schemas.openxmlformats.org/officeDocument/2006/relationships/ctrlProp" Target="../ctrlProps/ctrlProp19.xml"/><Relationship Id="rId15" Type="http://schemas.openxmlformats.org/officeDocument/2006/relationships/table" Target="../tables/table40.xml"/><Relationship Id="rId10" Type="http://schemas.openxmlformats.org/officeDocument/2006/relationships/table" Target="../tables/table35.xml"/><Relationship Id="rId4" Type="http://schemas.openxmlformats.org/officeDocument/2006/relationships/ctrlProp" Target="../ctrlProps/ctrlProp18.xml"/><Relationship Id="rId9" Type="http://schemas.openxmlformats.org/officeDocument/2006/relationships/table" Target="../tables/table34.xml"/><Relationship Id="rId14" Type="http://schemas.openxmlformats.org/officeDocument/2006/relationships/table" Target="../tables/table3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F1:H242"/>
  <sheetViews>
    <sheetView tabSelected="1" workbookViewId="0">
      <selection activeCell="H34" sqref="H34"/>
    </sheetView>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44954.27752314815</v>
      </c>
      <c r="H75" s="2">
        <v>44940.499907407408</v>
      </c>
    </row>
    <row r="76" spans="7:8" x14ac:dyDescent="0.25">
      <c r="H76" s="2">
        <v>44940.502824074072</v>
      </c>
    </row>
    <row r="77" spans="7:8" x14ac:dyDescent="0.25">
      <c r="H77" s="2">
        <v>44940.515856481485</v>
      </c>
    </row>
    <row r="78" spans="7:8" x14ac:dyDescent="0.25">
      <c r="H78" s="2">
        <v>44940.737187500003</v>
      </c>
    </row>
    <row r="79" spans="7:8" x14ac:dyDescent="0.25">
      <c r="H79" s="2">
        <v>44940.75371527778</v>
      </c>
    </row>
    <row r="80" spans="7: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44954.280613425923</v>
      </c>
    </row>
    <row r="242" spans="8:8" x14ac:dyDescent="0.25">
      <c r="H242" s="2">
        <v>44954.281597222223</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45720</xdr:colOff>
                    <xdr:row>5</xdr:row>
                    <xdr:rowOff>22860</xdr:rowOff>
                  </from>
                  <to>
                    <xdr:col>1</xdr:col>
                    <xdr:colOff>403860</xdr:colOff>
                    <xdr:row>6</xdr:row>
                    <xdr:rowOff>38100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15240</xdr:colOff>
                    <xdr:row>7</xdr:row>
                    <xdr:rowOff>15240</xdr:rowOff>
                  </from>
                  <to>
                    <xdr:col>1</xdr:col>
                    <xdr:colOff>266700</xdr:colOff>
                    <xdr:row>8</xdr:row>
                    <xdr:rowOff>30480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22860</xdr:colOff>
                    <xdr:row>8</xdr:row>
                    <xdr:rowOff>167640</xdr:rowOff>
                  </from>
                  <to>
                    <xdr:col>2</xdr:col>
                    <xdr:colOff>571500</xdr:colOff>
                    <xdr:row>10</xdr:row>
                    <xdr:rowOff>15240</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38100</xdr:colOff>
                    <xdr:row>11</xdr:row>
                    <xdr:rowOff>15240</xdr:rowOff>
                  </from>
                  <to>
                    <xdr:col>2</xdr:col>
                    <xdr:colOff>144780</xdr:colOff>
                    <xdr:row>12</xdr:row>
                    <xdr:rowOff>30480</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60960</xdr:colOff>
                    <xdr:row>13</xdr:row>
                    <xdr:rowOff>0</xdr:rowOff>
                  </from>
                  <to>
                    <xdr:col>2</xdr:col>
                    <xdr:colOff>716280</xdr:colOff>
                    <xdr:row>14</xdr:row>
                    <xdr:rowOff>15240</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45720</xdr:colOff>
                    <xdr:row>15</xdr:row>
                    <xdr:rowOff>22860</xdr:rowOff>
                  </from>
                  <to>
                    <xdr:col>2</xdr:col>
                    <xdr:colOff>571500</xdr:colOff>
                    <xdr:row>16</xdr:row>
                    <xdr:rowOff>38100</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53340</xdr:colOff>
                    <xdr:row>17</xdr:row>
                    <xdr:rowOff>22860</xdr:rowOff>
                  </from>
                  <to>
                    <xdr:col>3</xdr:col>
                    <xdr:colOff>449580</xdr:colOff>
                    <xdr:row>18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P121"/>
  <sheetViews>
    <sheetView workbookViewId="0"/>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7" width="23" style="1" bestFit="1" customWidth="1"/>
    <col min="18" max="16384" width="11.5546875" style="1"/>
  </cols>
  <sheetData>
    <row r="1" spans="1:16" x14ac:dyDescent="0.25">
      <c r="G1" s="1"/>
      <c r="H1" s="1"/>
    </row>
    <row r="2" spans="1:16" x14ac:dyDescent="0.25">
      <c r="G2" s="1"/>
      <c r="H2" s="1"/>
    </row>
    <row r="3" spans="1:16" x14ac:dyDescent="0.25">
      <c r="A3" s="1" t="s">
        <v>2</v>
      </c>
      <c r="B3" s="1" t="s">
        <v>3</v>
      </c>
      <c r="D3" s="1" t="s">
        <v>38</v>
      </c>
      <c r="E3" s="1" t="s">
        <v>39</v>
      </c>
      <c r="G3" s="1" t="s">
        <v>65</v>
      </c>
      <c r="H3" s="1" t="s">
        <v>64</v>
      </c>
      <c r="I3" s="1" t="s">
        <v>66</v>
      </c>
      <c r="J3" s="1" t="s">
        <v>377</v>
      </c>
      <c r="L3" s="1" t="s">
        <v>279</v>
      </c>
      <c r="M3" s="1" t="s">
        <v>280</v>
      </c>
      <c r="O3" s="1" t="s">
        <v>305</v>
      </c>
      <c r="P3" s="1" t="s">
        <v>306</v>
      </c>
    </row>
    <row r="4" spans="1:16"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row>
    <row r="5" spans="1:16"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row>
    <row r="6" spans="1:16"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row>
    <row r="7" spans="1:16"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row>
    <row r="8" spans="1:16"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row>
    <row r="9" spans="1:16"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row>
    <row r="10" spans="1:16"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row>
    <row r="11" spans="1:16"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row>
    <row r="12" spans="1:16"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row>
    <row r="13" spans="1:16"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row>
    <row r="14" spans="1:16"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row>
    <row r="15" spans="1:16"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row>
    <row r="16" spans="1:16"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election activeCell="B2" sqref="B2"/>
    </sheetView>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AK2"/>
  <sheetViews>
    <sheetView topLeftCell="Y1" workbookViewId="0">
      <selection activeCell="Y1" sqref="Y1"/>
    </sheetView>
  </sheetViews>
  <sheetFormatPr baseColWidth="10" defaultRowHeight="13.2"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17" t="str">
        <f>"État des menus midi retraite du mois de janvier "&amp;$A$1&amp;"."</f>
        <v>État des menus midi retraite du mois de janvier 2023.</v>
      </c>
      <c r="B3" s="17"/>
      <c r="C3" s="17"/>
      <c r="D3" s="17"/>
      <c r="E3" s="17"/>
      <c r="F3" s="17"/>
      <c r="G3" s="17"/>
      <c r="H3" s="17"/>
    </row>
    <row r="4" spans="1:8" x14ac:dyDescent="0.25">
      <c r="A4" s="1" t="s">
        <v>514</v>
      </c>
      <c r="B4" s="1" t="s">
        <v>549</v>
      </c>
      <c r="C4" s="1" t="s">
        <v>550</v>
      </c>
      <c r="D4" s="1" t="s">
        <v>551</v>
      </c>
      <c r="E4" s="1" t="s">
        <v>552</v>
      </c>
      <c r="F4" s="1" t="s">
        <v>553</v>
      </c>
      <c r="G4" s="1" t="s">
        <v>546</v>
      </c>
      <c r="H4" s="1" t="s">
        <v>554</v>
      </c>
    </row>
    <row r="6" spans="1:8" x14ac:dyDescent="0.25">
      <c r="A6" s="17"/>
      <c r="B6" s="17"/>
      <c r="C6" s="17"/>
      <c r="D6" s="17"/>
      <c r="E6" s="17"/>
      <c r="F6" s="17"/>
      <c r="G6" s="17"/>
      <c r="H6" s="17"/>
    </row>
    <row r="7" spans="1:8" x14ac:dyDescent="0.25">
      <c r="A7" s="17" t="str">
        <f>"État des menus midi retraite du mois de février "&amp;$A$1&amp;"."</f>
        <v>État des menus midi retraite du mois de février 2023.</v>
      </c>
      <c r="B7" s="17"/>
      <c r="C7" s="17"/>
      <c r="D7" s="17"/>
      <c r="E7" s="17"/>
      <c r="F7" s="17"/>
      <c r="G7" s="17"/>
      <c r="H7" s="17"/>
    </row>
    <row r="8" spans="1:8" x14ac:dyDescent="0.25">
      <c r="A8" s="1" t="s">
        <v>514</v>
      </c>
      <c r="B8" s="1" t="s">
        <v>549</v>
      </c>
      <c r="C8" s="1" t="s">
        <v>550</v>
      </c>
      <c r="D8" s="1" t="s">
        <v>551</v>
      </c>
      <c r="E8" s="1" t="s">
        <v>552</v>
      </c>
      <c r="F8" s="1" t="s">
        <v>553</v>
      </c>
      <c r="G8" s="1" t="s">
        <v>546</v>
      </c>
      <c r="H8" s="1" t="s">
        <v>554</v>
      </c>
    </row>
    <row r="10" spans="1:8" x14ac:dyDescent="0.25">
      <c r="A10" s="17" t="str">
        <f ca="1">"Imprimé à Limeil-Brévannes, le "&amp;TEXT(TODAY(),"jjjj j mmmm aaaa")&amp;"."</f>
        <v>Imprimé à Limeil-Brévannes, le samedi 28 janvier 2023.</v>
      </c>
      <c r="B10" s="17"/>
      <c r="C10" s="17"/>
      <c r="D10" s="17"/>
      <c r="E10" s="17"/>
      <c r="F10" s="17"/>
      <c r="G10" s="17"/>
      <c r="H10" s="17"/>
    </row>
    <row r="11" spans="1:8" x14ac:dyDescent="0.25">
      <c r="A11" s="17" t="str">
        <f>"État des menus midi retraite du mois de mars "&amp;$A$1&amp;"."</f>
        <v>État des menus midi retraite du mois de mars 2023.</v>
      </c>
      <c r="B11" s="17"/>
      <c r="C11" s="17"/>
      <c r="D11" s="17"/>
      <c r="E11" s="17"/>
      <c r="F11" s="17"/>
      <c r="G11" s="17"/>
      <c r="H11" s="17"/>
    </row>
    <row r="12" spans="1:8" x14ac:dyDescent="0.25">
      <c r="A12" s="1" t="s">
        <v>514</v>
      </c>
      <c r="B12" s="1" t="s">
        <v>549</v>
      </c>
      <c r="C12" s="1" t="s">
        <v>550</v>
      </c>
      <c r="D12" s="1" t="s">
        <v>551</v>
      </c>
      <c r="E12" s="1" t="s">
        <v>552</v>
      </c>
      <c r="F12" s="1" t="s">
        <v>553</v>
      </c>
      <c r="G12" s="1" t="s">
        <v>546</v>
      </c>
      <c r="H12" s="1" t="s">
        <v>554</v>
      </c>
    </row>
    <row r="14" spans="1:8" x14ac:dyDescent="0.25">
      <c r="A14" s="17" t="str">
        <f ca="1">"Imprimé à Limeil-Brévannes, le "&amp;TEXT(TODAY(),"jjjj j mmmm aaaa")&amp;"."</f>
        <v>Imprimé à Limeil-Brévannes, le samedi 28 janvier 2023.</v>
      </c>
      <c r="B14" s="17"/>
      <c r="C14" s="17"/>
      <c r="D14" s="17"/>
      <c r="E14" s="17"/>
      <c r="F14" s="17"/>
      <c r="G14" s="17"/>
      <c r="H14" s="17"/>
    </row>
    <row r="15" spans="1:8" x14ac:dyDescent="0.25">
      <c r="A15" s="17" t="str">
        <f>"État des menus midi retraite du mois d'avril "&amp;$A$1&amp;"."</f>
        <v>État des menus midi retraite du mois d'avril 2023.</v>
      </c>
      <c r="B15" s="17"/>
      <c r="C15" s="17"/>
      <c r="D15" s="17"/>
      <c r="E15" s="17"/>
      <c r="F15" s="17"/>
      <c r="G15" s="17"/>
      <c r="H15" s="17"/>
    </row>
    <row r="16" spans="1:8" x14ac:dyDescent="0.25">
      <c r="A16" s="1" t="s">
        <v>514</v>
      </c>
      <c r="B16" s="1" t="s">
        <v>549</v>
      </c>
      <c r="C16" s="1" t="s">
        <v>550</v>
      </c>
      <c r="D16" s="1" t="s">
        <v>551</v>
      </c>
      <c r="E16" s="1" t="s">
        <v>552</v>
      </c>
      <c r="F16" s="1" t="s">
        <v>553</v>
      </c>
      <c r="G16" s="1" t="s">
        <v>546</v>
      </c>
      <c r="H16" s="1" t="s">
        <v>554</v>
      </c>
    </row>
    <row r="18" spans="1:8" x14ac:dyDescent="0.25">
      <c r="A18" s="17" t="str">
        <f ca="1">"Imprimé à Limeil-Brévannes, le "&amp;TEXT(TODAY(),"jjjj j mmmm aaaa")&amp;"."</f>
        <v>Imprimé à Limeil-Brévannes, le samedi 28 janvier 2023.</v>
      </c>
      <c r="B18" s="17"/>
      <c r="C18" s="17"/>
      <c r="D18" s="17"/>
      <c r="E18" s="17"/>
      <c r="F18" s="17"/>
      <c r="G18" s="17"/>
      <c r="H18" s="17"/>
    </row>
    <row r="19" spans="1:8" x14ac:dyDescent="0.25">
      <c r="A19" s="17" t="str">
        <f>"État des menus midi retraite du mois de mai "&amp;$A$1&amp;"."</f>
        <v>État des menus midi retraite du mois de mai 2023.</v>
      </c>
      <c r="B19" s="17"/>
      <c r="C19" s="17"/>
      <c r="D19" s="17"/>
      <c r="E19" s="17"/>
      <c r="F19" s="17"/>
      <c r="G19" s="17"/>
      <c r="H19" s="17"/>
    </row>
    <row r="20" spans="1:8" x14ac:dyDescent="0.25">
      <c r="A20" s="1" t="s">
        <v>514</v>
      </c>
      <c r="B20" s="1" t="s">
        <v>549</v>
      </c>
      <c r="C20" s="1" t="s">
        <v>550</v>
      </c>
      <c r="D20" s="1" t="s">
        <v>551</v>
      </c>
      <c r="E20" s="1" t="s">
        <v>552</v>
      </c>
      <c r="F20" s="1" t="s">
        <v>553</v>
      </c>
      <c r="G20" s="1" t="s">
        <v>546</v>
      </c>
      <c r="H20" s="1" t="s">
        <v>554</v>
      </c>
    </row>
    <row r="22" spans="1:8" x14ac:dyDescent="0.25">
      <c r="A22" s="17" t="str">
        <f ca="1">"Imprimé à Limeil-Brévannes, le "&amp;TEXT(TODAY(),"jjjj j mmmm aaaa")&amp;"."</f>
        <v>Imprimé à Limeil-Brévannes, le samedi 28 janvier 2023.</v>
      </c>
      <c r="B22" s="17"/>
      <c r="C22" s="17"/>
      <c r="D22" s="17"/>
      <c r="E22" s="17"/>
      <c r="F22" s="17"/>
      <c r="G22" s="17"/>
      <c r="H22" s="17"/>
    </row>
    <row r="23" spans="1:8" x14ac:dyDescent="0.25">
      <c r="A23" s="17" t="str">
        <f>"État des menus midi retraite du mois de juin "&amp;$A$1&amp;"."</f>
        <v>État des menus midi retraite du mois de juin 2023.</v>
      </c>
      <c r="B23" s="17"/>
      <c r="C23" s="17"/>
      <c r="D23" s="17"/>
      <c r="E23" s="17"/>
      <c r="F23" s="17"/>
      <c r="G23" s="17"/>
      <c r="H23" s="17"/>
    </row>
    <row r="24" spans="1:8" x14ac:dyDescent="0.25">
      <c r="A24" s="1" t="s">
        <v>514</v>
      </c>
      <c r="B24" s="1" t="s">
        <v>549</v>
      </c>
      <c r="C24" s="1" t="s">
        <v>550</v>
      </c>
      <c r="D24" s="1" t="s">
        <v>551</v>
      </c>
      <c r="E24" s="1" t="s">
        <v>552</v>
      </c>
      <c r="F24" s="1" t="s">
        <v>553</v>
      </c>
      <c r="G24" s="1" t="s">
        <v>546</v>
      </c>
      <c r="H24" s="1" t="s">
        <v>554</v>
      </c>
    </row>
    <row r="26" spans="1:8" x14ac:dyDescent="0.25">
      <c r="A26" s="17" t="str">
        <f ca="1">"Imprimé à Limeil-Brévannes, le "&amp;TEXT(TODAY(),"jjjj j mmmm aaaa")&amp;"."</f>
        <v>Imprimé à Limeil-Brévannes, le samedi 28 janvier 2023.</v>
      </c>
      <c r="B26" s="17"/>
      <c r="C26" s="17"/>
      <c r="D26" s="17"/>
      <c r="E26" s="17"/>
      <c r="F26" s="17"/>
      <c r="G26" s="17"/>
      <c r="H26" s="17"/>
    </row>
    <row r="27" spans="1:8" x14ac:dyDescent="0.25">
      <c r="A27" s="17" t="str">
        <f>"État des menus midi retraite du mois de juillet "&amp;$A$1&amp;"."</f>
        <v>État des menus midi retraite du mois de juillet 2023.</v>
      </c>
      <c r="B27" s="17"/>
      <c r="C27" s="17"/>
      <c r="D27" s="17"/>
      <c r="E27" s="17"/>
      <c r="F27" s="17"/>
      <c r="G27" s="17"/>
      <c r="H27" s="17"/>
    </row>
    <row r="28" spans="1:8" x14ac:dyDescent="0.25">
      <c r="A28" s="1" t="s">
        <v>514</v>
      </c>
      <c r="B28" s="1" t="s">
        <v>549</v>
      </c>
      <c r="C28" s="1" t="s">
        <v>550</v>
      </c>
      <c r="D28" s="1" t="s">
        <v>551</v>
      </c>
      <c r="E28" s="1" t="s">
        <v>552</v>
      </c>
      <c r="F28" s="1" t="s">
        <v>553</v>
      </c>
      <c r="G28" s="1" t="s">
        <v>546</v>
      </c>
      <c r="H28" s="1" t="s">
        <v>554</v>
      </c>
    </row>
    <row r="30" spans="1:8" x14ac:dyDescent="0.25">
      <c r="A30" s="17" t="str">
        <f ca="1">"Imprimé à Limeil-Brévannes, le "&amp;TEXT(TODAY(),"jjjj j mmmm aaaa")&amp;"."</f>
        <v>Imprimé à Limeil-Brévannes, le samedi 28 janvier 2023.</v>
      </c>
      <c r="B30" s="17"/>
      <c r="C30" s="17"/>
      <c r="D30" s="17"/>
      <c r="E30" s="17"/>
      <c r="F30" s="17"/>
      <c r="G30" s="17"/>
      <c r="H30" s="17"/>
    </row>
    <row r="31" spans="1:8" x14ac:dyDescent="0.25">
      <c r="A31" s="17" t="str">
        <f>"État des menus midi retraite du mois d'août "&amp;$A$1&amp;"."</f>
        <v>État des menus midi retraite du mois d'août 2023.</v>
      </c>
      <c r="B31" s="17"/>
      <c r="C31" s="17"/>
      <c r="D31" s="17"/>
      <c r="E31" s="17"/>
      <c r="F31" s="17"/>
      <c r="G31" s="17"/>
      <c r="H31" s="17"/>
    </row>
    <row r="32" spans="1:8" x14ac:dyDescent="0.25">
      <c r="A32" s="1" t="s">
        <v>514</v>
      </c>
      <c r="B32" s="1" t="s">
        <v>549</v>
      </c>
      <c r="C32" s="1" t="s">
        <v>550</v>
      </c>
      <c r="D32" s="1" t="s">
        <v>551</v>
      </c>
      <c r="E32" s="1" t="s">
        <v>552</v>
      </c>
      <c r="F32" s="1" t="s">
        <v>553</v>
      </c>
      <c r="G32" s="1" t="s">
        <v>546</v>
      </c>
      <c r="H32" s="1" t="s">
        <v>554</v>
      </c>
    </row>
    <row r="34" spans="1:8" x14ac:dyDescent="0.25">
      <c r="A34" s="17" t="str">
        <f ca="1">"Imprimé à Limeil-Brévannes, le "&amp;TEXT(TODAY(),"jjjj j mmmm aaaa")&amp;"."</f>
        <v>Imprimé à Limeil-Brévannes, le samedi 28 janvier 2023.</v>
      </c>
      <c r="B34" s="17"/>
      <c r="C34" s="17"/>
      <c r="D34" s="17"/>
      <c r="E34" s="17"/>
      <c r="F34" s="17"/>
      <c r="G34" s="17"/>
      <c r="H34" s="17"/>
    </row>
    <row r="35" spans="1:8" x14ac:dyDescent="0.25">
      <c r="A35" s="17" t="str">
        <f>"État des menus midi retraite du mois de septembre "&amp;$A$1&amp;"."</f>
        <v>État des menus midi retraite du mois de septembre 2023.</v>
      </c>
      <c r="B35" s="17"/>
      <c r="C35" s="17"/>
      <c r="D35" s="17"/>
      <c r="E35" s="17"/>
      <c r="F35" s="17"/>
      <c r="G35" s="17"/>
      <c r="H35" s="17"/>
    </row>
    <row r="36" spans="1:8" x14ac:dyDescent="0.25">
      <c r="A36" s="1" t="s">
        <v>514</v>
      </c>
      <c r="B36" s="1" t="s">
        <v>549</v>
      </c>
      <c r="C36" s="1" t="s">
        <v>550</v>
      </c>
      <c r="D36" s="1" t="s">
        <v>551</v>
      </c>
      <c r="E36" s="1" t="s">
        <v>552</v>
      </c>
      <c r="F36" s="1" t="s">
        <v>553</v>
      </c>
      <c r="G36" s="1" t="s">
        <v>546</v>
      </c>
      <c r="H36" s="1" t="s">
        <v>554</v>
      </c>
    </row>
    <row r="38" spans="1:8" x14ac:dyDescent="0.25">
      <c r="A38" s="17" t="str">
        <f ca="1">"Imprimé à Limeil-Brévannes, le "&amp;TEXT(TODAY(),"jjjj j mmmm aaaa")&amp;"."</f>
        <v>Imprimé à Limeil-Brévannes, le samedi 28 janvier 2023.</v>
      </c>
      <c r="B38" s="17"/>
      <c r="C38" s="17"/>
      <c r="D38" s="17"/>
      <c r="E38" s="17"/>
      <c r="F38" s="17"/>
      <c r="G38" s="17"/>
      <c r="H38" s="17"/>
    </row>
    <row r="39" spans="1:8" x14ac:dyDescent="0.25">
      <c r="A39" s="17" t="str">
        <f>"État des menus midi retraite du mois d'octobre "&amp;$A$1&amp;"."</f>
        <v>État des menus midi retraite du mois d'octobre 2023.</v>
      </c>
      <c r="B39" s="17"/>
      <c r="C39" s="17"/>
      <c r="D39" s="17"/>
      <c r="E39" s="17"/>
      <c r="F39" s="17"/>
      <c r="G39" s="17"/>
      <c r="H39" s="17"/>
    </row>
    <row r="40" spans="1:8" x14ac:dyDescent="0.25">
      <c r="A40" s="1" t="s">
        <v>514</v>
      </c>
      <c r="B40" s="1" t="s">
        <v>549</v>
      </c>
      <c r="C40" s="1" t="s">
        <v>550</v>
      </c>
      <c r="D40" s="1" t="s">
        <v>551</v>
      </c>
      <c r="E40" s="1" t="s">
        <v>552</v>
      </c>
      <c r="F40" s="1" t="s">
        <v>553</v>
      </c>
      <c r="G40" s="1" t="s">
        <v>546</v>
      </c>
      <c r="H40" s="1" t="s">
        <v>554</v>
      </c>
    </row>
    <row r="42" spans="1:8" x14ac:dyDescent="0.25">
      <c r="A42" s="17" t="str">
        <f ca="1">"Imprimé à Limeil-Brévannes, le "&amp;TEXT(TODAY(),"jjjj j mmmm aaaa")&amp;"."</f>
        <v>Imprimé à Limeil-Brévannes, le samedi 28 janvier 2023.</v>
      </c>
      <c r="B42" s="17"/>
      <c r="C42" s="17"/>
      <c r="D42" s="17"/>
      <c r="E42" s="17"/>
      <c r="F42" s="17"/>
      <c r="G42" s="17"/>
      <c r="H42" s="17"/>
    </row>
    <row r="43" spans="1:8" x14ac:dyDescent="0.25">
      <c r="A43" s="17" t="str">
        <f>"État des menus midi retraite du mois de novembre "&amp;$A$1&amp;"."</f>
        <v>État des menus midi retraite du mois de novembre 2023.</v>
      </c>
      <c r="B43" s="17"/>
      <c r="C43" s="17"/>
      <c r="D43" s="17"/>
      <c r="E43" s="17"/>
      <c r="F43" s="17"/>
      <c r="G43" s="17"/>
      <c r="H43" s="17"/>
    </row>
    <row r="44" spans="1:8" x14ac:dyDescent="0.25">
      <c r="A44" s="1" t="s">
        <v>514</v>
      </c>
      <c r="B44" s="1" t="s">
        <v>549</v>
      </c>
      <c r="C44" s="1" t="s">
        <v>550</v>
      </c>
      <c r="D44" s="1" t="s">
        <v>551</v>
      </c>
      <c r="E44" s="1" t="s">
        <v>552</v>
      </c>
      <c r="F44" s="1" t="s">
        <v>553</v>
      </c>
      <c r="G44" s="1" t="s">
        <v>546</v>
      </c>
      <c r="H44" s="1" t="s">
        <v>554</v>
      </c>
    </row>
    <row r="46" spans="1:8" x14ac:dyDescent="0.25">
      <c r="A46" s="17" t="str">
        <f ca="1">"Imprimé à Limeil-Brévannes, le "&amp;TEXT(TODAY(),"jjjj j mmmm aaaa")&amp;"."</f>
        <v>Imprimé à Limeil-Brévannes, le samedi 28 janvier 2023.</v>
      </c>
      <c r="B46" s="17"/>
      <c r="C46" s="17"/>
      <c r="D46" s="17"/>
      <c r="E46" s="17"/>
      <c r="F46" s="17"/>
      <c r="G46" s="17"/>
      <c r="H46" s="17"/>
    </row>
    <row r="47" spans="1:8" x14ac:dyDescent="0.25">
      <c r="A47" s="17" t="str">
        <f>"État des menus midi retraite du mois de décembre "&amp;$A$1&amp;"."</f>
        <v>État des menus midi retraite du mois de décembre 2023.</v>
      </c>
      <c r="B47" s="17"/>
      <c r="C47" s="17"/>
      <c r="D47" s="17"/>
      <c r="E47" s="17"/>
      <c r="F47" s="17"/>
      <c r="G47" s="17"/>
      <c r="H47" s="17"/>
    </row>
    <row r="48" spans="1:8" x14ac:dyDescent="0.25">
      <c r="A48" s="1" t="s">
        <v>514</v>
      </c>
      <c r="B48" s="1" t="s">
        <v>549</v>
      </c>
      <c r="C48" s="1" t="s">
        <v>550</v>
      </c>
      <c r="D48" s="1" t="s">
        <v>551</v>
      </c>
      <c r="E48" s="1" t="s">
        <v>552</v>
      </c>
      <c r="F48" s="1" t="s">
        <v>553</v>
      </c>
      <c r="G48" s="1" t="s">
        <v>546</v>
      </c>
      <c r="H48" s="1" t="s">
        <v>554</v>
      </c>
    </row>
    <row r="50" spans="1:8" x14ac:dyDescent="0.25">
      <c r="A50" s="17" t="str">
        <f ca="1">"Imprimé à Limeil-Brévannes, le "&amp;TEXT(TODAY(),"jjjj j mmmm aaaa")&amp;"."</f>
        <v>Imprimé à Limeil-Brévannes, le samedi 28 janvier 2023.</v>
      </c>
      <c r="B50" s="17"/>
      <c r="C50" s="17"/>
      <c r="D50" s="17"/>
      <c r="E50" s="17"/>
      <c r="F50" s="17"/>
      <c r="G50" s="17"/>
      <c r="H50" s="17"/>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662940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18" t="str">
        <f>"État des menus journaliers du mois de janvier "&amp;$A$1&amp;"."</f>
        <v>État des menus journaliers du mois de janvier 2023.</v>
      </c>
      <c r="B3" s="18"/>
      <c r="C3" s="18"/>
      <c r="D3" s="18"/>
      <c r="E3" s="18"/>
      <c r="F3" s="18"/>
      <c r="G3" s="18"/>
      <c r="H3" s="18"/>
      <c r="I3" s="18"/>
    </row>
    <row r="4" spans="1:9" x14ac:dyDescent="0.25">
      <c r="A4" s="1" t="s">
        <v>514</v>
      </c>
      <c r="B4" s="1" t="s">
        <v>549</v>
      </c>
      <c r="C4" s="16" t="s">
        <v>555</v>
      </c>
      <c r="D4" s="16" t="s">
        <v>550</v>
      </c>
      <c r="E4" s="16" t="s">
        <v>551</v>
      </c>
      <c r="F4" s="16" t="s">
        <v>552</v>
      </c>
      <c r="G4" s="16" t="s">
        <v>553</v>
      </c>
      <c r="H4" s="16" t="s">
        <v>546</v>
      </c>
      <c r="I4" s="16" t="s">
        <v>554</v>
      </c>
    </row>
    <row r="6" spans="1:9" x14ac:dyDescent="0.25">
      <c r="A6" s="18" t="str">
        <f ca="1">"Imprimé à Limeil-Brévannes, le "&amp;TEXT(TODAY(),"jjjj j mmmm aaaa")&amp;"."</f>
        <v>Imprimé à Limeil-Brévannes, le samedi 28 janvier 2023.</v>
      </c>
      <c r="B6" s="18"/>
      <c r="C6" s="18"/>
      <c r="D6" s="18"/>
      <c r="E6" s="18"/>
      <c r="F6" s="18"/>
      <c r="G6" s="18"/>
      <c r="H6" s="18"/>
      <c r="I6" s="18"/>
    </row>
    <row r="7" spans="1:9" x14ac:dyDescent="0.25">
      <c r="A7" s="18" t="str">
        <f>"État des menus journaliers du mois de février "&amp;$A$1&amp;"."</f>
        <v>État des menus journaliers du mois de février 2023.</v>
      </c>
      <c r="B7" s="18"/>
      <c r="C7" s="18"/>
      <c r="D7" s="18"/>
      <c r="E7" s="18"/>
      <c r="F7" s="18"/>
      <c r="G7" s="18"/>
      <c r="H7" s="18"/>
      <c r="I7" s="18"/>
    </row>
    <row r="8" spans="1:9" x14ac:dyDescent="0.25">
      <c r="A8" s="1" t="s">
        <v>514</v>
      </c>
      <c r="B8" s="1" t="s">
        <v>549</v>
      </c>
      <c r="C8" s="16" t="s">
        <v>555</v>
      </c>
      <c r="D8" s="16" t="s">
        <v>550</v>
      </c>
      <c r="E8" s="16" t="s">
        <v>551</v>
      </c>
      <c r="F8" s="16" t="s">
        <v>552</v>
      </c>
      <c r="G8" s="16" t="s">
        <v>553</v>
      </c>
      <c r="H8" s="16" t="s">
        <v>546</v>
      </c>
      <c r="I8" s="16" t="s">
        <v>554</v>
      </c>
    </row>
    <row r="10" spans="1:9" x14ac:dyDescent="0.25">
      <c r="A10" s="18" t="str">
        <f ca="1">"Imprimé à Limeil-Brévannes, le "&amp;TEXT(TODAY(),"jjjj j mmmm aaaa")&amp;"."</f>
        <v>Imprimé à Limeil-Brévannes, le samedi 28 janvier 2023.</v>
      </c>
      <c r="B10" s="18"/>
      <c r="C10" s="18"/>
      <c r="D10" s="18"/>
      <c r="E10" s="18"/>
      <c r="F10" s="18"/>
      <c r="G10" s="18"/>
      <c r="H10" s="18"/>
      <c r="I10" s="18"/>
    </row>
    <row r="11" spans="1:9" x14ac:dyDescent="0.25">
      <c r="A11" s="18" t="str">
        <f>"État des menus journaliers du mois de mars "&amp;$A$1&amp;"."</f>
        <v>État des menus journaliers du mois de mars 2023.</v>
      </c>
      <c r="B11" s="18"/>
      <c r="C11" s="18"/>
      <c r="D11" s="18"/>
      <c r="E11" s="18"/>
      <c r="F11" s="18"/>
      <c r="G11" s="18"/>
      <c r="H11" s="18"/>
      <c r="I11" s="18"/>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18" t="str">
        <f ca="1">"Imprimé à Limeil-Brévannes, le "&amp;TEXT(TODAY(),"jjjj j mmmm aaaa")&amp;"."</f>
        <v>Imprimé à Limeil-Brévannes, le samedi 28 janvier 2023.</v>
      </c>
      <c r="B14" s="18"/>
      <c r="C14" s="18"/>
      <c r="D14" s="18"/>
      <c r="E14" s="18"/>
      <c r="F14" s="18"/>
      <c r="G14" s="18"/>
      <c r="H14" s="18"/>
      <c r="I14" s="18"/>
    </row>
    <row r="15" spans="1:9" x14ac:dyDescent="0.25">
      <c r="A15" s="18" t="str">
        <f>"État des menus journaliers du mois d'avril "&amp;$A$1&amp;"."</f>
        <v>État des menus journaliers du mois d'avril 2023.</v>
      </c>
      <c r="B15" s="18"/>
      <c r="C15" s="18"/>
      <c r="D15" s="18"/>
      <c r="E15" s="18"/>
      <c r="F15" s="18"/>
      <c r="G15" s="18"/>
      <c r="H15" s="18"/>
      <c r="I15" s="18"/>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18" t="str">
        <f ca="1">"Imprimé à Limeil-Brévannes, le "&amp;TEXT(TODAY(),"jjjj j mmmm aaaa")&amp;"."</f>
        <v>Imprimé à Limeil-Brévannes, le samedi 28 janvier 2023.</v>
      </c>
      <c r="B18" s="18"/>
      <c r="C18" s="18"/>
      <c r="D18" s="18"/>
      <c r="E18" s="18"/>
      <c r="F18" s="18"/>
      <c r="G18" s="18"/>
      <c r="H18" s="18"/>
      <c r="I18" s="18"/>
    </row>
    <row r="19" spans="1:9" x14ac:dyDescent="0.25">
      <c r="A19" s="18" t="str">
        <f>"État des menus journaliers du mois de mai "&amp;$A$1&amp;"."</f>
        <v>État des menus journaliers du mois de mai 2023.</v>
      </c>
      <c r="B19" s="18"/>
      <c r="C19" s="18"/>
      <c r="D19" s="18"/>
      <c r="E19" s="18"/>
      <c r="F19" s="18"/>
      <c r="G19" s="18"/>
      <c r="H19" s="18"/>
      <c r="I19" s="18"/>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18" t="str">
        <f ca="1">"Imprimé à Limeil-Brévannes, le "&amp;TEXT(TODAY(),"jjjj j mmmm aaaa")&amp;"."</f>
        <v>Imprimé à Limeil-Brévannes, le samedi 28 janvier 2023.</v>
      </c>
      <c r="B22" s="18"/>
      <c r="C22" s="18"/>
      <c r="D22" s="18"/>
      <c r="E22" s="18"/>
      <c r="F22" s="18"/>
      <c r="G22" s="18"/>
      <c r="H22" s="18"/>
      <c r="I22" s="18"/>
    </row>
    <row r="23" spans="1:9" x14ac:dyDescent="0.25">
      <c r="A23" s="18" t="str">
        <f>"État des menus journaliers du mois de juin "&amp;$A$1&amp;"."</f>
        <v>État des menus journaliers du mois de juin 2023.</v>
      </c>
      <c r="B23" s="18"/>
      <c r="C23" s="18"/>
      <c r="D23" s="18"/>
      <c r="E23" s="18"/>
      <c r="F23" s="18"/>
      <c r="G23" s="18"/>
      <c r="H23" s="18"/>
      <c r="I23" s="18"/>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18" t="str">
        <f ca="1">"Imprimé à Limeil-Brévannes, le "&amp;TEXT(TODAY(),"jjjj j mmmm aaaa")&amp;"."</f>
        <v>Imprimé à Limeil-Brévannes, le samedi 28 janvier 2023.</v>
      </c>
      <c r="B26" s="18"/>
      <c r="C26" s="18"/>
      <c r="D26" s="18"/>
      <c r="E26" s="18"/>
      <c r="F26" s="18"/>
      <c r="G26" s="18"/>
      <c r="H26" s="18"/>
      <c r="I26" s="18"/>
    </row>
    <row r="27" spans="1:9" x14ac:dyDescent="0.25">
      <c r="A27" s="18" t="str">
        <f>"État des menus journaliers du mois de juillet "&amp;$A$1&amp;"."</f>
        <v>État des menus journaliers du mois de juillet 2023.</v>
      </c>
      <c r="B27" s="18"/>
      <c r="C27" s="18"/>
      <c r="D27" s="18"/>
      <c r="E27" s="18"/>
      <c r="F27" s="18"/>
      <c r="G27" s="18"/>
      <c r="H27" s="18"/>
      <c r="I27" s="18"/>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18" t="str">
        <f ca="1">"Imprimé à Limeil-Brévannes, le "&amp;TEXT(TODAY(),"jjjj j mmmm aaaa")&amp;"."</f>
        <v>Imprimé à Limeil-Brévannes, le samedi 28 janvier 2023.</v>
      </c>
      <c r="B30" s="18"/>
      <c r="C30" s="18"/>
      <c r="D30" s="18"/>
      <c r="E30" s="18"/>
      <c r="F30" s="18"/>
      <c r="G30" s="18"/>
      <c r="H30" s="18"/>
      <c r="I30" s="18"/>
    </row>
    <row r="31" spans="1:9" x14ac:dyDescent="0.25">
      <c r="A31" s="18" t="str">
        <f>"État des menus journaliers du mois d'août "&amp;$A$1&amp;"."</f>
        <v>État des menus journaliers du mois d'août 2023.</v>
      </c>
      <c r="B31" s="18"/>
      <c r="C31" s="18"/>
      <c r="D31" s="18"/>
      <c r="E31" s="18"/>
      <c r="F31" s="18"/>
      <c r="G31" s="18"/>
      <c r="H31" s="18"/>
      <c r="I31" s="18"/>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18" t="str">
        <f ca="1">"Imprimé à Limeil-Brévannes, le "&amp;TEXT(TODAY(),"jjjj j mmmm aaaa")&amp;"."</f>
        <v>Imprimé à Limeil-Brévannes, le samedi 28 janvier 2023.</v>
      </c>
      <c r="B34" s="18"/>
      <c r="C34" s="18"/>
      <c r="D34" s="18"/>
      <c r="E34" s="18"/>
      <c r="F34" s="18"/>
      <c r="G34" s="18"/>
      <c r="H34" s="18"/>
      <c r="I34" s="18"/>
    </row>
    <row r="35" spans="1:9" x14ac:dyDescent="0.25">
      <c r="A35" s="18" t="str">
        <f>"État des menus journaliers du mois de septembre "&amp;$A$1&amp;"."</f>
        <v>État des menus journaliers du mois de septembre 2023.</v>
      </c>
      <c r="B35" s="18"/>
      <c r="C35" s="18"/>
      <c r="D35" s="18"/>
      <c r="E35" s="18"/>
      <c r="F35" s="18"/>
      <c r="G35" s="18"/>
      <c r="H35" s="18"/>
      <c r="I35" s="18"/>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18" t="str">
        <f ca="1">"Imprimé à Limeil-Brévannes, le "&amp;TEXT(TODAY(),"jjjj j mmmm aaaa")&amp;"."</f>
        <v>Imprimé à Limeil-Brévannes, le samedi 28 janvier 2023.</v>
      </c>
      <c r="B38" s="18"/>
      <c r="C38" s="18"/>
      <c r="D38" s="18"/>
      <c r="E38" s="18"/>
      <c r="F38" s="18"/>
      <c r="G38" s="18"/>
      <c r="H38" s="18"/>
      <c r="I38" s="18"/>
    </row>
    <row r="39" spans="1:9" x14ac:dyDescent="0.25">
      <c r="A39" s="18" t="str">
        <f>"État des menus journaliers du mois d'octobre "&amp;$A$1&amp;"."</f>
        <v>État des menus journaliers du mois d'octobre 2023.</v>
      </c>
      <c r="B39" s="18"/>
      <c r="C39" s="18"/>
      <c r="D39" s="18"/>
      <c r="E39" s="18"/>
      <c r="F39" s="18"/>
      <c r="G39" s="18"/>
      <c r="H39" s="18"/>
      <c r="I39" s="18"/>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18" t="str">
        <f ca="1">"Imprimé à Limeil-Brévannes, le "&amp;TEXT(TODAY(),"jjjj j mmmm aaaa")&amp;"."</f>
        <v>Imprimé à Limeil-Brévannes, le samedi 28 janvier 2023.</v>
      </c>
      <c r="B42" s="18"/>
      <c r="C42" s="18"/>
      <c r="D42" s="18"/>
      <c r="E42" s="18"/>
      <c r="F42" s="18"/>
      <c r="G42" s="18"/>
      <c r="H42" s="18"/>
      <c r="I42" s="18"/>
    </row>
    <row r="43" spans="1:9" x14ac:dyDescent="0.25">
      <c r="A43" s="18" t="str">
        <f>"État des menus journaliers du mois de novembre "&amp;$A$1&amp;"."</f>
        <v>État des menus journaliers du mois de novembre 2023.</v>
      </c>
      <c r="B43" s="18"/>
      <c r="C43" s="18"/>
      <c r="D43" s="18"/>
      <c r="E43" s="18"/>
      <c r="F43" s="18"/>
      <c r="G43" s="18"/>
      <c r="H43" s="18"/>
      <c r="I43" s="18"/>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18" t="str">
        <f ca="1">"Imprimé à Limeil-Brévannes, le "&amp;TEXT(TODAY(),"jjjj j mmmm aaaa")&amp;"."</f>
        <v>Imprimé à Limeil-Brévannes, le samedi 28 janvier 2023.</v>
      </c>
      <c r="B46" s="18"/>
      <c r="C46" s="18"/>
      <c r="D46" s="18"/>
      <c r="E46" s="18"/>
      <c r="F46" s="18"/>
      <c r="G46" s="18"/>
      <c r="H46" s="18"/>
      <c r="I46" s="18"/>
    </row>
    <row r="47" spans="1:9" x14ac:dyDescent="0.25">
      <c r="A47" s="18" t="str">
        <f>"État des menus journaliers du mois de décembre "&amp;$A$1&amp;"."</f>
        <v>État des menus journaliers du mois de décembre 2023.</v>
      </c>
      <c r="B47" s="18"/>
      <c r="C47" s="18"/>
      <c r="D47" s="18"/>
      <c r="E47" s="18"/>
      <c r="F47" s="18"/>
      <c r="G47" s="18"/>
      <c r="H47" s="18"/>
      <c r="I47" s="18"/>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18" t="str">
        <f ca="1">"Imprimé à Limeil-Brévannes, le "&amp;TEXT(TODAY(),"jjjj j mmmm aaaa")&amp;"."</f>
        <v>Imprimé à Limeil-Brévannes, le samedi 28 janvier 2023.</v>
      </c>
      <c r="B50" s="18"/>
      <c r="C50" s="18"/>
      <c r="D50" s="18"/>
      <c r="E50" s="18"/>
      <c r="F50" s="18"/>
      <c r="G50" s="18"/>
      <c r="H50" s="18"/>
      <c r="I50" s="18"/>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495300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18" t="str">
        <f>"État des menus viande midi weekend du mois de janvier "&amp;$A$1&amp;"."</f>
        <v>État des menus viande midi weekend du mois de janvier 2023.</v>
      </c>
      <c r="B3" s="18"/>
      <c r="C3" s="18"/>
      <c r="D3" s="18"/>
      <c r="E3" s="18"/>
      <c r="F3" s="18"/>
      <c r="G3" s="18"/>
    </row>
    <row r="4" spans="1:7" x14ac:dyDescent="0.25">
      <c r="A4" s="16" t="s">
        <v>514</v>
      </c>
      <c r="B4" s="16" t="s">
        <v>550</v>
      </c>
      <c r="C4" s="16" t="s">
        <v>552</v>
      </c>
      <c r="D4" s="16" t="s">
        <v>553</v>
      </c>
      <c r="E4" s="16" t="s">
        <v>556</v>
      </c>
      <c r="F4" s="16" t="s">
        <v>536</v>
      </c>
      <c r="G4" s="16" t="s">
        <v>554</v>
      </c>
    </row>
    <row r="6" spans="1:7" x14ac:dyDescent="0.25">
      <c r="A6" s="18" t="str">
        <f ca="1">"Imprimé à Limeil-Brévannes, le "&amp;TEXT(TODAY(),"jjjj j mmmm aaaa")&amp;"."</f>
        <v>Imprimé à Limeil-Brévannes, le samedi 28 janvier 2023.</v>
      </c>
      <c r="B6" s="18"/>
      <c r="C6" s="18"/>
      <c r="D6" s="18"/>
      <c r="E6" s="18"/>
      <c r="F6" s="18"/>
      <c r="G6" s="18"/>
    </row>
    <row r="7" spans="1:7" x14ac:dyDescent="0.25">
      <c r="A7" s="18" t="str">
        <f>"État des menus viande midi weekend du mois de février "&amp;$A$1&amp;"."</f>
        <v>État des menus viande midi weekend du mois de février 2023.</v>
      </c>
      <c r="B7" s="18"/>
      <c r="C7" s="18"/>
      <c r="D7" s="18"/>
      <c r="E7" s="18"/>
      <c r="F7" s="18"/>
      <c r="G7" s="18"/>
    </row>
    <row r="8" spans="1:7" x14ac:dyDescent="0.25">
      <c r="A8" s="16" t="s">
        <v>514</v>
      </c>
      <c r="B8" s="16" t="s">
        <v>550</v>
      </c>
      <c r="C8" s="16" t="s">
        <v>552</v>
      </c>
      <c r="D8" s="16" t="s">
        <v>553</v>
      </c>
      <c r="E8" s="16" t="s">
        <v>556</v>
      </c>
      <c r="F8" s="16" t="s">
        <v>536</v>
      </c>
      <c r="G8" s="16" t="s">
        <v>554</v>
      </c>
    </row>
    <row r="10" spans="1:7" x14ac:dyDescent="0.25">
      <c r="A10" s="18" t="str">
        <f ca="1">"Imprimé à Limeil-Brévannes, le "&amp;TEXT(TODAY(),"jjjj j mmmm aaaa")&amp;"."</f>
        <v>Imprimé à Limeil-Brévannes, le samedi 28 janvier 2023.</v>
      </c>
      <c r="B10" s="18"/>
      <c r="C10" s="18"/>
      <c r="D10" s="18"/>
      <c r="E10" s="18"/>
      <c r="F10" s="18"/>
      <c r="G10" s="18"/>
    </row>
    <row r="11" spans="1:7" x14ac:dyDescent="0.25">
      <c r="A11" s="18" t="str">
        <f>"État des menus viande midi weekend du mois de mars "&amp;$A$1&amp;"."</f>
        <v>État des menus viande midi weekend du mois de mars 2023.</v>
      </c>
      <c r="B11" s="18"/>
      <c r="C11" s="18"/>
      <c r="D11" s="18"/>
      <c r="E11" s="18"/>
      <c r="F11" s="18"/>
      <c r="G11" s="18"/>
    </row>
    <row r="12" spans="1:7" x14ac:dyDescent="0.25">
      <c r="A12" s="16" t="s">
        <v>514</v>
      </c>
      <c r="B12" s="16" t="s">
        <v>550</v>
      </c>
      <c r="C12" s="16" t="s">
        <v>552</v>
      </c>
      <c r="D12" s="16" t="s">
        <v>553</v>
      </c>
      <c r="E12" s="16" t="s">
        <v>556</v>
      </c>
      <c r="F12" s="16" t="s">
        <v>536</v>
      </c>
      <c r="G12" s="16" t="s">
        <v>554</v>
      </c>
    </row>
    <row r="14" spans="1:7" x14ac:dyDescent="0.25">
      <c r="A14" s="18" t="str">
        <f ca="1">"Imprimé à Limeil-Brévannes, le "&amp;TEXT(TODAY(),"jjjj j mmmm aaaa")&amp;"."</f>
        <v>Imprimé à Limeil-Brévannes, le samedi 28 janvier 2023.</v>
      </c>
      <c r="B14" s="18"/>
      <c r="C14" s="18"/>
      <c r="D14" s="18"/>
      <c r="E14" s="18"/>
      <c r="F14" s="18"/>
      <c r="G14" s="18"/>
    </row>
    <row r="15" spans="1:7" x14ac:dyDescent="0.25">
      <c r="A15" s="18" t="str">
        <f>"État des menus viande midi weekend du mois d'avril "&amp;$A$1&amp;"."</f>
        <v>État des menus viande midi weekend du mois d'avril 2023.</v>
      </c>
      <c r="B15" s="18"/>
      <c r="C15" s="18"/>
      <c r="D15" s="18"/>
      <c r="E15" s="18"/>
      <c r="F15" s="18"/>
      <c r="G15" s="18"/>
    </row>
    <row r="16" spans="1:7" x14ac:dyDescent="0.25">
      <c r="A16" s="16" t="s">
        <v>514</v>
      </c>
      <c r="B16" s="16" t="s">
        <v>550</v>
      </c>
      <c r="C16" s="16" t="s">
        <v>552</v>
      </c>
      <c r="D16" s="16" t="s">
        <v>553</v>
      </c>
      <c r="E16" s="16" t="s">
        <v>556</v>
      </c>
      <c r="F16" s="16" t="s">
        <v>536</v>
      </c>
      <c r="G16" s="16" t="s">
        <v>554</v>
      </c>
    </row>
    <row r="18" spans="1:7" x14ac:dyDescent="0.25">
      <c r="A18" s="18" t="str">
        <f ca="1">"Imprimé à Limeil-Brévannes, le "&amp;TEXT(TODAY(),"jjjj j mmmm aaaa")&amp;"."</f>
        <v>Imprimé à Limeil-Brévannes, le samedi 28 janvier 2023.</v>
      </c>
      <c r="B18" s="18"/>
      <c r="C18" s="18"/>
      <c r="D18" s="18"/>
      <c r="E18" s="18"/>
      <c r="F18" s="18"/>
      <c r="G18" s="18"/>
    </row>
    <row r="19" spans="1:7" x14ac:dyDescent="0.25">
      <c r="A19" s="18" t="str">
        <f>"État des menus viande midi weekend du mois de mai "&amp;$A$1&amp;"."</f>
        <v>État des menus viande midi weekend du mois de mai 2023.</v>
      </c>
      <c r="B19" s="18"/>
      <c r="C19" s="18"/>
      <c r="D19" s="18"/>
      <c r="E19" s="18"/>
      <c r="F19" s="18"/>
      <c r="G19" s="18"/>
    </row>
    <row r="20" spans="1:7" x14ac:dyDescent="0.25">
      <c r="A20" s="16" t="s">
        <v>514</v>
      </c>
      <c r="B20" s="16" t="s">
        <v>550</v>
      </c>
      <c r="C20" s="16" t="s">
        <v>552</v>
      </c>
      <c r="D20" s="16" t="s">
        <v>553</v>
      </c>
      <c r="E20" s="16" t="s">
        <v>556</v>
      </c>
      <c r="F20" s="16" t="s">
        <v>536</v>
      </c>
      <c r="G20" s="16" t="s">
        <v>554</v>
      </c>
    </row>
    <row r="22" spans="1:7" x14ac:dyDescent="0.25">
      <c r="A22" s="18" t="str">
        <f ca="1">"Imprimé à Limeil-Brévannes, le "&amp;TEXT(TODAY(),"jjjj j mmmm aaaa")&amp;"."</f>
        <v>Imprimé à Limeil-Brévannes, le samedi 28 janvier 2023.</v>
      </c>
      <c r="B22" s="18"/>
      <c r="C22" s="18"/>
      <c r="D22" s="18"/>
      <c r="E22" s="18"/>
      <c r="F22" s="18"/>
      <c r="G22" s="18"/>
    </row>
    <row r="23" spans="1:7" x14ac:dyDescent="0.25">
      <c r="A23" s="18" t="str">
        <f>"État des menus viande midi weekend du mois de juin "&amp;$A$1&amp;"."</f>
        <v>État des menus viande midi weekend du mois de juin 2023.</v>
      </c>
      <c r="B23" s="18"/>
      <c r="C23" s="18"/>
      <c r="D23" s="18"/>
      <c r="E23" s="18"/>
      <c r="F23" s="18"/>
      <c r="G23" s="18"/>
    </row>
    <row r="24" spans="1:7" x14ac:dyDescent="0.25">
      <c r="A24" s="16" t="s">
        <v>514</v>
      </c>
      <c r="B24" s="16" t="s">
        <v>550</v>
      </c>
      <c r="C24" s="16" t="s">
        <v>552</v>
      </c>
      <c r="D24" s="16" t="s">
        <v>553</v>
      </c>
      <c r="E24" s="16" t="s">
        <v>556</v>
      </c>
      <c r="F24" s="16" t="s">
        <v>536</v>
      </c>
      <c r="G24" s="16" t="s">
        <v>554</v>
      </c>
    </row>
    <row r="26" spans="1:7" x14ac:dyDescent="0.25">
      <c r="A26" s="18" t="str">
        <f ca="1">"Imprimé à Limeil-Brévannes, le "&amp;TEXT(TODAY(),"jjjj j mmmm aaaa")&amp;"."</f>
        <v>Imprimé à Limeil-Brévannes, le samedi 28 janvier 2023.</v>
      </c>
      <c r="B26" s="18"/>
      <c r="C26" s="18"/>
      <c r="D26" s="18"/>
      <c r="E26" s="18"/>
      <c r="F26" s="18"/>
      <c r="G26" s="18"/>
    </row>
    <row r="27" spans="1:7" x14ac:dyDescent="0.25">
      <c r="A27" s="18" t="str">
        <f>"État des menus viande midi weekend du mois de juillet "&amp;$A$1&amp;"."</f>
        <v>État des menus viande midi weekend du mois de juillet 2023.</v>
      </c>
      <c r="B27" s="18"/>
      <c r="C27" s="18"/>
      <c r="D27" s="18"/>
      <c r="E27" s="18"/>
      <c r="F27" s="18"/>
      <c r="G27" s="18"/>
    </row>
    <row r="28" spans="1:7" x14ac:dyDescent="0.25">
      <c r="A28" s="16" t="s">
        <v>514</v>
      </c>
      <c r="B28" s="16" t="s">
        <v>550</v>
      </c>
      <c r="C28" s="16" t="s">
        <v>552</v>
      </c>
      <c r="D28" s="16" t="s">
        <v>553</v>
      </c>
      <c r="E28" s="16" t="s">
        <v>556</v>
      </c>
      <c r="F28" s="16" t="s">
        <v>536</v>
      </c>
      <c r="G28" s="16" t="s">
        <v>554</v>
      </c>
    </row>
    <row r="30" spans="1:7" x14ac:dyDescent="0.25">
      <c r="A30" s="18" t="str">
        <f ca="1">"Imprimé à Limeil-Brévannes, le "&amp;TEXT(TODAY(),"jjjj j mmmm aaaa")&amp;"."</f>
        <v>Imprimé à Limeil-Brévannes, le samedi 28 janvier 2023.</v>
      </c>
      <c r="B30" s="18"/>
      <c r="C30" s="18"/>
      <c r="D30" s="18"/>
      <c r="E30" s="18"/>
      <c r="F30" s="18"/>
      <c r="G30" s="18"/>
    </row>
    <row r="31" spans="1:7" x14ac:dyDescent="0.25">
      <c r="A31" s="18" t="str">
        <f>"État des menus viande midi weekend du mois d'août "&amp;$A$1&amp;"."</f>
        <v>État des menus viande midi weekend du mois d'août 2023.</v>
      </c>
      <c r="B31" s="18"/>
      <c r="C31" s="18"/>
      <c r="D31" s="18"/>
      <c r="E31" s="18"/>
      <c r="F31" s="18"/>
      <c r="G31" s="18"/>
    </row>
    <row r="32" spans="1:7" x14ac:dyDescent="0.25">
      <c r="A32" s="16" t="s">
        <v>514</v>
      </c>
      <c r="B32" s="16" t="s">
        <v>550</v>
      </c>
      <c r="C32" s="16" t="s">
        <v>552</v>
      </c>
      <c r="D32" s="16" t="s">
        <v>553</v>
      </c>
      <c r="E32" s="16" t="s">
        <v>556</v>
      </c>
      <c r="F32" s="16" t="s">
        <v>536</v>
      </c>
      <c r="G32" s="16" t="s">
        <v>554</v>
      </c>
    </row>
    <row r="34" spans="1:7" x14ac:dyDescent="0.25">
      <c r="A34" s="18" t="str">
        <f ca="1">"Imprimé à Limeil-Brévannes, le "&amp;TEXT(TODAY(),"jjjj j mmmm aaaa")&amp;"."</f>
        <v>Imprimé à Limeil-Brévannes, le samedi 28 janvier 2023.</v>
      </c>
      <c r="B34" s="18"/>
      <c r="C34" s="18"/>
      <c r="D34" s="18"/>
      <c r="E34" s="18"/>
      <c r="F34" s="18"/>
      <c r="G34" s="18"/>
    </row>
    <row r="35" spans="1:7" x14ac:dyDescent="0.25">
      <c r="A35" s="18" t="str">
        <f>"État des menus viande midi weekend du mois de septembre "&amp;$A$1&amp;"."</f>
        <v>État des menus viande midi weekend du mois de septembre 2023.</v>
      </c>
      <c r="B35" s="18"/>
      <c r="C35" s="18"/>
      <c r="D35" s="18"/>
      <c r="E35" s="18"/>
      <c r="F35" s="18"/>
      <c r="G35" s="18"/>
    </row>
    <row r="36" spans="1:7" x14ac:dyDescent="0.25">
      <c r="A36" s="16" t="s">
        <v>514</v>
      </c>
      <c r="B36" s="16" t="s">
        <v>550</v>
      </c>
      <c r="C36" s="16" t="s">
        <v>552</v>
      </c>
      <c r="D36" s="16" t="s">
        <v>553</v>
      </c>
      <c r="E36" s="16" t="s">
        <v>556</v>
      </c>
      <c r="F36" s="16" t="s">
        <v>536</v>
      </c>
      <c r="G36" s="16" t="s">
        <v>554</v>
      </c>
    </row>
    <row r="38" spans="1:7" x14ac:dyDescent="0.25">
      <c r="A38" s="18" t="str">
        <f ca="1">"Imprimé à Limeil-Brévannes, le "&amp;TEXT(TODAY(),"jjjj j mmmm aaaa")&amp;"."</f>
        <v>Imprimé à Limeil-Brévannes, le samedi 28 janvier 2023.</v>
      </c>
      <c r="B38" s="18"/>
      <c r="C38" s="18"/>
      <c r="D38" s="18"/>
      <c r="E38" s="18"/>
      <c r="F38" s="18"/>
      <c r="G38" s="18"/>
    </row>
    <row r="39" spans="1:7" x14ac:dyDescent="0.25">
      <c r="A39" s="18" t="str">
        <f>"État des menus viande midi weekend du mois d'octobre "&amp;$A$1&amp;"."</f>
        <v>État des menus viande midi weekend du mois d'octobre 2023.</v>
      </c>
      <c r="B39" s="18"/>
      <c r="C39" s="18"/>
      <c r="D39" s="18"/>
      <c r="E39" s="18"/>
      <c r="F39" s="18"/>
      <c r="G39" s="18"/>
    </row>
    <row r="40" spans="1:7" x14ac:dyDescent="0.25">
      <c r="A40" s="16" t="s">
        <v>514</v>
      </c>
      <c r="B40" s="16" t="s">
        <v>550</v>
      </c>
      <c r="C40" s="16" t="s">
        <v>552</v>
      </c>
      <c r="D40" s="16" t="s">
        <v>553</v>
      </c>
      <c r="E40" s="16" t="s">
        <v>556</v>
      </c>
      <c r="F40" s="16" t="s">
        <v>536</v>
      </c>
      <c r="G40" s="16" t="s">
        <v>554</v>
      </c>
    </row>
    <row r="42" spans="1:7" x14ac:dyDescent="0.25">
      <c r="A42" s="18" t="str">
        <f ca="1">"Imprimé à Limeil-Brévannes, le "&amp;TEXT(TODAY(),"jjjj j mmmm aaaa")&amp;"."</f>
        <v>Imprimé à Limeil-Brévannes, le samedi 28 janvier 2023.</v>
      </c>
      <c r="B42" s="18"/>
      <c r="C42" s="18"/>
      <c r="D42" s="18"/>
      <c r="E42" s="18"/>
      <c r="F42" s="18"/>
      <c r="G42" s="18"/>
    </row>
    <row r="43" spans="1:7" x14ac:dyDescent="0.25">
      <c r="A43" s="18" t="str">
        <f>"État des menus viande midi weekend du mois de novembre "&amp;$A$1&amp;"."</f>
        <v>État des menus viande midi weekend du mois de novembre 2023.</v>
      </c>
      <c r="B43" s="18"/>
      <c r="C43" s="18"/>
      <c r="D43" s="18"/>
      <c r="E43" s="18"/>
      <c r="F43" s="18"/>
      <c r="G43" s="18"/>
    </row>
    <row r="44" spans="1:7" x14ac:dyDescent="0.25">
      <c r="A44" s="16" t="s">
        <v>514</v>
      </c>
      <c r="B44" s="16" t="s">
        <v>550</v>
      </c>
      <c r="C44" s="16" t="s">
        <v>552</v>
      </c>
      <c r="D44" s="16" t="s">
        <v>553</v>
      </c>
      <c r="E44" s="16" t="s">
        <v>556</v>
      </c>
      <c r="F44" s="16" t="s">
        <v>536</v>
      </c>
      <c r="G44" s="16" t="s">
        <v>554</v>
      </c>
    </row>
    <row r="46" spans="1:7" x14ac:dyDescent="0.25">
      <c r="A46" s="18" t="str">
        <f ca="1">"Imprimé à Limeil-Brévannes, le "&amp;TEXT(TODAY(),"jjjj j mmmm aaaa")&amp;"."</f>
        <v>Imprimé à Limeil-Brévannes, le samedi 28 janvier 2023.</v>
      </c>
      <c r="B46" s="18"/>
      <c r="C46" s="18"/>
      <c r="D46" s="18"/>
      <c r="E46" s="18"/>
      <c r="F46" s="18"/>
      <c r="G46" s="18"/>
    </row>
    <row r="47" spans="1:7" x14ac:dyDescent="0.25">
      <c r="A47" s="18" t="str">
        <f>"État des menus viande midi weekend du mois de décembre "&amp;$A$1&amp;"."</f>
        <v>État des menus viande midi weekend du mois de décembre 2023.</v>
      </c>
      <c r="B47" s="18"/>
      <c r="C47" s="18"/>
      <c r="D47" s="18"/>
      <c r="E47" s="18"/>
      <c r="F47" s="18"/>
      <c r="G47" s="18"/>
    </row>
    <row r="48" spans="1:7" x14ac:dyDescent="0.25">
      <c r="A48" s="16" t="s">
        <v>514</v>
      </c>
      <c r="B48" s="16" t="s">
        <v>550</v>
      </c>
      <c r="C48" s="16" t="s">
        <v>552</v>
      </c>
      <c r="D48" s="16" t="s">
        <v>553</v>
      </c>
      <c r="E48" s="16" t="s">
        <v>556</v>
      </c>
      <c r="F48" s="16" t="s">
        <v>536</v>
      </c>
      <c r="G48" s="16" t="s">
        <v>554</v>
      </c>
    </row>
    <row r="50" spans="1:7" x14ac:dyDescent="0.25">
      <c r="A50" s="18" t="str">
        <f ca="1">"Imprimé à Limeil-Brévannes, le "&amp;TEXT(TODAY(),"jjjj j mmmm aaaa")&amp;"."</f>
        <v>Imprimé à Limeil-Brévannes, le samedi 28 janvier 2023.</v>
      </c>
      <c r="B50" s="18"/>
      <c r="C50" s="18"/>
      <c r="D50" s="18"/>
      <c r="E50" s="18"/>
      <c r="F50" s="18"/>
      <c r="G50" s="18"/>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2023-01-28T05:45:48Z</dcterms:modified>
</cp:coreProperties>
</file>